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K:\R08\70地方創生\05_臨時交付金\02_実施計画（第1回）\05修正依頼1回目\提出\"/>
    </mc:Choice>
  </mc:AlternateContent>
  <workbookProtection workbookAlgorithmName="SHA-512" workbookHashValue="wwjNEpRmeuiL1PPPlEr0MKccVyYDBko5MVq/gNtfQ0g3EsKK+2vOoh81qGJ6V/ccUBLOLy+AXDa8bnc0RckxwA==" workbookSaltValue="oONRs0ifpOMx8FXADjmWSw==" workbookSpinCount="100000" lockStructure="1"/>
  <bookViews>
    <workbookView xWindow="-108" yWindow="12852" windowWidth="23256" windowHeight="12456"/>
  </bookViews>
  <sheets>
    <sheet name="実施計画様式" sheetId="19" r:id="rId1"/>
    <sheet name="自治体公表用様式" sheetId="40" r:id="rId2"/>
    <sheet name="分岐管理シート" sheetId="25" state="hidden" r:id="rId3"/>
    <sheet name="―" sheetId="6" state="hidden" r:id="rId4"/>
    <sheet name="限" sheetId="35" state="hidden" r:id="rId5"/>
    <sheet name="朱色変色" sheetId="16" state="hidden" r:id="rId6"/>
    <sheet name="変更カウント" sheetId="38" state="hidden" r:id="rId7"/>
    <sheet name="計算用" sheetId="22" state="hidden" r:id="rId8"/>
    <sheet name="参考資料1_対象分野リスト" sheetId="26" state="hidden" r:id="rId9"/>
    <sheet name="自治体コード" sheetId="7" state="hidden" r:id="rId10"/>
    <sheet name="基金調べ" sheetId="21" r:id="rId11"/>
    <sheet name="【チェックリスト】" sheetId="20" r:id="rId12"/>
  </sheets>
  <externalReferences>
    <externalReference r:id="rId13"/>
  </externalReferences>
  <definedNames>
    <definedName name="_xlnm._FilterDatabase" localSheetId="11" hidden="1">【チェックリスト】!$A$1:$G$68</definedName>
    <definedName name="_xlnm._FilterDatabase" localSheetId="4" hidden="1">限!$A$2:$J$1790</definedName>
    <definedName name="_xlnm._FilterDatabase" localSheetId="9" hidden="1">自治体コード!$A$1:$BE$1789</definedName>
    <definedName name="_xlnm._FilterDatabase" localSheetId="1" hidden="1">自治体公表用様式!$A$2:$F$400</definedName>
    <definedName name="_xlnm._FilterDatabase" localSheetId="0" hidden="1">実施計画様式!$AS:$AS</definedName>
    <definedName name="【01_北海道】">自治体コード!$K$2:$K$181</definedName>
    <definedName name="【02_青森県】">自治体コード!$L$2:$L$42</definedName>
    <definedName name="【03_岩手県】">自治体コード!$M$2:$M$35</definedName>
    <definedName name="【04_宮城県】">自治体コード!$N$2:$N$37</definedName>
    <definedName name="【05_秋田県】">自治体コード!$O$2:$O$27</definedName>
    <definedName name="【06_山形県】">自治体コード!$P$2:$P$37</definedName>
    <definedName name="【07_福島県】">自治体コード!$Q$2:$Q$61</definedName>
    <definedName name="【08_茨城県】">自治体コード!$R$2:$R$46</definedName>
    <definedName name="【09_栃木県】">自治体コード!$S$2:$S$27</definedName>
    <definedName name="【10_群馬県】">自治体コード!$T$2:$T$37</definedName>
    <definedName name="【11_埼玉県】">自治体コード!$U$2:$U$65</definedName>
    <definedName name="【12_千葉県】">自治体コード!$V$2:$V$56</definedName>
    <definedName name="【13_東京都】">自治体コード!$W$2:$W$64</definedName>
    <definedName name="【14_神奈川県】">自治体コード!$X$2:$X$35</definedName>
    <definedName name="【15_新潟県】">自治体コード!$Y$2:$Y$32</definedName>
    <definedName name="【16_富山県】">自治体コード!$Z$2:$Z$17</definedName>
    <definedName name="【17_石川県】">自治体コード!$AA$2:$AA$21</definedName>
    <definedName name="【18_福井県】">自治体コード!$AB$2:$AB$19</definedName>
    <definedName name="【19_山梨県】">自治体コード!$AC$2:$AC$29</definedName>
    <definedName name="【20_長野県】">自治体コード!$AD$2:$AD$79</definedName>
    <definedName name="【21_岐阜県】">自治体コード!$AE$2:$AE$44</definedName>
    <definedName name="【22_静岡県】">自治体コード!$AF$2:$AF$37</definedName>
    <definedName name="【23_愛知県】">自治体コード!$AG$2:$AG$56</definedName>
    <definedName name="【24_三重県】">自治体コード!$AH$2:$AH$31</definedName>
    <definedName name="【25_滋賀県】">自治体コード!$AI$2:$AI$21</definedName>
    <definedName name="【26_京都府】">自治体コード!$AJ$2:$AJ$28</definedName>
    <definedName name="【27_大阪府】">自治体コード!$AK$2:$AK$45</definedName>
    <definedName name="【28_兵庫県】">自治体コード!$AL$2:$AL$43</definedName>
    <definedName name="【29_奈良県】">自治体コード!$AM$2:$AM$41</definedName>
    <definedName name="【30_和歌山県】">自治体コード!$AN$2:$AN$32</definedName>
    <definedName name="【31_鳥取県】">自治体コード!$AO$2:$AO$21</definedName>
    <definedName name="【32_島根県】">自治体コード!$AP$2:$AP$21</definedName>
    <definedName name="【33_岡山県】">自治体コード!$AQ$2:$AQ$29</definedName>
    <definedName name="【34_広島県】">自治体コード!$AR$2:$AR$25</definedName>
    <definedName name="【35_山口県】">自治体コード!$AS$2:$AS$21</definedName>
    <definedName name="【36_徳島県】">自治体コード!$AT$2:$AT$26</definedName>
    <definedName name="【37_香川県】">自治体コード!$AU$2:$AU$19</definedName>
    <definedName name="【38_愛媛県】">自治体コード!$AV$2:$AV$22</definedName>
    <definedName name="【39_高知県】">自治体コード!$AW$2:$AW$36</definedName>
    <definedName name="【40_福岡県】">自治体コード!$AX$2:$AX$62</definedName>
    <definedName name="【41_佐賀県】">自治体コード!$AY$2:$AY$22</definedName>
    <definedName name="【42_長崎県】">自治体コード!$AZ$2:$AZ$23</definedName>
    <definedName name="【43_熊本県】">自治体コード!$BA$2:$BA$47</definedName>
    <definedName name="【44_大分県】">自治体コード!$BB$2:$BB$20</definedName>
    <definedName name="【45_宮崎県】">自治体コード!$BC$2:$BC$28</definedName>
    <definedName name="【46_鹿児島県】">自治体コード!$BD$2:$BD$45</definedName>
    <definedName name="【47_沖縄県】">自治体コード!$BE$2:$BE$43</definedName>
    <definedName name="_xlnm.Criteria" localSheetId="4">限!$B$1</definedName>
    <definedName name="_xlnm.Print_Area" localSheetId="11">【チェックリスト】!$A$1:$E$66</definedName>
    <definedName name="_xlnm.Print_Area" localSheetId="10">基金調べ!$A$1:$J$18</definedName>
    <definedName name="_xlnm.Print_Area" localSheetId="4">限!$A$1:$J$1790</definedName>
    <definedName name="_xlnm.Print_Area" localSheetId="1">自治体公表用様式!$A$1:$F$402</definedName>
    <definedName name="_xlnm.Print_Area" localSheetId="0">実施計画様式!$A$1:$BD$472</definedName>
    <definedName name="_xlnm.Print_Area" localSheetId="2">分岐管理シート!$A$64:$BC$468</definedName>
    <definedName name="_xlnm.Print_Area" localSheetId="3">―!$A$1:$BD$82</definedName>
    <definedName name="_xlnm.Print_Titles" localSheetId="10">基金調べ!$2:$2</definedName>
    <definedName name="_xlnm.Print_Titles" localSheetId="1">自治体公表用様式!$1:$2</definedName>
    <definedName name="_xlnm.Print_Titles" localSheetId="0">実施計画様式!$68:$71</definedName>
    <definedName name="エネルギー・食料品価格等の物価高騰の影響を受けた生活者等に対して事業の効果が直接及ぶ">―!$G$2</definedName>
    <definedName name="一体支援_目標_R6">―!$AV$27:$AV$39</definedName>
    <definedName name="基金_通常">―!$U$2:$U$3</definedName>
    <definedName name="基金_非該当">―!$U$5</definedName>
    <definedName name="基金の要件">―!$AP$2:$AP$4</definedName>
    <definedName name="経済対策との関係_R7補正">―!$K$2</definedName>
    <definedName name="個人を対象とした給付金等">―!$S$2:$S$3</definedName>
    <definedName name="個人を対象とした給付金等_該当">―!$S$5</definedName>
    <definedName name="国の重点支援地方交付金が活用されている旨の明記">―!$AP$10:$AP$23</definedName>
    <definedName name="国の予算年度_R7補正">―!$A$2</definedName>
    <definedName name="子ども加算給付のための費用以外には使用していない">―!$AT$6</definedName>
    <definedName name="支援開始時期_R7_通常">―!$AG$2:$AG$13</definedName>
    <definedName name="支援開始時期_R8_通常">―!$AG$29:$AG$40</definedName>
    <definedName name="事業始期_R7_通常">―!$AC$2:$AC$13</definedName>
    <definedName name="事業始期_R8_通常">―!$AC$29:$AC$40</definedName>
    <definedName name="事業終期_R7_基金">―!$AE$15:$AE$27</definedName>
    <definedName name="事業終期_R7_通常">―!$AE$2:$AE$13</definedName>
    <definedName name="事業終期_R8_基金">―!$AE$42:$AE$54</definedName>
    <definedName name="事業終期_R8_通常">―!$AE$29:$AE$40</definedName>
    <definedName name="実施状況の公表">―!$AP$39:$AP$44</definedName>
    <definedName name="種類_推奨事業メニュー_R7補正">―!$O$2:$O$12</definedName>
    <definedName name="種類_推奨事業メニュー_R7補正_食料品">―!$O$30</definedName>
    <definedName name="種類_推奨事業メニュー_R7補正_複数選択">―!$O$17:$O$19</definedName>
    <definedName name="種類_推奨事業メニュー_R7補正_複数選択②以外">―!$O$21:$O$22</definedName>
    <definedName name="種類_推奨事業メニュー_R7補正_複数選択③以外">―!$O$24:$O$25</definedName>
    <definedName name="種類_推奨事業メニュー_R7補正_複数選択④以外">―!$O$27:$O$28</definedName>
    <definedName name="住民税均等割のみ課税世帯への給付のための費用以外には使用していない">―!$AT$4</definedName>
    <definedName name="住民税均等割非課税世帯への給付のための費用以外には使用していない">―!$AT$2</definedName>
    <definedName name="商品券等活用事業">―!$W$2:$W$3</definedName>
    <definedName name="商品券等活用事業における留意事項を踏まえた制度設計">―!$AP$29:$AP$29</definedName>
    <definedName name="対象外経費に臨時交付金を充当していない">―!$M$2:$M$2</definedName>
    <definedName name="対象分野_R7">参考資料1_対象分野リスト!$B$3:$B$46</definedName>
    <definedName name="対象分野_低" localSheetId="1">[1]参考資料1_対象分野リスト!$F$3</definedName>
    <definedName name="対象分野_低">参考資料1_対象分野リスト!$E$3</definedName>
    <definedName name="地方単独事業">―!$E$2</definedName>
    <definedName name="中小企業・小規模事業者の賃上げ環境整備の細分化項目">参考資料1_対象分野リスト!$E$29:$E$35</definedName>
    <definedName name="低所得世帯支援_目標">―!$AV$2:$AV$5</definedName>
    <definedName name="低所得世帯支援_目標_R6">―!$AV$8:$AV$14</definedName>
    <definedName name="都道府県別_括弧あり">自治体コード!$J$2:$J$48</definedName>
    <definedName name="特定事業者等支援">―!$Q$2:$Q$3</definedName>
    <definedName name="特定事業者等支援_非該当">―!$Q$5</definedName>
    <definedName name="農林水産・食品分野の細分化項目">参考資料1_対象分野リスト!$E$6:$E$26</definedName>
    <definedName name="不足額給付・新給付金_目標_R6">―!$AV$43:$AV$51</definedName>
    <definedName name="分類無し1">―!$AZ$2:$AZ$3</definedName>
    <definedName name="分類無し2">―!$BB$2</definedName>
    <definedName name="別表_事故対応">―!$BD$2:$BD$3</definedName>
    <definedName name="予算化時期_R7補正">―!$Y$2:$Y$25</definedName>
    <definedName name="予算化方法">―!$AA$2:$AA$4</definedName>
    <definedName name="予算化方法_未定なし">―!$AA$6:$AA$7</definedName>
    <definedName name="予算区分_R8_通常">―!$AK$2:$AK$7</definedName>
    <definedName name="臨時の措置であることが分かる名称">―!$I$2</definedName>
    <definedName name="枠_推奨">―!$C$2</definedName>
    <definedName name="枠_推奨or推奨・一体">―!$C$7:$C$8</definedName>
    <definedName name="枠_推奨or推奨・低">―!$C$4:$C$5</definedName>
    <definedName name="枠_低or推奨・低">―!$C$4:$C$5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G14" i="19" l="1"/>
  <c r="AG76" i="25" l="1"/>
  <c r="BH76" i="25" s="1"/>
  <c r="AG77" i="25"/>
  <c r="BH77" i="25" s="1"/>
  <c r="AG78" i="25"/>
  <c r="BH78" i="25" s="1"/>
  <c r="AG79" i="25"/>
  <c r="BH79" i="25" s="1"/>
  <c r="AG80" i="25"/>
  <c r="BH80" i="25" s="1"/>
  <c r="AG81" i="25"/>
  <c r="BH81" i="25" s="1"/>
  <c r="AG82" i="25"/>
  <c r="BH82" i="25" s="1"/>
  <c r="AG83" i="25"/>
  <c r="BH83" i="25" s="1"/>
  <c r="AG84" i="25"/>
  <c r="BH84" i="25" s="1"/>
  <c r="AG85" i="25"/>
  <c r="BH85" i="25" s="1"/>
  <c r="AG86" i="25"/>
  <c r="BH86" i="25" s="1"/>
  <c r="AG87" i="25"/>
  <c r="BH87" i="25" s="1"/>
  <c r="AG88" i="25"/>
  <c r="BH88" i="25" s="1"/>
  <c r="AG89" i="25"/>
  <c r="BH89" i="25" s="1"/>
  <c r="AG90" i="25"/>
  <c r="BH90" i="25" s="1"/>
  <c r="AG91" i="25"/>
  <c r="BH91" i="25" s="1"/>
  <c r="AG92" i="25"/>
  <c r="BH92" i="25" s="1"/>
  <c r="AG93" i="25"/>
  <c r="BH93" i="25" s="1"/>
  <c r="AG94" i="25"/>
  <c r="BH94" i="25" s="1"/>
  <c r="AG95" i="25"/>
  <c r="BH95" i="25" s="1"/>
  <c r="AG96" i="25"/>
  <c r="BH96" i="25" s="1"/>
  <c r="AG97" i="25"/>
  <c r="BH97" i="25" s="1"/>
  <c r="AG98" i="25"/>
  <c r="BH98" i="25" s="1"/>
  <c r="AG99" i="25"/>
  <c r="BH99" i="25" s="1"/>
  <c r="AG100" i="25"/>
  <c r="BH100" i="25" s="1"/>
  <c r="AG101" i="25"/>
  <c r="BH101" i="25" s="1"/>
  <c r="AG102" i="25"/>
  <c r="BH102" i="25" s="1"/>
  <c r="AG103" i="25"/>
  <c r="BH103" i="25" s="1"/>
  <c r="AG104" i="25"/>
  <c r="BH104" i="25" s="1"/>
  <c r="AG105" i="25"/>
  <c r="BH105" i="25" s="1"/>
  <c r="AG106" i="25"/>
  <c r="BH106" i="25" s="1"/>
  <c r="AG107" i="25"/>
  <c r="BH107" i="25" s="1"/>
  <c r="AG108" i="25"/>
  <c r="BH108" i="25" s="1"/>
  <c r="AG109" i="25"/>
  <c r="BH109" i="25" s="1"/>
  <c r="AG110" i="25"/>
  <c r="BH110" i="25" s="1"/>
  <c r="AG111" i="25"/>
  <c r="BH111" i="25" s="1"/>
  <c r="AG112" i="25"/>
  <c r="BH112" i="25" s="1"/>
  <c r="AG113" i="25"/>
  <c r="BH113" i="25" s="1"/>
  <c r="AG114" i="25"/>
  <c r="BH114" i="25" s="1"/>
  <c r="AG115" i="25"/>
  <c r="BH115" i="25" s="1"/>
  <c r="AG116" i="25"/>
  <c r="BH116" i="25" s="1"/>
  <c r="AG117" i="25"/>
  <c r="BH117" i="25" s="1"/>
  <c r="AG118" i="25"/>
  <c r="BH118" i="25" s="1"/>
  <c r="AG119" i="25"/>
  <c r="BH119" i="25" s="1"/>
  <c r="AG120" i="25"/>
  <c r="BH120" i="25" s="1"/>
  <c r="AG121" i="25"/>
  <c r="BH121" i="25" s="1"/>
  <c r="AG122" i="25"/>
  <c r="BH122" i="25" s="1"/>
  <c r="AG123" i="25"/>
  <c r="BH123" i="25" s="1"/>
  <c r="AG124" i="25"/>
  <c r="BH124" i="25" s="1"/>
  <c r="AG125" i="25"/>
  <c r="BH125" i="25" s="1"/>
  <c r="AG126" i="25"/>
  <c r="BH126" i="25" s="1"/>
  <c r="AG127" i="25"/>
  <c r="BH127" i="25" s="1"/>
  <c r="AG128" i="25"/>
  <c r="BH128" i="25" s="1"/>
  <c r="AG129" i="25"/>
  <c r="BH129" i="25" s="1"/>
  <c r="AG130" i="25"/>
  <c r="BH130" i="25" s="1"/>
  <c r="AG131" i="25"/>
  <c r="BH131" i="25" s="1"/>
  <c r="AG132" i="25"/>
  <c r="BH132" i="25" s="1"/>
  <c r="AG133" i="25"/>
  <c r="BH133" i="25" s="1"/>
  <c r="AG134" i="25"/>
  <c r="BH134" i="25" s="1"/>
  <c r="AG135" i="25"/>
  <c r="BH135" i="25" s="1"/>
  <c r="AG136" i="25"/>
  <c r="BH136" i="25" s="1"/>
  <c r="AG137" i="25"/>
  <c r="BH137" i="25" s="1"/>
  <c r="AG138" i="25"/>
  <c r="BH138" i="25" s="1"/>
  <c r="AG139" i="25"/>
  <c r="BH139" i="25" s="1"/>
  <c r="AG140" i="25"/>
  <c r="BH140" i="25" s="1"/>
  <c r="AG141" i="25"/>
  <c r="BH141" i="25" s="1"/>
  <c r="AG142" i="25"/>
  <c r="BH142" i="25" s="1"/>
  <c r="AG143" i="25"/>
  <c r="BH143" i="25" s="1"/>
  <c r="AG144" i="25"/>
  <c r="BH144" i="25" s="1"/>
  <c r="AG145" i="25"/>
  <c r="BH145" i="25" s="1"/>
  <c r="AG146" i="25"/>
  <c r="BH146" i="25" s="1"/>
  <c r="AG147" i="25"/>
  <c r="BH147" i="25" s="1"/>
  <c r="AG148" i="25"/>
  <c r="BH148" i="25" s="1"/>
  <c r="AG149" i="25"/>
  <c r="BH149" i="25" s="1"/>
  <c r="AG150" i="25"/>
  <c r="BH150" i="25" s="1"/>
  <c r="AG151" i="25"/>
  <c r="BH151" i="25" s="1"/>
  <c r="AG152" i="25"/>
  <c r="BH152" i="25" s="1"/>
  <c r="AG153" i="25"/>
  <c r="BH153" i="25" s="1"/>
  <c r="AG154" i="25"/>
  <c r="BH154" i="25" s="1"/>
  <c r="AG155" i="25"/>
  <c r="BH155" i="25" s="1"/>
  <c r="AG156" i="25"/>
  <c r="BH156" i="25" s="1"/>
  <c r="AG157" i="25"/>
  <c r="BH157" i="25" s="1"/>
  <c r="AG158" i="25"/>
  <c r="BH158" i="25" s="1"/>
  <c r="AG159" i="25"/>
  <c r="BH159" i="25" s="1"/>
  <c r="AG160" i="25"/>
  <c r="BH160" i="25" s="1"/>
  <c r="AG161" i="25"/>
  <c r="BH161" i="25" s="1"/>
  <c r="AG162" i="25"/>
  <c r="BH162" i="25" s="1"/>
  <c r="AG163" i="25"/>
  <c r="BH163" i="25" s="1"/>
  <c r="AG164" i="25"/>
  <c r="BH164" i="25" s="1"/>
  <c r="AG165" i="25"/>
  <c r="BH165" i="25" s="1"/>
  <c r="AG166" i="25"/>
  <c r="BH166" i="25" s="1"/>
  <c r="AG167" i="25"/>
  <c r="BH167" i="25" s="1"/>
  <c r="AG168" i="25"/>
  <c r="BH168" i="25" s="1"/>
  <c r="AG169" i="25"/>
  <c r="BH169" i="25" s="1"/>
  <c r="AG170" i="25"/>
  <c r="BH170" i="25" s="1"/>
  <c r="AG171" i="25"/>
  <c r="BH171" i="25" s="1"/>
  <c r="AG172" i="25"/>
  <c r="BH172" i="25" s="1"/>
  <c r="AG173" i="25"/>
  <c r="BH173" i="25" s="1"/>
  <c r="AG174" i="25"/>
  <c r="BH174" i="25" s="1"/>
  <c r="AG175" i="25"/>
  <c r="BH175" i="25" s="1"/>
  <c r="AG176" i="25"/>
  <c r="BH176" i="25" s="1"/>
  <c r="AG177" i="25"/>
  <c r="BH177" i="25" s="1"/>
  <c r="AG178" i="25"/>
  <c r="BH178" i="25" s="1"/>
  <c r="AG179" i="25"/>
  <c r="BH179" i="25" s="1"/>
  <c r="AG180" i="25"/>
  <c r="BH180" i="25" s="1"/>
  <c r="AG181" i="25"/>
  <c r="BH181" i="25" s="1"/>
  <c r="AG182" i="25"/>
  <c r="BH182" i="25" s="1"/>
  <c r="AG183" i="25"/>
  <c r="BH183" i="25" s="1"/>
  <c r="AG184" i="25"/>
  <c r="BH184" i="25" s="1"/>
  <c r="AG185" i="25"/>
  <c r="BH185" i="25" s="1"/>
  <c r="AG186" i="25"/>
  <c r="BH186" i="25" s="1"/>
  <c r="AG187" i="25"/>
  <c r="BH187" i="25" s="1"/>
  <c r="AG188" i="25"/>
  <c r="BH188" i="25" s="1"/>
  <c r="AG189" i="25"/>
  <c r="BH189" i="25" s="1"/>
  <c r="AG190" i="25"/>
  <c r="BH190" i="25" s="1"/>
  <c r="AG191" i="25"/>
  <c r="BH191" i="25" s="1"/>
  <c r="AG192" i="25"/>
  <c r="BH192" i="25" s="1"/>
  <c r="AG193" i="25"/>
  <c r="BH193" i="25" s="1"/>
  <c r="AG194" i="25"/>
  <c r="BH194" i="25" s="1"/>
  <c r="AG195" i="25"/>
  <c r="BH195" i="25" s="1"/>
  <c r="AG196" i="25"/>
  <c r="BH196" i="25" s="1"/>
  <c r="AG197" i="25"/>
  <c r="BH197" i="25" s="1"/>
  <c r="AG198" i="25"/>
  <c r="BH198" i="25" s="1"/>
  <c r="AG199" i="25"/>
  <c r="BH199" i="25" s="1"/>
  <c r="AG200" i="25"/>
  <c r="BH200" i="25" s="1"/>
  <c r="AG201" i="25"/>
  <c r="BH201" i="25" s="1"/>
  <c r="AG202" i="25"/>
  <c r="BH202" i="25" s="1"/>
  <c r="AG203" i="25"/>
  <c r="BH203" i="25" s="1"/>
  <c r="AG204" i="25"/>
  <c r="BH204" i="25" s="1"/>
  <c r="AG205" i="25"/>
  <c r="BH205" i="25" s="1"/>
  <c r="AG206" i="25"/>
  <c r="BH206" i="25" s="1"/>
  <c r="AG207" i="25"/>
  <c r="BH207" i="25" s="1"/>
  <c r="AG208" i="25"/>
  <c r="BH208" i="25" s="1"/>
  <c r="AG209" i="25"/>
  <c r="BH209" i="25" s="1"/>
  <c r="AG210" i="25"/>
  <c r="BH210" i="25" s="1"/>
  <c r="AG211" i="25"/>
  <c r="BH211" i="25" s="1"/>
  <c r="AG212" i="25"/>
  <c r="BH212" i="25" s="1"/>
  <c r="AG213" i="25"/>
  <c r="BH213" i="25" s="1"/>
  <c r="AG214" i="25"/>
  <c r="BH214" i="25" s="1"/>
  <c r="AG215" i="25"/>
  <c r="BH215" i="25" s="1"/>
  <c r="AG216" i="25"/>
  <c r="BH216" i="25" s="1"/>
  <c r="AG217" i="25"/>
  <c r="BH217" i="25" s="1"/>
  <c r="AG218" i="25"/>
  <c r="BH218" i="25" s="1"/>
  <c r="AG219" i="25"/>
  <c r="BH219" i="25" s="1"/>
  <c r="AG220" i="25"/>
  <c r="BH220" i="25" s="1"/>
  <c r="AG221" i="25"/>
  <c r="BH221" i="25" s="1"/>
  <c r="AG222" i="25"/>
  <c r="BH222" i="25" s="1"/>
  <c r="AG223" i="25"/>
  <c r="BH223" i="25" s="1"/>
  <c r="AG224" i="25"/>
  <c r="BH224" i="25" s="1"/>
  <c r="AG225" i="25"/>
  <c r="BH225" i="25" s="1"/>
  <c r="AG226" i="25"/>
  <c r="BH226" i="25" s="1"/>
  <c r="AG227" i="25"/>
  <c r="BH227" i="25" s="1"/>
  <c r="AG228" i="25"/>
  <c r="BH228" i="25" s="1"/>
  <c r="AG229" i="25"/>
  <c r="BH229" i="25" s="1"/>
  <c r="AG230" i="25"/>
  <c r="BH230" i="25" s="1"/>
  <c r="AG231" i="25"/>
  <c r="BH231" i="25" s="1"/>
  <c r="AG232" i="25"/>
  <c r="BH232" i="25" s="1"/>
  <c r="AG233" i="25"/>
  <c r="BH233" i="25" s="1"/>
  <c r="AG234" i="25"/>
  <c r="BH234" i="25" s="1"/>
  <c r="AG235" i="25"/>
  <c r="BH235" i="25" s="1"/>
  <c r="AG236" i="25"/>
  <c r="BH236" i="25" s="1"/>
  <c r="AG237" i="25"/>
  <c r="BH237" i="25" s="1"/>
  <c r="AG238" i="25"/>
  <c r="BH238" i="25" s="1"/>
  <c r="AG239" i="25"/>
  <c r="BH239" i="25" s="1"/>
  <c r="AG240" i="25"/>
  <c r="BH240" i="25" s="1"/>
  <c r="AG241" i="25"/>
  <c r="BH241" i="25" s="1"/>
  <c r="AG242" i="25"/>
  <c r="BH242" i="25" s="1"/>
  <c r="AG243" i="25"/>
  <c r="BH243" i="25" s="1"/>
  <c r="AG244" i="25"/>
  <c r="BH244" i="25" s="1"/>
  <c r="AG245" i="25"/>
  <c r="BH245" i="25" s="1"/>
  <c r="AG246" i="25"/>
  <c r="BH246" i="25" s="1"/>
  <c r="AG247" i="25"/>
  <c r="BH247" i="25" s="1"/>
  <c r="AG248" i="25"/>
  <c r="BH248" i="25" s="1"/>
  <c r="AG249" i="25"/>
  <c r="BH249" i="25" s="1"/>
  <c r="AG250" i="25"/>
  <c r="BH250" i="25" s="1"/>
  <c r="AG251" i="25"/>
  <c r="BH251" i="25" s="1"/>
  <c r="AG252" i="25"/>
  <c r="BH252" i="25" s="1"/>
  <c r="AG253" i="25"/>
  <c r="BH253" i="25" s="1"/>
  <c r="AG254" i="25"/>
  <c r="BH254" i="25" s="1"/>
  <c r="AG255" i="25"/>
  <c r="BH255" i="25" s="1"/>
  <c r="AG256" i="25"/>
  <c r="BH256" i="25" s="1"/>
  <c r="AG257" i="25"/>
  <c r="BH257" i="25" s="1"/>
  <c r="AG258" i="25"/>
  <c r="BH258" i="25" s="1"/>
  <c r="AG259" i="25"/>
  <c r="BH259" i="25" s="1"/>
  <c r="AG260" i="25"/>
  <c r="BH260" i="25" s="1"/>
  <c r="AG261" i="25"/>
  <c r="BH261" i="25" s="1"/>
  <c r="AG262" i="25"/>
  <c r="BH262" i="25" s="1"/>
  <c r="AG263" i="25"/>
  <c r="BH263" i="25" s="1"/>
  <c r="AG264" i="25"/>
  <c r="BH264" i="25" s="1"/>
  <c r="AG265" i="25"/>
  <c r="BH265" i="25" s="1"/>
  <c r="AG266" i="25"/>
  <c r="BH266" i="25" s="1"/>
  <c r="AG267" i="25"/>
  <c r="BH267" i="25" s="1"/>
  <c r="AG268" i="25"/>
  <c r="BH268" i="25" s="1"/>
  <c r="AG269" i="25"/>
  <c r="BH269" i="25" s="1"/>
  <c r="AG270" i="25"/>
  <c r="BH270" i="25" s="1"/>
  <c r="AG271" i="25"/>
  <c r="BH271" i="25" s="1"/>
  <c r="AG272" i="25"/>
  <c r="BH272" i="25" s="1"/>
  <c r="AG273" i="25"/>
  <c r="BH273" i="25" s="1"/>
  <c r="AG274" i="25"/>
  <c r="BH274" i="25" s="1"/>
  <c r="AG275" i="25"/>
  <c r="BH275" i="25" s="1"/>
  <c r="AG276" i="25"/>
  <c r="BH276" i="25" s="1"/>
  <c r="AG277" i="25"/>
  <c r="BH277" i="25" s="1"/>
  <c r="AG278" i="25"/>
  <c r="BH278" i="25" s="1"/>
  <c r="AG279" i="25"/>
  <c r="BH279" i="25" s="1"/>
  <c r="AG280" i="25"/>
  <c r="BH280" i="25" s="1"/>
  <c r="AG281" i="25"/>
  <c r="BH281" i="25" s="1"/>
  <c r="AG282" i="25"/>
  <c r="BH282" i="25" s="1"/>
  <c r="AG283" i="25"/>
  <c r="BH283" i="25" s="1"/>
  <c r="AG284" i="25"/>
  <c r="BH284" i="25" s="1"/>
  <c r="AG285" i="25"/>
  <c r="BH285" i="25" s="1"/>
  <c r="AG286" i="25"/>
  <c r="BH286" i="25" s="1"/>
  <c r="AG287" i="25"/>
  <c r="BH287" i="25" s="1"/>
  <c r="AG288" i="25"/>
  <c r="BH288" i="25" s="1"/>
  <c r="AG289" i="25"/>
  <c r="BH289" i="25" s="1"/>
  <c r="AG290" i="25"/>
  <c r="BH290" i="25" s="1"/>
  <c r="AG291" i="25"/>
  <c r="BH291" i="25" s="1"/>
  <c r="AG292" i="25"/>
  <c r="BH292" i="25" s="1"/>
  <c r="AG293" i="25"/>
  <c r="BH293" i="25" s="1"/>
  <c r="AG294" i="25"/>
  <c r="BH294" i="25" s="1"/>
  <c r="AG295" i="25"/>
  <c r="BH295" i="25" s="1"/>
  <c r="AG296" i="25"/>
  <c r="BH296" i="25" s="1"/>
  <c r="AG297" i="25"/>
  <c r="BH297" i="25" s="1"/>
  <c r="AG298" i="25"/>
  <c r="BH298" i="25" s="1"/>
  <c r="AG299" i="25"/>
  <c r="BH299" i="25" s="1"/>
  <c r="AG300" i="25"/>
  <c r="BH300" i="25" s="1"/>
  <c r="AG301" i="25"/>
  <c r="BH301" i="25" s="1"/>
  <c r="AG302" i="25"/>
  <c r="BH302" i="25" s="1"/>
  <c r="AG303" i="25"/>
  <c r="BH303" i="25" s="1"/>
  <c r="AG304" i="25"/>
  <c r="BH304" i="25" s="1"/>
  <c r="AG305" i="25"/>
  <c r="BH305" i="25" s="1"/>
  <c r="AG306" i="25"/>
  <c r="BH306" i="25" s="1"/>
  <c r="AG307" i="25"/>
  <c r="BH307" i="25" s="1"/>
  <c r="AG308" i="25"/>
  <c r="BH308" i="25" s="1"/>
  <c r="AG309" i="25"/>
  <c r="BH309" i="25" s="1"/>
  <c r="AG310" i="25"/>
  <c r="BH310" i="25" s="1"/>
  <c r="AG311" i="25"/>
  <c r="BH311" i="25" s="1"/>
  <c r="AG312" i="25"/>
  <c r="BH312" i="25" s="1"/>
  <c r="AG313" i="25"/>
  <c r="BH313" i="25" s="1"/>
  <c r="AG314" i="25"/>
  <c r="BH314" i="25" s="1"/>
  <c r="AG315" i="25"/>
  <c r="BH315" i="25" s="1"/>
  <c r="AG316" i="25"/>
  <c r="BH316" i="25" s="1"/>
  <c r="AG317" i="25"/>
  <c r="BH317" i="25" s="1"/>
  <c r="AG318" i="25"/>
  <c r="BH318" i="25" s="1"/>
  <c r="AG319" i="25"/>
  <c r="BH319" i="25" s="1"/>
  <c r="AG320" i="25"/>
  <c r="BH320" i="25" s="1"/>
  <c r="AG321" i="25"/>
  <c r="BH321" i="25" s="1"/>
  <c r="AG322" i="25"/>
  <c r="BH322" i="25" s="1"/>
  <c r="AG323" i="25"/>
  <c r="BH323" i="25" s="1"/>
  <c r="AG324" i="25"/>
  <c r="BH324" i="25" s="1"/>
  <c r="AG325" i="25"/>
  <c r="BH325" i="25" s="1"/>
  <c r="AG326" i="25"/>
  <c r="BH326" i="25" s="1"/>
  <c r="AG327" i="25"/>
  <c r="BH327" i="25" s="1"/>
  <c r="AG328" i="25"/>
  <c r="BH328" i="25" s="1"/>
  <c r="AG329" i="25"/>
  <c r="BH329" i="25" s="1"/>
  <c r="AG330" i="25"/>
  <c r="BH330" i="25" s="1"/>
  <c r="AG331" i="25"/>
  <c r="BH331" i="25" s="1"/>
  <c r="AG332" i="25"/>
  <c r="BH332" i="25" s="1"/>
  <c r="AG333" i="25"/>
  <c r="BH333" i="25" s="1"/>
  <c r="AG334" i="25"/>
  <c r="BH334" i="25" s="1"/>
  <c r="AG335" i="25"/>
  <c r="BH335" i="25" s="1"/>
  <c r="AG336" i="25"/>
  <c r="BH336" i="25" s="1"/>
  <c r="AG337" i="25"/>
  <c r="BH337" i="25" s="1"/>
  <c r="AG338" i="25"/>
  <c r="BH338" i="25" s="1"/>
  <c r="AG339" i="25"/>
  <c r="BH339" i="25" s="1"/>
  <c r="AG340" i="25"/>
  <c r="BH340" i="25" s="1"/>
  <c r="AG341" i="25"/>
  <c r="BH341" i="25" s="1"/>
  <c r="AG342" i="25"/>
  <c r="BH342" i="25" s="1"/>
  <c r="AG343" i="25"/>
  <c r="BH343" i="25" s="1"/>
  <c r="AG344" i="25"/>
  <c r="BH344" i="25" s="1"/>
  <c r="AG345" i="25"/>
  <c r="BH345" i="25" s="1"/>
  <c r="AG346" i="25"/>
  <c r="BH346" i="25" s="1"/>
  <c r="AG347" i="25"/>
  <c r="BH347" i="25" s="1"/>
  <c r="AG348" i="25"/>
  <c r="BH348" i="25" s="1"/>
  <c r="AG349" i="25"/>
  <c r="BH349" i="25" s="1"/>
  <c r="AG350" i="25"/>
  <c r="BH350" i="25" s="1"/>
  <c r="AG351" i="25"/>
  <c r="BH351" i="25" s="1"/>
  <c r="AG352" i="25"/>
  <c r="BH352" i="25" s="1"/>
  <c r="AG353" i="25"/>
  <c r="BH353" i="25" s="1"/>
  <c r="AG354" i="25"/>
  <c r="BH354" i="25" s="1"/>
  <c r="AG355" i="25"/>
  <c r="BH355" i="25" s="1"/>
  <c r="AG356" i="25"/>
  <c r="BH356" i="25" s="1"/>
  <c r="AG357" i="25"/>
  <c r="BH357" i="25" s="1"/>
  <c r="AG358" i="25"/>
  <c r="BH358" i="25" s="1"/>
  <c r="AG359" i="25"/>
  <c r="BH359" i="25" s="1"/>
  <c r="AG360" i="25"/>
  <c r="BH360" i="25" s="1"/>
  <c r="AG361" i="25"/>
  <c r="BH361" i="25" s="1"/>
  <c r="AG362" i="25"/>
  <c r="BH362" i="25" s="1"/>
  <c r="AG363" i="25"/>
  <c r="BH363" i="25" s="1"/>
  <c r="AG364" i="25"/>
  <c r="BH364" i="25" s="1"/>
  <c r="AG365" i="25"/>
  <c r="BH365" i="25" s="1"/>
  <c r="AG366" i="25"/>
  <c r="BH366" i="25" s="1"/>
  <c r="AG367" i="25"/>
  <c r="BH367" i="25" s="1"/>
  <c r="AG368" i="25"/>
  <c r="BH368" i="25" s="1"/>
  <c r="AG369" i="25"/>
  <c r="BH369" i="25" s="1"/>
  <c r="AG370" i="25"/>
  <c r="BH370" i="25" s="1"/>
  <c r="AG371" i="25"/>
  <c r="BH371" i="25" s="1"/>
  <c r="AG372" i="25"/>
  <c r="BH372" i="25" s="1"/>
  <c r="AG373" i="25"/>
  <c r="BH373" i="25" s="1"/>
  <c r="AG374" i="25"/>
  <c r="BH374" i="25" s="1"/>
  <c r="AG375" i="25"/>
  <c r="BH375" i="25" s="1"/>
  <c r="AG376" i="25"/>
  <c r="BH376" i="25" s="1"/>
  <c r="AG377" i="25"/>
  <c r="BH377" i="25" s="1"/>
  <c r="AG378" i="25"/>
  <c r="BH378" i="25" s="1"/>
  <c r="AG379" i="25"/>
  <c r="BH379" i="25" s="1"/>
  <c r="AG380" i="25"/>
  <c r="BH380" i="25" s="1"/>
  <c r="AG381" i="25"/>
  <c r="BH381" i="25" s="1"/>
  <c r="AG382" i="25"/>
  <c r="BH382" i="25" s="1"/>
  <c r="AG383" i="25"/>
  <c r="BH383" i="25" s="1"/>
  <c r="AG384" i="25"/>
  <c r="BH384" i="25" s="1"/>
  <c r="AG385" i="25"/>
  <c r="BH385" i="25" s="1"/>
  <c r="AG386" i="25"/>
  <c r="BH386" i="25" s="1"/>
  <c r="AG387" i="25"/>
  <c r="BH387" i="25" s="1"/>
  <c r="AG388" i="25"/>
  <c r="BH388" i="25" s="1"/>
  <c r="AG389" i="25"/>
  <c r="BH389" i="25" s="1"/>
  <c r="AG390" i="25"/>
  <c r="BH390" i="25" s="1"/>
  <c r="AG391" i="25"/>
  <c r="BH391" i="25" s="1"/>
  <c r="AG392" i="25"/>
  <c r="BH392" i="25" s="1"/>
  <c r="AG393" i="25"/>
  <c r="BH393" i="25" s="1"/>
  <c r="AG394" i="25"/>
  <c r="BH394" i="25" s="1"/>
  <c r="AG395" i="25"/>
  <c r="BH395" i="25" s="1"/>
  <c r="AG396" i="25"/>
  <c r="BH396" i="25" s="1"/>
  <c r="AG397" i="25"/>
  <c r="BH397" i="25" s="1"/>
  <c r="AG398" i="25"/>
  <c r="BH398" i="25" s="1"/>
  <c r="AG399" i="25"/>
  <c r="BH399" i="25" s="1"/>
  <c r="AG400" i="25"/>
  <c r="BH400" i="25" s="1"/>
  <c r="AG401" i="25"/>
  <c r="BH401" i="25" s="1"/>
  <c r="AG402" i="25"/>
  <c r="BH402" i="25" s="1"/>
  <c r="AG403" i="25"/>
  <c r="BH403" i="25" s="1"/>
  <c r="AG404" i="25"/>
  <c r="BH404" i="25" s="1"/>
  <c r="AG405" i="25"/>
  <c r="BH405" i="25" s="1"/>
  <c r="AG406" i="25"/>
  <c r="BH406" i="25" s="1"/>
  <c r="AG407" i="25"/>
  <c r="BH407" i="25" s="1"/>
  <c r="AG408" i="25"/>
  <c r="BH408" i="25" s="1"/>
  <c r="AG409" i="25"/>
  <c r="BH409" i="25" s="1"/>
  <c r="AG410" i="25"/>
  <c r="BH410" i="25" s="1"/>
  <c r="AG411" i="25"/>
  <c r="BH411" i="25" s="1"/>
  <c r="AG412" i="25"/>
  <c r="BH412" i="25" s="1"/>
  <c r="AG413" i="25"/>
  <c r="BH413" i="25" s="1"/>
  <c r="AG414" i="25"/>
  <c r="BH414" i="25" s="1"/>
  <c r="AG415" i="25"/>
  <c r="BH415" i="25" s="1"/>
  <c r="AG416" i="25"/>
  <c r="BH416" i="25" s="1"/>
  <c r="AG417" i="25"/>
  <c r="BH417" i="25" s="1"/>
  <c r="AG418" i="25"/>
  <c r="BH418" i="25" s="1"/>
  <c r="AG419" i="25"/>
  <c r="BH419" i="25" s="1"/>
  <c r="AG420" i="25"/>
  <c r="BH420" i="25" s="1"/>
  <c r="AG421" i="25"/>
  <c r="BH421" i="25" s="1"/>
  <c r="AG422" i="25"/>
  <c r="BH422" i="25" s="1"/>
  <c r="AG423" i="25"/>
  <c r="BH423" i="25" s="1"/>
  <c r="AG424" i="25"/>
  <c r="BH424" i="25" s="1"/>
  <c r="AG425" i="25"/>
  <c r="BH425" i="25" s="1"/>
  <c r="AG426" i="25"/>
  <c r="BH426" i="25" s="1"/>
  <c r="AG427" i="25"/>
  <c r="BH427" i="25" s="1"/>
  <c r="AG428" i="25"/>
  <c r="BH428" i="25" s="1"/>
  <c r="AG429" i="25"/>
  <c r="BH429" i="25" s="1"/>
  <c r="AG430" i="25"/>
  <c r="BH430" i="25" s="1"/>
  <c r="AG431" i="25"/>
  <c r="BH431" i="25" s="1"/>
  <c r="AG432" i="25"/>
  <c r="BH432" i="25" s="1"/>
  <c r="AG433" i="25"/>
  <c r="BH433" i="25" s="1"/>
  <c r="AG434" i="25"/>
  <c r="BH434" i="25" s="1"/>
  <c r="AG435" i="25"/>
  <c r="BH435" i="25" s="1"/>
  <c r="AG436" i="25"/>
  <c r="BH436" i="25" s="1"/>
  <c r="AG437" i="25"/>
  <c r="BH437" i="25" s="1"/>
  <c r="AG438" i="25"/>
  <c r="BH438" i="25" s="1"/>
  <c r="AG439" i="25"/>
  <c r="BH439" i="25" s="1"/>
  <c r="AG440" i="25"/>
  <c r="BH440" i="25" s="1"/>
  <c r="AG441" i="25"/>
  <c r="BH441" i="25" s="1"/>
  <c r="AG442" i="25"/>
  <c r="BH442" i="25" s="1"/>
  <c r="AG443" i="25"/>
  <c r="BH443" i="25" s="1"/>
  <c r="AG444" i="25"/>
  <c r="BH444" i="25" s="1"/>
  <c r="AG445" i="25"/>
  <c r="BH445" i="25" s="1"/>
  <c r="AG446" i="25"/>
  <c r="BH446" i="25" s="1"/>
  <c r="AG447" i="25"/>
  <c r="BH447" i="25" s="1"/>
  <c r="AG448" i="25"/>
  <c r="BH448" i="25" s="1"/>
  <c r="AG449" i="25"/>
  <c r="BH449" i="25" s="1"/>
  <c r="AG450" i="25"/>
  <c r="BH450" i="25" s="1"/>
  <c r="AG451" i="25"/>
  <c r="BH451" i="25" s="1"/>
  <c r="AG452" i="25"/>
  <c r="BH452" i="25" s="1"/>
  <c r="AG453" i="25"/>
  <c r="BH453" i="25" s="1"/>
  <c r="AG454" i="25"/>
  <c r="BH454" i="25" s="1"/>
  <c r="AG455" i="25"/>
  <c r="BH455" i="25" s="1"/>
  <c r="AG456" i="25"/>
  <c r="BH456" i="25" s="1"/>
  <c r="AG457" i="25"/>
  <c r="BH457" i="25" s="1"/>
  <c r="AG458" i="25"/>
  <c r="BH458" i="25" s="1"/>
  <c r="AG459" i="25"/>
  <c r="BH459" i="25" s="1"/>
  <c r="AG460" i="25"/>
  <c r="BH460" i="25" s="1"/>
  <c r="AG461" i="25"/>
  <c r="BH461" i="25" s="1"/>
  <c r="AG462" i="25"/>
  <c r="BH462" i="25" s="1"/>
  <c r="AG463" i="25"/>
  <c r="BH463" i="25" s="1"/>
  <c r="AG464" i="25"/>
  <c r="BH464" i="25" s="1"/>
  <c r="AG465" i="25"/>
  <c r="BH465" i="25" s="1"/>
  <c r="AG466" i="25"/>
  <c r="BH466" i="25" s="1"/>
  <c r="AG467" i="25"/>
  <c r="BH467" i="25" s="1"/>
  <c r="AG468" i="25"/>
  <c r="BH468" i="25" s="1"/>
  <c r="AG469" i="25"/>
  <c r="BH469" i="25" s="1"/>
  <c r="AG470" i="25"/>
  <c r="BH470" i="25" s="1"/>
  <c r="AG471" i="25"/>
  <c r="BH471" i="25" s="1"/>
  <c r="AG472" i="25"/>
  <c r="BH472" i="25" s="1"/>
  <c r="AG75" i="25"/>
  <c r="BH75" i="25" s="1"/>
  <c r="AG73" i="25"/>
  <c r="BH73" i="25" s="1"/>
  <c r="AG74" i="25"/>
  <c r="A62" i="25"/>
  <c r="B62" i="25" s="1"/>
  <c r="CB76" i="19"/>
  <c r="CB77" i="19"/>
  <c r="CB78" i="19"/>
  <c r="CB79" i="19"/>
  <c r="CB82" i="19"/>
  <c r="CB83" i="19"/>
  <c r="CB84" i="19"/>
  <c r="CB85" i="19"/>
  <c r="CB86" i="19"/>
  <c r="CB87" i="19"/>
  <c r="CB88" i="19"/>
  <c r="CB89" i="19"/>
  <c r="CB90" i="19"/>
  <c r="CB91" i="19"/>
  <c r="CB92" i="19"/>
  <c r="CB93" i="19"/>
  <c r="CB94" i="19"/>
  <c r="CB95" i="19"/>
  <c r="CB96" i="19"/>
  <c r="CB97" i="19"/>
  <c r="CB98" i="19"/>
  <c r="CB99" i="19"/>
  <c r="CB100" i="19"/>
  <c r="CB101" i="19"/>
  <c r="CB102" i="19"/>
  <c r="CB103" i="19"/>
  <c r="CB104" i="19"/>
  <c r="CB105" i="19"/>
  <c r="CB106" i="19"/>
  <c r="CB107" i="19"/>
  <c r="CB108" i="19"/>
  <c r="CB109" i="19"/>
  <c r="CB110" i="19"/>
  <c r="CB111" i="19"/>
  <c r="CB112" i="19"/>
  <c r="CB113" i="19"/>
  <c r="CB114" i="19"/>
  <c r="CB115" i="19"/>
  <c r="CB116" i="19"/>
  <c r="CB117" i="19"/>
  <c r="CB118" i="19"/>
  <c r="CB119" i="19"/>
  <c r="CB120" i="19"/>
  <c r="CB121" i="19"/>
  <c r="CB122" i="19"/>
  <c r="CB123" i="19"/>
  <c r="CB124" i="19"/>
  <c r="CB125" i="19"/>
  <c r="CB126" i="19"/>
  <c r="CB127" i="19"/>
  <c r="CB128" i="19"/>
  <c r="CB129" i="19"/>
  <c r="CB130" i="19"/>
  <c r="CB131" i="19"/>
  <c r="CB132" i="19"/>
  <c r="CB133" i="19"/>
  <c r="CB134" i="19"/>
  <c r="CB135" i="19"/>
  <c r="CB136" i="19"/>
  <c r="CB137" i="19"/>
  <c r="CB138" i="19"/>
  <c r="CB139" i="19"/>
  <c r="CB140" i="19"/>
  <c r="CB141" i="19"/>
  <c r="CB142" i="19"/>
  <c r="CB143" i="19"/>
  <c r="CB144" i="19"/>
  <c r="CB145" i="19"/>
  <c r="CB146" i="19"/>
  <c r="CB147" i="19"/>
  <c r="CB148" i="19"/>
  <c r="CB149" i="19"/>
  <c r="CB150" i="19"/>
  <c r="CB151" i="19"/>
  <c r="CB152" i="19"/>
  <c r="CB153" i="19"/>
  <c r="CB154" i="19"/>
  <c r="CB155" i="19"/>
  <c r="CB156" i="19"/>
  <c r="CB157" i="19"/>
  <c r="CB158" i="19"/>
  <c r="CB159" i="19"/>
  <c r="CB160" i="19"/>
  <c r="CB161" i="19"/>
  <c r="CB162" i="19"/>
  <c r="CB163" i="19"/>
  <c r="CB164" i="19"/>
  <c r="CB165" i="19"/>
  <c r="CB166" i="19"/>
  <c r="CB167" i="19"/>
  <c r="CB168" i="19"/>
  <c r="CB169" i="19"/>
  <c r="CB170" i="19"/>
  <c r="CB171" i="19"/>
  <c r="CB172" i="19"/>
  <c r="CB173" i="19"/>
  <c r="CB174" i="19"/>
  <c r="CB175" i="19"/>
  <c r="CB176" i="19"/>
  <c r="CB177" i="19"/>
  <c r="CB178" i="19"/>
  <c r="CB179" i="19"/>
  <c r="CB180" i="19"/>
  <c r="CB181" i="19"/>
  <c r="CB182" i="19"/>
  <c r="CB183" i="19"/>
  <c r="CB184" i="19"/>
  <c r="CB185" i="19"/>
  <c r="CB186" i="19"/>
  <c r="CB187" i="19"/>
  <c r="CB188" i="19"/>
  <c r="CB189" i="19"/>
  <c r="CB190" i="19"/>
  <c r="CB191" i="19"/>
  <c r="CB192" i="19"/>
  <c r="CB193" i="19"/>
  <c r="CB194" i="19"/>
  <c r="CB195" i="19"/>
  <c r="CB196" i="19"/>
  <c r="CB197" i="19"/>
  <c r="CB198" i="19"/>
  <c r="CB199" i="19"/>
  <c r="CB200" i="19"/>
  <c r="CB201" i="19"/>
  <c r="CB202" i="19"/>
  <c r="CB203" i="19"/>
  <c r="CB204" i="19"/>
  <c r="CB205" i="19"/>
  <c r="CB206" i="19"/>
  <c r="CB207" i="19"/>
  <c r="CB208" i="19"/>
  <c r="CB209" i="19"/>
  <c r="CB210" i="19"/>
  <c r="CB211" i="19"/>
  <c r="CB212" i="19"/>
  <c r="CB213" i="19"/>
  <c r="CB214" i="19"/>
  <c r="CB215" i="19"/>
  <c r="CB216" i="19"/>
  <c r="CB217" i="19"/>
  <c r="CB218" i="19"/>
  <c r="CB219" i="19"/>
  <c r="CB220" i="19"/>
  <c r="CB221" i="19"/>
  <c r="CB222" i="19"/>
  <c r="CB223" i="19"/>
  <c r="CB224" i="19"/>
  <c r="CB225" i="19"/>
  <c r="CB226" i="19"/>
  <c r="CB227" i="19"/>
  <c r="CB228" i="19"/>
  <c r="CB229" i="19"/>
  <c r="CB230" i="19"/>
  <c r="CB231" i="19"/>
  <c r="CB232" i="19"/>
  <c r="CB233" i="19"/>
  <c r="CB234" i="19"/>
  <c r="CB235" i="19"/>
  <c r="CB236" i="19"/>
  <c r="CB237" i="19"/>
  <c r="CB238" i="19"/>
  <c r="CB239" i="19"/>
  <c r="CB240" i="19"/>
  <c r="CB241" i="19"/>
  <c r="CB242" i="19"/>
  <c r="CB243" i="19"/>
  <c r="CB244" i="19"/>
  <c r="CB245" i="19"/>
  <c r="CB246" i="19"/>
  <c r="CB247" i="19"/>
  <c r="CB248" i="19"/>
  <c r="CB249" i="19"/>
  <c r="CB250" i="19"/>
  <c r="CB251" i="19"/>
  <c r="CB252" i="19"/>
  <c r="CB253" i="19"/>
  <c r="CB254" i="19"/>
  <c r="CB255" i="19"/>
  <c r="CB256" i="19"/>
  <c r="CB257" i="19"/>
  <c r="CB258" i="19"/>
  <c r="CB259" i="19"/>
  <c r="CB260" i="19"/>
  <c r="CB261" i="19"/>
  <c r="CB262" i="19"/>
  <c r="CB263" i="19"/>
  <c r="CB264" i="19"/>
  <c r="CB265" i="19"/>
  <c r="CB266" i="19"/>
  <c r="CB267" i="19"/>
  <c r="CB268" i="19"/>
  <c r="CB269" i="19"/>
  <c r="CB270" i="19"/>
  <c r="CB271" i="19"/>
  <c r="CB272" i="19"/>
  <c r="CB273" i="19"/>
  <c r="CB274" i="19"/>
  <c r="CB275" i="19"/>
  <c r="CB276" i="19"/>
  <c r="CB277" i="19"/>
  <c r="CB278" i="19"/>
  <c r="CB279" i="19"/>
  <c r="CB280" i="19"/>
  <c r="CB281" i="19"/>
  <c r="CB282" i="19"/>
  <c r="CB283" i="19"/>
  <c r="CB284" i="19"/>
  <c r="CB285" i="19"/>
  <c r="CB286" i="19"/>
  <c r="CB287" i="19"/>
  <c r="CB288" i="19"/>
  <c r="CB289" i="19"/>
  <c r="CB290" i="19"/>
  <c r="CB291" i="19"/>
  <c r="CB292" i="19"/>
  <c r="CB293" i="19"/>
  <c r="CB294" i="19"/>
  <c r="CB295" i="19"/>
  <c r="CB296" i="19"/>
  <c r="CB297" i="19"/>
  <c r="CB298" i="19"/>
  <c r="CB299" i="19"/>
  <c r="CB300" i="19"/>
  <c r="CB301" i="19"/>
  <c r="CB302" i="19"/>
  <c r="CB303" i="19"/>
  <c r="CB304" i="19"/>
  <c r="CB305" i="19"/>
  <c r="CB306" i="19"/>
  <c r="CB307" i="19"/>
  <c r="CB308" i="19"/>
  <c r="CB309" i="19"/>
  <c r="CB310" i="19"/>
  <c r="CB311" i="19"/>
  <c r="CB312" i="19"/>
  <c r="CB313" i="19"/>
  <c r="CB314" i="19"/>
  <c r="CB315" i="19"/>
  <c r="CB316" i="19"/>
  <c r="CB317" i="19"/>
  <c r="CB318" i="19"/>
  <c r="CB319" i="19"/>
  <c r="CB320" i="19"/>
  <c r="CB321" i="19"/>
  <c r="CB322" i="19"/>
  <c r="CB323" i="19"/>
  <c r="CB324" i="19"/>
  <c r="CB325" i="19"/>
  <c r="CB326" i="19"/>
  <c r="CB327" i="19"/>
  <c r="CB328" i="19"/>
  <c r="CB329" i="19"/>
  <c r="CB330" i="19"/>
  <c r="CB331" i="19"/>
  <c r="CB332" i="19"/>
  <c r="CB333" i="19"/>
  <c r="CB334" i="19"/>
  <c r="CB335" i="19"/>
  <c r="CB336" i="19"/>
  <c r="CB337" i="19"/>
  <c r="CB338" i="19"/>
  <c r="CB339" i="19"/>
  <c r="CB340" i="19"/>
  <c r="CB341" i="19"/>
  <c r="CB342" i="19"/>
  <c r="CB343" i="19"/>
  <c r="CB344" i="19"/>
  <c r="CB345" i="19"/>
  <c r="CB346" i="19"/>
  <c r="CB347" i="19"/>
  <c r="CB348" i="19"/>
  <c r="CB349" i="19"/>
  <c r="CB350" i="19"/>
  <c r="CB351" i="19"/>
  <c r="CB352" i="19"/>
  <c r="CB353" i="19"/>
  <c r="CB354" i="19"/>
  <c r="CB355" i="19"/>
  <c r="CB356" i="19"/>
  <c r="CB357" i="19"/>
  <c r="CB358" i="19"/>
  <c r="CB359" i="19"/>
  <c r="CB360" i="19"/>
  <c r="CB361" i="19"/>
  <c r="CB362" i="19"/>
  <c r="CB363" i="19"/>
  <c r="CB364" i="19"/>
  <c r="CB365" i="19"/>
  <c r="CB366" i="19"/>
  <c r="CB367" i="19"/>
  <c r="CB368" i="19"/>
  <c r="CB369" i="19"/>
  <c r="CB370" i="19"/>
  <c r="CB371" i="19"/>
  <c r="CB372" i="19"/>
  <c r="CB373" i="19"/>
  <c r="CB374" i="19"/>
  <c r="CB375" i="19"/>
  <c r="CB376" i="19"/>
  <c r="CB377" i="19"/>
  <c r="CB378" i="19"/>
  <c r="CB379" i="19"/>
  <c r="CB380" i="19"/>
  <c r="CB381" i="19"/>
  <c r="CB382" i="19"/>
  <c r="CB383" i="19"/>
  <c r="CB384" i="19"/>
  <c r="CB385" i="19"/>
  <c r="CB386" i="19"/>
  <c r="CB387" i="19"/>
  <c r="CB388" i="19"/>
  <c r="CB389" i="19"/>
  <c r="CB390" i="19"/>
  <c r="CB391" i="19"/>
  <c r="CB392" i="19"/>
  <c r="CB393" i="19"/>
  <c r="CB394" i="19"/>
  <c r="CB395" i="19"/>
  <c r="CB396" i="19"/>
  <c r="CB397" i="19"/>
  <c r="CB398" i="19"/>
  <c r="CB399" i="19"/>
  <c r="CB400" i="19"/>
  <c r="CB401" i="19"/>
  <c r="CB402" i="19"/>
  <c r="CB403" i="19"/>
  <c r="CB404" i="19"/>
  <c r="CB405" i="19"/>
  <c r="CB406" i="19"/>
  <c r="CB407" i="19"/>
  <c r="CB408" i="19"/>
  <c r="CB409" i="19"/>
  <c r="CB410" i="19"/>
  <c r="CB411" i="19"/>
  <c r="CB412" i="19"/>
  <c r="CB413" i="19"/>
  <c r="CB414" i="19"/>
  <c r="CB415" i="19"/>
  <c r="CB416" i="19"/>
  <c r="CB417" i="19"/>
  <c r="CB418" i="19"/>
  <c r="CB419" i="19"/>
  <c r="CB420" i="19"/>
  <c r="CB421" i="19"/>
  <c r="CB422" i="19"/>
  <c r="CB423" i="19"/>
  <c r="CB424" i="19"/>
  <c r="CB425" i="19"/>
  <c r="CB426" i="19"/>
  <c r="CB427" i="19"/>
  <c r="CB428" i="19"/>
  <c r="CB429" i="19"/>
  <c r="CB430" i="19"/>
  <c r="CB431" i="19"/>
  <c r="CB432" i="19"/>
  <c r="CB433" i="19"/>
  <c r="CB434" i="19"/>
  <c r="CB435" i="19"/>
  <c r="CB436" i="19"/>
  <c r="CB437" i="19"/>
  <c r="CB438" i="19"/>
  <c r="CB439" i="19"/>
  <c r="CB440" i="19"/>
  <c r="CB441" i="19"/>
  <c r="CB442" i="19"/>
  <c r="CB443" i="19"/>
  <c r="CB444" i="19"/>
  <c r="CB445" i="19"/>
  <c r="CB446" i="19"/>
  <c r="CB447" i="19"/>
  <c r="CB448" i="19"/>
  <c r="CB449" i="19"/>
  <c r="CB450" i="19"/>
  <c r="CB451" i="19"/>
  <c r="CB452" i="19"/>
  <c r="CB453" i="19"/>
  <c r="CB454" i="19"/>
  <c r="CB455" i="19"/>
  <c r="CB456" i="19"/>
  <c r="CB457" i="19"/>
  <c r="CB458" i="19"/>
  <c r="CB459" i="19"/>
  <c r="CB460" i="19"/>
  <c r="CB461" i="19"/>
  <c r="CB462" i="19"/>
  <c r="CB463" i="19"/>
  <c r="CB464" i="19"/>
  <c r="CB465" i="19"/>
  <c r="CB466" i="19"/>
  <c r="CB467" i="19"/>
  <c r="CB468" i="19"/>
  <c r="CB469" i="19"/>
  <c r="CB470" i="19"/>
  <c r="CB471" i="19"/>
  <c r="CB472" i="19"/>
  <c r="CB73" i="19"/>
  <c r="AH76" i="25"/>
  <c r="AH77" i="25"/>
  <c r="AH78" i="25"/>
  <c r="AH79" i="25"/>
  <c r="AH80" i="25"/>
  <c r="AH81" i="25"/>
  <c r="AH82" i="25"/>
  <c r="AH83" i="25"/>
  <c r="AH84" i="25"/>
  <c r="AH85" i="25"/>
  <c r="AH86" i="25"/>
  <c r="AH87" i="25"/>
  <c r="AH88" i="25"/>
  <c r="AH89" i="25"/>
  <c r="AH90" i="25"/>
  <c r="AH91" i="25"/>
  <c r="AH92" i="25"/>
  <c r="AH93" i="25"/>
  <c r="AH94" i="25"/>
  <c r="AH95" i="25"/>
  <c r="AH96" i="25"/>
  <c r="AH97" i="25"/>
  <c r="AH98" i="25"/>
  <c r="AH99" i="25"/>
  <c r="AH100" i="25"/>
  <c r="AH101" i="25"/>
  <c r="AH102" i="25"/>
  <c r="AH103" i="25"/>
  <c r="AH104" i="25"/>
  <c r="AH105" i="25"/>
  <c r="AH106" i="25"/>
  <c r="AH107" i="25"/>
  <c r="AH108" i="25"/>
  <c r="AH109" i="25"/>
  <c r="AH110" i="25"/>
  <c r="AH111" i="25"/>
  <c r="AH112" i="25"/>
  <c r="AH113" i="25"/>
  <c r="AH114" i="25"/>
  <c r="AH115" i="25"/>
  <c r="AH116" i="25"/>
  <c r="AH117" i="25"/>
  <c r="AH118" i="25"/>
  <c r="AH119" i="25"/>
  <c r="AH120" i="25"/>
  <c r="AH121" i="25"/>
  <c r="AH122" i="25"/>
  <c r="AH123" i="25"/>
  <c r="AH124" i="25"/>
  <c r="AH125" i="25"/>
  <c r="AH126" i="25"/>
  <c r="AH127" i="25"/>
  <c r="AH128" i="25"/>
  <c r="AH129" i="25"/>
  <c r="AH130" i="25"/>
  <c r="AH131" i="25"/>
  <c r="AH132" i="25"/>
  <c r="AH133" i="25"/>
  <c r="AH134" i="25"/>
  <c r="AH135" i="25"/>
  <c r="AH136" i="25"/>
  <c r="AH137" i="25"/>
  <c r="AH138" i="25"/>
  <c r="AH139" i="25"/>
  <c r="AH140" i="25"/>
  <c r="AH141" i="25"/>
  <c r="AH142" i="25"/>
  <c r="AH143" i="25"/>
  <c r="AH144" i="25"/>
  <c r="AH145" i="25"/>
  <c r="AH146" i="25"/>
  <c r="AH147" i="25"/>
  <c r="AH148" i="25"/>
  <c r="AH149" i="25"/>
  <c r="AH150" i="25"/>
  <c r="AH151" i="25"/>
  <c r="AH152" i="25"/>
  <c r="AH153" i="25"/>
  <c r="AH154" i="25"/>
  <c r="AH155" i="25"/>
  <c r="AH156" i="25"/>
  <c r="AH157" i="25"/>
  <c r="AH158" i="25"/>
  <c r="AH159" i="25"/>
  <c r="AH160" i="25"/>
  <c r="AH161" i="25"/>
  <c r="AH162" i="25"/>
  <c r="AH163" i="25"/>
  <c r="AH164" i="25"/>
  <c r="AH165" i="25"/>
  <c r="AH166" i="25"/>
  <c r="AH167" i="25"/>
  <c r="AH168" i="25"/>
  <c r="AH169" i="25"/>
  <c r="AH170" i="25"/>
  <c r="AH171" i="25"/>
  <c r="AH172" i="25"/>
  <c r="AH173" i="25"/>
  <c r="AH174" i="25"/>
  <c r="AH175" i="25"/>
  <c r="AH176" i="25"/>
  <c r="AH177" i="25"/>
  <c r="AH178" i="25"/>
  <c r="AH179" i="25"/>
  <c r="AH180" i="25"/>
  <c r="AH181" i="25"/>
  <c r="AH182" i="25"/>
  <c r="AH183" i="25"/>
  <c r="AH184" i="25"/>
  <c r="AH185" i="25"/>
  <c r="AH186" i="25"/>
  <c r="AH187" i="25"/>
  <c r="AH188" i="25"/>
  <c r="AH189" i="25"/>
  <c r="AH190" i="25"/>
  <c r="AH191" i="25"/>
  <c r="AH192" i="25"/>
  <c r="AH193" i="25"/>
  <c r="AH194" i="25"/>
  <c r="AH195" i="25"/>
  <c r="AH196" i="25"/>
  <c r="AH197" i="25"/>
  <c r="AH198" i="25"/>
  <c r="AH199" i="25"/>
  <c r="AH200" i="25"/>
  <c r="AH201" i="25"/>
  <c r="AH202" i="25"/>
  <c r="AH203" i="25"/>
  <c r="AH204" i="25"/>
  <c r="AH205" i="25"/>
  <c r="AH206" i="25"/>
  <c r="AH207" i="25"/>
  <c r="AH208" i="25"/>
  <c r="AH209" i="25"/>
  <c r="AH210" i="25"/>
  <c r="AH211" i="25"/>
  <c r="AH212" i="25"/>
  <c r="AH213" i="25"/>
  <c r="AH214" i="25"/>
  <c r="AH215" i="25"/>
  <c r="AH216" i="25"/>
  <c r="AH217" i="25"/>
  <c r="AH218" i="25"/>
  <c r="AH219" i="25"/>
  <c r="AH220" i="25"/>
  <c r="AH221" i="25"/>
  <c r="AH222" i="25"/>
  <c r="AH223" i="25"/>
  <c r="AH224" i="25"/>
  <c r="AH225" i="25"/>
  <c r="AH226" i="25"/>
  <c r="AH227" i="25"/>
  <c r="AH228" i="25"/>
  <c r="AH229" i="25"/>
  <c r="AH230" i="25"/>
  <c r="AH231" i="25"/>
  <c r="AH232" i="25"/>
  <c r="AH233" i="25"/>
  <c r="AH234" i="25"/>
  <c r="AH235" i="25"/>
  <c r="AH236" i="25"/>
  <c r="AH237" i="25"/>
  <c r="AH238" i="25"/>
  <c r="AH239" i="25"/>
  <c r="AH240" i="25"/>
  <c r="AH241" i="25"/>
  <c r="AH242" i="25"/>
  <c r="AH243" i="25"/>
  <c r="AH244" i="25"/>
  <c r="AH245" i="25"/>
  <c r="AH246" i="25"/>
  <c r="AH247" i="25"/>
  <c r="AH248" i="25"/>
  <c r="AH249" i="25"/>
  <c r="AH250" i="25"/>
  <c r="AH251" i="25"/>
  <c r="AH252" i="25"/>
  <c r="AH253" i="25"/>
  <c r="AH254" i="25"/>
  <c r="AH255" i="25"/>
  <c r="AH256" i="25"/>
  <c r="AH257" i="25"/>
  <c r="AH258" i="25"/>
  <c r="AH259" i="25"/>
  <c r="AH260" i="25"/>
  <c r="AH261" i="25"/>
  <c r="AH262" i="25"/>
  <c r="AH263" i="25"/>
  <c r="AH264" i="25"/>
  <c r="AH265" i="25"/>
  <c r="AH266" i="25"/>
  <c r="AH267" i="25"/>
  <c r="AH268" i="25"/>
  <c r="AH269" i="25"/>
  <c r="AH270" i="25"/>
  <c r="AH271" i="25"/>
  <c r="AH272" i="25"/>
  <c r="AH273" i="25"/>
  <c r="AH274" i="25"/>
  <c r="AH275" i="25"/>
  <c r="AH276" i="25"/>
  <c r="AH277" i="25"/>
  <c r="AH278" i="25"/>
  <c r="AH279" i="25"/>
  <c r="AH280" i="25"/>
  <c r="AH281" i="25"/>
  <c r="AH282" i="25"/>
  <c r="AH283" i="25"/>
  <c r="AH284" i="25"/>
  <c r="AH285" i="25"/>
  <c r="AH286" i="25"/>
  <c r="AH287" i="25"/>
  <c r="AH288" i="25"/>
  <c r="AH289" i="25"/>
  <c r="AH290" i="25"/>
  <c r="AH291" i="25"/>
  <c r="AH292" i="25"/>
  <c r="AH293" i="25"/>
  <c r="AH294" i="25"/>
  <c r="AH295" i="25"/>
  <c r="AH296" i="25"/>
  <c r="AH297" i="25"/>
  <c r="AH298" i="25"/>
  <c r="AH299" i="25"/>
  <c r="AH300" i="25"/>
  <c r="AH301" i="25"/>
  <c r="AH302" i="25"/>
  <c r="AH303" i="25"/>
  <c r="AH304" i="25"/>
  <c r="AH305" i="25"/>
  <c r="AH306" i="25"/>
  <c r="AH307" i="25"/>
  <c r="AH308" i="25"/>
  <c r="AH309" i="25"/>
  <c r="AH310" i="25"/>
  <c r="AH311" i="25"/>
  <c r="AH312" i="25"/>
  <c r="AH313" i="25"/>
  <c r="AH314" i="25"/>
  <c r="AH315" i="25"/>
  <c r="AH316" i="25"/>
  <c r="AH317" i="25"/>
  <c r="AH318" i="25"/>
  <c r="AH319" i="25"/>
  <c r="AH320" i="25"/>
  <c r="AH321" i="25"/>
  <c r="AH322" i="25"/>
  <c r="AH323" i="25"/>
  <c r="AH324" i="25"/>
  <c r="AH325" i="25"/>
  <c r="AH326" i="25"/>
  <c r="AH327" i="25"/>
  <c r="AH328" i="25"/>
  <c r="AH329" i="25"/>
  <c r="AH330" i="25"/>
  <c r="AH331" i="25"/>
  <c r="AH332" i="25"/>
  <c r="AH333" i="25"/>
  <c r="AH334" i="25"/>
  <c r="AH335" i="25"/>
  <c r="AH336" i="25"/>
  <c r="AH337" i="25"/>
  <c r="AH338" i="25"/>
  <c r="AH339" i="25"/>
  <c r="AH340" i="25"/>
  <c r="AH341" i="25"/>
  <c r="AH342" i="25"/>
  <c r="AH343" i="25"/>
  <c r="AH344" i="25"/>
  <c r="AH345" i="25"/>
  <c r="AH346" i="25"/>
  <c r="AH347" i="25"/>
  <c r="AH348" i="25"/>
  <c r="AH349" i="25"/>
  <c r="AH350" i="25"/>
  <c r="AH351" i="25"/>
  <c r="AH352" i="25"/>
  <c r="AH353" i="25"/>
  <c r="AH354" i="25"/>
  <c r="AH355" i="25"/>
  <c r="AH356" i="25"/>
  <c r="AH357" i="25"/>
  <c r="AH358" i="25"/>
  <c r="AH359" i="25"/>
  <c r="AH360" i="25"/>
  <c r="AH361" i="25"/>
  <c r="AH362" i="25"/>
  <c r="AH363" i="25"/>
  <c r="AH364" i="25"/>
  <c r="AH365" i="25"/>
  <c r="AH366" i="25"/>
  <c r="AH367" i="25"/>
  <c r="AH368" i="25"/>
  <c r="AH369" i="25"/>
  <c r="AH370" i="25"/>
  <c r="AH371" i="25"/>
  <c r="AH372" i="25"/>
  <c r="AH373" i="25"/>
  <c r="AH374" i="25"/>
  <c r="AH375" i="25"/>
  <c r="AH376" i="25"/>
  <c r="AH377" i="25"/>
  <c r="AH378" i="25"/>
  <c r="AH379" i="25"/>
  <c r="AH380" i="25"/>
  <c r="AH381" i="25"/>
  <c r="AH382" i="25"/>
  <c r="AH383" i="25"/>
  <c r="AH384" i="25"/>
  <c r="AH385" i="25"/>
  <c r="AH386" i="25"/>
  <c r="AH387" i="25"/>
  <c r="AH388" i="25"/>
  <c r="AH389" i="25"/>
  <c r="AH390" i="25"/>
  <c r="AH391" i="25"/>
  <c r="AH392" i="25"/>
  <c r="AH393" i="25"/>
  <c r="AH394" i="25"/>
  <c r="AH395" i="25"/>
  <c r="AH396" i="25"/>
  <c r="AH397" i="25"/>
  <c r="AH398" i="25"/>
  <c r="AH399" i="25"/>
  <c r="AH400" i="25"/>
  <c r="AH401" i="25"/>
  <c r="AH402" i="25"/>
  <c r="AH403" i="25"/>
  <c r="AH404" i="25"/>
  <c r="AH405" i="25"/>
  <c r="AH406" i="25"/>
  <c r="AH407" i="25"/>
  <c r="AH408" i="25"/>
  <c r="AH409" i="25"/>
  <c r="AH410" i="25"/>
  <c r="AH411" i="25"/>
  <c r="AH412" i="25"/>
  <c r="AH413" i="25"/>
  <c r="AH414" i="25"/>
  <c r="AH415" i="25"/>
  <c r="AH416" i="25"/>
  <c r="AH417" i="25"/>
  <c r="AH418" i="25"/>
  <c r="AH419" i="25"/>
  <c r="AH420" i="25"/>
  <c r="AH421" i="25"/>
  <c r="AH422" i="25"/>
  <c r="AH423" i="25"/>
  <c r="AH424" i="25"/>
  <c r="AH425" i="25"/>
  <c r="AH426" i="25"/>
  <c r="AH427" i="25"/>
  <c r="AH428" i="25"/>
  <c r="AH429" i="25"/>
  <c r="AH430" i="25"/>
  <c r="AH431" i="25"/>
  <c r="AH432" i="25"/>
  <c r="AH433" i="25"/>
  <c r="AH434" i="25"/>
  <c r="AH435" i="25"/>
  <c r="AH436" i="25"/>
  <c r="AH437" i="25"/>
  <c r="AH438" i="25"/>
  <c r="AH439" i="25"/>
  <c r="AH440" i="25"/>
  <c r="AH441" i="25"/>
  <c r="AH442" i="25"/>
  <c r="AH443" i="25"/>
  <c r="AH444" i="25"/>
  <c r="AH445" i="25"/>
  <c r="AH446" i="25"/>
  <c r="AH447" i="25"/>
  <c r="AH448" i="25"/>
  <c r="AH449" i="25"/>
  <c r="AH450" i="25"/>
  <c r="AH451" i="25"/>
  <c r="AH452" i="25"/>
  <c r="AH453" i="25"/>
  <c r="AH454" i="25"/>
  <c r="AH455" i="25"/>
  <c r="AH456" i="25"/>
  <c r="AH457" i="25"/>
  <c r="AH458" i="25"/>
  <c r="AH459" i="25"/>
  <c r="AH460" i="25"/>
  <c r="AH461" i="25"/>
  <c r="AH462" i="25"/>
  <c r="AH463" i="25"/>
  <c r="AH464" i="25"/>
  <c r="AH465" i="25"/>
  <c r="AH466" i="25"/>
  <c r="AH467" i="25"/>
  <c r="AH468" i="25"/>
  <c r="AH469" i="25"/>
  <c r="AH470" i="25"/>
  <c r="AH471" i="25"/>
  <c r="AH472" i="25"/>
  <c r="AH74" i="25"/>
  <c r="AH75" i="25"/>
  <c r="AH73" i="25"/>
  <c r="BH88" i="19"/>
  <c r="BH89" i="19"/>
  <c r="BH90" i="19"/>
  <c r="BH91" i="19"/>
  <c r="BH92" i="19"/>
  <c r="BH93" i="19"/>
  <c r="BH94" i="19"/>
  <c r="BH95" i="19"/>
  <c r="BH96" i="19"/>
  <c r="BH97" i="19"/>
  <c r="BH98" i="19"/>
  <c r="BH99" i="19"/>
  <c r="BH100" i="19"/>
  <c r="BH101" i="19"/>
  <c r="BH102" i="19"/>
  <c r="BH103" i="19"/>
  <c r="BH104" i="19"/>
  <c r="BH105" i="19"/>
  <c r="BH106" i="19"/>
  <c r="BH107" i="19"/>
  <c r="BH108" i="19"/>
  <c r="BH109" i="19"/>
  <c r="BH110" i="19"/>
  <c r="BH111" i="19"/>
  <c r="BH112" i="19"/>
  <c r="BH113" i="19"/>
  <c r="BH114" i="19"/>
  <c r="BH115" i="19"/>
  <c r="BH116" i="19"/>
  <c r="BH117" i="19"/>
  <c r="BH118" i="19"/>
  <c r="BH119" i="19"/>
  <c r="BH120" i="19"/>
  <c r="BH121" i="19"/>
  <c r="BH122" i="19"/>
  <c r="BH123" i="19"/>
  <c r="BH124" i="19"/>
  <c r="BH125" i="19"/>
  <c r="BH126" i="19"/>
  <c r="BH127" i="19"/>
  <c r="BH128" i="19"/>
  <c r="BH129" i="19"/>
  <c r="BH130" i="19"/>
  <c r="BH131" i="19"/>
  <c r="BH132" i="19"/>
  <c r="BH133" i="19"/>
  <c r="BH134" i="19"/>
  <c r="BH135" i="19"/>
  <c r="BH136" i="19"/>
  <c r="BH137" i="19"/>
  <c r="BH138" i="19"/>
  <c r="BH139" i="19"/>
  <c r="BH140" i="19"/>
  <c r="BH141" i="19"/>
  <c r="BH142" i="19"/>
  <c r="BH143" i="19"/>
  <c r="BH144" i="19"/>
  <c r="BH145" i="19"/>
  <c r="BH146" i="19"/>
  <c r="BH147" i="19"/>
  <c r="BH148" i="19"/>
  <c r="BH149" i="19"/>
  <c r="BH150" i="19"/>
  <c r="BH151" i="19"/>
  <c r="BH152" i="19"/>
  <c r="BH153" i="19"/>
  <c r="BH154" i="19"/>
  <c r="BH155" i="19"/>
  <c r="BH156" i="19"/>
  <c r="BH157" i="19"/>
  <c r="BH158" i="19"/>
  <c r="BH159" i="19"/>
  <c r="BH160" i="19"/>
  <c r="BH161" i="19"/>
  <c r="BH162" i="19"/>
  <c r="BH163" i="19"/>
  <c r="BH164" i="19"/>
  <c r="BH165" i="19"/>
  <c r="BH166" i="19"/>
  <c r="BH167" i="19"/>
  <c r="BH168" i="19"/>
  <c r="BH169" i="19"/>
  <c r="BH170" i="19"/>
  <c r="BH171" i="19"/>
  <c r="BH172" i="19"/>
  <c r="BH173" i="19"/>
  <c r="BH174" i="19"/>
  <c r="BH175" i="19"/>
  <c r="BH176" i="19"/>
  <c r="BH177" i="19"/>
  <c r="BH178" i="19"/>
  <c r="BH179" i="19"/>
  <c r="BH180" i="19"/>
  <c r="BH181" i="19"/>
  <c r="BH182" i="19"/>
  <c r="BH183" i="19"/>
  <c r="BH184" i="19"/>
  <c r="BH185" i="19"/>
  <c r="BH186" i="19"/>
  <c r="BH187" i="19"/>
  <c r="BH188" i="19"/>
  <c r="BH189" i="19"/>
  <c r="BH190" i="19"/>
  <c r="BH191" i="19"/>
  <c r="BH192" i="19"/>
  <c r="BH193" i="19"/>
  <c r="BH194" i="19"/>
  <c r="BH195" i="19"/>
  <c r="BH196" i="19"/>
  <c r="BH197" i="19"/>
  <c r="BH198" i="19"/>
  <c r="BH199" i="19"/>
  <c r="BH200" i="19"/>
  <c r="BH201" i="19"/>
  <c r="BH202" i="19"/>
  <c r="BH203" i="19"/>
  <c r="BH204" i="19"/>
  <c r="BH205" i="19"/>
  <c r="BH206" i="19"/>
  <c r="BH207" i="19"/>
  <c r="BH208" i="19"/>
  <c r="BH209" i="19"/>
  <c r="BH210" i="19"/>
  <c r="BH211" i="19"/>
  <c r="BH212" i="19"/>
  <c r="BH213" i="19"/>
  <c r="BH214" i="19"/>
  <c r="BH215" i="19"/>
  <c r="BH216" i="19"/>
  <c r="BH217" i="19"/>
  <c r="BH218" i="19"/>
  <c r="BH219" i="19"/>
  <c r="BH220" i="19"/>
  <c r="BH221" i="19"/>
  <c r="BH222" i="19"/>
  <c r="BH223" i="19"/>
  <c r="BH224" i="19"/>
  <c r="BH225" i="19"/>
  <c r="BH226" i="19"/>
  <c r="BH227" i="19"/>
  <c r="BH228" i="19"/>
  <c r="BH229" i="19"/>
  <c r="BH230" i="19"/>
  <c r="BH231" i="19"/>
  <c r="BH232" i="19"/>
  <c r="BH233" i="19"/>
  <c r="BH234" i="19"/>
  <c r="BH235" i="19"/>
  <c r="BH236" i="19"/>
  <c r="BH237" i="19"/>
  <c r="BH238" i="19"/>
  <c r="BH239" i="19"/>
  <c r="BH240" i="19"/>
  <c r="BH241" i="19"/>
  <c r="BH242" i="19"/>
  <c r="BH243" i="19"/>
  <c r="BH244" i="19"/>
  <c r="BH245" i="19"/>
  <c r="BH246" i="19"/>
  <c r="BH247" i="19"/>
  <c r="BH248" i="19"/>
  <c r="BH249" i="19"/>
  <c r="BH250" i="19"/>
  <c r="BH251" i="19"/>
  <c r="BH252" i="19"/>
  <c r="BH253" i="19"/>
  <c r="BH254" i="19"/>
  <c r="BH255" i="19"/>
  <c r="BH256" i="19"/>
  <c r="BH257" i="19"/>
  <c r="BH258" i="19"/>
  <c r="BH259" i="19"/>
  <c r="BH260" i="19"/>
  <c r="BH261" i="19"/>
  <c r="BH262" i="19"/>
  <c r="BH263" i="19"/>
  <c r="BH264" i="19"/>
  <c r="BH265" i="19"/>
  <c r="BH266" i="19"/>
  <c r="BH267" i="19"/>
  <c r="BH268" i="19"/>
  <c r="BH269" i="19"/>
  <c r="BH270" i="19"/>
  <c r="BH271" i="19"/>
  <c r="BH272" i="19"/>
  <c r="BH273" i="19"/>
  <c r="BH274" i="19"/>
  <c r="BH275" i="19"/>
  <c r="BH276" i="19"/>
  <c r="BH277" i="19"/>
  <c r="BH278" i="19"/>
  <c r="BH279" i="19"/>
  <c r="BH280" i="19"/>
  <c r="BH281" i="19"/>
  <c r="BH282" i="19"/>
  <c r="BH283" i="19"/>
  <c r="BH284" i="19"/>
  <c r="BH285" i="19"/>
  <c r="BH286" i="19"/>
  <c r="BH287" i="19"/>
  <c r="BH288" i="19"/>
  <c r="BH289" i="19"/>
  <c r="BH290" i="19"/>
  <c r="BH291" i="19"/>
  <c r="BH292" i="19"/>
  <c r="BH293" i="19"/>
  <c r="BH294" i="19"/>
  <c r="BH295" i="19"/>
  <c r="BH296" i="19"/>
  <c r="BH297" i="19"/>
  <c r="BH298" i="19"/>
  <c r="BH299" i="19"/>
  <c r="BH300" i="19"/>
  <c r="BH301" i="19"/>
  <c r="BH302" i="19"/>
  <c r="BH303" i="19"/>
  <c r="BH304" i="19"/>
  <c r="BH305" i="19"/>
  <c r="BH306" i="19"/>
  <c r="BH307" i="19"/>
  <c r="BH308" i="19"/>
  <c r="BH309" i="19"/>
  <c r="BH310" i="19"/>
  <c r="BH311" i="19"/>
  <c r="BH312" i="19"/>
  <c r="BH313" i="19"/>
  <c r="BH314" i="19"/>
  <c r="BH315" i="19"/>
  <c r="BH316" i="19"/>
  <c r="BH317" i="19"/>
  <c r="BH318" i="19"/>
  <c r="BH319" i="19"/>
  <c r="BH320" i="19"/>
  <c r="BH321" i="19"/>
  <c r="BH322" i="19"/>
  <c r="BH323" i="19"/>
  <c r="BH324" i="19"/>
  <c r="BH325" i="19"/>
  <c r="BH326" i="19"/>
  <c r="BH327" i="19"/>
  <c r="BH328" i="19"/>
  <c r="BH329" i="19"/>
  <c r="BH330" i="19"/>
  <c r="BH331" i="19"/>
  <c r="BH332" i="19"/>
  <c r="BH333" i="19"/>
  <c r="BH334" i="19"/>
  <c r="BH335" i="19"/>
  <c r="BH336" i="19"/>
  <c r="BH337" i="19"/>
  <c r="BH338" i="19"/>
  <c r="BH339" i="19"/>
  <c r="BH340" i="19"/>
  <c r="BH341" i="19"/>
  <c r="BH342" i="19"/>
  <c r="BH343" i="19"/>
  <c r="BH344" i="19"/>
  <c r="BH345" i="19"/>
  <c r="BH346" i="19"/>
  <c r="BH347" i="19"/>
  <c r="BH348" i="19"/>
  <c r="BH349" i="19"/>
  <c r="BH350" i="19"/>
  <c r="BH351" i="19"/>
  <c r="BH352" i="19"/>
  <c r="BH353" i="19"/>
  <c r="BH354" i="19"/>
  <c r="BH355" i="19"/>
  <c r="BH356" i="19"/>
  <c r="BH357" i="19"/>
  <c r="BH358" i="19"/>
  <c r="BH359" i="19"/>
  <c r="BH360" i="19"/>
  <c r="BH361" i="19"/>
  <c r="BH362" i="19"/>
  <c r="BH363" i="19"/>
  <c r="BH364" i="19"/>
  <c r="BH365" i="19"/>
  <c r="BH366" i="19"/>
  <c r="BH367" i="19"/>
  <c r="BH368" i="19"/>
  <c r="BH369" i="19"/>
  <c r="BH370" i="19"/>
  <c r="BH371" i="19"/>
  <c r="BH372" i="19"/>
  <c r="BH373" i="19"/>
  <c r="BH374" i="19"/>
  <c r="BH375" i="19"/>
  <c r="BH376" i="19"/>
  <c r="BH377" i="19"/>
  <c r="BH378" i="19"/>
  <c r="BH379" i="19"/>
  <c r="BH380" i="19"/>
  <c r="BH381" i="19"/>
  <c r="BH382" i="19"/>
  <c r="BH383" i="19"/>
  <c r="BH384" i="19"/>
  <c r="BH385" i="19"/>
  <c r="BH386" i="19"/>
  <c r="BH387" i="19"/>
  <c r="BH388" i="19"/>
  <c r="BH389" i="19"/>
  <c r="BH390" i="19"/>
  <c r="BH391" i="19"/>
  <c r="BH392" i="19"/>
  <c r="BH393" i="19"/>
  <c r="BH394" i="19"/>
  <c r="BH395" i="19"/>
  <c r="BH396" i="19"/>
  <c r="BH397" i="19"/>
  <c r="BH398" i="19"/>
  <c r="BH399" i="19"/>
  <c r="BH400" i="19"/>
  <c r="BH401" i="19"/>
  <c r="BH402" i="19"/>
  <c r="BH403" i="19"/>
  <c r="BH404" i="19"/>
  <c r="BH405" i="19"/>
  <c r="BH406" i="19"/>
  <c r="BH407" i="19"/>
  <c r="BH408" i="19"/>
  <c r="BH409" i="19"/>
  <c r="BH410" i="19"/>
  <c r="BH411" i="19"/>
  <c r="BH412" i="19"/>
  <c r="BH413" i="19"/>
  <c r="BH414" i="19"/>
  <c r="BH415" i="19"/>
  <c r="BH416" i="19"/>
  <c r="BH417" i="19"/>
  <c r="BH418" i="19"/>
  <c r="BH419" i="19"/>
  <c r="BH420" i="19"/>
  <c r="BH421" i="19"/>
  <c r="BH422" i="19"/>
  <c r="BH423" i="19"/>
  <c r="BH424" i="19"/>
  <c r="BH425" i="19"/>
  <c r="BH426" i="19"/>
  <c r="BH427" i="19"/>
  <c r="BH428" i="19"/>
  <c r="BH429" i="19"/>
  <c r="BH430" i="19"/>
  <c r="BH431" i="19"/>
  <c r="BH432" i="19"/>
  <c r="BH433" i="19"/>
  <c r="BH434" i="19"/>
  <c r="BH435" i="19"/>
  <c r="BH436" i="19"/>
  <c r="BH437" i="19"/>
  <c r="BH438" i="19"/>
  <c r="BH439" i="19"/>
  <c r="BH440" i="19"/>
  <c r="BH441" i="19"/>
  <c r="BH442" i="19"/>
  <c r="BH443" i="19"/>
  <c r="BH444" i="19"/>
  <c r="BH445" i="19"/>
  <c r="BH446" i="19"/>
  <c r="BH447" i="19"/>
  <c r="BH448" i="19"/>
  <c r="BH449" i="19"/>
  <c r="BH450" i="19"/>
  <c r="BH451" i="19"/>
  <c r="BH452" i="19"/>
  <c r="BH453" i="19"/>
  <c r="BH454" i="19"/>
  <c r="BH455" i="19"/>
  <c r="BH456" i="19"/>
  <c r="BH457" i="19"/>
  <c r="BH458" i="19"/>
  <c r="BH459" i="19"/>
  <c r="BH460" i="19"/>
  <c r="BH461" i="19"/>
  <c r="BH462" i="19"/>
  <c r="BH463" i="19"/>
  <c r="BH464" i="19"/>
  <c r="BH465" i="19"/>
  <c r="BH466" i="19"/>
  <c r="BH467" i="19"/>
  <c r="BH468" i="19"/>
  <c r="BH469" i="19"/>
  <c r="BH470" i="19"/>
  <c r="BH471" i="19"/>
  <c r="BH472" i="19"/>
  <c r="CC73" i="19" l="1"/>
  <c r="BH74" i="25"/>
  <c r="CC74" i="19" s="1"/>
  <c r="CC75" i="19"/>
  <c r="D54" i="20" l="1"/>
  <c r="F54" i="20" s="1"/>
  <c r="H76" i="25"/>
  <c r="BH76" i="19" s="1"/>
  <c r="H77" i="25"/>
  <c r="BH77" i="19" s="1"/>
  <c r="H78" i="25"/>
  <c r="BH78" i="19" s="1"/>
  <c r="H79" i="25"/>
  <c r="BH79" i="19" s="1"/>
  <c r="H80" i="25"/>
  <c r="BH80" i="19" s="1"/>
  <c r="H81" i="25"/>
  <c r="BH81" i="19" s="1"/>
  <c r="H82" i="25"/>
  <c r="BH82" i="19" s="1"/>
  <c r="H83" i="25"/>
  <c r="BH83" i="19" s="1"/>
  <c r="H84" i="25"/>
  <c r="BH84" i="19" s="1"/>
  <c r="H85" i="25"/>
  <c r="BH85" i="19" s="1"/>
  <c r="H86" i="25"/>
  <c r="BH86" i="19" s="1"/>
  <c r="H87" i="25"/>
  <c r="BH87" i="19" s="1"/>
  <c r="H88" i="25"/>
  <c r="H89" i="25"/>
  <c r="H90" i="25"/>
  <c r="H91" i="25"/>
  <c r="H92" i="25"/>
  <c r="H93" i="25"/>
  <c r="H94" i="25"/>
  <c r="H95" i="25"/>
  <c r="H96" i="25"/>
  <c r="H97" i="25"/>
  <c r="H98" i="25"/>
  <c r="H99" i="25"/>
  <c r="H100" i="25"/>
  <c r="H101" i="25"/>
  <c r="H102" i="25"/>
  <c r="H103" i="25"/>
  <c r="H104" i="25"/>
  <c r="H105" i="25"/>
  <c r="H106" i="25"/>
  <c r="H107" i="25"/>
  <c r="H108" i="25"/>
  <c r="H109" i="25"/>
  <c r="H110" i="25"/>
  <c r="H111" i="25"/>
  <c r="H112" i="25"/>
  <c r="H113" i="25"/>
  <c r="H114" i="25"/>
  <c r="H115" i="25"/>
  <c r="H116" i="25"/>
  <c r="H117" i="25"/>
  <c r="H118" i="25"/>
  <c r="H119" i="25"/>
  <c r="H120" i="25"/>
  <c r="H121" i="25"/>
  <c r="H122" i="25"/>
  <c r="H123" i="25"/>
  <c r="H124" i="25"/>
  <c r="H125" i="25"/>
  <c r="H126" i="25"/>
  <c r="H127" i="25"/>
  <c r="H128" i="25"/>
  <c r="H129" i="25"/>
  <c r="H130" i="25"/>
  <c r="H131" i="25"/>
  <c r="H132" i="25"/>
  <c r="H133" i="25"/>
  <c r="H134" i="25"/>
  <c r="H135" i="25"/>
  <c r="H136" i="25"/>
  <c r="H137" i="25"/>
  <c r="H138" i="25"/>
  <c r="H139" i="25"/>
  <c r="H140" i="25"/>
  <c r="H141" i="25"/>
  <c r="H142" i="25"/>
  <c r="H143" i="25"/>
  <c r="H144" i="25"/>
  <c r="H145" i="25"/>
  <c r="H146" i="25"/>
  <c r="H147" i="25"/>
  <c r="H148" i="25"/>
  <c r="H149" i="25"/>
  <c r="H150" i="25"/>
  <c r="H151" i="25"/>
  <c r="H152" i="25"/>
  <c r="H153" i="25"/>
  <c r="H154" i="25"/>
  <c r="H155" i="25"/>
  <c r="H156" i="25"/>
  <c r="H157" i="25"/>
  <c r="H158" i="25"/>
  <c r="H159" i="25"/>
  <c r="H160" i="25"/>
  <c r="H161" i="25"/>
  <c r="H162" i="25"/>
  <c r="H163" i="25"/>
  <c r="H164" i="25"/>
  <c r="H165" i="25"/>
  <c r="H166" i="25"/>
  <c r="H167" i="25"/>
  <c r="H168" i="25"/>
  <c r="H169" i="25"/>
  <c r="H170" i="25"/>
  <c r="H171" i="25"/>
  <c r="H172" i="25"/>
  <c r="H173" i="25"/>
  <c r="H174" i="25"/>
  <c r="H175" i="25"/>
  <c r="H176" i="25"/>
  <c r="H177" i="25"/>
  <c r="H178" i="25"/>
  <c r="H179" i="25"/>
  <c r="H180" i="25"/>
  <c r="H181" i="25"/>
  <c r="H182" i="25"/>
  <c r="H183" i="25"/>
  <c r="H184" i="25"/>
  <c r="H185" i="25"/>
  <c r="H186" i="25"/>
  <c r="H187" i="25"/>
  <c r="H188" i="25"/>
  <c r="H189" i="25"/>
  <c r="H190" i="25"/>
  <c r="H191" i="25"/>
  <c r="H192" i="25"/>
  <c r="H193" i="25"/>
  <c r="H194" i="25"/>
  <c r="H195" i="25"/>
  <c r="H196" i="25"/>
  <c r="H197" i="25"/>
  <c r="H198" i="25"/>
  <c r="H199" i="25"/>
  <c r="H200" i="25"/>
  <c r="H201" i="25"/>
  <c r="H202" i="25"/>
  <c r="H203" i="25"/>
  <c r="H204" i="25"/>
  <c r="H205" i="25"/>
  <c r="H206" i="25"/>
  <c r="H207" i="25"/>
  <c r="H208" i="25"/>
  <c r="H209" i="25"/>
  <c r="H210" i="25"/>
  <c r="H211" i="25"/>
  <c r="H212" i="25"/>
  <c r="H213" i="25"/>
  <c r="H214" i="25"/>
  <c r="H215" i="25"/>
  <c r="H216" i="25"/>
  <c r="H217" i="25"/>
  <c r="H218" i="25"/>
  <c r="H219" i="25"/>
  <c r="H220" i="25"/>
  <c r="H221" i="25"/>
  <c r="H222" i="25"/>
  <c r="H223" i="25"/>
  <c r="H224" i="25"/>
  <c r="H225" i="25"/>
  <c r="H226" i="25"/>
  <c r="H227" i="25"/>
  <c r="H228" i="25"/>
  <c r="H229" i="25"/>
  <c r="H230" i="25"/>
  <c r="H231" i="25"/>
  <c r="H232" i="25"/>
  <c r="H233" i="25"/>
  <c r="H234" i="25"/>
  <c r="H235" i="25"/>
  <c r="H236" i="25"/>
  <c r="H237" i="25"/>
  <c r="H238" i="25"/>
  <c r="H239" i="25"/>
  <c r="H240" i="25"/>
  <c r="H241" i="25"/>
  <c r="H242" i="25"/>
  <c r="H243" i="25"/>
  <c r="H244" i="25"/>
  <c r="H245" i="25"/>
  <c r="H246" i="25"/>
  <c r="H247" i="25"/>
  <c r="H248" i="25"/>
  <c r="H249" i="25"/>
  <c r="H250" i="25"/>
  <c r="H251" i="25"/>
  <c r="H252" i="25"/>
  <c r="H253" i="25"/>
  <c r="H254" i="25"/>
  <c r="H255" i="25"/>
  <c r="H256" i="25"/>
  <c r="H257" i="25"/>
  <c r="H258" i="25"/>
  <c r="H259" i="25"/>
  <c r="H260" i="25"/>
  <c r="H261" i="25"/>
  <c r="H262" i="25"/>
  <c r="H263" i="25"/>
  <c r="H264" i="25"/>
  <c r="H265" i="25"/>
  <c r="H266" i="25"/>
  <c r="H267" i="25"/>
  <c r="H268" i="25"/>
  <c r="H269" i="25"/>
  <c r="H270" i="25"/>
  <c r="H271" i="25"/>
  <c r="H272" i="25"/>
  <c r="H273" i="25"/>
  <c r="H274" i="25"/>
  <c r="H275" i="25"/>
  <c r="H276" i="25"/>
  <c r="H277" i="25"/>
  <c r="H278" i="25"/>
  <c r="H279" i="25"/>
  <c r="H280" i="25"/>
  <c r="H281" i="25"/>
  <c r="H282" i="25"/>
  <c r="H283" i="25"/>
  <c r="H284" i="25"/>
  <c r="H285" i="25"/>
  <c r="H286" i="25"/>
  <c r="H287" i="25"/>
  <c r="H288" i="25"/>
  <c r="H289" i="25"/>
  <c r="H290" i="25"/>
  <c r="H291" i="25"/>
  <c r="H292" i="25"/>
  <c r="H293" i="25"/>
  <c r="H294" i="25"/>
  <c r="H295" i="25"/>
  <c r="H296" i="25"/>
  <c r="H297" i="25"/>
  <c r="H298" i="25"/>
  <c r="H299" i="25"/>
  <c r="H300" i="25"/>
  <c r="H301" i="25"/>
  <c r="H302" i="25"/>
  <c r="H303" i="25"/>
  <c r="H304" i="25"/>
  <c r="H305" i="25"/>
  <c r="H306" i="25"/>
  <c r="H307" i="25"/>
  <c r="H308" i="25"/>
  <c r="H309" i="25"/>
  <c r="H310" i="25"/>
  <c r="H311" i="25"/>
  <c r="H312" i="25"/>
  <c r="H313" i="25"/>
  <c r="H314" i="25"/>
  <c r="H315" i="25"/>
  <c r="H316" i="25"/>
  <c r="H317" i="25"/>
  <c r="H318" i="25"/>
  <c r="H319" i="25"/>
  <c r="H320" i="25"/>
  <c r="H321" i="25"/>
  <c r="H322" i="25"/>
  <c r="H323" i="25"/>
  <c r="H324" i="25"/>
  <c r="H325" i="25"/>
  <c r="H326" i="25"/>
  <c r="H327" i="25"/>
  <c r="H328" i="25"/>
  <c r="H329" i="25"/>
  <c r="H330" i="25"/>
  <c r="H331" i="25"/>
  <c r="H332" i="25"/>
  <c r="H333" i="25"/>
  <c r="H334" i="25"/>
  <c r="H335" i="25"/>
  <c r="H336" i="25"/>
  <c r="H337" i="25"/>
  <c r="H338" i="25"/>
  <c r="H339" i="25"/>
  <c r="H340" i="25"/>
  <c r="H341" i="25"/>
  <c r="H342" i="25"/>
  <c r="H343" i="25"/>
  <c r="H344" i="25"/>
  <c r="H345" i="25"/>
  <c r="H346" i="25"/>
  <c r="H347" i="25"/>
  <c r="H348" i="25"/>
  <c r="H349" i="25"/>
  <c r="H350" i="25"/>
  <c r="H351" i="25"/>
  <c r="H352" i="25"/>
  <c r="H353" i="25"/>
  <c r="H354" i="25"/>
  <c r="H355" i="25"/>
  <c r="H356" i="25"/>
  <c r="H357" i="25"/>
  <c r="H358" i="25"/>
  <c r="H359" i="25"/>
  <c r="H360" i="25"/>
  <c r="H361" i="25"/>
  <c r="H362" i="25"/>
  <c r="H363" i="25"/>
  <c r="H364" i="25"/>
  <c r="H365" i="25"/>
  <c r="H366" i="25"/>
  <c r="H367" i="25"/>
  <c r="H368" i="25"/>
  <c r="H369" i="25"/>
  <c r="H370" i="25"/>
  <c r="H371" i="25"/>
  <c r="H372" i="25"/>
  <c r="H373" i="25"/>
  <c r="H374" i="25"/>
  <c r="H375" i="25"/>
  <c r="H376" i="25"/>
  <c r="H377" i="25"/>
  <c r="H378" i="25"/>
  <c r="H379" i="25"/>
  <c r="H380" i="25"/>
  <c r="H381" i="25"/>
  <c r="H382" i="25"/>
  <c r="H383" i="25"/>
  <c r="H384" i="25"/>
  <c r="H385" i="25"/>
  <c r="H386" i="25"/>
  <c r="H387" i="25"/>
  <c r="H388" i="25"/>
  <c r="H389" i="25"/>
  <c r="H390" i="25"/>
  <c r="H391" i="25"/>
  <c r="H392" i="25"/>
  <c r="H393" i="25"/>
  <c r="H394" i="25"/>
  <c r="H395" i="25"/>
  <c r="H396" i="25"/>
  <c r="H397" i="25"/>
  <c r="H398" i="25"/>
  <c r="H399" i="25"/>
  <c r="H400" i="25"/>
  <c r="H401" i="25"/>
  <c r="H402" i="25"/>
  <c r="H403" i="25"/>
  <c r="H404" i="25"/>
  <c r="H405" i="25"/>
  <c r="H406" i="25"/>
  <c r="H407" i="25"/>
  <c r="H408" i="25"/>
  <c r="H409" i="25"/>
  <c r="H410" i="25"/>
  <c r="H411" i="25"/>
  <c r="H412" i="25"/>
  <c r="H413" i="25"/>
  <c r="H414" i="25"/>
  <c r="H415" i="25"/>
  <c r="H416" i="25"/>
  <c r="H417" i="25"/>
  <c r="H418" i="25"/>
  <c r="H419" i="25"/>
  <c r="H420" i="25"/>
  <c r="H421" i="25"/>
  <c r="H422" i="25"/>
  <c r="H423" i="25"/>
  <c r="H424" i="25"/>
  <c r="H425" i="25"/>
  <c r="H426" i="25"/>
  <c r="H427" i="25"/>
  <c r="H428" i="25"/>
  <c r="H429" i="25"/>
  <c r="H430" i="25"/>
  <c r="H431" i="25"/>
  <c r="H432" i="25"/>
  <c r="H433" i="25"/>
  <c r="H434" i="25"/>
  <c r="H435" i="25"/>
  <c r="H436" i="25"/>
  <c r="H437" i="25"/>
  <c r="H438" i="25"/>
  <c r="H439" i="25"/>
  <c r="H440" i="25"/>
  <c r="H441" i="25"/>
  <c r="H442" i="25"/>
  <c r="H443" i="25"/>
  <c r="H444" i="25"/>
  <c r="H445" i="25"/>
  <c r="H446" i="25"/>
  <c r="H447" i="25"/>
  <c r="H448" i="25"/>
  <c r="H449" i="25"/>
  <c r="H450" i="25"/>
  <c r="H451" i="25"/>
  <c r="H452" i="25"/>
  <c r="H453" i="25"/>
  <c r="H454" i="25"/>
  <c r="H455" i="25"/>
  <c r="H456" i="25"/>
  <c r="H457" i="25"/>
  <c r="H458" i="25"/>
  <c r="H459" i="25"/>
  <c r="H460" i="25"/>
  <c r="H461" i="25"/>
  <c r="H462" i="25"/>
  <c r="H463" i="25"/>
  <c r="H464" i="25"/>
  <c r="H465" i="25"/>
  <c r="H466" i="25"/>
  <c r="H467" i="25"/>
  <c r="H468" i="25"/>
  <c r="H469" i="25"/>
  <c r="H470" i="25"/>
  <c r="H471" i="25"/>
  <c r="H472" i="25"/>
  <c r="H75" i="25"/>
  <c r="BH75" i="19" s="1"/>
  <c r="H74" i="25"/>
  <c r="BH74" i="19" s="1"/>
  <c r="H73" i="25"/>
  <c r="BH73" i="19" s="1"/>
  <c r="D63" i="20"/>
  <c r="D32" i="20" l="1"/>
  <c r="F32" i="20" s="1"/>
  <c r="BC10" i="19"/>
  <c r="BK76" i="19" l="1"/>
  <c r="BK77" i="19"/>
  <c r="BK78" i="19"/>
  <c r="BK79" i="19"/>
  <c r="BK80" i="19"/>
  <c r="BK81" i="19"/>
  <c r="BK82" i="19"/>
  <c r="BK83" i="19"/>
  <c r="BK84" i="19"/>
  <c r="BK85" i="19"/>
  <c r="BK86" i="19"/>
  <c r="BK87" i="19"/>
  <c r="BK88" i="19"/>
  <c r="BK89" i="19"/>
  <c r="BK90" i="19"/>
  <c r="BK91" i="19"/>
  <c r="BK92" i="19"/>
  <c r="BK93" i="19"/>
  <c r="BK94" i="19"/>
  <c r="BK95" i="19"/>
  <c r="BK96" i="19"/>
  <c r="BK97" i="19"/>
  <c r="BK98" i="19"/>
  <c r="BK99" i="19"/>
  <c r="BK100" i="19"/>
  <c r="BK101" i="19"/>
  <c r="BK102" i="19"/>
  <c r="BK103" i="19"/>
  <c r="BK104" i="19"/>
  <c r="BK105" i="19"/>
  <c r="BK106" i="19"/>
  <c r="BK107" i="19"/>
  <c r="BK108" i="19"/>
  <c r="BK109" i="19"/>
  <c r="BK110" i="19"/>
  <c r="BK111" i="19"/>
  <c r="BK112" i="19"/>
  <c r="BK113" i="19"/>
  <c r="BK114" i="19"/>
  <c r="BK115" i="19"/>
  <c r="BK116" i="19"/>
  <c r="BK117" i="19"/>
  <c r="BK118" i="19"/>
  <c r="BK119" i="19"/>
  <c r="BK120" i="19"/>
  <c r="BK121" i="19"/>
  <c r="BK122" i="19"/>
  <c r="BK123" i="19"/>
  <c r="BK124" i="19"/>
  <c r="BK125" i="19"/>
  <c r="BK126" i="19"/>
  <c r="BK127" i="19"/>
  <c r="BK128" i="19"/>
  <c r="BK129" i="19"/>
  <c r="BK130" i="19"/>
  <c r="BK131" i="19"/>
  <c r="BK132" i="19"/>
  <c r="BK133" i="19"/>
  <c r="BK134" i="19"/>
  <c r="BK135" i="19"/>
  <c r="BK136" i="19"/>
  <c r="BK137" i="19"/>
  <c r="BK138" i="19"/>
  <c r="BK139" i="19"/>
  <c r="BK140" i="19"/>
  <c r="BK141" i="19"/>
  <c r="BK142" i="19"/>
  <c r="BK143" i="19"/>
  <c r="BK144" i="19"/>
  <c r="BK145" i="19"/>
  <c r="BK146" i="19"/>
  <c r="BK147" i="19"/>
  <c r="BK148" i="19"/>
  <c r="BK149" i="19"/>
  <c r="BK150" i="19"/>
  <c r="BK151" i="19"/>
  <c r="BK152" i="19"/>
  <c r="BK153" i="19"/>
  <c r="BK154" i="19"/>
  <c r="BK155" i="19"/>
  <c r="BK156" i="19"/>
  <c r="BK157" i="19"/>
  <c r="BK158" i="19"/>
  <c r="BK159" i="19"/>
  <c r="BK160" i="19"/>
  <c r="BK161" i="19"/>
  <c r="BK162" i="19"/>
  <c r="BK163" i="19"/>
  <c r="BK164" i="19"/>
  <c r="BK165" i="19"/>
  <c r="BK166" i="19"/>
  <c r="BK167" i="19"/>
  <c r="BK168" i="19"/>
  <c r="BK169" i="19"/>
  <c r="BK170" i="19"/>
  <c r="BK171" i="19"/>
  <c r="BK172" i="19"/>
  <c r="BK173" i="19"/>
  <c r="BK174" i="19"/>
  <c r="BK175" i="19"/>
  <c r="BK176" i="19"/>
  <c r="BK177" i="19"/>
  <c r="BK178" i="19"/>
  <c r="BK179" i="19"/>
  <c r="BK180" i="19"/>
  <c r="BK181" i="19"/>
  <c r="BK182" i="19"/>
  <c r="BK183" i="19"/>
  <c r="BK184" i="19"/>
  <c r="BK185" i="19"/>
  <c r="BK186" i="19"/>
  <c r="BK187" i="19"/>
  <c r="BK188" i="19"/>
  <c r="BK189" i="19"/>
  <c r="BK190" i="19"/>
  <c r="BK191" i="19"/>
  <c r="BK192" i="19"/>
  <c r="BK193" i="19"/>
  <c r="BK194" i="19"/>
  <c r="BK195" i="19"/>
  <c r="BK196" i="19"/>
  <c r="BK197" i="19"/>
  <c r="BK198" i="19"/>
  <c r="BK199" i="19"/>
  <c r="BK200" i="19"/>
  <c r="BK201" i="19"/>
  <c r="BK202" i="19"/>
  <c r="BK203" i="19"/>
  <c r="BK204" i="19"/>
  <c r="BK205" i="19"/>
  <c r="BK206" i="19"/>
  <c r="BK207" i="19"/>
  <c r="BK208" i="19"/>
  <c r="BK209" i="19"/>
  <c r="BK210" i="19"/>
  <c r="BK211" i="19"/>
  <c r="BK212" i="19"/>
  <c r="BK213" i="19"/>
  <c r="BK214" i="19"/>
  <c r="BK215" i="19"/>
  <c r="BK216" i="19"/>
  <c r="BK217" i="19"/>
  <c r="BK218" i="19"/>
  <c r="BK219" i="19"/>
  <c r="BK220" i="19"/>
  <c r="BK221" i="19"/>
  <c r="BK222" i="19"/>
  <c r="BK223" i="19"/>
  <c r="BK224" i="19"/>
  <c r="BK225" i="19"/>
  <c r="BK226" i="19"/>
  <c r="BK227" i="19"/>
  <c r="BK228" i="19"/>
  <c r="BK229" i="19"/>
  <c r="BK230" i="19"/>
  <c r="BK231" i="19"/>
  <c r="BK232" i="19"/>
  <c r="BK233" i="19"/>
  <c r="BK234" i="19"/>
  <c r="BK235" i="19"/>
  <c r="BK236" i="19"/>
  <c r="BK237" i="19"/>
  <c r="BK238" i="19"/>
  <c r="BK239" i="19"/>
  <c r="BK240" i="19"/>
  <c r="BK241" i="19"/>
  <c r="BK242" i="19"/>
  <c r="BK243" i="19"/>
  <c r="BK244" i="19"/>
  <c r="BK245" i="19"/>
  <c r="BK246" i="19"/>
  <c r="BK247" i="19"/>
  <c r="BK248" i="19"/>
  <c r="BK249" i="19"/>
  <c r="BK250" i="19"/>
  <c r="BK251" i="19"/>
  <c r="BK252" i="19"/>
  <c r="BK253" i="19"/>
  <c r="BK254" i="19"/>
  <c r="BK255" i="19"/>
  <c r="BK256" i="19"/>
  <c r="BK257" i="19"/>
  <c r="BK258" i="19"/>
  <c r="BK259" i="19"/>
  <c r="BK260" i="19"/>
  <c r="BK261" i="19"/>
  <c r="BK262" i="19"/>
  <c r="BK263" i="19"/>
  <c r="BK264" i="19"/>
  <c r="BK265" i="19"/>
  <c r="BK266" i="19"/>
  <c r="BK267" i="19"/>
  <c r="BK268" i="19"/>
  <c r="BK269" i="19"/>
  <c r="BK270" i="19"/>
  <c r="BK271" i="19"/>
  <c r="BK272" i="19"/>
  <c r="BK273" i="19"/>
  <c r="BK274" i="19"/>
  <c r="BK275" i="19"/>
  <c r="BK276" i="19"/>
  <c r="BK277" i="19"/>
  <c r="BK278" i="19"/>
  <c r="BK279" i="19"/>
  <c r="BK280" i="19"/>
  <c r="BK281" i="19"/>
  <c r="BK282" i="19"/>
  <c r="BK283" i="19"/>
  <c r="BK284" i="19"/>
  <c r="BK285" i="19"/>
  <c r="BK286" i="19"/>
  <c r="BK287" i="19"/>
  <c r="BK288" i="19"/>
  <c r="BK289" i="19"/>
  <c r="BK290" i="19"/>
  <c r="BK291" i="19"/>
  <c r="BK292" i="19"/>
  <c r="BK293" i="19"/>
  <c r="BK294" i="19"/>
  <c r="BK295" i="19"/>
  <c r="BK296" i="19"/>
  <c r="BK297" i="19"/>
  <c r="BK298" i="19"/>
  <c r="BK299" i="19"/>
  <c r="BK300" i="19"/>
  <c r="BK301" i="19"/>
  <c r="BK302" i="19"/>
  <c r="BK303" i="19"/>
  <c r="BK304" i="19"/>
  <c r="BK305" i="19"/>
  <c r="BK306" i="19"/>
  <c r="BK307" i="19"/>
  <c r="BK308" i="19"/>
  <c r="BK309" i="19"/>
  <c r="BK310" i="19"/>
  <c r="BK311" i="19"/>
  <c r="BK312" i="19"/>
  <c r="BK313" i="19"/>
  <c r="BK314" i="19"/>
  <c r="BK315" i="19"/>
  <c r="BK316" i="19"/>
  <c r="BK317" i="19"/>
  <c r="BK318" i="19"/>
  <c r="BK319" i="19"/>
  <c r="BK320" i="19"/>
  <c r="BK321" i="19"/>
  <c r="BK322" i="19"/>
  <c r="BK323" i="19"/>
  <c r="BK324" i="19"/>
  <c r="BK325" i="19"/>
  <c r="BK326" i="19"/>
  <c r="BK327" i="19"/>
  <c r="BK328" i="19"/>
  <c r="BK329" i="19"/>
  <c r="BK330" i="19"/>
  <c r="BK331" i="19"/>
  <c r="BK332" i="19"/>
  <c r="BK333" i="19"/>
  <c r="BK334" i="19"/>
  <c r="BK335" i="19"/>
  <c r="BK336" i="19"/>
  <c r="BK337" i="19"/>
  <c r="BK338" i="19"/>
  <c r="BK339" i="19"/>
  <c r="BK340" i="19"/>
  <c r="BK341" i="19"/>
  <c r="BK342" i="19"/>
  <c r="BK343" i="19"/>
  <c r="BK344" i="19"/>
  <c r="BK345" i="19"/>
  <c r="BK346" i="19"/>
  <c r="BK347" i="19"/>
  <c r="BK348" i="19"/>
  <c r="BK349" i="19"/>
  <c r="BK350" i="19"/>
  <c r="BK351" i="19"/>
  <c r="BK352" i="19"/>
  <c r="BK353" i="19"/>
  <c r="BK354" i="19"/>
  <c r="BK355" i="19"/>
  <c r="BK356" i="19"/>
  <c r="BK357" i="19"/>
  <c r="BK358" i="19"/>
  <c r="BK359" i="19"/>
  <c r="BK360" i="19"/>
  <c r="BK361" i="19"/>
  <c r="BK362" i="19"/>
  <c r="BK363" i="19"/>
  <c r="BK364" i="19"/>
  <c r="BK365" i="19"/>
  <c r="BK366" i="19"/>
  <c r="BK367" i="19"/>
  <c r="BK368" i="19"/>
  <c r="BK369" i="19"/>
  <c r="BK370" i="19"/>
  <c r="BK371" i="19"/>
  <c r="BK372" i="19"/>
  <c r="BK373" i="19"/>
  <c r="BK374" i="19"/>
  <c r="BK375" i="19"/>
  <c r="BK376" i="19"/>
  <c r="BK377" i="19"/>
  <c r="BK378" i="19"/>
  <c r="BK379" i="19"/>
  <c r="BK380" i="19"/>
  <c r="BK381" i="19"/>
  <c r="BK382" i="19"/>
  <c r="BK383" i="19"/>
  <c r="BK384" i="19"/>
  <c r="BK385" i="19"/>
  <c r="BK386" i="19"/>
  <c r="BK387" i="19"/>
  <c r="BK388" i="19"/>
  <c r="BK389" i="19"/>
  <c r="BK390" i="19"/>
  <c r="BK391" i="19"/>
  <c r="BK392" i="19"/>
  <c r="BK393" i="19"/>
  <c r="BK394" i="19"/>
  <c r="BK395" i="19"/>
  <c r="BK396" i="19"/>
  <c r="BK397" i="19"/>
  <c r="BK398" i="19"/>
  <c r="BK399" i="19"/>
  <c r="BK400" i="19"/>
  <c r="BK401" i="19"/>
  <c r="BK402" i="19"/>
  <c r="BK403" i="19"/>
  <c r="BK404" i="19"/>
  <c r="BK405" i="19"/>
  <c r="BK406" i="19"/>
  <c r="BK407" i="19"/>
  <c r="BK408" i="19"/>
  <c r="BK409" i="19"/>
  <c r="BK410" i="19"/>
  <c r="BK411" i="19"/>
  <c r="BK412" i="19"/>
  <c r="BK413" i="19"/>
  <c r="BK414" i="19"/>
  <c r="BK415" i="19"/>
  <c r="BK416" i="19"/>
  <c r="BK417" i="19"/>
  <c r="BK418" i="19"/>
  <c r="BK419" i="19"/>
  <c r="BK420" i="19"/>
  <c r="BK421" i="19"/>
  <c r="BK422" i="19"/>
  <c r="BK423" i="19"/>
  <c r="BK424" i="19"/>
  <c r="BK425" i="19"/>
  <c r="BK426" i="19"/>
  <c r="BK427" i="19"/>
  <c r="BK428" i="19"/>
  <c r="BK429" i="19"/>
  <c r="BK430" i="19"/>
  <c r="BK431" i="19"/>
  <c r="BK432" i="19"/>
  <c r="BK433" i="19"/>
  <c r="BK434" i="19"/>
  <c r="BK435" i="19"/>
  <c r="BK436" i="19"/>
  <c r="BK437" i="19"/>
  <c r="BK438" i="19"/>
  <c r="BK439" i="19"/>
  <c r="BK440" i="19"/>
  <c r="BK441" i="19"/>
  <c r="BK442" i="19"/>
  <c r="BK443" i="19"/>
  <c r="BK444" i="19"/>
  <c r="BK445" i="19"/>
  <c r="BK446" i="19"/>
  <c r="BK447" i="19"/>
  <c r="BK448" i="19"/>
  <c r="BK449" i="19"/>
  <c r="BK450" i="19"/>
  <c r="BK451" i="19"/>
  <c r="BK452" i="19"/>
  <c r="BK453" i="19"/>
  <c r="BK454" i="19"/>
  <c r="BK455" i="19"/>
  <c r="BK456" i="19"/>
  <c r="BK457" i="19"/>
  <c r="BK458" i="19"/>
  <c r="BK459" i="19"/>
  <c r="BK460" i="19"/>
  <c r="BK461" i="19"/>
  <c r="BK462" i="19"/>
  <c r="BK463" i="19"/>
  <c r="BK464" i="19"/>
  <c r="BK465" i="19"/>
  <c r="BK466" i="19"/>
  <c r="BK467" i="19"/>
  <c r="BK468" i="19"/>
  <c r="BK469" i="19"/>
  <c r="BK470" i="19"/>
  <c r="BK471" i="19"/>
  <c r="BK472" i="19"/>
  <c r="BK75" i="19"/>
  <c r="BK74" i="19"/>
  <c r="BK73" i="19"/>
  <c r="BJ73" i="19"/>
  <c r="AF76" i="25"/>
  <c r="AF77" i="25"/>
  <c r="AF78" i="25"/>
  <c r="AF79" i="25"/>
  <c r="AF80" i="25"/>
  <c r="AF81" i="25"/>
  <c r="AF82" i="25"/>
  <c r="AF83" i="25"/>
  <c r="AF84" i="25"/>
  <c r="AF85" i="25"/>
  <c r="AF86" i="25"/>
  <c r="AF87" i="25"/>
  <c r="AF88" i="25"/>
  <c r="AF89" i="25"/>
  <c r="AF90" i="25"/>
  <c r="AF91" i="25"/>
  <c r="AF92" i="25"/>
  <c r="AF93" i="25"/>
  <c r="AF94" i="25"/>
  <c r="AF95" i="25"/>
  <c r="AF96" i="25"/>
  <c r="AF97" i="25"/>
  <c r="AF98" i="25"/>
  <c r="AF99" i="25"/>
  <c r="AF100" i="25"/>
  <c r="AF101" i="25"/>
  <c r="AF102" i="25"/>
  <c r="AF103" i="25"/>
  <c r="AF104" i="25"/>
  <c r="AF105" i="25"/>
  <c r="AF106" i="25"/>
  <c r="AF107" i="25"/>
  <c r="AF108" i="25"/>
  <c r="AF109" i="25"/>
  <c r="AF110" i="25"/>
  <c r="AF111" i="25"/>
  <c r="AF112" i="25"/>
  <c r="AF113" i="25"/>
  <c r="AF114" i="25"/>
  <c r="AF115" i="25"/>
  <c r="AF116" i="25"/>
  <c r="AF117" i="25"/>
  <c r="AF118" i="25"/>
  <c r="AF119" i="25"/>
  <c r="AF120" i="25"/>
  <c r="AF121" i="25"/>
  <c r="AF122" i="25"/>
  <c r="AF123" i="25"/>
  <c r="AF124" i="25"/>
  <c r="AF125" i="25"/>
  <c r="AF126" i="25"/>
  <c r="AF127" i="25"/>
  <c r="AF128" i="25"/>
  <c r="AF129" i="25"/>
  <c r="AF130" i="25"/>
  <c r="AF131" i="25"/>
  <c r="AF132" i="25"/>
  <c r="AF133" i="25"/>
  <c r="AF134" i="25"/>
  <c r="AF135" i="25"/>
  <c r="AF136" i="25"/>
  <c r="AF137" i="25"/>
  <c r="AF138" i="25"/>
  <c r="AF139" i="25"/>
  <c r="AF140" i="25"/>
  <c r="AF141" i="25"/>
  <c r="AF142" i="25"/>
  <c r="AF143" i="25"/>
  <c r="AF144" i="25"/>
  <c r="AF145" i="25"/>
  <c r="AF146" i="25"/>
  <c r="AF147" i="25"/>
  <c r="AF148" i="25"/>
  <c r="AF149" i="25"/>
  <c r="AF150" i="25"/>
  <c r="AF151" i="25"/>
  <c r="AF152" i="25"/>
  <c r="AF153" i="25"/>
  <c r="AF154" i="25"/>
  <c r="AF155" i="25"/>
  <c r="AF156" i="25"/>
  <c r="AF157" i="25"/>
  <c r="AF158" i="25"/>
  <c r="AF159" i="25"/>
  <c r="AF160" i="25"/>
  <c r="AF161" i="25"/>
  <c r="AF162" i="25"/>
  <c r="AF163" i="25"/>
  <c r="AF164" i="25"/>
  <c r="AF165" i="25"/>
  <c r="AF166" i="25"/>
  <c r="AF167" i="25"/>
  <c r="AF168" i="25"/>
  <c r="AF169" i="25"/>
  <c r="AF170" i="25"/>
  <c r="AF171" i="25"/>
  <c r="AF172" i="25"/>
  <c r="AF173" i="25"/>
  <c r="AF174" i="25"/>
  <c r="AF175" i="25"/>
  <c r="AF176" i="25"/>
  <c r="AF177" i="25"/>
  <c r="AF178" i="25"/>
  <c r="AF179" i="25"/>
  <c r="AF180" i="25"/>
  <c r="AF181" i="25"/>
  <c r="AF182" i="25"/>
  <c r="AF183" i="25"/>
  <c r="AF184" i="25"/>
  <c r="AF185" i="25"/>
  <c r="AF186" i="25"/>
  <c r="AF187" i="25"/>
  <c r="AF188" i="25"/>
  <c r="AF189" i="25"/>
  <c r="AF190" i="25"/>
  <c r="AF191" i="25"/>
  <c r="AF192" i="25"/>
  <c r="AF193" i="25"/>
  <c r="AF194" i="25"/>
  <c r="AF195" i="25"/>
  <c r="AF196" i="25"/>
  <c r="AF197" i="25"/>
  <c r="AF198" i="25"/>
  <c r="AF199" i="25"/>
  <c r="AF200" i="25"/>
  <c r="AF201" i="25"/>
  <c r="AF202" i="25"/>
  <c r="AF203" i="25"/>
  <c r="AF204" i="25"/>
  <c r="AF205" i="25"/>
  <c r="AF206" i="25"/>
  <c r="AF207" i="25"/>
  <c r="AF208" i="25"/>
  <c r="AF209" i="25"/>
  <c r="AF210" i="25"/>
  <c r="AF211" i="25"/>
  <c r="AF212" i="25"/>
  <c r="AF213" i="25"/>
  <c r="AF214" i="25"/>
  <c r="AF215" i="25"/>
  <c r="AF216" i="25"/>
  <c r="AF217" i="25"/>
  <c r="AF218" i="25"/>
  <c r="AF219" i="25"/>
  <c r="AF220" i="25"/>
  <c r="AF221" i="25"/>
  <c r="AF222" i="25"/>
  <c r="AF223" i="25"/>
  <c r="AF224" i="25"/>
  <c r="AF225" i="25"/>
  <c r="AF226" i="25"/>
  <c r="AF227" i="25"/>
  <c r="AF228" i="25"/>
  <c r="AF229" i="25"/>
  <c r="AF230" i="25"/>
  <c r="AF231" i="25"/>
  <c r="AF232" i="25"/>
  <c r="AF233" i="25"/>
  <c r="AF234" i="25"/>
  <c r="AF235" i="25"/>
  <c r="AF236" i="25"/>
  <c r="AF237" i="25"/>
  <c r="AF238" i="25"/>
  <c r="AF239" i="25"/>
  <c r="AF240" i="25"/>
  <c r="AF241" i="25"/>
  <c r="AF242" i="25"/>
  <c r="AF243" i="25"/>
  <c r="AF244" i="25"/>
  <c r="AF245" i="25"/>
  <c r="AF246" i="25"/>
  <c r="AF247" i="25"/>
  <c r="AF248" i="25"/>
  <c r="AF249" i="25"/>
  <c r="AF250" i="25"/>
  <c r="AF251" i="25"/>
  <c r="AF252" i="25"/>
  <c r="AF253" i="25"/>
  <c r="AF254" i="25"/>
  <c r="AF255" i="25"/>
  <c r="AF256" i="25"/>
  <c r="AF257" i="25"/>
  <c r="AF258" i="25"/>
  <c r="AF259" i="25"/>
  <c r="AF260" i="25"/>
  <c r="AF261" i="25"/>
  <c r="AF262" i="25"/>
  <c r="AF263" i="25"/>
  <c r="AF264" i="25"/>
  <c r="AF265" i="25"/>
  <c r="AF266" i="25"/>
  <c r="AF267" i="25"/>
  <c r="AF268" i="25"/>
  <c r="AF269" i="25"/>
  <c r="AF270" i="25"/>
  <c r="AF271" i="25"/>
  <c r="AF272" i="25"/>
  <c r="AF273" i="25"/>
  <c r="AF274" i="25"/>
  <c r="AF275" i="25"/>
  <c r="AF276" i="25"/>
  <c r="AF277" i="25"/>
  <c r="AF278" i="25"/>
  <c r="AF279" i="25"/>
  <c r="AF280" i="25"/>
  <c r="AF281" i="25"/>
  <c r="AF282" i="25"/>
  <c r="AF283" i="25"/>
  <c r="AF284" i="25"/>
  <c r="AF285" i="25"/>
  <c r="AF286" i="25"/>
  <c r="AF287" i="25"/>
  <c r="AF288" i="25"/>
  <c r="AF289" i="25"/>
  <c r="AF290" i="25"/>
  <c r="AF291" i="25"/>
  <c r="AF292" i="25"/>
  <c r="AF293" i="25"/>
  <c r="AF294" i="25"/>
  <c r="AF295" i="25"/>
  <c r="AF296" i="25"/>
  <c r="AF297" i="25"/>
  <c r="AF298" i="25"/>
  <c r="AF299" i="25"/>
  <c r="AF300" i="25"/>
  <c r="AF301" i="25"/>
  <c r="AF302" i="25"/>
  <c r="AF303" i="25"/>
  <c r="AF304" i="25"/>
  <c r="AF305" i="25"/>
  <c r="AF306" i="25"/>
  <c r="AF307" i="25"/>
  <c r="AF308" i="25"/>
  <c r="AF309" i="25"/>
  <c r="AF310" i="25"/>
  <c r="AF311" i="25"/>
  <c r="AF312" i="25"/>
  <c r="AF313" i="25"/>
  <c r="AF314" i="25"/>
  <c r="AF315" i="25"/>
  <c r="AF316" i="25"/>
  <c r="AF317" i="25"/>
  <c r="AF318" i="25"/>
  <c r="AF319" i="25"/>
  <c r="AF320" i="25"/>
  <c r="AF321" i="25"/>
  <c r="AF322" i="25"/>
  <c r="AF323" i="25"/>
  <c r="AF324" i="25"/>
  <c r="AF325" i="25"/>
  <c r="AF326" i="25"/>
  <c r="AF327" i="25"/>
  <c r="AF328" i="25"/>
  <c r="AF329" i="25"/>
  <c r="AF330" i="25"/>
  <c r="AF331" i="25"/>
  <c r="AF332" i="25"/>
  <c r="AF333" i="25"/>
  <c r="AF334" i="25"/>
  <c r="AF335" i="25"/>
  <c r="AF336" i="25"/>
  <c r="AF337" i="25"/>
  <c r="AF338" i="25"/>
  <c r="AF339" i="25"/>
  <c r="AF340" i="25"/>
  <c r="AF341" i="25"/>
  <c r="AF342" i="25"/>
  <c r="AF343" i="25"/>
  <c r="AF344" i="25"/>
  <c r="AF345" i="25"/>
  <c r="AF346" i="25"/>
  <c r="AF347" i="25"/>
  <c r="AF348" i="25"/>
  <c r="AF349" i="25"/>
  <c r="AF350" i="25"/>
  <c r="AF351" i="25"/>
  <c r="AF352" i="25"/>
  <c r="AF353" i="25"/>
  <c r="AF354" i="25"/>
  <c r="AF355" i="25"/>
  <c r="AF356" i="25"/>
  <c r="AF357" i="25"/>
  <c r="AF358" i="25"/>
  <c r="AF359" i="25"/>
  <c r="AF360" i="25"/>
  <c r="AF361" i="25"/>
  <c r="AF362" i="25"/>
  <c r="AF363" i="25"/>
  <c r="AF364" i="25"/>
  <c r="AF365" i="25"/>
  <c r="AF366" i="25"/>
  <c r="AF367" i="25"/>
  <c r="AF368" i="25"/>
  <c r="AF369" i="25"/>
  <c r="AF370" i="25"/>
  <c r="AF371" i="25"/>
  <c r="AF372" i="25"/>
  <c r="AF373" i="25"/>
  <c r="AF374" i="25"/>
  <c r="AF375" i="25"/>
  <c r="AF376" i="25"/>
  <c r="AF377" i="25"/>
  <c r="AF378" i="25"/>
  <c r="AF379" i="25"/>
  <c r="AF380" i="25"/>
  <c r="AF381" i="25"/>
  <c r="AF382" i="25"/>
  <c r="AF383" i="25"/>
  <c r="AF384" i="25"/>
  <c r="AF385" i="25"/>
  <c r="AF386" i="25"/>
  <c r="AF387" i="25"/>
  <c r="AF388" i="25"/>
  <c r="AF389" i="25"/>
  <c r="AF390" i="25"/>
  <c r="AF391" i="25"/>
  <c r="AF392" i="25"/>
  <c r="AF393" i="25"/>
  <c r="AF394" i="25"/>
  <c r="AF395" i="25"/>
  <c r="AF396" i="25"/>
  <c r="AF397" i="25"/>
  <c r="AF398" i="25"/>
  <c r="AF399" i="25"/>
  <c r="AF400" i="25"/>
  <c r="AF401" i="25"/>
  <c r="AF402" i="25"/>
  <c r="AF403" i="25"/>
  <c r="AF404" i="25"/>
  <c r="AF405" i="25"/>
  <c r="AF406" i="25"/>
  <c r="AF407" i="25"/>
  <c r="AF408" i="25"/>
  <c r="AF409" i="25"/>
  <c r="AF410" i="25"/>
  <c r="AF411" i="25"/>
  <c r="AF412" i="25"/>
  <c r="AF413" i="25"/>
  <c r="AF414" i="25"/>
  <c r="AF415" i="25"/>
  <c r="AF416" i="25"/>
  <c r="AF417" i="25"/>
  <c r="AF418" i="25"/>
  <c r="AF419" i="25"/>
  <c r="AF420" i="25"/>
  <c r="AF421" i="25"/>
  <c r="AF422" i="25"/>
  <c r="AF423" i="25"/>
  <c r="AF424" i="25"/>
  <c r="AF425" i="25"/>
  <c r="AF426" i="25"/>
  <c r="AF427" i="25"/>
  <c r="AF428" i="25"/>
  <c r="AF429" i="25"/>
  <c r="AF430" i="25"/>
  <c r="AF431" i="25"/>
  <c r="AF432" i="25"/>
  <c r="AF433" i="25"/>
  <c r="AF434" i="25"/>
  <c r="AF435" i="25"/>
  <c r="AF436" i="25"/>
  <c r="AF437" i="25"/>
  <c r="AF438" i="25"/>
  <c r="AF439" i="25"/>
  <c r="AF440" i="25"/>
  <c r="AF441" i="25"/>
  <c r="AF442" i="25"/>
  <c r="AF443" i="25"/>
  <c r="AF444" i="25"/>
  <c r="AF445" i="25"/>
  <c r="AF446" i="25"/>
  <c r="AF447" i="25"/>
  <c r="AF448" i="25"/>
  <c r="AF449" i="25"/>
  <c r="AF450" i="25"/>
  <c r="AF451" i="25"/>
  <c r="AF452" i="25"/>
  <c r="AF453" i="25"/>
  <c r="AF454" i="25"/>
  <c r="AF455" i="25"/>
  <c r="AF456" i="25"/>
  <c r="AF457" i="25"/>
  <c r="AF458" i="25"/>
  <c r="AF459" i="25"/>
  <c r="AF460" i="25"/>
  <c r="AF461" i="25"/>
  <c r="AF462" i="25"/>
  <c r="AF463" i="25"/>
  <c r="AF464" i="25"/>
  <c r="AF465" i="25"/>
  <c r="AF466" i="25"/>
  <c r="AF467" i="25"/>
  <c r="AF468" i="25"/>
  <c r="AF469" i="25"/>
  <c r="AF470" i="25"/>
  <c r="AF471" i="25"/>
  <c r="AF472" i="25"/>
  <c r="AF75" i="25"/>
  <c r="AF74" i="25"/>
  <c r="AF73" i="25"/>
  <c r="M73" i="25"/>
  <c r="M74" i="25"/>
  <c r="D35" i="20" l="1"/>
  <c r="F35" i="20" s="1"/>
  <c r="F14" i="20"/>
  <c r="F15" i="20"/>
  <c r="F16" i="20"/>
  <c r="F17" i="20"/>
  <c r="F18" i="20"/>
  <c r="F19" i="20"/>
  <c r="F20" i="20"/>
  <c r="F21" i="20"/>
  <c r="F22" i="20"/>
  <c r="F23" i="20"/>
  <c r="F24" i="20"/>
  <c r="B6" i="20"/>
  <c r="F9" i="20"/>
  <c r="F10" i="20"/>
  <c r="F11" i="20"/>
  <c r="F12" i="20"/>
  <c r="F8" i="20"/>
  <c r="BD10" i="19"/>
  <c r="BC13" i="19"/>
  <c r="BE13" i="19"/>
  <c r="Q73" i="25"/>
  <c r="G3" i="21"/>
  <c r="CF88" i="19"/>
  <c r="CF89" i="19"/>
  <c r="CF90" i="19"/>
  <c r="CF91" i="19"/>
  <c r="CF92" i="19"/>
  <c r="CF93" i="19"/>
  <c r="CF94" i="19"/>
  <c r="CF95" i="19"/>
  <c r="CF96" i="19"/>
  <c r="CF97" i="19"/>
  <c r="CF98" i="19"/>
  <c r="CF99" i="19"/>
  <c r="CF100" i="19"/>
  <c r="CF101" i="19"/>
  <c r="CF102" i="19"/>
  <c r="CF103" i="19"/>
  <c r="CF104" i="19"/>
  <c r="CF105" i="19"/>
  <c r="CF106" i="19"/>
  <c r="CF107" i="19"/>
  <c r="CF108" i="19"/>
  <c r="CF109" i="19"/>
  <c r="CF110" i="19"/>
  <c r="CF111" i="19"/>
  <c r="CF112" i="19"/>
  <c r="CF113" i="19"/>
  <c r="CF114" i="19"/>
  <c r="CF115" i="19"/>
  <c r="CF116" i="19"/>
  <c r="CF117" i="19"/>
  <c r="CF118" i="19"/>
  <c r="CF119" i="19"/>
  <c r="CF120" i="19"/>
  <c r="CF121" i="19"/>
  <c r="CF122" i="19"/>
  <c r="CF123" i="19"/>
  <c r="CF124" i="19"/>
  <c r="CF125" i="19"/>
  <c r="CF126" i="19"/>
  <c r="CF127" i="19"/>
  <c r="CF128" i="19"/>
  <c r="CF129" i="19"/>
  <c r="CF130" i="19"/>
  <c r="CF131" i="19"/>
  <c r="CF132" i="19"/>
  <c r="CF133" i="19"/>
  <c r="CF134" i="19"/>
  <c r="CF135" i="19"/>
  <c r="CF136" i="19"/>
  <c r="CF137" i="19"/>
  <c r="CF138" i="19"/>
  <c r="CF139" i="19"/>
  <c r="CF140" i="19"/>
  <c r="CF141" i="19"/>
  <c r="CF142" i="19"/>
  <c r="CF143" i="19"/>
  <c r="CF144" i="19"/>
  <c r="CF145" i="19"/>
  <c r="CF146" i="19"/>
  <c r="CF147" i="19"/>
  <c r="CF148" i="19"/>
  <c r="CF149" i="19"/>
  <c r="CF150" i="19"/>
  <c r="CF151" i="19"/>
  <c r="CF152" i="19"/>
  <c r="CF153" i="19"/>
  <c r="CF154" i="19"/>
  <c r="CF155" i="19"/>
  <c r="CF156" i="19"/>
  <c r="CF157" i="19"/>
  <c r="CF158" i="19"/>
  <c r="CF159" i="19"/>
  <c r="CF160" i="19"/>
  <c r="CF161" i="19"/>
  <c r="CF162" i="19"/>
  <c r="CF163" i="19"/>
  <c r="CF164" i="19"/>
  <c r="CF165" i="19"/>
  <c r="CF166" i="19"/>
  <c r="CF167" i="19"/>
  <c r="CF168" i="19"/>
  <c r="CF169" i="19"/>
  <c r="CF170" i="19"/>
  <c r="CF171" i="19"/>
  <c r="CF172" i="19"/>
  <c r="CF173" i="19"/>
  <c r="CF174" i="19"/>
  <c r="CF175" i="19"/>
  <c r="CF176" i="19"/>
  <c r="CF177" i="19"/>
  <c r="CF178" i="19"/>
  <c r="CF179" i="19"/>
  <c r="CF180" i="19"/>
  <c r="CF181" i="19"/>
  <c r="CF182" i="19"/>
  <c r="CF183" i="19"/>
  <c r="CF184" i="19"/>
  <c r="CF185" i="19"/>
  <c r="CF186" i="19"/>
  <c r="CF187" i="19"/>
  <c r="CF188" i="19"/>
  <c r="CF189" i="19"/>
  <c r="CF190" i="19"/>
  <c r="CF191" i="19"/>
  <c r="CF192" i="19"/>
  <c r="CF193" i="19"/>
  <c r="CF194" i="19"/>
  <c r="CF195" i="19"/>
  <c r="CF196" i="19"/>
  <c r="CF197" i="19"/>
  <c r="CF198" i="19"/>
  <c r="CF199" i="19"/>
  <c r="CF200" i="19"/>
  <c r="CF201" i="19"/>
  <c r="CF202" i="19"/>
  <c r="CF203" i="19"/>
  <c r="CF204" i="19"/>
  <c r="CF205" i="19"/>
  <c r="CF206" i="19"/>
  <c r="CF207" i="19"/>
  <c r="CF208" i="19"/>
  <c r="CF209" i="19"/>
  <c r="CF210" i="19"/>
  <c r="CF211" i="19"/>
  <c r="CF212" i="19"/>
  <c r="CF213" i="19"/>
  <c r="CF214" i="19"/>
  <c r="CF215" i="19"/>
  <c r="CF216" i="19"/>
  <c r="CF217" i="19"/>
  <c r="CF218" i="19"/>
  <c r="CF219" i="19"/>
  <c r="CF220" i="19"/>
  <c r="CF221" i="19"/>
  <c r="CF222" i="19"/>
  <c r="CF223" i="19"/>
  <c r="CF224" i="19"/>
  <c r="CF225" i="19"/>
  <c r="CF226" i="19"/>
  <c r="CF227" i="19"/>
  <c r="CF228" i="19"/>
  <c r="CF229" i="19"/>
  <c r="CF230" i="19"/>
  <c r="CF231" i="19"/>
  <c r="CF232" i="19"/>
  <c r="CF233" i="19"/>
  <c r="CF234" i="19"/>
  <c r="CF235" i="19"/>
  <c r="CF236" i="19"/>
  <c r="CF237" i="19"/>
  <c r="CF238" i="19"/>
  <c r="CF239" i="19"/>
  <c r="CF240" i="19"/>
  <c r="CF241" i="19"/>
  <c r="CF242" i="19"/>
  <c r="CF243" i="19"/>
  <c r="CF244" i="19"/>
  <c r="CF245" i="19"/>
  <c r="CF246" i="19"/>
  <c r="CF247" i="19"/>
  <c r="CF248" i="19"/>
  <c r="CF249" i="19"/>
  <c r="CF250" i="19"/>
  <c r="CF251" i="19"/>
  <c r="CF252" i="19"/>
  <c r="CF253" i="19"/>
  <c r="CF254" i="19"/>
  <c r="CF255" i="19"/>
  <c r="CF256" i="19"/>
  <c r="CF257" i="19"/>
  <c r="CF258" i="19"/>
  <c r="CF259" i="19"/>
  <c r="CF260" i="19"/>
  <c r="CF261" i="19"/>
  <c r="CF262" i="19"/>
  <c r="CF263" i="19"/>
  <c r="CF264" i="19"/>
  <c r="CF265" i="19"/>
  <c r="CF266" i="19"/>
  <c r="CF267" i="19"/>
  <c r="CF268" i="19"/>
  <c r="CF269" i="19"/>
  <c r="CF270" i="19"/>
  <c r="CF271" i="19"/>
  <c r="CF272" i="19"/>
  <c r="CF273" i="19"/>
  <c r="CF274" i="19"/>
  <c r="CF275" i="19"/>
  <c r="CF276" i="19"/>
  <c r="CF277" i="19"/>
  <c r="CF278" i="19"/>
  <c r="CF279" i="19"/>
  <c r="CF280" i="19"/>
  <c r="CF281" i="19"/>
  <c r="CF282" i="19"/>
  <c r="CF283" i="19"/>
  <c r="CF284" i="19"/>
  <c r="CF285" i="19"/>
  <c r="CF286" i="19"/>
  <c r="CF287" i="19"/>
  <c r="CF288" i="19"/>
  <c r="CF289" i="19"/>
  <c r="CF290" i="19"/>
  <c r="CF291" i="19"/>
  <c r="CF292" i="19"/>
  <c r="CF293" i="19"/>
  <c r="CF294" i="19"/>
  <c r="CF295" i="19"/>
  <c r="CF296" i="19"/>
  <c r="CF297" i="19"/>
  <c r="CF298" i="19"/>
  <c r="CF299" i="19"/>
  <c r="CF300" i="19"/>
  <c r="CF301" i="19"/>
  <c r="CF302" i="19"/>
  <c r="CF303" i="19"/>
  <c r="CF304" i="19"/>
  <c r="CF305" i="19"/>
  <c r="CF306" i="19"/>
  <c r="CF307" i="19"/>
  <c r="CF308" i="19"/>
  <c r="CF309" i="19"/>
  <c r="CF310" i="19"/>
  <c r="CF311" i="19"/>
  <c r="CF312" i="19"/>
  <c r="CF313" i="19"/>
  <c r="CF314" i="19"/>
  <c r="CF315" i="19"/>
  <c r="CF316" i="19"/>
  <c r="CF317" i="19"/>
  <c r="CF318" i="19"/>
  <c r="CF319" i="19"/>
  <c r="CF320" i="19"/>
  <c r="CF321" i="19"/>
  <c r="CF322" i="19"/>
  <c r="CF323" i="19"/>
  <c r="CF324" i="19"/>
  <c r="CF325" i="19"/>
  <c r="CF326" i="19"/>
  <c r="CF327" i="19"/>
  <c r="CF328" i="19"/>
  <c r="CF329" i="19"/>
  <c r="CF330" i="19"/>
  <c r="CF331" i="19"/>
  <c r="CF332" i="19"/>
  <c r="CF333" i="19"/>
  <c r="CF334" i="19"/>
  <c r="CF335" i="19"/>
  <c r="CF336" i="19"/>
  <c r="CF337" i="19"/>
  <c r="CF338" i="19"/>
  <c r="CF339" i="19"/>
  <c r="CF340" i="19"/>
  <c r="CF341" i="19"/>
  <c r="CF342" i="19"/>
  <c r="CF343" i="19"/>
  <c r="CF344" i="19"/>
  <c r="CF345" i="19"/>
  <c r="CF346" i="19"/>
  <c r="CF347" i="19"/>
  <c r="CF348" i="19"/>
  <c r="CF349" i="19"/>
  <c r="CF350" i="19"/>
  <c r="CF351" i="19"/>
  <c r="CF352" i="19"/>
  <c r="CF353" i="19"/>
  <c r="CF354" i="19"/>
  <c r="CF355" i="19"/>
  <c r="CF356" i="19"/>
  <c r="CF357" i="19"/>
  <c r="CF358" i="19"/>
  <c r="CF359" i="19"/>
  <c r="CF360" i="19"/>
  <c r="CF361" i="19"/>
  <c r="CF362" i="19"/>
  <c r="CF363" i="19"/>
  <c r="CF364" i="19"/>
  <c r="CF365" i="19"/>
  <c r="CF366" i="19"/>
  <c r="CF367" i="19"/>
  <c r="CF368" i="19"/>
  <c r="CF369" i="19"/>
  <c r="CF370" i="19"/>
  <c r="CF371" i="19"/>
  <c r="CF372" i="19"/>
  <c r="CF373" i="19"/>
  <c r="CF374" i="19"/>
  <c r="CF375" i="19"/>
  <c r="CF376" i="19"/>
  <c r="CF377" i="19"/>
  <c r="CF378" i="19"/>
  <c r="CF379" i="19"/>
  <c r="CF380" i="19"/>
  <c r="CF381" i="19"/>
  <c r="CF382" i="19"/>
  <c r="CF383" i="19"/>
  <c r="CF384" i="19"/>
  <c r="CF385" i="19"/>
  <c r="CF386" i="19"/>
  <c r="CF387" i="19"/>
  <c r="CF388" i="19"/>
  <c r="CF389" i="19"/>
  <c r="CF390" i="19"/>
  <c r="CF391" i="19"/>
  <c r="CF392" i="19"/>
  <c r="CF393" i="19"/>
  <c r="CF394" i="19"/>
  <c r="CF395" i="19"/>
  <c r="CF396" i="19"/>
  <c r="CF397" i="19"/>
  <c r="CF398" i="19"/>
  <c r="CF399" i="19"/>
  <c r="CF400" i="19"/>
  <c r="CF401" i="19"/>
  <c r="CF402" i="19"/>
  <c r="CF403" i="19"/>
  <c r="CF404" i="19"/>
  <c r="CF405" i="19"/>
  <c r="CF406" i="19"/>
  <c r="CF407" i="19"/>
  <c r="CF408" i="19"/>
  <c r="CF409" i="19"/>
  <c r="CF410" i="19"/>
  <c r="CF411" i="19"/>
  <c r="CF412" i="19"/>
  <c r="CF413" i="19"/>
  <c r="CF414" i="19"/>
  <c r="CF415" i="19"/>
  <c r="CF416" i="19"/>
  <c r="CF417" i="19"/>
  <c r="CF418" i="19"/>
  <c r="CF419" i="19"/>
  <c r="CF420" i="19"/>
  <c r="CF421" i="19"/>
  <c r="CF422" i="19"/>
  <c r="CF423" i="19"/>
  <c r="CF424" i="19"/>
  <c r="CF425" i="19"/>
  <c r="CF426" i="19"/>
  <c r="CF427" i="19"/>
  <c r="CF428" i="19"/>
  <c r="CF429" i="19"/>
  <c r="CF430" i="19"/>
  <c r="CF431" i="19"/>
  <c r="CF432" i="19"/>
  <c r="CF433" i="19"/>
  <c r="CF434" i="19"/>
  <c r="CF435" i="19"/>
  <c r="CF436" i="19"/>
  <c r="CF437" i="19"/>
  <c r="CF438" i="19"/>
  <c r="CF439" i="19"/>
  <c r="CF440" i="19"/>
  <c r="CF441" i="19"/>
  <c r="CF442" i="19"/>
  <c r="CF443" i="19"/>
  <c r="CF444" i="19"/>
  <c r="CF445" i="19"/>
  <c r="CF446" i="19"/>
  <c r="CF447" i="19"/>
  <c r="CF448" i="19"/>
  <c r="CF449" i="19"/>
  <c r="CF450" i="19"/>
  <c r="CF451" i="19"/>
  <c r="CF452" i="19"/>
  <c r="CF453" i="19"/>
  <c r="CF454" i="19"/>
  <c r="CF455" i="19"/>
  <c r="CF456" i="19"/>
  <c r="CF457" i="19"/>
  <c r="CF458" i="19"/>
  <c r="CF459" i="19"/>
  <c r="CF460" i="19"/>
  <c r="CF461" i="19"/>
  <c r="CF462" i="19"/>
  <c r="CF463" i="19"/>
  <c r="CF464" i="19"/>
  <c r="CF465" i="19"/>
  <c r="CF466" i="19"/>
  <c r="CF467" i="19"/>
  <c r="CF468" i="19"/>
  <c r="CF469" i="19"/>
  <c r="CF470" i="19"/>
  <c r="CF471" i="19"/>
  <c r="CF472" i="19"/>
  <c r="CE88" i="19"/>
  <c r="CE89" i="19"/>
  <c r="CE90" i="19"/>
  <c r="CE91" i="19"/>
  <c r="CE92" i="19"/>
  <c r="CE93" i="19"/>
  <c r="CE94" i="19"/>
  <c r="CE95" i="19"/>
  <c r="CE96" i="19"/>
  <c r="CE97" i="19"/>
  <c r="CE98" i="19"/>
  <c r="CE99" i="19"/>
  <c r="CE100" i="19"/>
  <c r="CE101" i="19"/>
  <c r="CE102" i="19"/>
  <c r="CE103" i="19"/>
  <c r="CE104" i="19"/>
  <c r="CE105" i="19"/>
  <c r="CE106" i="19"/>
  <c r="CE107" i="19"/>
  <c r="CE108" i="19"/>
  <c r="CE109" i="19"/>
  <c r="CE110" i="19"/>
  <c r="CE111" i="19"/>
  <c r="CE112" i="19"/>
  <c r="CE113" i="19"/>
  <c r="CE114" i="19"/>
  <c r="CE115" i="19"/>
  <c r="CE116" i="19"/>
  <c r="CE117" i="19"/>
  <c r="CE118" i="19"/>
  <c r="CE119" i="19"/>
  <c r="CE120" i="19"/>
  <c r="CE121" i="19"/>
  <c r="CE122" i="19"/>
  <c r="CE123" i="19"/>
  <c r="CE124" i="19"/>
  <c r="CE125" i="19"/>
  <c r="CE126" i="19"/>
  <c r="CE127" i="19"/>
  <c r="CE128" i="19"/>
  <c r="CE129" i="19"/>
  <c r="CE130" i="19"/>
  <c r="CE131" i="19"/>
  <c r="CE132" i="19"/>
  <c r="CE133" i="19"/>
  <c r="CE134" i="19"/>
  <c r="CE135" i="19"/>
  <c r="CE136" i="19"/>
  <c r="CE137" i="19"/>
  <c r="CE138" i="19"/>
  <c r="CE139" i="19"/>
  <c r="CE140" i="19"/>
  <c r="CE141" i="19"/>
  <c r="CE142" i="19"/>
  <c r="CE143" i="19"/>
  <c r="CE144" i="19"/>
  <c r="CE145" i="19"/>
  <c r="CE146" i="19"/>
  <c r="CE147" i="19"/>
  <c r="CE148" i="19"/>
  <c r="CE149" i="19"/>
  <c r="CE150" i="19"/>
  <c r="CE151" i="19"/>
  <c r="CE152" i="19"/>
  <c r="CE153" i="19"/>
  <c r="CE154" i="19"/>
  <c r="CE155" i="19"/>
  <c r="CE156" i="19"/>
  <c r="CE157" i="19"/>
  <c r="CE158" i="19"/>
  <c r="CE159" i="19"/>
  <c r="CE160" i="19"/>
  <c r="CE161" i="19"/>
  <c r="CE162" i="19"/>
  <c r="CE163" i="19"/>
  <c r="CE164" i="19"/>
  <c r="CE165" i="19"/>
  <c r="CE166" i="19"/>
  <c r="CE167" i="19"/>
  <c r="CE168" i="19"/>
  <c r="CE169" i="19"/>
  <c r="CE170" i="19"/>
  <c r="CE171" i="19"/>
  <c r="CE172" i="19"/>
  <c r="CE173" i="19"/>
  <c r="CE174" i="19"/>
  <c r="CE175" i="19"/>
  <c r="CE176" i="19"/>
  <c r="CE177" i="19"/>
  <c r="CE178" i="19"/>
  <c r="CE179" i="19"/>
  <c r="CE180" i="19"/>
  <c r="CE181" i="19"/>
  <c r="CE182" i="19"/>
  <c r="CE183" i="19"/>
  <c r="CE184" i="19"/>
  <c r="CE185" i="19"/>
  <c r="CE186" i="19"/>
  <c r="CE187" i="19"/>
  <c r="CE188" i="19"/>
  <c r="CE189" i="19"/>
  <c r="CE190" i="19"/>
  <c r="CE191" i="19"/>
  <c r="CE192" i="19"/>
  <c r="CE193" i="19"/>
  <c r="CE194" i="19"/>
  <c r="CE195" i="19"/>
  <c r="CE196" i="19"/>
  <c r="CE197" i="19"/>
  <c r="CE198" i="19"/>
  <c r="CE199" i="19"/>
  <c r="CE200" i="19"/>
  <c r="CE201" i="19"/>
  <c r="CE202" i="19"/>
  <c r="CE203" i="19"/>
  <c r="CE204" i="19"/>
  <c r="CE205" i="19"/>
  <c r="CE206" i="19"/>
  <c r="CE207" i="19"/>
  <c r="CE208" i="19"/>
  <c r="CE209" i="19"/>
  <c r="CE210" i="19"/>
  <c r="CE211" i="19"/>
  <c r="CE212" i="19"/>
  <c r="CE213" i="19"/>
  <c r="CE214" i="19"/>
  <c r="CE215" i="19"/>
  <c r="CE216" i="19"/>
  <c r="CE217" i="19"/>
  <c r="CE218" i="19"/>
  <c r="CE219" i="19"/>
  <c r="CE220" i="19"/>
  <c r="CE221" i="19"/>
  <c r="CE222" i="19"/>
  <c r="CE223" i="19"/>
  <c r="CE224" i="19"/>
  <c r="CE225" i="19"/>
  <c r="CE226" i="19"/>
  <c r="CE227" i="19"/>
  <c r="CE228" i="19"/>
  <c r="CE229" i="19"/>
  <c r="CE230" i="19"/>
  <c r="CE231" i="19"/>
  <c r="CE232" i="19"/>
  <c r="CE233" i="19"/>
  <c r="CE234" i="19"/>
  <c r="CE235" i="19"/>
  <c r="CE236" i="19"/>
  <c r="CE237" i="19"/>
  <c r="CE238" i="19"/>
  <c r="CE239" i="19"/>
  <c r="CE240" i="19"/>
  <c r="CE241" i="19"/>
  <c r="CE242" i="19"/>
  <c r="CE243" i="19"/>
  <c r="CE244" i="19"/>
  <c r="CE245" i="19"/>
  <c r="CE246" i="19"/>
  <c r="CE247" i="19"/>
  <c r="CE248" i="19"/>
  <c r="CE249" i="19"/>
  <c r="CE250" i="19"/>
  <c r="CE251" i="19"/>
  <c r="CE252" i="19"/>
  <c r="CE253" i="19"/>
  <c r="CE254" i="19"/>
  <c r="CE255" i="19"/>
  <c r="CE256" i="19"/>
  <c r="CE257" i="19"/>
  <c r="CE258" i="19"/>
  <c r="CE259" i="19"/>
  <c r="CE260" i="19"/>
  <c r="CE261" i="19"/>
  <c r="CE262" i="19"/>
  <c r="CE263" i="19"/>
  <c r="CE264" i="19"/>
  <c r="CE265" i="19"/>
  <c r="CE266" i="19"/>
  <c r="CE267" i="19"/>
  <c r="CE268" i="19"/>
  <c r="CE269" i="19"/>
  <c r="CE270" i="19"/>
  <c r="CE271" i="19"/>
  <c r="CE272" i="19"/>
  <c r="CE273" i="19"/>
  <c r="CE274" i="19"/>
  <c r="CE275" i="19"/>
  <c r="CE276" i="19"/>
  <c r="CE277" i="19"/>
  <c r="CE278" i="19"/>
  <c r="CE279" i="19"/>
  <c r="CE280" i="19"/>
  <c r="CE281" i="19"/>
  <c r="CE282" i="19"/>
  <c r="CE283" i="19"/>
  <c r="CE284" i="19"/>
  <c r="CE285" i="19"/>
  <c r="CE286" i="19"/>
  <c r="CE287" i="19"/>
  <c r="CE288" i="19"/>
  <c r="CE289" i="19"/>
  <c r="CE290" i="19"/>
  <c r="CE291" i="19"/>
  <c r="CE292" i="19"/>
  <c r="CE293" i="19"/>
  <c r="CE294" i="19"/>
  <c r="CE295" i="19"/>
  <c r="CE296" i="19"/>
  <c r="CE297" i="19"/>
  <c r="CE298" i="19"/>
  <c r="CE299" i="19"/>
  <c r="CE300" i="19"/>
  <c r="CE301" i="19"/>
  <c r="CE302" i="19"/>
  <c r="CE303" i="19"/>
  <c r="CE304" i="19"/>
  <c r="CE305" i="19"/>
  <c r="CE306" i="19"/>
  <c r="CE307" i="19"/>
  <c r="CE308" i="19"/>
  <c r="CE309" i="19"/>
  <c r="CE310" i="19"/>
  <c r="CE311" i="19"/>
  <c r="CE312" i="19"/>
  <c r="CE313" i="19"/>
  <c r="CE314" i="19"/>
  <c r="CE315" i="19"/>
  <c r="CE316" i="19"/>
  <c r="CE317" i="19"/>
  <c r="CE318" i="19"/>
  <c r="CE319" i="19"/>
  <c r="CE320" i="19"/>
  <c r="CE321" i="19"/>
  <c r="CE322" i="19"/>
  <c r="CE323" i="19"/>
  <c r="CE324" i="19"/>
  <c r="CE325" i="19"/>
  <c r="CE326" i="19"/>
  <c r="CE327" i="19"/>
  <c r="CE328" i="19"/>
  <c r="CE329" i="19"/>
  <c r="CE330" i="19"/>
  <c r="CE331" i="19"/>
  <c r="CE332" i="19"/>
  <c r="CE333" i="19"/>
  <c r="CE334" i="19"/>
  <c r="CE335" i="19"/>
  <c r="CE336" i="19"/>
  <c r="CE337" i="19"/>
  <c r="CE338" i="19"/>
  <c r="CE339" i="19"/>
  <c r="CE340" i="19"/>
  <c r="CE341" i="19"/>
  <c r="CE342" i="19"/>
  <c r="CE343" i="19"/>
  <c r="CE344" i="19"/>
  <c r="CE345" i="19"/>
  <c r="CE346" i="19"/>
  <c r="CE347" i="19"/>
  <c r="CE348" i="19"/>
  <c r="CE349" i="19"/>
  <c r="CE350" i="19"/>
  <c r="CE351" i="19"/>
  <c r="CE352" i="19"/>
  <c r="CE353" i="19"/>
  <c r="CE354" i="19"/>
  <c r="CE355" i="19"/>
  <c r="CE356" i="19"/>
  <c r="CE357" i="19"/>
  <c r="CE358" i="19"/>
  <c r="CE359" i="19"/>
  <c r="CE360" i="19"/>
  <c r="CE361" i="19"/>
  <c r="CE362" i="19"/>
  <c r="CE363" i="19"/>
  <c r="CE364" i="19"/>
  <c r="CE365" i="19"/>
  <c r="CE366" i="19"/>
  <c r="CE367" i="19"/>
  <c r="CE368" i="19"/>
  <c r="CE369" i="19"/>
  <c r="CE370" i="19"/>
  <c r="CE371" i="19"/>
  <c r="CE372" i="19"/>
  <c r="CE373" i="19"/>
  <c r="CE374" i="19"/>
  <c r="CE375" i="19"/>
  <c r="CE376" i="19"/>
  <c r="CE377" i="19"/>
  <c r="CE378" i="19"/>
  <c r="CE379" i="19"/>
  <c r="CE380" i="19"/>
  <c r="CE381" i="19"/>
  <c r="CE382" i="19"/>
  <c r="CE383" i="19"/>
  <c r="CE384" i="19"/>
  <c r="CE385" i="19"/>
  <c r="CE386" i="19"/>
  <c r="CE387" i="19"/>
  <c r="CE388" i="19"/>
  <c r="CE389" i="19"/>
  <c r="CE390" i="19"/>
  <c r="CE391" i="19"/>
  <c r="CE392" i="19"/>
  <c r="CE393" i="19"/>
  <c r="CE394" i="19"/>
  <c r="CE395" i="19"/>
  <c r="CE396" i="19"/>
  <c r="CE397" i="19"/>
  <c r="CE398" i="19"/>
  <c r="CE399" i="19"/>
  <c r="CE400" i="19"/>
  <c r="CE401" i="19"/>
  <c r="CE402" i="19"/>
  <c r="CE403" i="19"/>
  <c r="CE404" i="19"/>
  <c r="CE405" i="19"/>
  <c r="CE406" i="19"/>
  <c r="CE407" i="19"/>
  <c r="CE408" i="19"/>
  <c r="CE409" i="19"/>
  <c r="CE410" i="19"/>
  <c r="CE411" i="19"/>
  <c r="CE412" i="19"/>
  <c r="CE413" i="19"/>
  <c r="CE414" i="19"/>
  <c r="CE415" i="19"/>
  <c r="CE416" i="19"/>
  <c r="CE417" i="19"/>
  <c r="CE418" i="19"/>
  <c r="CE419" i="19"/>
  <c r="CE420" i="19"/>
  <c r="CE421" i="19"/>
  <c r="CE422" i="19"/>
  <c r="CE423" i="19"/>
  <c r="CE424" i="19"/>
  <c r="CE425" i="19"/>
  <c r="CE426" i="19"/>
  <c r="CE427" i="19"/>
  <c r="CE428" i="19"/>
  <c r="CE429" i="19"/>
  <c r="CE430" i="19"/>
  <c r="CE431" i="19"/>
  <c r="CE432" i="19"/>
  <c r="CE433" i="19"/>
  <c r="CE434" i="19"/>
  <c r="CE435" i="19"/>
  <c r="CE436" i="19"/>
  <c r="CE437" i="19"/>
  <c r="CE438" i="19"/>
  <c r="CE439" i="19"/>
  <c r="CE440" i="19"/>
  <c r="CE441" i="19"/>
  <c r="CE442" i="19"/>
  <c r="CE443" i="19"/>
  <c r="CE444" i="19"/>
  <c r="CE445" i="19"/>
  <c r="CE446" i="19"/>
  <c r="CE447" i="19"/>
  <c r="CE448" i="19"/>
  <c r="CE449" i="19"/>
  <c r="CE450" i="19"/>
  <c r="CE451" i="19"/>
  <c r="CE452" i="19"/>
  <c r="CE453" i="19"/>
  <c r="CE454" i="19"/>
  <c r="CE455" i="19"/>
  <c r="CE456" i="19"/>
  <c r="CE457" i="19"/>
  <c r="CE458" i="19"/>
  <c r="CE459" i="19"/>
  <c r="CE460" i="19"/>
  <c r="CE461" i="19"/>
  <c r="CE462" i="19"/>
  <c r="CE463" i="19"/>
  <c r="CE464" i="19"/>
  <c r="CE465" i="19"/>
  <c r="CE466" i="19"/>
  <c r="CE467" i="19"/>
  <c r="CE468" i="19"/>
  <c r="CE469" i="19"/>
  <c r="CE470" i="19"/>
  <c r="CE471" i="19"/>
  <c r="CE472" i="19"/>
  <c r="F7" i="20" l="1"/>
  <c r="B7" i="20"/>
  <c r="CD88" i="19"/>
  <c r="CD89" i="19"/>
  <c r="CD90" i="19"/>
  <c r="CD91" i="19"/>
  <c r="CD92" i="19"/>
  <c r="CD93" i="19"/>
  <c r="CD94" i="19"/>
  <c r="CD95" i="19"/>
  <c r="CD96" i="19"/>
  <c r="CD97" i="19"/>
  <c r="CD98" i="19"/>
  <c r="CD99" i="19"/>
  <c r="CD100" i="19"/>
  <c r="CD101" i="19"/>
  <c r="CD102" i="19"/>
  <c r="CD103" i="19"/>
  <c r="CD104" i="19"/>
  <c r="CD105" i="19"/>
  <c r="CD106" i="19"/>
  <c r="CD107" i="19"/>
  <c r="CD108" i="19"/>
  <c r="CD109" i="19"/>
  <c r="CD110" i="19"/>
  <c r="CD111" i="19"/>
  <c r="CD112" i="19"/>
  <c r="CD113" i="19"/>
  <c r="CD114" i="19"/>
  <c r="CD115" i="19"/>
  <c r="CD116" i="19"/>
  <c r="CD117" i="19"/>
  <c r="CD118" i="19"/>
  <c r="CD119" i="19"/>
  <c r="CD120" i="19"/>
  <c r="CD121" i="19"/>
  <c r="CD122" i="19"/>
  <c r="CD123" i="19"/>
  <c r="CD124" i="19"/>
  <c r="CD125" i="19"/>
  <c r="CD126" i="19"/>
  <c r="CD127" i="19"/>
  <c r="CD128" i="19"/>
  <c r="CD129" i="19"/>
  <c r="CD130" i="19"/>
  <c r="CD131" i="19"/>
  <c r="CD132" i="19"/>
  <c r="CD133" i="19"/>
  <c r="CD134" i="19"/>
  <c r="CD135" i="19"/>
  <c r="CD136" i="19"/>
  <c r="CD137" i="19"/>
  <c r="CD138" i="19"/>
  <c r="CD139" i="19"/>
  <c r="CD140" i="19"/>
  <c r="CD141" i="19"/>
  <c r="CD142" i="19"/>
  <c r="CD143" i="19"/>
  <c r="CD144" i="19"/>
  <c r="CD145" i="19"/>
  <c r="CD146" i="19"/>
  <c r="CD147" i="19"/>
  <c r="CD148" i="19"/>
  <c r="CD149" i="19"/>
  <c r="CD150" i="19"/>
  <c r="CD151" i="19"/>
  <c r="CD152" i="19"/>
  <c r="CD153" i="19"/>
  <c r="CD154" i="19"/>
  <c r="CD155" i="19"/>
  <c r="CD156" i="19"/>
  <c r="CD157" i="19"/>
  <c r="CD158" i="19"/>
  <c r="CD159" i="19"/>
  <c r="CD160" i="19"/>
  <c r="CD161" i="19"/>
  <c r="CD162" i="19"/>
  <c r="CD163" i="19"/>
  <c r="CD164" i="19"/>
  <c r="CD165" i="19"/>
  <c r="CD166" i="19"/>
  <c r="CD167" i="19"/>
  <c r="CD168" i="19"/>
  <c r="CD169" i="19"/>
  <c r="CD170" i="19"/>
  <c r="CD171" i="19"/>
  <c r="CD172" i="19"/>
  <c r="CD173" i="19"/>
  <c r="CD174" i="19"/>
  <c r="CD175" i="19"/>
  <c r="CD176" i="19"/>
  <c r="CD177" i="19"/>
  <c r="CD178" i="19"/>
  <c r="CD179" i="19"/>
  <c r="CD180" i="19"/>
  <c r="CD181" i="19"/>
  <c r="CD182" i="19"/>
  <c r="CD183" i="19"/>
  <c r="CD184" i="19"/>
  <c r="CD185" i="19"/>
  <c r="CD186" i="19"/>
  <c r="CD187" i="19"/>
  <c r="CD188" i="19"/>
  <c r="CD189" i="19"/>
  <c r="CD190" i="19"/>
  <c r="CD191" i="19"/>
  <c r="CD192" i="19"/>
  <c r="CD193" i="19"/>
  <c r="CD194" i="19"/>
  <c r="CD195" i="19"/>
  <c r="CD196" i="19"/>
  <c r="CD197" i="19"/>
  <c r="CD198" i="19"/>
  <c r="CD199" i="19"/>
  <c r="CD200" i="19"/>
  <c r="CD201" i="19"/>
  <c r="CD202" i="19"/>
  <c r="CD203" i="19"/>
  <c r="CD204" i="19"/>
  <c r="CD205" i="19"/>
  <c r="CD206" i="19"/>
  <c r="CD207" i="19"/>
  <c r="CD208" i="19"/>
  <c r="CD209" i="19"/>
  <c r="CD210" i="19"/>
  <c r="CD211" i="19"/>
  <c r="CD212" i="19"/>
  <c r="CD213" i="19"/>
  <c r="CD214" i="19"/>
  <c r="CD215" i="19"/>
  <c r="CD216" i="19"/>
  <c r="CD217" i="19"/>
  <c r="CD218" i="19"/>
  <c r="CD219" i="19"/>
  <c r="CD220" i="19"/>
  <c r="CD221" i="19"/>
  <c r="CD222" i="19"/>
  <c r="CD223" i="19"/>
  <c r="CD224" i="19"/>
  <c r="CD225" i="19"/>
  <c r="CD226" i="19"/>
  <c r="CD227" i="19"/>
  <c r="CD228" i="19"/>
  <c r="CD229" i="19"/>
  <c r="CD230" i="19"/>
  <c r="CD231" i="19"/>
  <c r="CD232" i="19"/>
  <c r="CD233" i="19"/>
  <c r="CD234" i="19"/>
  <c r="CD235" i="19"/>
  <c r="CD236" i="19"/>
  <c r="CD237" i="19"/>
  <c r="CD238" i="19"/>
  <c r="CD239" i="19"/>
  <c r="CD240" i="19"/>
  <c r="CD241" i="19"/>
  <c r="CD242" i="19"/>
  <c r="CD243" i="19"/>
  <c r="CD244" i="19"/>
  <c r="CD245" i="19"/>
  <c r="CD246" i="19"/>
  <c r="CD247" i="19"/>
  <c r="CD248" i="19"/>
  <c r="CD249" i="19"/>
  <c r="CD250" i="19"/>
  <c r="CD251" i="19"/>
  <c r="CD252" i="19"/>
  <c r="CD253" i="19"/>
  <c r="CD254" i="19"/>
  <c r="CD255" i="19"/>
  <c r="CD256" i="19"/>
  <c r="CD257" i="19"/>
  <c r="CD258" i="19"/>
  <c r="CD259" i="19"/>
  <c r="CD260" i="19"/>
  <c r="CD261" i="19"/>
  <c r="CD262" i="19"/>
  <c r="CD263" i="19"/>
  <c r="CD264" i="19"/>
  <c r="CD265" i="19"/>
  <c r="CD266" i="19"/>
  <c r="CD267" i="19"/>
  <c r="CD268" i="19"/>
  <c r="CD269" i="19"/>
  <c r="CD270" i="19"/>
  <c r="CD271" i="19"/>
  <c r="CD272" i="19"/>
  <c r="CD273" i="19"/>
  <c r="CD274" i="19"/>
  <c r="CD275" i="19"/>
  <c r="CD276" i="19"/>
  <c r="CD277" i="19"/>
  <c r="CD278" i="19"/>
  <c r="CD279" i="19"/>
  <c r="CD280" i="19"/>
  <c r="CD281" i="19"/>
  <c r="CD282" i="19"/>
  <c r="CD283" i="19"/>
  <c r="CD284" i="19"/>
  <c r="CD285" i="19"/>
  <c r="CD286" i="19"/>
  <c r="CD287" i="19"/>
  <c r="CD288" i="19"/>
  <c r="CD289" i="19"/>
  <c r="CD290" i="19"/>
  <c r="CD291" i="19"/>
  <c r="CD292" i="19"/>
  <c r="CD293" i="19"/>
  <c r="CD294" i="19"/>
  <c r="CD295" i="19"/>
  <c r="CD296" i="19"/>
  <c r="CD297" i="19"/>
  <c r="CD298" i="19"/>
  <c r="CD299" i="19"/>
  <c r="CD300" i="19"/>
  <c r="CD301" i="19"/>
  <c r="CD302" i="19"/>
  <c r="CD303" i="19"/>
  <c r="CD304" i="19"/>
  <c r="CD305" i="19"/>
  <c r="CD306" i="19"/>
  <c r="CD307" i="19"/>
  <c r="CD308" i="19"/>
  <c r="CD309" i="19"/>
  <c r="CD310" i="19"/>
  <c r="CD311" i="19"/>
  <c r="CD312" i="19"/>
  <c r="CD313" i="19"/>
  <c r="CD314" i="19"/>
  <c r="CD315" i="19"/>
  <c r="CD316" i="19"/>
  <c r="CD317" i="19"/>
  <c r="CD318" i="19"/>
  <c r="CD319" i="19"/>
  <c r="CD320" i="19"/>
  <c r="CD321" i="19"/>
  <c r="CD322" i="19"/>
  <c r="CD323" i="19"/>
  <c r="CD324" i="19"/>
  <c r="CD325" i="19"/>
  <c r="CD326" i="19"/>
  <c r="CD327" i="19"/>
  <c r="CD328" i="19"/>
  <c r="CD329" i="19"/>
  <c r="CD330" i="19"/>
  <c r="CD331" i="19"/>
  <c r="CD332" i="19"/>
  <c r="CD333" i="19"/>
  <c r="CD334" i="19"/>
  <c r="CD335" i="19"/>
  <c r="CD336" i="19"/>
  <c r="CD337" i="19"/>
  <c r="CD338" i="19"/>
  <c r="CD339" i="19"/>
  <c r="CD340" i="19"/>
  <c r="CD341" i="19"/>
  <c r="CD342" i="19"/>
  <c r="CD343" i="19"/>
  <c r="CD344" i="19"/>
  <c r="CD345" i="19"/>
  <c r="CD346" i="19"/>
  <c r="CD347" i="19"/>
  <c r="CD348" i="19"/>
  <c r="CD349" i="19"/>
  <c r="CD350" i="19"/>
  <c r="CD351" i="19"/>
  <c r="CD352" i="19"/>
  <c r="CD353" i="19"/>
  <c r="CD354" i="19"/>
  <c r="CD355" i="19"/>
  <c r="CD356" i="19"/>
  <c r="CD357" i="19"/>
  <c r="CD358" i="19"/>
  <c r="CD359" i="19"/>
  <c r="CD360" i="19"/>
  <c r="CD361" i="19"/>
  <c r="CD362" i="19"/>
  <c r="CD363" i="19"/>
  <c r="CD364" i="19"/>
  <c r="CD365" i="19"/>
  <c r="CD366" i="19"/>
  <c r="CD367" i="19"/>
  <c r="CD368" i="19"/>
  <c r="CD369" i="19"/>
  <c r="CD370" i="19"/>
  <c r="CD371" i="19"/>
  <c r="CD372" i="19"/>
  <c r="CD373" i="19"/>
  <c r="CD374" i="19"/>
  <c r="CD375" i="19"/>
  <c r="CD376" i="19"/>
  <c r="CD377" i="19"/>
  <c r="CD378" i="19"/>
  <c r="CD379" i="19"/>
  <c r="CD380" i="19"/>
  <c r="CD381" i="19"/>
  <c r="CD382" i="19"/>
  <c r="CD383" i="19"/>
  <c r="CD384" i="19"/>
  <c r="CD385" i="19"/>
  <c r="CD386" i="19"/>
  <c r="CD387" i="19"/>
  <c r="CD388" i="19"/>
  <c r="CD389" i="19"/>
  <c r="CD390" i="19"/>
  <c r="CD391" i="19"/>
  <c r="CD392" i="19"/>
  <c r="CD393" i="19"/>
  <c r="CD394" i="19"/>
  <c r="CD395" i="19"/>
  <c r="CD396" i="19"/>
  <c r="CD397" i="19"/>
  <c r="CD398" i="19"/>
  <c r="CD399" i="19"/>
  <c r="CD400" i="19"/>
  <c r="CD401" i="19"/>
  <c r="CD402" i="19"/>
  <c r="CD403" i="19"/>
  <c r="CD404" i="19"/>
  <c r="CD405" i="19"/>
  <c r="CD406" i="19"/>
  <c r="CD407" i="19"/>
  <c r="CD408" i="19"/>
  <c r="CD409" i="19"/>
  <c r="CD410" i="19"/>
  <c r="CD411" i="19"/>
  <c r="CD412" i="19"/>
  <c r="CD413" i="19"/>
  <c r="CD414" i="19"/>
  <c r="CD415" i="19"/>
  <c r="CD416" i="19"/>
  <c r="CD417" i="19"/>
  <c r="CD418" i="19"/>
  <c r="CD419" i="19"/>
  <c r="CD420" i="19"/>
  <c r="CD421" i="19"/>
  <c r="CD422" i="19"/>
  <c r="CD423" i="19"/>
  <c r="CD424" i="19"/>
  <c r="CD425" i="19"/>
  <c r="CD426" i="19"/>
  <c r="CD427" i="19"/>
  <c r="CD428" i="19"/>
  <c r="CD429" i="19"/>
  <c r="CD430" i="19"/>
  <c r="CD431" i="19"/>
  <c r="CD432" i="19"/>
  <c r="CD433" i="19"/>
  <c r="CD434" i="19"/>
  <c r="CD435" i="19"/>
  <c r="CD436" i="19"/>
  <c r="CD437" i="19"/>
  <c r="CD438" i="19"/>
  <c r="CD439" i="19"/>
  <c r="CD440" i="19"/>
  <c r="CD441" i="19"/>
  <c r="CD442" i="19"/>
  <c r="CD443" i="19"/>
  <c r="CD444" i="19"/>
  <c r="CD445" i="19"/>
  <c r="CD446" i="19"/>
  <c r="CD447" i="19"/>
  <c r="CD448" i="19"/>
  <c r="CD449" i="19"/>
  <c r="CD450" i="19"/>
  <c r="CD451" i="19"/>
  <c r="CD452" i="19"/>
  <c r="CD453" i="19"/>
  <c r="CD454" i="19"/>
  <c r="CD455" i="19"/>
  <c r="CD456" i="19"/>
  <c r="CD457" i="19"/>
  <c r="CD458" i="19"/>
  <c r="CD459" i="19"/>
  <c r="CD460" i="19"/>
  <c r="CD461" i="19"/>
  <c r="CD462" i="19"/>
  <c r="CD463" i="19"/>
  <c r="CD464" i="19"/>
  <c r="CD465" i="19"/>
  <c r="CD466" i="19"/>
  <c r="CD467" i="19"/>
  <c r="CD468" i="19"/>
  <c r="CD469" i="19"/>
  <c r="CD470" i="19"/>
  <c r="CD471" i="19"/>
  <c r="CD472" i="19"/>
  <c r="BZ76" i="19" l="1"/>
  <c r="BZ78" i="19"/>
  <c r="BZ80" i="19"/>
  <c r="BZ81" i="19"/>
  <c r="BZ82" i="19"/>
  <c r="BZ83" i="19"/>
  <c r="BZ84" i="19"/>
  <c r="BZ85" i="19"/>
  <c r="BZ86" i="19"/>
  <c r="BZ87" i="19"/>
  <c r="BZ88" i="19"/>
  <c r="BZ89" i="19"/>
  <c r="BZ90" i="19"/>
  <c r="BZ91" i="19"/>
  <c r="BZ92" i="19"/>
  <c r="BZ93" i="19"/>
  <c r="BZ94" i="19"/>
  <c r="BZ95" i="19"/>
  <c r="BZ96" i="19"/>
  <c r="BZ97" i="19"/>
  <c r="BZ98" i="19"/>
  <c r="BZ99" i="19"/>
  <c r="BZ100" i="19"/>
  <c r="BZ101" i="19"/>
  <c r="BZ102" i="19"/>
  <c r="BZ103" i="19"/>
  <c r="BZ104" i="19"/>
  <c r="BZ105" i="19"/>
  <c r="BZ106" i="19"/>
  <c r="BZ107" i="19"/>
  <c r="BZ108" i="19"/>
  <c r="BZ109" i="19"/>
  <c r="BZ110" i="19"/>
  <c r="BZ111" i="19"/>
  <c r="BZ112" i="19"/>
  <c r="BZ113" i="19"/>
  <c r="BZ114" i="19"/>
  <c r="BZ115" i="19"/>
  <c r="BZ116" i="19"/>
  <c r="BZ117" i="19"/>
  <c r="BZ118" i="19"/>
  <c r="BZ119" i="19"/>
  <c r="BZ120" i="19"/>
  <c r="BZ121" i="19"/>
  <c r="BZ122" i="19"/>
  <c r="BZ123" i="19"/>
  <c r="BZ124" i="19"/>
  <c r="BZ125" i="19"/>
  <c r="BZ126" i="19"/>
  <c r="BZ127" i="19"/>
  <c r="BZ128" i="19"/>
  <c r="BZ129" i="19"/>
  <c r="BZ130" i="19"/>
  <c r="BZ131" i="19"/>
  <c r="BZ132" i="19"/>
  <c r="BZ133" i="19"/>
  <c r="BZ134" i="19"/>
  <c r="BZ135" i="19"/>
  <c r="BZ136" i="19"/>
  <c r="BZ137" i="19"/>
  <c r="BZ138" i="19"/>
  <c r="BZ139" i="19"/>
  <c r="BZ140" i="19"/>
  <c r="BZ141" i="19"/>
  <c r="BZ142" i="19"/>
  <c r="BZ143" i="19"/>
  <c r="BZ144" i="19"/>
  <c r="BZ145" i="19"/>
  <c r="BZ146" i="19"/>
  <c r="BZ147" i="19"/>
  <c r="BZ148" i="19"/>
  <c r="BZ149" i="19"/>
  <c r="BZ150" i="19"/>
  <c r="BZ151" i="19"/>
  <c r="BZ152" i="19"/>
  <c r="BZ153" i="19"/>
  <c r="BZ154" i="19"/>
  <c r="BZ155" i="19"/>
  <c r="BZ156" i="19"/>
  <c r="BZ157" i="19"/>
  <c r="BZ158" i="19"/>
  <c r="BZ159" i="19"/>
  <c r="BZ160" i="19"/>
  <c r="BZ161" i="19"/>
  <c r="BZ162" i="19"/>
  <c r="BZ163" i="19"/>
  <c r="BZ164" i="19"/>
  <c r="BZ165" i="19"/>
  <c r="BZ166" i="19"/>
  <c r="BZ167" i="19"/>
  <c r="BZ168" i="19"/>
  <c r="BZ169" i="19"/>
  <c r="BZ170" i="19"/>
  <c r="BZ171" i="19"/>
  <c r="BZ172" i="19"/>
  <c r="BZ173" i="19"/>
  <c r="BZ174" i="19"/>
  <c r="BZ175" i="19"/>
  <c r="BZ176" i="19"/>
  <c r="BZ177" i="19"/>
  <c r="BZ178" i="19"/>
  <c r="BZ179" i="19"/>
  <c r="BZ180" i="19"/>
  <c r="BZ181" i="19"/>
  <c r="BZ182" i="19"/>
  <c r="BZ183" i="19"/>
  <c r="BZ184" i="19"/>
  <c r="BZ185" i="19"/>
  <c r="BZ186" i="19"/>
  <c r="BZ187" i="19"/>
  <c r="BZ188" i="19"/>
  <c r="BZ189" i="19"/>
  <c r="BZ190" i="19"/>
  <c r="BZ191" i="19"/>
  <c r="BZ192" i="19"/>
  <c r="BZ193" i="19"/>
  <c r="BZ194" i="19"/>
  <c r="BZ195" i="19"/>
  <c r="BZ196" i="19"/>
  <c r="BZ197" i="19"/>
  <c r="BZ198" i="19"/>
  <c r="BZ199" i="19"/>
  <c r="BZ200" i="19"/>
  <c r="BZ201" i="19"/>
  <c r="BZ202" i="19"/>
  <c r="BZ203" i="19"/>
  <c r="BZ204" i="19"/>
  <c r="BZ205" i="19"/>
  <c r="BZ206" i="19"/>
  <c r="BZ207" i="19"/>
  <c r="BZ208" i="19"/>
  <c r="BZ209" i="19"/>
  <c r="BZ210" i="19"/>
  <c r="BZ211" i="19"/>
  <c r="BZ212" i="19"/>
  <c r="BZ213" i="19"/>
  <c r="BZ214" i="19"/>
  <c r="BZ215" i="19"/>
  <c r="BZ216" i="19"/>
  <c r="BZ217" i="19"/>
  <c r="BZ218" i="19"/>
  <c r="BZ219" i="19"/>
  <c r="BZ220" i="19"/>
  <c r="BZ221" i="19"/>
  <c r="BZ222" i="19"/>
  <c r="BZ223" i="19"/>
  <c r="BZ224" i="19"/>
  <c r="BZ225" i="19"/>
  <c r="BZ226" i="19"/>
  <c r="BZ227" i="19"/>
  <c r="BZ228" i="19"/>
  <c r="BZ229" i="19"/>
  <c r="BZ230" i="19"/>
  <c r="BZ231" i="19"/>
  <c r="BZ232" i="19"/>
  <c r="BZ233" i="19"/>
  <c r="BZ234" i="19"/>
  <c r="BZ235" i="19"/>
  <c r="BZ236" i="19"/>
  <c r="BZ237" i="19"/>
  <c r="BZ238" i="19"/>
  <c r="BZ239" i="19"/>
  <c r="BZ240" i="19"/>
  <c r="BZ241" i="19"/>
  <c r="BZ242" i="19"/>
  <c r="BZ243" i="19"/>
  <c r="BZ244" i="19"/>
  <c r="BZ245" i="19"/>
  <c r="BZ246" i="19"/>
  <c r="BZ247" i="19"/>
  <c r="BZ248" i="19"/>
  <c r="BZ249" i="19"/>
  <c r="BZ250" i="19"/>
  <c r="BZ251" i="19"/>
  <c r="BZ252" i="19"/>
  <c r="BZ253" i="19"/>
  <c r="BZ254" i="19"/>
  <c r="BZ255" i="19"/>
  <c r="BZ256" i="19"/>
  <c r="BZ257" i="19"/>
  <c r="BZ258" i="19"/>
  <c r="BZ259" i="19"/>
  <c r="BZ260" i="19"/>
  <c r="BZ261" i="19"/>
  <c r="BZ262" i="19"/>
  <c r="BZ263" i="19"/>
  <c r="BZ264" i="19"/>
  <c r="BZ265" i="19"/>
  <c r="BZ266" i="19"/>
  <c r="BZ267" i="19"/>
  <c r="BZ268" i="19"/>
  <c r="BZ269" i="19"/>
  <c r="BZ270" i="19"/>
  <c r="BZ271" i="19"/>
  <c r="BZ272" i="19"/>
  <c r="BZ273" i="19"/>
  <c r="BZ274" i="19"/>
  <c r="BZ275" i="19"/>
  <c r="BZ276" i="19"/>
  <c r="BZ277" i="19"/>
  <c r="BZ278" i="19"/>
  <c r="BZ279" i="19"/>
  <c r="BZ280" i="19"/>
  <c r="BZ281" i="19"/>
  <c r="BZ282" i="19"/>
  <c r="BZ283" i="19"/>
  <c r="BZ284" i="19"/>
  <c r="BZ285" i="19"/>
  <c r="BZ286" i="19"/>
  <c r="BZ287" i="19"/>
  <c r="BZ288" i="19"/>
  <c r="BZ289" i="19"/>
  <c r="BZ290" i="19"/>
  <c r="BZ291" i="19"/>
  <c r="BZ292" i="19"/>
  <c r="BZ293" i="19"/>
  <c r="BZ294" i="19"/>
  <c r="BZ295" i="19"/>
  <c r="BZ296" i="19"/>
  <c r="BZ297" i="19"/>
  <c r="BZ298" i="19"/>
  <c r="BZ299" i="19"/>
  <c r="BZ300" i="19"/>
  <c r="BZ301" i="19"/>
  <c r="BZ302" i="19"/>
  <c r="BZ303" i="19"/>
  <c r="BZ304" i="19"/>
  <c r="BZ305" i="19"/>
  <c r="BZ306" i="19"/>
  <c r="BZ307" i="19"/>
  <c r="BZ308" i="19"/>
  <c r="BZ309" i="19"/>
  <c r="BZ310" i="19"/>
  <c r="BZ311" i="19"/>
  <c r="BZ312" i="19"/>
  <c r="BZ313" i="19"/>
  <c r="BZ314" i="19"/>
  <c r="BZ315" i="19"/>
  <c r="BZ316" i="19"/>
  <c r="BZ317" i="19"/>
  <c r="BZ318" i="19"/>
  <c r="BZ319" i="19"/>
  <c r="BZ320" i="19"/>
  <c r="BZ321" i="19"/>
  <c r="BZ322" i="19"/>
  <c r="BZ323" i="19"/>
  <c r="BZ324" i="19"/>
  <c r="BZ325" i="19"/>
  <c r="BZ326" i="19"/>
  <c r="BZ327" i="19"/>
  <c r="BZ328" i="19"/>
  <c r="BZ329" i="19"/>
  <c r="BZ330" i="19"/>
  <c r="BZ331" i="19"/>
  <c r="BZ332" i="19"/>
  <c r="BZ333" i="19"/>
  <c r="BZ334" i="19"/>
  <c r="BZ335" i="19"/>
  <c r="BZ336" i="19"/>
  <c r="BZ337" i="19"/>
  <c r="BZ338" i="19"/>
  <c r="BZ339" i="19"/>
  <c r="BZ340" i="19"/>
  <c r="BZ341" i="19"/>
  <c r="BZ342" i="19"/>
  <c r="BZ343" i="19"/>
  <c r="BZ344" i="19"/>
  <c r="BZ345" i="19"/>
  <c r="BZ346" i="19"/>
  <c r="BZ347" i="19"/>
  <c r="BZ348" i="19"/>
  <c r="BZ349" i="19"/>
  <c r="BZ350" i="19"/>
  <c r="BZ351" i="19"/>
  <c r="BZ352" i="19"/>
  <c r="BZ353" i="19"/>
  <c r="BZ354" i="19"/>
  <c r="BZ355" i="19"/>
  <c r="BZ356" i="19"/>
  <c r="BZ357" i="19"/>
  <c r="BZ358" i="19"/>
  <c r="BZ359" i="19"/>
  <c r="BZ360" i="19"/>
  <c r="BZ361" i="19"/>
  <c r="BZ362" i="19"/>
  <c r="BZ363" i="19"/>
  <c r="BZ364" i="19"/>
  <c r="BZ365" i="19"/>
  <c r="BZ366" i="19"/>
  <c r="BZ367" i="19"/>
  <c r="BZ368" i="19"/>
  <c r="BZ369" i="19"/>
  <c r="BZ370" i="19"/>
  <c r="BZ371" i="19"/>
  <c r="BZ372" i="19"/>
  <c r="BZ373" i="19"/>
  <c r="BZ374" i="19"/>
  <c r="BZ375" i="19"/>
  <c r="BZ376" i="19"/>
  <c r="BZ377" i="19"/>
  <c r="BZ378" i="19"/>
  <c r="BZ379" i="19"/>
  <c r="BZ380" i="19"/>
  <c r="BZ381" i="19"/>
  <c r="BZ382" i="19"/>
  <c r="BZ383" i="19"/>
  <c r="BZ384" i="19"/>
  <c r="BZ385" i="19"/>
  <c r="BZ386" i="19"/>
  <c r="BZ387" i="19"/>
  <c r="BZ388" i="19"/>
  <c r="BZ389" i="19"/>
  <c r="BZ390" i="19"/>
  <c r="BZ391" i="19"/>
  <c r="BZ392" i="19"/>
  <c r="BZ393" i="19"/>
  <c r="BZ394" i="19"/>
  <c r="BZ395" i="19"/>
  <c r="BZ396" i="19"/>
  <c r="BZ397" i="19"/>
  <c r="BZ398" i="19"/>
  <c r="BZ399" i="19"/>
  <c r="BZ400" i="19"/>
  <c r="BZ401" i="19"/>
  <c r="BZ402" i="19"/>
  <c r="BZ403" i="19"/>
  <c r="BZ404" i="19"/>
  <c r="BZ405" i="19"/>
  <c r="BZ406" i="19"/>
  <c r="BZ407" i="19"/>
  <c r="BZ408" i="19"/>
  <c r="BZ409" i="19"/>
  <c r="BZ410" i="19"/>
  <c r="BZ411" i="19"/>
  <c r="BZ412" i="19"/>
  <c r="BZ413" i="19"/>
  <c r="BZ414" i="19"/>
  <c r="BZ415" i="19"/>
  <c r="BZ416" i="19"/>
  <c r="BZ417" i="19"/>
  <c r="BZ418" i="19"/>
  <c r="BZ419" i="19"/>
  <c r="BZ420" i="19"/>
  <c r="BZ421" i="19"/>
  <c r="BZ422" i="19"/>
  <c r="BZ423" i="19"/>
  <c r="BZ424" i="19"/>
  <c r="BZ425" i="19"/>
  <c r="BZ426" i="19"/>
  <c r="BZ427" i="19"/>
  <c r="BZ428" i="19"/>
  <c r="BZ429" i="19"/>
  <c r="BZ430" i="19"/>
  <c r="BZ431" i="19"/>
  <c r="BZ432" i="19"/>
  <c r="BZ433" i="19"/>
  <c r="BZ434" i="19"/>
  <c r="BZ435" i="19"/>
  <c r="BZ436" i="19"/>
  <c r="BZ437" i="19"/>
  <c r="BZ438" i="19"/>
  <c r="BZ439" i="19"/>
  <c r="BZ440" i="19"/>
  <c r="BZ441" i="19"/>
  <c r="BZ442" i="19"/>
  <c r="BZ443" i="19"/>
  <c r="BZ444" i="19"/>
  <c r="BZ445" i="19"/>
  <c r="BZ446" i="19"/>
  <c r="BZ447" i="19"/>
  <c r="BZ448" i="19"/>
  <c r="BZ449" i="19"/>
  <c r="BZ450" i="19"/>
  <c r="BZ451" i="19"/>
  <c r="BZ452" i="19"/>
  <c r="BZ453" i="19"/>
  <c r="BZ454" i="19"/>
  <c r="BZ455" i="19"/>
  <c r="BZ456" i="19"/>
  <c r="BZ457" i="19"/>
  <c r="BZ458" i="19"/>
  <c r="BZ459" i="19"/>
  <c r="BZ460" i="19"/>
  <c r="BZ461" i="19"/>
  <c r="BZ462" i="19"/>
  <c r="BZ463" i="19"/>
  <c r="BZ464" i="19"/>
  <c r="BZ465" i="19"/>
  <c r="BZ466" i="19"/>
  <c r="BZ467" i="19"/>
  <c r="BZ468" i="19"/>
  <c r="BZ469" i="19"/>
  <c r="BZ470" i="19"/>
  <c r="BZ471" i="19"/>
  <c r="BZ472" i="19"/>
  <c r="BZ75" i="19"/>
  <c r="B7" i="22" l="1"/>
  <c r="B8" i="22"/>
  <c r="B9" i="22"/>
  <c r="B10" i="22"/>
  <c r="B11" i="22"/>
  <c r="B12" i="22"/>
  <c r="B13" i="22"/>
  <c r="B14" i="22"/>
  <c r="B15" i="22"/>
  <c r="B16" i="22"/>
  <c r="B17" i="22"/>
  <c r="B18" i="22"/>
  <c r="B19" i="22"/>
  <c r="B20" i="22"/>
  <c r="B21" i="22"/>
  <c r="B22" i="22"/>
  <c r="B23" i="22"/>
  <c r="B24" i="22"/>
  <c r="B25" i="22"/>
  <c r="B26" i="22"/>
  <c r="B27" i="22"/>
  <c r="B28" i="22"/>
  <c r="B29" i="22"/>
  <c r="B30" i="22"/>
  <c r="B31" i="22"/>
  <c r="B32" i="22"/>
  <c r="B33" i="22"/>
  <c r="B34" i="22"/>
  <c r="B35" i="22"/>
  <c r="B36" i="22"/>
  <c r="B37" i="22"/>
  <c r="B38" i="22"/>
  <c r="B39" i="22"/>
  <c r="B40" i="22"/>
  <c r="B41" i="22"/>
  <c r="B42" i="22"/>
  <c r="B43" i="22"/>
  <c r="B44" i="22"/>
  <c r="B45" i="22"/>
  <c r="B46" i="22"/>
  <c r="B47" i="22"/>
  <c r="B48" i="22"/>
  <c r="B49" i="22"/>
  <c r="B50" i="22"/>
  <c r="B51" i="22"/>
  <c r="B52" i="22"/>
  <c r="B53" i="22"/>
  <c r="B54" i="22"/>
  <c r="B55" i="22"/>
  <c r="B56" i="22"/>
  <c r="B57" i="22"/>
  <c r="B58" i="22"/>
  <c r="B59" i="22"/>
  <c r="B60" i="22"/>
  <c r="B61" i="22"/>
  <c r="B62" i="22"/>
  <c r="B63" i="22"/>
  <c r="B64" i="22"/>
  <c r="B65" i="22"/>
  <c r="B66" i="22"/>
  <c r="B67" i="22"/>
  <c r="B68" i="22"/>
  <c r="B69" i="22"/>
  <c r="B70" i="22"/>
  <c r="B71" i="22"/>
  <c r="B72" i="22"/>
  <c r="B73" i="22"/>
  <c r="B74" i="22"/>
  <c r="B75" i="22"/>
  <c r="B76" i="22"/>
  <c r="B77" i="22"/>
  <c r="B78" i="22"/>
  <c r="B79" i="22"/>
  <c r="B80" i="22"/>
  <c r="B81" i="22"/>
  <c r="B82" i="22"/>
  <c r="B83" i="22"/>
  <c r="B84" i="22"/>
  <c r="B85" i="22"/>
  <c r="B86" i="22"/>
  <c r="B87" i="22"/>
  <c r="B88" i="22"/>
  <c r="B89" i="22"/>
  <c r="B90" i="22"/>
  <c r="B91" i="22"/>
  <c r="B92" i="22"/>
  <c r="B93" i="22"/>
  <c r="B94" i="22"/>
  <c r="B95" i="22"/>
  <c r="B96" i="22"/>
  <c r="B97" i="22"/>
  <c r="B98" i="22"/>
  <c r="B99" i="22"/>
  <c r="B100" i="22"/>
  <c r="B101" i="22"/>
  <c r="B102" i="22"/>
  <c r="B103" i="22"/>
  <c r="B104" i="22"/>
  <c r="B105" i="22"/>
  <c r="B106" i="22"/>
  <c r="B107" i="22"/>
  <c r="B108" i="22"/>
  <c r="B109" i="22"/>
  <c r="B110" i="22"/>
  <c r="B111" i="22"/>
  <c r="B112" i="22"/>
  <c r="B113" i="22"/>
  <c r="B114" i="22"/>
  <c r="B115" i="22"/>
  <c r="B116" i="22"/>
  <c r="B117" i="22"/>
  <c r="B118" i="22"/>
  <c r="B119" i="22"/>
  <c r="B120" i="22"/>
  <c r="B121" i="22"/>
  <c r="B122" i="22"/>
  <c r="B123" i="22"/>
  <c r="B124" i="22"/>
  <c r="B125" i="22"/>
  <c r="B126" i="22"/>
  <c r="B127" i="22"/>
  <c r="B128" i="22"/>
  <c r="B129" i="22"/>
  <c r="B130" i="22"/>
  <c r="B131" i="22"/>
  <c r="B132" i="22"/>
  <c r="B133" i="22"/>
  <c r="B134" i="22"/>
  <c r="B135" i="22"/>
  <c r="B136" i="22"/>
  <c r="B137" i="22"/>
  <c r="B138" i="22"/>
  <c r="B139" i="22"/>
  <c r="B140" i="22"/>
  <c r="B141" i="22"/>
  <c r="B142" i="22"/>
  <c r="B143" i="22"/>
  <c r="B144" i="22"/>
  <c r="B145" i="22"/>
  <c r="B146" i="22"/>
  <c r="B147" i="22"/>
  <c r="B148" i="22"/>
  <c r="B149" i="22"/>
  <c r="B150" i="22"/>
  <c r="B151" i="22"/>
  <c r="B152" i="22"/>
  <c r="B153" i="22"/>
  <c r="B154" i="22"/>
  <c r="B155" i="22"/>
  <c r="B156" i="22"/>
  <c r="B157" i="22"/>
  <c r="B158" i="22"/>
  <c r="B159" i="22"/>
  <c r="B160" i="22"/>
  <c r="B161" i="22"/>
  <c r="B162" i="22"/>
  <c r="B163" i="22"/>
  <c r="B164" i="22"/>
  <c r="B165" i="22"/>
  <c r="B166" i="22"/>
  <c r="B167" i="22"/>
  <c r="B168" i="22"/>
  <c r="B169" i="22"/>
  <c r="B170" i="22"/>
  <c r="B171" i="22"/>
  <c r="B172" i="22"/>
  <c r="B173" i="22"/>
  <c r="B174" i="22"/>
  <c r="B175" i="22"/>
  <c r="B176" i="22"/>
  <c r="B177" i="22"/>
  <c r="B178" i="22"/>
  <c r="B179" i="22"/>
  <c r="B180" i="22"/>
  <c r="B181" i="22"/>
  <c r="B182" i="22"/>
  <c r="B183" i="22"/>
  <c r="B184" i="22"/>
  <c r="B185" i="22"/>
  <c r="B186" i="22"/>
  <c r="B187" i="22"/>
  <c r="B188" i="22"/>
  <c r="B189" i="22"/>
  <c r="B190" i="22"/>
  <c r="B191" i="22"/>
  <c r="B192" i="22"/>
  <c r="B193" i="22"/>
  <c r="B194" i="22"/>
  <c r="B195" i="22"/>
  <c r="B196" i="22"/>
  <c r="B197" i="22"/>
  <c r="B198" i="22"/>
  <c r="B199" i="22"/>
  <c r="B200" i="22"/>
  <c r="B201" i="22"/>
  <c r="B202" i="22"/>
  <c r="B203" i="22"/>
  <c r="B204" i="22"/>
  <c r="B205" i="22"/>
  <c r="B206" i="22"/>
  <c r="B207" i="22"/>
  <c r="B208" i="22"/>
  <c r="B209" i="22"/>
  <c r="B210" i="22"/>
  <c r="B211" i="22"/>
  <c r="B212" i="22"/>
  <c r="B213" i="22"/>
  <c r="B214" i="22"/>
  <c r="B215" i="22"/>
  <c r="B216" i="22"/>
  <c r="B217" i="22"/>
  <c r="B218" i="22"/>
  <c r="B219" i="22"/>
  <c r="B220" i="22"/>
  <c r="B221" i="22"/>
  <c r="B222" i="22"/>
  <c r="B223" i="22"/>
  <c r="B224" i="22"/>
  <c r="B225" i="22"/>
  <c r="B226" i="22"/>
  <c r="B227" i="22"/>
  <c r="B228" i="22"/>
  <c r="B229" i="22"/>
  <c r="B230" i="22"/>
  <c r="B231" i="22"/>
  <c r="B232" i="22"/>
  <c r="B233" i="22"/>
  <c r="B234" i="22"/>
  <c r="B235" i="22"/>
  <c r="B236" i="22"/>
  <c r="B237" i="22"/>
  <c r="B238" i="22"/>
  <c r="B239" i="22"/>
  <c r="B240" i="22"/>
  <c r="B241" i="22"/>
  <c r="B242" i="22"/>
  <c r="B243" i="22"/>
  <c r="B244" i="22"/>
  <c r="B245" i="22"/>
  <c r="B246" i="22"/>
  <c r="B247" i="22"/>
  <c r="B248" i="22"/>
  <c r="B249" i="22"/>
  <c r="B250" i="22"/>
  <c r="B251" i="22"/>
  <c r="B252" i="22"/>
  <c r="B253" i="22"/>
  <c r="B254" i="22"/>
  <c r="B255" i="22"/>
  <c r="B256" i="22"/>
  <c r="B257" i="22"/>
  <c r="B258" i="22"/>
  <c r="B259" i="22"/>
  <c r="B260" i="22"/>
  <c r="B261" i="22"/>
  <c r="B262" i="22"/>
  <c r="B263" i="22"/>
  <c r="B264" i="22"/>
  <c r="B265" i="22"/>
  <c r="B266" i="22"/>
  <c r="B267" i="22"/>
  <c r="B268" i="22"/>
  <c r="B269" i="22"/>
  <c r="B270" i="22"/>
  <c r="B271" i="22"/>
  <c r="B272" i="22"/>
  <c r="B273" i="22"/>
  <c r="B274" i="22"/>
  <c r="B275" i="22"/>
  <c r="B276" i="22"/>
  <c r="B277" i="22"/>
  <c r="B278" i="22"/>
  <c r="B279" i="22"/>
  <c r="B280" i="22"/>
  <c r="B281" i="22"/>
  <c r="B282" i="22"/>
  <c r="B283" i="22"/>
  <c r="B284" i="22"/>
  <c r="B285" i="22"/>
  <c r="B286" i="22"/>
  <c r="B287" i="22"/>
  <c r="B288" i="22"/>
  <c r="B289" i="22"/>
  <c r="B290" i="22"/>
  <c r="B291" i="22"/>
  <c r="B292" i="22"/>
  <c r="B293" i="22"/>
  <c r="B294" i="22"/>
  <c r="B295" i="22"/>
  <c r="B296" i="22"/>
  <c r="B297" i="22"/>
  <c r="B298" i="22"/>
  <c r="B299" i="22"/>
  <c r="B300" i="22"/>
  <c r="B301" i="22"/>
  <c r="B302" i="22"/>
  <c r="B303" i="22"/>
  <c r="B304" i="22"/>
  <c r="B305" i="22"/>
  <c r="B306" i="22"/>
  <c r="B307" i="22"/>
  <c r="B308" i="22"/>
  <c r="B309" i="22"/>
  <c r="B310" i="22"/>
  <c r="B311" i="22"/>
  <c r="B312" i="22"/>
  <c r="B313" i="22"/>
  <c r="B314" i="22"/>
  <c r="B315" i="22"/>
  <c r="B316" i="22"/>
  <c r="B317" i="22"/>
  <c r="B318" i="22"/>
  <c r="B319" i="22"/>
  <c r="B320" i="22"/>
  <c r="B321" i="22"/>
  <c r="B322" i="22"/>
  <c r="B323" i="22"/>
  <c r="B324" i="22"/>
  <c r="B325" i="22"/>
  <c r="B326" i="22"/>
  <c r="B327" i="22"/>
  <c r="B328" i="22"/>
  <c r="B329" i="22"/>
  <c r="B330" i="22"/>
  <c r="B331" i="22"/>
  <c r="B332" i="22"/>
  <c r="B333" i="22"/>
  <c r="B334" i="22"/>
  <c r="B335" i="22"/>
  <c r="B336" i="22"/>
  <c r="B337" i="22"/>
  <c r="B338" i="22"/>
  <c r="B339" i="22"/>
  <c r="B340" i="22"/>
  <c r="B341" i="22"/>
  <c r="B342" i="22"/>
  <c r="B343" i="22"/>
  <c r="B344" i="22"/>
  <c r="B345" i="22"/>
  <c r="B346" i="22"/>
  <c r="B347" i="22"/>
  <c r="B348" i="22"/>
  <c r="B349" i="22"/>
  <c r="B350" i="22"/>
  <c r="B351" i="22"/>
  <c r="B352" i="22"/>
  <c r="B353" i="22"/>
  <c r="B354" i="22"/>
  <c r="B355" i="22"/>
  <c r="B356" i="22"/>
  <c r="B357" i="22"/>
  <c r="B358" i="22"/>
  <c r="B359" i="22"/>
  <c r="B360" i="22"/>
  <c r="B361" i="22"/>
  <c r="B362" i="22"/>
  <c r="B363" i="22"/>
  <c r="B364" i="22"/>
  <c r="B365" i="22"/>
  <c r="B366" i="22"/>
  <c r="B367" i="22"/>
  <c r="B368" i="22"/>
  <c r="B369" i="22"/>
  <c r="B370" i="22"/>
  <c r="B371" i="22"/>
  <c r="B372" i="22"/>
  <c r="B373" i="22"/>
  <c r="B374" i="22"/>
  <c r="B375" i="22"/>
  <c r="B376" i="22"/>
  <c r="B377" i="22"/>
  <c r="B378" i="22"/>
  <c r="B379" i="22"/>
  <c r="B380" i="22"/>
  <c r="B381" i="22"/>
  <c r="B382" i="22"/>
  <c r="B383" i="22"/>
  <c r="B384" i="22"/>
  <c r="B385" i="22"/>
  <c r="B386" i="22"/>
  <c r="B387" i="22"/>
  <c r="B388" i="22"/>
  <c r="B389" i="22"/>
  <c r="B390" i="22"/>
  <c r="B391" i="22"/>
  <c r="B392" i="22"/>
  <c r="B393" i="22"/>
  <c r="B394" i="22"/>
  <c r="B395" i="22"/>
  <c r="B396" i="22"/>
  <c r="B397" i="22"/>
  <c r="B398" i="22"/>
  <c r="B399" i="22"/>
  <c r="B400" i="22"/>
  <c r="B401" i="22"/>
  <c r="B402" i="22"/>
  <c r="B403" i="22"/>
  <c r="B404" i="22"/>
  <c r="B405" i="22"/>
  <c r="B6" i="22"/>
  <c r="CA88" i="19"/>
  <c r="CA89" i="19"/>
  <c r="CA90" i="19"/>
  <c r="CA91" i="19"/>
  <c r="CA92" i="19"/>
  <c r="CA93" i="19"/>
  <c r="CA94" i="19"/>
  <c r="CA95" i="19"/>
  <c r="CA96" i="19"/>
  <c r="CA97" i="19"/>
  <c r="CA98" i="19"/>
  <c r="CA99" i="19"/>
  <c r="CA100" i="19"/>
  <c r="CA101" i="19"/>
  <c r="CA102" i="19"/>
  <c r="CA103" i="19"/>
  <c r="CA104" i="19"/>
  <c r="CA105" i="19"/>
  <c r="CA106" i="19"/>
  <c r="CA107" i="19"/>
  <c r="CA108" i="19"/>
  <c r="CA109" i="19"/>
  <c r="CA110" i="19"/>
  <c r="CA111" i="19"/>
  <c r="CA112" i="19"/>
  <c r="CA113" i="19"/>
  <c r="CA114" i="19"/>
  <c r="CA115" i="19"/>
  <c r="CA116" i="19"/>
  <c r="CA117" i="19"/>
  <c r="CA118" i="19"/>
  <c r="CA119" i="19"/>
  <c r="CA120" i="19"/>
  <c r="CA121" i="19"/>
  <c r="CA122" i="19"/>
  <c r="CA123" i="19"/>
  <c r="CA124" i="19"/>
  <c r="CA125" i="19"/>
  <c r="CA126" i="19"/>
  <c r="CA127" i="19"/>
  <c r="CA128" i="19"/>
  <c r="CA129" i="19"/>
  <c r="CA130" i="19"/>
  <c r="CA131" i="19"/>
  <c r="CA132" i="19"/>
  <c r="CA133" i="19"/>
  <c r="CA134" i="19"/>
  <c r="CA135" i="19"/>
  <c r="CA136" i="19"/>
  <c r="CA137" i="19"/>
  <c r="CA138" i="19"/>
  <c r="CA139" i="19"/>
  <c r="CA140" i="19"/>
  <c r="CA141" i="19"/>
  <c r="CA142" i="19"/>
  <c r="CA143" i="19"/>
  <c r="CA144" i="19"/>
  <c r="CA145" i="19"/>
  <c r="CA146" i="19"/>
  <c r="CA147" i="19"/>
  <c r="CA148" i="19"/>
  <c r="CA149" i="19"/>
  <c r="CA150" i="19"/>
  <c r="CA151" i="19"/>
  <c r="CA152" i="19"/>
  <c r="CA153" i="19"/>
  <c r="CA154" i="19"/>
  <c r="CA155" i="19"/>
  <c r="CA156" i="19"/>
  <c r="CA157" i="19"/>
  <c r="CA158" i="19"/>
  <c r="CA159" i="19"/>
  <c r="CA160" i="19"/>
  <c r="CA161" i="19"/>
  <c r="CA162" i="19"/>
  <c r="CA163" i="19"/>
  <c r="CA164" i="19"/>
  <c r="CA165" i="19"/>
  <c r="CA166" i="19"/>
  <c r="CA167" i="19"/>
  <c r="CA168" i="19"/>
  <c r="CA169" i="19"/>
  <c r="CA170" i="19"/>
  <c r="CA171" i="19"/>
  <c r="CA172" i="19"/>
  <c r="CA173" i="19"/>
  <c r="CA174" i="19"/>
  <c r="CA175" i="19"/>
  <c r="CA176" i="19"/>
  <c r="CA177" i="19"/>
  <c r="CA178" i="19"/>
  <c r="CA179" i="19"/>
  <c r="CA180" i="19"/>
  <c r="CA181" i="19"/>
  <c r="CA182" i="19"/>
  <c r="CA183" i="19"/>
  <c r="CA184" i="19"/>
  <c r="CA185" i="19"/>
  <c r="CA186" i="19"/>
  <c r="CA187" i="19"/>
  <c r="CA188" i="19"/>
  <c r="CA189" i="19"/>
  <c r="CA190" i="19"/>
  <c r="CA191" i="19"/>
  <c r="CA192" i="19"/>
  <c r="CA193" i="19"/>
  <c r="CA194" i="19"/>
  <c r="CA195" i="19"/>
  <c r="CA196" i="19"/>
  <c r="CA197" i="19"/>
  <c r="CA198" i="19"/>
  <c r="CA199" i="19"/>
  <c r="CA200" i="19"/>
  <c r="CA201" i="19"/>
  <c r="CA202" i="19"/>
  <c r="CA203" i="19"/>
  <c r="CA204" i="19"/>
  <c r="CA205" i="19"/>
  <c r="CA206" i="19"/>
  <c r="CA207" i="19"/>
  <c r="CA208" i="19"/>
  <c r="CA209" i="19"/>
  <c r="CA210" i="19"/>
  <c r="CA211" i="19"/>
  <c r="CA212" i="19"/>
  <c r="CA213" i="19"/>
  <c r="CA214" i="19"/>
  <c r="CA215" i="19"/>
  <c r="CA216" i="19"/>
  <c r="CA217" i="19"/>
  <c r="CA218" i="19"/>
  <c r="CA219" i="19"/>
  <c r="CA220" i="19"/>
  <c r="CA221" i="19"/>
  <c r="CA222" i="19"/>
  <c r="CA223" i="19"/>
  <c r="CA224" i="19"/>
  <c r="CA225" i="19"/>
  <c r="CA226" i="19"/>
  <c r="CA227" i="19"/>
  <c r="CA228" i="19"/>
  <c r="CA229" i="19"/>
  <c r="CA230" i="19"/>
  <c r="CA231" i="19"/>
  <c r="CA232" i="19"/>
  <c r="CA233" i="19"/>
  <c r="CA234" i="19"/>
  <c r="CA235" i="19"/>
  <c r="CA236" i="19"/>
  <c r="CA237" i="19"/>
  <c r="CA238" i="19"/>
  <c r="CA239" i="19"/>
  <c r="CA240" i="19"/>
  <c r="CA241" i="19"/>
  <c r="CA242" i="19"/>
  <c r="CA243" i="19"/>
  <c r="CA244" i="19"/>
  <c r="CA245" i="19"/>
  <c r="CA246" i="19"/>
  <c r="CA247" i="19"/>
  <c r="CA248" i="19"/>
  <c r="CA249" i="19"/>
  <c r="CA250" i="19"/>
  <c r="CA251" i="19"/>
  <c r="CA252" i="19"/>
  <c r="CA253" i="19"/>
  <c r="CA254" i="19"/>
  <c r="CA255" i="19"/>
  <c r="CA256" i="19"/>
  <c r="CA257" i="19"/>
  <c r="CA258" i="19"/>
  <c r="CA259" i="19"/>
  <c r="CA260" i="19"/>
  <c r="CA261" i="19"/>
  <c r="CA262" i="19"/>
  <c r="CA263" i="19"/>
  <c r="CA264" i="19"/>
  <c r="CA265" i="19"/>
  <c r="CA266" i="19"/>
  <c r="CA267" i="19"/>
  <c r="CA268" i="19"/>
  <c r="CA269" i="19"/>
  <c r="CA270" i="19"/>
  <c r="CA271" i="19"/>
  <c r="CA272" i="19"/>
  <c r="CA273" i="19"/>
  <c r="CA274" i="19"/>
  <c r="CA275" i="19"/>
  <c r="CA276" i="19"/>
  <c r="CA277" i="19"/>
  <c r="CA278" i="19"/>
  <c r="CA279" i="19"/>
  <c r="CA280" i="19"/>
  <c r="CA281" i="19"/>
  <c r="CA282" i="19"/>
  <c r="CA283" i="19"/>
  <c r="CA284" i="19"/>
  <c r="CA285" i="19"/>
  <c r="CA286" i="19"/>
  <c r="CA287" i="19"/>
  <c r="CA288" i="19"/>
  <c r="CA289" i="19"/>
  <c r="CA290" i="19"/>
  <c r="CA291" i="19"/>
  <c r="CA292" i="19"/>
  <c r="CA293" i="19"/>
  <c r="CA294" i="19"/>
  <c r="CA295" i="19"/>
  <c r="CA296" i="19"/>
  <c r="CA297" i="19"/>
  <c r="CA298" i="19"/>
  <c r="CA299" i="19"/>
  <c r="CA300" i="19"/>
  <c r="CA301" i="19"/>
  <c r="CA302" i="19"/>
  <c r="CA303" i="19"/>
  <c r="CA304" i="19"/>
  <c r="CA305" i="19"/>
  <c r="CA306" i="19"/>
  <c r="CA307" i="19"/>
  <c r="CA308" i="19"/>
  <c r="CA309" i="19"/>
  <c r="CA310" i="19"/>
  <c r="CA311" i="19"/>
  <c r="CA312" i="19"/>
  <c r="CA313" i="19"/>
  <c r="CA314" i="19"/>
  <c r="CA315" i="19"/>
  <c r="CA316" i="19"/>
  <c r="CA317" i="19"/>
  <c r="CA318" i="19"/>
  <c r="CA319" i="19"/>
  <c r="CA320" i="19"/>
  <c r="CA321" i="19"/>
  <c r="CA322" i="19"/>
  <c r="CA323" i="19"/>
  <c r="CA324" i="19"/>
  <c r="CA325" i="19"/>
  <c r="CA326" i="19"/>
  <c r="CA327" i="19"/>
  <c r="CA328" i="19"/>
  <c r="CA329" i="19"/>
  <c r="CA330" i="19"/>
  <c r="CA331" i="19"/>
  <c r="CA332" i="19"/>
  <c r="CA333" i="19"/>
  <c r="CA334" i="19"/>
  <c r="CA335" i="19"/>
  <c r="CA336" i="19"/>
  <c r="CA337" i="19"/>
  <c r="CA338" i="19"/>
  <c r="CA339" i="19"/>
  <c r="CA340" i="19"/>
  <c r="CA341" i="19"/>
  <c r="CA342" i="19"/>
  <c r="CA343" i="19"/>
  <c r="CA344" i="19"/>
  <c r="CA345" i="19"/>
  <c r="CA346" i="19"/>
  <c r="CA347" i="19"/>
  <c r="CA348" i="19"/>
  <c r="CA349" i="19"/>
  <c r="CA350" i="19"/>
  <c r="CA351" i="19"/>
  <c r="CA352" i="19"/>
  <c r="CA353" i="19"/>
  <c r="CA354" i="19"/>
  <c r="CA355" i="19"/>
  <c r="CA356" i="19"/>
  <c r="CA357" i="19"/>
  <c r="CA358" i="19"/>
  <c r="CA359" i="19"/>
  <c r="CA360" i="19"/>
  <c r="CA361" i="19"/>
  <c r="CA362" i="19"/>
  <c r="CA363" i="19"/>
  <c r="CA364" i="19"/>
  <c r="CA365" i="19"/>
  <c r="CA366" i="19"/>
  <c r="CA367" i="19"/>
  <c r="CA368" i="19"/>
  <c r="CA369" i="19"/>
  <c r="CA370" i="19"/>
  <c r="CA371" i="19"/>
  <c r="CA372" i="19"/>
  <c r="CA373" i="19"/>
  <c r="CA374" i="19"/>
  <c r="CA375" i="19"/>
  <c r="CA376" i="19"/>
  <c r="CA377" i="19"/>
  <c r="CA378" i="19"/>
  <c r="CA379" i="19"/>
  <c r="CA380" i="19"/>
  <c r="CA381" i="19"/>
  <c r="CA382" i="19"/>
  <c r="CA383" i="19"/>
  <c r="CA384" i="19"/>
  <c r="CA385" i="19"/>
  <c r="CA386" i="19"/>
  <c r="CA387" i="19"/>
  <c r="CA388" i="19"/>
  <c r="CA389" i="19"/>
  <c r="CA390" i="19"/>
  <c r="CA391" i="19"/>
  <c r="CA392" i="19"/>
  <c r="CA393" i="19"/>
  <c r="CA394" i="19"/>
  <c r="CA395" i="19"/>
  <c r="CA396" i="19"/>
  <c r="CA397" i="19"/>
  <c r="CA398" i="19"/>
  <c r="CA399" i="19"/>
  <c r="CA400" i="19"/>
  <c r="CA401" i="19"/>
  <c r="CA402" i="19"/>
  <c r="CA403" i="19"/>
  <c r="CA404" i="19"/>
  <c r="CA405" i="19"/>
  <c r="CA406" i="19"/>
  <c r="CA407" i="19"/>
  <c r="CA408" i="19"/>
  <c r="CA409" i="19"/>
  <c r="CA410" i="19"/>
  <c r="CA411" i="19"/>
  <c r="CA412" i="19"/>
  <c r="CA413" i="19"/>
  <c r="CA414" i="19"/>
  <c r="CA415" i="19"/>
  <c r="CA416" i="19"/>
  <c r="CA417" i="19"/>
  <c r="CA418" i="19"/>
  <c r="CA419" i="19"/>
  <c r="CA420" i="19"/>
  <c r="CA421" i="19"/>
  <c r="CA422" i="19"/>
  <c r="CA423" i="19"/>
  <c r="CA424" i="19"/>
  <c r="CA425" i="19"/>
  <c r="CA426" i="19"/>
  <c r="CA427" i="19"/>
  <c r="CA428" i="19"/>
  <c r="CA429" i="19"/>
  <c r="CA430" i="19"/>
  <c r="CA431" i="19"/>
  <c r="CA432" i="19"/>
  <c r="CA433" i="19"/>
  <c r="CA434" i="19"/>
  <c r="CA435" i="19"/>
  <c r="CA436" i="19"/>
  <c r="CA437" i="19"/>
  <c r="CA438" i="19"/>
  <c r="CA439" i="19"/>
  <c r="CA440" i="19"/>
  <c r="CA441" i="19"/>
  <c r="CA442" i="19"/>
  <c r="CA443" i="19"/>
  <c r="CA444" i="19"/>
  <c r="CA445" i="19"/>
  <c r="CA446" i="19"/>
  <c r="CA447" i="19"/>
  <c r="CA448" i="19"/>
  <c r="CA449" i="19"/>
  <c r="CA450" i="19"/>
  <c r="CA451" i="19"/>
  <c r="CA452" i="19"/>
  <c r="CA453" i="19"/>
  <c r="CA454" i="19"/>
  <c r="CA455" i="19"/>
  <c r="CA456" i="19"/>
  <c r="CA457" i="19"/>
  <c r="CA458" i="19"/>
  <c r="CA459" i="19"/>
  <c r="CA460" i="19"/>
  <c r="CA461" i="19"/>
  <c r="CA462" i="19"/>
  <c r="CA463" i="19"/>
  <c r="CA464" i="19"/>
  <c r="CA465" i="19"/>
  <c r="CA466" i="19"/>
  <c r="CA467" i="19"/>
  <c r="CA468" i="19"/>
  <c r="CA469" i="19"/>
  <c r="CA470" i="19"/>
  <c r="CA471" i="19"/>
  <c r="CA472" i="19"/>
  <c r="X75" i="25"/>
  <c r="X76" i="25"/>
  <c r="X77" i="25"/>
  <c r="X78" i="25"/>
  <c r="X79" i="25"/>
  <c r="X80" i="25"/>
  <c r="X81" i="25"/>
  <c r="X82" i="25"/>
  <c r="X83" i="25"/>
  <c r="X84" i="25"/>
  <c r="X85" i="25"/>
  <c r="X86" i="25"/>
  <c r="X87" i="25"/>
  <c r="X88" i="25"/>
  <c r="X89" i="25"/>
  <c r="X90" i="25"/>
  <c r="X91" i="25"/>
  <c r="X92" i="25"/>
  <c r="X93" i="25"/>
  <c r="X94" i="25"/>
  <c r="X95" i="25"/>
  <c r="X96" i="25"/>
  <c r="X97" i="25"/>
  <c r="X98" i="25"/>
  <c r="X99" i="25"/>
  <c r="X100" i="25"/>
  <c r="X101" i="25"/>
  <c r="X102" i="25"/>
  <c r="X103" i="25"/>
  <c r="X104" i="25"/>
  <c r="X105" i="25"/>
  <c r="X106" i="25"/>
  <c r="X107" i="25"/>
  <c r="X108" i="25"/>
  <c r="X109" i="25"/>
  <c r="X110" i="25"/>
  <c r="X111" i="25"/>
  <c r="X112" i="25"/>
  <c r="X113" i="25"/>
  <c r="X114" i="25"/>
  <c r="X115" i="25"/>
  <c r="X116" i="25"/>
  <c r="X117" i="25"/>
  <c r="X118" i="25"/>
  <c r="X119" i="25"/>
  <c r="X120" i="25"/>
  <c r="X121" i="25"/>
  <c r="X122" i="25"/>
  <c r="X123" i="25"/>
  <c r="X124" i="25"/>
  <c r="X125" i="25"/>
  <c r="X126" i="25"/>
  <c r="X127" i="25"/>
  <c r="X128" i="25"/>
  <c r="X129" i="25"/>
  <c r="X130" i="25"/>
  <c r="X131" i="25"/>
  <c r="X132" i="25"/>
  <c r="X133" i="25"/>
  <c r="X134" i="25"/>
  <c r="X135" i="25"/>
  <c r="X136" i="25"/>
  <c r="X137" i="25"/>
  <c r="X138" i="25"/>
  <c r="X139" i="25"/>
  <c r="X140" i="25"/>
  <c r="X141" i="25"/>
  <c r="X142" i="25"/>
  <c r="X143" i="25"/>
  <c r="X144" i="25"/>
  <c r="X145" i="25"/>
  <c r="X146" i="25"/>
  <c r="X147" i="25"/>
  <c r="X148" i="25"/>
  <c r="X149" i="25"/>
  <c r="X150" i="25"/>
  <c r="X151" i="25"/>
  <c r="X152" i="25"/>
  <c r="X153" i="25"/>
  <c r="X154" i="25"/>
  <c r="X155" i="25"/>
  <c r="X156" i="25"/>
  <c r="X157" i="25"/>
  <c r="X158" i="25"/>
  <c r="X159" i="25"/>
  <c r="X160" i="25"/>
  <c r="X161" i="25"/>
  <c r="X162" i="25"/>
  <c r="X163" i="25"/>
  <c r="X164" i="25"/>
  <c r="X165" i="25"/>
  <c r="X166" i="25"/>
  <c r="X167" i="25"/>
  <c r="X168" i="25"/>
  <c r="X169" i="25"/>
  <c r="X170" i="25"/>
  <c r="X171" i="25"/>
  <c r="X172" i="25"/>
  <c r="X173" i="25"/>
  <c r="X174" i="25"/>
  <c r="X175" i="25"/>
  <c r="X176" i="25"/>
  <c r="X177" i="25"/>
  <c r="X178" i="25"/>
  <c r="X179" i="25"/>
  <c r="X180" i="25"/>
  <c r="X181" i="25"/>
  <c r="X182" i="25"/>
  <c r="X183" i="25"/>
  <c r="X184" i="25"/>
  <c r="X185" i="25"/>
  <c r="X186" i="25"/>
  <c r="X187" i="25"/>
  <c r="X188" i="25"/>
  <c r="X189" i="25"/>
  <c r="X190" i="25"/>
  <c r="X191" i="25"/>
  <c r="X192" i="25"/>
  <c r="X193" i="25"/>
  <c r="X194" i="25"/>
  <c r="X195" i="25"/>
  <c r="X196" i="25"/>
  <c r="X197" i="25"/>
  <c r="X198" i="25"/>
  <c r="X199" i="25"/>
  <c r="X200" i="25"/>
  <c r="X201" i="25"/>
  <c r="X202" i="25"/>
  <c r="X203" i="25"/>
  <c r="X204" i="25"/>
  <c r="X205" i="25"/>
  <c r="X206" i="25"/>
  <c r="X207" i="25"/>
  <c r="X208" i="25"/>
  <c r="X209" i="25"/>
  <c r="X210" i="25"/>
  <c r="X211" i="25"/>
  <c r="X212" i="25"/>
  <c r="X213" i="25"/>
  <c r="X214" i="25"/>
  <c r="X215" i="25"/>
  <c r="X216" i="25"/>
  <c r="X217" i="25"/>
  <c r="X218" i="25"/>
  <c r="X219" i="25"/>
  <c r="X220" i="25"/>
  <c r="X221" i="25"/>
  <c r="X222" i="25"/>
  <c r="X223" i="25"/>
  <c r="X224" i="25"/>
  <c r="X225" i="25"/>
  <c r="X226" i="25"/>
  <c r="X227" i="25"/>
  <c r="X228" i="25"/>
  <c r="X229" i="25"/>
  <c r="X230" i="25"/>
  <c r="X231" i="25"/>
  <c r="X232" i="25"/>
  <c r="X233" i="25"/>
  <c r="X234" i="25"/>
  <c r="X235" i="25"/>
  <c r="X236" i="25"/>
  <c r="X237" i="25"/>
  <c r="X238" i="25"/>
  <c r="X239" i="25"/>
  <c r="X240" i="25"/>
  <c r="X241" i="25"/>
  <c r="X242" i="25"/>
  <c r="X243" i="25"/>
  <c r="X244" i="25"/>
  <c r="X245" i="25"/>
  <c r="X246" i="25"/>
  <c r="X247" i="25"/>
  <c r="X248" i="25"/>
  <c r="X249" i="25"/>
  <c r="X250" i="25"/>
  <c r="X251" i="25"/>
  <c r="X252" i="25"/>
  <c r="X253" i="25"/>
  <c r="X254" i="25"/>
  <c r="X255" i="25"/>
  <c r="X256" i="25"/>
  <c r="X257" i="25"/>
  <c r="X258" i="25"/>
  <c r="X259" i="25"/>
  <c r="X260" i="25"/>
  <c r="X261" i="25"/>
  <c r="X262" i="25"/>
  <c r="X263" i="25"/>
  <c r="X264" i="25"/>
  <c r="X265" i="25"/>
  <c r="X266" i="25"/>
  <c r="X267" i="25"/>
  <c r="X268" i="25"/>
  <c r="X269" i="25"/>
  <c r="X270" i="25"/>
  <c r="X271" i="25"/>
  <c r="X272" i="25"/>
  <c r="X273" i="25"/>
  <c r="X274" i="25"/>
  <c r="X275" i="25"/>
  <c r="X276" i="25"/>
  <c r="X277" i="25"/>
  <c r="X278" i="25"/>
  <c r="X279" i="25"/>
  <c r="X280" i="25"/>
  <c r="X281" i="25"/>
  <c r="X282" i="25"/>
  <c r="X283" i="25"/>
  <c r="X284" i="25"/>
  <c r="X285" i="25"/>
  <c r="X286" i="25"/>
  <c r="X287" i="25"/>
  <c r="X288" i="25"/>
  <c r="X289" i="25"/>
  <c r="X290" i="25"/>
  <c r="X291" i="25"/>
  <c r="X292" i="25"/>
  <c r="X293" i="25"/>
  <c r="X294" i="25"/>
  <c r="X295" i="25"/>
  <c r="X296" i="25"/>
  <c r="X297" i="25"/>
  <c r="X298" i="25"/>
  <c r="X299" i="25"/>
  <c r="X300" i="25"/>
  <c r="X301" i="25"/>
  <c r="X302" i="25"/>
  <c r="X303" i="25"/>
  <c r="X304" i="25"/>
  <c r="X305" i="25"/>
  <c r="X306" i="25"/>
  <c r="X307" i="25"/>
  <c r="X308" i="25"/>
  <c r="X309" i="25"/>
  <c r="X310" i="25"/>
  <c r="X311" i="25"/>
  <c r="X312" i="25"/>
  <c r="X313" i="25"/>
  <c r="X314" i="25"/>
  <c r="X315" i="25"/>
  <c r="X316" i="25"/>
  <c r="X317" i="25"/>
  <c r="X318" i="25"/>
  <c r="X319" i="25"/>
  <c r="X320" i="25"/>
  <c r="X321" i="25"/>
  <c r="X322" i="25"/>
  <c r="X323" i="25"/>
  <c r="X324" i="25"/>
  <c r="X325" i="25"/>
  <c r="X326" i="25"/>
  <c r="X327" i="25"/>
  <c r="X328" i="25"/>
  <c r="X329" i="25"/>
  <c r="X330" i="25"/>
  <c r="X331" i="25"/>
  <c r="X332" i="25"/>
  <c r="X333" i="25"/>
  <c r="X334" i="25"/>
  <c r="X335" i="25"/>
  <c r="X336" i="25"/>
  <c r="X337" i="25"/>
  <c r="X338" i="25"/>
  <c r="X339" i="25"/>
  <c r="X340" i="25"/>
  <c r="X341" i="25"/>
  <c r="X342" i="25"/>
  <c r="X343" i="25"/>
  <c r="X344" i="25"/>
  <c r="X345" i="25"/>
  <c r="X346" i="25"/>
  <c r="X347" i="25"/>
  <c r="X348" i="25"/>
  <c r="X349" i="25"/>
  <c r="X350" i="25"/>
  <c r="X351" i="25"/>
  <c r="X352" i="25"/>
  <c r="X353" i="25"/>
  <c r="X354" i="25"/>
  <c r="X355" i="25"/>
  <c r="X356" i="25"/>
  <c r="X357" i="25"/>
  <c r="X358" i="25"/>
  <c r="X359" i="25"/>
  <c r="X360" i="25"/>
  <c r="X361" i="25"/>
  <c r="X362" i="25"/>
  <c r="X363" i="25"/>
  <c r="X364" i="25"/>
  <c r="X365" i="25"/>
  <c r="X366" i="25"/>
  <c r="X367" i="25"/>
  <c r="X368" i="25"/>
  <c r="X369" i="25"/>
  <c r="X370" i="25"/>
  <c r="X371" i="25"/>
  <c r="X372" i="25"/>
  <c r="X373" i="25"/>
  <c r="X374" i="25"/>
  <c r="X375" i="25"/>
  <c r="X376" i="25"/>
  <c r="X377" i="25"/>
  <c r="X378" i="25"/>
  <c r="X379" i="25"/>
  <c r="X380" i="25"/>
  <c r="X381" i="25"/>
  <c r="X382" i="25"/>
  <c r="X383" i="25"/>
  <c r="X384" i="25"/>
  <c r="X385" i="25"/>
  <c r="X386" i="25"/>
  <c r="X387" i="25"/>
  <c r="X388" i="25"/>
  <c r="X389" i="25"/>
  <c r="X390" i="25"/>
  <c r="X391" i="25"/>
  <c r="X392" i="25"/>
  <c r="X393" i="25"/>
  <c r="X394" i="25"/>
  <c r="X395" i="25"/>
  <c r="X396" i="25"/>
  <c r="X397" i="25"/>
  <c r="X398" i="25"/>
  <c r="X399" i="25"/>
  <c r="X400" i="25"/>
  <c r="X401" i="25"/>
  <c r="X402" i="25"/>
  <c r="X403" i="25"/>
  <c r="X404" i="25"/>
  <c r="X405" i="25"/>
  <c r="X406" i="25"/>
  <c r="X407" i="25"/>
  <c r="X408" i="25"/>
  <c r="X409" i="25"/>
  <c r="X410" i="25"/>
  <c r="X411" i="25"/>
  <c r="X412" i="25"/>
  <c r="X413" i="25"/>
  <c r="X414" i="25"/>
  <c r="X415" i="25"/>
  <c r="X416" i="25"/>
  <c r="X417" i="25"/>
  <c r="X418" i="25"/>
  <c r="X419" i="25"/>
  <c r="X420" i="25"/>
  <c r="X421" i="25"/>
  <c r="X422" i="25"/>
  <c r="X423" i="25"/>
  <c r="X424" i="25"/>
  <c r="X425" i="25"/>
  <c r="X426" i="25"/>
  <c r="X427" i="25"/>
  <c r="X428" i="25"/>
  <c r="X429" i="25"/>
  <c r="X430" i="25"/>
  <c r="X431" i="25"/>
  <c r="X432" i="25"/>
  <c r="X433" i="25"/>
  <c r="X434" i="25"/>
  <c r="X435" i="25"/>
  <c r="X436" i="25"/>
  <c r="X437" i="25"/>
  <c r="X438" i="25"/>
  <c r="X439" i="25"/>
  <c r="X440" i="25"/>
  <c r="X441" i="25"/>
  <c r="X442" i="25"/>
  <c r="X443" i="25"/>
  <c r="X444" i="25"/>
  <c r="X445" i="25"/>
  <c r="X446" i="25"/>
  <c r="X447" i="25"/>
  <c r="X448" i="25"/>
  <c r="X449" i="25"/>
  <c r="X450" i="25"/>
  <c r="X451" i="25"/>
  <c r="X452" i="25"/>
  <c r="X453" i="25"/>
  <c r="X454" i="25"/>
  <c r="X455" i="25"/>
  <c r="X456" i="25"/>
  <c r="X457" i="25"/>
  <c r="X458" i="25"/>
  <c r="X459" i="25"/>
  <c r="X460" i="25"/>
  <c r="X461" i="25"/>
  <c r="X462" i="25"/>
  <c r="X463" i="25"/>
  <c r="X464" i="25"/>
  <c r="X465" i="25"/>
  <c r="X466" i="25"/>
  <c r="X467" i="25"/>
  <c r="X468" i="25"/>
  <c r="X469" i="25"/>
  <c r="X470" i="25"/>
  <c r="X471" i="25"/>
  <c r="X472" i="25"/>
  <c r="W75" i="25"/>
  <c r="W76" i="25"/>
  <c r="W77" i="25"/>
  <c r="W78" i="25"/>
  <c r="W79" i="25"/>
  <c r="W80" i="25"/>
  <c r="W81" i="25"/>
  <c r="W82" i="25"/>
  <c r="W83" i="25"/>
  <c r="W84" i="25"/>
  <c r="W85" i="25"/>
  <c r="W86" i="25"/>
  <c r="W87" i="25"/>
  <c r="W88" i="25"/>
  <c r="W89" i="25"/>
  <c r="W90" i="25"/>
  <c r="W91" i="25"/>
  <c r="W92" i="25"/>
  <c r="W93" i="25"/>
  <c r="W94" i="25"/>
  <c r="W95" i="25"/>
  <c r="W96" i="25"/>
  <c r="W97" i="25"/>
  <c r="W98" i="25"/>
  <c r="W99" i="25"/>
  <c r="W100" i="25"/>
  <c r="W101" i="25"/>
  <c r="W102" i="25"/>
  <c r="W103" i="25"/>
  <c r="W104" i="25"/>
  <c r="W105" i="25"/>
  <c r="W106" i="25"/>
  <c r="W107" i="25"/>
  <c r="W108" i="25"/>
  <c r="W109" i="25"/>
  <c r="W110" i="25"/>
  <c r="W111" i="25"/>
  <c r="W112" i="25"/>
  <c r="W113" i="25"/>
  <c r="W114" i="25"/>
  <c r="W115" i="25"/>
  <c r="W116" i="25"/>
  <c r="W117" i="25"/>
  <c r="W118" i="25"/>
  <c r="W119" i="25"/>
  <c r="W120" i="25"/>
  <c r="W121" i="25"/>
  <c r="W122" i="25"/>
  <c r="W123" i="25"/>
  <c r="W124" i="25"/>
  <c r="W125" i="25"/>
  <c r="W126" i="25"/>
  <c r="W127" i="25"/>
  <c r="W128" i="25"/>
  <c r="W129" i="25"/>
  <c r="W130" i="25"/>
  <c r="W131" i="25"/>
  <c r="W132" i="25"/>
  <c r="W133" i="25"/>
  <c r="W134" i="25"/>
  <c r="W135" i="25"/>
  <c r="W136" i="25"/>
  <c r="W137" i="25"/>
  <c r="W138" i="25"/>
  <c r="W139" i="25"/>
  <c r="W140" i="25"/>
  <c r="W141" i="25"/>
  <c r="W142" i="25"/>
  <c r="W143" i="25"/>
  <c r="W144" i="25"/>
  <c r="W145" i="25"/>
  <c r="W146" i="25"/>
  <c r="W147" i="25"/>
  <c r="W148" i="25"/>
  <c r="W149" i="25"/>
  <c r="W150" i="25"/>
  <c r="W151" i="25"/>
  <c r="W152" i="25"/>
  <c r="W153" i="25"/>
  <c r="W154" i="25"/>
  <c r="W155" i="25"/>
  <c r="W156" i="25"/>
  <c r="W157" i="25"/>
  <c r="W158" i="25"/>
  <c r="W159" i="25"/>
  <c r="W160" i="25"/>
  <c r="W161" i="25"/>
  <c r="W162" i="25"/>
  <c r="W163" i="25"/>
  <c r="W164" i="25"/>
  <c r="W165" i="25"/>
  <c r="W166" i="25"/>
  <c r="W167" i="25"/>
  <c r="W168" i="25"/>
  <c r="W169" i="25"/>
  <c r="W170" i="25"/>
  <c r="W171" i="25"/>
  <c r="W172" i="25"/>
  <c r="W173" i="25"/>
  <c r="W174" i="25"/>
  <c r="W175" i="25"/>
  <c r="W176" i="25"/>
  <c r="W177" i="25"/>
  <c r="W178" i="25"/>
  <c r="W179" i="25"/>
  <c r="W180" i="25"/>
  <c r="W181" i="25"/>
  <c r="W182" i="25"/>
  <c r="W183" i="25"/>
  <c r="W184" i="25"/>
  <c r="W185" i="25"/>
  <c r="W186" i="25"/>
  <c r="W187" i="25"/>
  <c r="W188" i="25"/>
  <c r="W189" i="25"/>
  <c r="W190" i="25"/>
  <c r="W191" i="25"/>
  <c r="W192" i="25"/>
  <c r="W193" i="25"/>
  <c r="W194" i="25"/>
  <c r="W195" i="25"/>
  <c r="W196" i="25"/>
  <c r="W197" i="25"/>
  <c r="W198" i="25"/>
  <c r="W199" i="25"/>
  <c r="W200" i="25"/>
  <c r="W201" i="25"/>
  <c r="W202" i="25"/>
  <c r="W203" i="25"/>
  <c r="W204" i="25"/>
  <c r="W205" i="25"/>
  <c r="W206" i="25"/>
  <c r="W207" i="25"/>
  <c r="W208" i="25"/>
  <c r="W209" i="25"/>
  <c r="W210" i="25"/>
  <c r="W211" i="25"/>
  <c r="W212" i="25"/>
  <c r="W213" i="25"/>
  <c r="W214" i="25"/>
  <c r="W215" i="25"/>
  <c r="W216" i="25"/>
  <c r="W217" i="25"/>
  <c r="W218" i="25"/>
  <c r="W219" i="25"/>
  <c r="W220" i="25"/>
  <c r="W221" i="25"/>
  <c r="W222" i="25"/>
  <c r="W223" i="25"/>
  <c r="W224" i="25"/>
  <c r="W225" i="25"/>
  <c r="W226" i="25"/>
  <c r="W227" i="25"/>
  <c r="W228" i="25"/>
  <c r="W229" i="25"/>
  <c r="W230" i="25"/>
  <c r="W231" i="25"/>
  <c r="W232" i="25"/>
  <c r="W233" i="25"/>
  <c r="W234" i="25"/>
  <c r="W235" i="25"/>
  <c r="W236" i="25"/>
  <c r="W237" i="25"/>
  <c r="W238" i="25"/>
  <c r="W239" i="25"/>
  <c r="W240" i="25"/>
  <c r="W241" i="25"/>
  <c r="W242" i="25"/>
  <c r="W243" i="25"/>
  <c r="W244" i="25"/>
  <c r="W245" i="25"/>
  <c r="W246" i="25"/>
  <c r="W247" i="25"/>
  <c r="W248" i="25"/>
  <c r="W249" i="25"/>
  <c r="W250" i="25"/>
  <c r="W251" i="25"/>
  <c r="W252" i="25"/>
  <c r="W253" i="25"/>
  <c r="W254" i="25"/>
  <c r="W255" i="25"/>
  <c r="W256" i="25"/>
  <c r="W257" i="25"/>
  <c r="W258" i="25"/>
  <c r="W259" i="25"/>
  <c r="W260" i="25"/>
  <c r="W261" i="25"/>
  <c r="W262" i="25"/>
  <c r="W263" i="25"/>
  <c r="W264" i="25"/>
  <c r="W265" i="25"/>
  <c r="W266" i="25"/>
  <c r="W267" i="25"/>
  <c r="W268" i="25"/>
  <c r="W269" i="25"/>
  <c r="W270" i="25"/>
  <c r="W271" i="25"/>
  <c r="W272" i="25"/>
  <c r="W273" i="25"/>
  <c r="W274" i="25"/>
  <c r="W275" i="25"/>
  <c r="W276" i="25"/>
  <c r="W277" i="25"/>
  <c r="W278" i="25"/>
  <c r="W279" i="25"/>
  <c r="W280" i="25"/>
  <c r="W281" i="25"/>
  <c r="W282" i="25"/>
  <c r="W283" i="25"/>
  <c r="W284" i="25"/>
  <c r="W285" i="25"/>
  <c r="W286" i="25"/>
  <c r="W287" i="25"/>
  <c r="W288" i="25"/>
  <c r="W289" i="25"/>
  <c r="W290" i="25"/>
  <c r="W291" i="25"/>
  <c r="W292" i="25"/>
  <c r="W293" i="25"/>
  <c r="W294" i="25"/>
  <c r="W295" i="25"/>
  <c r="W296" i="25"/>
  <c r="W297" i="25"/>
  <c r="W298" i="25"/>
  <c r="W299" i="25"/>
  <c r="W300" i="25"/>
  <c r="W301" i="25"/>
  <c r="W302" i="25"/>
  <c r="W303" i="25"/>
  <c r="W304" i="25"/>
  <c r="W305" i="25"/>
  <c r="W306" i="25"/>
  <c r="W307" i="25"/>
  <c r="W308" i="25"/>
  <c r="W309" i="25"/>
  <c r="W310" i="25"/>
  <c r="W311" i="25"/>
  <c r="W312" i="25"/>
  <c r="W313" i="25"/>
  <c r="W314" i="25"/>
  <c r="W315" i="25"/>
  <c r="W316" i="25"/>
  <c r="W317" i="25"/>
  <c r="W318" i="25"/>
  <c r="W319" i="25"/>
  <c r="W320" i="25"/>
  <c r="W321" i="25"/>
  <c r="W322" i="25"/>
  <c r="W323" i="25"/>
  <c r="W324" i="25"/>
  <c r="W325" i="25"/>
  <c r="W326" i="25"/>
  <c r="W327" i="25"/>
  <c r="W328" i="25"/>
  <c r="W329" i="25"/>
  <c r="W330" i="25"/>
  <c r="W331" i="25"/>
  <c r="W332" i="25"/>
  <c r="W333" i="25"/>
  <c r="W334" i="25"/>
  <c r="W335" i="25"/>
  <c r="W336" i="25"/>
  <c r="W337" i="25"/>
  <c r="W338" i="25"/>
  <c r="W339" i="25"/>
  <c r="W340" i="25"/>
  <c r="W341" i="25"/>
  <c r="W342" i="25"/>
  <c r="W343" i="25"/>
  <c r="W344" i="25"/>
  <c r="W345" i="25"/>
  <c r="W346" i="25"/>
  <c r="W347" i="25"/>
  <c r="W348" i="25"/>
  <c r="W349" i="25"/>
  <c r="W350" i="25"/>
  <c r="W351" i="25"/>
  <c r="W352" i="25"/>
  <c r="W353" i="25"/>
  <c r="W354" i="25"/>
  <c r="W355" i="25"/>
  <c r="W356" i="25"/>
  <c r="W357" i="25"/>
  <c r="W358" i="25"/>
  <c r="W359" i="25"/>
  <c r="W360" i="25"/>
  <c r="W361" i="25"/>
  <c r="W362" i="25"/>
  <c r="W363" i="25"/>
  <c r="W364" i="25"/>
  <c r="W365" i="25"/>
  <c r="W366" i="25"/>
  <c r="W367" i="25"/>
  <c r="W368" i="25"/>
  <c r="W369" i="25"/>
  <c r="W370" i="25"/>
  <c r="W371" i="25"/>
  <c r="W372" i="25"/>
  <c r="W373" i="25"/>
  <c r="W374" i="25"/>
  <c r="W375" i="25"/>
  <c r="W376" i="25"/>
  <c r="W377" i="25"/>
  <c r="W378" i="25"/>
  <c r="W379" i="25"/>
  <c r="W380" i="25"/>
  <c r="W381" i="25"/>
  <c r="W382" i="25"/>
  <c r="W383" i="25"/>
  <c r="W384" i="25"/>
  <c r="W385" i="25"/>
  <c r="W386" i="25"/>
  <c r="W387" i="25"/>
  <c r="W388" i="25"/>
  <c r="W389" i="25"/>
  <c r="W390" i="25"/>
  <c r="W391" i="25"/>
  <c r="W392" i="25"/>
  <c r="W393" i="25"/>
  <c r="W394" i="25"/>
  <c r="W395" i="25"/>
  <c r="W396" i="25"/>
  <c r="W397" i="25"/>
  <c r="W398" i="25"/>
  <c r="W399" i="25"/>
  <c r="W400" i="25"/>
  <c r="W401" i="25"/>
  <c r="W402" i="25"/>
  <c r="W403" i="25"/>
  <c r="W404" i="25"/>
  <c r="W405" i="25"/>
  <c r="W406" i="25"/>
  <c r="W407" i="25"/>
  <c r="W408" i="25"/>
  <c r="W409" i="25"/>
  <c r="W410" i="25"/>
  <c r="W411" i="25"/>
  <c r="W412" i="25"/>
  <c r="W413" i="25"/>
  <c r="W414" i="25"/>
  <c r="W415" i="25"/>
  <c r="W416" i="25"/>
  <c r="W417" i="25"/>
  <c r="W418" i="25"/>
  <c r="W419" i="25"/>
  <c r="W420" i="25"/>
  <c r="W421" i="25"/>
  <c r="W422" i="25"/>
  <c r="W423" i="25"/>
  <c r="W424" i="25"/>
  <c r="W425" i="25"/>
  <c r="W426" i="25"/>
  <c r="W427" i="25"/>
  <c r="W428" i="25"/>
  <c r="W429" i="25"/>
  <c r="W430" i="25"/>
  <c r="W431" i="25"/>
  <c r="W432" i="25"/>
  <c r="W433" i="25"/>
  <c r="W434" i="25"/>
  <c r="W435" i="25"/>
  <c r="W436" i="25"/>
  <c r="W437" i="25"/>
  <c r="W438" i="25"/>
  <c r="W439" i="25"/>
  <c r="W440" i="25"/>
  <c r="W441" i="25"/>
  <c r="W442" i="25"/>
  <c r="W443" i="25"/>
  <c r="W444" i="25"/>
  <c r="W445" i="25"/>
  <c r="W446" i="25"/>
  <c r="W447" i="25"/>
  <c r="W448" i="25"/>
  <c r="W449" i="25"/>
  <c r="W450" i="25"/>
  <c r="W451" i="25"/>
  <c r="W452" i="25"/>
  <c r="W453" i="25"/>
  <c r="W454" i="25"/>
  <c r="W455" i="25"/>
  <c r="W456" i="25"/>
  <c r="W457" i="25"/>
  <c r="W458" i="25"/>
  <c r="W459" i="25"/>
  <c r="W460" i="25"/>
  <c r="W461" i="25"/>
  <c r="W462" i="25"/>
  <c r="W463" i="25"/>
  <c r="W464" i="25"/>
  <c r="W465" i="25"/>
  <c r="W466" i="25"/>
  <c r="W467" i="25"/>
  <c r="W468" i="25"/>
  <c r="W469" i="25"/>
  <c r="W470" i="25"/>
  <c r="W471" i="25"/>
  <c r="W472" i="25"/>
  <c r="V75" i="25"/>
  <c r="V76" i="25"/>
  <c r="V77" i="25"/>
  <c r="V78" i="25"/>
  <c r="V79" i="25"/>
  <c r="V80" i="25"/>
  <c r="V81" i="25"/>
  <c r="V82" i="25"/>
  <c r="V83" i="25"/>
  <c r="V84" i="25"/>
  <c r="V85" i="25"/>
  <c r="V86" i="25"/>
  <c r="V87" i="25"/>
  <c r="V88" i="25"/>
  <c r="V89" i="25"/>
  <c r="V90" i="25"/>
  <c r="V91" i="25"/>
  <c r="V92" i="25"/>
  <c r="V93" i="25"/>
  <c r="V94" i="25"/>
  <c r="V95" i="25"/>
  <c r="V96" i="25"/>
  <c r="V97" i="25"/>
  <c r="V98" i="25"/>
  <c r="V99" i="25"/>
  <c r="V100" i="25"/>
  <c r="V101" i="25"/>
  <c r="V102" i="25"/>
  <c r="V103" i="25"/>
  <c r="V104" i="25"/>
  <c r="V105" i="25"/>
  <c r="V106" i="25"/>
  <c r="V107" i="25"/>
  <c r="V108" i="25"/>
  <c r="V109" i="25"/>
  <c r="V110" i="25"/>
  <c r="V111" i="25"/>
  <c r="V112" i="25"/>
  <c r="V113" i="25"/>
  <c r="V114" i="25"/>
  <c r="V115" i="25"/>
  <c r="V116" i="25"/>
  <c r="V117" i="25"/>
  <c r="V118" i="25"/>
  <c r="V119" i="25"/>
  <c r="V120" i="25"/>
  <c r="V121" i="25"/>
  <c r="V122" i="25"/>
  <c r="V123" i="25"/>
  <c r="V124" i="25"/>
  <c r="V125" i="25"/>
  <c r="V126" i="25"/>
  <c r="V127" i="25"/>
  <c r="V128" i="25"/>
  <c r="V129" i="25"/>
  <c r="V130" i="25"/>
  <c r="V131" i="25"/>
  <c r="V132" i="25"/>
  <c r="V133" i="25"/>
  <c r="V134" i="25"/>
  <c r="V135" i="25"/>
  <c r="V136" i="25"/>
  <c r="V137" i="25"/>
  <c r="V138" i="25"/>
  <c r="V139" i="25"/>
  <c r="V140" i="25"/>
  <c r="V141" i="25"/>
  <c r="V142" i="25"/>
  <c r="V143" i="25"/>
  <c r="V144" i="25"/>
  <c r="V145" i="25"/>
  <c r="V146" i="25"/>
  <c r="V147" i="25"/>
  <c r="V148" i="25"/>
  <c r="V149" i="25"/>
  <c r="V150" i="25"/>
  <c r="V151" i="25"/>
  <c r="V152" i="25"/>
  <c r="V153" i="25"/>
  <c r="V154" i="25"/>
  <c r="V155" i="25"/>
  <c r="V156" i="25"/>
  <c r="V157" i="25"/>
  <c r="V158" i="25"/>
  <c r="V159" i="25"/>
  <c r="V160" i="25"/>
  <c r="V161" i="25"/>
  <c r="V162" i="25"/>
  <c r="V163" i="25"/>
  <c r="V164" i="25"/>
  <c r="V165" i="25"/>
  <c r="V166" i="25"/>
  <c r="V167" i="25"/>
  <c r="V168" i="25"/>
  <c r="V169" i="25"/>
  <c r="V170" i="25"/>
  <c r="V171" i="25"/>
  <c r="V172" i="25"/>
  <c r="V173" i="25"/>
  <c r="V174" i="25"/>
  <c r="V175" i="25"/>
  <c r="V176" i="25"/>
  <c r="V177" i="25"/>
  <c r="V178" i="25"/>
  <c r="V179" i="25"/>
  <c r="V180" i="25"/>
  <c r="V181" i="25"/>
  <c r="V182" i="25"/>
  <c r="V183" i="25"/>
  <c r="V184" i="25"/>
  <c r="V185" i="25"/>
  <c r="V186" i="25"/>
  <c r="V187" i="25"/>
  <c r="V188" i="25"/>
  <c r="V189" i="25"/>
  <c r="V190" i="25"/>
  <c r="V191" i="25"/>
  <c r="V192" i="25"/>
  <c r="V193" i="25"/>
  <c r="V194" i="25"/>
  <c r="V195" i="25"/>
  <c r="V196" i="25"/>
  <c r="V197" i="25"/>
  <c r="V198" i="25"/>
  <c r="V199" i="25"/>
  <c r="V200" i="25"/>
  <c r="V201" i="25"/>
  <c r="V202" i="25"/>
  <c r="V203" i="25"/>
  <c r="V204" i="25"/>
  <c r="V205" i="25"/>
  <c r="V206" i="25"/>
  <c r="V207" i="25"/>
  <c r="V208" i="25"/>
  <c r="V209" i="25"/>
  <c r="V210" i="25"/>
  <c r="V211" i="25"/>
  <c r="V212" i="25"/>
  <c r="V213" i="25"/>
  <c r="V214" i="25"/>
  <c r="V215" i="25"/>
  <c r="V216" i="25"/>
  <c r="V217" i="25"/>
  <c r="V218" i="25"/>
  <c r="V219" i="25"/>
  <c r="V220" i="25"/>
  <c r="V221" i="25"/>
  <c r="V222" i="25"/>
  <c r="V223" i="25"/>
  <c r="V224" i="25"/>
  <c r="V225" i="25"/>
  <c r="V226" i="25"/>
  <c r="V227" i="25"/>
  <c r="V228" i="25"/>
  <c r="V229" i="25"/>
  <c r="V230" i="25"/>
  <c r="V231" i="25"/>
  <c r="V232" i="25"/>
  <c r="V233" i="25"/>
  <c r="V234" i="25"/>
  <c r="V235" i="25"/>
  <c r="V236" i="25"/>
  <c r="V237" i="25"/>
  <c r="V238" i="25"/>
  <c r="V239" i="25"/>
  <c r="V240" i="25"/>
  <c r="V241" i="25"/>
  <c r="V242" i="25"/>
  <c r="V243" i="25"/>
  <c r="V244" i="25"/>
  <c r="V245" i="25"/>
  <c r="V246" i="25"/>
  <c r="V247" i="25"/>
  <c r="V248" i="25"/>
  <c r="V249" i="25"/>
  <c r="V250" i="25"/>
  <c r="V251" i="25"/>
  <c r="V252" i="25"/>
  <c r="V253" i="25"/>
  <c r="V254" i="25"/>
  <c r="V255" i="25"/>
  <c r="V256" i="25"/>
  <c r="V257" i="25"/>
  <c r="V258" i="25"/>
  <c r="V259" i="25"/>
  <c r="V260" i="25"/>
  <c r="V261" i="25"/>
  <c r="V262" i="25"/>
  <c r="V263" i="25"/>
  <c r="V264" i="25"/>
  <c r="V265" i="25"/>
  <c r="V266" i="25"/>
  <c r="V267" i="25"/>
  <c r="V268" i="25"/>
  <c r="V269" i="25"/>
  <c r="V270" i="25"/>
  <c r="V271" i="25"/>
  <c r="V272" i="25"/>
  <c r="V273" i="25"/>
  <c r="V274" i="25"/>
  <c r="V275" i="25"/>
  <c r="V276" i="25"/>
  <c r="V277" i="25"/>
  <c r="V278" i="25"/>
  <c r="V279" i="25"/>
  <c r="V280" i="25"/>
  <c r="V281" i="25"/>
  <c r="V282" i="25"/>
  <c r="V283" i="25"/>
  <c r="V284" i="25"/>
  <c r="V285" i="25"/>
  <c r="V286" i="25"/>
  <c r="V287" i="25"/>
  <c r="V288" i="25"/>
  <c r="V289" i="25"/>
  <c r="V290" i="25"/>
  <c r="V291" i="25"/>
  <c r="V292" i="25"/>
  <c r="V293" i="25"/>
  <c r="V294" i="25"/>
  <c r="V295" i="25"/>
  <c r="V296" i="25"/>
  <c r="V297" i="25"/>
  <c r="V298" i="25"/>
  <c r="V299" i="25"/>
  <c r="V300" i="25"/>
  <c r="V301" i="25"/>
  <c r="V302" i="25"/>
  <c r="V303" i="25"/>
  <c r="V304" i="25"/>
  <c r="V305" i="25"/>
  <c r="V306" i="25"/>
  <c r="V307" i="25"/>
  <c r="V308" i="25"/>
  <c r="V309" i="25"/>
  <c r="V310" i="25"/>
  <c r="V311" i="25"/>
  <c r="V312" i="25"/>
  <c r="V313" i="25"/>
  <c r="V314" i="25"/>
  <c r="V315" i="25"/>
  <c r="V316" i="25"/>
  <c r="V317" i="25"/>
  <c r="V318" i="25"/>
  <c r="V319" i="25"/>
  <c r="V320" i="25"/>
  <c r="V321" i="25"/>
  <c r="V322" i="25"/>
  <c r="V323" i="25"/>
  <c r="V324" i="25"/>
  <c r="V325" i="25"/>
  <c r="V326" i="25"/>
  <c r="V327" i="25"/>
  <c r="V328" i="25"/>
  <c r="V329" i="25"/>
  <c r="V330" i="25"/>
  <c r="V331" i="25"/>
  <c r="V332" i="25"/>
  <c r="V333" i="25"/>
  <c r="V334" i="25"/>
  <c r="V335" i="25"/>
  <c r="V336" i="25"/>
  <c r="V337" i="25"/>
  <c r="V338" i="25"/>
  <c r="V339" i="25"/>
  <c r="V340" i="25"/>
  <c r="V341" i="25"/>
  <c r="V342" i="25"/>
  <c r="V343" i="25"/>
  <c r="V344" i="25"/>
  <c r="V345" i="25"/>
  <c r="V346" i="25"/>
  <c r="V347" i="25"/>
  <c r="V348" i="25"/>
  <c r="V349" i="25"/>
  <c r="V350" i="25"/>
  <c r="V351" i="25"/>
  <c r="V352" i="25"/>
  <c r="V353" i="25"/>
  <c r="V354" i="25"/>
  <c r="V355" i="25"/>
  <c r="V356" i="25"/>
  <c r="V357" i="25"/>
  <c r="V358" i="25"/>
  <c r="V359" i="25"/>
  <c r="V360" i="25"/>
  <c r="V361" i="25"/>
  <c r="V362" i="25"/>
  <c r="V363" i="25"/>
  <c r="V364" i="25"/>
  <c r="V365" i="25"/>
  <c r="V366" i="25"/>
  <c r="V367" i="25"/>
  <c r="V368" i="25"/>
  <c r="V369" i="25"/>
  <c r="V370" i="25"/>
  <c r="V371" i="25"/>
  <c r="V372" i="25"/>
  <c r="V373" i="25"/>
  <c r="V374" i="25"/>
  <c r="V375" i="25"/>
  <c r="V376" i="25"/>
  <c r="V377" i="25"/>
  <c r="V378" i="25"/>
  <c r="V379" i="25"/>
  <c r="V380" i="25"/>
  <c r="V381" i="25"/>
  <c r="V382" i="25"/>
  <c r="V383" i="25"/>
  <c r="V384" i="25"/>
  <c r="V385" i="25"/>
  <c r="V386" i="25"/>
  <c r="V387" i="25"/>
  <c r="V388" i="25"/>
  <c r="V389" i="25"/>
  <c r="V390" i="25"/>
  <c r="V391" i="25"/>
  <c r="V392" i="25"/>
  <c r="V393" i="25"/>
  <c r="V394" i="25"/>
  <c r="V395" i="25"/>
  <c r="V396" i="25"/>
  <c r="V397" i="25"/>
  <c r="V398" i="25"/>
  <c r="V399" i="25"/>
  <c r="V400" i="25"/>
  <c r="V401" i="25"/>
  <c r="V402" i="25"/>
  <c r="V403" i="25"/>
  <c r="V404" i="25"/>
  <c r="V405" i="25"/>
  <c r="V406" i="25"/>
  <c r="V407" i="25"/>
  <c r="V408" i="25"/>
  <c r="V409" i="25"/>
  <c r="V410" i="25"/>
  <c r="V411" i="25"/>
  <c r="V412" i="25"/>
  <c r="V413" i="25"/>
  <c r="V414" i="25"/>
  <c r="V415" i="25"/>
  <c r="V416" i="25"/>
  <c r="V417" i="25"/>
  <c r="V418" i="25"/>
  <c r="V419" i="25"/>
  <c r="V420" i="25"/>
  <c r="V421" i="25"/>
  <c r="V422" i="25"/>
  <c r="V423" i="25"/>
  <c r="V424" i="25"/>
  <c r="V425" i="25"/>
  <c r="V426" i="25"/>
  <c r="V427" i="25"/>
  <c r="V428" i="25"/>
  <c r="V429" i="25"/>
  <c r="V430" i="25"/>
  <c r="V431" i="25"/>
  <c r="V432" i="25"/>
  <c r="V433" i="25"/>
  <c r="V434" i="25"/>
  <c r="V435" i="25"/>
  <c r="V436" i="25"/>
  <c r="V437" i="25"/>
  <c r="V438" i="25"/>
  <c r="V439" i="25"/>
  <c r="V440" i="25"/>
  <c r="V441" i="25"/>
  <c r="V442" i="25"/>
  <c r="V443" i="25"/>
  <c r="V444" i="25"/>
  <c r="V445" i="25"/>
  <c r="V446" i="25"/>
  <c r="V447" i="25"/>
  <c r="V448" i="25"/>
  <c r="V449" i="25"/>
  <c r="V450" i="25"/>
  <c r="V451" i="25"/>
  <c r="V452" i="25"/>
  <c r="V453" i="25"/>
  <c r="V454" i="25"/>
  <c r="V455" i="25"/>
  <c r="V456" i="25"/>
  <c r="V457" i="25"/>
  <c r="V458" i="25"/>
  <c r="V459" i="25"/>
  <c r="V460" i="25"/>
  <c r="V461" i="25"/>
  <c r="V462" i="25"/>
  <c r="V463" i="25"/>
  <c r="V464" i="25"/>
  <c r="V465" i="25"/>
  <c r="V466" i="25"/>
  <c r="V467" i="25"/>
  <c r="V468" i="25"/>
  <c r="V469" i="25"/>
  <c r="V470" i="25"/>
  <c r="V471" i="25"/>
  <c r="V472" i="25"/>
  <c r="U75" i="25"/>
  <c r="U76" i="25"/>
  <c r="U77" i="25"/>
  <c r="U78" i="25"/>
  <c r="U79" i="25"/>
  <c r="U80" i="25"/>
  <c r="U81" i="25"/>
  <c r="U82" i="25"/>
  <c r="U83" i="25"/>
  <c r="U84" i="25"/>
  <c r="U85" i="25"/>
  <c r="U86" i="25"/>
  <c r="U87" i="25"/>
  <c r="U88" i="25"/>
  <c r="U89" i="25"/>
  <c r="U90" i="25"/>
  <c r="U91" i="25"/>
  <c r="U92" i="25"/>
  <c r="U93" i="25"/>
  <c r="U94" i="25"/>
  <c r="U95" i="25"/>
  <c r="U96" i="25"/>
  <c r="U97" i="25"/>
  <c r="U98" i="25"/>
  <c r="U99" i="25"/>
  <c r="U100" i="25"/>
  <c r="U101" i="25"/>
  <c r="U102" i="25"/>
  <c r="U103" i="25"/>
  <c r="U104" i="25"/>
  <c r="U105" i="25"/>
  <c r="U106" i="25"/>
  <c r="U107" i="25"/>
  <c r="U108" i="25"/>
  <c r="U109" i="25"/>
  <c r="U110" i="25"/>
  <c r="U111" i="25"/>
  <c r="U112" i="25"/>
  <c r="U113" i="25"/>
  <c r="U114" i="25"/>
  <c r="U115" i="25"/>
  <c r="U116" i="25"/>
  <c r="U117" i="25"/>
  <c r="U118" i="25"/>
  <c r="U119" i="25"/>
  <c r="U120" i="25"/>
  <c r="U121" i="25"/>
  <c r="U122" i="25"/>
  <c r="U123" i="25"/>
  <c r="U124" i="25"/>
  <c r="U125" i="25"/>
  <c r="U126" i="25"/>
  <c r="U127" i="25"/>
  <c r="U128" i="25"/>
  <c r="U129" i="25"/>
  <c r="U130" i="25"/>
  <c r="U131" i="25"/>
  <c r="U132" i="25"/>
  <c r="U133" i="25"/>
  <c r="U134" i="25"/>
  <c r="U135" i="25"/>
  <c r="U136" i="25"/>
  <c r="U137" i="25"/>
  <c r="U138" i="25"/>
  <c r="U139" i="25"/>
  <c r="U140" i="25"/>
  <c r="U141" i="25"/>
  <c r="U142" i="25"/>
  <c r="U143" i="25"/>
  <c r="U144" i="25"/>
  <c r="U145" i="25"/>
  <c r="U146" i="25"/>
  <c r="U147" i="25"/>
  <c r="U148" i="25"/>
  <c r="U149" i="25"/>
  <c r="U150" i="25"/>
  <c r="U151" i="25"/>
  <c r="U152" i="25"/>
  <c r="U153" i="25"/>
  <c r="U154" i="25"/>
  <c r="U155" i="25"/>
  <c r="U156" i="25"/>
  <c r="U157" i="25"/>
  <c r="U158" i="25"/>
  <c r="U159" i="25"/>
  <c r="U160" i="25"/>
  <c r="U161" i="25"/>
  <c r="U162" i="25"/>
  <c r="U163" i="25"/>
  <c r="U164" i="25"/>
  <c r="U165" i="25"/>
  <c r="U166" i="25"/>
  <c r="U167" i="25"/>
  <c r="U168" i="25"/>
  <c r="U169" i="25"/>
  <c r="U170" i="25"/>
  <c r="U171" i="25"/>
  <c r="U172" i="25"/>
  <c r="U173" i="25"/>
  <c r="U174" i="25"/>
  <c r="U175" i="25"/>
  <c r="U176" i="25"/>
  <c r="U177" i="25"/>
  <c r="U178" i="25"/>
  <c r="U179" i="25"/>
  <c r="U180" i="25"/>
  <c r="U181" i="25"/>
  <c r="U182" i="25"/>
  <c r="U183" i="25"/>
  <c r="U184" i="25"/>
  <c r="U185" i="25"/>
  <c r="U186" i="25"/>
  <c r="U187" i="25"/>
  <c r="U188" i="25"/>
  <c r="U189" i="25"/>
  <c r="U190" i="25"/>
  <c r="U191" i="25"/>
  <c r="U192" i="25"/>
  <c r="U193" i="25"/>
  <c r="U194" i="25"/>
  <c r="U195" i="25"/>
  <c r="U196" i="25"/>
  <c r="U197" i="25"/>
  <c r="U198" i="25"/>
  <c r="U199" i="25"/>
  <c r="U200" i="25"/>
  <c r="U201" i="25"/>
  <c r="U202" i="25"/>
  <c r="U203" i="25"/>
  <c r="U204" i="25"/>
  <c r="U205" i="25"/>
  <c r="U206" i="25"/>
  <c r="U207" i="25"/>
  <c r="U208" i="25"/>
  <c r="U209" i="25"/>
  <c r="U210" i="25"/>
  <c r="U211" i="25"/>
  <c r="U212" i="25"/>
  <c r="U213" i="25"/>
  <c r="U214" i="25"/>
  <c r="U215" i="25"/>
  <c r="U216" i="25"/>
  <c r="U217" i="25"/>
  <c r="U218" i="25"/>
  <c r="U219" i="25"/>
  <c r="U220" i="25"/>
  <c r="U221" i="25"/>
  <c r="U222" i="25"/>
  <c r="U223" i="25"/>
  <c r="U224" i="25"/>
  <c r="U225" i="25"/>
  <c r="U226" i="25"/>
  <c r="U227" i="25"/>
  <c r="U228" i="25"/>
  <c r="U229" i="25"/>
  <c r="U230" i="25"/>
  <c r="U231" i="25"/>
  <c r="U232" i="25"/>
  <c r="U233" i="25"/>
  <c r="U234" i="25"/>
  <c r="U235" i="25"/>
  <c r="U236" i="25"/>
  <c r="U237" i="25"/>
  <c r="U238" i="25"/>
  <c r="U239" i="25"/>
  <c r="U240" i="25"/>
  <c r="U241" i="25"/>
  <c r="U242" i="25"/>
  <c r="U243" i="25"/>
  <c r="U244" i="25"/>
  <c r="U245" i="25"/>
  <c r="U246" i="25"/>
  <c r="U247" i="25"/>
  <c r="U248" i="25"/>
  <c r="U249" i="25"/>
  <c r="U250" i="25"/>
  <c r="U251" i="25"/>
  <c r="U252" i="25"/>
  <c r="U253" i="25"/>
  <c r="U254" i="25"/>
  <c r="U255" i="25"/>
  <c r="U256" i="25"/>
  <c r="U257" i="25"/>
  <c r="U258" i="25"/>
  <c r="U259" i="25"/>
  <c r="U260" i="25"/>
  <c r="U261" i="25"/>
  <c r="U262" i="25"/>
  <c r="U263" i="25"/>
  <c r="U264" i="25"/>
  <c r="U265" i="25"/>
  <c r="U266" i="25"/>
  <c r="U267" i="25"/>
  <c r="U268" i="25"/>
  <c r="U269" i="25"/>
  <c r="U270" i="25"/>
  <c r="U271" i="25"/>
  <c r="U272" i="25"/>
  <c r="U273" i="25"/>
  <c r="U274" i="25"/>
  <c r="U275" i="25"/>
  <c r="U276" i="25"/>
  <c r="U277" i="25"/>
  <c r="U278" i="25"/>
  <c r="U279" i="25"/>
  <c r="U280" i="25"/>
  <c r="U281" i="25"/>
  <c r="U282" i="25"/>
  <c r="U283" i="25"/>
  <c r="U284" i="25"/>
  <c r="U285" i="25"/>
  <c r="U286" i="25"/>
  <c r="U287" i="25"/>
  <c r="U288" i="25"/>
  <c r="U289" i="25"/>
  <c r="U290" i="25"/>
  <c r="U291" i="25"/>
  <c r="U292" i="25"/>
  <c r="U293" i="25"/>
  <c r="U294" i="25"/>
  <c r="U295" i="25"/>
  <c r="U296" i="25"/>
  <c r="U297" i="25"/>
  <c r="U298" i="25"/>
  <c r="U299" i="25"/>
  <c r="U300" i="25"/>
  <c r="U301" i="25"/>
  <c r="U302" i="25"/>
  <c r="U303" i="25"/>
  <c r="U304" i="25"/>
  <c r="U305" i="25"/>
  <c r="U306" i="25"/>
  <c r="U307" i="25"/>
  <c r="U308" i="25"/>
  <c r="U309" i="25"/>
  <c r="U310" i="25"/>
  <c r="U311" i="25"/>
  <c r="U312" i="25"/>
  <c r="U313" i="25"/>
  <c r="U314" i="25"/>
  <c r="U315" i="25"/>
  <c r="U316" i="25"/>
  <c r="U317" i="25"/>
  <c r="U318" i="25"/>
  <c r="U319" i="25"/>
  <c r="U320" i="25"/>
  <c r="U321" i="25"/>
  <c r="U322" i="25"/>
  <c r="U323" i="25"/>
  <c r="U324" i="25"/>
  <c r="U325" i="25"/>
  <c r="U326" i="25"/>
  <c r="U327" i="25"/>
  <c r="U328" i="25"/>
  <c r="U329" i="25"/>
  <c r="U330" i="25"/>
  <c r="U331" i="25"/>
  <c r="U332" i="25"/>
  <c r="U333" i="25"/>
  <c r="U334" i="25"/>
  <c r="U335" i="25"/>
  <c r="U336" i="25"/>
  <c r="U337" i="25"/>
  <c r="U338" i="25"/>
  <c r="U339" i="25"/>
  <c r="U340" i="25"/>
  <c r="U341" i="25"/>
  <c r="U342" i="25"/>
  <c r="U343" i="25"/>
  <c r="U344" i="25"/>
  <c r="U345" i="25"/>
  <c r="U346" i="25"/>
  <c r="U347" i="25"/>
  <c r="U348" i="25"/>
  <c r="U349" i="25"/>
  <c r="U350" i="25"/>
  <c r="U351" i="25"/>
  <c r="U352" i="25"/>
  <c r="U353" i="25"/>
  <c r="U354" i="25"/>
  <c r="U355" i="25"/>
  <c r="U356" i="25"/>
  <c r="U357" i="25"/>
  <c r="U358" i="25"/>
  <c r="U359" i="25"/>
  <c r="U360" i="25"/>
  <c r="U361" i="25"/>
  <c r="U362" i="25"/>
  <c r="U363" i="25"/>
  <c r="U364" i="25"/>
  <c r="U365" i="25"/>
  <c r="U366" i="25"/>
  <c r="U367" i="25"/>
  <c r="U368" i="25"/>
  <c r="U369" i="25"/>
  <c r="U370" i="25"/>
  <c r="U371" i="25"/>
  <c r="U372" i="25"/>
  <c r="U373" i="25"/>
  <c r="U374" i="25"/>
  <c r="U375" i="25"/>
  <c r="U376" i="25"/>
  <c r="U377" i="25"/>
  <c r="U378" i="25"/>
  <c r="U379" i="25"/>
  <c r="U380" i="25"/>
  <c r="U381" i="25"/>
  <c r="U382" i="25"/>
  <c r="U383" i="25"/>
  <c r="U384" i="25"/>
  <c r="U385" i="25"/>
  <c r="U386" i="25"/>
  <c r="U387" i="25"/>
  <c r="U388" i="25"/>
  <c r="U389" i="25"/>
  <c r="U390" i="25"/>
  <c r="U391" i="25"/>
  <c r="U392" i="25"/>
  <c r="U393" i="25"/>
  <c r="U394" i="25"/>
  <c r="U395" i="25"/>
  <c r="U396" i="25"/>
  <c r="U397" i="25"/>
  <c r="U398" i="25"/>
  <c r="U399" i="25"/>
  <c r="U400" i="25"/>
  <c r="U401" i="25"/>
  <c r="U402" i="25"/>
  <c r="U403" i="25"/>
  <c r="U404" i="25"/>
  <c r="U405" i="25"/>
  <c r="U406" i="25"/>
  <c r="U407" i="25"/>
  <c r="U408" i="25"/>
  <c r="U409" i="25"/>
  <c r="U410" i="25"/>
  <c r="U411" i="25"/>
  <c r="U412" i="25"/>
  <c r="U413" i="25"/>
  <c r="U414" i="25"/>
  <c r="U415" i="25"/>
  <c r="U416" i="25"/>
  <c r="U417" i="25"/>
  <c r="U418" i="25"/>
  <c r="U419" i="25"/>
  <c r="U420" i="25"/>
  <c r="U421" i="25"/>
  <c r="U422" i="25"/>
  <c r="U423" i="25"/>
  <c r="U424" i="25"/>
  <c r="U425" i="25"/>
  <c r="U426" i="25"/>
  <c r="U427" i="25"/>
  <c r="U428" i="25"/>
  <c r="U429" i="25"/>
  <c r="U430" i="25"/>
  <c r="U431" i="25"/>
  <c r="U432" i="25"/>
  <c r="U433" i="25"/>
  <c r="U434" i="25"/>
  <c r="U435" i="25"/>
  <c r="U436" i="25"/>
  <c r="U437" i="25"/>
  <c r="U438" i="25"/>
  <c r="U439" i="25"/>
  <c r="U440" i="25"/>
  <c r="U441" i="25"/>
  <c r="U442" i="25"/>
  <c r="U443" i="25"/>
  <c r="U444" i="25"/>
  <c r="U445" i="25"/>
  <c r="U446" i="25"/>
  <c r="U447" i="25"/>
  <c r="U448" i="25"/>
  <c r="U449" i="25"/>
  <c r="U450" i="25"/>
  <c r="U451" i="25"/>
  <c r="U452" i="25"/>
  <c r="U453" i="25"/>
  <c r="U454" i="25"/>
  <c r="U455" i="25"/>
  <c r="U456" i="25"/>
  <c r="U457" i="25"/>
  <c r="U458" i="25"/>
  <c r="U459" i="25"/>
  <c r="U460" i="25"/>
  <c r="U461" i="25"/>
  <c r="U462" i="25"/>
  <c r="U463" i="25"/>
  <c r="U464" i="25"/>
  <c r="U465" i="25"/>
  <c r="U466" i="25"/>
  <c r="U467" i="25"/>
  <c r="U468" i="25"/>
  <c r="U469" i="25"/>
  <c r="U470" i="25"/>
  <c r="U471" i="25"/>
  <c r="U472" i="25"/>
  <c r="U74" i="25"/>
  <c r="V74" i="25"/>
  <c r="W74" i="25"/>
  <c r="X74" i="25"/>
  <c r="U73" i="25"/>
  <c r="V73" i="25"/>
  <c r="W73" i="25"/>
  <c r="X73" i="25"/>
  <c r="CM88" i="19"/>
  <c r="CM89" i="19"/>
  <c r="CM90" i="19"/>
  <c r="CM91" i="19"/>
  <c r="CM92" i="19"/>
  <c r="CM93" i="19"/>
  <c r="CM94" i="19"/>
  <c r="CM95" i="19"/>
  <c r="CM96" i="19"/>
  <c r="CM97" i="19"/>
  <c r="CM98" i="19"/>
  <c r="CM99" i="19"/>
  <c r="CM100" i="19"/>
  <c r="CM101" i="19"/>
  <c r="CM102" i="19"/>
  <c r="CM103" i="19"/>
  <c r="CM104" i="19"/>
  <c r="CM105" i="19"/>
  <c r="CM106" i="19"/>
  <c r="CM107" i="19"/>
  <c r="CM108" i="19"/>
  <c r="CM109" i="19"/>
  <c r="CM110" i="19"/>
  <c r="CM111" i="19"/>
  <c r="CM112" i="19"/>
  <c r="CM113" i="19"/>
  <c r="CM114" i="19"/>
  <c r="CM115" i="19"/>
  <c r="CM116" i="19"/>
  <c r="CM117" i="19"/>
  <c r="CM118" i="19"/>
  <c r="CM119" i="19"/>
  <c r="CM120" i="19"/>
  <c r="CM121" i="19"/>
  <c r="CM122" i="19"/>
  <c r="CM123" i="19"/>
  <c r="CM124" i="19"/>
  <c r="CM125" i="19"/>
  <c r="CM126" i="19"/>
  <c r="CM127" i="19"/>
  <c r="CM128" i="19"/>
  <c r="CM129" i="19"/>
  <c r="CM130" i="19"/>
  <c r="CM131" i="19"/>
  <c r="CM132" i="19"/>
  <c r="CM133" i="19"/>
  <c r="CM134" i="19"/>
  <c r="CM135" i="19"/>
  <c r="CM136" i="19"/>
  <c r="CM137" i="19"/>
  <c r="CM138" i="19"/>
  <c r="CM139" i="19"/>
  <c r="CM140" i="19"/>
  <c r="CM141" i="19"/>
  <c r="CM142" i="19"/>
  <c r="CM143" i="19"/>
  <c r="CM144" i="19"/>
  <c r="CM145" i="19"/>
  <c r="CM146" i="19"/>
  <c r="CM147" i="19"/>
  <c r="CM148" i="19"/>
  <c r="CM149" i="19"/>
  <c r="CM150" i="19"/>
  <c r="CM151" i="19"/>
  <c r="CM152" i="19"/>
  <c r="CM153" i="19"/>
  <c r="CM154" i="19"/>
  <c r="CM155" i="19"/>
  <c r="CM156" i="19"/>
  <c r="CM157" i="19"/>
  <c r="CM158" i="19"/>
  <c r="CM159" i="19"/>
  <c r="CM160" i="19"/>
  <c r="CM161" i="19"/>
  <c r="CM162" i="19"/>
  <c r="CM163" i="19"/>
  <c r="CM164" i="19"/>
  <c r="CM165" i="19"/>
  <c r="CM166" i="19"/>
  <c r="CM167" i="19"/>
  <c r="CM168" i="19"/>
  <c r="CM169" i="19"/>
  <c r="CM170" i="19"/>
  <c r="CM171" i="19"/>
  <c r="CM172" i="19"/>
  <c r="CM173" i="19"/>
  <c r="CM174" i="19"/>
  <c r="CM175" i="19"/>
  <c r="CM176" i="19"/>
  <c r="CM177" i="19"/>
  <c r="CM178" i="19"/>
  <c r="CM179" i="19"/>
  <c r="CM180" i="19"/>
  <c r="CM181" i="19"/>
  <c r="CM182" i="19"/>
  <c r="CM183" i="19"/>
  <c r="CM184" i="19"/>
  <c r="CM185" i="19"/>
  <c r="CM186" i="19"/>
  <c r="CM187" i="19"/>
  <c r="CM188" i="19"/>
  <c r="CM189" i="19"/>
  <c r="CM190" i="19"/>
  <c r="CM191" i="19"/>
  <c r="CM192" i="19"/>
  <c r="CM193" i="19"/>
  <c r="CM194" i="19"/>
  <c r="CM195" i="19"/>
  <c r="CM196" i="19"/>
  <c r="CM197" i="19"/>
  <c r="CM198" i="19"/>
  <c r="CM199" i="19"/>
  <c r="CM200" i="19"/>
  <c r="CM201" i="19"/>
  <c r="CM202" i="19"/>
  <c r="CM203" i="19"/>
  <c r="CM204" i="19"/>
  <c r="CM205" i="19"/>
  <c r="CM206" i="19"/>
  <c r="CM207" i="19"/>
  <c r="CM208" i="19"/>
  <c r="CM209" i="19"/>
  <c r="CM210" i="19"/>
  <c r="CM211" i="19"/>
  <c r="CM212" i="19"/>
  <c r="CM213" i="19"/>
  <c r="CM214" i="19"/>
  <c r="CM215" i="19"/>
  <c r="CM216" i="19"/>
  <c r="CM217" i="19"/>
  <c r="CM218" i="19"/>
  <c r="CM219" i="19"/>
  <c r="CM220" i="19"/>
  <c r="CM221" i="19"/>
  <c r="CM222" i="19"/>
  <c r="CM223" i="19"/>
  <c r="CM224" i="19"/>
  <c r="CM225" i="19"/>
  <c r="CM226" i="19"/>
  <c r="CM227" i="19"/>
  <c r="CM228" i="19"/>
  <c r="CM229" i="19"/>
  <c r="CM230" i="19"/>
  <c r="CM231" i="19"/>
  <c r="CM232" i="19"/>
  <c r="CM233" i="19"/>
  <c r="CM234" i="19"/>
  <c r="CM235" i="19"/>
  <c r="CM236" i="19"/>
  <c r="CM237" i="19"/>
  <c r="CM238" i="19"/>
  <c r="CM239" i="19"/>
  <c r="CM240" i="19"/>
  <c r="CM241" i="19"/>
  <c r="CM242" i="19"/>
  <c r="CM243" i="19"/>
  <c r="CM244" i="19"/>
  <c r="CM245" i="19"/>
  <c r="CM246" i="19"/>
  <c r="CM247" i="19"/>
  <c r="CM248" i="19"/>
  <c r="CM249" i="19"/>
  <c r="CM250" i="19"/>
  <c r="CM251" i="19"/>
  <c r="CM252" i="19"/>
  <c r="CM253" i="19"/>
  <c r="CM254" i="19"/>
  <c r="CM255" i="19"/>
  <c r="CM256" i="19"/>
  <c r="CM257" i="19"/>
  <c r="CM258" i="19"/>
  <c r="CM259" i="19"/>
  <c r="CM260" i="19"/>
  <c r="CM261" i="19"/>
  <c r="CM262" i="19"/>
  <c r="CM263" i="19"/>
  <c r="CM264" i="19"/>
  <c r="CM265" i="19"/>
  <c r="CM266" i="19"/>
  <c r="CM267" i="19"/>
  <c r="CM268" i="19"/>
  <c r="CM269" i="19"/>
  <c r="CM270" i="19"/>
  <c r="CM271" i="19"/>
  <c r="CM272" i="19"/>
  <c r="CM273" i="19"/>
  <c r="CM274" i="19"/>
  <c r="CM275" i="19"/>
  <c r="CM276" i="19"/>
  <c r="CM277" i="19"/>
  <c r="CM278" i="19"/>
  <c r="CM279" i="19"/>
  <c r="CM280" i="19"/>
  <c r="CM281" i="19"/>
  <c r="CM282" i="19"/>
  <c r="CM283" i="19"/>
  <c r="CM284" i="19"/>
  <c r="CM285" i="19"/>
  <c r="CM286" i="19"/>
  <c r="CM287" i="19"/>
  <c r="CM288" i="19"/>
  <c r="CM289" i="19"/>
  <c r="CM290" i="19"/>
  <c r="CM291" i="19"/>
  <c r="CM292" i="19"/>
  <c r="CM293" i="19"/>
  <c r="CM294" i="19"/>
  <c r="CM295" i="19"/>
  <c r="CM296" i="19"/>
  <c r="CM297" i="19"/>
  <c r="CM298" i="19"/>
  <c r="CM299" i="19"/>
  <c r="CM300" i="19"/>
  <c r="CM301" i="19"/>
  <c r="CM302" i="19"/>
  <c r="CM303" i="19"/>
  <c r="CM304" i="19"/>
  <c r="CM305" i="19"/>
  <c r="CM306" i="19"/>
  <c r="CM307" i="19"/>
  <c r="CM308" i="19"/>
  <c r="CM309" i="19"/>
  <c r="CM310" i="19"/>
  <c r="CM311" i="19"/>
  <c r="CM312" i="19"/>
  <c r="CM313" i="19"/>
  <c r="CM314" i="19"/>
  <c r="CM315" i="19"/>
  <c r="CM316" i="19"/>
  <c r="CM317" i="19"/>
  <c r="CM318" i="19"/>
  <c r="CM319" i="19"/>
  <c r="CM320" i="19"/>
  <c r="CM321" i="19"/>
  <c r="CM322" i="19"/>
  <c r="CM323" i="19"/>
  <c r="CM324" i="19"/>
  <c r="CM325" i="19"/>
  <c r="CM326" i="19"/>
  <c r="CM327" i="19"/>
  <c r="CM328" i="19"/>
  <c r="CM329" i="19"/>
  <c r="CM330" i="19"/>
  <c r="CM331" i="19"/>
  <c r="CM332" i="19"/>
  <c r="CM333" i="19"/>
  <c r="CM334" i="19"/>
  <c r="CM335" i="19"/>
  <c r="CM336" i="19"/>
  <c r="CM337" i="19"/>
  <c r="CM338" i="19"/>
  <c r="CM339" i="19"/>
  <c r="CM340" i="19"/>
  <c r="CM341" i="19"/>
  <c r="CM342" i="19"/>
  <c r="CM343" i="19"/>
  <c r="CM344" i="19"/>
  <c r="CM345" i="19"/>
  <c r="CM346" i="19"/>
  <c r="CM347" i="19"/>
  <c r="CM348" i="19"/>
  <c r="CM349" i="19"/>
  <c r="CM350" i="19"/>
  <c r="CM351" i="19"/>
  <c r="CM352" i="19"/>
  <c r="CM353" i="19"/>
  <c r="CM354" i="19"/>
  <c r="CM355" i="19"/>
  <c r="CM356" i="19"/>
  <c r="CM357" i="19"/>
  <c r="CM358" i="19"/>
  <c r="CM359" i="19"/>
  <c r="CM360" i="19"/>
  <c r="CM361" i="19"/>
  <c r="CM362" i="19"/>
  <c r="CM363" i="19"/>
  <c r="CM364" i="19"/>
  <c r="CM365" i="19"/>
  <c r="CM366" i="19"/>
  <c r="CM367" i="19"/>
  <c r="CM368" i="19"/>
  <c r="CM369" i="19"/>
  <c r="CM370" i="19"/>
  <c r="CM371" i="19"/>
  <c r="CM372" i="19"/>
  <c r="CM373" i="19"/>
  <c r="CM374" i="19"/>
  <c r="CM375" i="19"/>
  <c r="CM376" i="19"/>
  <c r="CM377" i="19"/>
  <c r="CM378" i="19"/>
  <c r="CM379" i="19"/>
  <c r="CM380" i="19"/>
  <c r="CM381" i="19"/>
  <c r="CM382" i="19"/>
  <c r="CM383" i="19"/>
  <c r="CM384" i="19"/>
  <c r="CM385" i="19"/>
  <c r="CM386" i="19"/>
  <c r="CM387" i="19"/>
  <c r="CM388" i="19"/>
  <c r="CM389" i="19"/>
  <c r="CM390" i="19"/>
  <c r="CM391" i="19"/>
  <c r="CM392" i="19"/>
  <c r="CM393" i="19"/>
  <c r="CM394" i="19"/>
  <c r="CM395" i="19"/>
  <c r="CM396" i="19"/>
  <c r="CM397" i="19"/>
  <c r="CM398" i="19"/>
  <c r="CM399" i="19"/>
  <c r="CM400" i="19"/>
  <c r="CM401" i="19"/>
  <c r="CM402" i="19"/>
  <c r="CM403" i="19"/>
  <c r="CM404" i="19"/>
  <c r="CM405" i="19"/>
  <c r="CM406" i="19"/>
  <c r="CM407" i="19"/>
  <c r="CM408" i="19"/>
  <c r="CM409" i="19"/>
  <c r="CM410" i="19"/>
  <c r="CM411" i="19"/>
  <c r="CM412" i="19"/>
  <c r="CM413" i="19"/>
  <c r="CM414" i="19"/>
  <c r="CM415" i="19"/>
  <c r="CM416" i="19"/>
  <c r="CM417" i="19"/>
  <c r="CM418" i="19"/>
  <c r="CM419" i="19"/>
  <c r="CM420" i="19"/>
  <c r="CM421" i="19"/>
  <c r="CM422" i="19"/>
  <c r="CM423" i="19"/>
  <c r="CM424" i="19"/>
  <c r="CM425" i="19"/>
  <c r="CM426" i="19"/>
  <c r="CM427" i="19"/>
  <c r="CM428" i="19"/>
  <c r="CM429" i="19"/>
  <c r="CM430" i="19"/>
  <c r="CM431" i="19"/>
  <c r="CM432" i="19"/>
  <c r="CM433" i="19"/>
  <c r="CM434" i="19"/>
  <c r="CM435" i="19"/>
  <c r="CM436" i="19"/>
  <c r="CM437" i="19"/>
  <c r="CM438" i="19"/>
  <c r="CM439" i="19"/>
  <c r="CM440" i="19"/>
  <c r="CM441" i="19"/>
  <c r="CM442" i="19"/>
  <c r="CM443" i="19"/>
  <c r="CM444" i="19"/>
  <c r="CM445" i="19"/>
  <c r="CM446" i="19"/>
  <c r="CM447" i="19"/>
  <c r="CM448" i="19"/>
  <c r="CM449" i="19"/>
  <c r="CM450" i="19"/>
  <c r="CM451" i="19"/>
  <c r="CM452" i="19"/>
  <c r="CM453" i="19"/>
  <c r="CM454" i="19"/>
  <c r="CM455" i="19"/>
  <c r="CM456" i="19"/>
  <c r="CM457" i="19"/>
  <c r="CM458" i="19"/>
  <c r="CM459" i="19"/>
  <c r="CM460" i="19"/>
  <c r="CM461" i="19"/>
  <c r="CM462" i="19"/>
  <c r="CM463" i="19"/>
  <c r="CM464" i="19"/>
  <c r="CM465" i="19"/>
  <c r="CM466" i="19"/>
  <c r="CM467" i="19"/>
  <c r="CM468" i="19"/>
  <c r="CM469" i="19"/>
  <c r="CM470" i="19"/>
  <c r="CM471" i="19"/>
  <c r="CM472" i="19"/>
  <c r="BO88" i="19"/>
  <c r="BO89" i="19"/>
  <c r="BO90" i="19"/>
  <c r="BO91" i="19"/>
  <c r="BO92" i="19"/>
  <c r="BO93" i="19"/>
  <c r="BO94" i="19"/>
  <c r="BO95" i="19"/>
  <c r="BO96" i="19"/>
  <c r="BO97" i="19"/>
  <c r="BO98" i="19"/>
  <c r="BO99" i="19"/>
  <c r="BO100" i="19"/>
  <c r="BO101" i="19"/>
  <c r="BO102" i="19"/>
  <c r="BO103" i="19"/>
  <c r="BO104" i="19"/>
  <c r="BO105" i="19"/>
  <c r="BO106" i="19"/>
  <c r="BO107" i="19"/>
  <c r="BO108" i="19"/>
  <c r="BO109" i="19"/>
  <c r="BO110" i="19"/>
  <c r="BO111" i="19"/>
  <c r="BO112" i="19"/>
  <c r="BO113" i="19"/>
  <c r="BO114" i="19"/>
  <c r="BO115" i="19"/>
  <c r="BO116" i="19"/>
  <c r="BO117" i="19"/>
  <c r="BO118" i="19"/>
  <c r="BO119" i="19"/>
  <c r="BO120" i="19"/>
  <c r="BO121" i="19"/>
  <c r="BO122" i="19"/>
  <c r="BO123" i="19"/>
  <c r="BO124" i="19"/>
  <c r="BO125" i="19"/>
  <c r="BO126" i="19"/>
  <c r="BO127" i="19"/>
  <c r="BO128" i="19"/>
  <c r="BO129" i="19"/>
  <c r="BO130" i="19"/>
  <c r="BO131" i="19"/>
  <c r="BO132" i="19"/>
  <c r="BO133" i="19"/>
  <c r="BO134" i="19"/>
  <c r="BO135" i="19"/>
  <c r="BO136" i="19"/>
  <c r="BO137" i="19"/>
  <c r="BO138" i="19"/>
  <c r="BO139" i="19"/>
  <c r="BO140" i="19"/>
  <c r="BO141" i="19"/>
  <c r="BO142" i="19"/>
  <c r="BO143" i="19"/>
  <c r="BO144" i="19"/>
  <c r="BO145" i="19"/>
  <c r="BO146" i="19"/>
  <c r="BO147" i="19"/>
  <c r="BO148" i="19"/>
  <c r="BO149" i="19"/>
  <c r="BO150" i="19"/>
  <c r="BO151" i="19"/>
  <c r="BO152" i="19"/>
  <c r="BO153" i="19"/>
  <c r="BO154" i="19"/>
  <c r="BO155" i="19"/>
  <c r="BO156" i="19"/>
  <c r="BO157" i="19"/>
  <c r="BO158" i="19"/>
  <c r="BO159" i="19"/>
  <c r="BO160" i="19"/>
  <c r="BO161" i="19"/>
  <c r="BO162" i="19"/>
  <c r="BO163" i="19"/>
  <c r="BO164" i="19"/>
  <c r="BO165" i="19"/>
  <c r="BO166" i="19"/>
  <c r="BO167" i="19"/>
  <c r="BO168" i="19"/>
  <c r="BO169" i="19"/>
  <c r="BO170" i="19"/>
  <c r="BO171" i="19"/>
  <c r="BO172" i="19"/>
  <c r="BO173" i="19"/>
  <c r="BO174" i="19"/>
  <c r="BO175" i="19"/>
  <c r="BO176" i="19"/>
  <c r="BO177" i="19"/>
  <c r="BO178" i="19"/>
  <c r="BO179" i="19"/>
  <c r="BO180" i="19"/>
  <c r="BO181" i="19"/>
  <c r="BO182" i="19"/>
  <c r="BO183" i="19"/>
  <c r="BO184" i="19"/>
  <c r="BO185" i="19"/>
  <c r="BO186" i="19"/>
  <c r="BO187" i="19"/>
  <c r="BO188" i="19"/>
  <c r="BO189" i="19"/>
  <c r="BO190" i="19"/>
  <c r="BO191" i="19"/>
  <c r="BO192" i="19"/>
  <c r="BO193" i="19"/>
  <c r="BO194" i="19"/>
  <c r="BO195" i="19"/>
  <c r="BO196" i="19"/>
  <c r="BO197" i="19"/>
  <c r="BO198" i="19"/>
  <c r="BO199" i="19"/>
  <c r="BO200" i="19"/>
  <c r="BO201" i="19"/>
  <c r="BO202" i="19"/>
  <c r="BO203" i="19"/>
  <c r="BO204" i="19"/>
  <c r="BO205" i="19"/>
  <c r="BO206" i="19"/>
  <c r="BO207" i="19"/>
  <c r="BO208" i="19"/>
  <c r="BO209" i="19"/>
  <c r="BO210" i="19"/>
  <c r="BO211" i="19"/>
  <c r="BO212" i="19"/>
  <c r="BO213" i="19"/>
  <c r="BO214" i="19"/>
  <c r="BO215" i="19"/>
  <c r="BO216" i="19"/>
  <c r="BO217" i="19"/>
  <c r="BO218" i="19"/>
  <c r="BO219" i="19"/>
  <c r="BO220" i="19"/>
  <c r="BO221" i="19"/>
  <c r="BO222" i="19"/>
  <c r="BO223" i="19"/>
  <c r="BO224" i="19"/>
  <c r="BO225" i="19"/>
  <c r="BO226" i="19"/>
  <c r="BO227" i="19"/>
  <c r="BO228" i="19"/>
  <c r="BO229" i="19"/>
  <c r="BO230" i="19"/>
  <c r="BO231" i="19"/>
  <c r="BO232" i="19"/>
  <c r="BO233" i="19"/>
  <c r="BO234" i="19"/>
  <c r="BO235" i="19"/>
  <c r="BO236" i="19"/>
  <c r="BO237" i="19"/>
  <c r="BO238" i="19"/>
  <c r="BO239" i="19"/>
  <c r="BO240" i="19"/>
  <c r="BO241" i="19"/>
  <c r="BO242" i="19"/>
  <c r="BO243" i="19"/>
  <c r="BO244" i="19"/>
  <c r="BO245" i="19"/>
  <c r="BO246" i="19"/>
  <c r="BO247" i="19"/>
  <c r="BO248" i="19"/>
  <c r="BO249" i="19"/>
  <c r="BO250" i="19"/>
  <c r="BO251" i="19"/>
  <c r="BO252" i="19"/>
  <c r="BO253" i="19"/>
  <c r="BO254" i="19"/>
  <c r="BO255" i="19"/>
  <c r="BO256" i="19"/>
  <c r="BO257" i="19"/>
  <c r="BO258" i="19"/>
  <c r="BO259" i="19"/>
  <c r="BO260" i="19"/>
  <c r="BO261" i="19"/>
  <c r="BO262" i="19"/>
  <c r="BO263" i="19"/>
  <c r="BO264" i="19"/>
  <c r="BO265" i="19"/>
  <c r="BO266" i="19"/>
  <c r="BO267" i="19"/>
  <c r="BO268" i="19"/>
  <c r="BO269" i="19"/>
  <c r="BO270" i="19"/>
  <c r="BO271" i="19"/>
  <c r="BO272" i="19"/>
  <c r="BO273" i="19"/>
  <c r="BO274" i="19"/>
  <c r="BO275" i="19"/>
  <c r="BO276" i="19"/>
  <c r="BO277" i="19"/>
  <c r="BO278" i="19"/>
  <c r="BO279" i="19"/>
  <c r="BO280" i="19"/>
  <c r="BO281" i="19"/>
  <c r="BO282" i="19"/>
  <c r="BO283" i="19"/>
  <c r="BO284" i="19"/>
  <c r="BO285" i="19"/>
  <c r="BO286" i="19"/>
  <c r="BO287" i="19"/>
  <c r="BO288" i="19"/>
  <c r="BO289" i="19"/>
  <c r="BO290" i="19"/>
  <c r="BO291" i="19"/>
  <c r="BO292" i="19"/>
  <c r="BO293" i="19"/>
  <c r="BO294" i="19"/>
  <c r="BO295" i="19"/>
  <c r="BO296" i="19"/>
  <c r="BO297" i="19"/>
  <c r="BO298" i="19"/>
  <c r="BO299" i="19"/>
  <c r="BO300" i="19"/>
  <c r="BO301" i="19"/>
  <c r="BO302" i="19"/>
  <c r="BO303" i="19"/>
  <c r="BO304" i="19"/>
  <c r="BO305" i="19"/>
  <c r="BO306" i="19"/>
  <c r="BO307" i="19"/>
  <c r="BO308" i="19"/>
  <c r="BO309" i="19"/>
  <c r="BO310" i="19"/>
  <c r="BO311" i="19"/>
  <c r="BO312" i="19"/>
  <c r="BO313" i="19"/>
  <c r="BO314" i="19"/>
  <c r="BO315" i="19"/>
  <c r="BO316" i="19"/>
  <c r="BO317" i="19"/>
  <c r="BO318" i="19"/>
  <c r="BO319" i="19"/>
  <c r="BO320" i="19"/>
  <c r="BO321" i="19"/>
  <c r="BO322" i="19"/>
  <c r="BO323" i="19"/>
  <c r="BO324" i="19"/>
  <c r="BO325" i="19"/>
  <c r="BO326" i="19"/>
  <c r="BO327" i="19"/>
  <c r="BO328" i="19"/>
  <c r="BO329" i="19"/>
  <c r="BO330" i="19"/>
  <c r="BO331" i="19"/>
  <c r="BO332" i="19"/>
  <c r="BO333" i="19"/>
  <c r="BO334" i="19"/>
  <c r="BO335" i="19"/>
  <c r="BO336" i="19"/>
  <c r="BO337" i="19"/>
  <c r="BO338" i="19"/>
  <c r="BO339" i="19"/>
  <c r="BO340" i="19"/>
  <c r="BO341" i="19"/>
  <c r="BO342" i="19"/>
  <c r="BO343" i="19"/>
  <c r="BO344" i="19"/>
  <c r="BO345" i="19"/>
  <c r="BO346" i="19"/>
  <c r="BO347" i="19"/>
  <c r="BO348" i="19"/>
  <c r="BO349" i="19"/>
  <c r="BO350" i="19"/>
  <c r="BO351" i="19"/>
  <c r="BO352" i="19"/>
  <c r="BO353" i="19"/>
  <c r="BO354" i="19"/>
  <c r="BO355" i="19"/>
  <c r="BO356" i="19"/>
  <c r="BO357" i="19"/>
  <c r="BO358" i="19"/>
  <c r="BO359" i="19"/>
  <c r="BO360" i="19"/>
  <c r="BO361" i="19"/>
  <c r="BO362" i="19"/>
  <c r="BO363" i="19"/>
  <c r="BO364" i="19"/>
  <c r="BO365" i="19"/>
  <c r="BO366" i="19"/>
  <c r="BO367" i="19"/>
  <c r="BO368" i="19"/>
  <c r="BO369" i="19"/>
  <c r="BO370" i="19"/>
  <c r="BO371" i="19"/>
  <c r="BO372" i="19"/>
  <c r="BO373" i="19"/>
  <c r="BO374" i="19"/>
  <c r="BO375" i="19"/>
  <c r="BO376" i="19"/>
  <c r="BO377" i="19"/>
  <c r="BO378" i="19"/>
  <c r="BO379" i="19"/>
  <c r="BO380" i="19"/>
  <c r="BO381" i="19"/>
  <c r="BO382" i="19"/>
  <c r="BO383" i="19"/>
  <c r="BO384" i="19"/>
  <c r="BO385" i="19"/>
  <c r="BO386" i="19"/>
  <c r="BO387" i="19"/>
  <c r="BO388" i="19"/>
  <c r="BO389" i="19"/>
  <c r="BO390" i="19"/>
  <c r="BO391" i="19"/>
  <c r="BO392" i="19"/>
  <c r="BO393" i="19"/>
  <c r="BO394" i="19"/>
  <c r="BO395" i="19"/>
  <c r="BO396" i="19"/>
  <c r="BO397" i="19"/>
  <c r="BO398" i="19"/>
  <c r="BO399" i="19"/>
  <c r="BO400" i="19"/>
  <c r="BO401" i="19"/>
  <c r="BO402" i="19"/>
  <c r="BO403" i="19"/>
  <c r="BO404" i="19"/>
  <c r="BO405" i="19"/>
  <c r="BO406" i="19"/>
  <c r="BO407" i="19"/>
  <c r="BO408" i="19"/>
  <c r="BO409" i="19"/>
  <c r="BO410" i="19"/>
  <c r="BO411" i="19"/>
  <c r="BO412" i="19"/>
  <c r="BO413" i="19"/>
  <c r="BO414" i="19"/>
  <c r="BO415" i="19"/>
  <c r="BO416" i="19"/>
  <c r="BO417" i="19"/>
  <c r="BO418" i="19"/>
  <c r="BO419" i="19"/>
  <c r="BO420" i="19"/>
  <c r="BO421" i="19"/>
  <c r="BO422" i="19"/>
  <c r="BO423" i="19"/>
  <c r="BO424" i="19"/>
  <c r="BO425" i="19"/>
  <c r="BO426" i="19"/>
  <c r="BO427" i="19"/>
  <c r="BO428" i="19"/>
  <c r="BO429" i="19"/>
  <c r="BO430" i="19"/>
  <c r="BO431" i="19"/>
  <c r="BO432" i="19"/>
  <c r="BO433" i="19"/>
  <c r="BO434" i="19"/>
  <c r="BO435" i="19"/>
  <c r="BO436" i="19"/>
  <c r="BO437" i="19"/>
  <c r="BO438" i="19"/>
  <c r="BO439" i="19"/>
  <c r="BO440" i="19"/>
  <c r="BO441" i="19"/>
  <c r="BO442" i="19"/>
  <c r="BO443" i="19"/>
  <c r="BO444" i="19"/>
  <c r="BO445" i="19"/>
  <c r="BO446" i="19"/>
  <c r="BO447" i="19"/>
  <c r="BO448" i="19"/>
  <c r="BO449" i="19"/>
  <c r="BO450" i="19"/>
  <c r="BO451" i="19"/>
  <c r="BO452" i="19"/>
  <c r="BO453" i="19"/>
  <c r="BO454" i="19"/>
  <c r="BO455" i="19"/>
  <c r="BO456" i="19"/>
  <c r="BO457" i="19"/>
  <c r="BO458" i="19"/>
  <c r="BO459" i="19"/>
  <c r="BO460" i="19"/>
  <c r="BO461" i="19"/>
  <c r="BO462" i="19"/>
  <c r="BO463" i="19"/>
  <c r="BO464" i="19"/>
  <c r="BO465" i="19"/>
  <c r="BO466" i="19"/>
  <c r="BO467" i="19"/>
  <c r="BO468" i="19"/>
  <c r="BO469" i="19"/>
  <c r="BO470" i="19"/>
  <c r="BO471" i="19"/>
  <c r="BO472" i="19"/>
  <c r="BX76" i="19"/>
  <c r="BX77" i="19"/>
  <c r="BX78" i="19"/>
  <c r="BX79" i="19"/>
  <c r="BX80" i="19"/>
  <c r="BX81" i="19"/>
  <c r="BX82" i="19"/>
  <c r="BX83" i="19"/>
  <c r="BX84" i="19"/>
  <c r="BX85" i="19"/>
  <c r="BX86" i="19"/>
  <c r="BX87" i="19"/>
  <c r="BX88" i="19"/>
  <c r="BX89" i="19"/>
  <c r="BX90" i="19"/>
  <c r="BX91" i="19"/>
  <c r="BX92" i="19"/>
  <c r="BX93" i="19"/>
  <c r="BX94" i="19"/>
  <c r="BX95" i="19"/>
  <c r="BX96" i="19"/>
  <c r="BX97" i="19"/>
  <c r="BX98" i="19"/>
  <c r="BX99" i="19"/>
  <c r="BX100" i="19"/>
  <c r="BX101" i="19"/>
  <c r="BX102" i="19"/>
  <c r="BX103" i="19"/>
  <c r="BX104" i="19"/>
  <c r="BX105" i="19"/>
  <c r="BX106" i="19"/>
  <c r="BX107" i="19"/>
  <c r="BX108" i="19"/>
  <c r="BX109" i="19"/>
  <c r="BX110" i="19"/>
  <c r="BX111" i="19"/>
  <c r="BX112" i="19"/>
  <c r="BX113" i="19"/>
  <c r="BX114" i="19"/>
  <c r="BX115" i="19"/>
  <c r="BX116" i="19"/>
  <c r="BX117" i="19"/>
  <c r="BX118" i="19"/>
  <c r="BX119" i="19"/>
  <c r="BX120" i="19"/>
  <c r="BX121" i="19"/>
  <c r="BX122" i="19"/>
  <c r="BX123" i="19"/>
  <c r="BX124" i="19"/>
  <c r="BX125" i="19"/>
  <c r="BX126" i="19"/>
  <c r="BX127" i="19"/>
  <c r="BX128" i="19"/>
  <c r="BX129" i="19"/>
  <c r="BX130" i="19"/>
  <c r="BX131" i="19"/>
  <c r="BX132" i="19"/>
  <c r="BX133" i="19"/>
  <c r="BX134" i="19"/>
  <c r="BX135" i="19"/>
  <c r="BX136" i="19"/>
  <c r="BX137" i="19"/>
  <c r="BX138" i="19"/>
  <c r="BX139" i="19"/>
  <c r="BX140" i="19"/>
  <c r="BX141" i="19"/>
  <c r="BX142" i="19"/>
  <c r="BX143" i="19"/>
  <c r="BX144" i="19"/>
  <c r="BX145" i="19"/>
  <c r="BX146" i="19"/>
  <c r="BX147" i="19"/>
  <c r="BX148" i="19"/>
  <c r="BX149" i="19"/>
  <c r="BX150" i="19"/>
  <c r="BX151" i="19"/>
  <c r="BX152" i="19"/>
  <c r="BX153" i="19"/>
  <c r="BX154" i="19"/>
  <c r="BX155" i="19"/>
  <c r="BX156" i="19"/>
  <c r="BX157" i="19"/>
  <c r="BX158" i="19"/>
  <c r="BX159" i="19"/>
  <c r="BX160" i="19"/>
  <c r="BX161" i="19"/>
  <c r="BX162" i="19"/>
  <c r="BX163" i="19"/>
  <c r="BX164" i="19"/>
  <c r="BX165" i="19"/>
  <c r="BX166" i="19"/>
  <c r="BX167" i="19"/>
  <c r="BX168" i="19"/>
  <c r="BX169" i="19"/>
  <c r="BX170" i="19"/>
  <c r="BX171" i="19"/>
  <c r="BX172" i="19"/>
  <c r="BX173" i="19"/>
  <c r="BX174" i="19"/>
  <c r="BX175" i="19"/>
  <c r="BX176" i="19"/>
  <c r="BX177" i="19"/>
  <c r="BX178" i="19"/>
  <c r="BX179" i="19"/>
  <c r="BX180" i="19"/>
  <c r="BX181" i="19"/>
  <c r="BX182" i="19"/>
  <c r="BX183" i="19"/>
  <c r="BX184" i="19"/>
  <c r="BX185" i="19"/>
  <c r="BX186" i="19"/>
  <c r="BX187" i="19"/>
  <c r="BX188" i="19"/>
  <c r="BX189" i="19"/>
  <c r="BX190" i="19"/>
  <c r="BX191" i="19"/>
  <c r="BX192" i="19"/>
  <c r="BX193" i="19"/>
  <c r="BX194" i="19"/>
  <c r="BX195" i="19"/>
  <c r="BX196" i="19"/>
  <c r="BX197" i="19"/>
  <c r="BX198" i="19"/>
  <c r="BX199" i="19"/>
  <c r="BX200" i="19"/>
  <c r="BX201" i="19"/>
  <c r="BX202" i="19"/>
  <c r="BX203" i="19"/>
  <c r="BX204" i="19"/>
  <c r="BX205" i="19"/>
  <c r="BX206" i="19"/>
  <c r="BX207" i="19"/>
  <c r="BX208" i="19"/>
  <c r="BX209" i="19"/>
  <c r="BX210" i="19"/>
  <c r="BX211" i="19"/>
  <c r="BX212" i="19"/>
  <c r="BX213" i="19"/>
  <c r="BX214" i="19"/>
  <c r="BX215" i="19"/>
  <c r="BX216" i="19"/>
  <c r="BX217" i="19"/>
  <c r="BX218" i="19"/>
  <c r="BX219" i="19"/>
  <c r="BX220" i="19"/>
  <c r="BX221" i="19"/>
  <c r="BX222" i="19"/>
  <c r="BX223" i="19"/>
  <c r="BX224" i="19"/>
  <c r="BX225" i="19"/>
  <c r="BX226" i="19"/>
  <c r="BX227" i="19"/>
  <c r="BX228" i="19"/>
  <c r="BX229" i="19"/>
  <c r="BX230" i="19"/>
  <c r="BX231" i="19"/>
  <c r="BX232" i="19"/>
  <c r="BX233" i="19"/>
  <c r="BX234" i="19"/>
  <c r="BX235" i="19"/>
  <c r="BX236" i="19"/>
  <c r="BX237" i="19"/>
  <c r="BX238" i="19"/>
  <c r="BX239" i="19"/>
  <c r="BX240" i="19"/>
  <c r="BX241" i="19"/>
  <c r="BX242" i="19"/>
  <c r="BX243" i="19"/>
  <c r="BX244" i="19"/>
  <c r="BX245" i="19"/>
  <c r="BX246" i="19"/>
  <c r="BX247" i="19"/>
  <c r="BX248" i="19"/>
  <c r="BX249" i="19"/>
  <c r="BX250" i="19"/>
  <c r="BX251" i="19"/>
  <c r="BX252" i="19"/>
  <c r="BX253" i="19"/>
  <c r="BX254" i="19"/>
  <c r="BX255" i="19"/>
  <c r="BX256" i="19"/>
  <c r="BX257" i="19"/>
  <c r="BX258" i="19"/>
  <c r="BX259" i="19"/>
  <c r="BX260" i="19"/>
  <c r="BX261" i="19"/>
  <c r="BX262" i="19"/>
  <c r="BX263" i="19"/>
  <c r="BX264" i="19"/>
  <c r="BX265" i="19"/>
  <c r="BX266" i="19"/>
  <c r="BX267" i="19"/>
  <c r="BX268" i="19"/>
  <c r="BX269" i="19"/>
  <c r="BX270" i="19"/>
  <c r="BX271" i="19"/>
  <c r="BX272" i="19"/>
  <c r="BX273" i="19"/>
  <c r="BX274" i="19"/>
  <c r="BX275" i="19"/>
  <c r="BX276" i="19"/>
  <c r="BX277" i="19"/>
  <c r="BX278" i="19"/>
  <c r="BX279" i="19"/>
  <c r="BX280" i="19"/>
  <c r="BX281" i="19"/>
  <c r="BX282" i="19"/>
  <c r="BX283" i="19"/>
  <c r="BX284" i="19"/>
  <c r="BX285" i="19"/>
  <c r="BX286" i="19"/>
  <c r="BX287" i="19"/>
  <c r="BX288" i="19"/>
  <c r="BX289" i="19"/>
  <c r="BX290" i="19"/>
  <c r="BX291" i="19"/>
  <c r="BX292" i="19"/>
  <c r="BX293" i="19"/>
  <c r="BX294" i="19"/>
  <c r="BX295" i="19"/>
  <c r="BX296" i="19"/>
  <c r="BX297" i="19"/>
  <c r="BX298" i="19"/>
  <c r="BX299" i="19"/>
  <c r="BX300" i="19"/>
  <c r="BX301" i="19"/>
  <c r="BX302" i="19"/>
  <c r="BX303" i="19"/>
  <c r="BX304" i="19"/>
  <c r="BX305" i="19"/>
  <c r="BX306" i="19"/>
  <c r="BX307" i="19"/>
  <c r="BX308" i="19"/>
  <c r="BX309" i="19"/>
  <c r="BX310" i="19"/>
  <c r="BX311" i="19"/>
  <c r="BX312" i="19"/>
  <c r="BX313" i="19"/>
  <c r="BX314" i="19"/>
  <c r="BX315" i="19"/>
  <c r="BX316" i="19"/>
  <c r="BX317" i="19"/>
  <c r="BX318" i="19"/>
  <c r="BX319" i="19"/>
  <c r="BX320" i="19"/>
  <c r="BX321" i="19"/>
  <c r="BX322" i="19"/>
  <c r="BX323" i="19"/>
  <c r="BX324" i="19"/>
  <c r="BX325" i="19"/>
  <c r="BX326" i="19"/>
  <c r="BX327" i="19"/>
  <c r="BX328" i="19"/>
  <c r="BX329" i="19"/>
  <c r="BX330" i="19"/>
  <c r="BX331" i="19"/>
  <c r="BX332" i="19"/>
  <c r="BX333" i="19"/>
  <c r="BX334" i="19"/>
  <c r="BX335" i="19"/>
  <c r="BX336" i="19"/>
  <c r="BX337" i="19"/>
  <c r="BX338" i="19"/>
  <c r="BX339" i="19"/>
  <c r="BX340" i="19"/>
  <c r="BX341" i="19"/>
  <c r="BX342" i="19"/>
  <c r="BX343" i="19"/>
  <c r="BX344" i="19"/>
  <c r="BX345" i="19"/>
  <c r="BX346" i="19"/>
  <c r="BX347" i="19"/>
  <c r="BX348" i="19"/>
  <c r="BX349" i="19"/>
  <c r="BX350" i="19"/>
  <c r="BX351" i="19"/>
  <c r="BX352" i="19"/>
  <c r="BX353" i="19"/>
  <c r="BX354" i="19"/>
  <c r="BX355" i="19"/>
  <c r="BX356" i="19"/>
  <c r="BX357" i="19"/>
  <c r="BX358" i="19"/>
  <c r="BX359" i="19"/>
  <c r="BX360" i="19"/>
  <c r="BX361" i="19"/>
  <c r="BX362" i="19"/>
  <c r="BX363" i="19"/>
  <c r="BX364" i="19"/>
  <c r="BX365" i="19"/>
  <c r="BX366" i="19"/>
  <c r="BX367" i="19"/>
  <c r="BX368" i="19"/>
  <c r="BX369" i="19"/>
  <c r="BX370" i="19"/>
  <c r="BX371" i="19"/>
  <c r="BX372" i="19"/>
  <c r="BX373" i="19"/>
  <c r="BX374" i="19"/>
  <c r="BX375" i="19"/>
  <c r="BX376" i="19"/>
  <c r="BX377" i="19"/>
  <c r="BX378" i="19"/>
  <c r="BX379" i="19"/>
  <c r="BX380" i="19"/>
  <c r="BX381" i="19"/>
  <c r="BX382" i="19"/>
  <c r="BX383" i="19"/>
  <c r="BX384" i="19"/>
  <c r="BX385" i="19"/>
  <c r="BX386" i="19"/>
  <c r="BX387" i="19"/>
  <c r="BX388" i="19"/>
  <c r="BX389" i="19"/>
  <c r="BX390" i="19"/>
  <c r="BX391" i="19"/>
  <c r="BX392" i="19"/>
  <c r="BX393" i="19"/>
  <c r="BX394" i="19"/>
  <c r="BX395" i="19"/>
  <c r="BX396" i="19"/>
  <c r="BX397" i="19"/>
  <c r="BX398" i="19"/>
  <c r="BX399" i="19"/>
  <c r="BX400" i="19"/>
  <c r="BX401" i="19"/>
  <c r="BX402" i="19"/>
  <c r="BX403" i="19"/>
  <c r="BX404" i="19"/>
  <c r="BX405" i="19"/>
  <c r="BX406" i="19"/>
  <c r="BX407" i="19"/>
  <c r="BX408" i="19"/>
  <c r="BX409" i="19"/>
  <c r="BX410" i="19"/>
  <c r="BX411" i="19"/>
  <c r="BX412" i="19"/>
  <c r="BX413" i="19"/>
  <c r="BX414" i="19"/>
  <c r="BX415" i="19"/>
  <c r="BX416" i="19"/>
  <c r="BX417" i="19"/>
  <c r="BX418" i="19"/>
  <c r="BX419" i="19"/>
  <c r="BX420" i="19"/>
  <c r="BX421" i="19"/>
  <c r="BX422" i="19"/>
  <c r="BX423" i="19"/>
  <c r="BX424" i="19"/>
  <c r="BX425" i="19"/>
  <c r="BX426" i="19"/>
  <c r="BX427" i="19"/>
  <c r="BX428" i="19"/>
  <c r="BX429" i="19"/>
  <c r="BX430" i="19"/>
  <c r="BX431" i="19"/>
  <c r="BX432" i="19"/>
  <c r="BX433" i="19"/>
  <c r="BX434" i="19"/>
  <c r="BX435" i="19"/>
  <c r="BX436" i="19"/>
  <c r="BX437" i="19"/>
  <c r="BX438" i="19"/>
  <c r="BX439" i="19"/>
  <c r="BX440" i="19"/>
  <c r="BX441" i="19"/>
  <c r="BX442" i="19"/>
  <c r="BX443" i="19"/>
  <c r="BX444" i="19"/>
  <c r="BX445" i="19"/>
  <c r="BX446" i="19"/>
  <c r="BX447" i="19"/>
  <c r="BX448" i="19"/>
  <c r="BX449" i="19"/>
  <c r="BX450" i="19"/>
  <c r="BX451" i="19"/>
  <c r="BX452" i="19"/>
  <c r="BX453" i="19"/>
  <c r="BX454" i="19"/>
  <c r="BX455" i="19"/>
  <c r="BX456" i="19"/>
  <c r="BX457" i="19"/>
  <c r="BX458" i="19"/>
  <c r="BX459" i="19"/>
  <c r="BX460" i="19"/>
  <c r="BX461" i="19"/>
  <c r="BX462" i="19"/>
  <c r="BX463" i="19"/>
  <c r="BX464" i="19"/>
  <c r="BX465" i="19"/>
  <c r="BX466" i="19"/>
  <c r="BX467" i="19"/>
  <c r="BX468" i="19"/>
  <c r="BX469" i="19"/>
  <c r="BX470" i="19"/>
  <c r="BX471" i="19"/>
  <c r="BX472" i="19"/>
  <c r="BX75" i="19"/>
  <c r="BX74" i="19"/>
  <c r="BX73" i="19"/>
  <c r="AL74" i="25"/>
  <c r="AL75" i="25"/>
  <c r="AL76" i="25"/>
  <c r="AL77" i="25"/>
  <c r="AL78" i="25"/>
  <c r="AL79" i="25"/>
  <c r="AL80" i="25"/>
  <c r="AL81" i="25"/>
  <c r="AL82" i="25"/>
  <c r="AL83" i="25"/>
  <c r="AL84" i="25"/>
  <c r="AL85" i="25"/>
  <c r="AL86" i="25"/>
  <c r="AL87" i="25"/>
  <c r="AL88" i="25"/>
  <c r="AL89" i="25"/>
  <c r="AL90" i="25"/>
  <c r="AL91" i="25"/>
  <c r="AL92" i="25"/>
  <c r="AL93" i="25"/>
  <c r="AL94" i="25"/>
  <c r="AL95" i="25"/>
  <c r="AL96" i="25"/>
  <c r="AL97" i="25"/>
  <c r="AL98" i="25"/>
  <c r="AL99" i="25"/>
  <c r="AL100" i="25"/>
  <c r="AL101" i="25"/>
  <c r="AL102" i="25"/>
  <c r="AL103" i="25"/>
  <c r="AL104" i="25"/>
  <c r="AL105" i="25"/>
  <c r="AL106" i="25"/>
  <c r="AL107" i="25"/>
  <c r="AL108" i="25"/>
  <c r="AL109" i="25"/>
  <c r="AL110" i="25"/>
  <c r="AL111" i="25"/>
  <c r="AL112" i="25"/>
  <c r="AL113" i="25"/>
  <c r="AL114" i="25"/>
  <c r="AL115" i="25"/>
  <c r="AL116" i="25"/>
  <c r="AL117" i="25"/>
  <c r="AL118" i="25"/>
  <c r="AL119" i="25"/>
  <c r="AL120" i="25"/>
  <c r="AL121" i="25"/>
  <c r="AL122" i="25"/>
  <c r="AL123" i="25"/>
  <c r="AL124" i="25"/>
  <c r="AL125" i="25"/>
  <c r="AL126" i="25"/>
  <c r="AL127" i="25"/>
  <c r="AL128" i="25"/>
  <c r="AL129" i="25"/>
  <c r="AL130" i="25"/>
  <c r="AL131" i="25"/>
  <c r="AL132" i="25"/>
  <c r="AL133" i="25"/>
  <c r="AL134" i="25"/>
  <c r="AL135" i="25"/>
  <c r="AL136" i="25"/>
  <c r="AL137" i="25"/>
  <c r="AL138" i="25"/>
  <c r="AL139" i="25"/>
  <c r="AL140" i="25"/>
  <c r="AL141" i="25"/>
  <c r="AL142" i="25"/>
  <c r="AL143" i="25"/>
  <c r="AL144" i="25"/>
  <c r="AL145" i="25"/>
  <c r="AL146" i="25"/>
  <c r="AL147" i="25"/>
  <c r="AL148" i="25"/>
  <c r="AL149" i="25"/>
  <c r="AL150" i="25"/>
  <c r="AL151" i="25"/>
  <c r="AL152" i="25"/>
  <c r="AL153" i="25"/>
  <c r="AL154" i="25"/>
  <c r="AL155" i="25"/>
  <c r="AL156" i="25"/>
  <c r="AL157" i="25"/>
  <c r="AL158" i="25"/>
  <c r="AL159" i="25"/>
  <c r="AL160" i="25"/>
  <c r="AL161" i="25"/>
  <c r="AL162" i="25"/>
  <c r="AL163" i="25"/>
  <c r="AL164" i="25"/>
  <c r="AL165" i="25"/>
  <c r="AL166" i="25"/>
  <c r="AL167" i="25"/>
  <c r="AL168" i="25"/>
  <c r="AL169" i="25"/>
  <c r="AL170" i="25"/>
  <c r="AL171" i="25"/>
  <c r="AL172" i="25"/>
  <c r="AL173" i="25"/>
  <c r="AL174" i="25"/>
  <c r="AL175" i="25"/>
  <c r="AL176" i="25"/>
  <c r="AL177" i="25"/>
  <c r="AL178" i="25"/>
  <c r="AL179" i="25"/>
  <c r="AL180" i="25"/>
  <c r="AL181" i="25"/>
  <c r="AL182" i="25"/>
  <c r="AL183" i="25"/>
  <c r="AL184" i="25"/>
  <c r="AL185" i="25"/>
  <c r="AL186" i="25"/>
  <c r="AL187" i="25"/>
  <c r="AL188" i="25"/>
  <c r="AL189" i="25"/>
  <c r="AL190" i="25"/>
  <c r="AL191" i="25"/>
  <c r="AL192" i="25"/>
  <c r="AL193" i="25"/>
  <c r="AL194" i="25"/>
  <c r="AL195" i="25"/>
  <c r="AL196" i="25"/>
  <c r="AL197" i="25"/>
  <c r="AL198" i="25"/>
  <c r="AL199" i="25"/>
  <c r="AL200" i="25"/>
  <c r="AL201" i="25"/>
  <c r="AL202" i="25"/>
  <c r="AL203" i="25"/>
  <c r="AL204" i="25"/>
  <c r="AL205" i="25"/>
  <c r="AL206" i="25"/>
  <c r="AL207" i="25"/>
  <c r="AL208" i="25"/>
  <c r="AL209" i="25"/>
  <c r="AL210" i="25"/>
  <c r="AL211" i="25"/>
  <c r="AL212" i="25"/>
  <c r="AL213" i="25"/>
  <c r="AL214" i="25"/>
  <c r="AL215" i="25"/>
  <c r="AL216" i="25"/>
  <c r="AL217" i="25"/>
  <c r="AL218" i="25"/>
  <c r="AL219" i="25"/>
  <c r="AL220" i="25"/>
  <c r="AL221" i="25"/>
  <c r="AL222" i="25"/>
  <c r="AL223" i="25"/>
  <c r="AL224" i="25"/>
  <c r="AL225" i="25"/>
  <c r="AL226" i="25"/>
  <c r="AL227" i="25"/>
  <c r="AL228" i="25"/>
  <c r="AL229" i="25"/>
  <c r="AL230" i="25"/>
  <c r="AL231" i="25"/>
  <c r="AL232" i="25"/>
  <c r="AL233" i="25"/>
  <c r="AL234" i="25"/>
  <c r="AL235" i="25"/>
  <c r="AL236" i="25"/>
  <c r="AL237" i="25"/>
  <c r="AL238" i="25"/>
  <c r="AL239" i="25"/>
  <c r="AL240" i="25"/>
  <c r="AL241" i="25"/>
  <c r="AL242" i="25"/>
  <c r="AL243" i="25"/>
  <c r="AL244" i="25"/>
  <c r="AL245" i="25"/>
  <c r="AL246" i="25"/>
  <c r="AL247" i="25"/>
  <c r="AL248" i="25"/>
  <c r="AL249" i="25"/>
  <c r="AL250" i="25"/>
  <c r="AL251" i="25"/>
  <c r="AL252" i="25"/>
  <c r="AL253" i="25"/>
  <c r="AL254" i="25"/>
  <c r="AL255" i="25"/>
  <c r="AL256" i="25"/>
  <c r="AL257" i="25"/>
  <c r="AL258" i="25"/>
  <c r="AL259" i="25"/>
  <c r="AL260" i="25"/>
  <c r="AL261" i="25"/>
  <c r="AL262" i="25"/>
  <c r="AL263" i="25"/>
  <c r="AL264" i="25"/>
  <c r="AL265" i="25"/>
  <c r="AL266" i="25"/>
  <c r="AL267" i="25"/>
  <c r="AL268" i="25"/>
  <c r="AL269" i="25"/>
  <c r="AL270" i="25"/>
  <c r="AL271" i="25"/>
  <c r="AL272" i="25"/>
  <c r="AL273" i="25"/>
  <c r="AL274" i="25"/>
  <c r="AL275" i="25"/>
  <c r="AL276" i="25"/>
  <c r="AL277" i="25"/>
  <c r="AL278" i="25"/>
  <c r="AL279" i="25"/>
  <c r="AL280" i="25"/>
  <c r="AL281" i="25"/>
  <c r="AL282" i="25"/>
  <c r="AL283" i="25"/>
  <c r="AL284" i="25"/>
  <c r="AL285" i="25"/>
  <c r="AL286" i="25"/>
  <c r="AL287" i="25"/>
  <c r="AL288" i="25"/>
  <c r="AL289" i="25"/>
  <c r="AL290" i="25"/>
  <c r="AL291" i="25"/>
  <c r="AL292" i="25"/>
  <c r="AL293" i="25"/>
  <c r="AL294" i="25"/>
  <c r="AL295" i="25"/>
  <c r="AL296" i="25"/>
  <c r="AL297" i="25"/>
  <c r="AL298" i="25"/>
  <c r="AL299" i="25"/>
  <c r="AL300" i="25"/>
  <c r="AL301" i="25"/>
  <c r="AL302" i="25"/>
  <c r="AL303" i="25"/>
  <c r="AL304" i="25"/>
  <c r="AL305" i="25"/>
  <c r="AL306" i="25"/>
  <c r="AL307" i="25"/>
  <c r="AL308" i="25"/>
  <c r="AL309" i="25"/>
  <c r="AL310" i="25"/>
  <c r="AL311" i="25"/>
  <c r="AL312" i="25"/>
  <c r="AL313" i="25"/>
  <c r="AL314" i="25"/>
  <c r="AL315" i="25"/>
  <c r="AL316" i="25"/>
  <c r="AL317" i="25"/>
  <c r="AL318" i="25"/>
  <c r="AL319" i="25"/>
  <c r="AL320" i="25"/>
  <c r="AL321" i="25"/>
  <c r="AL322" i="25"/>
  <c r="AL323" i="25"/>
  <c r="AL324" i="25"/>
  <c r="AL325" i="25"/>
  <c r="AL326" i="25"/>
  <c r="AL327" i="25"/>
  <c r="AL328" i="25"/>
  <c r="AL329" i="25"/>
  <c r="AL330" i="25"/>
  <c r="AL331" i="25"/>
  <c r="AL332" i="25"/>
  <c r="AL333" i="25"/>
  <c r="AL334" i="25"/>
  <c r="AL335" i="25"/>
  <c r="AL336" i="25"/>
  <c r="AL337" i="25"/>
  <c r="AL338" i="25"/>
  <c r="AL339" i="25"/>
  <c r="AL340" i="25"/>
  <c r="AL341" i="25"/>
  <c r="AL342" i="25"/>
  <c r="AL343" i="25"/>
  <c r="AL344" i="25"/>
  <c r="AL345" i="25"/>
  <c r="AL346" i="25"/>
  <c r="AL347" i="25"/>
  <c r="AL348" i="25"/>
  <c r="AL349" i="25"/>
  <c r="AL350" i="25"/>
  <c r="AL351" i="25"/>
  <c r="AL352" i="25"/>
  <c r="AL353" i="25"/>
  <c r="AL354" i="25"/>
  <c r="AL355" i="25"/>
  <c r="AL356" i="25"/>
  <c r="AL357" i="25"/>
  <c r="AL358" i="25"/>
  <c r="AL359" i="25"/>
  <c r="AL360" i="25"/>
  <c r="AL361" i="25"/>
  <c r="AL362" i="25"/>
  <c r="AL363" i="25"/>
  <c r="AL364" i="25"/>
  <c r="AL365" i="25"/>
  <c r="AL366" i="25"/>
  <c r="AL367" i="25"/>
  <c r="AL368" i="25"/>
  <c r="AL369" i="25"/>
  <c r="AL370" i="25"/>
  <c r="AL371" i="25"/>
  <c r="AL372" i="25"/>
  <c r="AL373" i="25"/>
  <c r="AL374" i="25"/>
  <c r="AL375" i="25"/>
  <c r="AL376" i="25"/>
  <c r="AL377" i="25"/>
  <c r="AL378" i="25"/>
  <c r="AL379" i="25"/>
  <c r="AL380" i="25"/>
  <c r="AL381" i="25"/>
  <c r="AL382" i="25"/>
  <c r="AL383" i="25"/>
  <c r="AL384" i="25"/>
  <c r="AL385" i="25"/>
  <c r="AL386" i="25"/>
  <c r="AL387" i="25"/>
  <c r="AL388" i="25"/>
  <c r="AL389" i="25"/>
  <c r="AL390" i="25"/>
  <c r="AL391" i="25"/>
  <c r="AL392" i="25"/>
  <c r="AL393" i="25"/>
  <c r="AL394" i="25"/>
  <c r="AL395" i="25"/>
  <c r="AL396" i="25"/>
  <c r="AL397" i="25"/>
  <c r="AL398" i="25"/>
  <c r="AL399" i="25"/>
  <c r="AL400" i="25"/>
  <c r="AL401" i="25"/>
  <c r="AL402" i="25"/>
  <c r="AL403" i="25"/>
  <c r="AL404" i="25"/>
  <c r="AL405" i="25"/>
  <c r="AL406" i="25"/>
  <c r="AL407" i="25"/>
  <c r="AL408" i="25"/>
  <c r="AL409" i="25"/>
  <c r="AL410" i="25"/>
  <c r="AL411" i="25"/>
  <c r="AL412" i="25"/>
  <c r="AL413" i="25"/>
  <c r="AL414" i="25"/>
  <c r="AL415" i="25"/>
  <c r="AL416" i="25"/>
  <c r="AL417" i="25"/>
  <c r="AL418" i="25"/>
  <c r="AL419" i="25"/>
  <c r="AL420" i="25"/>
  <c r="AL421" i="25"/>
  <c r="AL422" i="25"/>
  <c r="AL423" i="25"/>
  <c r="AL424" i="25"/>
  <c r="AL425" i="25"/>
  <c r="AL426" i="25"/>
  <c r="AL427" i="25"/>
  <c r="AL428" i="25"/>
  <c r="AL429" i="25"/>
  <c r="AL430" i="25"/>
  <c r="AL431" i="25"/>
  <c r="AL432" i="25"/>
  <c r="AL433" i="25"/>
  <c r="AL434" i="25"/>
  <c r="AL435" i="25"/>
  <c r="AL436" i="25"/>
  <c r="AL437" i="25"/>
  <c r="AL438" i="25"/>
  <c r="AL439" i="25"/>
  <c r="AL440" i="25"/>
  <c r="AL441" i="25"/>
  <c r="AL442" i="25"/>
  <c r="AL443" i="25"/>
  <c r="AL444" i="25"/>
  <c r="AL445" i="25"/>
  <c r="AL446" i="25"/>
  <c r="AL447" i="25"/>
  <c r="AL448" i="25"/>
  <c r="AL449" i="25"/>
  <c r="AL450" i="25"/>
  <c r="AL451" i="25"/>
  <c r="AL452" i="25"/>
  <c r="AL453" i="25"/>
  <c r="AL454" i="25"/>
  <c r="AL455" i="25"/>
  <c r="AL456" i="25"/>
  <c r="AL457" i="25"/>
  <c r="AL458" i="25"/>
  <c r="AL459" i="25"/>
  <c r="AL460" i="25"/>
  <c r="AL461" i="25"/>
  <c r="AL462" i="25"/>
  <c r="AL463" i="25"/>
  <c r="AL464" i="25"/>
  <c r="AL465" i="25"/>
  <c r="AL466" i="25"/>
  <c r="AL467" i="25"/>
  <c r="AL468" i="25"/>
  <c r="AL469" i="25"/>
  <c r="AL470" i="25"/>
  <c r="AL471" i="25"/>
  <c r="AL472" i="25"/>
  <c r="AL73" i="25"/>
  <c r="AA74" i="25"/>
  <c r="AA75" i="25"/>
  <c r="AA76" i="25"/>
  <c r="AA77" i="25"/>
  <c r="AA78" i="25"/>
  <c r="AA79" i="25"/>
  <c r="AA80" i="25"/>
  <c r="AA81" i="25"/>
  <c r="AA82" i="25"/>
  <c r="AA83" i="25"/>
  <c r="AA84" i="25"/>
  <c r="AA85" i="25"/>
  <c r="AA86" i="25"/>
  <c r="AA87" i="25"/>
  <c r="AA88" i="25"/>
  <c r="AA89" i="25"/>
  <c r="AA90" i="25"/>
  <c r="AA91" i="25"/>
  <c r="AA92" i="25"/>
  <c r="AA93" i="25"/>
  <c r="AA94" i="25"/>
  <c r="AA95" i="25"/>
  <c r="AA96" i="25"/>
  <c r="AA97" i="25"/>
  <c r="AA98" i="25"/>
  <c r="AA99" i="25"/>
  <c r="AA100" i="25"/>
  <c r="AA101" i="25"/>
  <c r="AA102" i="25"/>
  <c r="AA103" i="25"/>
  <c r="AA104" i="25"/>
  <c r="AA105" i="25"/>
  <c r="AA106" i="25"/>
  <c r="AA107" i="25"/>
  <c r="AA108" i="25"/>
  <c r="AA109" i="25"/>
  <c r="AA110" i="25"/>
  <c r="AA111" i="25"/>
  <c r="AA112" i="25"/>
  <c r="AA113" i="25"/>
  <c r="AA114" i="25"/>
  <c r="AA115" i="25"/>
  <c r="AA116" i="25"/>
  <c r="AA117" i="25"/>
  <c r="AA118" i="25"/>
  <c r="AA119" i="25"/>
  <c r="AA120" i="25"/>
  <c r="AA121" i="25"/>
  <c r="AA122" i="25"/>
  <c r="AA123" i="25"/>
  <c r="AA124" i="25"/>
  <c r="AA125" i="25"/>
  <c r="AA126" i="25"/>
  <c r="AA127" i="25"/>
  <c r="AA128" i="25"/>
  <c r="AA129" i="25"/>
  <c r="AA130" i="25"/>
  <c r="AA131" i="25"/>
  <c r="AA132" i="25"/>
  <c r="AA133" i="25"/>
  <c r="AA134" i="25"/>
  <c r="AA135" i="25"/>
  <c r="AA136" i="25"/>
  <c r="AA137" i="25"/>
  <c r="AA138" i="25"/>
  <c r="AA139" i="25"/>
  <c r="AA140" i="25"/>
  <c r="AA141" i="25"/>
  <c r="AA142" i="25"/>
  <c r="AA143" i="25"/>
  <c r="AA144" i="25"/>
  <c r="AA145" i="25"/>
  <c r="AA146" i="25"/>
  <c r="AA147" i="25"/>
  <c r="AA148" i="25"/>
  <c r="AA149" i="25"/>
  <c r="AA150" i="25"/>
  <c r="AA151" i="25"/>
  <c r="AA152" i="25"/>
  <c r="AA153" i="25"/>
  <c r="AA154" i="25"/>
  <c r="AA155" i="25"/>
  <c r="AA156" i="25"/>
  <c r="AA157" i="25"/>
  <c r="AA158" i="25"/>
  <c r="AA159" i="25"/>
  <c r="AA160" i="25"/>
  <c r="AA161" i="25"/>
  <c r="AA162" i="25"/>
  <c r="AA163" i="25"/>
  <c r="AA164" i="25"/>
  <c r="AA165" i="25"/>
  <c r="AA166" i="25"/>
  <c r="AA167" i="25"/>
  <c r="AA168" i="25"/>
  <c r="AA169" i="25"/>
  <c r="AA170" i="25"/>
  <c r="AA171" i="25"/>
  <c r="AA172" i="25"/>
  <c r="AA173" i="25"/>
  <c r="AA174" i="25"/>
  <c r="AA175" i="25"/>
  <c r="AA176" i="25"/>
  <c r="AA177" i="25"/>
  <c r="AA178" i="25"/>
  <c r="AA179" i="25"/>
  <c r="AA180" i="25"/>
  <c r="AA181" i="25"/>
  <c r="AA182" i="25"/>
  <c r="AA183" i="25"/>
  <c r="AA184" i="25"/>
  <c r="AA185" i="25"/>
  <c r="AA186" i="25"/>
  <c r="AA187" i="25"/>
  <c r="AA188" i="25"/>
  <c r="AA189" i="25"/>
  <c r="AA190" i="25"/>
  <c r="AA191" i="25"/>
  <c r="AA192" i="25"/>
  <c r="AA193" i="25"/>
  <c r="AA194" i="25"/>
  <c r="AA195" i="25"/>
  <c r="AA196" i="25"/>
  <c r="AA197" i="25"/>
  <c r="AA198" i="25"/>
  <c r="AA199" i="25"/>
  <c r="AA200" i="25"/>
  <c r="AA201" i="25"/>
  <c r="AA202" i="25"/>
  <c r="AA203" i="25"/>
  <c r="AA204" i="25"/>
  <c r="AA205" i="25"/>
  <c r="AA206" i="25"/>
  <c r="AA207" i="25"/>
  <c r="AA208" i="25"/>
  <c r="AA209" i="25"/>
  <c r="AA210" i="25"/>
  <c r="AA211" i="25"/>
  <c r="AA212" i="25"/>
  <c r="AA213" i="25"/>
  <c r="AA214" i="25"/>
  <c r="AA215" i="25"/>
  <c r="AA216" i="25"/>
  <c r="AA217" i="25"/>
  <c r="AA218" i="25"/>
  <c r="AA219" i="25"/>
  <c r="AA220" i="25"/>
  <c r="AA221" i="25"/>
  <c r="AA222" i="25"/>
  <c r="AA223" i="25"/>
  <c r="AA224" i="25"/>
  <c r="AA225" i="25"/>
  <c r="AA226" i="25"/>
  <c r="AA227" i="25"/>
  <c r="AA228" i="25"/>
  <c r="AA229" i="25"/>
  <c r="AA230" i="25"/>
  <c r="AA231" i="25"/>
  <c r="AA232" i="25"/>
  <c r="AA233" i="25"/>
  <c r="AA234" i="25"/>
  <c r="AA235" i="25"/>
  <c r="AA236" i="25"/>
  <c r="AA237" i="25"/>
  <c r="AA238" i="25"/>
  <c r="AA239" i="25"/>
  <c r="AA240" i="25"/>
  <c r="AA241" i="25"/>
  <c r="AA242" i="25"/>
  <c r="AA243" i="25"/>
  <c r="AA244" i="25"/>
  <c r="AA245" i="25"/>
  <c r="AA246" i="25"/>
  <c r="AA247" i="25"/>
  <c r="AA248" i="25"/>
  <c r="AA249" i="25"/>
  <c r="AA250" i="25"/>
  <c r="AA251" i="25"/>
  <c r="AA252" i="25"/>
  <c r="AA253" i="25"/>
  <c r="AA254" i="25"/>
  <c r="AA255" i="25"/>
  <c r="AA256" i="25"/>
  <c r="AA257" i="25"/>
  <c r="AA258" i="25"/>
  <c r="AA259" i="25"/>
  <c r="AA260" i="25"/>
  <c r="AA261" i="25"/>
  <c r="AA262" i="25"/>
  <c r="AA263" i="25"/>
  <c r="AA264" i="25"/>
  <c r="AA265" i="25"/>
  <c r="AA266" i="25"/>
  <c r="AA267" i="25"/>
  <c r="AA268" i="25"/>
  <c r="AA269" i="25"/>
  <c r="AA270" i="25"/>
  <c r="AA271" i="25"/>
  <c r="AA272" i="25"/>
  <c r="AA273" i="25"/>
  <c r="AA274" i="25"/>
  <c r="AA275" i="25"/>
  <c r="AA276" i="25"/>
  <c r="AA277" i="25"/>
  <c r="AA278" i="25"/>
  <c r="AA279" i="25"/>
  <c r="AA280" i="25"/>
  <c r="AA281" i="25"/>
  <c r="AA282" i="25"/>
  <c r="AA283" i="25"/>
  <c r="AA284" i="25"/>
  <c r="AA285" i="25"/>
  <c r="AA286" i="25"/>
  <c r="AA287" i="25"/>
  <c r="AA288" i="25"/>
  <c r="AA289" i="25"/>
  <c r="AA290" i="25"/>
  <c r="AA291" i="25"/>
  <c r="AA292" i="25"/>
  <c r="AA293" i="25"/>
  <c r="AA294" i="25"/>
  <c r="AA295" i="25"/>
  <c r="AA296" i="25"/>
  <c r="AA297" i="25"/>
  <c r="AA298" i="25"/>
  <c r="AA299" i="25"/>
  <c r="AA300" i="25"/>
  <c r="AA301" i="25"/>
  <c r="AA302" i="25"/>
  <c r="AA303" i="25"/>
  <c r="AA304" i="25"/>
  <c r="AA305" i="25"/>
  <c r="AA306" i="25"/>
  <c r="AA307" i="25"/>
  <c r="AA308" i="25"/>
  <c r="AA309" i="25"/>
  <c r="AA310" i="25"/>
  <c r="AA311" i="25"/>
  <c r="AA312" i="25"/>
  <c r="AA313" i="25"/>
  <c r="AA314" i="25"/>
  <c r="AA315" i="25"/>
  <c r="AA316" i="25"/>
  <c r="AA317" i="25"/>
  <c r="AA318" i="25"/>
  <c r="AA319" i="25"/>
  <c r="AA320" i="25"/>
  <c r="AA321" i="25"/>
  <c r="AA322" i="25"/>
  <c r="AA323" i="25"/>
  <c r="AA324" i="25"/>
  <c r="AA325" i="25"/>
  <c r="AA326" i="25"/>
  <c r="AA327" i="25"/>
  <c r="AA328" i="25"/>
  <c r="AA329" i="25"/>
  <c r="AA330" i="25"/>
  <c r="AA331" i="25"/>
  <c r="AA332" i="25"/>
  <c r="AA333" i="25"/>
  <c r="AA334" i="25"/>
  <c r="AA335" i="25"/>
  <c r="AA336" i="25"/>
  <c r="AA337" i="25"/>
  <c r="AA338" i="25"/>
  <c r="AA339" i="25"/>
  <c r="AA340" i="25"/>
  <c r="AA341" i="25"/>
  <c r="AA342" i="25"/>
  <c r="AA343" i="25"/>
  <c r="AA344" i="25"/>
  <c r="AA345" i="25"/>
  <c r="AA346" i="25"/>
  <c r="AA347" i="25"/>
  <c r="AA348" i="25"/>
  <c r="AA349" i="25"/>
  <c r="AA350" i="25"/>
  <c r="AA351" i="25"/>
  <c r="AA352" i="25"/>
  <c r="AA353" i="25"/>
  <c r="AA354" i="25"/>
  <c r="AA355" i="25"/>
  <c r="AA356" i="25"/>
  <c r="AA357" i="25"/>
  <c r="AA358" i="25"/>
  <c r="AA359" i="25"/>
  <c r="AA360" i="25"/>
  <c r="AA361" i="25"/>
  <c r="AA362" i="25"/>
  <c r="AA363" i="25"/>
  <c r="AA364" i="25"/>
  <c r="AA365" i="25"/>
  <c r="AA366" i="25"/>
  <c r="AA367" i="25"/>
  <c r="AA368" i="25"/>
  <c r="AA369" i="25"/>
  <c r="AA370" i="25"/>
  <c r="AA371" i="25"/>
  <c r="AA372" i="25"/>
  <c r="AA373" i="25"/>
  <c r="AA374" i="25"/>
  <c r="AA375" i="25"/>
  <c r="AA376" i="25"/>
  <c r="AA377" i="25"/>
  <c r="AA378" i="25"/>
  <c r="AA379" i="25"/>
  <c r="AA380" i="25"/>
  <c r="AA381" i="25"/>
  <c r="AA382" i="25"/>
  <c r="AA383" i="25"/>
  <c r="AA384" i="25"/>
  <c r="AA385" i="25"/>
  <c r="AA386" i="25"/>
  <c r="AA387" i="25"/>
  <c r="AA388" i="25"/>
  <c r="AA389" i="25"/>
  <c r="AA390" i="25"/>
  <c r="AA391" i="25"/>
  <c r="AA392" i="25"/>
  <c r="AA393" i="25"/>
  <c r="AA394" i="25"/>
  <c r="AA395" i="25"/>
  <c r="AA396" i="25"/>
  <c r="AA397" i="25"/>
  <c r="AA398" i="25"/>
  <c r="AA399" i="25"/>
  <c r="AA400" i="25"/>
  <c r="AA401" i="25"/>
  <c r="AA402" i="25"/>
  <c r="AA403" i="25"/>
  <c r="AA404" i="25"/>
  <c r="AA405" i="25"/>
  <c r="AA406" i="25"/>
  <c r="AA407" i="25"/>
  <c r="AA408" i="25"/>
  <c r="AA409" i="25"/>
  <c r="AA410" i="25"/>
  <c r="AA411" i="25"/>
  <c r="AA412" i="25"/>
  <c r="AA413" i="25"/>
  <c r="AA414" i="25"/>
  <c r="AA415" i="25"/>
  <c r="AA416" i="25"/>
  <c r="AA417" i="25"/>
  <c r="AA418" i="25"/>
  <c r="AA419" i="25"/>
  <c r="AA420" i="25"/>
  <c r="AA421" i="25"/>
  <c r="AA422" i="25"/>
  <c r="AA423" i="25"/>
  <c r="AA424" i="25"/>
  <c r="AA425" i="25"/>
  <c r="AA426" i="25"/>
  <c r="AA427" i="25"/>
  <c r="AA428" i="25"/>
  <c r="AA429" i="25"/>
  <c r="AA430" i="25"/>
  <c r="AA431" i="25"/>
  <c r="AA432" i="25"/>
  <c r="AA433" i="25"/>
  <c r="AA434" i="25"/>
  <c r="AA435" i="25"/>
  <c r="AA436" i="25"/>
  <c r="AA437" i="25"/>
  <c r="AA438" i="25"/>
  <c r="AA439" i="25"/>
  <c r="AA440" i="25"/>
  <c r="AA441" i="25"/>
  <c r="AA442" i="25"/>
  <c r="AA443" i="25"/>
  <c r="AA444" i="25"/>
  <c r="AA445" i="25"/>
  <c r="AA446" i="25"/>
  <c r="AA447" i="25"/>
  <c r="AA448" i="25"/>
  <c r="AA449" i="25"/>
  <c r="AA450" i="25"/>
  <c r="AA451" i="25"/>
  <c r="AA452" i="25"/>
  <c r="AA453" i="25"/>
  <c r="AA454" i="25"/>
  <c r="AA455" i="25"/>
  <c r="AA456" i="25"/>
  <c r="AA457" i="25"/>
  <c r="AA458" i="25"/>
  <c r="AA459" i="25"/>
  <c r="AA460" i="25"/>
  <c r="AA461" i="25"/>
  <c r="AA462" i="25"/>
  <c r="AA463" i="25"/>
  <c r="AA464" i="25"/>
  <c r="AA465" i="25"/>
  <c r="AA466" i="25"/>
  <c r="AA467" i="25"/>
  <c r="AA468" i="25"/>
  <c r="AA469" i="25"/>
  <c r="AA470" i="25"/>
  <c r="AA471" i="25"/>
  <c r="AA472" i="25"/>
  <c r="Z74" i="25"/>
  <c r="Z75" i="25"/>
  <c r="Z76" i="25"/>
  <c r="Z77" i="25"/>
  <c r="Z78" i="25"/>
  <c r="Z79" i="25"/>
  <c r="Z80" i="25"/>
  <c r="Z81" i="25"/>
  <c r="Z82" i="25"/>
  <c r="Z83" i="25"/>
  <c r="Z84" i="25"/>
  <c r="Z85" i="25"/>
  <c r="Z86" i="25"/>
  <c r="Z87" i="25"/>
  <c r="Z88" i="25"/>
  <c r="Z89" i="25"/>
  <c r="Z90" i="25"/>
  <c r="Z91" i="25"/>
  <c r="Z92" i="25"/>
  <c r="Z93" i="25"/>
  <c r="Z94" i="25"/>
  <c r="Z95" i="25"/>
  <c r="Z96" i="25"/>
  <c r="Z97" i="25"/>
  <c r="Z98" i="25"/>
  <c r="Z99" i="25"/>
  <c r="Z100" i="25"/>
  <c r="Z101" i="25"/>
  <c r="Z102" i="25"/>
  <c r="Z103" i="25"/>
  <c r="Z104" i="25"/>
  <c r="Z105" i="25"/>
  <c r="Z106" i="25"/>
  <c r="Z107" i="25"/>
  <c r="Z108" i="25"/>
  <c r="Z109" i="25"/>
  <c r="Z110" i="25"/>
  <c r="Z111" i="25"/>
  <c r="Z112" i="25"/>
  <c r="Z113" i="25"/>
  <c r="Z114" i="25"/>
  <c r="Z115" i="25"/>
  <c r="Z116" i="25"/>
  <c r="Z117" i="25"/>
  <c r="Z118" i="25"/>
  <c r="Z119" i="25"/>
  <c r="Z120" i="25"/>
  <c r="Z121" i="25"/>
  <c r="Z122" i="25"/>
  <c r="Z123" i="25"/>
  <c r="Z124" i="25"/>
  <c r="Z125" i="25"/>
  <c r="Z126" i="25"/>
  <c r="Z127" i="25"/>
  <c r="Z128" i="25"/>
  <c r="Z129" i="25"/>
  <c r="Z130" i="25"/>
  <c r="Z131" i="25"/>
  <c r="Z132" i="25"/>
  <c r="Z133" i="25"/>
  <c r="Z134" i="25"/>
  <c r="Z135" i="25"/>
  <c r="Z136" i="25"/>
  <c r="Z137" i="25"/>
  <c r="Z138" i="25"/>
  <c r="Z139" i="25"/>
  <c r="Z140" i="25"/>
  <c r="Z141" i="25"/>
  <c r="Z142" i="25"/>
  <c r="Z143" i="25"/>
  <c r="Z144" i="25"/>
  <c r="Z145" i="25"/>
  <c r="Z146" i="25"/>
  <c r="Z147" i="25"/>
  <c r="Z148" i="25"/>
  <c r="Z149" i="25"/>
  <c r="Z150" i="25"/>
  <c r="Z151" i="25"/>
  <c r="Z152" i="25"/>
  <c r="Z153" i="25"/>
  <c r="Z154" i="25"/>
  <c r="Z155" i="25"/>
  <c r="Z156" i="25"/>
  <c r="Z157" i="25"/>
  <c r="Z158" i="25"/>
  <c r="Z159" i="25"/>
  <c r="Z160" i="25"/>
  <c r="Z161" i="25"/>
  <c r="Z162" i="25"/>
  <c r="Z163" i="25"/>
  <c r="Z164" i="25"/>
  <c r="Z165" i="25"/>
  <c r="Z166" i="25"/>
  <c r="Z167" i="25"/>
  <c r="Z168" i="25"/>
  <c r="Z169" i="25"/>
  <c r="Z170" i="25"/>
  <c r="Z171" i="25"/>
  <c r="Z172" i="25"/>
  <c r="Z173" i="25"/>
  <c r="Z174" i="25"/>
  <c r="Z175" i="25"/>
  <c r="Z176" i="25"/>
  <c r="Z177" i="25"/>
  <c r="Z178" i="25"/>
  <c r="Z179" i="25"/>
  <c r="Z180" i="25"/>
  <c r="Z181" i="25"/>
  <c r="Z182" i="25"/>
  <c r="Z183" i="25"/>
  <c r="Z184" i="25"/>
  <c r="Z185" i="25"/>
  <c r="Z186" i="25"/>
  <c r="Z187" i="25"/>
  <c r="Z188" i="25"/>
  <c r="Z189" i="25"/>
  <c r="Z190" i="25"/>
  <c r="Z191" i="25"/>
  <c r="Z192" i="25"/>
  <c r="Z193" i="25"/>
  <c r="Z194" i="25"/>
  <c r="Z195" i="25"/>
  <c r="Z196" i="25"/>
  <c r="Z197" i="25"/>
  <c r="Z198" i="25"/>
  <c r="Z199" i="25"/>
  <c r="Z200" i="25"/>
  <c r="Z201" i="25"/>
  <c r="Z202" i="25"/>
  <c r="Z203" i="25"/>
  <c r="Z204" i="25"/>
  <c r="Z205" i="25"/>
  <c r="Z206" i="25"/>
  <c r="Z207" i="25"/>
  <c r="Z208" i="25"/>
  <c r="Z209" i="25"/>
  <c r="Z210" i="25"/>
  <c r="Z211" i="25"/>
  <c r="Z212" i="25"/>
  <c r="Z213" i="25"/>
  <c r="Z214" i="25"/>
  <c r="Z215" i="25"/>
  <c r="Z216" i="25"/>
  <c r="Z217" i="25"/>
  <c r="Z218" i="25"/>
  <c r="Z219" i="25"/>
  <c r="Z220" i="25"/>
  <c r="Z221" i="25"/>
  <c r="Z222" i="25"/>
  <c r="Z223" i="25"/>
  <c r="Z224" i="25"/>
  <c r="Z225" i="25"/>
  <c r="Z226" i="25"/>
  <c r="Z227" i="25"/>
  <c r="Z228" i="25"/>
  <c r="Z229" i="25"/>
  <c r="Z230" i="25"/>
  <c r="Z231" i="25"/>
  <c r="Z232" i="25"/>
  <c r="Z233" i="25"/>
  <c r="Z234" i="25"/>
  <c r="Z235" i="25"/>
  <c r="Z236" i="25"/>
  <c r="Z237" i="25"/>
  <c r="Z238" i="25"/>
  <c r="Z239" i="25"/>
  <c r="Z240" i="25"/>
  <c r="Z241" i="25"/>
  <c r="Z242" i="25"/>
  <c r="Z243" i="25"/>
  <c r="Z244" i="25"/>
  <c r="Z245" i="25"/>
  <c r="Z246" i="25"/>
  <c r="Z247" i="25"/>
  <c r="Z248" i="25"/>
  <c r="Z249" i="25"/>
  <c r="Z250" i="25"/>
  <c r="Z251" i="25"/>
  <c r="Z252" i="25"/>
  <c r="Z253" i="25"/>
  <c r="Z254" i="25"/>
  <c r="Z255" i="25"/>
  <c r="Z256" i="25"/>
  <c r="Z257" i="25"/>
  <c r="Z258" i="25"/>
  <c r="Z259" i="25"/>
  <c r="Z260" i="25"/>
  <c r="Z261" i="25"/>
  <c r="Z262" i="25"/>
  <c r="Z263" i="25"/>
  <c r="Z264" i="25"/>
  <c r="Z265" i="25"/>
  <c r="Z266" i="25"/>
  <c r="Z267" i="25"/>
  <c r="Z268" i="25"/>
  <c r="Z269" i="25"/>
  <c r="Z270" i="25"/>
  <c r="Z271" i="25"/>
  <c r="Z272" i="25"/>
  <c r="Z273" i="25"/>
  <c r="Z274" i="25"/>
  <c r="Z275" i="25"/>
  <c r="Z276" i="25"/>
  <c r="Z277" i="25"/>
  <c r="Z278" i="25"/>
  <c r="Z279" i="25"/>
  <c r="Z280" i="25"/>
  <c r="Z281" i="25"/>
  <c r="Z282" i="25"/>
  <c r="Z283" i="25"/>
  <c r="Z284" i="25"/>
  <c r="Z285" i="25"/>
  <c r="Z286" i="25"/>
  <c r="Z287" i="25"/>
  <c r="Z288" i="25"/>
  <c r="Z289" i="25"/>
  <c r="Z290" i="25"/>
  <c r="Z291" i="25"/>
  <c r="Z292" i="25"/>
  <c r="Z293" i="25"/>
  <c r="Z294" i="25"/>
  <c r="Z295" i="25"/>
  <c r="Z296" i="25"/>
  <c r="Z297" i="25"/>
  <c r="Z298" i="25"/>
  <c r="Z299" i="25"/>
  <c r="Z300" i="25"/>
  <c r="Z301" i="25"/>
  <c r="Z302" i="25"/>
  <c r="Z303" i="25"/>
  <c r="Z304" i="25"/>
  <c r="Z305" i="25"/>
  <c r="Z306" i="25"/>
  <c r="Z307" i="25"/>
  <c r="Z308" i="25"/>
  <c r="Z309" i="25"/>
  <c r="Z310" i="25"/>
  <c r="Z311" i="25"/>
  <c r="Z312" i="25"/>
  <c r="Z313" i="25"/>
  <c r="Z314" i="25"/>
  <c r="Z315" i="25"/>
  <c r="Z316" i="25"/>
  <c r="Z317" i="25"/>
  <c r="Z318" i="25"/>
  <c r="Z319" i="25"/>
  <c r="Z320" i="25"/>
  <c r="Z321" i="25"/>
  <c r="Z322" i="25"/>
  <c r="Z323" i="25"/>
  <c r="Z324" i="25"/>
  <c r="Z325" i="25"/>
  <c r="Z326" i="25"/>
  <c r="Z327" i="25"/>
  <c r="Z328" i="25"/>
  <c r="Z329" i="25"/>
  <c r="Z330" i="25"/>
  <c r="Z331" i="25"/>
  <c r="Z332" i="25"/>
  <c r="Z333" i="25"/>
  <c r="Z334" i="25"/>
  <c r="Z335" i="25"/>
  <c r="Z336" i="25"/>
  <c r="Z337" i="25"/>
  <c r="Z338" i="25"/>
  <c r="Z339" i="25"/>
  <c r="Z340" i="25"/>
  <c r="Z341" i="25"/>
  <c r="Z342" i="25"/>
  <c r="Z343" i="25"/>
  <c r="Z344" i="25"/>
  <c r="Z345" i="25"/>
  <c r="Z346" i="25"/>
  <c r="Z347" i="25"/>
  <c r="Z348" i="25"/>
  <c r="Z349" i="25"/>
  <c r="Z350" i="25"/>
  <c r="Z351" i="25"/>
  <c r="Z352" i="25"/>
  <c r="Z353" i="25"/>
  <c r="Z354" i="25"/>
  <c r="Z355" i="25"/>
  <c r="Z356" i="25"/>
  <c r="Z357" i="25"/>
  <c r="Z358" i="25"/>
  <c r="Z359" i="25"/>
  <c r="Z360" i="25"/>
  <c r="Z361" i="25"/>
  <c r="Z362" i="25"/>
  <c r="Z363" i="25"/>
  <c r="Z364" i="25"/>
  <c r="Z365" i="25"/>
  <c r="Z366" i="25"/>
  <c r="Z367" i="25"/>
  <c r="Z368" i="25"/>
  <c r="Z369" i="25"/>
  <c r="Z370" i="25"/>
  <c r="Z371" i="25"/>
  <c r="Z372" i="25"/>
  <c r="Z373" i="25"/>
  <c r="Z374" i="25"/>
  <c r="Z375" i="25"/>
  <c r="Z376" i="25"/>
  <c r="Z377" i="25"/>
  <c r="Z378" i="25"/>
  <c r="Z379" i="25"/>
  <c r="Z380" i="25"/>
  <c r="Z381" i="25"/>
  <c r="Z382" i="25"/>
  <c r="Z383" i="25"/>
  <c r="Z384" i="25"/>
  <c r="Z385" i="25"/>
  <c r="Z386" i="25"/>
  <c r="Z387" i="25"/>
  <c r="Z388" i="25"/>
  <c r="Z389" i="25"/>
  <c r="Z390" i="25"/>
  <c r="Z391" i="25"/>
  <c r="Z392" i="25"/>
  <c r="Z393" i="25"/>
  <c r="Z394" i="25"/>
  <c r="Z395" i="25"/>
  <c r="Z396" i="25"/>
  <c r="Z397" i="25"/>
  <c r="Z398" i="25"/>
  <c r="Z399" i="25"/>
  <c r="Z400" i="25"/>
  <c r="Z401" i="25"/>
  <c r="Z402" i="25"/>
  <c r="Z403" i="25"/>
  <c r="Z404" i="25"/>
  <c r="Z405" i="25"/>
  <c r="Z406" i="25"/>
  <c r="Z407" i="25"/>
  <c r="Z408" i="25"/>
  <c r="Z409" i="25"/>
  <c r="Z410" i="25"/>
  <c r="Z411" i="25"/>
  <c r="Z412" i="25"/>
  <c r="Z413" i="25"/>
  <c r="Z414" i="25"/>
  <c r="Z415" i="25"/>
  <c r="Z416" i="25"/>
  <c r="Z417" i="25"/>
  <c r="Z418" i="25"/>
  <c r="Z419" i="25"/>
  <c r="Z420" i="25"/>
  <c r="Z421" i="25"/>
  <c r="Z422" i="25"/>
  <c r="Z423" i="25"/>
  <c r="Z424" i="25"/>
  <c r="Z425" i="25"/>
  <c r="Z426" i="25"/>
  <c r="Z427" i="25"/>
  <c r="Z428" i="25"/>
  <c r="Z429" i="25"/>
  <c r="Z430" i="25"/>
  <c r="Z431" i="25"/>
  <c r="Z432" i="25"/>
  <c r="Z433" i="25"/>
  <c r="Z434" i="25"/>
  <c r="Z435" i="25"/>
  <c r="Z436" i="25"/>
  <c r="Z437" i="25"/>
  <c r="Z438" i="25"/>
  <c r="Z439" i="25"/>
  <c r="Z440" i="25"/>
  <c r="Z441" i="25"/>
  <c r="Z442" i="25"/>
  <c r="Z443" i="25"/>
  <c r="Z444" i="25"/>
  <c r="Z445" i="25"/>
  <c r="Z446" i="25"/>
  <c r="Z447" i="25"/>
  <c r="Z448" i="25"/>
  <c r="Z449" i="25"/>
  <c r="Z450" i="25"/>
  <c r="Z451" i="25"/>
  <c r="Z452" i="25"/>
  <c r="Z453" i="25"/>
  <c r="Z454" i="25"/>
  <c r="Z455" i="25"/>
  <c r="Z456" i="25"/>
  <c r="Z457" i="25"/>
  <c r="Z458" i="25"/>
  <c r="Z459" i="25"/>
  <c r="Z460" i="25"/>
  <c r="Z461" i="25"/>
  <c r="Z462" i="25"/>
  <c r="Z463" i="25"/>
  <c r="Z464" i="25"/>
  <c r="Z465" i="25"/>
  <c r="Z466" i="25"/>
  <c r="Z467" i="25"/>
  <c r="Z468" i="25"/>
  <c r="Z469" i="25"/>
  <c r="Z470" i="25"/>
  <c r="Z471" i="25"/>
  <c r="Z472" i="25"/>
  <c r="Y74" i="25"/>
  <c r="Y75" i="25"/>
  <c r="Y76" i="25"/>
  <c r="Y77" i="25"/>
  <c r="Y78" i="25"/>
  <c r="Y79" i="25"/>
  <c r="Y80" i="25"/>
  <c r="Y81" i="25"/>
  <c r="Y82" i="25"/>
  <c r="Y83" i="25"/>
  <c r="Y84" i="25"/>
  <c r="Y85" i="25"/>
  <c r="Y86" i="25"/>
  <c r="Y87" i="25"/>
  <c r="Y88" i="25"/>
  <c r="Y89" i="25"/>
  <c r="Y90" i="25"/>
  <c r="Y91" i="25"/>
  <c r="Y92" i="25"/>
  <c r="Y93" i="25"/>
  <c r="Y94" i="25"/>
  <c r="Y95" i="25"/>
  <c r="Y96" i="25"/>
  <c r="Y97" i="25"/>
  <c r="Y98" i="25"/>
  <c r="Y99" i="25"/>
  <c r="Y100" i="25"/>
  <c r="Y101" i="25"/>
  <c r="Y102" i="25"/>
  <c r="Y103" i="25"/>
  <c r="Y104" i="25"/>
  <c r="Y105" i="25"/>
  <c r="Y106" i="25"/>
  <c r="Y107" i="25"/>
  <c r="Y108" i="25"/>
  <c r="Y109" i="25"/>
  <c r="Y110" i="25"/>
  <c r="Y111" i="25"/>
  <c r="Y112" i="25"/>
  <c r="Y113" i="25"/>
  <c r="Y114" i="25"/>
  <c r="Y115" i="25"/>
  <c r="Y116" i="25"/>
  <c r="Y117" i="25"/>
  <c r="Y118" i="25"/>
  <c r="Y119" i="25"/>
  <c r="Y120" i="25"/>
  <c r="Y121" i="25"/>
  <c r="Y122" i="25"/>
  <c r="Y123" i="25"/>
  <c r="Y124" i="25"/>
  <c r="Y125" i="25"/>
  <c r="Y126" i="25"/>
  <c r="Y127" i="25"/>
  <c r="Y128" i="25"/>
  <c r="Y129" i="25"/>
  <c r="Y130" i="25"/>
  <c r="Y131" i="25"/>
  <c r="Y132" i="25"/>
  <c r="Y133" i="25"/>
  <c r="Y134" i="25"/>
  <c r="Y135" i="25"/>
  <c r="Y136" i="25"/>
  <c r="Y137" i="25"/>
  <c r="Y138" i="25"/>
  <c r="Y139" i="25"/>
  <c r="Y140" i="25"/>
  <c r="Y141" i="25"/>
  <c r="Y142" i="25"/>
  <c r="Y143" i="25"/>
  <c r="Y144" i="25"/>
  <c r="Y145" i="25"/>
  <c r="Y146" i="25"/>
  <c r="Y147" i="25"/>
  <c r="Y148" i="25"/>
  <c r="Y149" i="25"/>
  <c r="Y150" i="25"/>
  <c r="Y151" i="25"/>
  <c r="Y152" i="25"/>
  <c r="Y153" i="25"/>
  <c r="Y154" i="25"/>
  <c r="Y155" i="25"/>
  <c r="Y156" i="25"/>
  <c r="Y157" i="25"/>
  <c r="Y158" i="25"/>
  <c r="Y159" i="25"/>
  <c r="Y160" i="25"/>
  <c r="Y161" i="25"/>
  <c r="Y162" i="25"/>
  <c r="Y163" i="25"/>
  <c r="Y164" i="25"/>
  <c r="Y165" i="25"/>
  <c r="Y166" i="25"/>
  <c r="Y167" i="25"/>
  <c r="Y168" i="25"/>
  <c r="Y169" i="25"/>
  <c r="Y170" i="25"/>
  <c r="Y171" i="25"/>
  <c r="Y172" i="25"/>
  <c r="Y173" i="25"/>
  <c r="Y174" i="25"/>
  <c r="Y175" i="25"/>
  <c r="Y176" i="25"/>
  <c r="Y177" i="25"/>
  <c r="Y178" i="25"/>
  <c r="Y179" i="25"/>
  <c r="Y180" i="25"/>
  <c r="Y181" i="25"/>
  <c r="Y182" i="25"/>
  <c r="Y183" i="25"/>
  <c r="Y184" i="25"/>
  <c r="Y185" i="25"/>
  <c r="Y186" i="25"/>
  <c r="Y187" i="25"/>
  <c r="Y188" i="25"/>
  <c r="Y189" i="25"/>
  <c r="Y190" i="25"/>
  <c r="Y191" i="25"/>
  <c r="Y192" i="25"/>
  <c r="Y193" i="25"/>
  <c r="Y194" i="25"/>
  <c r="Y195" i="25"/>
  <c r="Y196" i="25"/>
  <c r="Y197" i="25"/>
  <c r="Y198" i="25"/>
  <c r="Y199" i="25"/>
  <c r="Y200" i="25"/>
  <c r="Y201" i="25"/>
  <c r="Y202" i="25"/>
  <c r="Y203" i="25"/>
  <c r="Y204" i="25"/>
  <c r="Y205" i="25"/>
  <c r="Y206" i="25"/>
  <c r="Y207" i="25"/>
  <c r="Y208" i="25"/>
  <c r="Y209" i="25"/>
  <c r="Y210" i="25"/>
  <c r="Y211" i="25"/>
  <c r="Y212" i="25"/>
  <c r="Y213" i="25"/>
  <c r="Y214" i="25"/>
  <c r="Y215" i="25"/>
  <c r="Y216" i="25"/>
  <c r="Y217" i="25"/>
  <c r="Y218" i="25"/>
  <c r="Y219" i="25"/>
  <c r="Y220" i="25"/>
  <c r="Y221" i="25"/>
  <c r="Y222" i="25"/>
  <c r="Y223" i="25"/>
  <c r="Y224" i="25"/>
  <c r="Y225" i="25"/>
  <c r="Y226" i="25"/>
  <c r="Y227" i="25"/>
  <c r="Y228" i="25"/>
  <c r="Y229" i="25"/>
  <c r="Y230" i="25"/>
  <c r="Y231" i="25"/>
  <c r="Y232" i="25"/>
  <c r="Y233" i="25"/>
  <c r="Y234" i="25"/>
  <c r="Y235" i="25"/>
  <c r="Y236" i="25"/>
  <c r="Y237" i="25"/>
  <c r="Y238" i="25"/>
  <c r="Y239" i="25"/>
  <c r="Y240" i="25"/>
  <c r="Y241" i="25"/>
  <c r="Y242" i="25"/>
  <c r="Y243" i="25"/>
  <c r="Y244" i="25"/>
  <c r="Y245" i="25"/>
  <c r="Y246" i="25"/>
  <c r="Y247" i="25"/>
  <c r="Y248" i="25"/>
  <c r="Y249" i="25"/>
  <c r="Y250" i="25"/>
  <c r="Y251" i="25"/>
  <c r="Y252" i="25"/>
  <c r="Y253" i="25"/>
  <c r="Y254" i="25"/>
  <c r="Y255" i="25"/>
  <c r="Y256" i="25"/>
  <c r="Y257" i="25"/>
  <c r="Y258" i="25"/>
  <c r="Y259" i="25"/>
  <c r="Y260" i="25"/>
  <c r="Y261" i="25"/>
  <c r="Y262" i="25"/>
  <c r="Y263" i="25"/>
  <c r="Y264" i="25"/>
  <c r="Y265" i="25"/>
  <c r="Y266" i="25"/>
  <c r="Y267" i="25"/>
  <c r="Y268" i="25"/>
  <c r="Y269" i="25"/>
  <c r="Y270" i="25"/>
  <c r="Y271" i="25"/>
  <c r="Y272" i="25"/>
  <c r="Y273" i="25"/>
  <c r="Y274" i="25"/>
  <c r="Y275" i="25"/>
  <c r="Y276" i="25"/>
  <c r="Y277" i="25"/>
  <c r="Y278" i="25"/>
  <c r="Y279" i="25"/>
  <c r="Y280" i="25"/>
  <c r="Y281" i="25"/>
  <c r="Y282" i="25"/>
  <c r="Y283" i="25"/>
  <c r="Y284" i="25"/>
  <c r="Y285" i="25"/>
  <c r="Y286" i="25"/>
  <c r="Y287" i="25"/>
  <c r="Y288" i="25"/>
  <c r="Y289" i="25"/>
  <c r="Y290" i="25"/>
  <c r="Y291" i="25"/>
  <c r="Y292" i="25"/>
  <c r="Y293" i="25"/>
  <c r="Y294" i="25"/>
  <c r="Y295" i="25"/>
  <c r="Y296" i="25"/>
  <c r="Y297" i="25"/>
  <c r="Y298" i="25"/>
  <c r="Y299" i="25"/>
  <c r="Y300" i="25"/>
  <c r="Y301" i="25"/>
  <c r="Y302" i="25"/>
  <c r="Y303" i="25"/>
  <c r="Y304" i="25"/>
  <c r="Y305" i="25"/>
  <c r="Y306" i="25"/>
  <c r="Y307" i="25"/>
  <c r="Y308" i="25"/>
  <c r="Y309" i="25"/>
  <c r="Y310" i="25"/>
  <c r="Y311" i="25"/>
  <c r="Y312" i="25"/>
  <c r="Y313" i="25"/>
  <c r="Y314" i="25"/>
  <c r="Y315" i="25"/>
  <c r="Y316" i="25"/>
  <c r="Y317" i="25"/>
  <c r="Y318" i="25"/>
  <c r="Y319" i="25"/>
  <c r="Y320" i="25"/>
  <c r="Y321" i="25"/>
  <c r="Y322" i="25"/>
  <c r="Y323" i="25"/>
  <c r="Y324" i="25"/>
  <c r="Y325" i="25"/>
  <c r="Y326" i="25"/>
  <c r="Y327" i="25"/>
  <c r="Y328" i="25"/>
  <c r="Y329" i="25"/>
  <c r="Y330" i="25"/>
  <c r="Y331" i="25"/>
  <c r="Y332" i="25"/>
  <c r="Y333" i="25"/>
  <c r="Y334" i="25"/>
  <c r="Y335" i="25"/>
  <c r="Y336" i="25"/>
  <c r="Y337" i="25"/>
  <c r="Y338" i="25"/>
  <c r="Y339" i="25"/>
  <c r="Y340" i="25"/>
  <c r="Y341" i="25"/>
  <c r="Y342" i="25"/>
  <c r="Y343" i="25"/>
  <c r="Y344" i="25"/>
  <c r="Y345" i="25"/>
  <c r="Y346" i="25"/>
  <c r="Y347" i="25"/>
  <c r="Y348" i="25"/>
  <c r="Y349" i="25"/>
  <c r="Y350" i="25"/>
  <c r="Y351" i="25"/>
  <c r="Y352" i="25"/>
  <c r="Y353" i="25"/>
  <c r="Y354" i="25"/>
  <c r="Y355" i="25"/>
  <c r="Y356" i="25"/>
  <c r="Y357" i="25"/>
  <c r="Y358" i="25"/>
  <c r="Y359" i="25"/>
  <c r="Y360" i="25"/>
  <c r="Y361" i="25"/>
  <c r="Y362" i="25"/>
  <c r="Y363" i="25"/>
  <c r="Y364" i="25"/>
  <c r="Y365" i="25"/>
  <c r="Y366" i="25"/>
  <c r="Y367" i="25"/>
  <c r="Y368" i="25"/>
  <c r="Y369" i="25"/>
  <c r="Y370" i="25"/>
  <c r="Y371" i="25"/>
  <c r="Y372" i="25"/>
  <c r="Y373" i="25"/>
  <c r="Y374" i="25"/>
  <c r="Y375" i="25"/>
  <c r="Y376" i="25"/>
  <c r="Y377" i="25"/>
  <c r="Y378" i="25"/>
  <c r="Y379" i="25"/>
  <c r="Y380" i="25"/>
  <c r="Y381" i="25"/>
  <c r="Y382" i="25"/>
  <c r="Y383" i="25"/>
  <c r="Y384" i="25"/>
  <c r="Y385" i="25"/>
  <c r="Y386" i="25"/>
  <c r="Y387" i="25"/>
  <c r="Y388" i="25"/>
  <c r="Y389" i="25"/>
  <c r="Y390" i="25"/>
  <c r="Y391" i="25"/>
  <c r="Y392" i="25"/>
  <c r="Y393" i="25"/>
  <c r="Y394" i="25"/>
  <c r="Y395" i="25"/>
  <c r="Y396" i="25"/>
  <c r="Y397" i="25"/>
  <c r="Y398" i="25"/>
  <c r="Y399" i="25"/>
  <c r="Y400" i="25"/>
  <c r="Y401" i="25"/>
  <c r="Y402" i="25"/>
  <c r="Y403" i="25"/>
  <c r="Y404" i="25"/>
  <c r="Y405" i="25"/>
  <c r="Y406" i="25"/>
  <c r="Y407" i="25"/>
  <c r="Y408" i="25"/>
  <c r="Y409" i="25"/>
  <c r="Y410" i="25"/>
  <c r="Y411" i="25"/>
  <c r="Y412" i="25"/>
  <c r="Y413" i="25"/>
  <c r="Y414" i="25"/>
  <c r="Y415" i="25"/>
  <c r="Y416" i="25"/>
  <c r="Y417" i="25"/>
  <c r="Y418" i="25"/>
  <c r="Y419" i="25"/>
  <c r="Y420" i="25"/>
  <c r="Y421" i="25"/>
  <c r="Y422" i="25"/>
  <c r="Y423" i="25"/>
  <c r="Y424" i="25"/>
  <c r="Y425" i="25"/>
  <c r="Y426" i="25"/>
  <c r="Y427" i="25"/>
  <c r="Y428" i="25"/>
  <c r="Y429" i="25"/>
  <c r="Y430" i="25"/>
  <c r="Y431" i="25"/>
  <c r="Y432" i="25"/>
  <c r="Y433" i="25"/>
  <c r="Y434" i="25"/>
  <c r="Y435" i="25"/>
  <c r="Y436" i="25"/>
  <c r="Y437" i="25"/>
  <c r="Y438" i="25"/>
  <c r="Y439" i="25"/>
  <c r="Y440" i="25"/>
  <c r="Y441" i="25"/>
  <c r="Y442" i="25"/>
  <c r="Y443" i="25"/>
  <c r="Y444" i="25"/>
  <c r="Y445" i="25"/>
  <c r="Y446" i="25"/>
  <c r="Y447" i="25"/>
  <c r="Y448" i="25"/>
  <c r="Y449" i="25"/>
  <c r="Y450" i="25"/>
  <c r="Y451" i="25"/>
  <c r="Y452" i="25"/>
  <c r="Y453" i="25"/>
  <c r="Y454" i="25"/>
  <c r="Y455" i="25"/>
  <c r="Y456" i="25"/>
  <c r="Y457" i="25"/>
  <c r="Y458" i="25"/>
  <c r="Y459" i="25"/>
  <c r="Y460" i="25"/>
  <c r="Y461" i="25"/>
  <c r="Y462" i="25"/>
  <c r="Y463" i="25"/>
  <c r="Y464" i="25"/>
  <c r="Y465" i="25"/>
  <c r="Y466" i="25"/>
  <c r="Y467" i="25"/>
  <c r="Y468" i="25"/>
  <c r="Y469" i="25"/>
  <c r="Y470" i="25"/>
  <c r="Y471" i="25"/>
  <c r="Y472" i="25"/>
  <c r="T74" i="25"/>
  <c r="T75" i="25"/>
  <c r="T76" i="25"/>
  <c r="T77" i="25"/>
  <c r="T78" i="25"/>
  <c r="T79" i="25"/>
  <c r="T80" i="25"/>
  <c r="T81" i="25"/>
  <c r="T82" i="25"/>
  <c r="T83" i="25"/>
  <c r="T84" i="25"/>
  <c r="T85" i="25"/>
  <c r="T86" i="25"/>
  <c r="T87" i="25"/>
  <c r="T88" i="25"/>
  <c r="T89" i="25"/>
  <c r="T90" i="25"/>
  <c r="T91" i="25"/>
  <c r="T92" i="25"/>
  <c r="T93" i="25"/>
  <c r="T94" i="25"/>
  <c r="T95" i="25"/>
  <c r="T96" i="25"/>
  <c r="T97" i="25"/>
  <c r="T98" i="25"/>
  <c r="T99" i="25"/>
  <c r="T100" i="25"/>
  <c r="T101" i="25"/>
  <c r="T102" i="25"/>
  <c r="T103" i="25"/>
  <c r="T104" i="25"/>
  <c r="T105" i="25"/>
  <c r="T106" i="25"/>
  <c r="T107" i="25"/>
  <c r="T108" i="25"/>
  <c r="T109" i="25"/>
  <c r="T110" i="25"/>
  <c r="T111" i="25"/>
  <c r="T112" i="25"/>
  <c r="T113" i="25"/>
  <c r="T114" i="25"/>
  <c r="T115" i="25"/>
  <c r="T116" i="25"/>
  <c r="T117" i="25"/>
  <c r="T118" i="25"/>
  <c r="T119" i="25"/>
  <c r="T120" i="25"/>
  <c r="T121" i="25"/>
  <c r="T122" i="25"/>
  <c r="T123" i="25"/>
  <c r="T124" i="25"/>
  <c r="T125" i="25"/>
  <c r="T126" i="25"/>
  <c r="T127" i="25"/>
  <c r="T128" i="25"/>
  <c r="T129" i="25"/>
  <c r="T130" i="25"/>
  <c r="T131" i="25"/>
  <c r="T132" i="25"/>
  <c r="T133" i="25"/>
  <c r="T134" i="25"/>
  <c r="T135" i="25"/>
  <c r="T136" i="25"/>
  <c r="T137" i="25"/>
  <c r="T138" i="25"/>
  <c r="T139" i="25"/>
  <c r="T140" i="25"/>
  <c r="T141" i="25"/>
  <c r="T142" i="25"/>
  <c r="T143" i="25"/>
  <c r="T144" i="25"/>
  <c r="T145" i="25"/>
  <c r="T146" i="25"/>
  <c r="T147" i="25"/>
  <c r="T148" i="25"/>
  <c r="T149" i="25"/>
  <c r="T150" i="25"/>
  <c r="T151" i="25"/>
  <c r="T152" i="25"/>
  <c r="T153" i="25"/>
  <c r="T154" i="25"/>
  <c r="T155" i="25"/>
  <c r="T156" i="25"/>
  <c r="T157" i="25"/>
  <c r="T158" i="25"/>
  <c r="T159" i="25"/>
  <c r="T160" i="25"/>
  <c r="T161" i="25"/>
  <c r="T162" i="25"/>
  <c r="T163" i="25"/>
  <c r="T164" i="25"/>
  <c r="T165" i="25"/>
  <c r="T166" i="25"/>
  <c r="T167" i="25"/>
  <c r="T168" i="25"/>
  <c r="T169" i="25"/>
  <c r="T170" i="25"/>
  <c r="T171" i="25"/>
  <c r="T172" i="25"/>
  <c r="T173" i="25"/>
  <c r="T174" i="25"/>
  <c r="T175" i="25"/>
  <c r="T176" i="25"/>
  <c r="T177" i="25"/>
  <c r="T178" i="25"/>
  <c r="T179" i="25"/>
  <c r="T180" i="25"/>
  <c r="T181" i="25"/>
  <c r="T182" i="25"/>
  <c r="T183" i="25"/>
  <c r="T184" i="25"/>
  <c r="T185" i="25"/>
  <c r="T186" i="25"/>
  <c r="T187" i="25"/>
  <c r="T188" i="25"/>
  <c r="T189" i="25"/>
  <c r="T190" i="25"/>
  <c r="T191" i="25"/>
  <c r="T192" i="25"/>
  <c r="T193" i="25"/>
  <c r="T194" i="25"/>
  <c r="T195" i="25"/>
  <c r="T196" i="25"/>
  <c r="T197" i="25"/>
  <c r="T198" i="25"/>
  <c r="T199" i="25"/>
  <c r="T200" i="25"/>
  <c r="T201" i="25"/>
  <c r="T202" i="25"/>
  <c r="T203" i="25"/>
  <c r="T204" i="25"/>
  <c r="T205" i="25"/>
  <c r="T206" i="25"/>
  <c r="T207" i="25"/>
  <c r="T208" i="25"/>
  <c r="T209" i="25"/>
  <c r="T210" i="25"/>
  <c r="T211" i="25"/>
  <c r="T212" i="25"/>
  <c r="T213" i="25"/>
  <c r="T214" i="25"/>
  <c r="T215" i="25"/>
  <c r="T216" i="25"/>
  <c r="T217" i="25"/>
  <c r="T218" i="25"/>
  <c r="T219" i="25"/>
  <c r="T220" i="25"/>
  <c r="T221" i="25"/>
  <c r="T222" i="25"/>
  <c r="T223" i="25"/>
  <c r="T224" i="25"/>
  <c r="T225" i="25"/>
  <c r="T226" i="25"/>
  <c r="T227" i="25"/>
  <c r="T228" i="25"/>
  <c r="T229" i="25"/>
  <c r="T230" i="25"/>
  <c r="T231" i="25"/>
  <c r="T232" i="25"/>
  <c r="T233" i="25"/>
  <c r="T234" i="25"/>
  <c r="T235" i="25"/>
  <c r="T236" i="25"/>
  <c r="T237" i="25"/>
  <c r="T238" i="25"/>
  <c r="T239" i="25"/>
  <c r="T240" i="25"/>
  <c r="T241" i="25"/>
  <c r="T242" i="25"/>
  <c r="T243" i="25"/>
  <c r="T244" i="25"/>
  <c r="T245" i="25"/>
  <c r="T246" i="25"/>
  <c r="T247" i="25"/>
  <c r="T248" i="25"/>
  <c r="T249" i="25"/>
  <c r="T250" i="25"/>
  <c r="T251" i="25"/>
  <c r="T252" i="25"/>
  <c r="T253" i="25"/>
  <c r="T254" i="25"/>
  <c r="T255" i="25"/>
  <c r="T256" i="25"/>
  <c r="T257" i="25"/>
  <c r="T258" i="25"/>
  <c r="T259" i="25"/>
  <c r="T260" i="25"/>
  <c r="T261" i="25"/>
  <c r="T262" i="25"/>
  <c r="T263" i="25"/>
  <c r="T264" i="25"/>
  <c r="T265" i="25"/>
  <c r="T266" i="25"/>
  <c r="T267" i="25"/>
  <c r="T268" i="25"/>
  <c r="T269" i="25"/>
  <c r="T270" i="25"/>
  <c r="T271" i="25"/>
  <c r="T272" i="25"/>
  <c r="T273" i="25"/>
  <c r="T274" i="25"/>
  <c r="T275" i="25"/>
  <c r="T276" i="25"/>
  <c r="T277" i="25"/>
  <c r="T278" i="25"/>
  <c r="T279" i="25"/>
  <c r="T280" i="25"/>
  <c r="T281" i="25"/>
  <c r="T282" i="25"/>
  <c r="T283" i="25"/>
  <c r="T284" i="25"/>
  <c r="T285" i="25"/>
  <c r="T286" i="25"/>
  <c r="T287" i="25"/>
  <c r="T288" i="25"/>
  <c r="T289" i="25"/>
  <c r="T290" i="25"/>
  <c r="T291" i="25"/>
  <c r="T292" i="25"/>
  <c r="T293" i="25"/>
  <c r="T294" i="25"/>
  <c r="T295" i="25"/>
  <c r="T296" i="25"/>
  <c r="T297" i="25"/>
  <c r="T298" i="25"/>
  <c r="T299" i="25"/>
  <c r="T300" i="25"/>
  <c r="T301" i="25"/>
  <c r="T302" i="25"/>
  <c r="T303" i="25"/>
  <c r="T304" i="25"/>
  <c r="T305" i="25"/>
  <c r="T306" i="25"/>
  <c r="T307" i="25"/>
  <c r="T308" i="25"/>
  <c r="T309" i="25"/>
  <c r="T310" i="25"/>
  <c r="T311" i="25"/>
  <c r="T312" i="25"/>
  <c r="T313" i="25"/>
  <c r="T314" i="25"/>
  <c r="T315" i="25"/>
  <c r="T316" i="25"/>
  <c r="T317" i="25"/>
  <c r="T318" i="25"/>
  <c r="T319" i="25"/>
  <c r="T320" i="25"/>
  <c r="T321" i="25"/>
  <c r="T322" i="25"/>
  <c r="T323" i="25"/>
  <c r="T324" i="25"/>
  <c r="T325" i="25"/>
  <c r="T326" i="25"/>
  <c r="T327" i="25"/>
  <c r="T328" i="25"/>
  <c r="T329" i="25"/>
  <c r="T330" i="25"/>
  <c r="T331" i="25"/>
  <c r="T332" i="25"/>
  <c r="T333" i="25"/>
  <c r="T334" i="25"/>
  <c r="T335" i="25"/>
  <c r="T336" i="25"/>
  <c r="T337" i="25"/>
  <c r="T338" i="25"/>
  <c r="T339" i="25"/>
  <c r="T340" i="25"/>
  <c r="T341" i="25"/>
  <c r="T342" i="25"/>
  <c r="T343" i="25"/>
  <c r="T344" i="25"/>
  <c r="T345" i="25"/>
  <c r="T346" i="25"/>
  <c r="T347" i="25"/>
  <c r="T348" i="25"/>
  <c r="T349" i="25"/>
  <c r="T350" i="25"/>
  <c r="T351" i="25"/>
  <c r="T352" i="25"/>
  <c r="T353" i="25"/>
  <c r="T354" i="25"/>
  <c r="T355" i="25"/>
  <c r="T356" i="25"/>
  <c r="T357" i="25"/>
  <c r="T358" i="25"/>
  <c r="T359" i="25"/>
  <c r="T360" i="25"/>
  <c r="T361" i="25"/>
  <c r="T362" i="25"/>
  <c r="T363" i="25"/>
  <c r="T364" i="25"/>
  <c r="T365" i="25"/>
  <c r="T366" i="25"/>
  <c r="T367" i="25"/>
  <c r="T368" i="25"/>
  <c r="T369" i="25"/>
  <c r="T370" i="25"/>
  <c r="T371" i="25"/>
  <c r="T372" i="25"/>
  <c r="T373" i="25"/>
  <c r="T374" i="25"/>
  <c r="T375" i="25"/>
  <c r="T376" i="25"/>
  <c r="T377" i="25"/>
  <c r="T378" i="25"/>
  <c r="T379" i="25"/>
  <c r="T380" i="25"/>
  <c r="T381" i="25"/>
  <c r="T382" i="25"/>
  <c r="T383" i="25"/>
  <c r="T384" i="25"/>
  <c r="T385" i="25"/>
  <c r="T386" i="25"/>
  <c r="T387" i="25"/>
  <c r="T388" i="25"/>
  <c r="T389" i="25"/>
  <c r="T390" i="25"/>
  <c r="T391" i="25"/>
  <c r="T392" i="25"/>
  <c r="T393" i="25"/>
  <c r="T394" i="25"/>
  <c r="T395" i="25"/>
  <c r="T396" i="25"/>
  <c r="T397" i="25"/>
  <c r="T398" i="25"/>
  <c r="T399" i="25"/>
  <c r="T400" i="25"/>
  <c r="T401" i="25"/>
  <c r="T402" i="25"/>
  <c r="T403" i="25"/>
  <c r="T404" i="25"/>
  <c r="T405" i="25"/>
  <c r="T406" i="25"/>
  <c r="T407" i="25"/>
  <c r="T408" i="25"/>
  <c r="T409" i="25"/>
  <c r="T410" i="25"/>
  <c r="T411" i="25"/>
  <c r="T412" i="25"/>
  <c r="T413" i="25"/>
  <c r="T414" i="25"/>
  <c r="T415" i="25"/>
  <c r="T416" i="25"/>
  <c r="T417" i="25"/>
  <c r="T418" i="25"/>
  <c r="T419" i="25"/>
  <c r="T420" i="25"/>
  <c r="T421" i="25"/>
  <c r="T422" i="25"/>
  <c r="T423" i="25"/>
  <c r="T424" i="25"/>
  <c r="T425" i="25"/>
  <c r="T426" i="25"/>
  <c r="T427" i="25"/>
  <c r="T428" i="25"/>
  <c r="T429" i="25"/>
  <c r="T430" i="25"/>
  <c r="T431" i="25"/>
  <c r="T432" i="25"/>
  <c r="T433" i="25"/>
  <c r="T434" i="25"/>
  <c r="T435" i="25"/>
  <c r="T436" i="25"/>
  <c r="T437" i="25"/>
  <c r="T438" i="25"/>
  <c r="T439" i="25"/>
  <c r="T440" i="25"/>
  <c r="T441" i="25"/>
  <c r="T442" i="25"/>
  <c r="T443" i="25"/>
  <c r="T444" i="25"/>
  <c r="T445" i="25"/>
  <c r="T446" i="25"/>
  <c r="T447" i="25"/>
  <c r="T448" i="25"/>
  <c r="T449" i="25"/>
  <c r="T450" i="25"/>
  <c r="T451" i="25"/>
  <c r="T452" i="25"/>
  <c r="T453" i="25"/>
  <c r="T454" i="25"/>
  <c r="T455" i="25"/>
  <c r="T456" i="25"/>
  <c r="T457" i="25"/>
  <c r="T458" i="25"/>
  <c r="T459" i="25"/>
  <c r="T460" i="25"/>
  <c r="T461" i="25"/>
  <c r="T462" i="25"/>
  <c r="T463" i="25"/>
  <c r="T464" i="25"/>
  <c r="T465" i="25"/>
  <c r="T466" i="25"/>
  <c r="T467" i="25"/>
  <c r="T468" i="25"/>
  <c r="T469" i="25"/>
  <c r="T470" i="25"/>
  <c r="T471" i="25"/>
  <c r="T472" i="25"/>
  <c r="Y73" i="25"/>
  <c r="Z73" i="25"/>
  <c r="AA73" i="25"/>
  <c r="T73" i="25"/>
  <c r="BU88" i="19"/>
  <c r="BU89" i="19"/>
  <c r="BU90" i="19"/>
  <c r="BU91" i="19"/>
  <c r="BU92" i="19"/>
  <c r="BU93" i="19"/>
  <c r="BU94" i="19"/>
  <c r="BU95" i="19"/>
  <c r="BU96" i="19"/>
  <c r="BU97" i="19"/>
  <c r="BU98" i="19"/>
  <c r="BU99" i="19"/>
  <c r="BU100" i="19"/>
  <c r="BU101" i="19"/>
  <c r="BU102" i="19"/>
  <c r="BU103" i="19"/>
  <c r="BU104" i="19"/>
  <c r="BU105" i="19"/>
  <c r="BU106" i="19"/>
  <c r="BU107" i="19"/>
  <c r="BU108" i="19"/>
  <c r="BU109" i="19"/>
  <c r="BU110" i="19"/>
  <c r="BU111" i="19"/>
  <c r="BU112" i="19"/>
  <c r="BU113" i="19"/>
  <c r="BU114" i="19"/>
  <c r="BU115" i="19"/>
  <c r="BU116" i="19"/>
  <c r="BU117" i="19"/>
  <c r="BU118" i="19"/>
  <c r="BU119" i="19"/>
  <c r="BU120" i="19"/>
  <c r="BU121" i="19"/>
  <c r="BU122" i="19"/>
  <c r="BU123" i="19"/>
  <c r="BU124" i="19"/>
  <c r="BU125" i="19"/>
  <c r="BU126" i="19"/>
  <c r="BU127" i="19"/>
  <c r="BU128" i="19"/>
  <c r="BU129" i="19"/>
  <c r="BU130" i="19"/>
  <c r="BU131" i="19"/>
  <c r="BU132" i="19"/>
  <c r="BU133" i="19"/>
  <c r="BU134" i="19"/>
  <c r="BU135" i="19"/>
  <c r="BU136" i="19"/>
  <c r="BU137" i="19"/>
  <c r="BU138" i="19"/>
  <c r="BU139" i="19"/>
  <c r="BU140" i="19"/>
  <c r="BU141" i="19"/>
  <c r="BU142" i="19"/>
  <c r="BU143" i="19"/>
  <c r="BU144" i="19"/>
  <c r="BU145" i="19"/>
  <c r="BU146" i="19"/>
  <c r="BU147" i="19"/>
  <c r="BU148" i="19"/>
  <c r="BU149" i="19"/>
  <c r="BU150" i="19"/>
  <c r="BU151" i="19"/>
  <c r="BU152" i="19"/>
  <c r="BU153" i="19"/>
  <c r="BU154" i="19"/>
  <c r="BU155" i="19"/>
  <c r="BU156" i="19"/>
  <c r="BU157" i="19"/>
  <c r="BU158" i="19"/>
  <c r="BU159" i="19"/>
  <c r="BU160" i="19"/>
  <c r="BU161" i="19"/>
  <c r="BU162" i="19"/>
  <c r="BU163" i="19"/>
  <c r="BU164" i="19"/>
  <c r="BU165" i="19"/>
  <c r="BU166" i="19"/>
  <c r="BU167" i="19"/>
  <c r="BU168" i="19"/>
  <c r="BU169" i="19"/>
  <c r="BU170" i="19"/>
  <c r="BU171" i="19"/>
  <c r="BU172" i="19"/>
  <c r="BU173" i="19"/>
  <c r="BU174" i="19"/>
  <c r="BU175" i="19"/>
  <c r="BU176" i="19"/>
  <c r="BU177" i="19"/>
  <c r="BU178" i="19"/>
  <c r="BU179" i="19"/>
  <c r="BU180" i="19"/>
  <c r="BU181" i="19"/>
  <c r="BU182" i="19"/>
  <c r="BU183" i="19"/>
  <c r="BU184" i="19"/>
  <c r="BU185" i="19"/>
  <c r="BU186" i="19"/>
  <c r="BU187" i="19"/>
  <c r="BU188" i="19"/>
  <c r="BU189" i="19"/>
  <c r="BU190" i="19"/>
  <c r="BU191" i="19"/>
  <c r="BU192" i="19"/>
  <c r="BU193" i="19"/>
  <c r="BU194" i="19"/>
  <c r="BU195" i="19"/>
  <c r="BU196" i="19"/>
  <c r="BU197" i="19"/>
  <c r="BU198" i="19"/>
  <c r="BU199" i="19"/>
  <c r="BU200" i="19"/>
  <c r="BU201" i="19"/>
  <c r="BU202" i="19"/>
  <c r="BU203" i="19"/>
  <c r="BU204" i="19"/>
  <c r="BU205" i="19"/>
  <c r="BU206" i="19"/>
  <c r="BU207" i="19"/>
  <c r="BU208" i="19"/>
  <c r="BU209" i="19"/>
  <c r="BU210" i="19"/>
  <c r="BU211" i="19"/>
  <c r="BU212" i="19"/>
  <c r="BU213" i="19"/>
  <c r="BU214" i="19"/>
  <c r="BU215" i="19"/>
  <c r="BU216" i="19"/>
  <c r="BU217" i="19"/>
  <c r="BU218" i="19"/>
  <c r="BU219" i="19"/>
  <c r="BU220" i="19"/>
  <c r="BU221" i="19"/>
  <c r="BU222" i="19"/>
  <c r="BU223" i="19"/>
  <c r="BU224" i="19"/>
  <c r="BU225" i="19"/>
  <c r="BU226" i="19"/>
  <c r="BU227" i="19"/>
  <c r="BU228" i="19"/>
  <c r="BU229" i="19"/>
  <c r="BU230" i="19"/>
  <c r="BU231" i="19"/>
  <c r="BU232" i="19"/>
  <c r="BU233" i="19"/>
  <c r="BU234" i="19"/>
  <c r="BU235" i="19"/>
  <c r="BU236" i="19"/>
  <c r="BU237" i="19"/>
  <c r="BU238" i="19"/>
  <c r="BU239" i="19"/>
  <c r="BU240" i="19"/>
  <c r="BU241" i="19"/>
  <c r="BU242" i="19"/>
  <c r="BU243" i="19"/>
  <c r="BU244" i="19"/>
  <c r="BU245" i="19"/>
  <c r="BU246" i="19"/>
  <c r="BU247" i="19"/>
  <c r="BU248" i="19"/>
  <c r="BU249" i="19"/>
  <c r="BU250" i="19"/>
  <c r="BU251" i="19"/>
  <c r="BU252" i="19"/>
  <c r="BU253" i="19"/>
  <c r="BU254" i="19"/>
  <c r="BU255" i="19"/>
  <c r="BU256" i="19"/>
  <c r="BU257" i="19"/>
  <c r="BU258" i="19"/>
  <c r="BU259" i="19"/>
  <c r="BU260" i="19"/>
  <c r="BU261" i="19"/>
  <c r="BU262" i="19"/>
  <c r="BU263" i="19"/>
  <c r="BU264" i="19"/>
  <c r="BU265" i="19"/>
  <c r="BU266" i="19"/>
  <c r="BU267" i="19"/>
  <c r="BU268" i="19"/>
  <c r="BU269" i="19"/>
  <c r="BU270" i="19"/>
  <c r="BU271" i="19"/>
  <c r="BU272" i="19"/>
  <c r="BU273" i="19"/>
  <c r="BU274" i="19"/>
  <c r="BU275" i="19"/>
  <c r="BU276" i="19"/>
  <c r="BU277" i="19"/>
  <c r="BU278" i="19"/>
  <c r="BU279" i="19"/>
  <c r="BU280" i="19"/>
  <c r="BU281" i="19"/>
  <c r="BU282" i="19"/>
  <c r="BU283" i="19"/>
  <c r="BU284" i="19"/>
  <c r="BU285" i="19"/>
  <c r="BU286" i="19"/>
  <c r="BU287" i="19"/>
  <c r="BU288" i="19"/>
  <c r="BU289" i="19"/>
  <c r="BU290" i="19"/>
  <c r="BU291" i="19"/>
  <c r="BU292" i="19"/>
  <c r="BU293" i="19"/>
  <c r="BU294" i="19"/>
  <c r="BU295" i="19"/>
  <c r="BU296" i="19"/>
  <c r="BU297" i="19"/>
  <c r="BU298" i="19"/>
  <c r="BU299" i="19"/>
  <c r="BU300" i="19"/>
  <c r="BU301" i="19"/>
  <c r="BU302" i="19"/>
  <c r="BU303" i="19"/>
  <c r="BU304" i="19"/>
  <c r="BU305" i="19"/>
  <c r="BU306" i="19"/>
  <c r="BU307" i="19"/>
  <c r="BU308" i="19"/>
  <c r="BU309" i="19"/>
  <c r="BU310" i="19"/>
  <c r="BU311" i="19"/>
  <c r="BU312" i="19"/>
  <c r="BU313" i="19"/>
  <c r="BU314" i="19"/>
  <c r="BU315" i="19"/>
  <c r="BU316" i="19"/>
  <c r="BU317" i="19"/>
  <c r="BU318" i="19"/>
  <c r="BU319" i="19"/>
  <c r="BU320" i="19"/>
  <c r="BU321" i="19"/>
  <c r="BU322" i="19"/>
  <c r="BU323" i="19"/>
  <c r="BU324" i="19"/>
  <c r="BU325" i="19"/>
  <c r="BU326" i="19"/>
  <c r="BU327" i="19"/>
  <c r="BU328" i="19"/>
  <c r="BU329" i="19"/>
  <c r="BU330" i="19"/>
  <c r="BU331" i="19"/>
  <c r="BU332" i="19"/>
  <c r="BU333" i="19"/>
  <c r="BU334" i="19"/>
  <c r="BU335" i="19"/>
  <c r="BU336" i="19"/>
  <c r="BU337" i="19"/>
  <c r="BU338" i="19"/>
  <c r="BU339" i="19"/>
  <c r="BU340" i="19"/>
  <c r="BU341" i="19"/>
  <c r="BU342" i="19"/>
  <c r="BU343" i="19"/>
  <c r="BU344" i="19"/>
  <c r="BU345" i="19"/>
  <c r="BU346" i="19"/>
  <c r="BU347" i="19"/>
  <c r="BU348" i="19"/>
  <c r="BU349" i="19"/>
  <c r="BU350" i="19"/>
  <c r="BU351" i="19"/>
  <c r="BU352" i="19"/>
  <c r="BU353" i="19"/>
  <c r="BU354" i="19"/>
  <c r="BU355" i="19"/>
  <c r="BU356" i="19"/>
  <c r="BU357" i="19"/>
  <c r="BU358" i="19"/>
  <c r="BU359" i="19"/>
  <c r="BU360" i="19"/>
  <c r="BU361" i="19"/>
  <c r="BU362" i="19"/>
  <c r="BU363" i="19"/>
  <c r="BU364" i="19"/>
  <c r="BU365" i="19"/>
  <c r="BU366" i="19"/>
  <c r="BU367" i="19"/>
  <c r="BU368" i="19"/>
  <c r="BU369" i="19"/>
  <c r="BU370" i="19"/>
  <c r="BU371" i="19"/>
  <c r="BU372" i="19"/>
  <c r="BU373" i="19"/>
  <c r="BU374" i="19"/>
  <c r="BU375" i="19"/>
  <c r="BU376" i="19"/>
  <c r="BU377" i="19"/>
  <c r="BU378" i="19"/>
  <c r="BU379" i="19"/>
  <c r="BU380" i="19"/>
  <c r="BU381" i="19"/>
  <c r="BU382" i="19"/>
  <c r="BU383" i="19"/>
  <c r="BU384" i="19"/>
  <c r="BU385" i="19"/>
  <c r="BU386" i="19"/>
  <c r="BU387" i="19"/>
  <c r="BU388" i="19"/>
  <c r="BU389" i="19"/>
  <c r="BU390" i="19"/>
  <c r="BU391" i="19"/>
  <c r="BU392" i="19"/>
  <c r="BU393" i="19"/>
  <c r="BU394" i="19"/>
  <c r="BU395" i="19"/>
  <c r="BU396" i="19"/>
  <c r="BU397" i="19"/>
  <c r="BU398" i="19"/>
  <c r="BU399" i="19"/>
  <c r="BU400" i="19"/>
  <c r="BU401" i="19"/>
  <c r="BU402" i="19"/>
  <c r="BU403" i="19"/>
  <c r="BU404" i="19"/>
  <c r="BU405" i="19"/>
  <c r="BU406" i="19"/>
  <c r="BU407" i="19"/>
  <c r="BU408" i="19"/>
  <c r="BU409" i="19"/>
  <c r="BU410" i="19"/>
  <c r="BU411" i="19"/>
  <c r="BU412" i="19"/>
  <c r="BU413" i="19"/>
  <c r="BU414" i="19"/>
  <c r="BU415" i="19"/>
  <c r="BU416" i="19"/>
  <c r="BU417" i="19"/>
  <c r="BU418" i="19"/>
  <c r="BU419" i="19"/>
  <c r="BU420" i="19"/>
  <c r="BU421" i="19"/>
  <c r="BU422" i="19"/>
  <c r="BU423" i="19"/>
  <c r="BU424" i="19"/>
  <c r="BU425" i="19"/>
  <c r="BU426" i="19"/>
  <c r="BU427" i="19"/>
  <c r="BU428" i="19"/>
  <c r="BU429" i="19"/>
  <c r="BU430" i="19"/>
  <c r="BU431" i="19"/>
  <c r="BU432" i="19"/>
  <c r="BU433" i="19"/>
  <c r="BU434" i="19"/>
  <c r="BU435" i="19"/>
  <c r="BU436" i="19"/>
  <c r="BU437" i="19"/>
  <c r="BU438" i="19"/>
  <c r="BU439" i="19"/>
  <c r="BU440" i="19"/>
  <c r="BU441" i="19"/>
  <c r="BU442" i="19"/>
  <c r="BU443" i="19"/>
  <c r="BU444" i="19"/>
  <c r="BU445" i="19"/>
  <c r="BU446" i="19"/>
  <c r="BU447" i="19"/>
  <c r="BU448" i="19"/>
  <c r="BU449" i="19"/>
  <c r="BU450" i="19"/>
  <c r="BU451" i="19"/>
  <c r="BU452" i="19"/>
  <c r="BU453" i="19"/>
  <c r="BU454" i="19"/>
  <c r="BU455" i="19"/>
  <c r="BU456" i="19"/>
  <c r="BU457" i="19"/>
  <c r="BU458" i="19"/>
  <c r="BU459" i="19"/>
  <c r="BU460" i="19"/>
  <c r="BU461" i="19"/>
  <c r="BU462" i="19"/>
  <c r="BU463" i="19"/>
  <c r="BU464" i="19"/>
  <c r="BU465" i="19"/>
  <c r="BU466" i="19"/>
  <c r="BU467" i="19"/>
  <c r="BU468" i="19"/>
  <c r="BU469" i="19"/>
  <c r="BU470" i="19"/>
  <c r="BU471" i="19"/>
  <c r="BU472" i="19"/>
  <c r="Q74" i="25"/>
  <c r="Q75" i="25"/>
  <c r="Q76" i="25"/>
  <c r="Q77" i="25"/>
  <c r="Q78" i="25"/>
  <c r="Q79" i="25"/>
  <c r="Q80" i="25"/>
  <c r="Q81" i="25"/>
  <c r="Q82" i="25"/>
  <c r="Q83" i="25"/>
  <c r="Q84" i="25"/>
  <c r="Q85" i="25"/>
  <c r="Q86" i="25"/>
  <c r="Q87" i="25"/>
  <c r="Q88" i="25"/>
  <c r="Q89" i="25"/>
  <c r="Q90" i="25"/>
  <c r="Q91" i="25"/>
  <c r="Q92" i="25"/>
  <c r="Q93" i="25"/>
  <c r="Q94" i="25"/>
  <c r="Q95" i="25"/>
  <c r="Q96" i="25"/>
  <c r="Q97" i="25"/>
  <c r="Q98" i="25"/>
  <c r="Q99" i="25"/>
  <c r="Q100" i="25"/>
  <c r="Q101" i="25"/>
  <c r="Q102" i="25"/>
  <c r="Q103" i="25"/>
  <c r="Q104" i="25"/>
  <c r="Q105" i="25"/>
  <c r="Q106" i="25"/>
  <c r="Q107" i="25"/>
  <c r="Q108" i="25"/>
  <c r="Q109" i="25"/>
  <c r="Q110" i="25"/>
  <c r="Q111" i="25"/>
  <c r="Q112" i="25"/>
  <c r="Q113" i="25"/>
  <c r="Q114" i="25"/>
  <c r="Q115" i="25"/>
  <c r="Q116" i="25"/>
  <c r="Q117" i="25"/>
  <c r="Q118" i="25"/>
  <c r="Q119" i="25"/>
  <c r="Q120" i="25"/>
  <c r="Q121" i="25"/>
  <c r="Q122" i="25"/>
  <c r="Q123" i="25"/>
  <c r="Q124" i="25"/>
  <c r="Q125" i="25"/>
  <c r="Q126" i="25"/>
  <c r="Q127" i="25"/>
  <c r="Q128" i="25"/>
  <c r="Q129" i="25"/>
  <c r="Q130" i="25"/>
  <c r="Q131" i="25"/>
  <c r="Q132" i="25"/>
  <c r="Q133" i="25"/>
  <c r="Q134" i="25"/>
  <c r="Q135" i="25"/>
  <c r="Q136" i="25"/>
  <c r="Q137" i="25"/>
  <c r="Q138" i="25"/>
  <c r="Q139" i="25"/>
  <c r="Q140" i="25"/>
  <c r="Q141" i="25"/>
  <c r="Q142" i="25"/>
  <c r="Q143" i="25"/>
  <c r="Q144" i="25"/>
  <c r="Q145" i="25"/>
  <c r="Q146" i="25"/>
  <c r="Q147" i="25"/>
  <c r="Q148" i="25"/>
  <c r="Q149" i="25"/>
  <c r="Q150" i="25"/>
  <c r="Q151" i="25"/>
  <c r="Q152" i="25"/>
  <c r="Q153" i="25"/>
  <c r="Q154" i="25"/>
  <c r="Q155" i="25"/>
  <c r="Q156" i="25"/>
  <c r="Q157" i="25"/>
  <c r="Q158" i="25"/>
  <c r="Q159" i="25"/>
  <c r="Q160" i="25"/>
  <c r="Q161" i="25"/>
  <c r="Q162" i="25"/>
  <c r="Q163" i="25"/>
  <c r="Q164" i="25"/>
  <c r="Q165" i="25"/>
  <c r="Q166" i="25"/>
  <c r="Q167" i="25"/>
  <c r="Q168" i="25"/>
  <c r="Q169" i="25"/>
  <c r="Q170" i="25"/>
  <c r="Q171" i="25"/>
  <c r="Q172" i="25"/>
  <c r="Q173" i="25"/>
  <c r="Q174" i="25"/>
  <c r="Q175" i="25"/>
  <c r="Q176" i="25"/>
  <c r="Q177" i="25"/>
  <c r="Q178" i="25"/>
  <c r="Q179" i="25"/>
  <c r="Q180" i="25"/>
  <c r="Q181" i="25"/>
  <c r="Q182" i="25"/>
  <c r="Q183" i="25"/>
  <c r="Q184" i="25"/>
  <c r="Q185" i="25"/>
  <c r="Q186" i="25"/>
  <c r="Q187" i="25"/>
  <c r="Q188" i="25"/>
  <c r="Q189" i="25"/>
  <c r="Q190" i="25"/>
  <c r="Q191" i="25"/>
  <c r="Q192" i="25"/>
  <c r="Q193" i="25"/>
  <c r="Q194" i="25"/>
  <c r="Q195" i="25"/>
  <c r="Q196" i="25"/>
  <c r="Q197" i="25"/>
  <c r="Q198" i="25"/>
  <c r="Q199" i="25"/>
  <c r="Q200" i="25"/>
  <c r="Q201" i="25"/>
  <c r="Q202" i="25"/>
  <c r="Q203" i="25"/>
  <c r="Q204" i="25"/>
  <c r="Q205" i="25"/>
  <c r="Q206" i="25"/>
  <c r="Q207" i="25"/>
  <c r="Q208" i="25"/>
  <c r="Q209" i="25"/>
  <c r="Q210" i="25"/>
  <c r="Q211" i="25"/>
  <c r="Q212" i="25"/>
  <c r="Q213" i="25"/>
  <c r="Q214" i="25"/>
  <c r="Q215" i="25"/>
  <c r="Q216" i="25"/>
  <c r="Q217" i="25"/>
  <c r="Q218" i="25"/>
  <c r="Q219" i="25"/>
  <c r="Q220" i="25"/>
  <c r="Q221" i="25"/>
  <c r="Q222" i="25"/>
  <c r="Q223" i="25"/>
  <c r="Q224" i="25"/>
  <c r="Q225" i="25"/>
  <c r="Q226" i="25"/>
  <c r="Q227" i="25"/>
  <c r="Q228" i="25"/>
  <c r="Q229" i="25"/>
  <c r="Q230" i="25"/>
  <c r="Q231" i="25"/>
  <c r="Q232" i="25"/>
  <c r="Q233" i="25"/>
  <c r="Q234" i="25"/>
  <c r="Q235" i="25"/>
  <c r="Q236" i="25"/>
  <c r="Q237" i="25"/>
  <c r="Q238" i="25"/>
  <c r="Q239" i="25"/>
  <c r="Q240" i="25"/>
  <c r="Q241" i="25"/>
  <c r="Q242" i="25"/>
  <c r="Q243" i="25"/>
  <c r="Q244" i="25"/>
  <c r="Q245" i="25"/>
  <c r="Q246" i="25"/>
  <c r="Q247" i="25"/>
  <c r="Q248" i="25"/>
  <c r="Q249" i="25"/>
  <c r="Q250" i="25"/>
  <c r="Q251" i="25"/>
  <c r="Q252" i="25"/>
  <c r="Q253" i="25"/>
  <c r="Q254" i="25"/>
  <c r="Q255" i="25"/>
  <c r="Q256" i="25"/>
  <c r="Q257" i="25"/>
  <c r="Q258" i="25"/>
  <c r="Q259" i="25"/>
  <c r="Q260" i="25"/>
  <c r="Q261" i="25"/>
  <c r="Q262" i="25"/>
  <c r="Q263" i="25"/>
  <c r="Q264" i="25"/>
  <c r="Q265" i="25"/>
  <c r="Q266" i="25"/>
  <c r="Q267" i="25"/>
  <c r="Q268" i="25"/>
  <c r="Q269" i="25"/>
  <c r="Q270" i="25"/>
  <c r="Q271" i="25"/>
  <c r="Q272" i="25"/>
  <c r="Q273" i="25"/>
  <c r="Q274" i="25"/>
  <c r="Q275" i="25"/>
  <c r="Q276" i="25"/>
  <c r="Q277" i="25"/>
  <c r="Q278" i="25"/>
  <c r="Q279" i="25"/>
  <c r="Q280" i="25"/>
  <c r="Q281" i="25"/>
  <c r="Q282" i="25"/>
  <c r="Q283" i="25"/>
  <c r="Q284" i="25"/>
  <c r="Q285" i="25"/>
  <c r="Q286" i="25"/>
  <c r="Q287" i="25"/>
  <c r="Q288" i="25"/>
  <c r="Q289" i="25"/>
  <c r="Q290" i="25"/>
  <c r="Q291" i="25"/>
  <c r="Q292" i="25"/>
  <c r="Q293" i="25"/>
  <c r="Q294" i="25"/>
  <c r="Q295" i="25"/>
  <c r="Q296" i="25"/>
  <c r="Q297" i="25"/>
  <c r="Q298" i="25"/>
  <c r="Q299" i="25"/>
  <c r="Q300" i="25"/>
  <c r="Q301" i="25"/>
  <c r="Q302" i="25"/>
  <c r="Q303" i="25"/>
  <c r="Q304" i="25"/>
  <c r="Q305" i="25"/>
  <c r="Q306" i="25"/>
  <c r="Q307" i="25"/>
  <c r="Q308" i="25"/>
  <c r="Q309" i="25"/>
  <c r="Q310" i="25"/>
  <c r="Q311" i="25"/>
  <c r="Q312" i="25"/>
  <c r="Q313" i="25"/>
  <c r="Q314" i="25"/>
  <c r="Q315" i="25"/>
  <c r="Q316" i="25"/>
  <c r="Q317" i="25"/>
  <c r="Q318" i="25"/>
  <c r="Q319" i="25"/>
  <c r="Q320" i="25"/>
  <c r="Q321" i="25"/>
  <c r="Q322" i="25"/>
  <c r="Q323" i="25"/>
  <c r="Q324" i="25"/>
  <c r="Q325" i="25"/>
  <c r="Q326" i="25"/>
  <c r="Q327" i="25"/>
  <c r="Q328" i="25"/>
  <c r="Q329" i="25"/>
  <c r="Q330" i="25"/>
  <c r="Q331" i="25"/>
  <c r="Q332" i="25"/>
  <c r="Q333" i="25"/>
  <c r="Q334" i="25"/>
  <c r="Q335" i="25"/>
  <c r="Q336" i="25"/>
  <c r="Q337" i="25"/>
  <c r="Q338" i="25"/>
  <c r="Q339" i="25"/>
  <c r="Q340" i="25"/>
  <c r="Q341" i="25"/>
  <c r="Q342" i="25"/>
  <c r="Q343" i="25"/>
  <c r="Q344" i="25"/>
  <c r="Q345" i="25"/>
  <c r="Q346" i="25"/>
  <c r="Q347" i="25"/>
  <c r="Q348" i="25"/>
  <c r="Q349" i="25"/>
  <c r="Q350" i="25"/>
  <c r="Q351" i="25"/>
  <c r="Q352" i="25"/>
  <c r="Q353" i="25"/>
  <c r="Q354" i="25"/>
  <c r="Q355" i="25"/>
  <c r="Q356" i="25"/>
  <c r="Q357" i="25"/>
  <c r="Q358" i="25"/>
  <c r="Q359" i="25"/>
  <c r="Q360" i="25"/>
  <c r="Q361" i="25"/>
  <c r="Q362" i="25"/>
  <c r="Q363" i="25"/>
  <c r="Q364" i="25"/>
  <c r="Q365" i="25"/>
  <c r="Q366" i="25"/>
  <c r="Q367" i="25"/>
  <c r="Q368" i="25"/>
  <c r="Q369" i="25"/>
  <c r="Q370" i="25"/>
  <c r="Q371" i="25"/>
  <c r="Q372" i="25"/>
  <c r="Q373" i="25"/>
  <c r="Q374" i="25"/>
  <c r="Q375" i="25"/>
  <c r="Q376" i="25"/>
  <c r="Q377" i="25"/>
  <c r="Q378" i="25"/>
  <c r="Q379" i="25"/>
  <c r="Q380" i="25"/>
  <c r="Q381" i="25"/>
  <c r="Q382" i="25"/>
  <c r="Q383" i="25"/>
  <c r="Q384" i="25"/>
  <c r="Q385" i="25"/>
  <c r="Q386" i="25"/>
  <c r="Q387" i="25"/>
  <c r="Q388" i="25"/>
  <c r="Q389" i="25"/>
  <c r="Q390" i="25"/>
  <c r="Q391" i="25"/>
  <c r="Q392" i="25"/>
  <c r="Q393" i="25"/>
  <c r="Q394" i="25"/>
  <c r="Q395" i="25"/>
  <c r="Q396" i="25"/>
  <c r="Q397" i="25"/>
  <c r="Q398" i="25"/>
  <c r="Q399" i="25"/>
  <c r="Q400" i="25"/>
  <c r="Q401" i="25"/>
  <c r="Q402" i="25"/>
  <c r="Q403" i="25"/>
  <c r="Q404" i="25"/>
  <c r="Q405" i="25"/>
  <c r="Q406" i="25"/>
  <c r="Q407" i="25"/>
  <c r="Q408" i="25"/>
  <c r="Q409" i="25"/>
  <c r="Q410" i="25"/>
  <c r="Q411" i="25"/>
  <c r="Q412" i="25"/>
  <c r="Q413" i="25"/>
  <c r="Q414" i="25"/>
  <c r="Q415" i="25"/>
  <c r="Q416" i="25"/>
  <c r="Q417" i="25"/>
  <c r="Q418" i="25"/>
  <c r="Q419" i="25"/>
  <c r="Q420" i="25"/>
  <c r="Q421" i="25"/>
  <c r="Q422" i="25"/>
  <c r="Q423" i="25"/>
  <c r="Q424" i="25"/>
  <c r="Q425" i="25"/>
  <c r="Q426" i="25"/>
  <c r="Q427" i="25"/>
  <c r="Q428" i="25"/>
  <c r="Q429" i="25"/>
  <c r="Q430" i="25"/>
  <c r="Q431" i="25"/>
  <c r="Q432" i="25"/>
  <c r="Q433" i="25"/>
  <c r="Q434" i="25"/>
  <c r="Q435" i="25"/>
  <c r="Q436" i="25"/>
  <c r="Q437" i="25"/>
  <c r="Q438" i="25"/>
  <c r="Q439" i="25"/>
  <c r="Q440" i="25"/>
  <c r="Q441" i="25"/>
  <c r="Q442" i="25"/>
  <c r="Q443" i="25"/>
  <c r="Q444" i="25"/>
  <c r="Q445" i="25"/>
  <c r="Q446" i="25"/>
  <c r="Q447" i="25"/>
  <c r="Q448" i="25"/>
  <c r="Q449" i="25"/>
  <c r="Q450" i="25"/>
  <c r="Q451" i="25"/>
  <c r="Q452" i="25"/>
  <c r="Q453" i="25"/>
  <c r="Q454" i="25"/>
  <c r="Q455" i="25"/>
  <c r="Q456" i="25"/>
  <c r="Q457" i="25"/>
  <c r="Q458" i="25"/>
  <c r="Q459" i="25"/>
  <c r="Q460" i="25"/>
  <c r="Q461" i="25"/>
  <c r="Q462" i="25"/>
  <c r="Q463" i="25"/>
  <c r="Q464" i="25"/>
  <c r="Q465" i="25"/>
  <c r="Q466" i="25"/>
  <c r="Q467" i="25"/>
  <c r="Q468" i="25"/>
  <c r="Q469" i="25"/>
  <c r="Q470" i="25"/>
  <c r="Q471" i="25"/>
  <c r="Q472" i="25"/>
  <c r="J74" i="25"/>
  <c r="J75" i="25"/>
  <c r="J76" i="25"/>
  <c r="J77" i="25"/>
  <c r="J78" i="25"/>
  <c r="J79" i="25"/>
  <c r="J80" i="25"/>
  <c r="J81" i="25"/>
  <c r="J82" i="25"/>
  <c r="J83" i="25"/>
  <c r="J84" i="25"/>
  <c r="J85" i="25"/>
  <c r="J86" i="25"/>
  <c r="J87" i="25"/>
  <c r="J88" i="25"/>
  <c r="J89" i="25"/>
  <c r="J90" i="25"/>
  <c r="J91" i="25"/>
  <c r="J92" i="25"/>
  <c r="J93" i="25"/>
  <c r="J94" i="25"/>
  <c r="J95" i="25"/>
  <c r="J96" i="25"/>
  <c r="J97" i="25"/>
  <c r="J98" i="25"/>
  <c r="J99" i="25"/>
  <c r="J100" i="25"/>
  <c r="J101" i="25"/>
  <c r="J102" i="25"/>
  <c r="J103" i="25"/>
  <c r="J104" i="25"/>
  <c r="J105" i="25"/>
  <c r="J106" i="25"/>
  <c r="J107" i="25"/>
  <c r="J108" i="25"/>
  <c r="J109" i="25"/>
  <c r="J110" i="25"/>
  <c r="J111" i="25"/>
  <c r="J112" i="25"/>
  <c r="J113" i="25"/>
  <c r="J114" i="25"/>
  <c r="J115" i="25"/>
  <c r="J116" i="25"/>
  <c r="J117" i="25"/>
  <c r="J118" i="25"/>
  <c r="J119" i="25"/>
  <c r="J120" i="25"/>
  <c r="J121" i="25"/>
  <c r="J122" i="25"/>
  <c r="J123" i="25"/>
  <c r="J124" i="25"/>
  <c r="J125" i="25"/>
  <c r="J126" i="25"/>
  <c r="J127" i="25"/>
  <c r="J128" i="25"/>
  <c r="J129" i="25"/>
  <c r="J130" i="25"/>
  <c r="J131" i="25"/>
  <c r="J132" i="25"/>
  <c r="J133" i="25"/>
  <c r="J134" i="25"/>
  <c r="J135" i="25"/>
  <c r="J136" i="25"/>
  <c r="J137" i="25"/>
  <c r="J138" i="25"/>
  <c r="J139" i="25"/>
  <c r="J140" i="25"/>
  <c r="J141" i="25"/>
  <c r="J142" i="25"/>
  <c r="J143" i="25"/>
  <c r="J144" i="25"/>
  <c r="J145" i="25"/>
  <c r="J146" i="25"/>
  <c r="J147" i="25"/>
  <c r="J148" i="25"/>
  <c r="J149" i="25"/>
  <c r="J150" i="25"/>
  <c r="J151" i="25"/>
  <c r="J152" i="25"/>
  <c r="J153" i="25"/>
  <c r="J154" i="25"/>
  <c r="J155" i="25"/>
  <c r="J156" i="25"/>
  <c r="J157" i="25"/>
  <c r="J158" i="25"/>
  <c r="J159" i="25"/>
  <c r="J160" i="25"/>
  <c r="J161" i="25"/>
  <c r="J162" i="25"/>
  <c r="J163" i="25"/>
  <c r="J164" i="25"/>
  <c r="J165" i="25"/>
  <c r="J166" i="25"/>
  <c r="J167" i="25"/>
  <c r="J168" i="25"/>
  <c r="J169" i="25"/>
  <c r="J170" i="25"/>
  <c r="J171" i="25"/>
  <c r="J172" i="25"/>
  <c r="J173" i="25"/>
  <c r="J174" i="25"/>
  <c r="J175" i="25"/>
  <c r="J176" i="25"/>
  <c r="J177" i="25"/>
  <c r="J178" i="25"/>
  <c r="J179" i="25"/>
  <c r="J180" i="25"/>
  <c r="J181" i="25"/>
  <c r="J182" i="25"/>
  <c r="J183" i="25"/>
  <c r="J184" i="25"/>
  <c r="J185" i="25"/>
  <c r="J186" i="25"/>
  <c r="J187" i="25"/>
  <c r="J188" i="25"/>
  <c r="J189" i="25"/>
  <c r="J190" i="25"/>
  <c r="J191" i="25"/>
  <c r="J192" i="25"/>
  <c r="J193" i="25"/>
  <c r="J194" i="25"/>
  <c r="J195" i="25"/>
  <c r="J196" i="25"/>
  <c r="J197" i="25"/>
  <c r="J198" i="25"/>
  <c r="J199" i="25"/>
  <c r="J200" i="25"/>
  <c r="J201" i="25"/>
  <c r="J202" i="25"/>
  <c r="J203" i="25"/>
  <c r="J204" i="25"/>
  <c r="J205" i="25"/>
  <c r="J206" i="25"/>
  <c r="J207" i="25"/>
  <c r="J208" i="25"/>
  <c r="J209" i="25"/>
  <c r="J210" i="25"/>
  <c r="J211" i="25"/>
  <c r="J212" i="25"/>
  <c r="J213" i="25"/>
  <c r="J214" i="25"/>
  <c r="J215" i="25"/>
  <c r="J216" i="25"/>
  <c r="J217" i="25"/>
  <c r="J218" i="25"/>
  <c r="J219" i="25"/>
  <c r="J220" i="25"/>
  <c r="J221" i="25"/>
  <c r="J222" i="25"/>
  <c r="J223" i="25"/>
  <c r="J224" i="25"/>
  <c r="J225" i="25"/>
  <c r="J226" i="25"/>
  <c r="J227" i="25"/>
  <c r="J228" i="25"/>
  <c r="J229" i="25"/>
  <c r="J230" i="25"/>
  <c r="J231" i="25"/>
  <c r="J232" i="25"/>
  <c r="J233" i="25"/>
  <c r="J234" i="25"/>
  <c r="J235" i="25"/>
  <c r="J236" i="25"/>
  <c r="J237" i="25"/>
  <c r="J238" i="25"/>
  <c r="J239" i="25"/>
  <c r="J240" i="25"/>
  <c r="J241" i="25"/>
  <c r="J242" i="25"/>
  <c r="J243" i="25"/>
  <c r="J244" i="25"/>
  <c r="J245" i="25"/>
  <c r="J246" i="25"/>
  <c r="J247" i="25"/>
  <c r="J248" i="25"/>
  <c r="J249" i="25"/>
  <c r="J250" i="25"/>
  <c r="J251" i="25"/>
  <c r="J252" i="25"/>
  <c r="J253" i="25"/>
  <c r="J254" i="25"/>
  <c r="J255" i="25"/>
  <c r="J256" i="25"/>
  <c r="J257" i="25"/>
  <c r="J258" i="25"/>
  <c r="J259" i="25"/>
  <c r="J260" i="25"/>
  <c r="J261" i="25"/>
  <c r="J262" i="25"/>
  <c r="J263" i="25"/>
  <c r="J264" i="25"/>
  <c r="J265" i="25"/>
  <c r="J266" i="25"/>
  <c r="J267" i="25"/>
  <c r="J268" i="25"/>
  <c r="J269" i="25"/>
  <c r="J270" i="25"/>
  <c r="J271" i="25"/>
  <c r="J272" i="25"/>
  <c r="J273" i="25"/>
  <c r="J274" i="25"/>
  <c r="J275" i="25"/>
  <c r="J276" i="25"/>
  <c r="J277" i="25"/>
  <c r="J278" i="25"/>
  <c r="J279" i="25"/>
  <c r="J280" i="25"/>
  <c r="J281" i="25"/>
  <c r="J282" i="25"/>
  <c r="J283" i="25"/>
  <c r="J284" i="25"/>
  <c r="J285" i="25"/>
  <c r="J286" i="25"/>
  <c r="J287" i="25"/>
  <c r="J288" i="25"/>
  <c r="J289" i="25"/>
  <c r="J290" i="25"/>
  <c r="J291" i="25"/>
  <c r="J292" i="25"/>
  <c r="J293" i="25"/>
  <c r="J294" i="25"/>
  <c r="J295" i="25"/>
  <c r="J296" i="25"/>
  <c r="J297" i="25"/>
  <c r="J298" i="25"/>
  <c r="J299" i="25"/>
  <c r="J300" i="25"/>
  <c r="J301" i="25"/>
  <c r="J302" i="25"/>
  <c r="J303" i="25"/>
  <c r="J304" i="25"/>
  <c r="J305" i="25"/>
  <c r="J306" i="25"/>
  <c r="J307" i="25"/>
  <c r="J308" i="25"/>
  <c r="J309" i="25"/>
  <c r="J310" i="25"/>
  <c r="J311" i="25"/>
  <c r="J312" i="25"/>
  <c r="J313" i="25"/>
  <c r="J314" i="25"/>
  <c r="J315" i="25"/>
  <c r="J316" i="25"/>
  <c r="J317" i="25"/>
  <c r="J318" i="25"/>
  <c r="J319" i="25"/>
  <c r="J320" i="25"/>
  <c r="J321" i="25"/>
  <c r="J322" i="25"/>
  <c r="J323" i="25"/>
  <c r="J324" i="25"/>
  <c r="J325" i="25"/>
  <c r="J326" i="25"/>
  <c r="J327" i="25"/>
  <c r="J328" i="25"/>
  <c r="J329" i="25"/>
  <c r="J330" i="25"/>
  <c r="J331" i="25"/>
  <c r="J332" i="25"/>
  <c r="J333" i="25"/>
  <c r="J334" i="25"/>
  <c r="J335" i="25"/>
  <c r="J336" i="25"/>
  <c r="J337" i="25"/>
  <c r="J338" i="25"/>
  <c r="J339" i="25"/>
  <c r="J340" i="25"/>
  <c r="J341" i="25"/>
  <c r="J342" i="25"/>
  <c r="J343" i="25"/>
  <c r="J344" i="25"/>
  <c r="J345" i="25"/>
  <c r="J346" i="25"/>
  <c r="J347" i="25"/>
  <c r="J348" i="25"/>
  <c r="J349" i="25"/>
  <c r="J350" i="25"/>
  <c r="J351" i="25"/>
  <c r="J352" i="25"/>
  <c r="J353" i="25"/>
  <c r="J354" i="25"/>
  <c r="J355" i="25"/>
  <c r="J356" i="25"/>
  <c r="J357" i="25"/>
  <c r="J358" i="25"/>
  <c r="J359" i="25"/>
  <c r="J360" i="25"/>
  <c r="J361" i="25"/>
  <c r="J362" i="25"/>
  <c r="J363" i="25"/>
  <c r="J364" i="25"/>
  <c r="J365" i="25"/>
  <c r="J366" i="25"/>
  <c r="J367" i="25"/>
  <c r="J368" i="25"/>
  <c r="J369" i="25"/>
  <c r="J370" i="25"/>
  <c r="J371" i="25"/>
  <c r="J372" i="25"/>
  <c r="J373" i="25"/>
  <c r="J374" i="25"/>
  <c r="J375" i="25"/>
  <c r="J376" i="25"/>
  <c r="J377" i="25"/>
  <c r="J378" i="25"/>
  <c r="J379" i="25"/>
  <c r="J380" i="25"/>
  <c r="J381" i="25"/>
  <c r="J382" i="25"/>
  <c r="J383" i="25"/>
  <c r="J384" i="25"/>
  <c r="J385" i="25"/>
  <c r="J386" i="25"/>
  <c r="J387" i="25"/>
  <c r="J388" i="25"/>
  <c r="J389" i="25"/>
  <c r="J390" i="25"/>
  <c r="J391" i="25"/>
  <c r="J392" i="25"/>
  <c r="J393" i="25"/>
  <c r="J394" i="25"/>
  <c r="J395" i="25"/>
  <c r="J396" i="25"/>
  <c r="J397" i="25"/>
  <c r="J398" i="25"/>
  <c r="J399" i="25"/>
  <c r="J400" i="25"/>
  <c r="J401" i="25"/>
  <c r="J402" i="25"/>
  <c r="J403" i="25"/>
  <c r="J404" i="25"/>
  <c r="J405" i="25"/>
  <c r="J406" i="25"/>
  <c r="J407" i="25"/>
  <c r="J408" i="25"/>
  <c r="J409" i="25"/>
  <c r="J410" i="25"/>
  <c r="J411" i="25"/>
  <c r="J412" i="25"/>
  <c r="J413" i="25"/>
  <c r="J414" i="25"/>
  <c r="J415" i="25"/>
  <c r="J416" i="25"/>
  <c r="J417" i="25"/>
  <c r="J418" i="25"/>
  <c r="J419" i="25"/>
  <c r="J420" i="25"/>
  <c r="J421" i="25"/>
  <c r="J422" i="25"/>
  <c r="J423" i="25"/>
  <c r="J424" i="25"/>
  <c r="J425" i="25"/>
  <c r="J426" i="25"/>
  <c r="J427" i="25"/>
  <c r="J428" i="25"/>
  <c r="J429" i="25"/>
  <c r="J430" i="25"/>
  <c r="J431" i="25"/>
  <c r="J432" i="25"/>
  <c r="J433" i="25"/>
  <c r="J434" i="25"/>
  <c r="J435" i="25"/>
  <c r="J436" i="25"/>
  <c r="J437" i="25"/>
  <c r="J438" i="25"/>
  <c r="J439" i="25"/>
  <c r="J440" i="25"/>
  <c r="J441" i="25"/>
  <c r="J442" i="25"/>
  <c r="J443" i="25"/>
  <c r="J444" i="25"/>
  <c r="J445" i="25"/>
  <c r="J446" i="25"/>
  <c r="J447" i="25"/>
  <c r="J448" i="25"/>
  <c r="J449" i="25"/>
  <c r="J450" i="25"/>
  <c r="J451" i="25"/>
  <c r="J452" i="25"/>
  <c r="J453" i="25"/>
  <c r="J454" i="25"/>
  <c r="J455" i="25"/>
  <c r="J456" i="25"/>
  <c r="J457" i="25"/>
  <c r="J458" i="25"/>
  <c r="J459" i="25"/>
  <c r="J460" i="25"/>
  <c r="J461" i="25"/>
  <c r="J462" i="25"/>
  <c r="J463" i="25"/>
  <c r="J464" i="25"/>
  <c r="J465" i="25"/>
  <c r="J466" i="25"/>
  <c r="J467" i="25"/>
  <c r="J468" i="25"/>
  <c r="J469" i="25"/>
  <c r="J470" i="25"/>
  <c r="J471" i="25"/>
  <c r="J472" i="25"/>
  <c r="J73" i="25"/>
  <c r="D48" i="20" l="1"/>
  <c r="BB74" i="25"/>
  <c r="BB75" i="25"/>
  <c r="BB76" i="25"/>
  <c r="CM76" i="19" s="1"/>
  <c r="BB77" i="25"/>
  <c r="BB78" i="25"/>
  <c r="CM78" i="19" s="1"/>
  <c r="BB79" i="25"/>
  <c r="BB80" i="25"/>
  <c r="BB81" i="25"/>
  <c r="BB82" i="25"/>
  <c r="CM82" i="19" s="1"/>
  <c r="BB83" i="25"/>
  <c r="CM83" i="19" s="1"/>
  <c r="BB84" i="25"/>
  <c r="CM84" i="19" s="1"/>
  <c r="BB85" i="25"/>
  <c r="CM85" i="19" s="1"/>
  <c r="BB86" i="25"/>
  <c r="CM86" i="19" s="1"/>
  <c r="BB87" i="25"/>
  <c r="CM87" i="19" s="1"/>
  <c r="BB88" i="25"/>
  <c r="BB89" i="25"/>
  <c r="BB90" i="25"/>
  <c r="BB91" i="25"/>
  <c r="BB92" i="25"/>
  <c r="BB93" i="25"/>
  <c r="BB94" i="25"/>
  <c r="BB95" i="25"/>
  <c r="BB96" i="25"/>
  <c r="BB97" i="25"/>
  <c r="BB98" i="25"/>
  <c r="BB99" i="25"/>
  <c r="BB100" i="25"/>
  <c r="BB101" i="25"/>
  <c r="BB102" i="25"/>
  <c r="BB103" i="25"/>
  <c r="BB104" i="25"/>
  <c r="BB105" i="25"/>
  <c r="BB106" i="25"/>
  <c r="BB107" i="25"/>
  <c r="BB108" i="25"/>
  <c r="BB109" i="25"/>
  <c r="BB110" i="25"/>
  <c r="BB111" i="25"/>
  <c r="BB112" i="25"/>
  <c r="BB113" i="25"/>
  <c r="BB114" i="25"/>
  <c r="BB115" i="25"/>
  <c r="BB116" i="25"/>
  <c r="BB117" i="25"/>
  <c r="BB118" i="25"/>
  <c r="BB119" i="25"/>
  <c r="BB120" i="25"/>
  <c r="BB121" i="25"/>
  <c r="BB122" i="25"/>
  <c r="BB123" i="25"/>
  <c r="BB124" i="25"/>
  <c r="BB125" i="25"/>
  <c r="BB126" i="25"/>
  <c r="BB127" i="25"/>
  <c r="BB128" i="25"/>
  <c r="BB129" i="25"/>
  <c r="BB130" i="25"/>
  <c r="BB131" i="25"/>
  <c r="BB132" i="25"/>
  <c r="BB133" i="25"/>
  <c r="BB134" i="25"/>
  <c r="BB135" i="25"/>
  <c r="BB136" i="25"/>
  <c r="BB137" i="25"/>
  <c r="BB138" i="25"/>
  <c r="BB139" i="25"/>
  <c r="BB140" i="25"/>
  <c r="BB141" i="25"/>
  <c r="BB142" i="25"/>
  <c r="BB143" i="25"/>
  <c r="BB144" i="25"/>
  <c r="BB145" i="25"/>
  <c r="BB146" i="25"/>
  <c r="BB147" i="25"/>
  <c r="BB148" i="25"/>
  <c r="BB149" i="25"/>
  <c r="BB150" i="25"/>
  <c r="BB151" i="25"/>
  <c r="BB152" i="25"/>
  <c r="BB153" i="25"/>
  <c r="BB154" i="25"/>
  <c r="BB155" i="25"/>
  <c r="BB156" i="25"/>
  <c r="BB157" i="25"/>
  <c r="BB158" i="25"/>
  <c r="BB159" i="25"/>
  <c r="BB160" i="25"/>
  <c r="BB161" i="25"/>
  <c r="BB162" i="25"/>
  <c r="BB163" i="25"/>
  <c r="BB164" i="25"/>
  <c r="BB165" i="25"/>
  <c r="BB166" i="25"/>
  <c r="BB167" i="25"/>
  <c r="BB168" i="25"/>
  <c r="BB169" i="25"/>
  <c r="BB170" i="25"/>
  <c r="BB171" i="25"/>
  <c r="BB172" i="25"/>
  <c r="BB173" i="25"/>
  <c r="BB174" i="25"/>
  <c r="BB175" i="25"/>
  <c r="BB176" i="25"/>
  <c r="BB177" i="25"/>
  <c r="BB178" i="25"/>
  <c r="BB179" i="25"/>
  <c r="BB180" i="25"/>
  <c r="BB181" i="25"/>
  <c r="BB182" i="25"/>
  <c r="BB183" i="25"/>
  <c r="BB184" i="25"/>
  <c r="BB185" i="25"/>
  <c r="BB186" i="25"/>
  <c r="BB187" i="25"/>
  <c r="BB188" i="25"/>
  <c r="BB189" i="25"/>
  <c r="BB190" i="25"/>
  <c r="BB191" i="25"/>
  <c r="BB192" i="25"/>
  <c r="BB193" i="25"/>
  <c r="BB194" i="25"/>
  <c r="BB195" i="25"/>
  <c r="BB196" i="25"/>
  <c r="BB197" i="25"/>
  <c r="BB198" i="25"/>
  <c r="BB199" i="25"/>
  <c r="BB200" i="25"/>
  <c r="BB201" i="25"/>
  <c r="BB202" i="25"/>
  <c r="BB203" i="25"/>
  <c r="BB204" i="25"/>
  <c r="BB205" i="25"/>
  <c r="BB206" i="25"/>
  <c r="BB207" i="25"/>
  <c r="BB208" i="25"/>
  <c r="BB209" i="25"/>
  <c r="BB210" i="25"/>
  <c r="BB211" i="25"/>
  <c r="BB212" i="25"/>
  <c r="BB213" i="25"/>
  <c r="BB214" i="25"/>
  <c r="BB215" i="25"/>
  <c r="BB216" i="25"/>
  <c r="BB217" i="25"/>
  <c r="BB218" i="25"/>
  <c r="BB219" i="25"/>
  <c r="BB220" i="25"/>
  <c r="BB221" i="25"/>
  <c r="BB222" i="25"/>
  <c r="BB223" i="25"/>
  <c r="BB224" i="25"/>
  <c r="BB225" i="25"/>
  <c r="BB226" i="25"/>
  <c r="BB227" i="25"/>
  <c r="BB228" i="25"/>
  <c r="BB229" i="25"/>
  <c r="BB230" i="25"/>
  <c r="BB231" i="25"/>
  <c r="BB232" i="25"/>
  <c r="BB233" i="25"/>
  <c r="BB234" i="25"/>
  <c r="BB235" i="25"/>
  <c r="BB236" i="25"/>
  <c r="BB237" i="25"/>
  <c r="BB238" i="25"/>
  <c r="BB239" i="25"/>
  <c r="BB240" i="25"/>
  <c r="BB241" i="25"/>
  <c r="BB242" i="25"/>
  <c r="BB243" i="25"/>
  <c r="BB244" i="25"/>
  <c r="BB245" i="25"/>
  <c r="BB246" i="25"/>
  <c r="BB247" i="25"/>
  <c r="BB248" i="25"/>
  <c r="BB249" i="25"/>
  <c r="BB250" i="25"/>
  <c r="BB251" i="25"/>
  <c r="BB252" i="25"/>
  <c r="BB253" i="25"/>
  <c r="BB254" i="25"/>
  <c r="BB255" i="25"/>
  <c r="BB256" i="25"/>
  <c r="BB257" i="25"/>
  <c r="BB258" i="25"/>
  <c r="BB259" i="25"/>
  <c r="BB260" i="25"/>
  <c r="BB261" i="25"/>
  <c r="BB262" i="25"/>
  <c r="BB263" i="25"/>
  <c r="BB264" i="25"/>
  <c r="BB265" i="25"/>
  <c r="BB266" i="25"/>
  <c r="BB267" i="25"/>
  <c r="BB268" i="25"/>
  <c r="BB269" i="25"/>
  <c r="BB270" i="25"/>
  <c r="BB271" i="25"/>
  <c r="BB272" i="25"/>
  <c r="BB273" i="25"/>
  <c r="BB274" i="25"/>
  <c r="BB275" i="25"/>
  <c r="BB276" i="25"/>
  <c r="BB277" i="25"/>
  <c r="BB278" i="25"/>
  <c r="BB279" i="25"/>
  <c r="BB280" i="25"/>
  <c r="BB281" i="25"/>
  <c r="BB282" i="25"/>
  <c r="BB283" i="25"/>
  <c r="BB284" i="25"/>
  <c r="BB285" i="25"/>
  <c r="BB286" i="25"/>
  <c r="BB287" i="25"/>
  <c r="BB288" i="25"/>
  <c r="BB289" i="25"/>
  <c r="BB290" i="25"/>
  <c r="BB291" i="25"/>
  <c r="BB292" i="25"/>
  <c r="BB293" i="25"/>
  <c r="BB294" i="25"/>
  <c r="BB295" i="25"/>
  <c r="BB296" i="25"/>
  <c r="BB297" i="25"/>
  <c r="BB298" i="25"/>
  <c r="BB299" i="25"/>
  <c r="BB300" i="25"/>
  <c r="BB301" i="25"/>
  <c r="BB302" i="25"/>
  <c r="BB303" i="25"/>
  <c r="BB304" i="25"/>
  <c r="BB305" i="25"/>
  <c r="BB306" i="25"/>
  <c r="BB307" i="25"/>
  <c r="BB308" i="25"/>
  <c r="BB309" i="25"/>
  <c r="BB310" i="25"/>
  <c r="BB311" i="25"/>
  <c r="BB312" i="25"/>
  <c r="BB313" i="25"/>
  <c r="BB314" i="25"/>
  <c r="BB315" i="25"/>
  <c r="BB316" i="25"/>
  <c r="BB317" i="25"/>
  <c r="BB318" i="25"/>
  <c r="BB319" i="25"/>
  <c r="BB320" i="25"/>
  <c r="BB321" i="25"/>
  <c r="BB322" i="25"/>
  <c r="BB323" i="25"/>
  <c r="BB324" i="25"/>
  <c r="BB325" i="25"/>
  <c r="BB326" i="25"/>
  <c r="BB327" i="25"/>
  <c r="BB328" i="25"/>
  <c r="BB329" i="25"/>
  <c r="BB330" i="25"/>
  <c r="BB331" i="25"/>
  <c r="BB332" i="25"/>
  <c r="BB333" i="25"/>
  <c r="BB334" i="25"/>
  <c r="BB335" i="25"/>
  <c r="BB336" i="25"/>
  <c r="BB337" i="25"/>
  <c r="BB338" i="25"/>
  <c r="BB339" i="25"/>
  <c r="BB340" i="25"/>
  <c r="BB341" i="25"/>
  <c r="BB342" i="25"/>
  <c r="BB343" i="25"/>
  <c r="BB344" i="25"/>
  <c r="BB345" i="25"/>
  <c r="BB346" i="25"/>
  <c r="BB347" i="25"/>
  <c r="BB348" i="25"/>
  <c r="BB349" i="25"/>
  <c r="BB350" i="25"/>
  <c r="BB351" i="25"/>
  <c r="BB352" i="25"/>
  <c r="BB353" i="25"/>
  <c r="BB354" i="25"/>
  <c r="BB355" i="25"/>
  <c r="BB356" i="25"/>
  <c r="BB357" i="25"/>
  <c r="BB358" i="25"/>
  <c r="BB359" i="25"/>
  <c r="BB360" i="25"/>
  <c r="BB361" i="25"/>
  <c r="BB362" i="25"/>
  <c r="BB363" i="25"/>
  <c r="BB364" i="25"/>
  <c r="BB365" i="25"/>
  <c r="BB366" i="25"/>
  <c r="BB367" i="25"/>
  <c r="BB368" i="25"/>
  <c r="BB369" i="25"/>
  <c r="BB370" i="25"/>
  <c r="BB371" i="25"/>
  <c r="BB372" i="25"/>
  <c r="BB373" i="25"/>
  <c r="BB374" i="25"/>
  <c r="BB375" i="25"/>
  <c r="BB376" i="25"/>
  <c r="BB377" i="25"/>
  <c r="BB378" i="25"/>
  <c r="BB379" i="25"/>
  <c r="BB380" i="25"/>
  <c r="BB381" i="25"/>
  <c r="BB382" i="25"/>
  <c r="BB383" i="25"/>
  <c r="BB384" i="25"/>
  <c r="BB385" i="25"/>
  <c r="BB386" i="25"/>
  <c r="BB387" i="25"/>
  <c r="BB388" i="25"/>
  <c r="BB389" i="25"/>
  <c r="BB390" i="25"/>
  <c r="BB391" i="25"/>
  <c r="BB392" i="25"/>
  <c r="BB393" i="25"/>
  <c r="BB394" i="25"/>
  <c r="BB395" i="25"/>
  <c r="BB396" i="25"/>
  <c r="BB397" i="25"/>
  <c r="BB398" i="25"/>
  <c r="BB399" i="25"/>
  <c r="BB400" i="25"/>
  <c r="BB401" i="25"/>
  <c r="BB402" i="25"/>
  <c r="BB403" i="25"/>
  <c r="BB404" i="25"/>
  <c r="BB405" i="25"/>
  <c r="BB406" i="25"/>
  <c r="BB407" i="25"/>
  <c r="BB408" i="25"/>
  <c r="BB409" i="25"/>
  <c r="BB410" i="25"/>
  <c r="BB411" i="25"/>
  <c r="BB412" i="25"/>
  <c r="BB413" i="25"/>
  <c r="BB414" i="25"/>
  <c r="BB415" i="25"/>
  <c r="BB416" i="25"/>
  <c r="BB417" i="25"/>
  <c r="BB418" i="25"/>
  <c r="BB419" i="25"/>
  <c r="BB420" i="25"/>
  <c r="BB421" i="25"/>
  <c r="BB422" i="25"/>
  <c r="BB423" i="25"/>
  <c r="BB424" i="25"/>
  <c r="BB425" i="25"/>
  <c r="BB426" i="25"/>
  <c r="BB427" i="25"/>
  <c r="BB428" i="25"/>
  <c r="BB429" i="25"/>
  <c r="BB430" i="25"/>
  <c r="BB431" i="25"/>
  <c r="BB432" i="25"/>
  <c r="BB433" i="25"/>
  <c r="BB434" i="25"/>
  <c r="BB435" i="25"/>
  <c r="BB436" i="25"/>
  <c r="BB437" i="25"/>
  <c r="BB438" i="25"/>
  <c r="BB439" i="25"/>
  <c r="BB440" i="25"/>
  <c r="BB441" i="25"/>
  <c r="BB442" i="25"/>
  <c r="BB443" i="25"/>
  <c r="BB444" i="25"/>
  <c r="BB445" i="25"/>
  <c r="BB446" i="25"/>
  <c r="BB447" i="25"/>
  <c r="BB448" i="25"/>
  <c r="BB449" i="25"/>
  <c r="BB450" i="25"/>
  <c r="BB451" i="25"/>
  <c r="BB452" i="25"/>
  <c r="BB453" i="25"/>
  <c r="BB454" i="25"/>
  <c r="BB455" i="25"/>
  <c r="BB456" i="25"/>
  <c r="BB457" i="25"/>
  <c r="BB458" i="25"/>
  <c r="BB459" i="25"/>
  <c r="BB460" i="25"/>
  <c r="BB461" i="25"/>
  <c r="BB462" i="25"/>
  <c r="BB463" i="25"/>
  <c r="BB464" i="25"/>
  <c r="BB465" i="25"/>
  <c r="BB466" i="25"/>
  <c r="BB467" i="25"/>
  <c r="BB468" i="25"/>
  <c r="BB469" i="25"/>
  <c r="BB470" i="25"/>
  <c r="BB471" i="25"/>
  <c r="BB472" i="25"/>
  <c r="BB73" i="25"/>
  <c r="AS74" i="25"/>
  <c r="AS73" i="25"/>
  <c r="AR74" i="25"/>
  <c r="AR75" i="25"/>
  <c r="AR76" i="25"/>
  <c r="AR77" i="25"/>
  <c r="AR78" i="25"/>
  <c r="AR79" i="25"/>
  <c r="AR80" i="25"/>
  <c r="AR81" i="25"/>
  <c r="AR82" i="25"/>
  <c r="AR83" i="25"/>
  <c r="AR84" i="25"/>
  <c r="AR85" i="25"/>
  <c r="AR86" i="25"/>
  <c r="AR87" i="25"/>
  <c r="AR88" i="25"/>
  <c r="AR89" i="25"/>
  <c r="AR90" i="25"/>
  <c r="AR91" i="25"/>
  <c r="AR92" i="25"/>
  <c r="AR93" i="25"/>
  <c r="AR94" i="25"/>
  <c r="AR95" i="25"/>
  <c r="AR96" i="25"/>
  <c r="AR97" i="25"/>
  <c r="AR98" i="25"/>
  <c r="AR99" i="25"/>
  <c r="AR100" i="25"/>
  <c r="AR101" i="25"/>
  <c r="AR102" i="25"/>
  <c r="AR103" i="25"/>
  <c r="AR104" i="25"/>
  <c r="AR105" i="25"/>
  <c r="AR106" i="25"/>
  <c r="AR107" i="25"/>
  <c r="AR108" i="25"/>
  <c r="AR109" i="25"/>
  <c r="AR110" i="25"/>
  <c r="AR111" i="25"/>
  <c r="AR112" i="25"/>
  <c r="AR113" i="25"/>
  <c r="AR114" i="25"/>
  <c r="AR115" i="25"/>
  <c r="AR116" i="25"/>
  <c r="AR117" i="25"/>
  <c r="AR118" i="25"/>
  <c r="AR119" i="25"/>
  <c r="AR120" i="25"/>
  <c r="AR121" i="25"/>
  <c r="AR122" i="25"/>
  <c r="AR123" i="25"/>
  <c r="AR124" i="25"/>
  <c r="AR125" i="25"/>
  <c r="AR126" i="25"/>
  <c r="AR127" i="25"/>
  <c r="AR128" i="25"/>
  <c r="AR129" i="25"/>
  <c r="AR130" i="25"/>
  <c r="AR131" i="25"/>
  <c r="AR132" i="25"/>
  <c r="AR133" i="25"/>
  <c r="AR134" i="25"/>
  <c r="AR135" i="25"/>
  <c r="AR136" i="25"/>
  <c r="AR137" i="25"/>
  <c r="AR138" i="25"/>
  <c r="AR139" i="25"/>
  <c r="AR140" i="25"/>
  <c r="AR141" i="25"/>
  <c r="AR142" i="25"/>
  <c r="AR143" i="25"/>
  <c r="AR144" i="25"/>
  <c r="AR145" i="25"/>
  <c r="AR146" i="25"/>
  <c r="AR147" i="25"/>
  <c r="AR148" i="25"/>
  <c r="AR149" i="25"/>
  <c r="AR150" i="25"/>
  <c r="AR151" i="25"/>
  <c r="AR152" i="25"/>
  <c r="AR153" i="25"/>
  <c r="AR154" i="25"/>
  <c r="AR155" i="25"/>
  <c r="AR156" i="25"/>
  <c r="AR157" i="25"/>
  <c r="AR158" i="25"/>
  <c r="AR159" i="25"/>
  <c r="AR160" i="25"/>
  <c r="AR161" i="25"/>
  <c r="AR162" i="25"/>
  <c r="AR163" i="25"/>
  <c r="AR164" i="25"/>
  <c r="AR165" i="25"/>
  <c r="AR166" i="25"/>
  <c r="AR167" i="25"/>
  <c r="AR168" i="25"/>
  <c r="AR169" i="25"/>
  <c r="AR170" i="25"/>
  <c r="AR171" i="25"/>
  <c r="AR172" i="25"/>
  <c r="AR173" i="25"/>
  <c r="AR174" i="25"/>
  <c r="AR175" i="25"/>
  <c r="AR176" i="25"/>
  <c r="AR177" i="25"/>
  <c r="AR178" i="25"/>
  <c r="AR179" i="25"/>
  <c r="AR180" i="25"/>
  <c r="AR181" i="25"/>
  <c r="AR182" i="25"/>
  <c r="AR183" i="25"/>
  <c r="AR184" i="25"/>
  <c r="AR185" i="25"/>
  <c r="AR186" i="25"/>
  <c r="AR187" i="25"/>
  <c r="AR188" i="25"/>
  <c r="AR189" i="25"/>
  <c r="AR190" i="25"/>
  <c r="AR191" i="25"/>
  <c r="AR192" i="25"/>
  <c r="AR193" i="25"/>
  <c r="AR194" i="25"/>
  <c r="AR195" i="25"/>
  <c r="AR196" i="25"/>
  <c r="AR197" i="25"/>
  <c r="AR198" i="25"/>
  <c r="AR199" i="25"/>
  <c r="AR200" i="25"/>
  <c r="AR201" i="25"/>
  <c r="AR202" i="25"/>
  <c r="AR203" i="25"/>
  <c r="AR204" i="25"/>
  <c r="AR205" i="25"/>
  <c r="AR206" i="25"/>
  <c r="AR207" i="25"/>
  <c r="AR208" i="25"/>
  <c r="AR209" i="25"/>
  <c r="AR210" i="25"/>
  <c r="AR211" i="25"/>
  <c r="AR212" i="25"/>
  <c r="AR213" i="25"/>
  <c r="AR214" i="25"/>
  <c r="AR215" i="25"/>
  <c r="AR216" i="25"/>
  <c r="AR217" i="25"/>
  <c r="AR218" i="25"/>
  <c r="AR219" i="25"/>
  <c r="AR220" i="25"/>
  <c r="AR221" i="25"/>
  <c r="AR222" i="25"/>
  <c r="AR223" i="25"/>
  <c r="AR224" i="25"/>
  <c r="AR225" i="25"/>
  <c r="AR226" i="25"/>
  <c r="AR227" i="25"/>
  <c r="AR228" i="25"/>
  <c r="AR229" i="25"/>
  <c r="AR230" i="25"/>
  <c r="AR231" i="25"/>
  <c r="AR232" i="25"/>
  <c r="AR233" i="25"/>
  <c r="AR234" i="25"/>
  <c r="AR235" i="25"/>
  <c r="AR236" i="25"/>
  <c r="AR237" i="25"/>
  <c r="AR238" i="25"/>
  <c r="AR239" i="25"/>
  <c r="AR240" i="25"/>
  <c r="AR241" i="25"/>
  <c r="AR242" i="25"/>
  <c r="AR243" i="25"/>
  <c r="AR244" i="25"/>
  <c r="AR245" i="25"/>
  <c r="AR246" i="25"/>
  <c r="AR247" i="25"/>
  <c r="AR248" i="25"/>
  <c r="AR249" i="25"/>
  <c r="AR250" i="25"/>
  <c r="AR251" i="25"/>
  <c r="AR252" i="25"/>
  <c r="AR253" i="25"/>
  <c r="AR254" i="25"/>
  <c r="AR255" i="25"/>
  <c r="AR256" i="25"/>
  <c r="AR257" i="25"/>
  <c r="AR258" i="25"/>
  <c r="AR259" i="25"/>
  <c r="AR260" i="25"/>
  <c r="AR261" i="25"/>
  <c r="AR262" i="25"/>
  <c r="AR263" i="25"/>
  <c r="AR264" i="25"/>
  <c r="AR265" i="25"/>
  <c r="AR266" i="25"/>
  <c r="AR267" i="25"/>
  <c r="AR268" i="25"/>
  <c r="AR269" i="25"/>
  <c r="AR270" i="25"/>
  <c r="AR271" i="25"/>
  <c r="AR272" i="25"/>
  <c r="AR273" i="25"/>
  <c r="AR274" i="25"/>
  <c r="AR275" i="25"/>
  <c r="AR276" i="25"/>
  <c r="AR277" i="25"/>
  <c r="AR278" i="25"/>
  <c r="AR279" i="25"/>
  <c r="AR280" i="25"/>
  <c r="AR281" i="25"/>
  <c r="AR282" i="25"/>
  <c r="AR283" i="25"/>
  <c r="AR284" i="25"/>
  <c r="AR285" i="25"/>
  <c r="AR286" i="25"/>
  <c r="AR287" i="25"/>
  <c r="AR288" i="25"/>
  <c r="AR289" i="25"/>
  <c r="AR290" i="25"/>
  <c r="AR291" i="25"/>
  <c r="AR292" i="25"/>
  <c r="AR293" i="25"/>
  <c r="AR294" i="25"/>
  <c r="AR295" i="25"/>
  <c r="AR296" i="25"/>
  <c r="AR297" i="25"/>
  <c r="AR298" i="25"/>
  <c r="AR299" i="25"/>
  <c r="AR300" i="25"/>
  <c r="AR301" i="25"/>
  <c r="AR302" i="25"/>
  <c r="AR303" i="25"/>
  <c r="AR304" i="25"/>
  <c r="AR305" i="25"/>
  <c r="AR306" i="25"/>
  <c r="AR307" i="25"/>
  <c r="AR308" i="25"/>
  <c r="AR309" i="25"/>
  <c r="AR310" i="25"/>
  <c r="AR311" i="25"/>
  <c r="AR312" i="25"/>
  <c r="AR313" i="25"/>
  <c r="AR314" i="25"/>
  <c r="AR315" i="25"/>
  <c r="AR316" i="25"/>
  <c r="AR317" i="25"/>
  <c r="AR318" i="25"/>
  <c r="AR319" i="25"/>
  <c r="AR320" i="25"/>
  <c r="AR321" i="25"/>
  <c r="AR322" i="25"/>
  <c r="AR323" i="25"/>
  <c r="AR324" i="25"/>
  <c r="AR325" i="25"/>
  <c r="AR326" i="25"/>
  <c r="AR327" i="25"/>
  <c r="AR328" i="25"/>
  <c r="AR329" i="25"/>
  <c r="AR330" i="25"/>
  <c r="AR331" i="25"/>
  <c r="AR332" i="25"/>
  <c r="AR333" i="25"/>
  <c r="AR334" i="25"/>
  <c r="AR335" i="25"/>
  <c r="AR336" i="25"/>
  <c r="AR337" i="25"/>
  <c r="AR338" i="25"/>
  <c r="AR339" i="25"/>
  <c r="AR340" i="25"/>
  <c r="AR341" i="25"/>
  <c r="AR342" i="25"/>
  <c r="AR343" i="25"/>
  <c r="AR344" i="25"/>
  <c r="AR345" i="25"/>
  <c r="AR346" i="25"/>
  <c r="AR347" i="25"/>
  <c r="AR348" i="25"/>
  <c r="AR349" i="25"/>
  <c r="AR350" i="25"/>
  <c r="AR351" i="25"/>
  <c r="AR352" i="25"/>
  <c r="AR353" i="25"/>
  <c r="AR354" i="25"/>
  <c r="AR355" i="25"/>
  <c r="AR356" i="25"/>
  <c r="AR357" i="25"/>
  <c r="AR358" i="25"/>
  <c r="AR359" i="25"/>
  <c r="AR360" i="25"/>
  <c r="AR361" i="25"/>
  <c r="AR362" i="25"/>
  <c r="AR363" i="25"/>
  <c r="AR364" i="25"/>
  <c r="AR365" i="25"/>
  <c r="AR366" i="25"/>
  <c r="AR367" i="25"/>
  <c r="AR368" i="25"/>
  <c r="AR369" i="25"/>
  <c r="AR370" i="25"/>
  <c r="AR371" i="25"/>
  <c r="AR372" i="25"/>
  <c r="AR373" i="25"/>
  <c r="AR374" i="25"/>
  <c r="AR375" i="25"/>
  <c r="AR376" i="25"/>
  <c r="AR377" i="25"/>
  <c r="AR378" i="25"/>
  <c r="AR379" i="25"/>
  <c r="AR380" i="25"/>
  <c r="AR381" i="25"/>
  <c r="AR382" i="25"/>
  <c r="AR383" i="25"/>
  <c r="AR384" i="25"/>
  <c r="AR385" i="25"/>
  <c r="AR386" i="25"/>
  <c r="AR387" i="25"/>
  <c r="AR388" i="25"/>
  <c r="AR389" i="25"/>
  <c r="AR390" i="25"/>
  <c r="AR391" i="25"/>
  <c r="AR392" i="25"/>
  <c r="AR393" i="25"/>
  <c r="AR394" i="25"/>
  <c r="AR395" i="25"/>
  <c r="AR396" i="25"/>
  <c r="AR397" i="25"/>
  <c r="AR398" i="25"/>
  <c r="AR399" i="25"/>
  <c r="AR400" i="25"/>
  <c r="AR401" i="25"/>
  <c r="AR402" i="25"/>
  <c r="AR403" i="25"/>
  <c r="AR404" i="25"/>
  <c r="AR405" i="25"/>
  <c r="AR406" i="25"/>
  <c r="AR407" i="25"/>
  <c r="AR408" i="25"/>
  <c r="AR409" i="25"/>
  <c r="AR410" i="25"/>
  <c r="AR411" i="25"/>
  <c r="AR412" i="25"/>
  <c r="AR413" i="25"/>
  <c r="AR414" i="25"/>
  <c r="AR415" i="25"/>
  <c r="AR416" i="25"/>
  <c r="AR417" i="25"/>
  <c r="AR418" i="25"/>
  <c r="AR419" i="25"/>
  <c r="AR420" i="25"/>
  <c r="AR421" i="25"/>
  <c r="AR422" i="25"/>
  <c r="AR423" i="25"/>
  <c r="AR424" i="25"/>
  <c r="AR425" i="25"/>
  <c r="AR426" i="25"/>
  <c r="AR427" i="25"/>
  <c r="AR428" i="25"/>
  <c r="AR429" i="25"/>
  <c r="AR430" i="25"/>
  <c r="AR431" i="25"/>
  <c r="AR432" i="25"/>
  <c r="AR433" i="25"/>
  <c r="AR434" i="25"/>
  <c r="AR435" i="25"/>
  <c r="AR436" i="25"/>
  <c r="AR437" i="25"/>
  <c r="AR438" i="25"/>
  <c r="AR439" i="25"/>
  <c r="AR440" i="25"/>
  <c r="AR441" i="25"/>
  <c r="AR442" i="25"/>
  <c r="AR443" i="25"/>
  <c r="AR444" i="25"/>
  <c r="AR445" i="25"/>
  <c r="AR446" i="25"/>
  <c r="AR447" i="25"/>
  <c r="AR448" i="25"/>
  <c r="AR449" i="25"/>
  <c r="AR450" i="25"/>
  <c r="AR451" i="25"/>
  <c r="AR452" i="25"/>
  <c r="AR453" i="25"/>
  <c r="AR454" i="25"/>
  <c r="AR455" i="25"/>
  <c r="AR456" i="25"/>
  <c r="AR457" i="25"/>
  <c r="AR458" i="25"/>
  <c r="AR459" i="25"/>
  <c r="AR460" i="25"/>
  <c r="AR461" i="25"/>
  <c r="AR462" i="25"/>
  <c r="AR463" i="25"/>
  <c r="AR464" i="25"/>
  <c r="AR465" i="25"/>
  <c r="AR466" i="25"/>
  <c r="AR467" i="25"/>
  <c r="AR468" i="25"/>
  <c r="AR469" i="25"/>
  <c r="AR470" i="25"/>
  <c r="AR471" i="25"/>
  <c r="AR472" i="25"/>
  <c r="AQ74" i="25"/>
  <c r="AQ75" i="25"/>
  <c r="AQ76" i="25"/>
  <c r="AQ77" i="25"/>
  <c r="AQ78" i="25"/>
  <c r="AQ79" i="25"/>
  <c r="AQ80" i="25"/>
  <c r="AQ81" i="25"/>
  <c r="AQ82" i="25"/>
  <c r="AQ83" i="25"/>
  <c r="AQ84" i="25"/>
  <c r="AQ85" i="25"/>
  <c r="AQ86" i="25"/>
  <c r="AQ87" i="25"/>
  <c r="AQ88" i="25"/>
  <c r="AQ89" i="25"/>
  <c r="AQ90" i="25"/>
  <c r="AQ91" i="25"/>
  <c r="AQ92" i="25"/>
  <c r="AQ93" i="25"/>
  <c r="AQ94" i="25"/>
  <c r="AQ95" i="25"/>
  <c r="AQ96" i="25"/>
  <c r="AQ97" i="25"/>
  <c r="AQ98" i="25"/>
  <c r="AQ99" i="25"/>
  <c r="AQ100" i="25"/>
  <c r="AQ101" i="25"/>
  <c r="AQ102" i="25"/>
  <c r="AQ103" i="25"/>
  <c r="AQ104" i="25"/>
  <c r="AQ105" i="25"/>
  <c r="AQ106" i="25"/>
  <c r="AQ107" i="25"/>
  <c r="AQ108" i="25"/>
  <c r="AQ109" i="25"/>
  <c r="AQ110" i="25"/>
  <c r="AQ111" i="25"/>
  <c r="AQ112" i="25"/>
  <c r="AQ113" i="25"/>
  <c r="AQ114" i="25"/>
  <c r="AQ115" i="25"/>
  <c r="AQ116" i="25"/>
  <c r="AQ117" i="25"/>
  <c r="AQ118" i="25"/>
  <c r="AQ119" i="25"/>
  <c r="AQ120" i="25"/>
  <c r="AQ121" i="25"/>
  <c r="AQ122" i="25"/>
  <c r="AQ123" i="25"/>
  <c r="AQ124" i="25"/>
  <c r="AQ125" i="25"/>
  <c r="AQ126" i="25"/>
  <c r="AQ127" i="25"/>
  <c r="AQ128" i="25"/>
  <c r="AQ129" i="25"/>
  <c r="AQ130" i="25"/>
  <c r="AQ131" i="25"/>
  <c r="AQ132" i="25"/>
  <c r="AQ133" i="25"/>
  <c r="AQ134" i="25"/>
  <c r="AQ135" i="25"/>
  <c r="AQ136" i="25"/>
  <c r="AQ137" i="25"/>
  <c r="AQ138" i="25"/>
  <c r="AQ139" i="25"/>
  <c r="AQ140" i="25"/>
  <c r="AQ141" i="25"/>
  <c r="AQ142" i="25"/>
  <c r="AQ143" i="25"/>
  <c r="AQ144" i="25"/>
  <c r="AQ145" i="25"/>
  <c r="AQ146" i="25"/>
  <c r="AQ147" i="25"/>
  <c r="AQ148" i="25"/>
  <c r="AQ149" i="25"/>
  <c r="AQ150" i="25"/>
  <c r="AQ151" i="25"/>
  <c r="AQ152" i="25"/>
  <c r="AQ153" i="25"/>
  <c r="AQ154" i="25"/>
  <c r="AQ155" i="25"/>
  <c r="AQ156" i="25"/>
  <c r="AQ157" i="25"/>
  <c r="AQ158" i="25"/>
  <c r="AQ159" i="25"/>
  <c r="AQ160" i="25"/>
  <c r="AQ161" i="25"/>
  <c r="AQ162" i="25"/>
  <c r="AQ163" i="25"/>
  <c r="AQ164" i="25"/>
  <c r="AQ165" i="25"/>
  <c r="AQ166" i="25"/>
  <c r="AQ167" i="25"/>
  <c r="AQ168" i="25"/>
  <c r="AQ169" i="25"/>
  <c r="AQ170" i="25"/>
  <c r="AQ171" i="25"/>
  <c r="AQ172" i="25"/>
  <c r="AQ173" i="25"/>
  <c r="AQ174" i="25"/>
  <c r="AQ175" i="25"/>
  <c r="AQ176" i="25"/>
  <c r="AQ177" i="25"/>
  <c r="AQ178" i="25"/>
  <c r="AQ179" i="25"/>
  <c r="AQ180" i="25"/>
  <c r="AQ181" i="25"/>
  <c r="AQ182" i="25"/>
  <c r="AQ183" i="25"/>
  <c r="AQ184" i="25"/>
  <c r="AQ185" i="25"/>
  <c r="AQ186" i="25"/>
  <c r="AQ187" i="25"/>
  <c r="AQ188" i="25"/>
  <c r="AQ189" i="25"/>
  <c r="AQ190" i="25"/>
  <c r="AQ191" i="25"/>
  <c r="AQ192" i="25"/>
  <c r="AQ193" i="25"/>
  <c r="AQ194" i="25"/>
  <c r="AQ195" i="25"/>
  <c r="AQ196" i="25"/>
  <c r="AQ197" i="25"/>
  <c r="AQ198" i="25"/>
  <c r="AQ199" i="25"/>
  <c r="AQ200" i="25"/>
  <c r="AQ201" i="25"/>
  <c r="AQ202" i="25"/>
  <c r="AQ203" i="25"/>
  <c r="AQ204" i="25"/>
  <c r="AQ205" i="25"/>
  <c r="AQ206" i="25"/>
  <c r="AQ207" i="25"/>
  <c r="AQ208" i="25"/>
  <c r="AQ209" i="25"/>
  <c r="AQ210" i="25"/>
  <c r="AQ211" i="25"/>
  <c r="AQ212" i="25"/>
  <c r="AQ213" i="25"/>
  <c r="AQ214" i="25"/>
  <c r="AQ215" i="25"/>
  <c r="AQ216" i="25"/>
  <c r="AQ217" i="25"/>
  <c r="AQ218" i="25"/>
  <c r="AQ219" i="25"/>
  <c r="AQ220" i="25"/>
  <c r="AQ221" i="25"/>
  <c r="AQ222" i="25"/>
  <c r="AQ223" i="25"/>
  <c r="AQ224" i="25"/>
  <c r="AQ225" i="25"/>
  <c r="AQ226" i="25"/>
  <c r="AQ227" i="25"/>
  <c r="AQ228" i="25"/>
  <c r="AQ229" i="25"/>
  <c r="AQ230" i="25"/>
  <c r="AQ231" i="25"/>
  <c r="AQ232" i="25"/>
  <c r="AQ233" i="25"/>
  <c r="AQ234" i="25"/>
  <c r="AQ235" i="25"/>
  <c r="AQ236" i="25"/>
  <c r="AQ237" i="25"/>
  <c r="AQ238" i="25"/>
  <c r="AQ239" i="25"/>
  <c r="AQ240" i="25"/>
  <c r="AQ241" i="25"/>
  <c r="AQ242" i="25"/>
  <c r="AQ243" i="25"/>
  <c r="AQ244" i="25"/>
  <c r="AQ245" i="25"/>
  <c r="AQ246" i="25"/>
  <c r="AQ247" i="25"/>
  <c r="AQ248" i="25"/>
  <c r="AQ249" i="25"/>
  <c r="AQ250" i="25"/>
  <c r="AQ251" i="25"/>
  <c r="AQ252" i="25"/>
  <c r="AQ253" i="25"/>
  <c r="AQ254" i="25"/>
  <c r="AQ255" i="25"/>
  <c r="AQ256" i="25"/>
  <c r="AQ257" i="25"/>
  <c r="AQ258" i="25"/>
  <c r="AQ259" i="25"/>
  <c r="AQ260" i="25"/>
  <c r="AQ261" i="25"/>
  <c r="AQ262" i="25"/>
  <c r="AQ263" i="25"/>
  <c r="AQ264" i="25"/>
  <c r="AQ265" i="25"/>
  <c r="AQ266" i="25"/>
  <c r="AQ267" i="25"/>
  <c r="AQ268" i="25"/>
  <c r="AQ269" i="25"/>
  <c r="AQ270" i="25"/>
  <c r="AQ271" i="25"/>
  <c r="AQ272" i="25"/>
  <c r="AQ273" i="25"/>
  <c r="AQ274" i="25"/>
  <c r="AQ275" i="25"/>
  <c r="AQ276" i="25"/>
  <c r="AQ277" i="25"/>
  <c r="AQ278" i="25"/>
  <c r="AQ279" i="25"/>
  <c r="AQ280" i="25"/>
  <c r="AQ281" i="25"/>
  <c r="AQ282" i="25"/>
  <c r="AQ283" i="25"/>
  <c r="AQ284" i="25"/>
  <c r="AQ285" i="25"/>
  <c r="AQ286" i="25"/>
  <c r="AQ287" i="25"/>
  <c r="AQ288" i="25"/>
  <c r="AQ289" i="25"/>
  <c r="AQ290" i="25"/>
  <c r="AQ291" i="25"/>
  <c r="AQ292" i="25"/>
  <c r="AQ293" i="25"/>
  <c r="AQ294" i="25"/>
  <c r="AQ295" i="25"/>
  <c r="AQ296" i="25"/>
  <c r="AQ297" i="25"/>
  <c r="AQ298" i="25"/>
  <c r="AQ299" i="25"/>
  <c r="AQ300" i="25"/>
  <c r="AQ301" i="25"/>
  <c r="AQ302" i="25"/>
  <c r="AQ303" i="25"/>
  <c r="AQ304" i="25"/>
  <c r="AQ305" i="25"/>
  <c r="AQ306" i="25"/>
  <c r="AQ307" i="25"/>
  <c r="AQ308" i="25"/>
  <c r="AQ309" i="25"/>
  <c r="AQ310" i="25"/>
  <c r="AQ311" i="25"/>
  <c r="AQ312" i="25"/>
  <c r="AQ313" i="25"/>
  <c r="AQ314" i="25"/>
  <c r="AQ315" i="25"/>
  <c r="AQ316" i="25"/>
  <c r="AQ317" i="25"/>
  <c r="AQ318" i="25"/>
  <c r="AQ319" i="25"/>
  <c r="AQ320" i="25"/>
  <c r="AQ321" i="25"/>
  <c r="AQ322" i="25"/>
  <c r="AQ323" i="25"/>
  <c r="AQ324" i="25"/>
  <c r="AQ325" i="25"/>
  <c r="AQ326" i="25"/>
  <c r="AQ327" i="25"/>
  <c r="AQ328" i="25"/>
  <c r="AQ329" i="25"/>
  <c r="AQ330" i="25"/>
  <c r="AQ331" i="25"/>
  <c r="AQ332" i="25"/>
  <c r="AQ333" i="25"/>
  <c r="AQ334" i="25"/>
  <c r="AQ335" i="25"/>
  <c r="AQ336" i="25"/>
  <c r="AQ337" i="25"/>
  <c r="AQ338" i="25"/>
  <c r="AQ339" i="25"/>
  <c r="AQ340" i="25"/>
  <c r="AQ341" i="25"/>
  <c r="AQ342" i="25"/>
  <c r="AQ343" i="25"/>
  <c r="AQ344" i="25"/>
  <c r="AQ345" i="25"/>
  <c r="AQ346" i="25"/>
  <c r="AQ347" i="25"/>
  <c r="AQ348" i="25"/>
  <c r="AQ349" i="25"/>
  <c r="AQ350" i="25"/>
  <c r="AQ351" i="25"/>
  <c r="AQ352" i="25"/>
  <c r="AQ353" i="25"/>
  <c r="AQ354" i="25"/>
  <c r="AQ355" i="25"/>
  <c r="AQ356" i="25"/>
  <c r="AQ357" i="25"/>
  <c r="AQ358" i="25"/>
  <c r="AQ359" i="25"/>
  <c r="AQ360" i="25"/>
  <c r="AQ361" i="25"/>
  <c r="AQ362" i="25"/>
  <c r="AQ363" i="25"/>
  <c r="AQ364" i="25"/>
  <c r="AQ365" i="25"/>
  <c r="AQ366" i="25"/>
  <c r="AQ367" i="25"/>
  <c r="AQ368" i="25"/>
  <c r="AQ369" i="25"/>
  <c r="AQ370" i="25"/>
  <c r="AQ371" i="25"/>
  <c r="AQ372" i="25"/>
  <c r="AQ373" i="25"/>
  <c r="AQ374" i="25"/>
  <c r="AQ375" i="25"/>
  <c r="AQ376" i="25"/>
  <c r="AQ377" i="25"/>
  <c r="AQ378" i="25"/>
  <c r="AQ379" i="25"/>
  <c r="AQ380" i="25"/>
  <c r="AQ381" i="25"/>
  <c r="AQ382" i="25"/>
  <c r="AQ383" i="25"/>
  <c r="AQ384" i="25"/>
  <c r="AQ385" i="25"/>
  <c r="AQ386" i="25"/>
  <c r="AQ387" i="25"/>
  <c r="AQ388" i="25"/>
  <c r="AQ389" i="25"/>
  <c r="AQ390" i="25"/>
  <c r="AQ391" i="25"/>
  <c r="AQ392" i="25"/>
  <c r="AQ393" i="25"/>
  <c r="AQ394" i="25"/>
  <c r="AQ395" i="25"/>
  <c r="AQ396" i="25"/>
  <c r="AQ397" i="25"/>
  <c r="AQ398" i="25"/>
  <c r="AQ399" i="25"/>
  <c r="AQ400" i="25"/>
  <c r="AQ401" i="25"/>
  <c r="AQ402" i="25"/>
  <c r="AQ403" i="25"/>
  <c r="AQ404" i="25"/>
  <c r="AQ405" i="25"/>
  <c r="AQ406" i="25"/>
  <c r="AQ407" i="25"/>
  <c r="AQ408" i="25"/>
  <c r="AQ409" i="25"/>
  <c r="AQ410" i="25"/>
  <c r="AQ411" i="25"/>
  <c r="AQ412" i="25"/>
  <c r="AQ413" i="25"/>
  <c r="AQ414" i="25"/>
  <c r="AQ415" i="25"/>
  <c r="AQ416" i="25"/>
  <c r="AQ417" i="25"/>
  <c r="AQ418" i="25"/>
  <c r="AQ419" i="25"/>
  <c r="AQ420" i="25"/>
  <c r="AQ421" i="25"/>
  <c r="AQ422" i="25"/>
  <c r="AQ423" i="25"/>
  <c r="AQ424" i="25"/>
  <c r="AQ425" i="25"/>
  <c r="AQ426" i="25"/>
  <c r="AQ427" i="25"/>
  <c r="AQ428" i="25"/>
  <c r="AQ429" i="25"/>
  <c r="AQ430" i="25"/>
  <c r="AQ431" i="25"/>
  <c r="AQ432" i="25"/>
  <c r="AQ433" i="25"/>
  <c r="AQ434" i="25"/>
  <c r="AQ435" i="25"/>
  <c r="AQ436" i="25"/>
  <c r="AQ437" i="25"/>
  <c r="AQ438" i="25"/>
  <c r="AQ439" i="25"/>
  <c r="AQ440" i="25"/>
  <c r="AQ441" i="25"/>
  <c r="AQ442" i="25"/>
  <c r="AQ443" i="25"/>
  <c r="AQ444" i="25"/>
  <c r="AQ445" i="25"/>
  <c r="AQ446" i="25"/>
  <c r="AQ447" i="25"/>
  <c r="AQ448" i="25"/>
  <c r="AQ449" i="25"/>
  <c r="AQ450" i="25"/>
  <c r="AQ451" i="25"/>
  <c r="AQ452" i="25"/>
  <c r="AQ453" i="25"/>
  <c r="AQ454" i="25"/>
  <c r="AQ455" i="25"/>
  <c r="AQ456" i="25"/>
  <c r="AQ457" i="25"/>
  <c r="AQ458" i="25"/>
  <c r="AQ459" i="25"/>
  <c r="AQ460" i="25"/>
  <c r="AQ461" i="25"/>
  <c r="AQ462" i="25"/>
  <c r="AQ463" i="25"/>
  <c r="AQ464" i="25"/>
  <c r="AQ465" i="25"/>
  <c r="AQ466" i="25"/>
  <c r="AQ467" i="25"/>
  <c r="AQ468" i="25"/>
  <c r="AQ469" i="25"/>
  <c r="AQ470" i="25"/>
  <c r="AQ471" i="25"/>
  <c r="AQ472" i="25"/>
  <c r="AQ73" i="25"/>
  <c r="AR73" i="25"/>
  <c r="AP74" i="25"/>
  <c r="AP75" i="25"/>
  <c r="AP76" i="25"/>
  <c r="AP77" i="25"/>
  <c r="AP78" i="25"/>
  <c r="AP79" i="25"/>
  <c r="AP80" i="25"/>
  <c r="AP81" i="25"/>
  <c r="AP82" i="25"/>
  <c r="AP83" i="25"/>
  <c r="AP84" i="25"/>
  <c r="AP85" i="25"/>
  <c r="AP86" i="25"/>
  <c r="AP87" i="25"/>
  <c r="AP88" i="25"/>
  <c r="AP89" i="25"/>
  <c r="AP90" i="25"/>
  <c r="AP91" i="25"/>
  <c r="AP92" i="25"/>
  <c r="AP93" i="25"/>
  <c r="AP94" i="25"/>
  <c r="AP95" i="25"/>
  <c r="AP96" i="25"/>
  <c r="AP97" i="25"/>
  <c r="AP98" i="25"/>
  <c r="AP99" i="25"/>
  <c r="AP100" i="25"/>
  <c r="AP101" i="25"/>
  <c r="AP102" i="25"/>
  <c r="AP103" i="25"/>
  <c r="AP104" i="25"/>
  <c r="AP105" i="25"/>
  <c r="AP106" i="25"/>
  <c r="AP107" i="25"/>
  <c r="AP108" i="25"/>
  <c r="AP109" i="25"/>
  <c r="AP110" i="25"/>
  <c r="AP111" i="25"/>
  <c r="AP112" i="25"/>
  <c r="AP113" i="25"/>
  <c r="AP114" i="25"/>
  <c r="AP115" i="25"/>
  <c r="AP116" i="25"/>
  <c r="AP117" i="25"/>
  <c r="AP118" i="25"/>
  <c r="AP119" i="25"/>
  <c r="AP120" i="25"/>
  <c r="AP121" i="25"/>
  <c r="AP122" i="25"/>
  <c r="AP123" i="25"/>
  <c r="AP124" i="25"/>
  <c r="AP125" i="25"/>
  <c r="AP126" i="25"/>
  <c r="AP127" i="25"/>
  <c r="AP128" i="25"/>
  <c r="AP129" i="25"/>
  <c r="AP130" i="25"/>
  <c r="AP131" i="25"/>
  <c r="AP132" i="25"/>
  <c r="AP133" i="25"/>
  <c r="AP134" i="25"/>
  <c r="AP135" i="25"/>
  <c r="AP136" i="25"/>
  <c r="AP137" i="25"/>
  <c r="AP138" i="25"/>
  <c r="AP139" i="25"/>
  <c r="AP140" i="25"/>
  <c r="AP141" i="25"/>
  <c r="AP142" i="25"/>
  <c r="AP143" i="25"/>
  <c r="AP144" i="25"/>
  <c r="AP145" i="25"/>
  <c r="AP146" i="25"/>
  <c r="AP147" i="25"/>
  <c r="AP148" i="25"/>
  <c r="AP149" i="25"/>
  <c r="AP150" i="25"/>
  <c r="AP151" i="25"/>
  <c r="AP152" i="25"/>
  <c r="AP153" i="25"/>
  <c r="AP154" i="25"/>
  <c r="AP155" i="25"/>
  <c r="AP156" i="25"/>
  <c r="AP157" i="25"/>
  <c r="AP158" i="25"/>
  <c r="AP159" i="25"/>
  <c r="AP160" i="25"/>
  <c r="AP161" i="25"/>
  <c r="AP162" i="25"/>
  <c r="AP163" i="25"/>
  <c r="AP164" i="25"/>
  <c r="AP165" i="25"/>
  <c r="AP166" i="25"/>
  <c r="AP167" i="25"/>
  <c r="AP168" i="25"/>
  <c r="AP169" i="25"/>
  <c r="AP170" i="25"/>
  <c r="AP171" i="25"/>
  <c r="AP172" i="25"/>
  <c r="AP173" i="25"/>
  <c r="AP174" i="25"/>
  <c r="AP175" i="25"/>
  <c r="AP176" i="25"/>
  <c r="AP177" i="25"/>
  <c r="AP178" i="25"/>
  <c r="AP179" i="25"/>
  <c r="AP180" i="25"/>
  <c r="AP181" i="25"/>
  <c r="AP182" i="25"/>
  <c r="AP183" i="25"/>
  <c r="AP184" i="25"/>
  <c r="AP185" i="25"/>
  <c r="AP186" i="25"/>
  <c r="AP187" i="25"/>
  <c r="AP188" i="25"/>
  <c r="AP189" i="25"/>
  <c r="AP190" i="25"/>
  <c r="AP191" i="25"/>
  <c r="AP192" i="25"/>
  <c r="AP193" i="25"/>
  <c r="AP194" i="25"/>
  <c r="AP195" i="25"/>
  <c r="AP196" i="25"/>
  <c r="AP197" i="25"/>
  <c r="AP198" i="25"/>
  <c r="AP199" i="25"/>
  <c r="AP200" i="25"/>
  <c r="AP201" i="25"/>
  <c r="AP202" i="25"/>
  <c r="AP203" i="25"/>
  <c r="AP204" i="25"/>
  <c r="AP205" i="25"/>
  <c r="AP206" i="25"/>
  <c r="AP207" i="25"/>
  <c r="AP208" i="25"/>
  <c r="AP209" i="25"/>
  <c r="AP210" i="25"/>
  <c r="AP211" i="25"/>
  <c r="AP212" i="25"/>
  <c r="AP213" i="25"/>
  <c r="AP214" i="25"/>
  <c r="AP215" i="25"/>
  <c r="AP216" i="25"/>
  <c r="AP217" i="25"/>
  <c r="AP218" i="25"/>
  <c r="AP219" i="25"/>
  <c r="AP220" i="25"/>
  <c r="AP221" i="25"/>
  <c r="AP222" i="25"/>
  <c r="AP223" i="25"/>
  <c r="AP224" i="25"/>
  <c r="AP225" i="25"/>
  <c r="AP226" i="25"/>
  <c r="AP227" i="25"/>
  <c r="AP228" i="25"/>
  <c r="AP229" i="25"/>
  <c r="AP230" i="25"/>
  <c r="AP231" i="25"/>
  <c r="AP232" i="25"/>
  <c r="AP233" i="25"/>
  <c r="AP234" i="25"/>
  <c r="AP235" i="25"/>
  <c r="AP236" i="25"/>
  <c r="AP237" i="25"/>
  <c r="AP238" i="25"/>
  <c r="AP239" i="25"/>
  <c r="AP240" i="25"/>
  <c r="AP241" i="25"/>
  <c r="AP242" i="25"/>
  <c r="AP243" i="25"/>
  <c r="AP244" i="25"/>
  <c r="AP245" i="25"/>
  <c r="AP246" i="25"/>
  <c r="AP247" i="25"/>
  <c r="AP248" i="25"/>
  <c r="AP249" i="25"/>
  <c r="AP250" i="25"/>
  <c r="AP251" i="25"/>
  <c r="AP252" i="25"/>
  <c r="AP253" i="25"/>
  <c r="AP254" i="25"/>
  <c r="AP255" i="25"/>
  <c r="AP256" i="25"/>
  <c r="AP257" i="25"/>
  <c r="AP258" i="25"/>
  <c r="AP259" i="25"/>
  <c r="AP260" i="25"/>
  <c r="AP261" i="25"/>
  <c r="AP262" i="25"/>
  <c r="AP263" i="25"/>
  <c r="AP264" i="25"/>
  <c r="AP265" i="25"/>
  <c r="AP266" i="25"/>
  <c r="AP267" i="25"/>
  <c r="AP268" i="25"/>
  <c r="AP269" i="25"/>
  <c r="AP270" i="25"/>
  <c r="AP271" i="25"/>
  <c r="AP272" i="25"/>
  <c r="AP273" i="25"/>
  <c r="AP274" i="25"/>
  <c r="AP275" i="25"/>
  <c r="AP276" i="25"/>
  <c r="AP277" i="25"/>
  <c r="AP278" i="25"/>
  <c r="AP279" i="25"/>
  <c r="AP280" i="25"/>
  <c r="AP281" i="25"/>
  <c r="AP282" i="25"/>
  <c r="AP283" i="25"/>
  <c r="AP284" i="25"/>
  <c r="AP285" i="25"/>
  <c r="AP286" i="25"/>
  <c r="AP287" i="25"/>
  <c r="AP288" i="25"/>
  <c r="AP289" i="25"/>
  <c r="AP290" i="25"/>
  <c r="AP291" i="25"/>
  <c r="AP292" i="25"/>
  <c r="AP293" i="25"/>
  <c r="AP294" i="25"/>
  <c r="AP295" i="25"/>
  <c r="AP296" i="25"/>
  <c r="AP297" i="25"/>
  <c r="AP298" i="25"/>
  <c r="AP299" i="25"/>
  <c r="AP300" i="25"/>
  <c r="AP301" i="25"/>
  <c r="AP302" i="25"/>
  <c r="AP303" i="25"/>
  <c r="AP304" i="25"/>
  <c r="AP305" i="25"/>
  <c r="AP306" i="25"/>
  <c r="AP307" i="25"/>
  <c r="AP308" i="25"/>
  <c r="AP309" i="25"/>
  <c r="AP310" i="25"/>
  <c r="AP311" i="25"/>
  <c r="AP312" i="25"/>
  <c r="AP313" i="25"/>
  <c r="AP314" i="25"/>
  <c r="AP315" i="25"/>
  <c r="AP316" i="25"/>
  <c r="AP317" i="25"/>
  <c r="AP318" i="25"/>
  <c r="AP319" i="25"/>
  <c r="AP320" i="25"/>
  <c r="AP321" i="25"/>
  <c r="AP322" i="25"/>
  <c r="AP323" i="25"/>
  <c r="AP324" i="25"/>
  <c r="AP325" i="25"/>
  <c r="AP326" i="25"/>
  <c r="AP327" i="25"/>
  <c r="AP328" i="25"/>
  <c r="AP329" i="25"/>
  <c r="AP330" i="25"/>
  <c r="AP331" i="25"/>
  <c r="AP332" i="25"/>
  <c r="AP333" i="25"/>
  <c r="AP334" i="25"/>
  <c r="AP335" i="25"/>
  <c r="AP336" i="25"/>
  <c r="AP337" i="25"/>
  <c r="AP338" i="25"/>
  <c r="AP339" i="25"/>
  <c r="AP340" i="25"/>
  <c r="AP341" i="25"/>
  <c r="AP342" i="25"/>
  <c r="AP343" i="25"/>
  <c r="AP344" i="25"/>
  <c r="AP345" i="25"/>
  <c r="AP346" i="25"/>
  <c r="AP347" i="25"/>
  <c r="AP348" i="25"/>
  <c r="AP349" i="25"/>
  <c r="AP350" i="25"/>
  <c r="AP351" i="25"/>
  <c r="AP352" i="25"/>
  <c r="AP353" i="25"/>
  <c r="AP354" i="25"/>
  <c r="AP355" i="25"/>
  <c r="AP356" i="25"/>
  <c r="AP357" i="25"/>
  <c r="AP358" i="25"/>
  <c r="AP359" i="25"/>
  <c r="AP360" i="25"/>
  <c r="AP361" i="25"/>
  <c r="AP362" i="25"/>
  <c r="AP363" i="25"/>
  <c r="AP364" i="25"/>
  <c r="AP365" i="25"/>
  <c r="AP366" i="25"/>
  <c r="AP367" i="25"/>
  <c r="AP368" i="25"/>
  <c r="AP369" i="25"/>
  <c r="AP370" i="25"/>
  <c r="AP371" i="25"/>
  <c r="AP372" i="25"/>
  <c r="AP373" i="25"/>
  <c r="AP374" i="25"/>
  <c r="AP375" i="25"/>
  <c r="AP376" i="25"/>
  <c r="AP377" i="25"/>
  <c r="AP378" i="25"/>
  <c r="AP379" i="25"/>
  <c r="AP380" i="25"/>
  <c r="AP381" i="25"/>
  <c r="AP382" i="25"/>
  <c r="AP383" i="25"/>
  <c r="AP384" i="25"/>
  <c r="AP385" i="25"/>
  <c r="AP386" i="25"/>
  <c r="AP387" i="25"/>
  <c r="AP388" i="25"/>
  <c r="AP389" i="25"/>
  <c r="AP390" i="25"/>
  <c r="AP391" i="25"/>
  <c r="AP392" i="25"/>
  <c r="AP393" i="25"/>
  <c r="AP394" i="25"/>
  <c r="AP395" i="25"/>
  <c r="AP396" i="25"/>
  <c r="AP397" i="25"/>
  <c r="AP398" i="25"/>
  <c r="AP399" i="25"/>
  <c r="AP400" i="25"/>
  <c r="AP401" i="25"/>
  <c r="AP402" i="25"/>
  <c r="AP403" i="25"/>
  <c r="AP404" i="25"/>
  <c r="AP405" i="25"/>
  <c r="AP406" i="25"/>
  <c r="AP407" i="25"/>
  <c r="AP408" i="25"/>
  <c r="AP409" i="25"/>
  <c r="AP410" i="25"/>
  <c r="AP411" i="25"/>
  <c r="AP412" i="25"/>
  <c r="AP413" i="25"/>
  <c r="AP414" i="25"/>
  <c r="AP415" i="25"/>
  <c r="AP416" i="25"/>
  <c r="AP417" i="25"/>
  <c r="AP418" i="25"/>
  <c r="AP419" i="25"/>
  <c r="AP420" i="25"/>
  <c r="AP421" i="25"/>
  <c r="AP422" i="25"/>
  <c r="AP423" i="25"/>
  <c r="AP424" i="25"/>
  <c r="AP425" i="25"/>
  <c r="AP426" i="25"/>
  <c r="AP427" i="25"/>
  <c r="AP428" i="25"/>
  <c r="AP429" i="25"/>
  <c r="AP430" i="25"/>
  <c r="AP431" i="25"/>
  <c r="AP432" i="25"/>
  <c r="AP433" i="25"/>
  <c r="AP434" i="25"/>
  <c r="AP435" i="25"/>
  <c r="AP436" i="25"/>
  <c r="AP437" i="25"/>
  <c r="AP438" i="25"/>
  <c r="AP439" i="25"/>
  <c r="AP440" i="25"/>
  <c r="AP441" i="25"/>
  <c r="AP442" i="25"/>
  <c r="AP443" i="25"/>
  <c r="AP444" i="25"/>
  <c r="AP445" i="25"/>
  <c r="AP446" i="25"/>
  <c r="AP447" i="25"/>
  <c r="AP448" i="25"/>
  <c r="AP449" i="25"/>
  <c r="AP450" i="25"/>
  <c r="AP451" i="25"/>
  <c r="AP452" i="25"/>
  <c r="AP453" i="25"/>
  <c r="AP454" i="25"/>
  <c r="AP455" i="25"/>
  <c r="AP456" i="25"/>
  <c r="AP457" i="25"/>
  <c r="AP458" i="25"/>
  <c r="AP459" i="25"/>
  <c r="AP460" i="25"/>
  <c r="AP461" i="25"/>
  <c r="AP462" i="25"/>
  <c r="AP463" i="25"/>
  <c r="AP464" i="25"/>
  <c r="AP465" i="25"/>
  <c r="AP466" i="25"/>
  <c r="AP467" i="25"/>
  <c r="AP468" i="25"/>
  <c r="AP469" i="25"/>
  <c r="AP470" i="25"/>
  <c r="AP471" i="25"/>
  <c r="AP472" i="25"/>
  <c r="AP73" i="25"/>
  <c r="AO74" i="25"/>
  <c r="AO75" i="25"/>
  <c r="AO76" i="25"/>
  <c r="AO77" i="25"/>
  <c r="AO78" i="25"/>
  <c r="AO79" i="25"/>
  <c r="AO80" i="25"/>
  <c r="AO81" i="25"/>
  <c r="AO82" i="25"/>
  <c r="AO83" i="25"/>
  <c r="AO84" i="25"/>
  <c r="AO85" i="25"/>
  <c r="AO86" i="25"/>
  <c r="AO87" i="25"/>
  <c r="AO88" i="25"/>
  <c r="AO89" i="25"/>
  <c r="AO90" i="25"/>
  <c r="AO91" i="25"/>
  <c r="AO92" i="25"/>
  <c r="AO93" i="25"/>
  <c r="AO94" i="25"/>
  <c r="AO95" i="25"/>
  <c r="AO96" i="25"/>
  <c r="AO97" i="25"/>
  <c r="AO98" i="25"/>
  <c r="AO99" i="25"/>
  <c r="AO100" i="25"/>
  <c r="AO101" i="25"/>
  <c r="AO102" i="25"/>
  <c r="AO103" i="25"/>
  <c r="AO104" i="25"/>
  <c r="AO105" i="25"/>
  <c r="AO106" i="25"/>
  <c r="AO107" i="25"/>
  <c r="AO108" i="25"/>
  <c r="AO109" i="25"/>
  <c r="AO110" i="25"/>
  <c r="AO111" i="25"/>
  <c r="AO112" i="25"/>
  <c r="AO113" i="25"/>
  <c r="AO114" i="25"/>
  <c r="AO115" i="25"/>
  <c r="AO116" i="25"/>
  <c r="AO117" i="25"/>
  <c r="AO118" i="25"/>
  <c r="AO119" i="25"/>
  <c r="AO120" i="25"/>
  <c r="AO121" i="25"/>
  <c r="AO122" i="25"/>
  <c r="AO123" i="25"/>
  <c r="AO124" i="25"/>
  <c r="AO125" i="25"/>
  <c r="AO126" i="25"/>
  <c r="AO127" i="25"/>
  <c r="AO128" i="25"/>
  <c r="AO129" i="25"/>
  <c r="AO130" i="25"/>
  <c r="AO131" i="25"/>
  <c r="AO132" i="25"/>
  <c r="AO133" i="25"/>
  <c r="AO134" i="25"/>
  <c r="AO135" i="25"/>
  <c r="AO136" i="25"/>
  <c r="AO137" i="25"/>
  <c r="AO138" i="25"/>
  <c r="AO139" i="25"/>
  <c r="AO140" i="25"/>
  <c r="AO141" i="25"/>
  <c r="AO142" i="25"/>
  <c r="AO143" i="25"/>
  <c r="AO144" i="25"/>
  <c r="AO145" i="25"/>
  <c r="AO146" i="25"/>
  <c r="AO147" i="25"/>
  <c r="AO148" i="25"/>
  <c r="AO149" i="25"/>
  <c r="AO150" i="25"/>
  <c r="AO151" i="25"/>
  <c r="AO152" i="25"/>
  <c r="AO153" i="25"/>
  <c r="AO154" i="25"/>
  <c r="AO155" i="25"/>
  <c r="AO156" i="25"/>
  <c r="AO157" i="25"/>
  <c r="AO158" i="25"/>
  <c r="AO159" i="25"/>
  <c r="AO160" i="25"/>
  <c r="AO161" i="25"/>
  <c r="AO162" i="25"/>
  <c r="AO163" i="25"/>
  <c r="AO164" i="25"/>
  <c r="AO165" i="25"/>
  <c r="AO166" i="25"/>
  <c r="AO167" i="25"/>
  <c r="AO168" i="25"/>
  <c r="AO169" i="25"/>
  <c r="AO170" i="25"/>
  <c r="AO171" i="25"/>
  <c r="AO172" i="25"/>
  <c r="AO173" i="25"/>
  <c r="AO174" i="25"/>
  <c r="AO175" i="25"/>
  <c r="AO176" i="25"/>
  <c r="AO177" i="25"/>
  <c r="AO178" i="25"/>
  <c r="AO179" i="25"/>
  <c r="AO180" i="25"/>
  <c r="AO181" i="25"/>
  <c r="AO182" i="25"/>
  <c r="AO183" i="25"/>
  <c r="AO184" i="25"/>
  <c r="AO185" i="25"/>
  <c r="AO186" i="25"/>
  <c r="AO187" i="25"/>
  <c r="AO188" i="25"/>
  <c r="AO189" i="25"/>
  <c r="AO190" i="25"/>
  <c r="AO191" i="25"/>
  <c r="AO192" i="25"/>
  <c r="AO193" i="25"/>
  <c r="AO194" i="25"/>
  <c r="AO195" i="25"/>
  <c r="AO196" i="25"/>
  <c r="AO197" i="25"/>
  <c r="AO198" i="25"/>
  <c r="AO199" i="25"/>
  <c r="AO200" i="25"/>
  <c r="AO201" i="25"/>
  <c r="AO202" i="25"/>
  <c r="AO203" i="25"/>
  <c r="AO204" i="25"/>
  <c r="AO205" i="25"/>
  <c r="AO206" i="25"/>
  <c r="AO207" i="25"/>
  <c r="AO208" i="25"/>
  <c r="AO209" i="25"/>
  <c r="AO210" i="25"/>
  <c r="AO211" i="25"/>
  <c r="AO212" i="25"/>
  <c r="AO213" i="25"/>
  <c r="AO214" i="25"/>
  <c r="AO215" i="25"/>
  <c r="AO216" i="25"/>
  <c r="AO217" i="25"/>
  <c r="AO218" i="25"/>
  <c r="AO219" i="25"/>
  <c r="AO220" i="25"/>
  <c r="AO221" i="25"/>
  <c r="AO222" i="25"/>
  <c r="AO223" i="25"/>
  <c r="AO224" i="25"/>
  <c r="AO225" i="25"/>
  <c r="AO226" i="25"/>
  <c r="AO227" i="25"/>
  <c r="AO228" i="25"/>
  <c r="AO229" i="25"/>
  <c r="AO230" i="25"/>
  <c r="AO231" i="25"/>
  <c r="AO232" i="25"/>
  <c r="AO233" i="25"/>
  <c r="AO234" i="25"/>
  <c r="AO235" i="25"/>
  <c r="AO236" i="25"/>
  <c r="AO237" i="25"/>
  <c r="AO238" i="25"/>
  <c r="AO239" i="25"/>
  <c r="AO240" i="25"/>
  <c r="AO241" i="25"/>
  <c r="AO242" i="25"/>
  <c r="AO243" i="25"/>
  <c r="AO244" i="25"/>
  <c r="AO245" i="25"/>
  <c r="AO246" i="25"/>
  <c r="AO247" i="25"/>
  <c r="AO248" i="25"/>
  <c r="AO249" i="25"/>
  <c r="AO250" i="25"/>
  <c r="AO251" i="25"/>
  <c r="AO252" i="25"/>
  <c r="AO253" i="25"/>
  <c r="AO254" i="25"/>
  <c r="AO255" i="25"/>
  <c r="AO256" i="25"/>
  <c r="AO257" i="25"/>
  <c r="AO258" i="25"/>
  <c r="AO259" i="25"/>
  <c r="AO260" i="25"/>
  <c r="AO261" i="25"/>
  <c r="AO262" i="25"/>
  <c r="AO263" i="25"/>
  <c r="AO264" i="25"/>
  <c r="AO265" i="25"/>
  <c r="AO266" i="25"/>
  <c r="AO267" i="25"/>
  <c r="AO268" i="25"/>
  <c r="AO269" i="25"/>
  <c r="AO270" i="25"/>
  <c r="AO271" i="25"/>
  <c r="AO272" i="25"/>
  <c r="AO273" i="25"/>
  <c r="AO274" i="25"/>
  <c r="AO275" i="25"/>
  <c r="AO276" i="25"/>
  <c r="AO277" i="25"/>
  <c r="AO278" i="25"/>
  <c r="AO279" i="25"/>
  <c r="AO280" i="25"/>
  <c r="AO281" i="25"/>
  <c r="AO282" i="25"/>
  <c r="AO283" i="25"/>
  <c r="AO284" i="25"/>
  <c r="AO285" i="25"/>
  <c r="AO286" i="25"/>
  <c r="AO287" i="25"/>
  <c r="AO288" i="25"/>
  <c r="AO289" i="25"/>
  <c r="AO290" i="25"/>
  <c r="AO291" i="25"/>
  <c r="AO292" i="25"/>
  <c r="AO293" i="25"/>
  <c r="AO294" i="25"/>
  <c r="AO295" i="25"/>
  <c r="AO296" i="25"/>
  <c r="AO297" i="25"/>
  <c r="AO298" i="25"/>
  <c r="AO299" i="25"/>
  <c r="AO300" i="25"/>
  <c r="AO301" i="25"/>
  <c r="AO302" i="25"/>
  <c r="AO303" i="25"/>
  <c r="AO304" i="25"/>
  <c r="AO305" i="25"/>
  <c r="AO306" i="25"/>
  <c r="AO307" i="25"/>
  <c r="AO308" i="25"/>
  <c r="AO309" i="25"/>
  <c r="AO310" i="25"/>
  <c r="AO311" i="25"/>
  <c r="AO312" i="25"/>
  <c r="AO313" i="25"/>
  <c r="AO314" i="25"/>
  <c r="AO315" i="25"/>
  <c r="AO316" i="25"/>
  <c r="AO317" i="25"/>
  <c r="AO318" i="25"/>
  <c r="AO319" i="25"/>
  <c r="AO320" i="25"/>
  <c r="AO321" i="25"/>
  <c r="AO322" i="25"/>
  <c r="AO323" i="25"/>
  <c r="AO324" i="25"/>
  <c r="AO325" i="25"/>
  <c r="AO326" i="25"/>
  <c r="AO327" i="25"/>
  <c r="AO328" i="25"/>
  <c r="AO329" i="25"/>
  <c r="AO330" i="25"/>
  <c r="AO331" i="25"/>
  <c r="AO332" i="25"/>
  <c r="AO333" i="25"/>
  <c r="AO334" i="25"/>
  <c r="AO335" i="25"/>
  <c r="AO336" i="25"/>
  <c r="AO337" i="25"/>
  <c r="AO338" i="25"/>
  <c r="AO339" i="25"/>
  <c r="AO340" i="25"/>
  <c r="AO341" i="25"/>
  <c r="AO342" i="25"/>
  <c r="AO343" i="25"/>
  <c r="AO344" i="25"/>
  <c r="AO345" i="25"/>
  <c r="AO346" i="25"/>
  <c r="AO347" i="25"/>
  <c r="AO348" i="25"/>
  <c r="AO349" i="25"/>
  <c r="AO350" i="25"/>
  <c r="AO351" i="25"/>
  <c r="AO352" i="25"/>
  <c r="AO353" i="25"/>
  <c r="AO354" i="25"/>
  <c r="AO355" i="25"/>
  <c r="AO356" i="25"/>
  <c r="AO357" i="25"/>
  <c r="AO358" i="25"/>
  <c r="AO359" i="25"/>
  <c r="AO360" i="25"/>
  <c r="AO361" i="25"/>
  <c r="AO362" i="25"/>
  <c r="AO363" i="25"/>
  <c r="AO364" i="25"/>
  <c r="AO365" i="25"/>
  <c r="AO366" i="25"/>
  <c r="AO367" i="25"/>
  <c r="AO368" i="25"/>
  <c r="AO369" i="25"/>
  <c r="AO370" i="25"/>
  <c r="AO371" i="25"/>
  <c r="AO372" i="25"/>
  <c r="AO373" i="25"/>
  <c r="AO374" i="25"/>
  <c r="AO375" i="25"/>
  <c r="AO376" i="25"/>
  <c r="AO377" i="25"/>
  <c r="AO378" i="25"/>
  <c r="AO379" i="25"/>
  <c r="AO380" i="25"/>
  <c r="AO381" i="25"/>
  <c r="AO382" i="25"/>
  <c r="AO383" i="25"/>
  <c r="AO384" i="25"/>
  <c r="AO385" i="25"/>
  <c r="AO386" i="25"/>
  <c r="AO387" i="25"/>
  <c r="AO388" i="25"/>
  <c r="AO389" i="25"/>
  <c r="AO390" i="25"/>
  <c r="AO391" i="25"/>
  <c r="AO392" i="25"/>
  <c r="AO393" i="25"/>
  <c r="AO394" i="25"/>
  <c r="AO395" i="25"/>
  <c r="AO396" i="25"/>
  <c r="AO397" i="25"/>
  <c r="AO398" i="25"/>
  <c r="AO399" i="25"/>
  <c r="AO400" i="25"/>
  <c r="AO401" i="25"/>
  <c r="AO402" i="25"/>
  <c r="AO403" i="25"/>
  <c r="AO404" i="25"/>
  <c r="AO405" i="25"/>
  <c r="AO406" i="25"/>
  <c r="AO407" i="25"/>
  <c r="AO408" i="25"/>
  <c r="AO409" i="25"/>
  <c r="AO410" i="25"/>
  <c r="AO411" i="25"/>
  <c r="AO412" i="25"/>
  <c r="AO413" i="25"/>
  <c r="AO414" i="25"/>
  <c r="AO415" i="25"/>
  <c r="AO416" i="25"/>
  <c r="AO417" i="25"/>
  <c r="AO418" i="25"/>
  <c r="AO419" i="25"/>
  <c r="AO420" i="25"/>
  <c r="AO421" i="25"/>
  <c r="AO422" i="25"/>
  <c r="AO423" i="25"/>
  <c r="AO424" i="25"/>
  <c r="AO425" i="25"/>
  <c r="AO426" i="25"/>
  <c r="AO427" i="25"/>
  <c r="AO428" i="25"/>
  <c r="AO429" i="25"/>
  <c r="AO430" i="25"/>
  <c r="AO431" i="25"/>
  <c r="AO432" i="25"/>
  <c r="AO433" i="25"/>
  <c r="AO434" i="25"/>
  <c r="AO435" i="25"/>
  <c r="AO436" i="25"/>
  <c r="AO437" i="25"/>
  <c r="AO438" i="25"/>
  <c r="AO439" i="25"/>
  <c r="AO440" i="25"/>
  <c r="AO441" i="25"/>
  <c r="AO442" i="25"/>
  <c r="AO443" i="25"/>
  <c r="AO444" i="25"/>
  <c r="AO445" i="25"/>
  <c r="AO446" i="25"/>
  <c r="AO447" i="25"/>
  <c r="AO448" i="25"/>
  <c r="AO449" i="25"/>
  <c r="AO450" i="25"/>
  <c r="AO451" i="25"/>
  <c r="AO452" i="25"/>
  <c r="AO453" i="25"/>
  <c r="AO454" i="25"/>
  <c r="AO455" i="25"/>
  <c r="AO456" i="25"/>
  <c r="AO457" i="25"/>
  <c r="AO458" i="25"/>
  <c r="AO459" i="25"/>
  <c r="AO460" i="25"/>
  <c r="AO461" i="25"/>
  <c r="AO462" i="25"/>
  <c r="AO463" i="25"/>
  <c r="AO464" i="25"/>
  <c r="AO465" i="25"/>
  <c r="AO466" i="25"/>
  <c r="AO467" i="25"/>
  <c r="AO468" i="25"/>
  <c r="AO469" i="25"/>
  <c r="AO470" i="25"/>
  <c r="AO471" i="25"/>
  <c r="AO472" i="25"/>
  <c r="AO73" i="25"/>
  <c r="AN74" i="25"/>
  <c r="AN75" i="25"/>
  <c r="AN76" i="25"/>
  <c r="AN77" i="25"/>
  <c r="AN78" i="25"/>
  <c r="AN79" i="25"/>
  <c r="AN80" i="25"/>
  <c r="AN81" i="25"/>
  <c r="AN82" i="25"/>
  <c r="AN83" i="25"/>
  <c r="AN84" i="25"/>
  <c r="AN85" i="25"/>
  <c r="AN86" i="25"/>
  <c r="AN87" i="25"/>
  <c r="AN88" i="25"/>
  <c r="AN89" i="25"/>
  <c r="AN90" i="25"/>
  <c r="AN91" i="25"/>
  <c r="AN92" i="25"/>
  <c r="AN93" i="25"/>
  <c r="AN94" i="25"/>
  <c r="AN95" i="25"/>
  <c r="AN96" i="25"/>
  <c r="AN97" i="25"/>
  <c r="AN98" i="25"/>
  <c r="AN99" i="25"/>
  <c r="AN100" i="25"/>
  <c r="AN101" i="25"/>
  <c r="AN102" i="25"/>
  <c r="AN103" i="25"/>
  <c r="AN104" i="25"/>
  <c r="AN105" i="25"/>
  <c r="AN106" i="25"/>
  <c r="AN107" i="25"/>
  <c r="AN108" i="25"/>
  <c r="AN109" i="25"/>
  <c r="AN110" i="25"/>
  <c r="AN111" i="25"/>
  <c r="AN112" i="25"/>
  <c r="AN113" i="25"/>
  <c r="AN114" i="25"/>
  <c r="AN115" i="25"/>
  <c r="AN116" i="25"/>
  <c r="AN117" i="25"/>
  <c r="AN118" i="25"/>
  <c r="AN119" i="25"/>
  <c r="AN120" i="25"/>
  <c r="AN121" i="25"/>
  <c r="AN122" i="25"/>
  <c r="AN123" i="25"/>
  <c r="AN124" i="25"/>
  <c r="AN125" i="25"/>
  <c r="AN126" i="25"/>
  <c r="AN127" i="25"/>
  <c r="AN128" i="25"/>
  <c r="AN129" i="25"/>
  <c r="AN130" i="25"/>
  <c r="AN131" i="25"/>
  <c r="AN132" i="25"/>
  <c r="AN133" i="25"/>
  <c r="AN134" i="25"/>
  <c r="AN135" i="25"/>
  <c r="AN136" i="25"/>
  <c r="AN137" i="25"/>
  <c r="AN138" i="25"/>
  <c r="AN139" i="25"/>
  <c r="AN140" i="25"/>
  <c r="AN141" i="25"/>
  <c r="AN142" i="25"/>
  <c r="AN143" i="25"/>
  <c r="AN144" i="25"/>
  <c r="AN145" i="25"/>
  <c r="AN146" i="25"/>
  <c r="AN147" i="25"/>
  <c r="AN148" i="25"/>
  <c r="AN149" i="25"/>
  <c r="AN150" i="25"/>
  <c r="AN151" i="25"/>
  <c r="AN152" i="25"/>
  <c r="AN153" i="25"/>
  <c r="AN154" i="25"/>
  <c r="AN155" i="25"/>
  <c r="AN156" i="25"/>
  <c r="AN157" i="25"/>
  <c r="AN158" i="25"/>
  <c r="AN159" i="25"/>
  <c r="AN160" i="25"/>
  <c r="AN161" i="25"/>
  <c r="AN162" i="25"/>
  <c r="AN163" i="25"/>
  <c r="AN164" i="25"/>
  <c r="AN165" i="25"/>
  <c r="AN166" i="25"/>
  <c r="AN167" i="25"/>
  <c r="AN168" i="25"/>
  <c r="AN169" i="25"/>
  <c r="AN170" i="25"/>
  <c r="AN171" i="25"/>
  <c r="AN172" i="25"/>
  <c r="AN173" i="25"/>
  <c r="AN174" i="25"/>
  <c r="AN175" i="25"/>
  <c r="AN176" i="25"/>
  <c r="AN177" i="25"/>
  <c r="AN178" i="25"/>
  <c r="AN179" i="25"/>
  <c r="AN180" i="25"/>
  <c r="AN181" i="25"/>
  <c r="AN182" i="25"/>
  <c r="AN183" i="25"/>
  <c r="AN184" i="25"/>
  <c r="AN185" i="25"/>
  <c r="AN186" i="25"/>
  <c r="AN187" i="25"/>
  <c r="AN188" i="25"/>
  <c r="AN189" i="25"/>
  <c r="AN190" i="25"/>
  <c r="AN191" i="25"/>
  <c r="AN192" i="25"/>
  <c r="AN193" i="25"/>
  <c r="AN194" i="25"/>
  <c r="AN195" i="25"/>
  <c r="AN196" i="25"/>
  <c r="AN197" i="25"/>
  <c r="AN198" i="25"/>
  <c r="AN199" i="25"/>
  <c r="AN200" i="25"/>
  <c r="AN201" i="25"/>
  <c r="AN202" i="25"/>
  <c r="AN203" i="25"/>
  <c r="AN204" i="25"/>
  <c r="AN205" i="25"/>
  <c r="AN206" i="25"/>
  <c r="AN207" i="25"/>
  <c r="AN208" i="25"/>
  <c r="AN209" i="25"/>
  <c r="AN210" i="25"/>
  <c r="AN211" i="25"/>
  <c r="AN212" i="25"/>
  <c r="AN213" i="25"/>
  <c r="AN214" i="25"/>
  <c r="AN215" i="25"/>
  <c r="AN216" i="25"/>
  <c r="AN217" i="25"/>
  <c r="AN218" i="25"/>
  <c r="AN219" i="25"/>
  <c r="AN220" i="25"/>
  <c r="AN221" i="25"/>
  <c r="AN222" i="25"/>
  <c r="AN223" i="25"/>
  <c r="AN224" i="25"/>
  <c r="AN225" i="25"/>
  <c r="AN226" i="25"/>
  <c r="AN227" i="25"/>
  <c r="AN228" i="25"/>
  <c r="AN229" i="25"/>
  <c r="AN230" i="25"/>
  <c r="AN231" i="25"/>
  <c r="AN232" i="25"/>
  <c r="AN233" i="25"/>
  <c r="AN234" i="25"/>
  <c r="AN235" i="25"/>
  <c r="AN236" i="25"/>
  <c r="AN237" i="25"/>
  <c r="AN238" i="25"/>
  <c r="AN239" i="25"/>
  <c r="AN240" i="25"/>
  <c r="AN241" i="25"/>
  <c r="AN242" i="25"/>
  <c r="AN243" i="25"/>
  <c r="AN244" i="25"/>
  <c r="AN245" i="25"/>
  <c r="AN246" i="25"/>
  <c r="AN247" i="25"/>
  <c r="AN248" i="25"/>
  <c r="AN249" i="25"/>
  <c r="AN250" i="25"/>
  <c r="AN251" i="25"/>
  <c r="AN252" i="25"/>
  <c r="AN253" i="25"/>
  <c r="AN254" i="25"/>
  <c r="AN255" i="25"/>
  <c r="AN256" i="25"/>
  <c r="AN257" i="25"/>
  <c r="AN258" i="25"/>
  <c r="AN259" i="25"/>
  <c r="AN260" i="25"/>
  <c r="AN261" i="25"/>
  <c r="AN262" i="25"/>
  <c r="AN263" i="25"/>
  <c r="AN264" i="25"/>
  <c r="AN265" i="25"/>
  <c r="AN266" i="25"/>
  <c r="AN267" i="25"/>
  <c r="AN268" i="25"/>
  <c r="AN269" i="25"/>
  <c r="AN270" i="25"/>
  <c r="AN271" i="25"/>
  <c r="AN272" i="25"/>
  <c r="AN273" i="25"/>
  <c r="AN274" i="25"/>
  <c r="AN275" i="25"/>
  <c r="AN276" i="25"/>
  <c r="AN277" i="25"/>
  <c r="AN278" i="25"/>
  <c r="AN279" i="25"/>
  <c r="AN280" i="25"/>
  <c r="AN281" i="25"/>
  <c r="AN282" i="25"/>
  <c r="AN283" i="25"/>
  <c r="AN284" i="25"/>
  <c r="AN285" i="25"/>
  <c r="AN286" i="25"/>
  <c r="AN287" i="25"/>
  <c r="AN288" i="25"/>
  <c r="AN289" i="25"/>
  <c r="AN290" i="25"/>
  <c r="AN291" i="25"/>
  <c r="AN292" i="25"/>
  <c r="AN293" i="25"/>
  <c r="AN294" i="25"/>
  <c r="AN295" i="25"/>
  <c r="AN296" i="25"/>
  <c r="AN297" i="25"/>
  <c r="AN298" i="25"/>
  <c r="AN299" i="25"/>
  <c r="AN300" i="25"/>
  <c r="AN301" i="25"/>
  <c r="AN302" i="25"/>
  <c r="AN303" i="25"/>
  <c r="AN304" i="25"/>
  <c r="AN305" i="25"/>
  <c r="AN306" i="25"/>
  <c r="AN307" i="25"/>
  <c r="AN308" i="25"/>
  <c r="AN309" i="25"/>
  <c r="AN310" i="25"/>
  <c r="AN311" i="25"/>
  <c r="AN312" i="25"/>
  <c r="AN313" i="25"/>
  <c r="AN314" i="25"/>
  <c r="AN315" i="25"/>
  <c r="AN316" i="25"/>
  <c r="AN317" i="25"/>
  <c r="AN318" i="25"/>
  <c r="AN319" i="25"/>
  <c r="AN320" i="25"/>
  <c r="AN321" i="25"/>
  <c r="AN322" i="25"/>
  <c r="AN323" i="25"/>
  <c r="AN324" i="25"/>
  <c r="AN325" i="25"/>
  <c r="AN326" i="25"/>
  <c r="AN327" i="25"/>
  <c r="AN328" i="25"/>
  <c r="AN329" i="25"/>
  <c r="AN330" i="25"/>
  <c r="AN331" i="25"/>
  <c r="AN332" i="25"/>
  <c r="AN333" i="25"/>
  <c r="AN334" i="25"/>
  <c r="AN335" i="25"/>
  <c r="AN336" i="25"/>
  <c r="AN337" i="25"/>
  <c r="AN338" i="25"/>
  <c r="AN339" i="25"/>
  <c r="AN340" i="25"/>
  <c r="AN341" i="25"/>
  <c r="AN342" i="25"/>
  <c r="AN343" i="25"/>
  <c r="AN344" i="25"/>
  <c r="AN345" i="25"/>
  <c r="AN346" i="25"/>
  <c r="AN347" i="25"/>
  <c r="AN348" i="25"/>
  <c r="AN349" i="25"/>
  <c r="AN350" i="25"/>
  <c r="AN351" i="25"/>
  <c r="AN352" i="25"/>
  <c r="AN353" i="25"/>
  <c r="AN354" i="25"/>
  <c r="AN355" i="25"/>
  <c r="AN356" i="25"/>
  <c r="AN357" i="25"/>
  <c r="AN358" i="25"/>
  <c r="AN359" i="25"/>
  <c r="AN360" i="25"/>
  <c r="AN361" i="25"/>
  <c r="AN362" i="25"/>
  <c r="AN363" i="25"/>
  <c r="AN364" i="25"/>
  <c r="AN365" i="25"/>
  <c r="AN366" i="25"/>
  <c r="AN367" i="25"/>
  <c r="AN368" i="25"/>
  <c r="AN369" i="25"/>
  <c r="AN370" i="25"/>
  <c r="AN371" i="25"/>
  <c r="AN372" i="25"/>
  <c r="AN373" i="25"/>
  <c r="AN374" i="25"/>
  <c r="AN375" i="25"/>
  <c r="AN376" i="25"/>
  <c r="AN377" i="25"/>
  <c r="AN378" i="25"/>
  <c r="AN379" i="25"/>
  <c r="AN380" i="25"/>
  <c r="AN381" i="25"/>
  <c r="AN382" i="25"/>
  <c r="AN383" i="25"/>
  <c r="AN384" i="25"/>
  <c r="AN385" i="25"/>
  <c r="AN386" i="25"/>
  <c r="AN387" i="25"/>
  <c r="AN388" i="25"/>
  <c r="AN389" i="25"/>
  <c r="AN390" i="25"/>
  <c r="AN391" i="25"/>
  <c r="AN392" i="25"/>
  <c r="AN393" i="25"/>
  <c r="AN394" i="25"/>
  <c r="AN395" i="25"/>
  <c r="AN396" i="25"/>
  <c r="AN397" i="25"/>
  <c r="AN398" i="25"/>
  <c r="AN399" i="25"/>
  <c r="AN400" i="25"/>
  <c r="AN401" i="25"/>
  <c r="AN402" i="25"/>
  <c r="AN403" i="25"/>
  <c r="AN404" i="25"/>
  <c r="AN405" i="25"/>
  <c r="AN406" i="25"/>
  <c r="AN407" i="25"/>
  <c r="AN408" i="25"/>
  <c r="AN409" i="25"/>
  <c r="AN410" i="25"/>
  <c r="AN411" i="25"/>
  <c r="AN412" i="25"/>
  <c r="AN413" i="25"/>
  <c r="AN414" i="25"/>
  <c r="AN415" i="25"/>
  <c r="AN416" i="25"/>
  <c r="AN417" i="25"/>
  <c r="AN418" i="25"/>
  <c r="AN419" i="25"/>
  <c r="AN420" i="25"/>
  <c r="AN421" i="25"/>
  <c r="AN422" i="25"/>
  <c r="AN423" i="25"/>
  <c r="AN424" i="25"/>
  <c r="AN425" i="25"/>
  <c r="AN426" i="25"/>
  <c r="AN427" i="25"/>
  <c r="AN428" i="25"/>
  <c r="AN429" i="25"/>
  <c r="AN430" i="25"/>
  <c r="AN431" i="25"/>
  <c r="AN432" i="25"/>
  <c r="AN433" i="25"/>
  <c r="AN434" i="25"/>
  <c r="AN435" i="25"/>
  <c r="AN436" i="25"/>
  <c r="AN437" i="25"/>
  <c r="AN438" i="25"/>
  <c r="AN439" i="25"/>
  <c r="AN440" i="25"/>
  <c r="AN441" i="25"/>
  <c r="AN442" i="25"/>
  <c r="AN443" i="25"/>
  <c r="AN444" i="25"/>
  <c r="AN445" i="25"/>
  <c r="AN446" i="25"/>
  <c r="AN447" i="25"/>
  <c r="AN448" i="25"/>
  <c r="AN449" i="25"/>
  <c r="AN450" i="25"/>
  <c r="AN451" i="25"/>
  <c r="AN452" i="25"/>
  <c r="AN453" i="25"/>
  <c r="AN454" i="25"/>
  <c r="AN455" i="25"/>
  <c r="AN456" i="25"/>
  <c r="AN457" i="25"/>
  <c r="AN458" i="25"/>
  <c r="AN459" i="25"/>
  <c r="AN460" i="25"/>
  <c r="AN461" i="25"/>
  <c r="AN462" i="25"/>
  <c r="AN463" i="25"/>
  <c r="AN464" i="25"/>
  <c r="AN465" i="25"/>
  <c r="AN466" i="25"/>
  <c r="AN467" i="25"/>
  <c r="AN468" i="25"/>
  <c r="AN469" i="25"/>
  <c r="AN470" i="25"/>
  <c r="AN471" i="25"/>
  <c r="AN472" i="25"/>
  <c r="AN73" i="25"/>
  <c r="AM74" i="25"/>
  <c r="AM75" i="25"/>
  <c r="AM76" i="25"/>
  <c r="AM77" i="25"/>
  <c r="AM78" i="25"/>
  <c r="AM79" i="25"/>
  <c r="AM80" i="25"/>
  <c r="AM81" i="25"/>
  <c r="AM82" i="25"/>
  <c r="AM83" i="25"/>
  <c r="AM84" i="25"/>
  <c r="AM85" i="25"/>
  <c r="AM86" i="25"/>
  <c r="AM87" i="25"/>
  <c r="AM88" i="25"/>
  <c r="AM89" i="25"/>
  <c r="AM90" i="25"/>
  <c r="AM91" i="25"/>
  <c r="AM92" i="25"/>
  <c r="AM93" i="25"/>
  <c r="AM94" i="25"/>
  <c r="AM95" i="25"/>
  <c r="AM96" i="25"/>
  <c r="AM97" i="25"/>
  <c r="AM98" i="25"/>
  <c r="AM99" i="25"/>
  <c r="AM100" i="25"/>
  <c r="AM101" i="25"/>
  <c r="AM102" i="25"/>
  <c r="AM103" i="25"/>
  <c r="AM104" i="25"/>
  <c r="AM105" i="25"/>
  <c r="AM106" i="25"/>
  <c r="AM107" i="25"/>
  <c r="AM108" i="25"/>
  <c r="AM109" i="25"/>
  <c r="AM110" i="25"/>
  <c r="AM111" i="25"/>
  <c r="AM112" i="25"/>
  <c r="AM113" i="25"/>
  <c r="AM114" i="25"/>
  <c r="AM115" i="25"/>
  <c r="AM116" i="25"/>
  <c r="AM117" i="25"/>
  <c r="AM118" i="25"/>
  <c r="AM119" i="25"/>
  <c r="AM120" i="25"/>
  <c r="AM121" i="25"/>
  <c r="AM122" i="25"/>
  <c r="AM123" i="25"/>
  <c r="AM124" i="25"/>
  <c r="AM125" i="25"/>
  <c r="AM126" i="25"/>
  <c r="AM127" i="25"/>
  <c r="AM128" i="25"/>
  <c r="AM129" i="25"/>
  <c r="AM130" i="25"/>
  <c r="AM131" i="25"/>
  <c r="AM132" i="25"/>
  <c r="AM133" i="25"/>
  <c r="AM134" i="25"/>
  <c r="AM135" i="25"/>
  <c r="AM136" i="25"/>
  <c r="AM137" i="25"/>
  <c r="AM138" i="25"/>
  <c r="AM139" i="25"/>
  <c r="AM140" i="25"/>
  <c r="AM141" i="25"/>
  <c r="AM142" i="25"/>
  <c r="AM143" i="25"/>
  <c r="AM144" i="25"/>
  <c r="AM145" i="25"/>
  <c r="AM146" i="25"/>
  <c r="AM147" i="25"/>
  <c r="AM148" i="25"/>
  <c r="AM149" i="25"/>
  <c r="AM150" i="25"/>
  <c r="AM151" i="25"/>
  <c r="AM152" i="25"/>
  <c r="AM153" i="25"/>
  <c r="AM154" i="25"/>
  <c r="AM155" i="25"/>
  <c r="AM156" i="25"/>
  <c r="AM157" i="25"/>
  <c r="AM158" i="25"/>
  <c r="AM159" i="25"/>
  <c r="AM160" i="25"/>
  <c r="AM161" i="25"/>
  <c r="AM162" i="25"/>
  <c r="AM163" i="25"/>
  <c r="AM164" i="25"/>
  <c r="AM165" i="25"/>
  <c r="AM166" i="25"/>
  <c r="AM167" i="25"/>
  <c r="AM168" i="25"/>
  <c r="AM169" i="25"/>
  <c r="AM170" i="25"/>
  <c r="AM171" i="25"/>
  <c r="AM172" i="25"/>
  <c r="AM173" i="25"/>
  <c r="AM174" i="25"/>
  <c r="AM175" i="25"/>
  <c r="AM176" i="25"/>
  <c r="AM177" i="25"/>
  <c r="AM178" i="25"/>
  <c r="AM179" i="25"/>
  <c r="AM180" i="25"/>
  <c r="AM181" i="25"/>
  <c r="AM182" i="25"/>
  <c r="AM183" i="25"/>
  <c r="AM184" i="25"/>
  <c r="AM185" i="25"/>
  <c r="AM186" i="25"/>
  <c r="AM187" i="25"/>
  <c r="AM188" i="25"/>
  <c r="AM189" i="25"/>
  <c r="AM190" i="25"/>
  <c r="AM191" i="25"/>
  <c r="AM192" i="25"/>
  <c r="AM193" i="25"/>
  <c r="AM194" i="25"/>
  <c r="AM195" i="25"/>
  <c r="AM196" i="25"/>
  <c r="AM197" i="25"/>
  <c r="AM198" i="25"/>
  <c r="AM199" i="25"/>
  <c r="AM200" i="25"/>
  <c r="AM201" i="25"/>
  <c r="AM202" i="25"/>
  <c r="AM203" i="25"/>
  <c r="AM204" i="25"/>
  <c r="AM205" i="25"/>
  <c r="AM206" i="25"/>
  <c r="AM207" i="25"/>
  <c r="AM208" i="25"/>
  <c r="AM209" i="25"/>
  <c r="AM210" i="25"/>
  <c r="AM211" i="25"/>
  <c r="AM212" i="25"/>
  <c r="AM213" i="25"/>
  <c r="AM214" i="25"/>
  <c r="AM215" i="25"/>
  <c r="AM216" i="25"/>
  <c r="AM217" i="25"/>
  <c r="AM218" i="25"/>
  <c r="AM219" i="25"/>
  <c r="AM220" i="25"/>
  <c r="AM221" i="25"/>
  <c r="AM222" i="25"/>
  <c r="AM223" i="25"/>
  <c r="AM224" i="25"/>
  <c r="AM225" i="25"/>
  <c r="AM226" i="25"/>
  <c r="AM227" i="25"/>
  <c r="AM228" i="25"/>
  <c r="AM229" i="25"/>
  <c r="AM230" i="25"/>
  <c r="AM231" i="25"/>
  <c r="AM232" i="25"/>
  <c r="AM233" i="25"/>
  <c r="AM234" i="25"/>
  <c r="AM235" i="25"/>
  <c r="AM236" i="25"/>
  <c r="AM237" i="25"/>
  <c r="AM238" i="25"/>
  <c r="AM239" i="25"/>
  <c r="AM240" i="25"/>
  <c r="AM241" i="25"/>
  <c r="AM242" i="25"/>
  <c r="AM243" i="25"/>
  <c r="AM244" i="25"/>
  <c r="AM245" i="25"/>
  <c r="AM246" i="25"/>
  <c r="AM247" i="25"/>
  <c r="AM248" i="25"/>
  <c r="AM249" i="25"/>
  <c r="AM250" i="25"/>
  <c r="AM251" i="25"/>
  <c r="AM252" i="25"/>
  <c r="AM253" i="25"/>
  <c r="AM254" i="25"/>
  <c r="AM255" i="25"/>
  <c r="AM256" i="25"/>
  <c r="AM257" i="25"/>
  <c r="AM258" i="25"/>
  <c r="AM259" i="25"/>
  <c r="AM260" i="25"/>
  <c r="AM261" i="25"/>
  <c r="AM262" i="25"/>
  <c r="AM263" i="25"/>
  <c r="AM264" i="25"/>
  <c r="AM265" i="25"/>
  <c r="AM266" i="25"/>
  <c r="AM267" i="25"/>
  <c r="AM268" i="25"/>
  <c r="AM269" i="25"/>
  <c r="AM270" i="25"/>
  <c r="AM271" i="25"/>
  <c r="AM272" i="25"/>
  <c r="AM273" i="25"/>
  <c r="AM274" i="25"/>
  <c r="AM275" i="25"/>
  <c r="AM276" i="25"/>
  <c r="AM277" i="25"/>
  <c r="AM278" i="25"/>
  <c r="AM279" i="25"/>
  <c r="AM280" i="25"/>
  <c r="AM281" i="25"/>
  <c r="AM282" i="25"/>
  <c r="AM283" i="25"/>
  <c r="AM284" i="25"/>
  <c r="AM285" i="25"/>
  <c r="AM286" i="25"/>
  <c r="AM287" i="25"/>
  <c r="AM288" i="25"/>
  <c r="AM289" i="25"/>
  <c r="AM290" i="25"/>
  <c r="AM291" i="25"/>
  <c r="AM292" i="25"/>
  <c r="AM293" i="25"/>
  <c r="AM294" i="25"/>
  <c r="AM295" i="25"/>
  <c r="AM296" i="25"/>
  <c r="AM297" i="25"/>
  <c r="AM298" i="25"/>
  <c r="AM299" i="25"/>
  <c r="AM300" i="25"/>
  <c r="AM301" i="25"/>
  <c r="AM302" i="25"/>
  <c r="AM303" i="25"/>
  <c r="AM304" i="25"/>
  <c r="AM305" i="25"/>
  <c r="AM306" i="25"/>
  <c r="AM307" i="25"/>
  <c r="AM308" i="25"/>
  <c r="AM309" i="25"/>
  <c r="AM310" i="25"/>
  <c r="AM311" i="25"/>
  <c r="AM312" i="25"/>
  <c r="AM313" i="25"/>
  <c r="AM314" i="25"/>
  <c r="AM315" i="25"/>
  <c r="AM316" i="25"/>
  <c r="AM317" i="25"/>
  <c r="AM318" i="25"/>
  <c r="AM319" i="25"/>
  <c r="AM320" i="25"/>
  <c r="AM321" i="25"/>
  <c r="AM322" i="25"/>
  <c r="AM323" i="25"/>
  <c r="AM324" i="25"/>
  <c r="AM325" i="25"/>
  <c r="AM326" i="25"/>
  <c r="AM327" i="25"/>
  <c r="AM328" i="25"/>
  <c r="AM329" i="25"/>
  <c r="AM330" i="25"/>
  <c r="AM331" i="25"/>
  <c r="AM332" i="25"/>
  <c r="AM333" i="25"/>
  <c r="AM334" i="25"/>
  <c r="AM335" i="25"/>
  <c r="AM336" i="25"/>
  <c r="AM337" i="25"/>
  <c r="AM338" i="25"/>
  <c r="AM339" i="25"/>
  <c r="AM340" i="25"/>
  <c r="AM341" i="25"/>
  <c r="AM342" i="25"/>
  <c r="AM343" i="25"/>
  <c r="AM344" i="25"/>
  <c r="AM345" i="25"/>
  <c r="AM346" i="25"/>
  <c r="AM347" i="25"/>
  <c r="AM348" i="25"/>
  <c r="AM349" i="25"/>
  <c r="AM350" i="25"/>
  <c r="AM351" i="25"/>
  <c r="AM352" i="25"/>
  <c r="AM353" i="25"/>
  <c r="AM354" i="25"/>
  <c r="AM355" i="25"/>
  <c r="AM356" i="25"/>
  <c r="AM357" i="25"/>
  <c r="AM358" i="25"/>
  <c r="AM359" i="25"/>
  <c r="AM360" i="25"/>
  <c r="AM361" i="25"/>
  <c r="AM362" i="25"/>
  <c r="AM363" i="25"/>
  <c r="AM364" i="25"/>
  <c r="AM365" i="25"/>
  <c r="AM366" i="25"/>
  <c r="AM367" i="25"/>
  <c r="AM368" i="25"/>
  <c r="AM369" i="25"/>
  <c r="AM370" i="25"/>
  <c r="AM371" i="25"/>
  <c r="AM372" i="25"/>
  <c r="AM373" i="25"/>
  <c r="AM374" i="25"/>
  <c r="AM375" i="25"/>
  <c r="AM376" i="25"/>
  <c r="AM377" i="25"/>
  <c r="AM378" i="25"/>
  <c r="AM379" i="25"/>
  <c r="AM380" i="25"/>
  <c r="AM381" i="25"/>
  <c r="AM382" i="25"/>
  <c r="AM383" i="25"/>
  <c r="AM384" i="25"/>
  <c r="AM385" i="25"/>
  <c r="AM386" i="25"/>
  <c r="AM387" i="25"/>
  <c r="AM388" i="25"/>
  <c r="AM389" i="25"/>
  <c r="AM390" i="25"/>
  <c r="AM391" i="25"/>
  <c r="AM392" i="25"/>
  <c r="AM393" i="25"/>
  <c r="AM394" i="25"/>
  <c r="AM395" i="25"/>
  <c r="AM396" i="25"/>
  <c r="AM397" i="25"/>
  <c r="AM398" i="25"/>
  <c r="AM399" i="25"/>
  <c r="AM400" i="25"/>
  <c r="AM401" i="25"/>
  <c r="AM402" i="25"/>
  <c r="AM403" i="25"/>
  <c r="AM404" i="25"/>
  <c r="AM405" i="25"/>
  <c r="AM406" i="25"/>
  <c r="AM407" i="25"/>
  <c r="AM408" i="25"/>
  <c r="AM409" i="25"/>
  <c r="AM410" i="25"/>
  <c r="AM411" i="25"/>
  <c r="AM412" i="25"/>
  <c r="AM413" i="25"/>
  <c r="AM414" i="25"/>
  <c r="AM415" i="25"/>
  <c r="AM416" i="25"/>
  <c r="AM417" i="25"/>
  <c r="AM418" i="25"/>
  <c r="AM419" i="25"/>
  <c r="AM420" i="25"/>
  <c r="AM421" i="25"/>
  <c r="AM422" i="25"/>
  <c r="AM423" i="25"/>
  <c r="AM424" i="25"/>
  <c r="AM425" i="25"/>
  <c r="AM426" i="25"/>
  <c r="AM427" i="25"/>
  <c r="AM428" i="25"/>
  <c r="AM429" i="25"/>
  <c r="AM430" i="25"/>
  <c r="AM431" i="25"/>
  <c r="AM432" i="25"/>
  <c r="AM433" i="25"/>
  <c r="AM434" i="25"/>
  <c r="AM435" i="25"/>
  <c r="AM436" i="25"/>
  <c r="AM437" i="25"/>
  <c r="AM438" i="25"/>
  <c r="AM439" i="25"/>
  <c r="AM440" i="25"/>
  <c r="AM441" i="25"/>
  <c r="AM442" i="25"/>
  <c r="AM443" i="25"/>
  <c r="AM444" i="25"/>
  <c r="AM445" i="25"/>
  <c r="AM446" i="25"/>
  <c r="AM447" i="25"/>
  <c r="AM448" i="25"/>
  <c r="AM449" i="25"/>
  <c r="AM450" i="25"/>
  <c r="AM451" i="25"/>
  <c r="AM452" i="25"/>
  <c r="AM453" i="25"/>
  <c r="AM454" i="25"/>
  <c r="AM455" i="25"/>
  <c r="AM456" i="25"/>
  <c r="AM457" i="25"/>
  <c r="AM458" i="25"/>
  <c r="AM459" i="25"/>
  <c r="AM460" i="25"/>
  <c r="AM461" i="25"/>
  <c r="AM462" i="25"/>
  <c r="AM463" i="25"/>
  <c r="AM464" i="25"/>
  <c r="AM465" i="25"/>
  <c r="AM466" i="25"/>
  <c r="AM467" i="25"/>
  <c r="AM468" i="25"/>
  <c r="AM469" i="25"/>
  <c r="AM470" i="25"/>
  <c r="AM471" i="25"/>
  <c r="AM472" i="25"/>
  <c r="AM73" i="25"/>
  <c r="AK74" i="25"/>
  <c r="AK75" i="25"/>
  <c r="AK76" i="25"/>
  <c r="AK77" i="25"/>
  <c r="AK78" i="25"/>
  <c r="AK79" i="25"/>
  <c r="AK80" i="25"/>
  <c r="AK81" i="25"/>
  <c r="AK82" i="25"/>
  <c r="AK83" i="25"/>
  <c r="AK84" i="25"/>
  <c r="AK85" i="25"/>
  <c r="AK86" i="25"/>
  <c r="AK87" i="25"/>
  <c r="AK88" i="25"/>
  <c r="AK89" i="25"/>
  <c r="AK90" i="25"/>
  <c r="AK91" i="25"/>
  <c r="AK92" i="25"/>
  <c r="AK93" i="25"/>
  <c r="AK94" i="25"/>
  <c r="AK95" i="25"/>
  <c r="AK96" i="25"/>
  <c r="AK97" i="25"/>
  <c r="AK98" i="25"/>
  <c r="AK99" i="25"/>
  <c r="AK100" i="25"/>
  <c r="AK101" i="25"/>
  <c r="AK102" i="25"/>
  <c r="AK103" i="25"/>
  <c r="AK104" i="25"/>
  <c r="AK105" i="25"/>
  <c r="AK106" i="25"/>
  <c r="AK107" i="25"/>
  <c r="AK108" i="25"/>
  <c r="AK109" i="25"/>
  <c r="AK110" i="25"/>
  <c r="AK111" i="25"/>
  <c r="AK112" i="25"/>
  <c r="AK113" i="25"/>
  <c r="AK114" i="25"/>
  <c r="AK115" i="25"/>
  <c r="AK116" i="25"/>
  <c r="AK117" i="25"/>
  <c r="AK118" i="25"/>
  <c r="AK119" i="25"/>
  <c r="AK120" i="25"/>
  <c r="AK121" i="25"/>
  <c r="AK122" i="25"/>
  <c r="AK123" i="25"/>
  <c r="AK124" i="25"/>
  <c r="AK125" i="25"/>
  <c r="AK126" i="25"/>
  <c r="AK127" i="25"/>
  <c r="AK128" i="25"/>
  <c r="AK129" i="25"/>
  <c r="AK130" i="25"/>
  <c r="AK131" i="25"/>
  <c r="AK132" i="25"/>
  <c r="AK133" i="25"/>
  <c r="AK134" i="25"/>
  <c r="AK135" i="25"/>
  <c r="AK136" i="25"/>
  <c r="AK137" i="25"/>
  <c r="AK138" i="25"/>
  <c r="AK139" i="25"/>
  <c r="AK140" i="25"/>
  <c r="AK141" i="25"/>
  <c r="AK142" i="25"/>
  <c r="AK143" i="25"/>
  <c r="AK144" i="25"/>
  <c r="AK145" i="25"/>
  <c r="AK146" i="25"/>
  <c r="AK147" i="25"/>
  <c r="AK148" i="25"/>
  <c r="AK149" i="25"/>
  <c r="AK150" i="25"/>
  <c r="AK151" i="25"/>
  <c r="AK152" i="25"/>
  <c r="AK153" i="25"/>
  <c r="AK154" i="25"/>
  <c r="AK155" i="25"/>
  <c r="AK156" i="25"/>
  <c r="AK157" i="25"/>
  <c r="AK158" i="25"/>
  <c r="AK159" i="25"/>
  <c r="AK160" i="25"/>
  <c r="AK161" i="25"/>
  <c r="AK162" i="25"/>
  <c r="AK163" i="25"/>
  <c r="AK164" i="25"/>
  <c r="AK165" i="25"/>
  <c r="AK166" i="25"/>
  <c r="AK167" i="25"/>
  <c r="AK168" i="25"/>
  <c r="AK169" i="25"/>
  <c r="AK170" i="25"/>
  <c r="AK171" i="25"/>
  <c r="AK172" i="25"/>
  <c r="AK173" i="25"/>
  <c r="AK174" i="25"/>
  <c r="AK175" i="25"/>
  <c r="AK176" i="25"/>
  <c r="AK177" i="25"/>
  <c r="AK178" i="25"/>
  <c r="AK179" i="25"/>
  <c r="AK180" i="25"/>
  <c r="AK181" i="25"/>
  <c r="AK182" i="25"/>
  <c r="AK183" i="25"/>
  <c r="AK184" i="25"/>
  <c r="AK185" i="25"/>
  <c r="AK186" i="25"/>
  <c r="AK187" i="25"/>
  <c r="AK188" i="25"/>
  <c r="AK189" i="25"/>
  <c r="AK190" i="25"/>
  <c r="AK191" i="25"/>
  <c r="AK192" i="25"/>
  <c r="AK193" i="25"/>
  <c r="AK194" i="25"/>
  <c r="AK195" i="25"/>
  <c r="AK196" i="25"/>
  <c r="AK197" i="25"/>
  <c r="AK198" i="25"/>
  <c r="AK199" i="25"/>
  <c r="AK200" i="25"/>
  <c r="AK201" i="25"/>
  <c r="AK202" i="25"/>
  <c r="AK203" i="25"/>
  <c r="AK204" i="25"/>
  <c r="AK205" i="25"/>
  <c r="AK206" i="25"/>
  <c r="AK207" i="25"/>
  <c r="AK208" i="25"/>
  <c r="AK209" i="25"/>
  <c r="AK210" i="25"/>
  <c r="AK211" i="25"/>
  <c r="AK212" i="25"/>
  <c r="AK213" i="25"/>
  <c r="AK214" i="25"/>
  <c r="AK215" i="25"/>
  <c r="AK216" i="25"/>
  <c r="AK217" i="25"/>
  <c r="AK218" i="25"/>
  <c r="AK219" i="25"/>
  <c r="AK220" i="25"/>
  <c r="AK221" i="25"/>
  <c r="AK222" i="25"/>
  <c r="AK223" i="25"/>
  <c r="AK224" i="25"/>
  <c r="AK225" i="25"/>
  <c r="AK226" i="25"/>
  <c r="AK227" i="25"/>
  <c r="AK228" i="25"/>
  <c r="AK229" i="25"/>
  <c r="AK230" i="25"/>
  <c r="AK231" i="25"/>
  <c r="AK232" i="25"/>
  <c r="AK233" i="25"/>
  <c r="AK234" i="25"/>
  <c r="AK235" i="25"/>
  <c r="AK236" i="25"/>
  <c r="AK237" i="25"/>
  <c r="AK238" i="25"/>
  <c r="AK239" i="25"/>
  <c r="AK240" i="25"/>
  <c r="AK241" i="25"/>
  <c r="AK242" i="25"/>
  <c r="AK243" i="25"/>
  <c r="AK244" i="25"/>
  <c r="AK245" i="25"/>
  <c r="AK246" i="25"/>
  <c r="AK247" i="25"/>
  <c r="AK248" i="25"/>
  <c r="AK249" i="25"/>
  <c r="AK250" i="25"/>
  <c r="AK251" i="25"/>
  <c r="AK252" i="25"/>
  <c r="AK253" i="25"/>
  <c r="AK254" i="25"/>
  <c r="AK255" i="25"/>
  <c r="AK256" i="25"/>
  <c r="AK257" i="25"/>
  <c r="AK258" i="25"/>
  <c r="AK259" i="25"/>
  <c r="AK260" i="25"/>
  <c r="AK261" i="25"/>
  <c r="AK262" i="25"/>
  <c r="AK263" i="25"/>
  <c r="AK264" i="25"/>
  <c r="AK265" i="25"/>
  <c r="AK266" i="25"/>
  <c r="AK267" i="25"/>
  <c r="AK268" i="25"/>
  <c r="AK269" i="25"/>
  <c r="AK270" i="25"/>
  <c r="AK271" i="25"/>
  <c r="AK272" i="25"/>
  <c r="AK273" i="25"/>
  <c r="AK274" i="25"/>
  <c r="AK275" i="25"/>
  <c r="AK276" i="25"/>
  <c r="AK277" i="25"/>
  <c r="AK278" i="25"/>
  <c r="AK279" i="25"/>
  <c r="AK280" i="25"/>
  <c r="AK281" i="25"/>
  <c r="AK282" i="25"/>
  <c r="AK283" i="25"/>
  <c r="AK284" i="25"/>
  <c r="AK285" i="25"/>
  <c r="AK286" i="25"/>
  <c r="AK287" i="25"/>
  <c r="AK288" i="25"/>
  <c r="AK289" i="25"/>
  <c r="AK290" i="25"/>
  <c r="AK291" i="25"/>
  <c r="AK292" i="25"/>
  <c r="AK293" i="25"/>
  <c r="AK294" i="25"/>
  <c r="AK295" i="25"/>
  <c r="AK296" i="25"/>
  <c r="AK297" i="25"/>
  <c r="AK298" i="25"/>
  <c r="AK299" i="25"/>
  <c r="AK300" i="25"/>
  <c r="AK301" i="25"/>
  <c r="AK302" i="25"/>
  <c r="AK303" i="25"/>
  <c r="AK304" i="25"/>
  <c r="AK305" i="25"/>
  <c r="AK306" i="25"/>
  <c r="AK307" i="25"/>
  <c r="AK308" i="25"/>
  <c r="AK309" i="25"/>
  <c r="AK310" i="25"/>
  <c r="AK311" i="25"/>
  <c r="AK312" i="25"/>
  <c r="AK313" i="25"/>
  <c r="AK314" i="25"/>
  <c r="AK315" i="25"/>
  <c r="AK316" i="25"/>
  <c r="AK317" i="25"/>
  <c r="AK318" i="25"/>
  <c r="AK319" i="25"/>
  <c r="AK320" i="25"/>
  <c r="AK321" i="25"/>
  <c r="AK322" i="25"/>
  <c r="AK323" i="25"/>
  <c r="AK324" i="25"/>
  <c r="AK325" i="25"/>
  <c r="AK326" i="25"/>
  <c r="AK327" i="25"/>
  <c r="AK328" i="25"/>
  <c r="AK329" i="25"/>
  <c r="AK330" i="25"/>
  <c r="AK331" i="25"/>
  <c r="AK332" i="25"/>
  <c r="AK333" i="25"/>
  <c r="AK334" i="25"/>
  <c r="AK335" i="25"/>
  <c r="AK336" i="25"/>
  <c r="AK337" i="25"/>
  <c r="AK338" i="25"/>
  <c r="AK339" i="25"/>
  <c r="AK340" i="25"/>
  <c r="AK341" i="25"/>
  <c r="AK342" i="25"/>
  <c r="AK343" i="25"/>
  <c r="AK344" i="25"/>
  <c r="AK345" i="25"/>
  <c r="AK346" i="25"/>
  <c r="AK347" i="25"/>
  <c r="AK348" i="25"/>
  <c r="AK349" i="25"/>
  <c r="AK350" i="25"/>
  <c r="AK351" i="25"/>
  <c r="AK352" i="25"/>
  <c r="AK353" i="25"/>
  <c r="AK354" i="25"/>
  <c r="AK355" i="25"/>
  <c r="AK356" i="25"/>
  <c r="AK357" i="25"/>
  <c r="AK358" i="25"/>
  <c r="AK359" i="25"/>
  <c r="AK360" i="25"/>
  <c r="AK361" i="25"/>
  <c r="AK362" i="25"/>
  <c r="AK363" i="25"/>
  <c r="AK364" i="25"/>
  <c r="AK365" i="25"/>
  <c r="AK366" i="25"/>
  <c r="AK367" i="25"/>
  <c r="AK368" i="25"/>
  <c r="AK369" i="25"/>
  <c r="AK370" i="25"/>
  <c r="AK371" i="25"/>
  <c r="AK372" i="25"/>
  <c r="AK373" i="25"/>
  <c r="AK374" i="25"/>
  <c r="AK375" i="25"/>
  <c r="AK376" i="25"/>
  <c r="AK377" i="25"/>
  <c r="AK378" i="25"/>
  <c r="AK379" i="25"/>
  <c r="AK380" i="25"/>
  <c r="AK381" i="25"/>
  <c r="AK382" i="25"/>
  <c r="AK383" i="25"/>
  <c r="AK384" i="25"/>
  <c r="AK385" i="25"/>
  <c r="AK386" i="25"/>
  <c r="AK387" i="25"/>
  <c r="AK388" i="25"/>
  <c r="AK389" i="25"/>
  <c r="AK390" i="25"/>
  <c r="AK391" i="25"/>
  <c r="AK392" i="25"/>
  <c r="AK393" i="25"/>
  <c r="AK394" i="25"/>
  <c r="AK395" i="25"/>
  <c r="AK396" i="25"/>
  <c r="AK397" i="25"/>
  <c r="AK398" i="25"/>
  <c r="AK399" i="25"/>
  <c r="AK400" i="25"/>
  <c r="AK401" i="25"/>
  <c r="AK402" i="25"/>
  <c r="AK403" i="25"/>
  <c r="AK404" i="25"/>
  <c r="AK405" i="25"/>
  <c r="AK406" i="25"/>
  <c r="AK407" i="25"/>
  <c r="AK408" i="25"/>
  <c r="AK409" i="25"/>
  <c r="AK410" i="25"/>
  <c r="AK411" i="25"/>
  <c r="AK412" i="25"/>
  <c r="AK413" i="25"/>
  <c r="AK414" i="25"/>
  <c r="AK415" i="25"/>
  <c r="AK416" i="25"/>
  <c r="AK417" i="25"/>
  <c r="AK418" i="25"/>
  <c r="AK419" i="25"/>
  <c r="AK420" i="25"/>
  <c r="AK421" i="25"/>
  <c r="AK422" i="25"/>
  <c r="AK423" i="25"/>
  <c r="AK424" i="25"/>
  <c r="AK425" i="25"/>
  <c r="AK426" i="25"/>
  <c r="AK427" i="25"/>
  <c r="AK428" i="25"/>
  <c r="AK429" i="25"/>
  <c r="AK430" i="25"/>
  <c r="AK431" i="25"/>
  <c r="AK432" i="25"/>
  <c r="AK433" i="25"/>
  <c r="AK434" i="25"/>
  <c r="AK435" i="25"/>
  <c r="AK436" i="25"/>
  <c r="AK437" i="25"/>
  <c r="AK438" i="25"/>
  <c r="AK439" i="25"/>
  <c r="AK440" i="25"/>
  <c r="AK441" i="25"/>
  <c r="AK442" i="25"/>
  <c r="AK443" i="25"/>
  <c r="AK444" i="25"/>
  <c r="AK445" i="25"/>
  <c r="AK446" i="25"/>
  <c r="AK447" i="25"/>
  <c r="AK448" i="25"/>
  <c r="AK449" i="25"/>
  <c r="AK450" i="25"/>
  <c r="AK451" i="25"/>
  <c r="AK452" i="25"/>
  <c r="AK453" i="25"/>
  <c r="AK454" i="25"/>
  <c r="AK455" i="25"/>
  <c r="AK456" i="25"/>
  <c r="AK457" i="25"/>
  <c r="AK458" i="25"/>
  <c r="AK459" i="25"/>
  <c r="AK460" i="25"/>
  <c r="AK461" i="25"/>
  <c r="AK462" i="25"/>
  <c r="AK463" i="25"/>
  <c r="AK464" i="25"/>
  <c r="AK465" i="25"/>
  <c r="AK466" i="25"/>
  <c r="AK467" i="25"/>
  <c r="AK468" i="25"/>
  <c r="AK469" i="25"/>
  <c r="AK470" i="25"/>
  <c r="AK471" i="25"/>
  <c r="AK472" i="25"/>
  <c r="AK73" i="25"/>
  <c r="AJ74" i="25"/>
  <c r="AJ75" i="25"/>
  <c r="AJ76" i="25"/>
  <c r="AJ77" i="25"/>
  <c r="AJ78" i="25"/>
  <c r="AJ79" i="25"/>
  <c r="AJ80" i="25"/>
  <c r="AJ81" i="25"/>
  <c r="AJ82" i="25"/>
  <c r="AJ83" i="25"/>
  <c r="AJ84" i="25"/>
  <c r="AJ85" i="25"/>
  <c r="AJ86" i="25"/>
  <c r="AJ87" i="25"/>
  <c r="AJ88" i="25"/>
  <c r="AJ89" i="25"/>
  <c r="AJ90" i="25"/>
  <c r="AJ91" i="25"/>
  <c r="AJ92" i="25"/>
  <c r="AJ93" i="25"/>
  <c r="AJ94" i="25"/>
  <c r="AJ95" i="25"/>
  <c r="AJ96" i="25"/>
  <c r="AJ97" i="25"/>
  <c r="AJ98" i="25"/>
  <c r="AJ99" i="25"/>
  <c r="AJ100" i="25"/>
  <c r="AJ101" i="25"/>
  <c r="AJ102" i="25"/>
  <c r="AJ103" i="25"/>
  <c r="AJ104" i="25"/>
  <c r="AJ105" i="25"/>
  <c r="AJ106" i="25"/>
  <c r="AJ107" i="25"/>
  <c r="AJ108" i="25"/>
  <c r="AJ109" i="25"/>
  <c r="AJ110" i="25"/>
  <c r="AJ111" i="25"/>
  <c r="AJ112" i="25"/>
  <c r="AJ113" i="25"/>
  <c r="AJ114" i="25"/>
  <c r="AJ115" i="25"/>
  <c r="AJ116" i="25"/>
  <c r="AJ117" i="25"/>
  <c r="AJ118" i="25"/>
  <c r="AJ119" i="25"/>
  <c r="AJ120" i="25"/>
  <c r="AJ121" i="25"/>
  <c r="AJ122" i="25"/>
  <c r="AJ123" i="25"/>
  <c r="AJ124" i="25"/>
  <c r="AJ125" i="25"/>
  <c r="AJ126" i="25"/>
  <c r="AJ127" i="25"/>
  <c r="AJ128" i="25"/>
  <c r="AJ129" i="25"/>
  <c r="AJ130" i="25"/>
  <c r="AJ131" i="25"/>
  <c r="AJ132" i="25"/>
  <c r="AJ133" i="25"/>
  <c r="AJ134" i="25"/>
  <c r="AJ135" i="25"/>
  <c r="AJ136" i="25"/>
  <c r="AJ137" i="25"/>
  <c r="AJ138" i="25"/>
  <c r="AJ139" i="25"/>
  <c r="AJ140" i="25"/>
  <c r="AJ141" i="25"/>
  <c r="AJ142" i="25"/>
  <c r="AJ143" i="25"/>
  <c r="AJ144" i="25"/>
  <c r="AJ145" i="25"/>
  <c r="AJ146" i="25"/>
  <c r="AJ147" i="25"/>
  <c r="AJ148" i="25"/>
  <c r="AJ149" i="25"/>
  <c r="AJ150" i="25"/>
  <c r="AJ151" i="25"/>
  <c r="AJ152" i="25"/>
  <c r="AJ153" i="25"/>
  <c r="AJ154" i="25"/>
  <c r="AJ155" i="25"/>
  <c r="AJ156" i="25"/>
  <c r="AJ157" i="25"/>
  <c r="AJ158" i="25"/>
  <c r="AJ159" i="25"/>
  <c r="AJ160" i="25"/>
  <c r="AJ161" i="25"/>
  <c r="AJ162" i="25"/>
  <c r="AJ163" i="25"/>
  <c r="AJ164" i="25"/>
  <c r="AJ165" i="25"/>
  <c r="AJ166" i="25"/>
  <c r="AJ167" i="25"/>
  <c r="AJ168" i="25"/>
  <c r="AJ169" i="25"/>
  <c r="AJ170" i="25"/>
  <c r="AJ171" i="25"/>
  <c r="AJ172" i="25"/>
  <c r="AJ173" i="25"/>
  <c r="AJ174" i="25"/>
  <c r="AJ175" i="25"/>
  <c r="AJ176" i="25"/>
  <c r="AJ177" i="25"/>
  <c r="AJ178" i="25"/>
  <c r="AJ179" i="25"/>
  <c r="AJ180" i="25"/>
  <c r="AJ181" i="25"/>
  <c r="AJ182" i="25"/>
  <c r="AJ183" i="25"/>
  <c r="AJ184" i="25"/>
  <c r="AJ185" i="25"/>
  <c r="AJ186" i="25"/>
  <c r="AJ187" i="25"/>
  <c r="AJ188" i="25"/>
  <c r="AJ189" i="25"/>
  <c r="AJ190" i="25"/>
  <c r="AJ191" i="25"/>
  <c r="AJ192" i="25"/>
  <c r="AJ193" i="25"/>
  <c r="AJ194" i="25"/>
  <c r="AJ195" i="25"/>
  <c r="AJ196" i="25"/>
  <c r="AJ197" i="25"/>
  <c r="AJ198" i="25"/>
  <c r="AJ199" i="25"/>
  <c r="AJ200" i="25"/>
  <c r="AJ201" i="25"/>
  <c r="AJ202" i="25"/>
  <c r="AJ203" i="25"/>
  <c r="AJ204" i="25"/>
  <c r="AJ205" i="25"/>
  <c r="AJ206" i="25"/>
  <c r="AJ207" i="25"/>
  <c r="AJ208" i="25"/>
  <c r="AJ209" i="25"/>
  <c r="AJ210" i="25"/>
  <c r="AJ211" i="25"/>
  <c r="AJ212" i="25"/>
  <c r="AJ213" i="25"/>
  <c r="AJ214" i="25"/>
  <c r="AJ215" i="25"/>
  <c r="AJ216" i="25"/>
  <c r="AJ217" i="25"/>
  <c r="AJ218" i="25"/>
  <c r="AJ219" i="25"/>
  <c r="AJ220" i="25"/>
  <c r="AJ221" i="25"/>
  <c r="AJ222" i="25"/>
  <c r="AJ223" i="25"/>
  <c r="AJ224" i="25"/>
  <c r="AJ225" i="25"/>
  <c r="AJ226" i="25"/>
  <c r="AJ227" i="25"/>
  <c r="AJ228" i="25"/>
  <c r="AJ229" i="25"/>
  <c r="AJ230" i="25"/>
  <c r="AJ231" i="25"/>
  <c r="AJ232" i="25"/>
  <c r="AJ233" i="25"/>
  <c r="AJ234" i="25"/>
  <c r="AJ235" i="25"/>
  <c r="AJ236" i="25"/>
  <c r="AJ237" i="25"/>
  <c r="AJ238" i="25"/>
  <c r="AJ239" i="25"/>
  <c r="AJ240" i="25"/>
  <c r="AJ241" i="25"/>
  <c r="AJ242" i="25"/>
  <c r="AJ243" i="25"/>
  <c r="AJ244" i="25"/>
  <c r="AJ245" i="25"/>
  <c r="AJ246" i="25"/>
  <c r="AJ247" i="25"/>
  <c r="AJ248" i="25"/>
  <c r="AJ249" i="25"/>
  <c r="AJ250" i="25"/>
  <c r="AJ251" i="25"/>
  <c r="AJ252" i="25"/>
  <c r="AJ253" i="25"/>
  <c r="AJ254" i="25"/>
  <c r="AJ255" i="25"/>
  <c r="AJ256" i="25"/>
  <c r="AJ257" i="25"/>
  <c r="AJ258" i="25"/>
  <c r="AJ259" i="25"/>
  <c r="AJ260" i="25"/>
  <c r="AJ261" i="25"/>
  <c r="AJ262" i="25"/>
  <c r="AJ263" i="25"/>
  <c r="AJ264" i="25"/>
  <c r="AJ265" i="25"/>
  <c r="AJ266" i="25"/>
  <c r="AJ267" i="25"/>
  <c r="AJ268" i="25"/>
  <c r="AJ269" i="25"/>
  <c r="AJ270" i="25"/>
  <c r="AJ271" i="25"/>
  <c r="AJ272" i="25"/>
  <c r="AJ273" i="25"/>
  <c r="AJ274" i="25"/>
  <c r="AJ275" i="25"/>
  <c r="AJ276" i="25"/>
  <c r="AJ277" i="25"/>
  <c r="AJ278" i="25"/>
  <c r="AJ279" i="25"/>
  <c r="AJ280" i="25"/>
  <c r="AJ281" i="25"/>
  <c r="AJ282" i="25"/>
  <c r="AJ283" i="25"/>
  <c r="AJ284" i="25"/>
  <c r="AJ285" i="25"/>
  <c r="AJ286" i="25"/>
  <c r="AJ287" i="25"/>
  <c r="AJ288" i="25"/>
  <c r="AJ289" i="25"/>
  <c r="AJ290" i="25"/>
  <c r="AJ291" i="25"/>
  <c r="AJ292" i="25"/>
  <c r="AJ293" i="25"/>
  <c r="AJ294" i="25"/>
  <c r="AJ295" i="25"/>
  <c r="AJ296" i="25"/>
  <c r="AJ297" i="25"/>
  <c r="AJ298" i="25"/>
  <c r="AJ299" i="25"/>
  <c r="AJ300" i="25"/>
  <c r="AJ301" i="25"/>
  <c r="AJ302" i="25"/>
  <c r="AJ303" i="25"/>
  <c r="AJ304" i="25"/>
  <c r="AJ305" i="25"/>
  <c r="AJ306" i="25"/>
  <c r="AJ307" i="25"/>
  <c r="AJ308" i="25"/>
  <c r="AJ309" i="25"/>
  <c r="AJ310" i="25"/>
  <c r="AJ311" i="25"/>
  <c r="AJ312" i="25"/>
  <c r="AJ313" i="25"/>
  <c r="AJ314" i="25"/>
  <c r="AJ315" i="25"/>
  <c r="AJ316" i="25"/>
  <c r="AJ317" i="25"/>
  <c r="AJ318" i="25"/>
  <c r="AJ319" i="25"/>
  <c r="AJ320" i="25"/>
  <c r="AJ321" i="25"/>
  <c r="AJ322" i="25"/>
  <c r="AJ323" i="25"/>
  <c r="AJ324" i="25"/>
  <c r="AJ325" i="25"/>
  <c r="AJ326" i="25"/>
  <c r="AJ327" i="25"/>
  <c r="AJ328" i="25"/>
  <c r="AJ329" i="25"/>
  <c r="AJ330" i="25"/>
  <c r="AJ331" i="25"/>
  <c r="AJ332" i="25"/>
  <c r="AJ333" i="25"/>
  <c r="AJ334" i="25"/>
  <c r="AJ335" i="25"/>
  <c r="AJ336" i="25"/>
  <c r="AJ337" i="25"/>
  <c r="AJ338" i="25"/>
  <c r="AJ339" i="25"/>
  <c r="AJ340" i="25"/>
  <c r="AJ341" i="25"/>
  <c r="AJ342" i="25"/>
  <c r="AJ343" i="25"/>
  <c r="AJ344" i="25"/>
  <c r="AJ345" i="25"/>
  <c r="AJ346" i="25"/>
  <c r="AJ347" i="25"/>
  <c r="AJ348" i="25"/>
  <c r="AJ349" i="25"/>
  <c r="AJ350" i="25"/>
  <c r="AJ351" i="25"/>
  <c r="AJ352" i="25"/>
  <c r="AJ353" i="25"/>
  <c r="AJ354" i="25"/>
  <c r="AJ355" i="25"/>
  <c r="AJ356" i="25"/>
  <c r="AJ357" i="25"/>
  <c r="AJ358" i="25"/>
  <c r="AJ359" i="25"/>
  <c r="AJ360" i="25"/>
  <c r="AJ361" i="25"/>
  <c r="AJ362" i="25"/>
  <c r="AJ363" i="25"/>
  <c r="AJ364" i="25"/>
  <c r="AJ365" i="25"/>
  <c r="AJ366" i="25"/>
  <c r="AJ367" i="25"/>
  <c r="AJ368" i="25"/>
  <c r="AJ369" i="25"/>
  <c r="AJ370" i="25"/>
  <c r="AJ371" i="25"/>
  <c r="AJ372" i="25"/>
  <c r="AJ373" i="25"/>
  <c r="AJ374" i="25"/>
  <c r="AJ375" i="25"/>
  <c r="AJ376" i="25"/>
  <c r="AJ377" i="25"/>
  <c r="AJ378" i="25"/>
  <c r="AJ379" i="25"/>
  <c r="AJ380" i="25"/>
  <c r="AJ381" i="25"/>
  <c r="AJ382" i="25"/>
  <c r="AJ383" i="25"/>
  <c r="AJ384" i="25"/>
  <c r="AJ385" i="25"/>
  <c r="AJ386" i="25"/>
  <c r="AJ387" i="25"/>
  <c r="AJ388" i="25"/>
  <c r="AJ389" i="25"/>
  <c r="AJ390" i="25"/>
  <c r="AJ391" i="25"/>
  <c r="AJ392" i="25"/>
  <c r="AJ393" i="25"/>
  <c r="AJ394" i="25"/>
  <c r="AJ395" i="25"/>
  <c r="AJ396" i="25"/>
  <c r="AJ397" i="25"/>
  <c r="AJ398" i="25"/>
  <c r="AJ399" i="25"/>
  <c r="AJ400" i="25"/>
  <c r="AJ401" i="25"/>
  <c r="AJ402" i="25"/>
  <c r="AJ403" i="25"/>
  <c r="AJ404" i="25"/>
  <c r="AJ405" i="25"/>
  <c r="AJ406" i="25"/>
  <c r="AJ407" i="25"/>
  <c r="AJ408" i="25"/>
  <c r="AJ409" i="25"/>
  <c r="AJ410" i="25"/>
  <c r="AJ411" i="25"/>
  <c r="AJ412" i="25"/>
  <c r="AJ413" i="25"/>
  <c r="AJ414" i="25"/>
  <c r="AJ415" i="25"/>
  <c r="AJ416" i="25"/>
  <c r="AJ417" i="25"/>
  <c r="AJ418" i="25"/>
  <c r="AJ419" i="25"/>
  <c r="AJ420" i="25"/>
  <c r="AJ421" i="25"/>
  <c r="AJ422" i="25"/>
  <c r="AJ423" i="25"/>
  <c r="AJ424" i="25"/>
  <c r="AJ425" i="25"/>
  <c r="AJ426" i="25"/>
  <c r="AJ427" i="25"/>
  <c r="AJ428" i="25"/>
  <c r="AJ429" i="25"/>
  <c r="AJ430" i="25"/>
  <c r="AJ431" i="25"/>
  <c r="AJ432" i="25"/>
  <c r="AJ433" i="25"/>
  <c r="AJ434" i="25"/>
  <c r="AJ435" i="25"/>
  <c r="AJ436" i="25"/>
  <c r="AJ437" i="25"/>
  <c r="AJ438" i="25"/>
  <c r="AJ439" i="25"/>
  <c r="AJ440" i="25"/>
  <c r="AJ441" i="25"/>
  <c r="AJ442" i="25"/>
  <c r="AJ443" i="25"/>
  <c r="AJ444" i="25"/>
  <c r="AJ445" i="25"/>
  <c r="AJ446" i="25"/>
  <c r="AJ447" i="25"/>
  <c r="AJ448" i="25"/>
  <c r="AJ449" i="25"/>
  <c r="AJ450" i="25"/>
  <c r="AJ451" i="25"/>
  <c r="AJ452" i="25"/>
  <c r="AJ453" i="25"/>
  <c r="AJ454" i="25"/>
  <c r="AJ455" i="25"/>
  <c r="AJ456" i="25"/>
  <c r="AJ457" i="25"/>
  <c r="AJ458" i="25"/>
  <c r="AJ459" i="25"/>
  <c r="AJ460" i="25"/>
  <c r="AJ461" i="25"/>
  <c r="AJ462" i="25"/>
  <c r="AJ463" i="25"/>
  <c r="AJ464" i="25"/>
  <c r="AJ465" i="25"/>
  <c r="AJ466" i="25"/>
  <c r="AJ467" i="25"/>
  <c r="AJ468" i="25"/>
  <c r="AJ469" i="25"/>
  <c r="AJ470" i="25"/>
  <c r="AJ471" i="25"/>
  <c r="AJ472" i="25"/>
  <c r="AJ73" i="25"/>
  <c r="AI74" i="25"/>
  <c r="AI75" i="25"/>
  <c r="AI76" i="25"/>
  <c r="AI77" i="25"/>
  <c r="AI78" i="25"/>
  <c r="AI79" i="25"/>
  <c r="AI80" i="25"/>
  <c r="AI81" i="25"/>
  <c r="AI82" i="25"/>
  <c r="AI83" i="25"/>
  <c r="AI84" i="25"/>
  <c r="AI85" i="25"/>
  <c r="AI86" i="25"/>
  <c r="AI87" i="25"/>
  <c r="AI88" i="25"/>
  <c r="AI89" i="25"/>
  <c r="AI90" i="25"/>
  <c r="AI91" i="25"/>
  <c r="AI92" i="25"/>
  <c r="AI93" i="25"/>
  <c r="AI94" i="25"/>
  <c r="AI95" i="25"/>
  <c r="AI96" i="25"/>
  <c r="AI97" i="25"/>
  <c r="AI98" i="25"/>
  <c r="AI99" i="25"/>
  <c r="AI100" i="25"/>
  <c r="AI101" i="25"/>
  <c r="AI102" i="25"/>
  <c r="AI103" i="25"/>
  <c r="AI104" i="25"/>
  <c r="AI105" i="25"/>
  <c r="AI106" i="25"/>
  <c r="AI107" i="25"/>
  <c r="AI108" i="25"/>
  <c r="AI109" i="25"/>
  <c r="AI110" i="25"/>
  <c r="AI111" i="25"/>
  <c r="AI112" i="25"/>
  <c r="AI113" i="25"/>
  <c r="AI114" i="25"/>
  <c r="AI115" i="25"/>
  <c r="AI116" i="25"/>
  <c r="AI117" i="25"/>
  <c r="AI118" i="25"/>
  <c r="AI119" i="25"/>
  <c r="AI120" i="25"/>
  <c r="AI121" i="25"/>
  <c r="AI122" i="25"/>
  <c r="AI123" i="25"/>
  <c r="AI124" i="25"/>
  <c r="AI125" i="25"/>
  <c r="AI126" i="25"/>
  <c r="AI127" i="25"/>
  <c r="AI128" i="25"/>
  <c r="AI129" i="25"/>
  <c r="AI130" i="25"/>
  <c r="AI131" i="25"/>
  <c r="AI132" i="25"/>
  <c r="AI133" i="25"/>
  <c r="AI134" i="25"/>
  <c r="AI135" i="25"/>
  <c r="AI136" i="25"/>
  <c r="AI137" i="25"/>
  <c r="AI138" i="25"/>
  <c r="AI139" i="25"/>
  <c r="AI140" i="25"/>
  <c r="AI141" i="25"/>
  <c r="AI142" i="25"/>
  <c r="AI143" i="25"/>
  <c r="AI144" i="25"/>
  <c r="AI145" i="25"/>
  <c r="AI146" i="25"/>
  <c r="AI147" i="25"/>
  <c r="AI148" i="25"/>
  <c r="AI149" i="25"/>
  <c r="AI150" i="25"/>
  <c r="AI151" i="25"/>
  <c r="AI152" i="25"/>
  <c r="AI153" i="25"/>
  <c r="AI154" i="25"/>
  <c r="AI155" i="25"/>
  <c r="AI156" i="25"/>
  <c r="AI157" i="25"/>
  <c r="AI158" i="25"/>
  <c r="AI159" i="25"/>
  <c r="AI160" i="25"/>
  <c r="AI161" i="25"/>
  <c r="AI162" i="25"/>
  <c r="AI163" i="25"/>
  <c r="AI164" i="25"/>
  <c r="AI165" i="25"/>
  <c r="AI166" i="25"/>
  <c r="AI167" i="25"/>
  <c r="AI168" i="25"/>
  <c r="AI169" i="25"/>
  <c r="AI170" i="25"/>
  <c r="AI171" i="25"/>
  <c r="AI172" i="25"/>
  <c r="AI173" i="25"/>
  <c r="AI174" i="25"/>
  <c r="AI175" i="25"/>
  <c r="AI176" i="25"/>
  <c r="AI177" i="25"/>
  <c r="AI178" i="25"/>
  <c r="AI179" i="25"/>
  <c r="AI180" i="25"/>
  <c r="AI181" i="25"/>
  <c r="AI182" i="25"/>
  <c r="AI183" i="25"/>
  <c r="AI184" i="25"/>
  <c r="AI185" i="25"/>
  <c r="AI186" i="25"/>
  <c r="AI187" i="25"/>
  <c r="AI188" i="25"/>
  <c r="AI189" i="25"/>
  <c r="AI190" i="25"/>
  <c r="AI191" i="25"/>
  <c r="AI192" i="25"/>
  <c r="AI193" i="25"/>
  <c r="AI194" i="25"/>
  <c r="AI195" i="25"/>
  <c r="AI196" i="25"/>
  <c r="AI197" i="25"/>
  <c r="AI198" i="25"/>
  <c r="AI199" i="25"/>
  <c r="AI200" i="25"/>
  <c r="AI201" i="25"/>
  <c r="AI202" i="25"/>
  <c r="AI203" i="25"/>
  <c r="AI204" i="25"/>
  <c r="AI205" i="25"/>
  <c r="AI206" i="25"/>
  <c r="AI207" i="25"/>
  <c r="AI208" i="25"/>
  <c r="AI209" i="25"/>
  <c r="AI210" i="25"/>
  <c r="AI211" i="25"/>
  <c r="AI212" i="25"/>
  <c r="AI213" i="25"/>
  <c r="AI214" i="25"/>
  <c r="AI215" i="25"/>
  <c r="AI216" i="25"/>
  <c r="AI217" i="25"/>
  <c r="AI218" i="25"/>
  <c r="AI219" i="25"/>
  <c r="AI220" i="25"/>
  <c r="AI221" i="25"/>
  <c r="AI222" i="25"/>
  <c r="AI223" i="25"/>
  <c r="AI224" i="25"/>
  <c r="AI225" i="25"/>
  <c r="AI226" i="25"/>
  <c r="AI227" i="25"/>
  <c r="AI228" i="25"/>
  <c r="AI229" i="25"/>
  <c r="AI230" i="25"/>
  <c r="AI231" i="25"/>
  <c r="AI232" i="25"/>
  <c r="AI233" i="25"/>
  <c r="AI234" i="25"/>
  <c r="AI235" i="25"/>
  <c r="AI236" i="25"/>
  <c r="AI237" i="25"/>
  <c r="AI238" i="25"/>
  <c r="AI239" i="25"/>
  <c r="AI240" i="25"/>
  <c r="AI241" i="25"/>
  <c r="AI242" i="25"/>
  <c r="AI243" i="25"/>
  <c r="AI244" i="25"/>
  <c r="AI245" i="25"/>
  <c r="AI246" i="25"/>
  <c r="AI247" i="25"/>
  <c r="AI248" i="25"/>
  <c r="AI249" i="25"/>
  <c r="AI250" i="25"/>
  <c r="AI251" i="25"/>
  <c r="AI252" i="25"/>
  <c r="AI253" i="25"/>
  <c r="AI254" i="25"/>
  <c r="AI255" i="25"/>
  <c r="AI256" i="25"/>
  <c r="AI257" i="25"/>
  <c r="AI258" i="25"/>
  <c r="AI259" i="25"/>
  <c r="AI260" i="25"/>
  <c r="AI261" i="25"/>
  <c r="AI262" i="25"/>
  <c r="AI263" i="25"/>
  <c r="AI264" i="25"/>
  <c r="AI265" i="25"/>
  <c r="AI266" i="25"/>
  <c r="AI267" i="25"/>
  <c r="AI268" i="25"/>
  <c r="AI269" i="25"/>
  <c r="AI270" i="25"/>
  <c r="AI271" i="25"/>
  <c r="AI272" i="25"/>
  <c r="AI273" i="25"/>
  <c r="AI274" i="25"/>
  <c r="AI275" i="25"/>
  <c r="AI276" i="25"/>
  <c r="AI277" i="25"/>
  <c r="AI278" i="25"/>
  <c r="AI279" i="25"/>
  <c r="AI280" i="25"/>
  <c r="AI281" i="25"/>
  <c r="AI282" i="25"/>
  <c r="AI283" i="25"/>
  <c r="AI284" i="25"/>
  <c r="AI285" i="25"/>
  <c r="AI286" i="25"/>
  <c r="AI287" i="25"/>
  <c r="AI288" i="25"/>
  <c r="AI289" i="25"/>
  <c r="AI290" i="25"/>
  <c r="AI291" i="25"/>
  <c r="AI292" i="25"/>
  <c r="AI293" i="25"/>
  <c r="AI294" i="25"/>
  <c r="AI295" i="25"/>
  <c r="AI296" i="25"/>
  <c r="AI297" i="25"/>
  <c r="AI298" i="25"/>
  <c r="AI299" i="25"/>
  <c r="AI300" i="25"/>
  <c r="AI301" i="25"/>
  <c r="AI302" i="25"/>
  <c r="AI303" i="25"/>
  <c r="AI304" i="25"/>
  <c r="AI305" i="25"/>
  <c r="AI306" i="25"/>
  <c r="AI307" i="25"/>
  <c r="AI308" i="25"/>
  <c r="AI309" i="25"/>
  <c r="AI310" i="25"/>
  <c r="AI311" i="25"/>
  <c r="AI312" i="25"/>
  <c r="AI313" i="25"/>
  <c r="AI314" i="25"/>
  <c r="AI315" i="25"/>
  <c r="AI316" i="25"/>
  <c r="AI317" i="25"/>
  <c r="AI318" i="25"/>
  <c r="AI319" i="25"/>
  <c r="AI320" i="25"/>
  <c r="AI321" i="25"/>
  <c r="AI322" i="25"/>
  <c r="AI323" i="25"/>
  <c r="AI324" i="25"/>
  <c r="AI325" i="25"/>
  <c r="AI326" i="25"/>
  <c r="AI327" i="25"/>
  <c r="AI328" i="25"/>
  <c r="AI329" i="25"/>
  <c r="AI330" i="25"/>
  <c r="AI331" i="25"/>
  <c r="AI332" i="25"/>
  <c r="AI333" i="25"/>
  <c r="AI334" i="25"/>
  <c r="AI335" i="25"/>
  <c r="AI336" i="25"/>
  <c r="AI337" i="25"/>
  <c r="AI338" i="25"/>
  <c r="AI339" i="25"/>
  <c r="AI340" i="25"/>
  <c r="AI341" i="25"/>
  <c r="AI342" i="25"/>
  <c r="AI343" i="25"/>
  <c r="AI344" i="25"/>
  <c r="AI345" i="25"/>
  <c r="AI346" i="25"/>
  <c r="AI347" i="25"/>
  <c r="AI348" i="25"/>
  <c r="AI349" i="25"/>
  <c r="AI350" i="25"/>
  <c r="AI351" i="25"/>
  <c r="AI352" i="25"/>
  <c r="AI353" i="25"/>
  <c r="AI354" i="25"/>
  <c r="AI355" i="25"/>
  <c r="AI356" i="25"/>
  <c r="AI357" i="25"/>
  <c r="AI358" i="25"/>
  <c r="AI359" i="25"/>
  <c r="AI360" i="25"/>
  <c r="AI361" i="25"/>
  <c r="AI362" i="25"/>
  <c r="AI363" i="25"/>
  <c r="AI364" i="25"/>
  <c r="AI365" i="25"/>
  <c r="AI366" i="25"/>
  <c r="AI367" i="25"/>
  <c r="AI368" i="25"/>
  <c r="AI369" i="25"/>
  <c r="AI370" i="25"/>
  <c r="AI371" i="25"/>
  <c r="AI372" i="25"/>
  <c r="AI373" i="25"/>
  <c r="AI374" i="25"/>
  <c r="AI375" i="25"/>
  <c r="AI376" i="25"/>
  <c r="AI377" i="25"/>
  <c r="AI378" i="25"/>
  <c r="AI379" i="25"/>
  <c r="AI380" i="25"/>
  <c r="AI381" i="25"/>
  <c r="AI382" i="25"/>
  <c r="AI383" i="25"/>
  <c r="AI384" i="25"/>
  <c r="AI385" i="25"/>
  <c r="AI386" i="25"/>
  <c r="AI387" i="25"/>
  <c r="AI388" i="25"/>
  <c r="AI389" i="25"/>
  <c r="AI390" i="25"/>
  <c r="AI391" i="25"/>
  <c r="AI392" i="25"/>
  <c r="AI393" i="25"/>
  <c r="AI394" i="25"/>
  <c r="AI395" i="25"/>
  <c r="AI396" i="25"/>
  <c r="AI397" i="25"/>
  <c r="AI398" i="25"/>
  <c r="AI399" i="25"/>
  <c r="AI400" i="25"/>
  <c r="AI401" i="25"/>
  <c r="AI402" i="25"/>
  <c r="AI403" i="25"/>
  <c r="AI404" i="25"/>
  <c r="AI405" i="25"/>
  <c r="AI406" i="25"/>
  <c r="AI407" i="25"/>
  <c r="AI408" i="25"/>
  <c r="AI409" i="25"/>
  <c r="AI410" i="25"/>
  <c r="AI411" i="25"/>
  <c r="AI412" i="25"/>
  <c r="AI413" i="25"/>
  <c r="AI414" i="25"/>
  <c r="AI415" i="25"/>
  <c r="AI416" i="25"/>
  <c r="AI417" i="25"/>
  <c r="AI418" i="25"/>
  <c r="AI419" i="25"/>
  <c r="AI420" i="25"/>
  <c r="AI421" i="25"/>
  <c r="AI422" i="25"/>
  <c r="AI423" i="25"/>
  <c r="AI424" i="25"/>
  <c r="AI425" i="25"/>
  <c r="AI426" i="25"/>
  <c r="AI427" i="25"/>
  <c r="AI428" i="25"/>
  <c r="AI429" i="25"/>
  <c r="AI430" i="25"/>
  <c r="AI431" i="25"/>
  <c r="AI432" i="25"/>
  <c r="AI433" i="25"/>
  <c r="AI434" i="25"/>
  <c r="AI435" i="25"/>
  <c r="AI436" i="25"/>
  <c r="AI437" i="25"/>
  <c r="AI438" i="25"/>
  <c r="AI439" i="25"/>
  <c r="AI440" i="25"/>
  <c r="AI441" i="25"/>
  <c r="AI442" i="25"/>
  <c r="AI443" i="25"/>
  <c r="AI444" i="25"/>
  <c r="AI445" i="25"/>
  <c r="AI446" i="25"/>
  <c r="AI447" i="25"/>
  <c r="AI448" i="25"/>
  <c r="AI449" i="25"/>
  <c r="AI450" i="25"/>
  <c r="AI451" i="25"/>
  <c r="AI452" i="25"/>
  <c r="AI453" i="25"/>
  <c r="AI454" i="25"/>
  <c r="AI455" i="25"/>
  <c r="AI456" i="25"/>
  <c r="AI457" i="25"/>
  <c r="AI458" i="25"/>
  <c r="AI459" i="25"/>
  <c r="AI460" i="25"/>
  <c r="AI461" i="25"/>
  <c r="AI462" i="25"/>
  <c r="AI463" i="25"/>
  <c r="AI464" i="25"/>
  <c r="AI465" i="25"/>
  <c r="AI466" i="25"/>
  <c r="AI467" i="25"/>
  <c r="AI468" i="25"/>
  <c r="AI469" i="25"/>
  <c r="AI470" i="25"/>
  <c r="AI471" i="25"/>
  <c r="AI472" i="25"/>
  <c r="AI73" i="25"/>
  <c r="BZ74" i="19"/>
  <c r="BZ77" i="19"/>
  <c r="BZ79" i="19"/>
  <c r="BZ73" i="19"/>
  <c r="AE74" i="25"/>
  <c r="CA74" i="19" s="1"/>
  <c r="AE75" i="25"/>
  <c r="CA75" i="19" s="1"/>
  <c r="AE76" i="25"/>
  <c r="CA76" i="19" s="1"/>
  <c r="AE77" i="25"/>
  <c r="CA77" i="19" s="1"/>
  <c r="AE78" i="25"/>
  <c r="CA78" i="19" s="1"/>
  <c r="AE79" i="25"/>
  <c r="CA79" i="19" s="1"/>
  <c r="AE80" i="25"/>
  <c r="CA80" i="19" s="1"/>
  <c r="AE81" i="25"/>
  <c r="CA81" i="19" s="1"/>
  <c r="AE82" i="25"/>
  <c r="CA82" i="19" s="1"/>
  <c r="AE83" i="25"/>
  <c r="CA83" i="19" s="1"/>
  <c r="AE84" i="25"/>
  <c r="CA84" i="19" s="1"/>
  <c r="AE85" i="25"/>
  <c r="CA85" i="19" s="1"/>
  <c r="AE86" i="25"/>
  <c r="CA86" i="19" s="1"/>
  <c r="AE87" i="25"/>
  <c r="CA87" i="19" s="1"/>
  <c r="AE88" i="25"/>
  <c r="AE89" i="25"/>
  <c r="AE90" i="25"/>
  <c r="AE91" i="25"/>
  <c r="AE92" i="25"/>
  <c r="AE93" i="25"/>
  <c r="AE94" i="25"/>
  <c r="AE95" i="25"/>
  <c r="AE96" i="25"/>
  <c r="AE97" i="25"/>
  <c r="AE98" i="25"/>
  <c r="AE99" i="25"/>
  <c r="AE100" i="25"/>
  <c r="AE101" i="25"/>
  <c r="AE102" i="25"/>
  <c r="AE103" i="25"/>
  <c r="AE104" i="25"/>
  <c r="AE105" i="25"/>
  <c r="AE106" i="25"/>
  <c r="AE107" i="25"/>
  <c r="AE108" i="25"/>
  <c r="AE109" i="25"/>
  <c r="AE110" i="25"/>
  <c r="AE111" i="25"/>
  <c r="AE112" i="25"/>
  <c r="AE113" i="25"/>
  <c r="AE114" i="25"/>
  <c r="AE115" i="25"/>
  <c r="AE116" i="25"/>
  <c r="AE117" i="25"/>
  <c r="AE118" i="25"/>
  <c r="AE119" i="25"/>
  <c r="AE120" i="25"/>
  <c r="AE121" i="25"/>
  <c r="AE122" i="25"/>
  <c r="AE123" i="25"/>
  <c r="AE124" i="25"/>
  <c r="AE125" i="25"/>
  <c r="AE126" i="25"/>
  <c r="AE127" i="25"/>
  <c r="AE128" i="25"/>
  <c r="AE129" i="25"/>
  <c r="AE130" i="25"/>
  <c r="AE131" i="25"/>
  <c r="AE132" i="25"/>
  <c r="AE133" i="25"/>
  <c r="AE134" i="25"/>
  <c r="AE135" i="25"/>
  <c r="AE136" i="25"/>
  <c r="AE137" i="25"/>
  <c r="AE138" i="25"/>
  <c r="AE139" i="25"/>
  <c r="AE140" i="25"/>
  <c r="AE141" i="25"/>
  <c r="AE142" i="25"/>
  <c r="AE143" i="25"/>
  <c r="AE144" i="25"/>
  <c r="AE145" i="25"/>
  <c r="AE146" i="25"/>
  <c r="AE147" i="25"/>
  <c r="AE148" i="25"/>
  <c r="AE149" i="25"/>
  <c r="AE150" i="25"/>
  <c r="AE151" i="25"/>
  <c r="AE152" i="25"/>
  <c r="AE153" i="25"/>
  <c r="AE154" i="25"/>
  <c r="AE155" i="25"/>
  <c r="AE156" i="25"/>
  <c r="AE157" i="25"/>
  <c r="AE158" i="25"/>
  <c r="AE159" i="25"/>
  <c r="AE160" i="25"/>
  <c r="AE161" i="25"/>
  <c r="AE162" i="25"/>
  <c r="AE163" i="25"/>
  <c r="AE164" i="25"/>
  <c r="AE165" i="25"/>
  <c r="AE166" i="25"/>
  <c r="AE167" i="25"/>
  <c r="AE168" i="25"/>
  <c r="AE169" i="25"/>
  <c r="AE170" i="25"/>
  <c r="AE171" i="25"/>
  <c r="AE172" i="25"/>
  <c r="AE173" i="25"/>
  <c r="AE174" i="25"/>
  <c r="AE175" i="25"/>
  <c r="AE176" i="25"/>
  <c r="AE177" i="25"/>
  <c r="AE178" i="25"/>
  <c r="AE179" i="25"/>
  <c r="AE180" i="25"/>
  <c r="AE181" i="25"/>
  <c r="AE182" i="25"/>
  <c r="AE183" i="25"/>
  <c r="AE184" i="25"/>
  <c r="AE185" i="25"/>
  <c r="AE186" i="25"/>
  <c r="AE187" i="25"/>
  <c r="AE188" i="25"/>
  <c r="AE189" i="25"/>
  <c r="AE190" i="25"/>
  <c r="AE191" i="25"/>
  <c r="AE192" i="25"/>
  <c r="AE193" i="25"/>
  <c r="AE194" i="25"/>
  <c r="AE195" i="25"/>
  <c r="AE196" i="25"/>
  <c r="AE197" i="25"/>
  <c r="AE198" i="25"/>
  <c r="AE199" i="25"/>
  <c r="AE200" i="25"/>
  <c r="AE201" i="25"/>
  <c r="AE202" i="25"/>
  <c r="AE203" i="25"/>
  <c r="AE204" i="25"/>
  <c r="AE205" i="25"/>
  <c r="AE206" i="25"/>
  <c r="AE207" i="25"/>
  <c r="AE208" i="25"/>
  <c r="AE209" i="25"/>
  <c r="AE210" i="25"/>
  <c r="AE211" i="25"/>
  <c r="AE212" i="25"/>
  <c r="AE213" i="25"/>
  <c r="AE214" i="25"/>
  <c r="AE215" i="25"/>
  <c r="AE216" i="25"/>
  <c r="AE217" i="25"/>
  <c r="AE218" i="25"/>
  <c r="AE219" i="25"/>
  <c r="AE220" i="25"/>
  <c r="AE221" i="25"/>
  <c r="AE222" i="25"/>
  <c r="AE223" i="25"/>
  <c r="AE224" i="25"/>
  <c r="AE225" i="25"/>
  <c r="AE226" i="25"/>
  <c r="AE227" i="25"/>
  <c r="AE228" i="25"/>
  <c r="AE229" i="25"/>
  <c r="AE230" i="25"/>
  <c r="AE231" i="25"/>
  <c r="AE232" i="25"/>
  <c r="AE233" i="25"/>
  <c r="AE234" i="25"/>
  <c r="AE235" i="25"/>
  <c r="AE236" i="25"/>
  <c r="AE237" i="25"/>
  <c r="AE238" i="25"/>
  <c r="AE239" i="25"/>
  <c r="AE240" i="25"/>
  <c r="AE241" i="25"/>
  <c r="AE242" i="25"/>
  <c r="AE243" i="25"/>
  <c r="AE244" i="25"/>
  <c r="AE245" i="25"/>
  <c r="AE246" i="25"/>
  <c r="AE247" i="25"/>
  <c r="AE248" i="25"/>
  <c r="AE249" i="25"/>
  <c r="AE250" i="25"/>
  <c r="AE251" i="25"/>
  <c r="AE252" i="25"/>
  <c r="AE253" i="25"/>
  <c r="AE254" i="25"/>
  <c r="AE255" i="25"/>
  <c r="AE256" i="25"/>
  <c r="AE257" i="25"/>
  <c r="AE258" i="25"/>
  <c r="AE259" i="25"/>
  <c r="AE260" i="25"/>
  <c r="AE261" i="25"/>
  <c r="AE262" i="25"/>
  <c r="AE263" i="25"/>
  <c r="AE264" i="25"/>
  <c r="AE265" i="25"/>
  <c r="AE266" i="25"/>
  <c r="AE267" i="25"/>
  <c r="AE268" i="25"/>
  <c r="AE269" i="25"/>
  <c r="AE270" i="25"/>
  <c r="AE271" i="25"/>
  <c r="AE272" i="25"/>
  <c r="AE273" i="25"/>
  <c r="AE274" i="25"/>
  <c r="AE275" i="25"/>
  <c r="AE276" i="25"/>
  <c r="AE277" i="25"/>
  <c r="AE278" i="25"/>
  <c r="AE279" i="25"/>
  <c r="AE280" i="25"/>
  <c r="AE281" i="25"/>
  <c r="AE282" i="25"/>
  <c r="AE283" i="25"/>
  <c r="AE284" i="25"/>
  <c r="AE285" i="25"/>
  <c r="AE286" i="25"/>
  <c r="AE287" i="25"/>
  <c r="AE288" i="25"/>
  <c r="AE289" i="25"/>
  <c r="AE290" i="25"/>
  <c r="AE291" i="25"/>
  <c r="AE292" i="25"/>
  <c r="AE293" i="25"/>
  <c r="AE294" i="25"/>
  <c r="AE295" i="25"/>
  <c r="AE296" i="25"/>
  <c r="AE297" i="25"/>
  <c r="AE298" i="25"/>
  <c r="AE299" i="25"/>
  <c r="AE300" i="25"/>
  <c r="AE301" i="25"/>
  <c r="AE302" i="25"/>
  <c r="AE303" i="25"/>
  <c r="AE304" i="25"/>
  <c r="AE305" i="25"/>
  <c r="AE306" i="25"/>
  <c r="AE307" i="25"/>
  <c r="AE308" i="25"/>
  <c r="AE309" i="25"/>
  <c r="AE310" i="25"/>
  <c r="AE311" i="25"/>
  <c r="AE312" i="25"/>
  <c r="AE313" i="25"/>
  <c r="AE314" i="25"/>
  <c r="AE315" i="25"/>
  <c r="AE316" i="25"/>
  <c r="AE317" i="25"/>
  <c r="AE318" i="25"/>
  <c r="AE319" i="25"/>
  <c r="AE320" i="25"/>
  <c r="AE321" i="25"/>
  <c r="AE322" i="25"/>
  <c r="AE323" i="25"/>
  <c r="AE324" i="25"/>
  <c r="AE325" i="25"/>
  <c r="AE326" i="25"/>
  <c r="AE327" i="25"/>
  <c r="AE328" i="25"/>
  <c r="AE329" i="25"/>
  <c r="AE330" i="25"/>
  <c r="AE331" i="25"/>
  <c r="AE332" i="25"/>
  <c r="AE333" i="25"/>
  <c r="AE334" i="25"/>
  <c r="AE335" i="25"/>
  <c r="AE336" i="25"/>
  <c r="AE337" i="25"/>
  <c r="AE338" i="25"/>
  <c r="AE339" i="25"/>
  <c r="AE340" i="25"/>
  <c r="AE341" i="25"/>
  <c r="AE342" i="25"/>
  <c r="AE343" i="25"/>
  <c r="AE344" i="25"/>
  <c r="AE345" i="25"/>
  <c r="AE346" i="25"/>
  <c r="AE347" i="25"/>
  <c r="AE348" i="25"/>
  <c r="AE349" i="25"/>
  <c r="AE350" i="25"/>
  <c r="AE351" i="25"/>
  <c r="AE352" i="25"/>
  <c r="AE353" i="25"/>
  <c r="AE354" i="25"/>
  <c r="AE355" i="25"/>
  <c r="AE356" i="25"/>
  <c r="AE357" i="25"/>
  <c r="AE358" i="25"/>
  <c r="AE359" i="25"/>
  <c r="AE360" i="25"/>
  <c r="AE361" i="25"/>
  <c r="AE362" i="25"/>
  <c r="AE363" i="25"/>
  <c r="AE364" i="25"/>
  <c r="AE365" i="25"/>
  <c r="AE366" i="25"/>
  <c r="AE367" i="25"/>
  <c r="AE368" i="25"/>
  <c r="AE369" i="25"/>
  <c r="AE370" i="25"/>
  <c r="AE371" i="25"/>
  <c r="AE372" i="25"/>
  <c r="AE373" i="25"/>
  <c r="AE374" i="25"/>
  <c r="AE375" i="25"/>
  <c r="AE376" i="25"/>
  <c r="AE377" i="25"/>
  <c r="AE378" i="25"/>
  <c r="AE379" i="25"/>
  <c r="AE380" i="25"/>
  <c r="AE381" i="25"/>
  <c r="AE382" i="25"/>
  <c r="AE383" i="25"/>
  <c r="AE384" i="25"/>
  <c r="AE385" i="25"/>
  <c r="AE386" i="25"/>
  <c r="AE387" i="25"/>
  <c r="AE388" i="25"/>
  <c r="AE389" i="25"/>
  <c r="AE390" i="25"/>
  <c r="AE391" i="25"/>
  <c r="AE392" i="25"/>
  <c r="AE393" i="25"/>
  <c r="AE394" i="25"/>
  <c r="AE395" i="25"/>
  <c r="AE396" i="25"/>
  <c r="AE397" i="25"/>
  <c r="AE398" i="25"/>
  <c r="AE399" i="25"/>
  <c r="AE400" i="25"/>
  <c r="AE401" i="25"/>
  <c r="AE402" i="25"/>
  <c r="AE403" i="25"/>
  <c r="AE404" i="25"/>
  <c r="AE405" i="25"/>
  <c r="AE406" i="25"/>
  <c r="AE407" i="25"/>
  <c r="AE408" i="25"/>
  <c r="AE409" i="25"/>
  <c r="AE410" i="25"/>
  <c r="AE411" i="25"/>
  <c r="AE412" i="25"/>
  <c r="AE413" i="25"/>
  <c r="AE414" i="25"/>
  <c r="AE415" i="25"/>
  <c r="AE416" i="25"/>
  <c r="AE417" i="25"/>
  <c r="AE418" i="25"/>
  <c r="AE419" i="25"/>
  <c r="AE420" i="25"/>
  <c r="AE421" i="25"/>
  <c r="AE422" i="25"/>
  <c r="AE423" i="25"/>
  <c r="AE424" i="25"/>
  <c r="AE425" i="25"/>
  <c r="AE426" i="25"/>
  <c r="AE427" i="25"/>
  <c r="AE428" i="25"/>
  <c r="AE429" i="25"/>
  <c r="AE430" i="25"/>
  <c r="AE431" i="25"/>
  <c r="AE432" i="25"/>
  <c r="AE433" i="25"/>
  <c r="AE434" i="25"/>
  <c r="AE435" i="25"/>
  <c r="AE436" i="25"/>
  <c r="AE437" i="25"/>
  <c r="AE438" i="25"/>
  <c r="AE439" i="25"/>
  <c r="AE440" i="25"/>
  <c r="AE441" i="25"/>
  <c r="AE442" i="25"/>
  <c r="AE443" i="25"/>
  <c r="AE444" i="25"/>
  <c r="AE445" i="25"/>
  <c r="AE446" i="25"/>
  <c r="AE447" i="25"/>
  <c r="AE448" i="25"/>
  <c r="AE449" i="25"/>
  <c r="AE450" i="25"/>
  <c r="AE451" i="25"/>
  <c r="AE452" i="25"/>
  <c r="AE453" i="25"/>
  <c r="AE454" i="25"/>
  <c r="AE455" i="25"/>
  <c r="AE456" i="25"/>
  <c r="AE457" i="25"/>
  <c r="AE458" i="25"/>
  <c r="AE459" i="25"/>
  <c r="AE460" i="25"/>
  <c r="AE461" i="25"/>
  <c r="AE462" i="25"/>
  <c r="AE463" i="25"/>
  <c r="AE464" i="25"/>
  <c r="AE465" i="25"/>
  <c r="AE466" i="25"/>
  <c r="AE467" i="25"/>
  <c r="AE468" i="25"/>
  <c r="AE469" i="25"/>
  <c r="AE470" i="25"/>
  <c r="AE471" i="25"/>
  <c r="AE472" i="25"/>
  <c r="AE73" i="25"/>
  <c r="CA73" i="19" s="1"/>
  <c r="AD74" i="25"/>
  <c r="AD75" i="25"/>
  <c r="AD76" i="25"/>
  <c r="AD77" i="25"/>
  <c r="AD78" i="25"/>
  <c r="AD79" i="25"/>
  <c r="AD80" i="25"/>
  <c r="AD81" i="25"/>
  <c r="AD82" i="25"/>
  <c r="AD83" i="25"/>
  <c r="AD84" i="25"/>
  <c r="AD85" i="25"/>
  <c r="AD86" i="25"/>
  <c r="AD87" i="25"/>
  <c r="AD88" i="25"/>
  <c r="AD89" i="25"/>
  <c r="AD90" i="25"/>
  <c r="AD91" i="25"/>
  <c r="AD92" i="25"/>
  <c r="AD93" i="25"/>
  <c r="AD94" i="25"/>
  <c r="AD95" i="25"/>
  <c r="AD96" i="25"/>
  <c r="AD97" i="25"/>
  <c r="AD98" i="25"/>
  <c r="AD99" i="25"/>
  <c r="AD100" i="25"/>
  <c r="AD101" i="25"/>
  <c r="AD102" i="25"/>
  <c r="AD103" i="25"/>
  <c r="AD104" i="25"/>
  <c r="AD105" i="25"/>
  <c r="AD106" i="25"/>
  <c r="AD107" i="25"/>
  <c r="AD108" i="25"/>
  <c r="AD109" i="25"/>
  <c r="AD110" i="25"/>
  <c r="AD111" i="25"/>
  <c r="AD112" i="25"/>
  <c r="AD113" i="25"/>
  <c r="AD114" i="25"/>
  <c r="AD115" i="25"/>
  <c r="AD116" i="25"/>
  <c r="AD117" i="25"/>
  <c r="AD118" i="25"/>
  <c r="AD119" i="25"/>
  <c r="AD120" i="25"/>
  <c r="AD121" i="25"/>
  <c r="AD122" i="25"/>
  <c r="AD123" i="25"/>
  <c r="AD124" i="25"/>
  <c r="AD125" i="25"/>
  <c r="AD126" i="25"/>
  <c r="AD127" i="25"/>
  <c r="AD128" i="25"/>
  <c r="AD129" i="25"/>
  <c r="AD130" i="25"/>
  <c r="AD131" i="25"/>
  <c r="AD132" i="25"/>
  <c r="AD133" i="25"/>
  <c r="AD134" i="25"/>
  <c r="AD135" i="25"/>
  <c r="AD136" i="25"/>
  <c r="AD137" i="25"/>
  <c r="AD138" i="25"/>
  <c r="AD139" i="25"/>
  <c r="AD140" i="25"/>
  <c r="AD141" i="25"/>
  <c r="AD142" i="25"/>
  <c r="AD143" i="25"/>
  <c r="AD144" i="25"/>
  <c r="AD145" i="25"/>
  <c r="AD146" i="25"/>
  <c r="AD147" i="25"/>
  <c r="AD148" i="25"/>
  <c r="AD149" i="25"/>
  <c r="AD150" i="25"/>
  <c r="AD151" i="25"/>
  <c r="AD152" i="25"/>
  <c r="AD153" i="25"/>
  <c r="AD154" i="25"/>
  <c r="AD155" i="25"/>
  <c r="AD156" i="25"/>
  <c r="AD157" i="25"/>
  <c r="AD158" i="25"/>
  <c r="AD159" i="25"/>
  <c r="AD160" i="25"/>
  <c r="AD161" i="25"/>
  <c r="AD162" i="25"/>
  <c r="AD163" i="25"/>
  <c r="AD164" i="25"/>
  <c r="AD165" i="25"/>
  <c r="AD166" i="25"/>
  <c r="AD167" i="25"/>
  <c r="AD168" i="25"/>
  <c r="AD169" i="25"/>
  <c r="AD170" i="25"/>
  <c r="AD171" i="25"/>
  <c r="AD172" i="25"/>
  <c r="AD173" i="25"/>
  <c r="AD174" i="25"/>
  <c r="AD175" i="25"/>
  <c r="AD176" i="25"/>
  <c r="AD177" i="25"/>
  <c r="AD178" i="25"/>
  <c r="AD179" i="25"/>
  <c r="AD180" i="25"/>
  <c r="AD181" i="25"/>
  <c r="AD182" i="25"/>
  <c r="AD183" i="25"/>
  <c r="AD184" i="25"/>
  <c r="AD185" i="25"/>
  <c r="AD186" i="25"/>
  <c r="AD187" i="25"/>
  <c r="AD188" i="25"/>
  <c r="AD189" i="25"/>
  <c r="AD190" i="25"/>
  <c r="AD191" i="25"/>
  <c r="AD192" i="25"/>
  <c r="AD193" i="25"/>
  <c r="AD194" i="25"/>
  <c r="AD195" i="25"/>
  <c r="AD196" i="25"/>
  <c r="AD197" i="25"/>
  <c r="AD198" i="25"/>
  <c r="AD199" i="25"/>
  <c r="AD200" i="25"/>
  <c r="AD201" i="25"/>
  <c r="AD202" i="25"/>
  <c r="AD203" i="25"/>
  <c r="AD204" i="25"/>
  <c r="AD205" i="25"/>
  <c r="AD206" i="25"/>
  <c r="AD207" i="25"/>
  <c r="AD208" i="25"/>
  <c r="AD209" i="25"/>
  <c r="AD210" i="25"/>
  <c r="AD211" i="25"/>
  <c r="AD212" i="25"/>
  <c r="AD213" i="25"/>
  <c r="AD214" i="25"/>
  <c r="AD215" i="25"/>
  <c r="AD216" i="25"/>
  <c r="AD217" i="25"/>
  <c r="AD218" i="25"/>
  <c r="AD219" i="25"/>
  <c r="AD220" i="25"/>
  <c r="AD221" i="25"/>
  <c r="AD222" i="25"/>
  <c r="AD223" i="25"/>
  <c r="AD224" i="25"/>
  <c r="AD225" i="25"/>
  <c r="AD226" i="25"/>
  <c r="AD227" i="25"/>
  <c r="AD228" i="25"/>
  <c r="AD229" i="25"/>
  <c r="AD230" i="25"/>
  <c r="AD231" i="25"/>
  <c r="AD232" i="25"/>
  <c r="AD233" i="25"/>
  <c r="AD234" i="25"/>
  <c r="AD235" i="25"/>
  <c r="AD236" i="25"/>
  <c r="AD237" i="25"/>
  <c r="AD238" i="25"/>
  <c r="AD239" i="25"/>
  <c r="AD240" i="25"/>
  <c r="AD241" i="25"/>
  <c r="AD242" i="25"/>
  <c r="AD243" i="25"/>
  <c r="AD244" i="25"/>
  <c r="AD245" i="25"/>
  <c r="AD246" i="25"/>
  <c r="AD247" i="25"/>
  <c r="AD248" i="25"/>
  <c r="AD249" i="25"/>
  <c r="AD250" i="25"/>
  <c r="AD251" i="25"/>
  <c r="AD252" i="25"/>
  <c r="AD253" i="25"/>
  <c r="AD254" i="25"/>
  <c r="AD255" i="25"/>
  <c r="AD256" i="25"/>
  <c r="AD257" i="25"/>
  <c r="AD258" i="25"/>
  <c r="AD259" i="25"/>
  <c r="AD260" i="25"/>
  <c r="AD261" i="25"/>
  <c r="AD262" i="25"/>
  <c r="AD263" i="25"/>
  <c r="AD264" i="25"/>
  <c r="AD265" i="25"/>
  <c r="AD266" i="25"/>
  <c r="AD267" i="25"/>
  <c r="AD268" i="25"/>
  <c r="AD269" i="25"/>
  <c r="AD270" i="25"/>
  <c r="AD271" i="25"/>
  <c r="AD272" i="25"/>
  <c r="AD273" i="25"/>
  <c r="AD274" i="25"/>
  <c r="AD275" i="25"/>
  <c r="AD276" i="25"/>
  <c r="AD277" i="25"/>
  <c r="AD278" i="25"/>
  <c r="AD279" i="25"/>
  <c r="AD280" i="25"/>
  <c r="AD281" i="25"/>
  <c r="AD282" i="25"/>
  <c r="AD283" i="25"/>
  <c r="AD284" i="25"/>
  <c r="AD285" i="25"/>
  <c r="AD286" i="25"/>
  <c r="AD287" i="25"/>
  <c r="AD288" i="25"/>
  <c r="AD289" i="25"/>
  <c r="AD290" i="25"/>
  <c r="AD291" i="25"/>
  <c r="AD292" i="25"/>
  <c r="AD293" i="25"/>
  <c r="AD294" i="25"/>
  <c r="AD295" i="25"/>
  <c r="AD296" i="25"/>
  <c r="AD297" i="25"/>
  <c r="AD298" i="25"/>
  <c r="AD299" i="25"/>
  <c r="AD300" i="25"/>
  <c r="AD301" i="25"/>
  <c r="AD302" i="25"/>
  <c r="AD303" i="25"/>
  <c r="AD304" i="25"/>
  <c r="AD305" i="25"/>
  <c r="AD306" i="25"/>
  <c r="AD307" i="25"/>
  <c r="AD308" i="25"/>
  <c r="AD309" i="25"/>
  <c r="AD310" i="25"/>
  <c r="AD311" i="25"/>
  <c r="AD312" i="25"/>
  <c r="AD313" i="25"/>
  <c r="AD314" i="25"/>
  <c r="AD315" i="25"/>
  <c r="AD316" i="25"/>
  <c r="AD317" i="25"/>
  <c r="AD318" i="25"/>
  <c r="AD319" i="25"/>
  <c r="AD320" i="25"/>
  <c r="AD321" i="25"/>
  <c r="AD322" i="25"/>
  <c r="AD323" i="25"/>
  <c r="AD324" i="25"/>
  <c r="AD325" i="25"/>
  <c r="AD326" i="25"/>
  <c r="AD327" i="25"/>
  <c r="AD328" i="25"/>
  <c r="AD329" i="25"/>
  <c r="AD330" i="25"/>
  <c r="AD331" i="25"/>
  <c r="AD332" i="25"/>
  <c r="AD333" i="25"/>
  <c r="AD334" i="25"/>
  <c r="AD335" i="25"/>
  <c r="AD336" i="25"/>
  <c r="AD337" i="25"/>
  <c r="AD338" i="25"/>
  <c r="AD339" i="25"/>
  <c r="AD340" i="25"/>
  <c r="AD341" i="25"/>
  <c r="AD342" i="25"/>
  <c r="AD343" i="25"/>
  <c r="AD344" i="25"/>
  <c r="AD345" i="25"/>
  <c r="AD346" i="25"/>
  <c r="AD347" i="25"/>
  <c r="AD348" i="25"/>
  <c r="AD349" i="25"/>
  <c r="AD350" i="25"/>
  <c r="AD351" i="25"/>
  <c r="AD352" i="25"/>
  <c r="AD353" i="25"/>
  <c r="AD354" i="25"/>
  <c r="AD355" i="25"/>
  <c r="AD356" i="25"/>
  <c r="AD357" i="25"/>
  <c r="AD358" i="25"/>
  <c r="AD359" i="25"/>
  <c r="AD360" i="25"/>
  <c r="AD361" i="25"/>
  <c r="AD362" i="25"/>
  <c r="AD363" i="25"/>
  <c r="AD364" i="25"/>
  <c r="AD365" i="25"/>
  <c r="AD366" i="25"/>
  <c r="AD367" i="25"/>
  <c r="AD368" i="25"/>
  <c r="AD369" i="25"/>
  <c r="AD370" i="25"/>
  <c r="AD371" i="25"/>
  <c r="AD372" i="25"/>
  <c r="AD373" i="25"/>
  <c r="AD374" i="25"/>
  <c r="AD375" i="25"/>
  <c r="AD376" i="25"/>
  <c r="AD377" i="25"/>
  <c r="AD378" i="25"/>
  <c r="AD379" i="25"/>
  <c r="AD380" i="25"/>
  <c r="AD381" i="25"/>
  <c r="AD382" i="25"/>
  <c r="AD383" i="25"/>
  <c r="AD384" i="25"/>
  <c r="AD385" i="25"/>
  <c r="AD386" i="25"/>
  <c r="AD387" i="25"/>
  <c r="AD388" i="25"/>
  <c r="AD389" i="25"/>
  <c r="AD390" i="25"/>
  <c r="AD391" i="25"/>
  <c r="AD392" i="25"/>
  <c r="AD393" i="25"/>
  <c r="AD394" i="25"/>
  <c r="AD395" i="25"/>
  <c r="AD396" i="25"/>
  <c r="AD397" i="25"/>
  <c r="AD398" i="25"/>
  <c r="AD399" i="25"/>
  <c r="AD400" i="25"/>
  <c r="AD401" i="25"/>
  <c r="AD402" i="25"/>
  <c r="AD403" i="25"/>
  <c r="AD404" i="25"/>
  <c r="AD405" i="25"/>
  <c r="AD406" i="25"/>
  <c r="AD407" i="25"/>
  <c r="AD408" i="25"/>
  <c r="AD409" i="25"/>
  <c r="AD410" i="25"/>
  <c r="AD411" i="25"/>
  <c r="AD412" i="25"/>
  <c r="AD413" i="25"/>
  <c r="AD414" i="25"/>
  <c r="AD415" i="25"/>
  <c r="AD416" i="25"/>
  <c r="AD417" i="25"/>
  <c r="AD418" i="25"/>
  <c r="AD419" i="25"/>
  <c r="AD420" i="25"/>
  <c r="AD421" i="25"/>
  <c r="AD422" i="25"/>
  <c r="AD423" i="25"/>
  <c r="AD424" i="25"/>
  <c r="AD425" i="25"/>
  <c r="AD426" i="25"/>
  <c r="AD427" i="25"/>
  <c r="AD428" i="25"/>
  <c r="AD429" i="25"/>
  <c r="AD430" i="25"/>
  <c r="AD431" i="25"/>
  <c r="AD432" i="25"/>
  <c r="AD433" i="25"/>
  <c r="AD434" i="25"/>
  <c r="AD435" i="25"/>
  <c r="AD436" i="25"/>
  <c r="AD437" i="25"/>
  <c r="AD438" i="25"/>
  <c r="AD439" i="25"/>
  <c r="AD440" i="25"/>
  <c r="AD441" i="25"/>
  <c r="AD442" i="25"/>
  <c r="AD443" i="25"/>
  <c r="AD444" i="25"/>
  <c r="AD445" i="25"/>
  <c r="AD446" i="25"/>
  <c r="AD447" i="25"/>
  <c r="AD448" i="25"/>
  <c r="AD449" i="25"/>
  <c r="AD450" i="25"/>
  <c r="AD451" i="25"/>
  <c r="AD452" i="25"/>
  <c r="AD453" i="25"/>
  <c r="AD454" i="25"/>
  <c r="AD455" i="25"/>
  <c r="AD456" i="25"/>
  <c r="AD457" i="25"/>
  <c r="AD458" i="25"/>
  <c r="AD459" i="25"/>
  <c r="AD460" i="25"/>
  <c r="AD461" i="25"/>
  <c r="AD462" i="25"/>
  <c r="AD463" i="25"/>
  <c r="AD464" i="25"/>
  <c r="AD465" i="25"/>
  <c r="AD466" i="25"/>
  <c r="AD467" i="25"/>
  <c r="AD468" i="25"/>
  <c r="AD469" i="25"/>
  <c r="AD470" i="25"/>
  <c r="AD471" i="25"/>
  <c r="AD472" i="25"/>
  <c r="AD73" i="25"/>
  <c r="AC74" i="25"/>
  <c r="AC75" i="25"/>
  <c r="AC76" i="25"/>
  <c r="AC77" i="25"/>
  <c r="AC78" i="25"/>
  <c r="AC79" i="25"/>
  <c r="AC80" i="25"/>
  <c r="AC81" i="25"/>
  <c r="AC82" i="25"/>
  <c r="AC83" i="25"/>
  <c r="AC84" i="25"/>
  <c r="AC85" i="25"/>
  <c r="AC86" i="25"/>
  <c r="AC87" i="25"/>
  <c r="AC88" i="25"/>
  <c r="AC89" i="25"/>
  <c r="AC90" i="25"/>
  <c r="AC91" i="25"/>
  <c r="AC92" i="25"/>
  <c r="AC93" i="25"/>
  <c r="AC94" i="25"/>
  <c r="AC95" i="25"/>
  <c r="AC96" i="25"/>
  <c r="AC97" i="25"/>
  <c r="AC98" i="25"/>
  <c r="AC99" i="25"/>
  <c r="AC100" i="25"/>
  <c r="AC101" i="25"/>
  <c r="AC102" i="25"/>
  <c r="AC103" i="25"/>
  <c r="AC104" i="25"/>
  <c r="AC105" i="25"/>
  <c r="AC106" i="25"/>
  <c r="AC107" i="25"/>
  <c r="AC108" i="25"/>
  <c r="AC109" i="25"/>
  <c r="AC110" i="25"/>
  <c r="AC111" i="25"/>
  <c r="AC112" i="25"/>
  <c r="AC113" i="25"/>
  <c r="AC114" i="25"/>
  <c r="AC115" i="25"/>
  <c r="AC116" i="25"/>
  <c r="AC117" i="25"/>
  <c r="AC118" i="25"/>
  <c r="AC119" i="25"/>
  <c r="AC120" i="25"/>
  <c r="AC121" i="25"/>
  <c r="AC122" i="25"/>
  <c r="AC123" i="25"/>
  <c r="AC124" i="25"/>
  <c r="AC125" i="25"/>
  <c r="AC126" i="25"/>
  <c r="AC127" i="25"/>
  <c r="AC128" i="25"/>
  <c r="AC129" i="25"/>
  <c r="AC130" i="25"/>
  <c r="AC131" i="25"/>
  <c r="AC132" i="25"/>
  <c r="AC133" i="25"/>
  <c r="AC134" i="25"/>
  <c r="AC135" i="25"/>
  <c r="AC136" i="25"/>
  <c r="AC137" i="25"/>
  <c r="AC138" i="25"/>
  <c r="AC139" i="25"/>
  <c r="AC140" i="25"/>
  <c r="AC141" i="25"/>
  <c r="AC142" i="25"/>
  <c r="AC143" i="25"/>
  <c r="AC144" i="25"/>
  <c r="AC145" i="25"/>
  <c r="AC146" i="25"/>
  <c r="AC147" i="25"/>
  <c r="AC148" i="25"/>
  <c r="AC149" i="25"/>
  <c r="AC150" i="25"/>
  <c r="AC151" i="25"/>
  <c r="AC152" i="25"/>
  <c r="AC153" i="25"/>
  <c r="AC154" i="25"/>
  <c r="AC155" i="25"/>
  <c r="AC156" i="25"/>
  <c r="AC157" i="25"/>
  <c r="AC158" i="25"/>
  <c r="AC159" i="25"/>
  <c r="AC160" i="25"/>
  <c r="AC161" i="25"/>
  <c r="AC162" i="25"/>
  <c r="AC163" i="25"/>
  <c r="AC164" i="25"/>
  <c r="AC165" i="25"/>
  <c r="AC166" i="25"/>
  <c r="AC167" i="25"/>
  <c r="AC168" i="25"/>
  <c r="AC169" i="25"/>
  <c r="AC170" i="25"/>
  <c r="AC171" i="25"/>
  <c r="AC172" i="25"/>
  <c r="AC173" i="25"/>
  <c r="AC174" i="25"/>
  <c r="AC175" i="25"/>
  <c r="AC176" i="25"/>
  <c r="AC177" i="25"/>
  <c r="AC178" i="25"/>
  <c r="AC179" i="25"/>
  <c r="AC180" i="25"/>
  <c r="AC181" i="25"/>
  <c r="AC182" i="25"/>
  <c r="AC183" i="25"/>
  <c r="AC184" i="25"/>
  <c r="AC185" i="25"/>
  <c r="AC186" i="25"/>
  <c r="AC187" i="25"/>
  <c r="AC188" i="25"/>
  <c r="AC189" i="25"/>
  <c r="AC190" i="25"/>
  <c r="AC191" i="25"/>
  <c r="AC192" i="25"/>
  <c r="AC193" i="25"/>
  <c r="AC194" i="25"/>
  <c r="AC195" i="25"/>
  <c r="AC196" i="25"/>
  <c r="AC197" i="25"/>
  <c r="AC198" i="25"/>
  <c r="AC199" i="25"/>
  <c r="AC200" i="25"/>
  <c r="AC201" i="25"/>
  <c r="AC202" i="25"/>
  <c r="AC203" i="25"/>
  <c r="AC204" i="25"/>
  <c r="AC205" i="25"/>
  <c r="AC206" i="25"/>
  <c r="AC207" i="25"/>
  <c r="AC208" i="25"/>
  <c r="AC209" i="25"/>
  <c r="AC210" i="25"/>
  <c r="AC211" i="25"/>
  <c r="AC212" i="25"/>
  <c r="AC213" i="25"/>
  <c r="AC214" i="25"/>
  <c r="AC215" i="25"/>
  <c r="AC216" i="25"/>
  <c r="AC217" i="25"/>
  <c r="AC218" i="25"/>
  <c r="AC219" i="25"/>
  <c r="AC220" i="25"/>
  <c r="AC221" i="25"/>
  <c r="AC222" i="25"/>
  <c r="AC223" i="25"/>
  <c r="AC224" i="25"/>
  <c r="AC225" i="25"/>
  <c r="AC226" i="25"/>
  <c r="AC227" i="25"/>
  <c r="AC228" i="25"/>
  <c r="AC229" i="25"/>
  <c r="AC230" i="25"/>
  <c r="AC231" i="25"/>
  <c r="AC232" i="25"/>
  <c r="AC233" i="25"/>
  <c r="AC234" i="25"/>
  <c r="AC235" i="25"/>
  <c r="AC236" i="25"/>
  <c r="AC237" i="25"/>
  <c r="AC238" i="25"/>
  <c r="AC239" i="25"/>
  <c r="AC240" i="25"/>
  <c r="AC241" i="25"/>
  <c r="AC242" i="25"/>
  <c r="AC243" i="25"/>
  <c r="AC244" i="25"/>
  <c r="AC245" i="25"/>
  <c r="AC246" i="25"/>
  <c r="AC247" i="25"/>
  <c r="AC248" i="25"/>
  <c r="AC249" i="25"/>
  <c r="AC250" i="25"/>
  <c r="AC251" i="25"/>
  <c r="AC252" i="25"/>
  <c r="AC253" i="25"/>
  <c r="AC254" i="25"/>
  <c r="AC255" i="25"/>
  <c r="AC256" i="25"/>
  <c r="AC257" i="25"/>
  <c r="AC258" i="25"/>
  <c r="AC259" i="25"/>
  <c r="AC260" i="25"/>
  <c r="AC261" i="25"/>
  <c r="AC262" i="25"/>
  <c r="AC263" i="25"/>
  <c r="AC264" i="25"/>
  <c r="AC265" i="25"/>
  <c r="AC266" i="25"/>
  <c r="AC267" i="25"/>
  <c r="AC268" i="25"/>
  <c r="AC269" i="25"/>
  <c r="AC270" i="25"/>
  <c r="AC271" i="25"/>
  <c r="AC272" i="25"/>
  <c r="AC273" i="25"/>
  <c r="AC274" i="25"/>
  <c r="AC275" i="25"/>
  <c r="AC276" i="25"/>
  <c r="AC277" i="25"/>
  <c r="AC278" i="25"/>
  <c r="AC279" i="25"/>
  <c r="AC280" i="25"/>
  <c r="AC281" i="25"/>
  <c r="AC282" i="25"/>
  <c r="AC283" i="25"/>
  <c r="AC284" i="25"/>
  <c r="AC285" i="25"/>
  <c r="AC286" i="25"/>
  <c r="AC287" i="25"/>
  <c r="AC288" i="25"/>
  <c r="AC289" i="25"/>
  <c r="AC290" i="25"/>
  <c r="AC291" i="25"/>
  <c r="AC292" i="25"/>
  <c r="AC293" i="25"/>
  <c r="AC294" i="25"/>
  <c r="AC295" i="25"/>
  <c r="AC296" i="25"/>
  <c r="AC297" i="25"/>
  <c r="AC298" i="25"/>
  <c r="AC299" i="25"/>
  <c r="AC300" i="25"/>
  <c r="AC301" i="25"/>
  <c r="AC302" i="25"/>
  <c r="AC303" i="25"/>
  <c r="AC304" i="25"/>
  <c r="AC305" i="25"/>
  <c r="AC306" i="25"/>
  <c r="AC307" i="25"/>
  <c r="AC308" i="25"/>
  <c r="AC309" i="25"/>
  <c r="AC310" i="25"/>
  <c r="AC311" i="25"/>
  <c r="AC312" i="25"/>
  <c r="AC313" i="25"/>
  <c r="AC314" i="25"/>
  <c r="AC315" i="25"/>
  <c r="AC316" i="25"/>
  <c r="AC317" i="25"/>
  <c r="AC318" i="25"/>
  <c r="AC319" i="25"/>
  <c r="AC320" i="25"/>
  <c r="AC321" i="25"/>
  <c r="AC322" i="25"/>
  <c r="AC323" i="25"/>
  <c r="AC324" i="25"/>
  <c r="AC325" i="25"/>
  <c r="AC326" i="25"/>
  <c r="AC327" i="25"/>
  <c r="AC328" i="25"/>
  <c r="AC329" i="25"/>
  <c r="AC330" i="25"/>
  <c r="AC331" i="25"/>
  <c r="AC332" i="25"/>
  <c r="AC333" i="25"/>
  <c r="AC334" i="25"/>
  <c r="AC335" i="25"/>
  <c r="AC336" i="25"/>
  <c r="AC337" i="25"/>
  <c r="AC338" i="25"/>
  <c r="AC339" i="25"/>
  <c r="AC340" i="25"/>
  <c r="AC341" i="25"/>
  <c r="AC342" i="25"/>
  <c r="AC343" i="25"/>
  <c r="AC344" i="25"/>
  <c r="AC345" i="25"/>
  <c r="AC346" i="25"/>
  <c r="AC347" i="25"/>
  <c r="AC348" i="25"/>
  <c r="AC349" i="25"/>
  <c r="AC350" i="25"/>
  <c r="AC351" i="25"/>
  <c r="AC352" i="25"/>
  <c r="AC353" i="25"/>
  <c r="AC354" i="25"/>
  <c r="AC355" i="25"/>
  <c r="AC356" i="25"/>
  <c r="AC357" i="25"/>
  <c r="AC358" i="25"/>
  <c r="AC359" i="25"/>
  <c r="AC360" i="25"/>
  <c r="AC361" i="25"/>
  <c r="AC362" i="25"/>
  <c r="AC363" i="25"/>
  <c r="AC364" i="25"/>
  <c r="AC365" i="25"/>
  <c r="AC366" i="25"/>
  <c r="AC367" i="25"/>
  <c r="AC368" i="25"/>
  <c r="AC369" i="25"/>
  <c r="AC370" i="25"/>
  <c r="AC371" i="25"/>
  <c r="AC372" i="25"/>
  <c r="AC373" i="25"/>
  <c r="AC374" i="25"/>
  <c r="AC375" i="25"/>
  <c r="AC376" i="25"/>
  <c r="AC377" i="25"/>
  <c r="AC378" i="25"/>
  <c r="AC379" i="25"/>
  <c r="AC380" i="25"/>
  <c r="AC381" i="25"/>
  <c r="AC382" i="25"/>
  <c r="AC383" i="25"/>
  <c r="AC384" i="25"/>
  <c r="AC385" i="25"/>
  <c r="AC386" i="25"/>
  <c r="AC387" i="25"/>
  <c r="AC388" i="25"/>
  <c r="AC389" i="25"/>
  <c r="AC390" i="25"/>
  <c r="AC391" i="25"/>
  <c r="AC392" i="25"/>
  <c r="AC393" i="25"/>
  <c r="AC394" i="25"/>
  <c r="AC395" i="25"/>
  <c r="AC396" i="25"/>
  <c r="AC397" i="25"/>
  <c r="AC398" i="25"/>
  <c r="AC399" i="25"/>
  <c r="AC400" i="25"/>
  <c r="AC401" i="25"/>
  <c r="AC402" i="25"/>
  <c r="AC403" i="25"/>
  <c r="AC404" i="25"/>
  <c r="AC405" i="25"/>
  <c r="AC406" i="25"/>
  <c r="AC407" i="25"/>
  <c r="AC408" i="25"/>
  <c r="AC409" i="25"/>
  <c r="AC410" i="25"/>
  <c r="AC411" i="25"/>
  <c r="AC412" i="25"/>
  <c r="AC413" i="25"/>
  <c r="AC414" i="25"/>
  <c r="AC415" i="25"/>
  <c r="AC416" i="25"/>
  <c r="AC417" i="25"/>
  <c r="AC418" i="25"/>
  <c r="AC419" i="25"/>
  <c r="AC420" i="25"/>
  <c r="AC421" i="25"/>
  <c r="AC422" i="25"/>
  <c r="AC423" i="25"/>
  <c r="AC424" i="25"/>
  <c r="AC425" i="25"/>
  <c r="AC426" i="25"/>
  <c r="AC427" i="25"/>
  <c r="AC428" i="25"/>
  <c r="AC429" i="25"/>
  <c r="AC430" i="25"/>
  <c r="AC431" i="25"/>
  <c r="AC432" i="25"/>
  <c r="AC433" i="25"/>
  <c r="AC434" i="25"/>
  <c r="AC435" i="25"/>
  <c r="AC436" i="25"/>
  <c r="AC437" i="25"/>
  <c r="AC438" i="25"/>
  <c r="AC439" i="25"/>
  <c r="AC440" i="25"/>
  <c r="AC441" i="25"/>
  <c r="AC442" i="25"/>
  <c r="AC443" i="25"/>
  <c r="AC444" i="25"/>
  <c r="AC445" i="25"/>
  <c r="AC446" i="25"/>
  <c r="AC447" i="25"/>
  <c r="AC448" i="25"/>
  <c r="AC449" i="25"/>
  <c r="AC450" i="25"/>
  <c r="AC451" i="25"/>
  <c r="AC452" i="25"/>
  <c r="AC453" i="25"/>
  <c r="AC454" i="25"/>
  <c r="AC455" i="25"/>
  <c r="AC456" i="25"/>
  <c r="AC457" i="25"/>
  <c r="AC458" i="25"/>
  <c r="AC459" i="25"/>
  <c r="AC460" i="25"/>
  <c r="AC461" i="25"/>
  <c r="AC462" i="25"/>
  <c r="AC463" i="25"/>
  <c r="AC464" i="25"/>
  <c r="AC465" i="25"/>
  <c r="AC466" i="25"/>
  <c r="AC467" i="25"/>
  <c r="AC468" i="25"/>
  <c r="AC469" i="25"/>
  <c r="AC470" i="25"/>
  <c r="AC471" i="25"/>
  <c r="AC472" i="25"/>
  <c r="AC73" i="25"/>
  <c r="AB74" i="25"/>
  <c r="AB75" i="25"/>
  <c r="AB76" i="25"/>
  <c r="AB77" i="25"/>
  <c r="AB78" i="25"/>
  <c r="AB79" i="25"/>
  <c r="AB80" i="25"/>
  <c r="AB81" i="25"/>
  <c r="AB82" i="25"/>
  <c r="AB83" i="25"/>
  <c r="AB84" i="25"/>
  <c r="AB85" i="25"/>
  <c r="AB86" i="25"/>
  <c r="AB87" i="25"/>
  <c r="BY87" i="19" s="1"/>
  <c r="AB88" i="25"/>
  <c r="AB89" i="25"/>
  <c r="AB90" i="25"/>
  <c r="AB91" i="25"/>
  <c r="AB92" i="25"/>
  <c r="AB93" i="25"/>
  <c r="AB94" i="25"/>
  <c r="AB95" i="25"/>
  <c r="AB96" i="25"/>
  <c r="AB97" i="25"/>
  <c r="AB98" i="25"/>
  <c r="AB99" i="25"/>
  <c r="AB100" i="25"/>
  <c r="AB101" i="25"/>
  <c r="AB102" i="25"/>
  <c r="AB103" i="25"/>
  <c r="AB104" i="25"/>
  <c r="AB105" i="25"/>
  <c r="AB106" i="25"/>
  <c r="AB107" i="25"/>
  <c r="AB108" i="25"/>
  <c r="AB109" i="25"/>
  <c r="AB110" i="25"/>
  <c r="AB111" i="25"/>
  <c r="AB112" i="25"/>
  <c r="AB113" i="25"/>
  <c r="AB114" i="25"/>
  <c r="AB115" i="25"/>
  <c r="AB116" i="25"/>
  <c r="AB117" i="25"/>
  <c r="AB118" i="25"/>
  <c r="AB119" i="25"/>
  <c r="AB120" i="25"/>
  <c r="AB121" i="25"/>
  <c r="AB122" i="25"/>
  <c r="AB123" i="25"/>
  <c r="AB124" i="25"/>
  <c r="AB125" i="25"/>
  <c r="AB126" i="25"/>
  <c r="AB127" i="25"/>
  <c r="AB128" i="25"/>
  <c r="AB129" i="25"/>
  <c r="AB130" i="25"/>
  <c r="AB131" i="25"/>
  <c r="AB132" i="25"/>
  <c r="AB133" i="25"/>
  <c r="AB134" i="25"/>
  <c r="AB135" i="25"/>
  <c r="AB136" i="25"/>
  <c r="AB137" i="25"/>
  <c r="AB138" i="25"/>
  <c r="AB139" i="25"/>
  <c r="AB140" i="25"/>
  <c r="AB141" i="25"/>
  <c r="AB142" i="25"/>
  <c r="AB143" i="25"/>
  <c r="AB144" i="25"/>
  <c r="AB145" i="25"/>
  <c r="AB146" i="25"/>
  <c r="AB147" i="25"/>
  <c r="AB148" i="25"/>
  <c r="AB149" i="25"/>
  <c r="AB150" i="25"/>
  <c r="AB151" i="25"/>
  <c r="AB152" i="25"/>
  <c r="AB153" i="25"/>
  <c r="AB154" i="25"/>
  <c r="AB155" i="25"/>
  <c r="AB156" i="25"/>
  <c r="AB157" i="25"/>
  <c r="AB158" i="25"/>
  <c r="AB159" i="25"/>
  <c r="AB160" i="25"/>
  <c r="AB161" i="25"/>
  <c r="AB162" i="25"/>
  <c r="AB163" i="25"/>
  <c r="AB164" i="25"/>
  <c r="AB165" i="25"/>
  <c r="AB166" i="25"/>
  <c r="AB167" i="25"/>
  <c r="AB168" i="25"/>
  <c r="AB169" i="25"/>
  <c r="AB170" i="25"/>
  <c r="AB171" i="25"/>
  <c r="AB172" i="25"/>
  <c r="AB173" i="25"/>
  <c r="AB174" i="25"/>
  <c r="AB175" i="25"/>
  <c r="AB176" i="25"/>
  <c r="AB177" i="25"/>
  <c r="AB178" i="25"/>
  <c r="AB179" i="25"/>
  <c r="AB180" i="25"/>
  <c r="AB181" i="25"/>
  <c r="AB182" i="25"/>
  <c r="AB183" i="25"/>
  <c r="AB184" i="25"/>
  <c r="AB185" i="25"/>
  <c r="AB186" i="25"/>
  <c r="AB187" i="25"/>
  <c r="AB188" i="25"/>
  <c r="AB189" i="25"/>
  <c r="AB190" i="25"/>
  <c r="AB191" i="25"/>
  <c r="AB192" i="25"/>
  <c r="AB193" i="25"/>
  <c r="AB194" i="25"/>
  <c r="AB195" i="25"/>
  <c r="AB196" i="25"/>
  <c r="AB197" i="25"/>
  <c r="AB198" i="25"/>
  <c r="AB199" i="25"/>
  <c r="AB200" i="25"/>
  <c r="AB201" i="25"/>
  <c r="AB202" i="25"/>
  <c r="AB203" i="25"/>
  <c r="AB204" i="25"/>
  <c r="AB205" i="25"/>
  <c r="AB206" i="25"/>
  <c r="AB207" i="25"/>
  <c r="AB208" i="25"/>
  <c r="AB209" i="25"/>
  <c r="AB210" i="25"/>
  <c r="AB211" i="25"/>
  <c r="AB212" i="25"/>
  <c r="AB213" i="25"/>
  <c r="AB214" i="25"/>
  <c r="AB215" i="25"/>
  <c r="AB216" i="25"/>
  <c r="AB217" i="25"/>
  <c r="AB218" i="25"/>
  <c r="AB219" i="25"/>
  <c r="AB220" i="25"/>
  <c r="AB221" i="25"/>
  <c r="AB222" i="25"/>
  <c r="AB223" i="25"/>
  <c r="AB224" i="25"/>
  <c r="AB225" i="25"/>
  <c r="AB226" i="25"/>
  <c r="AB227" i="25"/>
  <c r="AB228" i="25"/>
  <c r="AB229" i="25"/>
  <c r="AB230" i="25"/>
  <c r="AB231" i="25"/>
  <c r="AB232" i="25"/>
  <c r="AB233" i="25"/>
  <c r="AB234" i="25"/>
  <c r="AB235" i="25"/>
  <c r="AB236" i="25"/>
  <c r="AB237" i="25"/>
  <c r="AB238" i="25"/>
  <c r="AB239" i="25"/>
  <c r="AB240" i="25"/>
  <c r="AB241" i="25"/>
  <c r="AB242" i="25"/>
  <c r="AB243" i="25"/>
  <c r="AB244" i="25"/>
  <c r="AB245" i="25"/>
  <c r="AB246" i="25"/>
  <c r="AB247" i="25"/>
  <c r="AB248" i="25"/>
  <c r="AB249" i="25"/>
  <c r="AB250" i="25"/>
  <c r="AB251" i="25"/>
  <c r="AB252" i="25"/>
  <c r="AB253" i="25"/>
  <c r="AB254" i="25"/>
  <c r="AB255" i="25"/>
  <c r="AB256" i="25"/>
  <c r="AB257" i="25"/>
  <c r="AB258" i="25"/>
  <c r="AB259" i="25"/>
  <c r="AB260" i="25"/>
  <c r="AB261" i="25"/>
  <c r="AB262" i="25"/>
  <c r="AB263" i="25"/>
  <c r="AB264" i="25"/>
  <c r="AB265" i="25"/>
  <c r="AB266" i="25"/>
  <c r="AB267" i="25"/>
  <c r="AB268" i="25"/>
  <c r="AB269" i="25"/>
  <c r="AB270" i="25"/>
  <c r="AB271" i="25"/>
  <c r="AB272" i="25"/>
  <c r="AB273" i="25"/>
  <c r="AB274" i="25"/>
  <c r="AB275" i="25"/>
  <c r="AB276" i="25"/>
  <c r="AB277" i="25"/>
  <c r="AB278" i="25"/>
  <c r="AB279" i="25"/>
  <c r="AB280" i="25"/>
  <c r="AB281" i="25"/>
  <c r="AB282" i="25"/>
  <c r="AB283" i="25"/>
  <c r="AB284" i="25"/>
  <c r="AB285" i="25"/>
  <c r="AB286" i="25"/>
  <c r="AB287" i="25"/>
  <c r="AB288" i="25"/>
  <c r="AB289" i="25"/>
  <c r="AB290" i="25"/>
  <c r="AB291" i="25"/>
  <c r="AB292" i="25"/>
  <c r="AB293" i="25"/>
  <c r="AB294" i="25"/>
  <c r="AB295" i="25"/>
  <c r="AB296" i="25"/>
  <c r="AB297" i="25"/>
  <c r="AB298" i="25"/>
  <c r="AB299" i="25"/>
  <c r="AB300" i="25"/>
  <c r="AB301" i="25"/>
  <c r="AB302" i="25"/>
  <c r="AB303" i="25"/>
  <c r="AB304" i="25"/>
  <c r="AB305" i="25"/>
  <c r="AB306" i="25"/>
  <c r="AB307" i="25"/>
  <c r="AB308" i="25"/>
  <c r="AB309" i="25"/>
  <c r="AB310" i="25"/>
  <c r="AB311" i="25"/>
  <c r="AB312" i="25"/>
  <c r="AB313" i="25"/>
  <c r="AB314" i="25"/>
  <c r="AB315" i="25"/>
  <c r="AB316" i="25"/>
  <c r="AB317" i="25"/>
  <c r="AB318" i="25"/>
  <c r="AB319" i="25"/>
  <c r="AB320" i="25"/>
  <c r="AB321" i="25"/>
  <c r="AB322" i="25"/>
  <c r="AB323" i="25"/>
  <c r="AB324" i="25"/>
  <c r="AB325" i="25"/>
  <c r="AB326" i="25"/>
  <c r="AB327" i="25"/>
  <c r="AB328" i="25"/>
  <c r="AB329" i="25"/>
  <c r="AB330" i="25"/>
  <c r="AB331" i="25"/>
  <c r="AB332" i="25"/>
  <c r="AB333" i="25"/>
  <c r="AB334" i="25"/>
  <c r="AB335" i="25"/>
  <c r="AB336" i="25"/>
  <c r="AB337" i="25"/>
  <c r="AB338" i="25"/>
  <c r="AB339" i="25"/>
  <c r="AB340" i="25"/>
  <c r="AB341" i="25"/>
  <c r="AB342" i="25"/>
  <c r="AB343" i="25"/>
  <c r="AB344" i="25"/>
  <c r="AB345" i="25"/>
  <c r="AB346" i="25"/>
  <c r="AB347" i="25"/>
  <c r="AB348" i="25"/>
  <c r="AB349" i="25"/>
  <c r="AB350" i="25"/>
  <c r="AB351" i="25"/>
  <c r="AB352" i="25"/>
  <c r="AB353" i="25"/>
  <c r="AB354" i="25"/>
  <c r="AB355" i="25"/>
  <c r="AB356" i="25"/>
  <c r="AB357" i="25"/>
  <c r="AB358" i="25"/>
  <c r="AB359" i="25"/>
  <c r="AB360" i="25"/>
  <c r="AB361" i="25"/>
  <c r="AB362" i="25"/>
  <c r="AB363" i="25"/>
  <c r="AB364" i="25"/>
  <c r="AB365" i="25"/>
  <c r="AB366" i="25"/>
  <c r="AB367" i="25"/>
  <c r="AB368" i="25"/>
  <c r="AB369" i="25"/>
  <c r="AB370" i="25"/>
  <c r="AB371" i="25"/>
  <c r="AB372" i="25"/>
  <c r="AB373" i="25"/>
  <c r="AB374" i="25"/>
  <c r="AB375" i="25"/>
  <c r="AB376" i="25"/>
  <c r="AB377" i="25"/>
  <c r="AB378" i="25"/>
  <c r="AB379" i="25"/>
  <c r="AB380" i="25"/>
  <c r="AB381" i="25"/>
  <c r="AB382" i="25"/>
  <c r="AB383" i="25"/>
  <c r="AB384" i="25"/>
  <c r="AB385" i="25"/>
  <c r="AB386" i="25"/>
  <c r="AB387" i="25"/>
  <c r="AB388" i="25"/>
  <c r="AB389" i="25"/>
  <c r="AB390" i="25"/>
  <c r="AB391" i="25"/>
  <c r="AB392" i="25"/>
  <c r="AB393" i="25"/>
  <c r="AB394" i="25"/>
  <c r="AB395" i="25"/>
  <c r="AB396" i="25"/>
  <c r="AB397" i="25"/>
  <c r="AB398" i="25"/>
  <c r="AB399" i="25"/>
  <c r="AB400" i="25"/>
  <c r="AB401" i="25"/>
  <c r="AB402" i="25"/>
  <c r="AB403" i="25"/>
  <c r="AB404" i="25"/>
  <c r="AB405" i="25"/>
  <c r="AB406" i="25"/>
  <c r="AB407" i="25"/>
  <c r="AB408" i="25"/>
  <c r="AB409" i="25"/>
  <c r="AB410" i="25"/>
  <c r="AB411" i="25"/>
  <c r="AB412" i="25"/>
  <c r="AB413" i="25"/>
  <c r="AB414" i="25"/>
  <c r="AB415" i="25"/>
  <c r="AB416" i="25"/>
  <c r="AB417" i="25"/>
  <c r="AB418" i="25"/>
  <c r="AB419" i="25"/>
  <c r="AB420" i="25"/>
  <c r="AB421" i="25"/>
  <c r="AB422" i="25"/>
  <c r="AB423" i="25"/>
  <c r="AB424" i="25"/>
  <c r="AB425" i="25"/>
  <c r="AB426" i="25"/>
  <c r="AB427" i="25"/>
  <c r="AB428" i="25"/>
  <c r="AB429" i="25"/>
  <c r="AB430" i="25"/>
  <c r="AB431" i="25"/>
  <c r="AB432" i="25"/>
  <c r="AB433" i="25"/>
  <c r="AB434" i="25"/>
  <c r="AB435" i="25"/>
  <c r="AB436" i="25"/>
  <c r="AB437" i="25"/>
  <c r="AB438" i="25"/>
  <c r="AB439" i="25"/>
  <c r="AB440" i="25"/>
  <c r="AB441" i="25"/>
  <c r="AB442" i="25"/>
  <c r="AB443" i="25"/>
  <c r="AB444" i="25"/>
  <c r="AB445" i="25"/>
  <c r="AB446" i="25"/>
  <c r="AB447" i="25"/>
  <c r="AB448" i="25"/>
  <c r="AB449" i="25"/>
  <c r="AB450" i="25"/>
  <c r="AB451" i="25"/>
  <c r="AB452" i="25"/>
  <c r="AB453" i="25"/>
  <c r="AB454" i="25"/>
  <c r="AB455" i="25"/>
  <c r="AB456" i="25"/>
  <c r="AB457" i="25"/>
  <c r="AB458" i="25"/>
  <c r="AB459" i="25"/>
  <c r="AB460" i="25"/>
  <c r="AB461" i="25"/>
  <c r="AB462" i="25"/>
  <c r="AB463" i="25"/>
  <c r="AB464" i="25"/>
  <c r="AB465" i="25"/>
  <c r="AB466" i="25"/>
  <c r="AB467" i="25"/>
  <c r="AB468" i="25"/>
  <c r="AB469" i="25"/>
  <c r="AB470" i="25"/>
  <c r="AB471" i="25"/>
  <c r="AB472" i="25"/>
  <c r="AB73" i="25"/>
  <c r="P74" i="25"/>
  <c r="P75" i="25"/>
  <c r="P76" i="25"/>
  <c r="P77" i="25"/>
  <c r="P78" i="25"/>
  <c r="P79" i="25"/>
  <c r="P80" i="25"/>
  <c r="P81" i="25"/>
  <c r="P82" i="25"/>
  <c r="P83" i="25"/>
  <c r="P84" i="25"/>
  <c r="P85" i="25"/>
  <c r="P86" i="25"/>
  <c r="P87" i="25"/>
  <c r="P88" i="25"/>
  <c r="P89" i="25"/>
  <c r="P90" i="25"/>
  <c r="P91" i="25"/>
  <c r="P92" i="25"/>
  <c r="P93" i="25"/>
  <c r="P94" i="25"/>
  <c r="P95" i="25"/>
  <c r="P96" i="25"/>
  <c r="P97" i="25"/>
  <c r="P98" i="25"/>
  <c r="P99" i="25"/>
  <c r="P100" i="25"/>
  <c r="P101" i="25"/>
  <c r="P102" i="25"/>
  <c r="P103" i="25"/>
  <c r="P104" i="25"/>
  <c r="P105" i="25"/>
  <c r="P106" i="25"/>
  <c r="P107" i="25"/>
  <c r="P108" i="25"/>
  <c r="P109" i="25"/>
  <c r="P110" i="25"/>
  <c r="P111" i="25"/>
  <c r="P112" i="25"/>
  <c r="P113" i="25"/>
  <c r="P114" i="25"/>
  <c r="P115" i="25"/>
  <c r="P116" i="25"/>
  <c r="P117" i="25"/>
  <c r="P118" i="25"/>
  <c r="P119" i="25"/>
  <c r="P120" i="25"/>
  <c r="P121" i="25"/>
  <c r="P122" i="25"/>
  <c r="P123" i="25"/>
  <c r="P124" i="25"/>
  <c r="P125" i="25"/>
  <c r="P126" i="25"/>
  <c r="P127" i="25"/>
  <c r="P128" i="25"/>
  <c r="P129" i="25"/>
  <c r="P130" i="25"/>
  <c r="P131" i="25"/>
  <c r="P132" i="25"/>
  <c r="P133" i="25"/>
  <c r="P134" i="25"/>
  <c r="P135" i="25"/>
  <c r="P136" i="25"/>
  <c r="P137" i="25"/>
  <c r="P138" i="25"/>
  <c r="P139" i="25"/>
  <c r="P140" i="25"/>
  <c r="P141" i="25"/>
  <c r="P142" i="25"/>
  <c r="P143" i="25"/>
  <c r="P144" i="25"/>
  <c r="P145" i="25"/>
  <c r="P146" i="25"/>
  <c r="P147" i="25"/>
  <c r="P148" i="25"/>
  <c r="P149" i="25"/>
  <c r="P150" i="25"/>
  <c r="P151" i="25"/>
  <c r="P152" i="25"/>
  <c r="P153" i="25"/>
  <c r="P154" i="25"/>
  <c r="P155" i="25"/>
  <c r="P156" i="25"/>
  <c r="P157" i="25"/>
  <c r="P158" i="25"/>
  <c r="P159" i="25"/>
  <c r="P160" i="25"/>
  <c r="P161" i="25"/>
  <c r="P162" i="25"/>
  <c r="P163" i="25"/>
  <c r="P164" i="25"/>
  <c r="P165" i="25"/>
  <c r="P166" i="25"/>
  <c r="P167" i="25"/>
  <c r="P168" i="25"/>
  <c r="P169" i="25"/>
  <c r="P170" i="25"/>
  <c r="P171" i="25"/>
  <c r="P172" i="25"/>
  <c r="P173" i="25"/>
  <c r="P174" i="25"/>
  <c r="P175" i="25"/>
  <c r="P176" i="25"/>
  <c r="P177" i="25"/>
  <c r="P178" i="25"/>
  <c r="P179" i="25"/>
  <c r="P180" i="25"/>
  <c r="P181" i="25"/>
  <c r="P182" i="25"/>
  <c r="P183" i="25"/>
  <c r="P184" i="25"/>
  <c r="P185" i="25"/>
  <c r="P186" i="25"/>
  <c r="P187" i="25"/>
  <c r="P188" i="25"/>
  <c r="P189" i="25"/>
  <c r="P190" i="25"/>
  <c r="P191" i="25"/>
  <c r="P192" i="25"/>
  <c r="P193" i="25"/>
  <c r="P194" i="25"/>
  <c r="P195" i="25"/>
  <c r="P196" i="25"/>
  <c r="P197" i="25"/>
  <c r="P198" i="25"/>
  <c r="P199" i="25"/>
  <c r="P200" i="25"/>
  <c r="P201" i="25"/>
  <c r="P202" i="25"/>
  <c r="P203" i="25"/>
  <c r="P204" i="25"/>
  <c r="P205" i="25"/>
  <c r="P206" i="25"/>
  <c r="P207" i="25"/>
  <c r="P208" i="25"/>
  <c r="P209" i="25"/>
  <c r="P210" i="25"/>
  <c r="P211" i="25"/>
  <c r="P212" i="25"/>
  <c r="P213" i="25"/>
  <c r="P214" i="25"/>
  <c r="P215" i="25"/>
  <c r="P216" i="25"/>
  <c r="P217" i="25"/>
  <c r="P218" i="25"/>
  <c r="P219" i="25"/>
  <c r="P220" i="25"/>
  <c r="P221" i="25"/>
  <c r="P222" i="25"/>
  <c r="P223" i="25"/>
  <c r="P224" i="25"/>
  <c r="P225" i="25"/>
  <c r="P226" i="25"/>
  <c r="P227" i="25"/>
  <c r="P228" i="25"/>
  <c r="P229" i="25"/>
  <c r="P230" i="25"/>
  <c r="P231" i="25"/>
  <c r="P232" i="25"/>
  <c r="P233" i="25"/>
  <c r="P234" i="25"/>
  <c r="P235" i="25"/>
  <c r="P236" i="25"/>
  <c r="P237" i="25"/>
  <c r="P238" i="25"/>
  <c r="P239" i="25"/>
  <c r="P240" i="25"/>
  <c r="P241" i="25"/>
  <c r="P242" i="25"/>
  <c r="P243" i="25"/>
  <c r="P244" i="25"/>
  <c r="P245" i="25"/>
  <c r="P246" i="25"/>
  <c r="P247" i="25"/>
  <c r="P248" i="25"/>
  <c r="P249" i="25"/>
  <c r="P250" i="25"/>
  <c r="P251" i="25"/>
  <c r="P252" i="25"/>
  <c r="P253" i="25"/>
  <c r="P254" i="25"/>
  <c r="P255" i="25"/>
  <c r="P256" i="25"/>
  <c r="P257" i="25"/>
  <c r="P258" i="25"/>
  <c r="P259" i="25"/>
  <c r="P260" i="25"/>
  <c r="P261" i="25"/>
  <c r="P262" i="25"/>
  <c r="P263" i="25"/>
  <c r="P264" i="25"/>
  <c r="P265" i="25"/>
  <c r="P266" i="25"/>
  <c r="P267" i="25"/>
  <c r="P268" i="25"/>
  <c r="P269" i="25"/>
  <c r="P270" i="25"/>
  <c r="P271" i="25"/>
  <c r="P272" i="25"/>
  <c r="P273" i="25"/>
  <c r="P274" i="25"/>
  <c r="P275" i="25"/>
  <c r="P276" i="25"/>
  <c r="P277" i="25"/>
  <c r="P278" i="25"/>
  <c r="P279" i="25"/>
  <c r="P280" i="25"/>
  <c r="P281" i="25"/>
  <c r="P282" i="25"/>
  <c r="P283" i="25"/>
  <c r="P284" i="25"/>
  <c r="P285" i="25"/>
  <c r="P286" i="25"/>
  <c r="P287" i="25"/>
  <c r="P288" i="25"/>
  <c r="P289" i="25"/>
  <c r="P290" i="25"/>
  <c r="P291" i="25"/>
  <c r="P292" i="25"/>
  <c r="P293" i="25"/>
  <c r="P294" i="25"/>
  <c r="P295" i="25"/>
  <c r="P296" i="25"/>
  <c r="P297" i="25"/>
  <c r="P298" i="25"/>
  <c r="P299" i="25"/>
  <c r="P300" i="25"/>
  <c r="P301" i="25"/>
  <c r="P302" i="25"/>
  <c r="P303" i="25"/>
  <c r="P304" i="25"/>
  <c r="P305" i="25"/>
  <c r="P306" i="25"/>
  <c r="P307" i="25"/>
  <c r="P308" i="25"/>
  <c r="P309" i="25"/>
  <c r="P310" i="25"/>
  <c r="P311" i="25"/>
  <c r="P312" i="25"/>
  <c r="P313" i="25"/>
  <c r="P314" i="25"/>
  <c r="P315" i="25"/>
  <c r="P316" i="25"/>
  <c r="P317" i="25"/>
  <c r="P318" i="25"/>
  <c r="P319" i="25"/>
  <c r="P320" i="25"/>
  <c r="P321" i="25"/>
  <c r="P322" i="25"/>
  <c r="P323" i="25"/>
  <c r="P324" i="25"/>
  <c r="P325" i="25"/>
  <c r="P326" i="25"/>
  <c r="P327" i="25"/>
  <c r="P328" i="25"/>
  <c r="P329" i="25"/>
  <c r="P330" i="25"/>
  <c r="P331" i="25"/>
  <c r="P332" i="25"/>
  <c r="P333" i="25"/>
  <c r="P334" i="25"/>
  <c r="P335" i="25"/>
  <c r="P336" i="25"/>
  <c r="P337" i="25"/>
  <c r="P338" i="25"/>
  <c r="P339" i="25"/>
  <c r="P340" i="25"/>
  <c r="P341" i="25"/>
  <c r="P342" i="25"/>
  <c r="P343" i="25"/>
  <c r="P344" i="25"/>
  <c r="P345" i="25"/>
  <c r="P346" i="25"/>
  <c r="P347" i="25"/>
  <c r="P348" i="25"/>
  <c r="P349" i="25"/>
  <c r="P350" i="25"/>
  <c r="P351" i="25"/>
  <c r="P352" i="25"/>
  <c r="P353" i="25"/>
  <c r="P354" i="25"/>
  <c r="P355" i="25"/>
  <c r="P356" i="25"/>
  <c r="P357" i="25"/>
  <c r="P358" i="25"/>
  <c r="P359" i="25"/>
  <c r="P360" i="25"/>
  <c r="P361" i="25"/>
  <c r="P362" i="25"/>
  <c r="P363" i="25"/>
  <c r="P364" i="25"/>
  <c r="P365" i="25"/>
  <c r="P366" i="25"/>
  <c r="P367" i="25"/>
  <c r="P368" i="25"/>
  <c r="P369" i="25"/>
  <c r="P370" i="25"/>
  <c r="P371" i="25"/>
  <c r="P372" i="25"/>
  <c r="P373" i="25"/>
  <c r="P374" i="25"/>
  <c r="P375" i="25"/>
  <c r="P376" i="25"/>
  <c r="P377" i="25"/>
  <c r="P378" i="25"/>
  <c r="P379" i="25"/>
  <c r="P380" i="25"/>
  <c r="P381" i="25"/>
  <c r="P382" i="25"/>
  <c r="P383" i="25"/>
  <c r="P384" i="25"/>
  <c r="P385" i="25"/>
  <c r="P386" i="25"/>
  <c r="P387" i="25"/>
  <c r="P388" i="25"/>
  <c r="P389" i="25"/>
  <c r="P390" i="25"/>
  <c r="P391" i="25"/>
  <c r="P392" i="25"/>
  <c r="P393" i="25"/>
  <c r="P394" i="25"/>
  <c r="P395" i="25"/>
  <c r="P396" i="25"/>
  <c r="P397" i="25"/>
  <c r="P398" i="25"/>
  <c r="P399" i="25"/>
  <c r="P400" i="25"/>
  <c r="P401" i="25"/>
  <c r="P402" i="25"/>
  <c r="P403" i="25"/>
  <c r="P404" i="25"/>
  <c r="P405" i="25"/>
  <c r="P406" i="25"/>
  <c r="P407" i="25"/>
  <c r="P408" i="25"/>
  <c r="P409" i="25"/>
  <c r="P410" i="25"/>
  <c r="P411" i="25"/>
  <c r="P412" i="25"/>
  <c r="P413" i="25"/>
  <c r="P414" i="25"/>
  <c r="P415" i="25"/>
  <c r="P416" i="25"/>
  <c r="P417" i="25"/>
  <c r="P418" i="25"/>
  <c r="P419" i="25"/>
  <c r="P420" i="25"/>
  <c r="P421" i="25"/>
  <c r="P422" i="25"/>
  <c r="P423" i="25"/>
  <c r="P424" i="25"/>
  <c r="P425" i="25"/>
  <c r="P426" i="25"/>
  <c r="P427" i="25"/>
  <c r="P428" i="25"/>
  <c r="P429" i="25"/>
  <c r="P430" i="25"/>
  <c r="P431" i="25"/>
  <c r="P432" i="25"/>
  <c r="P433" i="25"/>
  <c r="P434" i="25"/>
  <c r="P435" i="25"/>
  <c r="P436" i="25"/>
  <c r="P437" i="25"/>
  <c r="P438" i="25"/>
  <c r="P439" i="25"/>
  <c r="P440" i="25"/>
  <c r="P441" i="25"/>
  <c r="P442" i="25"/>
  <c r="P443" i="25"/>
  <c r="P444" i="25"/>
  <c r="P445" i="25"/>
  <c r="P446" i="25"/>
  <c r="P447" i="25"/>
  <c r="P448" i="25"/>
  <c r="P449" i="25"/>
  <c r="P450" i="25"/>
  <c r="P451" i="25"/>
  <c r="P452" i="25"/>
  <c r="P453" i="25"/>
  <c r="P454" i="25"/>
  <c r="P455" i="25"/>
  <c r="P456" i="25"/>
  <c r="P457" i="25"/>
  <c r="P458" i="25"/>
  <c r="P459" i="25"/>
  <c r="P460" i="25"/>
  <c r="P461" i="25"/>
  <c r="P462" i="25"/>
  <c r="P463" i="25"/>
  <c r="P464" i="25"/>
  <c r="P465" i="25"/>
  <c r="P466" i="25"/>
  <c r="P467" i="25"/>
  <c r="P468" i="25"/>
  <c r="P469" i="25"/>
  <c r="P470" i="25"/>
  <c r="P471" i="25"/>
  <c r="P472" i="25"/>
  <c r="P73" i="25"/>
  <c r="O74" i="25"/>
  <c r="O75" i="25"/>
  <c r="O76" i="25"/>
  <c r="O77" i="25"/>
  <c r="O78" i="25"/>
  <c r="O79" i="25"/>
  <c r="O80" i="25"/>
  <c r="O81" i="25"/>
  <c r="O82" i="25"/>
  <c r="O83" i="25"/>
  <c r="O84" i="25"/>
  <c r="O85" i="25"/>
  <c r="O86" i="25"/>
  <c r="O87" i="25"/>
  <c r="O88" i="25"/>
  <c r="O89" i="25"/>
  <c r="O90" i="25"/>
  <c r="O91" i="25"/>
  <c r="O92" i="25"/>
  <c r="O93" i="25"/>
  <c r="O94" i="25"/>
  <c r="O95" i="25"/>
  <c r="O96" i="25"/>
  <c r="O97" i="25"/>
  <c r="O98" i="25"/>
  <c r="O99" i="25"/>
  <c r="O100" i="25"/>
  <c r="O101" i="25"/>
  <c r="O102" i="25"/>
  <c r="O103" i="25"/>
  <c r="O104" i="25"/>
  <c r="O105" i="25"/>
  <c r="O106" i="25"/>
  <c r="O107" i="25"/>
  <c r="O108" i="25"/>
  <c r="O109" i="25"/>
  <c r="O110" i="25"/>
  <c r="O111" i="25"/>
  <c r="O112" i="25"/>
  <c r="O113" i="25"/>
  <c r="O114" i="25"/>
  <c r="O115" i="25"/>
  <c r="O116" i="25"/>
  <c r="O117" i="25"/>
  <c r="O118" i="25"/>
  <c r="O119" i="25"/>
  <c r="O120" i="25"/>
  <c r="O121" i="25"/>
  <c r="O122" i="25"/>
  <c r="O123" i="25"/>
  <c r="O124" i="25"/>
  <c r="O125" i="25"/>
  <c r="O126" i="25"/>
  <c r="O127" i="25"/>
  <c r="O128" i="25"/>
  <c r="O129" i="25"/>
  <c r="O130" i="25"/>
  <c r="O131" i="25"/>
  <c r="O132" i="25"/>
  <c r="O133" i="25"/>
  <c r="O134" i="25"/>
  <c r="O135" i="25"/>
  <c r="O136" i="25"/>
  <c r="O137" i="25"/>
  <c r="O138" i="25"/>
  <c r="O139" i="25"/>
  <c r="O140" i="25"/>
  <c r="O141" i="25"/>
  <c r="O142" i="25"/>
  <c r="O143" i="25"/>
  <c r="O144" i="25"/>
  <c r="O145" i="25"/>
  <c r="O146" i="25"/>
  <c r="O147" i="25"/>
  <c r="O148" i="25"/>
  <c r="O149" i="25"/>
  <c r="O150" i="25"/>
  <c r="O151" i="25"/>
  <c r="O152" i="25"/>
  <c r="O153" i="25"/>
  <c r="O154" i="25"/>
  <c r="O155" i="25"/>
  <c r="O156" i="25"/>
  <c r="O157" i="25"/>
  <c r="O158" i="25"/>
  <c r="O159" i="25"/>
  <c r="O160" i="25"/>
  <c r="O161" i="25"/>
  <c r="O162" i="25"/>
  <c r="O163" i="25"/>
  <c r="O164" i="25"/>
  <c r="O165" i="25"/>
  <c r="O166" i="25"/>
  <c r="O167" i="25"/>
  <c r="O168" i="25"/>
  <c r="O169" i="25"/>
  <c r="O170" i="25"/>
  <c r="O171" i="25"/>
  <c r="O172" i="25"/>
  <c r="O173" i="25"/>
  <c r="O174" i="25"/>
  <c r="O175" i="25"/>
  <c r="O176" i="25"/>
  <c r="O177" i="25"/>
  <c r="O178" i="25"/>
  <c r="O179" i="25"/>
  <c r="O180" i="25"/>
  <c r="O181" i="25"/>
  <c r="O182" i="25"/>
  <c r="O183" i="25"/>
  <c r="O184" i="25"/>
  <c r="O185" i="25"/>
  <c r="O186" i="25"/>
  <c r="O187" i="25"/>
  <c r="O188" i="25"/>
  <c r="O189" i="25"/>
  <c r="O190" i="25"/>
  <c r="O191" i="25"/>
  <c r="O192" i="25"/>
  <c r="O193" i="25"/>
  <c r="O194" i="25"/>
  <c r="O195" i="25"/>
  <c r="O196" i="25"/>
  <c r="O197" i="25"/>
  <c r="O198" i="25"/>
  <c r="O199" i="25"/>
  <c r="O200" i="25"/>
  <c r="O201" i="25"/>
  <c r="O202" i="25"/>
  <c r="O203" i="25"/>
  <c r="O204" i="25"/>
  <c r="O205" i="25"/>
  <c r="O206" i="25"/>
  <c r="O207" i="25"/>
  <c r="O208" i="25"/>
  <c r="O209" i="25"/>
  <c r="O210" i="25"/>
  <c r="O211" i="25"/>
  <c r="O212" i="25"/>
  <c r="O213" i="25"/>
  <c r="O214" i="25"/>
  <c r="O215" i="25"/>
  <c r="O216" i="25"/>
  <c r="O217" i="25"/>
  <c r="O218" i="25"/>
  <c r="O219" i="25"/>
  <c r="O220" i="25"/>
  <c r="O221" i="25"/>
  <c r="O222" i="25"/>
  <c r="O223" i="25"/>
  <c r="O224" i="25"/>
  <c r="O225" i="25"/>
  <c r="O226" i="25"/>
  <c r="O227" i="25"/>
  <c r="O228" i="25"/>
  <c r="O229" i="25"/>
  <c r="O230" i="25"/>
  <c r="O231" i="25"/>
  <c r="O232" i="25"/>
  <c r="O233" i="25"/>
  <c r="O234" i="25"/>
  <c r="O235" i="25"/>
  <c r="O236" i="25"/>
  <c r="O237" i="25"/>
  <c r="O238" i="25"/>
  <c r="O239" i="25"/>
  <c r="O240" i="25"/>
  <c r="O241" i="25"/>
  <c r="O242" i="25"/>
  <c r="O243" i="25"/>
  <c r="O244" i="25"/>
  <c r="O245" i="25"/>
  <c r="O246" i="25"/>
  <c r="O247" i="25"/>
  <c r="O248" i="25"/>
  <c r="O249" i="25"/>
  <c r="O250" i="25"/>
  <c r="O251" i="25"/>
  <c r="O252" i="25"/>
  <c r="O253" i="25"/>
  <c r="O254" i="25"/>
  <c r="O255" i="25"/>
  <c r="O256" i="25"/>
  <c r="O257" i="25"/>
  <c r="O258" i="25"/>
  <c r="O259" i="25"/>
  <c r="O260" i="25"/>
  <c r="O261" i="25"/>
  <c r="O262" i="25"/>
  <c r="O263" i="25"/>
  <c r="O264" i="25"/>
  <c r="O265" i="25"/>
  <c r="O266" i="25"/>
  <c r="O267" i="25"/>
  <c r="O268" i="25"/>
  <c r="O269" i="25"/>
  <c r="O270" i="25"/>
  <c r="O271" i="25"/>
  <c r="O272" i="25"/>
  <c r="O273" i="25"/>
  <c r="O274" i="25"/>
  <c r="O275" i="25"/>
  <c r="O276" i="25"/>
  <c r="O277" i="25"/>
  <c r="O278" i="25"/>
  <c r="O279" i="25"/>
  <c r="O280" i="25"/>
  <c r="O281" i="25"/>
  <c r="O282" i="25"/>
  <c r="O283" i="25"/>
  <c r="O284" i="25"/>
  <c r="O285" i="25"/>
  <c r="O286" i="25"/>
  <c r="O287" i="25"/>
  <c r="O288" i="25"/>
  <c r="O289" i="25"/>
  <c r="O290" i="25"/>
  <c r="O291" i="25"/>
  <c r="O292" i="25"/>
  <c r="O293" i="25"/>
  <c r="O294" i="25"/>
  <c r="O295" i="25"/>
  <c r="O296" i="25"/>
  <c r="O297" i="25"/>
  <c r="O298" i="25"/>
  <c r="O299" i="25"/>
  <c r="O300" i="25"/>
  <c r="O301" i="25"/>
  <c r="O302" i="25"/>
  <c r="O303" i="25"/>
  <c r="O304" i="25"/>
  <c r="O305" i="25"/>
  <c r="O306" i="25"/>
  <c r="O307" i="25"/>
  <c r="O308" i="25"/>
  <c r="O309" i="25"/>
  <c r="O310" i="25"/>
  <c r="O311" i="25"/>
  <c r="O312" i="25"/>
  <c r="O313" i="25"/>
  <c r="O314" i="25"/>
  <c r="O315" i="25"/>
  <c r="O316" i="25"/>
  <c r="O317" i="25"/>
  <c r="O318" i="25"/>
  <c r="O319" i="25"/>
  <c r="O320" i="25"/>
  <c r="O321" i="25"/>
  <c r="O322" i="25"/>
  <c r="O323" i="25"/>
  <c r="O324" i="25"/>
  <c r="O325" i="25"/>
  <c r="O326" i="25"/>
  <c r="O327" i="25"/>
  <c r="O328" i="25"/>
  <c r="O329" i="25"/>
  <c r="O330" i="25"/>
  <c r="O331" i="25"/>
  <c r="O332" i="25"/>
  <c r="O333" i="25"/>
  <c r="O334" i="25"/>
  <c r="O335" i="25"/>
  <c r="O336" i="25"/>
  <c r="O337" i="25"/>
  <c r="O338" i="25"/>
  <c r="O339" i="25"/>
  <c r="O340" i="25"/>
  <c r="O341" i="25"/>
  <c r="O342" i="25"/>
  <c r="O343" i="25"/>
  <c r="O344" i="25"/>
  <c r="O345" i="25"/>
  <c r="O346" i="25"/>
  <c r="O347" i="25"/>
  <c r="O348" i="25"/>
  <c r="O349" i="25"/>
  <c r="O350" i="25"/>
  <c r="O351" i="25"/>
  <c r="O352" i="25"/>
  <c r="O353" i="25"/>
  <c r="O354" i="25"/>
  <c r="O355" i="25"/>
  <c r="O356" i="25"/>
  <c r="O357" i="25"/>
  <c r="O358" i="25"/>
  <c r="O359" i="25"/>
  <c r="O360" i="25"/>
  <c r="O361" i="25"/>
  <c r="O362" i="25"/>
  <c r="O363" i="25"/>
  <c r="O364" i="25"/>
  <c r="O365" i="25"/>
  <c r="O366" i="25"/>
  <c r="O367" i="25"/>
  <c r="O368" i="25"/>
  <c r="O369" i="25"/>
  <c r="O370" i="25"/>
  <c r="O371" i="25"/>
  <c r="O372" i="25"/>
  <c r="O373" i="25"/>
  <c r="O374" i="25"/>
  <c r="O375" i="25"/>
  <c r="O376" i="25"/>
  <c r="O377" i="25"/>
  <c r="O378" i="25"/>
  <c r="O379" i="25"/>
  <c r="O380" i="25"/>
  <c r="O381" i="25"/>
  <c r="O382" i="25"/>
  <c r="O383" i="25"/>
  <c r="O384" i="25"/>
  <c r="O385" i="25"/>
  <c r="O386" i="25"/>
  <c r="O387" i="25"/>
  <c r="O388" i="25"/>
  <c r="O389" i="25"/>
  <c r="O390" i="25"/>
  <c r="O391" i="25"/>
  <c r="O392" i="25"/>
  <c r="O393" i="25"/>
  <c r="O394" i="25"/>
  <c r="O395" i="25"/>
  <c r="O396" i="25"/>
  <c r="O397" i="25"/>
  <c r="O398" i="25"/>
  <c r="O399" i="25"/>
  <c r="O400" i="25"/>
  <c r="O401" i="25"/>
  <c r="O402" i="25"/>
  <c r="O403" i="25"/>
  <c r="O404" i="25"/>
  <c r="O405" i="25"/>
  <c r="O406" i="25"/>
  <c r="O407" i="25"/>
  <c r="O408" i="25"/>
  <c r="O409" i="25"/>
  <c r="O410" i="25"/>
  <c r="O411" i="25"/>
  <c r="O412" i="25"/>
  <c r="O413" i="25"/>
  <c r="O414" i="25"/>
  <c r="O415" i="25"/>
  <c r="O416" i="25"/>
  <c r="O417" i="25"/>
  <c r="O418" i="25"/>
  <c r="O419" i="25"/>
  <c r="O420" i="25"/>
  <c r="O421" i="25"/>
  <c r="O422" i="25"/>
  <c r="O423" i="25"/>
  <c r="O424" i="25"/>
  <c r="O425" i="25"/>
  <c r="O426" i="25"/>
  <c r="O427" i="25"/>
  <c r="O428" i="25"/>
  <c r="O429" i="25"/>
  <c r="O430" i="25"/>
  <c r="O431" i="25"/>
  <c r="O432" i="25"/>
  <c r="O433" i="25"/>
  <c r="O434" i="25"/>
  <c r="O435" i="25"/>
  <c r="O436" i="25"/>
  <c r="O437" i="25"/>
  <c r="O438" i="25"/>
  <c r="O439" i="25"/>
  <c r="O440" i="25"/>
  <c r="O441" i="25"/>
  <c r="O442" i="25"/>
  <c r="O443" i="25"/>
  <c r="O444" i="25"/>
  <c r="O445" i="25"/>
  <c r="O446" i="25"/>
  <c r="O447" i="25"/>
  <c r="O448" i="25"/>
  <c r="O449" i="25"/>
  <c r="O450" i="25"/>
  <c r="O451" i="25"/>
  <c r="O452" i="25"/>
  <c r="O453" i="25"/>
  <c r="O454" i="25"/>
  <c r="O455" i="25"/>
  <c r="O456" i="25"/>
  <c r="O457" i="25"/>
  <c r="O458" i="25"/>
  <c r="O459" i="25"/>
  <c r="O460" i="25"/>
  <c r="O461" i="25"/>
  <c r="O462" i="25"/>
  <c r="O463" i="25"/>
  <c r="O464" i="25"/>
  <c r="O465" i="25"/>
  <c r="O466" i="25"/>
  <c r="O467" i="25"/>
  <c r="O468" i="25"/>
  <c r="O469" i="25"/>
  <c r="O470" i="25"/>
  <c r="O471" i="25"/>
  <c r="O472" i="25"/>
  <c r="O73" i="25"/>
  <c r="N74" i="25"/>
  <c r="N75" i="25"/>
  <c r="N76" i="25"/>
  <c r="N77" i="25"/>
  <c r="N78" i="25"/>
  <c r="N79" i="25"/>
  <c r="N80" i="25"/>
  <c r="N81" i="25"/>
  <c r="N82" i="25"/>
  <c r="N83" i="25"/>
  <c r="N84" i="25"/>
  <c r="N85" i="25"/>
  <c r="N86" i="25"/>
  <c r="N87" i="25"/>
  <c r="N88" i="25"/>
  <c r="N89" i="25"/>
  <c r="N90" i="25"/>
  <c r="N91" i="25"/>
  <c r="N92" i="25"/>
  <c r="N93" i="25"/>
  <c r="N94" i="25"/>
  <c r="N95" i="25"/>
  <c r="N96" i="25"/>
  <c r="N97" i="25"/>
  <c r="N98" i="25"/>
  <c r="N99" i="25"/>
  <c r="N100" i="25"/>
  <c r="N101" i="25"/>
  <c r="N102" i="25"/>
  <c r="N103" i="25"/>
  <c r="N104" i="25"/>
  <c r="N105" i="25"/>
  <c r="N106" i="25"/>
  <c r="N107" i="25"/>
  <c r="N108" i="25"/>
  <c r="N109" i="25"/>
  <c r="N110" i="25"/>
  <c r="N111" i="25"/>
  <c r="N112" i="25"/>
  <c r="N113" i="25"/>
  <c r="N114" i="25"/>
  <c r="N115" i="25"/>
  <c r="N116" i="25"/>
  <c r="N117" i="25"/>
  <c r="N118" i="25"/>
  <c r="N119" i="25"/>
  <c r="N120" i="25"/>
  <c r="N121" i="25"/>
  <c r="N122" i="25"/>
  <c r="N123" i="25"/>
  <c r="N124" i="25"/>
  <c r="N125" i="25"/>
  <c r="N126" i="25"/>
  <c r="N127" i="25"/>
  <c r="N128" i="25"/>
  <c r="N129" i="25"/>
  <c r="N130" i="25"/>
  <c r="N131" i="25"/>
  <c r="N132" i="25"/>
  <c r="N133" i="25"/>
  <c r="N134" i="25"/>
  <c r="N135" i="25"/>
  <c r="N136" i="25"/>
  <c r="N137" i="25"/>
  <c r="N138" i="25"/>
  <c r="N139" i="25"/>
  <c r="N140" i="25"/>
  <c r="N141" i="25"/>
  <c r="N142" i="25"/>
  <c r="N143" i="25"/>
  <c r="N144" i="25"/>
  <c r="N145" i="25"/>
  <c r="N146" i="25"/>
  <c r="N147" i="25"/>
  <c r="N148" i="25"/>
  <c r="N149" i="25"/>
  <c r="N150" i="25"/>
  <c r="N151" i="25"/>
  <c r="N152" i="25"/>
  <c r="N153" i="25"/>
  <c r="N154" i="25"/>
  <c r="N155" i="25"/>
  <c r="N156" i="25"/>
  <c r="N157" i="25"/>
  <c r="N158" i="25"/>
  <c r="N159" i="25"/>
  <c r="N160" i="25"/>
  <c r="N161" i="25"/>
  <c r="N162" i="25"/>
  <c r="N163" i="25"/>
  <c r="N164" i="25"/>
  <c r="N165" i="25"/>
  <c r="N166" i="25"/>
  <c r="N167" i="25"/>
  <c r="N168" i="25"/>
  <c r="N169" i="25"/>
  <c r="N170" i="25"/>
  <c r="N171" i="25"/>
  <c r="N172" i="25"/>
  <c r="N173" i="25"/>
  <c r="N174" i="25"/>
  <c r="N175" i="25"/>
  <c r="N176" i="25"/>
  <c r="N177" i="25"/>
  <c r="N178" i="25"/>
  <c r="N179" i="25"/>
  <c r="N180" i="25"/>
  <c r="N181" i="25"/>
  <c r="N182" i="25"/>
  <c r="N183" i="25"/>
  <c r="N184" i="25"/>
  <c r="N185" i="25"/>
  <c r="N186" i="25"/>
  <c r="N187" i="25"/>
  <c r="N188" i="25"/>
  <c r="N189" i="25"/>
  <c r="N190" i="25"/>
  <c r="N191" i="25"/>
  <c r="N192" i="25"/>
  <c r="N193" i="25"/>
  <c r="N194" i="25"/>
  <c r="N195" i="25"/>
  <c r="N196" i="25"/>
  <c r="N197" i="25"/>
  <c r="N198" i="25"/>
  <c r="N199" i="25"/>
  <c r="N200" i="25"/>
  <c r="N201" i="25"/>
  <c r="N202" i="25"/>
  <c r="N203" i="25"/>
  <c r="N204" i="25"/>
  <c r="N205" i="25"/>
  <c r="N206" i="25"/>
  <c r="N207" i="25"/>
  <c r="N208" i="25"/>
  <c r="N209" i="25"/>
  <c r="N210" i="25"/>
  <c r="N211" i="25"/>
  <c r="N212" i="25"/>
  <c r="N213" i="25"/>
  <c r="N214" i="25"/>
  <c r="N215" i="25"/>
  <c r="N216" i="25"/>
  <c r="N217" i="25"/>
  <c r="N218" i="25"/>
  <c r="N219" i="25"/>
  <c r="N220" i="25"/>
  <c r="N221" i="25"/>
  <c r="N222" i="25"/>
  <c r="N223" i="25"/>
  <c r="N224" i="25"/>
  <c r="N225" i="25"/>
  <c r="N226" i="25"/>
  <c r="N227" i="25"/>
  <c r="N228" i="25"/>
  <c r="N229" i="25"/>
  <c r="N230" i="25"/>
  <c r="N231" i="25"/>
  <c r="N232" i="25"/>
  <c r="N233" i="25"/>
  <c r="N234" i="25"/>
  <c r="N235" i="25"/>
  <c r="N236" i="25"/>
  <c r="N237" i="25"/>
  <c r="N238" i="25"/>
  <c r="N239" i="25"/>
  <c r="N240" i="25"/>
  <c r="N241" i="25"/>
  <c r="N242" i="25"/>
  <c r="N243" i="25"/>
  <c r="N244" i="25"/>
  <c r="N245" i="25"/>
  <c r="N246" i="25"/>
  <c r="N247" i="25"/>
  <c r="N248" i="25"/>
  <c r="N249" i="25"/>
  <c r="N250" i="25"/>
  <c r="N251" i="25"/>
  <c r="N252" i="25"/>
  <c r="N253" i="25"/>
  <c r="N254" i="25"/>
  <c r="N255" i="25"/>
  <c r="N256" i="25"/>
  <c r="N257" i="25"/>
  <c r="N258" i="25"/>
  <c r="N259" i="25"/>
  <c r="N260" i="25"/>
  <c r="N261" i="25"/>
  <c r="N262" i="25"/>
  <c r="N263" i="25"/>
  <c r="N264" i="25"/>
  <c r="N265" i="25"/>
  <c r="N266" i="25"/>
  <c r="N267" i="25"/>
  <c r="N268" i="25"/>
  <c r="N269" i="25"/>
  <c r="N270" i="25"/>
  <c r="N271" i="25"/>
  <c r="N272" i="25"/>
  <c r="N273" i="25"/>
  <c r="N274" i="25"/>
  <c r="N275" i="25"/>
  <c r="N276" i="25"/>
  <c r="N277" i="25"/>
  <c r="N278" i="25"/>
  <c r="N279" i="25"/>
  <c r="N280" i="25"/>
  <c r="N281" i="25"/>
  <c r="N282" i="25"/>
  <c r="N283" i="25"/>
  <c r="N284" i="25"/>
  <c r="N285" i="25"/>
  <c r="N286" i="25"/>
  <c r="N287" i="25"/>
  <c r="N288" i="25"/>
  <c r="N289" i="25"/>
  <c r="N290" i="25"/>
  <c r="N291" i="25"/>
  <c r="N292" i="25"/>
  <c r="N293" i="25"/>
  <c r="N294" i="25"/>
  <c r="N295" i="25"/>
  <c r="N296" i="25"/>
  <c r="N297" i="25"/>
  <c r="N298" i="25"/>
  <c r="N299" i="25"/>
  <c r="N300" i="25"/>
  <c r="N301" i="25"/>
  <c r="N302" i="25"/>
  <c r="N303" i="25"/>
  <c r="N304" i="25"/>
  <c r="N305" i="25"/>
  <c r="N306" i="25"/>
  <c r="N307" i="25"/>
  <c r="N308" i="25"/>
  <c r="N309" i="25"/>
  <c r="N310" i="25"/>
  <c r="N311" i="25"/>
  <c r="N312" i="25"/>
  <c r="N313" i="25"/>
  <c r="N314" i="25"/>
  <c r="N315" i="25"/>
  <c r="N316" i="25"/>
  <c r="N317" i="25"/>
  <c r="N318" i="25"/>
  <c r="N319" i="25"/>
  <c r="N320" i="25"/>
  <c r="N321" i="25"/>
  <c r="N322" i="25"/>
  <c r="N323" i="25"/>
  <c r="N324" i="25"/>
  <c r="N325" i="25"/>
  <c r="N326" i="25"/>
  <c r="N327" i="25"/>
  <c r="N328" i="25"/>
  <c r="N329" i="25"/>
  <c r="N330" i="25"/>
  <c r="N331" i="25"/>
  <c r="N332" i="25"/>
  <c r="N333" i="25"/>
  <c r="N334" i="25"/>
  <c r="N335" i="25"/>
  <c r="N336" i="25"/>
  <c r="N337" i="25"/>
  <c r="N338" i="25"/>
  <c r="N339" i="25"/>
  <c r="N340" i="25"/>
  <c r="N341" i="25"/>
  <c r="N342" i="25"/>
  <c r="N343" i="25"/>
  <c r="N344" i="25"/>
  <c r="N345" i="25"/>
  <c r="N346" i="25"/>
  <c r="N347" i="25"/>
  <c r="N348" i="25"/>
  <c r="N349" i="25"/>
  <c r="N350" i="25"/>
  <c r="N351" i="25"/>
  <c r="N352" i="25"/>
  <c r="N353" i="25"/>
  <c r="N354" i="25"/>
  <c r="N355" i="25"/>
  <c r="N356" i="25"/>
  <c r="N357" i="25"/>
  <c r="N358" i="25"/>
  <c r="N359" i="25"/>
  <c r="N360" i="25"/>
  <c r="N361" i="25"/>
  <c r="N362" i="25"/>
  <c r="N363" i="25"/>
  <c r="N364" i="25"/>
  <c r="N365" i="25"/>
  <c r="N366" i="25"/>
  <c r="N367" i="25"/>
  <c r="N368" i="25"/>
  <c r="N369" i="25"/>
  <c r="N370" i="25"/>
  <c r="N371" i="25"/>
  <c r="N372" i="25"/>
  <c r="N373" i="25"/>
  <c r="N374" i="25"/>
  <c r="N375" i="25"/>
  <c r="N376" i="25"/>
  <c r="N377" i="25"/>
  <c r="N378" i="25"/>
  <c r="N379" i="25"/>
  <c r="N380" i="25"/>
  <c r="N381" i="25"/>
  <c r="N382" i="25"/>
  <c r="N383" i="25"/>
  <c r="N384" i="25"/>
  <c r="N385" i="25"/>
  <c r="N386" i="25"/>
  <c r="N387" i="25"/>
  <c r="N388" i="25"/>
  <c r="N389" i="25"/>
  <c r="N390" i="25"/>
  <c r="N391" i="25"/>
  <c r="N392" i="25"/>
  <c r="N393" i="25"/>
  <c r="N394" i="25"/>
  <c r="N395" i="25"/>
  <c r="N396" i="25"/>
  <c r="N397" i="25"/>
  <c r="N398" i="25"/>
  <c r="N399" i="25"/>
  <c r="N400" i="25"/>
  <c r="N401" i="25"/>
  <c r="N402" i="25"/>
  <c r="N403" i="25"/>
  <c r="N404" i="25"/>
  <c r="N405" i="25"/>
  <c r="N406" i="25"/>
  <c r="N407" i="25"/>
  <c r="N408" i="25"/>
  <c r="N409" i="25"/>
  <c r="N410" i="25"/>
  <c r="N411" i="25"/>
  <c r="N412" i="25"/>
  <c r="N413" i="25"/>
  <c r="N414" i="25"/>
  <c r="N415" i="25"/>
  <c r="N416" i="25"/>
  <c r="N417" i="25"/>
  <c r="N418" i="25"/>
  <c r="N419" i="25"/>
  <c r="N420" i="25"/>
  <c r="N421" i="25"/>
  <c r="N422" i="25"/>
  <c r="N423" i="25"/>
  <c r="N424" i="25"/>
  <c r="N425" i="25"/>
  <c r="N426" i="25"/>
  <c r="N427" i="25"/>
  <c r="N428" i="25"/>
  <c r="N429" i="25"/>
  <c r="N430" i="25"/>
  <c r="N431" i="25"/>
  <c r="N432" i="25"/>
  <c r="N433" i="25"/>
  <c r="N434" i="25"/>
  <c r="N435" i="25"/>
  <c r="N436" i="25"/>
  <c r="N437" i="25"/>
  <c r="N438" i="25"/>
  <c r="N439" i="25"/>
  <c r="N440" i="25"/>
  <c r="N441" i="25"/>
  <c r="N442" i="25"/>
  <c r="N443" i="25"/>
  <c r="N444" i="25"/>
  <c r="N445" i="25"/>
  <c r="N446" i="25"/>
  <c r="N447" i="25"/>
  <c r="N448" i="25"/>
  <c r="N449" i="25"/>
  <c r="N450" i="25"/>
  <c r="N451" i="25"/>
  <c r="N452" i="25"/>
  <c r="N453" i="25"/>
  <c r="N454" i="25"/>
  <c r="N455" i="25"/>
  <c r="N456" i="25"/>
  <c r="N457" i="25"/>
  <c r="N458" i="25"/>
  <c r="N459" i="25"/>
  <c r="N460" i="25"/>
  <c r="N461" i="25"/>
  <c r="N462" i="25"/>
  <c r="N463" i="25"/>
  <c r="N464" i="25"/>
  <c r="N465" i="25"/>
  <c r="N466" i="25"/>
  <c r="N467" i="25"/>
  <c r="N468" i="25"/>
  <c r="N469" i="25"/>
  <c r="N470" i="25"/>
  <c r="N471" i="25"/>
  <c r="N472" i="25"/>
  <c r="N73" i="25"/>
  <c r="BO73" i="19"/>
  <c r="L74" i="25"/>
  <c r="L75" i="25"/>
  <c r="L76" i="25"/>
  <c r="L77" i="25"/>
  <c r="L78" i="25"/>
  <c r="L79" i="25"/>
  <c r="L80" i="25"/>
  <c r="L81" i="25"/>
  <c r="L82" i="25"/>
  <c r="L83" i="25"/>
  <c r="L84" i="25"/>
  <c r="L85" i="25"/>
  <c r="L86" i="25"/>
  <c r="L87" i="25"/>
  <c r="L88" i="25"/>
  <c r="L89" i="25"/>
  <c r="L90" i="25"/>
  <c r="L91" i="25"/>
  <c r="L92" i="25"/>
  <c r="L93" i="25"/>
  <c r="L94" i="25"/>
  <c r="L95" i="25"/>
  <c r="L96" i="25"/>
  <c r="L97" i="25"/>
  <c r="L98" i="25"/>
  <c r="L99" i="25"/>
  <c r="L100" i="25"/>
  <c r="L101" i="25"/>
  <c r="L102" i="25"/>
  <c r="L103" i="25"/>
  <c r="L104" i="25"/>
  <c r="L105" i="25"/>
  <c r="L106" i="25"/>
  <c r="L107" i="25"/>
  <c r="L108" i="25"/>
  <c r="L109" i="25"/>
  <c r="L110" i="25"/>
  <c r="L111" i="25"/>
  <c r="L112" i="25"/>
  <c r="L113" i="25"/>
  <c r="L114" i="25"/>
  <c r="L115" i="25"/>
  <c r="L116" i="25"/>
  <c r="L117" i="25"/>
  <c r="L118" i="25"/>
  <c r="L119" i="25"/>
  <c r="L120" i="25"/>
  <c r="L121" i="25"/>
  <c r="L122" i="25"/>
  <c r="L123" i="25"/>
  <c r="L124" i="25"/>
  <c r="L125" i="25"/>
  <c r="L126" i="25"/>
  <c r="L127" i="25"/>
  <c r="L128" i="25"/>
  <c r="L129" i="25"/>
  <c r="L130" i="25"/>
  <c r="L131" i="25"/>
  <c r="L132" i="25"/>
  <c r="L133" i="25"/>
  <c r="L134" i="25"/>
  <c r="L135" i="25"/>
  <c r="L136" i="25"/>
  <c r="L137" i="25"/>
  <c r="L138" i="25"/>
  <c r="L139" i="25"/>
  <c r="L140" i="25"/>
  <c r="L141" i="25"/>
  <c r="L142" i="25"/>
  <c r="L143" i="25"/>
  <c r="L144" i="25"/>
  <c r="L145" i="25"/>
  <c r="L146" i="25"/>
  <c r="L147" i="25"/>
  <c r="L148" i="25"/>
  <c r="L149" i="25"/>
  <c r="L150" i="25"/>
  <c r="L151" i="25"/>
  <c r="L152" i="25"/>
  <c r="L153" i="25"/>
  <c r="L154" i="25"/>
  <c r="L155" i="25"/>
  <c r="L156" i="25"/>
  <c r="L157" i="25"/>
  <c r="L158" i="25"/>
  <c r="L159" i="25"/>
  <c r="L160" i="25"/>
  <c r="L161" i="25"/>
  <c r="L162" i="25"/>
  <c r="L163" i="25"/>
  <c r="L164" i="25"/>
  <c r="L165" i="25"/>
  <c r="L166" i="25"/>
  <c r="L167" i="25"/>
  <c r="L168" i="25"/>
  <c r="L169" i="25"/>
  <c r="L170" i="25"/>
  <c r="L171" i="25"/>
  <c r="L172" i="25"/>
  <c r="L173" i="25"/>
  <c r="L174" i="25"/>
  <c r="L175" i="25"/>
  <c r="L176" i="25"/>
  <c r="L177" i="25"/>
  <c r="L178" i="25"/>
  <c r="L179" i="25"/>
  <c r="L180" i="25"/>
  <c r="L181" i="25"/>
  <c r="L182" i="25"/>
  <c r="L183" i="25"/>
  <c r="L184" i="25"/>
  <c r="L185" i="25"/>
  <c r="L186" i="25"/>
  <c r="L187" i="25"/>
  <c r="L188" i="25"/>
  <c r="L189" i="25"/>
  <c r="L190" i="25"/>
  <c r="L191" i="25"/>
  <c r="L192" i="25"/>
  <c r="L193" i="25"/>
  <c r="L194" i="25"/>
  <c r="L195" i="25"/>
  <c r="L196" i="25"/>
  <c r="L197" i="25"/>
  <c r="L198" i="25"/>
  <c r="L199" i="25"/>
  <c r="L200" i="25"/>
  <c r="L201" i="25"/>
  <c r="L202" i="25"/>
  <c r="L203" i="25"/>
  <c r="L204" i="25"/>
  <c r="L205" i="25"/>
  <c r="L206" i="25"/>
  <c r="L207" i="25"/>
  <c r="L208" i="25"/>
  <c r="L209" i="25"/>
  <c r="L210" i="25"/>
  <c r="L211" i="25"/>
  <c r="L212" i="25"/>
  <c r="L213" i="25"/>
  <c r="L214" i="25"/>
  <c r="L215" i="25"/>
  <c r="L216" i="25"/>
  <c r="L217" i="25"/>
  <c r="L218" i="25"/>
  <c r="L219" i="25"/>
  <c r="L220" i="25"/>
  <c r="L221" i="25"/>
  <c r="L222" i="25"/>
  <c r="L223" i="25"/>
  <c r="L224" i="25"/>
  <c r="L225" i="25"/>
  <c r="L226" i="25"/>
  <c r="L227" i="25"/>
  <c r="L228" i="25"/>
  <c r="L229" i="25"/>
  <c r="L230" i="25"/>
  <c r="L231" i="25"/>
  <c r="L232" i="25"/>
  <c r="L233" i="25"/>
  <c r="L234" i="25"/>
  <c r="L235" i="25"/>
  <c r="L236" i="25"/>
  <c r="L237" i="25"/>
  <c r="L238" i="25"/>
  <c r="L239" i="25"/>
  <c r="L240" i="25"/>
  <c r="L241" i="25"/>
  <c r="L242" i="25"/>
  <c r="L243" i="25"/>
  <c r="L244" i="25"/>
  <c r="L245" i="25"/>
  <c r="L246" i="25"/>
  <c r="L247" i="25"/>
  <c r="L248" i="25"/>
  <c r="L249" i="25"/>
  <c r="L250" i="25"/>
  <c r="L251" i="25"/>
  <c r="L252" i="25"/>
  <c r="L253" i="25"/>
  <c r="L254" i="25"/>
  <c r="L255" i="25"/>
  <c r="L256" i="25"/>
  <c r="L257" i="25"/>
  <c r="L258" i="25"/>
  <c r="L259" i="25"/>
  <c r="L260" i="25"/>
  <c r="L261" i="25"/>
  <c r="L262" i="25"/>
  <c r="L263" i="25"/>
  <c r="L264" i="25"/>
  <c r="L265" i="25"/>
  <c r="L266" i="25"/>
  <c r="L267" i="25"/>
  <c r="L268" i="25"/>
  <c r="L269" i="25"/>
  <c r="L270" i="25"/>
  <c r="L271" i="25"/>
  <c r="L272" i="25"/>
  <c r="L273" i="25"/>
  <c r="L274" i="25"/>
  <c r="L275" i="25"/>
  <c r="L276" i="25"/>
  <c r="L277" i="25"/>
  <c r="L278" i="25"/>
  <c r="L279" i="25"/>
  <c r="L280" i="25"/>
  <c r="L281" i="25"/>
  <c r="L282" i="25"/>
  <c r="L283" i="25"/>
  <c r="L284" i="25"/>
  <c r="L285" i="25"/>
  <c r="L286" i="25"/>
  <c r="L287" i="25"/>
  <c r="L288" i="25"/>
  <c r="L289" i="25"/>
  <c r="L290" i="25"/>
  <c r="L291" i="25"/>
  <c r="L292" i="25"/>
  <c r="L293" i="25"/>
  <c r="L294" i="25"/>
  <c r="L295" i="25"/>
  <c r="L296" i="25"/>
  <c r="L297" i="25"/>
  <c r="L298" i="25"/>
  <c r="L299" i="25"/>
  <c r="L300" i="25"/>
  <c r="L301" i="25"/>
  <c r="L302" i="25"/>
  <c r="L303" i="25"/>
  <c r="L304" i="25"/>
  <c r="L305" i="25"/>
  <c r="L306" i="25"/>
  <c r="L307" i="25"/>
  <c r="L308" i="25"/>
  <c r="L309" i="25"/>
  <c r="L310" i="25"/>
  <c r="L311" i="25"/>
  <c r="L312" i="25"/>
  <c r="L313" i="25"/>
  <c r="L314" i="25"/>
  <c r="L315" i="25"/>
  <c r="L316" i="25"/>
  <c r="L317" i="25"/>
  <c r="L318" i="25"/>
  <c r="L319" i="25"/>
  <c r="L320" i="25"/>
  <c r="L321" i="25"/>
  <c r="L322" i="25"/>
  <c r="L323" i="25"/>
  <c r="L324" i="25"/>
  <c r="L325" i="25"/>
  <c r="L326" i="25"/>
  <c r="L327" i="25"/>
  <c r="L328" i="25"/>
  <c r="L329" i="25"/>
  <c r="L330" i="25"/>
  <c r="L331" i="25"/>
  <c r="L332" i="25"/>
  <c r="L333" i="25"/>
  <c r="L334" i="25"/>
  <c r="L335" i="25"/>
  <c r="L336" i="25"/>
  <c r="L337" i="25"/>
  <c r="L338" i="25"/>
  <c r="L339" i="25"/>
  <c r="L340" i="25"/>
  <c r="L341" i="25"/>
  <c r="L342" i="25"/>
  <c r="L343" i="25"/>
  <c r="L344" i="25"/>
  <c r="L345" i="25"/>
  <c r="L346" i="25"/>
  <c r="L347" i="25"/>
  <c r="L348" i="25"/>
  <c r="L349" i="25"/>
  <c r="L350" i="25"/>
  <c r="L351" i="25"/>
  <c r="L352" i="25"/>
  <c r="L353" i="25"/>
  <c r="L354" i="25"/>
  <c r="L355" i="25"/>
  <c r="L356" i="25"/>
  <c r="L357" i="25"/>
  <c r="L358" i="25"/>
  <c r="L359" i="25"/>
  <c r="L360" i="25"/>
  <c r="L361" i="25"/>
  <c r="L362" i="25"/>
  <c r="L363" i="25"/>
  <c r="L364" i="25"/>
  <c r="L365" i="25"/>
  <c r="L366" i="25"/>
  <c r="L367" i="25"/>
  <c r="L368" i="25"/>
  <c r="L369" i="25"/>
  <c r="L370" i="25"/>
  <c r="L371" i="25"/>
  <c r="L372" i="25"/>
  <c r="L373" i="25"/>
  <c r="L374" i="25"/>
  <c r="L375" i="25"/>
  <c r="L376" i="25"/>
  <c r="L377" i="25"/>
  <c r="L378" i="25"/>
  <c r="L379" i="25"/>
  <c r="L380" i="25"/>
  <c r="L381" i="25"/>
  <c r="L382" i="25"/>
  <c r="L383" i="25"/>
  <c r="L384" i="25"/>
  <c r="L385" i="25"/>
  <c r="L386" i="25"/>
  <c r="L387" i="25"/>
  <c r="L388" i="25"/>
  <c r="L389" i="25"/>
  <c r="L390" i="25"/>
  <c r="L391" i="25"/>
  <c r="L392" i="25"/>
  <c r="L393" i="25"/>
  <c r="L394" i="25"/>
  <c r="L395" i="25"/>
  <c r="L396" i="25"/>
  <c r="L397" i="25"/>
  <c r="L398" i="25"/>
  <c r="L399" i="25"/>
  <c r="L400" i="25"/>
  <c r="L401" i="25"/>
  <c r="L402" i="25"/>
  <c r="L403" i="25"/>
  <c r="L404" i="25"/>
  <c r="L405" i="25"/>
  <c r="L406" i="25"/>
  <c r="L407" i="25"/>
  <c r="L408" i="25"/>
  <c r="L409" i="25"/>
  <c r="L410" i="25"/>
  <c r="L411" i="25"/>
  <c r="L412" i="25"/>
  <c r="L413" i="25"/>
  <c r="L414" i="25"/>
  <c r="L415" i="25"/>
  <c r="L416" i="25"/>
  <c r="L417" i="25"/>
  <c r="L418" i="25"/>
  <c r="L419" i="25"/>
  <c r="L420" i="25"/>
  <c r="L421" i="25"/>
  <c r="L422" i="25"/>
  <c r="L423" i="25"/>
  <c r="L424" i="25"/>
  <c r="L425" i="25"/>
  <c r="L426" i="25"/>
  <c r="L427" i="25"/>
  <c r="L428" i="25"/>
  <c r="L429" i="25"/>
  <c r="L430" i="25"/>
  <c r="L431" i="25"/>
  <c r="L432" i="25"/>
  <c r="L433" i="25"/>
  <c r="L434" i="25"/>
  <c r="L435" i="25"/>
  <c r="L436" i="25"/>
  <c r="L437" i="25"/>
  <c r="L438" i="25"/>
  <c r="L439" i="25"/>
  <c r="L440" i="25"/>
  <c r="L441" i="25"/>
  <c r="L442" i="25"/>
  <c r="L443" i="25"/>
  <c r="L444" i="25"/>
  <c r="L445" i="25"/>
  <c r="L446" i="25"/>
  <c r="L447" i="25"/>
  <c r="L448" i="25"/>
  <c r="L449" i="25"/>
  <c r="L450" i="25"/>
  <c r="L451" i="25"/>
  <c r="L452" i="25"/>
  <c r="L453" i="25"/>
  <c r="L454" i="25"/>
  <c r="L455" i="25"/>
  <c r="L456" i="25"/>
  <c r="L457" i="25"/>
  <c r="L458" i="25"/>
  <c r="L459" i="25"/>
  <c r="L460" i="25"/>
  <c r="L461" i="25"/>
  <c r="L462" i="25"/>
  <c r="L463" i="25"/>
  <c r="L464" i="25"/>
  <c r="L465" i="25"/>
  <c r="L466" i="25"/>
  <c r="L467" i="25"/>
  <c r="L468" i="25"/>
  <c r="L469" i="25"/>
  <c r="L470" i="25"/>
  <c r="L471" i="25"/>
  <c r="L472" i="25"/>
  <c r="L73" i="25"/>
  <c r="K74" i="25"/>
  <c r="K75" i="25"/>
  <c r="K76" i="25"/>
  <c r="K77" i="25"/>
  <c r="K78" i="25"/>
  <c r="K79" i="25"/>
  <c r="K80" i="25"/>
  <c r="K81" i="25"/>
  <c r="K82" i="25"/>
  <c r="K83" i="25"/>
  <c r="K84" i="25"/>
  <c r="K85" i="25"/>
  <c r="K86" i="25"/>
  <c r="K87" i="25"/>
  <c r="K88" i="25"/>
  <c r="K89" i="25"/>
  <c r="K90" i="25"/>
  <c r="K91" i="25"/>
  <c r="K92" i="25"/>
  <c r="K93" i="25"/>
  <c r="K94" i="25"/>
  <c r="K95" i="25"/>
  <c r="K96" i="25"/>
  <c r="K97" i="25"/>
  <c r="K98" i="25"/>
  <c r="K99" i="25"/>
  <c r="K100" i="25"/>
  <c r="K101" i="25"/>
  <c r="K102" i="25"/>
  <c r="K103" i="25"/>
  <c r="K104" i="25"/>
  <c r="K105" i="25"/>
  <c r="K106" i="25"/>
  <c r="K107" i="25"/>
  <c r="K108" i="25"/>
  <c r="K109" i="25"/>
  <c r="K110" i="25"/>
  <c r="K111" i="25"/>
  <c r="K112" i="25"/>
  <c r="K113" i="25"/>
  <c r="K114" i="25"/>
  <c r="K115" i="25"/>
  <c r="K116" i="25"/>
  <c r="K117" i="25"/>
  <c r="K118" i="25"/>
  <c r="K119" i="25"/>
  <c r="K120" i="25"/>
  <c r="K121" i="25"/>
  <c r="K122" i="25"/>
  <c r="K123" i="25"/>
  <c r="K124" i="25"/>
  <c r="K125" i="25"/>
  <c r="K126" i="25"/>
  <c r="K127" i="25"/>
  <c r="K128" i="25"/>
  <c r="K129" i="25"/>
  <c r="K130" i="25"/>
  <c r="K131" i="25"/>
  <c r="K132" i="25"/>
  <c r="K133" i="25"/>
  <c r="K134" i="25"/>
  <c r="K135" i="25"/>
  <c r="K136" i="25"/>
  <c r="K137" i="25"/>
  <c r="K138" i="25"/>
  <c r="K139" i="25"/>
  <c r="K140" i="25"/>
  <c r="K141" i="25"/>
  <c r="K142" i="25"/>
  <c r="K143" i="25"/>
  <c r="K144" i="25"/>
  <c r="K145" i="25"/>
  <c r="K146" i="25"/>
  <c r="K147" i="25"/>
  <c r="K148" i="25"/>
  <c r="K149" i="25"/>
  <c r="K150" i="25"/>
  <c r="K151" i="25"/>
  <c r="K152" i="25"/>
  <c r="K153" i="25"/>
  <c r="K154" i="25"/>
  <c r="K155" i="25"/>
  <c r="K156" i="25"/>
  <c r="K157" i="25"/>
  <c r="K158" i="25"/>
  <c r="K159" i="25"/>
  <c r="K160" i="25"/>
  <c r="K161" i="25"/>
  <c r="K162" i="25"/>
  <c r="K163" i="25"/>
  <c r="K164" i="25"/>
  <c r="K165" i="25"/>
  <c r="K166" i="25"/>
  <c r="K167" i="25"/>
  <c r="K168" i="25"/>
  <c r="K169" i="25"/>
  <c r="K170" i="25"/>
  <c r="K171" i="25"/>
  <c r="K172" i="25"/>
  <c r="K173" i="25"/>
  <c r="K174" i="25"/>
  <c r="K175" i="25"/>
  <c r="K176" i="25"/>
  <c r="K177" i="25"/>
  <c r="K178" i="25"/>
  <c r="K179" i="25"/>
  <c r="K180" i="25"/>
  <c r="K181" i="25"/>
  <c r="K182" i="25"/>
  <c r="K183" i="25"/>
  <c r="K184" i="25"/>
  <c r="K185" i="25"/>
  <c r="K186" i="25"/>
  <c r="K187" i="25"/>
  <c r="K188" i="25"/>
  <c r="K189" i="25"/>
  <c r="K190" i="25"/>
  <c r="K191" i="25"/>
  <c r="K192" i="25"/>
  <c r="K193" i="25"/>
  <c r="K194" i="25"/>
  <c r="K195" i="25"/>
  <c r="K196" i="25"/>
  <c r="K197" i="25"/>
  <c r="K198" i="25"/>
  <c r="K199" i="25"/>
  <c r="K200" i="25"/>
  <c r="K201" i="25"/>
  <c r="K202" i="25"/>
  <c r="K203" i="25"/>
  <c r="K204" i="25"/>
  <c r="K205" i="25"/>
  <c r="K206" i="25"/>
  <c r="K207" i="25"/>
  <c r="K208" i="25"/>
  <c r="K209" i="25"/>
  <c r="K210" i="25"/>
  <c r="K211" i="25"/>
  <c r="K212" i="25"/>
  <c r="K213" i="25"/>
  <c r="K214" i="25"/>
  <c r="K215" i="25"/>
  <c r="K216" i="25"/>
  <c r="K217" i="25"/>
  <c r="K218" i="25"/>
  <c r="K219" i="25"/>
  <c r="K220" i="25"/>
  <c r="K221" i="25"/>
  <c r="K222" i="25"/>
  <c r="K223" i="25"/>
  <c r="K224" i="25"/>
  <c r="K225" i="25"/>
  <c r="K226" i="25"/>
  <c r="K227" i="25"/>
  <c r="K228" i="25"/>
  <c r="K229" i="25"/>
  <c r="K230" i="25"/>
  <c r="K231" i="25"/>
  <c r="K232" i="25"/>
  <c r="K233" i="25"/>
  <c r="K234" i="25"/>
  <c r="K235" i="25"/>
  <c r="K236" i="25"/>
  <c r="K237" i="25"/>
  <c r="K238" i="25"/>
  <c r="K239" i="25"/>
  <c r="K240" i="25"/>
  <c r="K241" i="25"/>
  <c r="K242" i="25"/>
  <c r="K243" i="25"/>
  <c r="K244" i="25"/>
  <c r="K245" i="25"/>
  <c r="K246" i="25"/>
  <c r="K247" i="25"/>
  <c r="K248" i="25"/>
  <c r="K249" i="25"/>
  <c r="K250" i="25"/>
  <c r="K251" i="25"/>
  <c r="K252" i="25"/>
  <c r="K253" i="25"/>
  <c r="K254" i="25"/>
  <c r="K255" i="25"/>
  <c r="K256" i="25"/>
  <c r="K257" i="25"/>
  <c r="K258" i="25"/>
  <c r="K259" i="25"/>
  <c r="K260" i="25"/>
  <c r="K261" i="25"/>
  <c r="K262" i="25"/>
  <c r="K263" i="25"/>
  <c r="K264" i="25"/>
  <c r="K265" i="25"/>
  <c r="K266" i="25"/>
  <c r="K267" i="25"/>
  <c r="K268" i="25"/>
  <c r="K269" i="25"/>
  <c r="K270" i="25"/>
  <c r="K271" i="25"/>
  <c r="K272" i="25"/>
  <c r="K273" i="25"/>
  <c r="K274" i="25"/>
  <c r="K275" i="25"/>
  <c r="K276" i="25"/>
  <c r="K277" i="25"/>
  <c r="K278" i="25"/>
  <c r="K279" i="25"/>
  <c r="K280" i="25"/>
  <c r="K281" i="25"/>
  <c r="K282" i="25"/>
  <c r="K283" i="25"/>
  <c r="K284" i="25"/>
  <c r="K285" i="25"/>
  <c r="K286" i="25"/>
  <c r="K287" i="25"/>
  <c r="K288" i="25"/>
  <c r="K289" i="25"/>
  <c r="K290" i="25"/>
  <c r="K291" i="25"/>
  <c r="K292" i="25"/>
  <c r="K293" i="25"/>
  <c r="K294" i="25"/>
  <c r="K295" i="25"/>
  <c r="K296" i="25"/>
  <c r="K297" i="25"/>
  <c r="K298" i="25"/>
  <c r="K299" i="25"/>
  <c r="K300" i="25"/>
  <c r="K301" i="25"/>
  <c r="K302" i="25"/>
  <c r="K303" i="25"/>
  <c r="K304" i="25"/>
  <c r="K305" i="25"/>
  <c r="K306" i="25"/>
  <c r="K307" i="25"/>
  <c r="K308" i="25"/>
  <c r="K309" i="25"/>
  <c r="K310" i="25"/>
  <c r="K311" i="25"/>
  <c r="K312" i="25"/>
  <c r="K313" i="25"/>
  <c r="K314" i="25"/>
  <c r="K315" i="25"/>
  <c r="K316" i="25"/>
  <c r="K317" i="25"/>
  <c r="K318" i="25"/>
  <c r="K319" i="25"/>
  <c r="K320" i="25"/>
  <c r="K321" i="25"/>
  <c r="K322" i="25"/>
  <c r="K323" i="25"/>
  <c r="K324" i="25"/>
  <c r="K325" i="25"/>
  <c r="K326" i="25"/>
  <c r="K327" i="25"/>
  <c r="K328" i="25"/>
  <c r="K329" i="25"/>
  <c r="K330" i="25"/>
  <c r="K331" i="25"/>
  <c r="K332" i="25"/>
  <c r="K333" i="25"/>
  <c r="K334" i="25"/>
  <c r="K335" i="25"/>
  <c r="K336" i="25"/>
  <c r="K337" i="25"/>
  <c r="K338" i="25"/>
  <c r="K339" i="25"/>
  <c r="K340" i="25"/>
  <c r="K341" i="25"/>
  <c r="K342" i="25"/>
  <c r="K343" i="25"/>
  <c r="K344" i="25"/>
  <c r="K345" i="25"/>
  <c r="K346" i="25"/>
  <c r="K347" i="25"/>
  <c r="K348" i="25"/>
  <c r="K349" i="25"/>
  <c r="K350" i="25"/>
  <c r="K351" i="25"/>
  <c r="K352" i="25"/>
  <c r="K353" i="25"/>
  <c r="K354" i="25"/>
  <c r="K355" i="25"/>
  <c r="K356" i="25"/>
  <c r="K357" i="25"/>
  <c r="K358" i="25"/>
  <c r="K359" i="25"/>
  <c r="K360" i="25"/>
  <c r="K361" i="25"/>
  <c r="K362" i="25"/>
  <c r="K363" i="25"/>
  <c r="K364" i="25"/>
  <c r="K365" i="25"/>
  <c r="K366" i="25"/>
  <c r="K367" i="25"/>
  <c r="K368" i="25"/>
  <c r="K369" i="25"/>
  <c r="K370" i="25"/>
  <c r="K371" i="25"/>
  <c r="K372" i="25"/>
  <c r="K373" i="25"/>
  <c r="K374" i="25"/>
  <c r="K375" i="25"/>
  <c r="K376" i="25"/>
  <c r="K377" i="25"/>
  <c r="K378" i="25"/>
  <c r="K379" i="25"/>
  <c r="K380" i="25"/>
  <c r="K381" i="25"/>
  <c r="K382" i="25"/>
  <c r="K383" i="25"/>
  <c r="K384" i="25"/>
  <c r="K385" i="25"/>
  <c r="K386" i="25"/>
  <c r="K387" i="25"/>
  <c r="K388" i="25"/>
  <c r="K389" i="25"/>
  <c r="K390" i="25"/>
  <c r="K391" i="25"/>
  <c r="K392" i="25"/>
  <c r="K393" i="25"/>
  <c r="K394" i="25"/>
  <c r="K395" i="25"/>
  <c r="K396" i="25"/>
  <c r="K397" i="25"/>
  <c r="K398" i="25"/>
  <c r="K399" i="25"/>
  <c r="K400" i="25"/>
  <c r="K401" i="25"/>
  <c r="K402" i="25"/>
  <c r="K403" i="25"/>
  <c r="K404" i="25"/>
  <c r="K405" i="25"/>
  <c r="K406" i="25"/>
  <c r="K407" i="25"/>
  <c r="K408" i="25"/>
  <c r="K409" i="25"/>
  <c r="K410" i="25"/>
  <c r="K411" i="25"/>
  <c r="K412" i="25"/>
  <c r="K413" i="25"/>
  <c r="K414" i="25"/>
  <c r="K415" i="25"/>
  <c r="K416" i="25"/>
  <c r="K417" i="25"/>
  <c r="K418" i="25"/>
  <c r="K419" i="25"/>
  <c r="K420" i="25"/>
  <c r="K421" i="25"/>
  <c r="K422" i="25"/>
  <c r="K423" i="25"/>
  <c r="K424" i="25"/>
  <c r="K425" i="25"/>
  <c r="K426" i="25"/>
  <c r="K427" i="25"/>
  <c r="K428" i="25"/>
  <c r="K429" i="25"/>
  <c r="K430" i="25"/>
  <c r="K431" i="25"/>
  <c r="K432" i="25"/>
  <c r="K433" i="25"/>
  <c r="K434" i="25"/>
  <c r="K435" i="25"/>
  <c r="K436" i="25"/>
  <c r="K437" i="25"/>
  <c r="K438" i="25"/>
  <c r="K439" i="25"/>
  <c r="K440" i="25"/>
  <c r="K441" i="25"/>
  <c r="K442" i="25"/>
  <c r="K443" i="25"/>
  <c r="K444" i="25"/>
  <c r="K445" i="25"/>
  <c r="K446" i="25"/>
  <c r="K447" i="25"/>
  <c r="K448" i="25"/>
  <c r="K449" i="25"/>
  <c r="K450" i="25"/>
  <c r="K451" i="25"/>
  <c r="K452" i="25"/>
  <c r="K453" i="25"/>
  <c r="K454" i="25"/>
  <c r="K455" i="25"/>
  <c r="K456" i="25"/>
  <c r="K457" i="25"/>
  <c r="K458" i="25"/>
  <c r="K459" i="25"/>
  <c r="K460" i="25"/>
  <c r="K461" i="25"/>
  <c r="K462" i="25"/>
  <c r="K463" i="25"/>
  <c r="K464" i="25"/>
  <c r="K465" i="25"/>
  <c r="K466" i="25"/>
  <c r="K467" i="25"/>
  <c r="K468" i="25"/>
  <c r="K469" i="25"/>
  <c r="K470" i="25"/>
  <c r="K471" i="25"/>
  <c r="K472" i="25"/>
  <c r="K73" i="25"/>
  <c r="I74" i="25"/>
  <c r="I75" i="25"/>
  <c r="I76" i="25"/>
  <c r="I77" i="25"/>
  <c r="I78" i="25"/>
  <c r="I79" i="25"/>
  <c r="I80" i="25"/>
  <c r="I81" i="25"/>
  <c r="I82" i="25"/>
  <c r="I83" i="25"/>
  <c r="I84" i="25"/>
  <c r="I85" i="25"/>
  <c r="I86" i="25"/>
  <c r="I87" i="25"/>
  <c r="I88" i="25"/>
  <c r="I89" i="25"/>
  <c r="I90" i="25"/>
  <c r="I91" i="25"/>
  <c r="I92" i="25"/>
  <c r="I93" i="25"/>
  <c r="I94" i="25"/>
  <c r="I95" i="25"/>
  <c r="I96" i="25"/>
  <c r="I97" i="25"/>
  <c r="I98" i="25"/>
  <c r="I99" i="25"/>
  <c r="I100" i="25"/>
  <c r="I101" i="25"/>
  <c r="I102" i="25"/>
  <c r="I103" i="25"/>
  <c r="I104" i="25"/>
  <c r="I105" i="25"/>
  <c r="I106" i="25"/>
  <c r="I107" i="25"/>
  <c r="I108" i="25"/>
  <c r="I109" i="25"/>
  <c r="I110" i="25"/>
  <c r="I111" i="25"/>
  <c r="I112" i="25"/>
  <c r="I113" i="25"/>
  <c r="I114" i="25"/>
  <c r="I115" i="25"/>
  <c r="I116" i="25"/>
  <c r="I117" i="25"/>
  <c r="I118" i="25"/>
  <c r="I119" i="25"/>
  <c r="I120" i="25"/>
  <c r="I121" i="25"/>
  <c r="I122" i="25"/>
  <c r="I123" i="25"/>
  <c r="I124" i="25"/>
  <c r="I125" i="25"/>
  <c r="I126" i="25"/>
  <c r="I127" i="25"/>
  <c r="I128" i="25"/>
  <c r="I129" i="25"/>
  <c r="I130" i="25"/>
  <c r="I131" i="25"/>
  <c r="I132" i="25"/>
  <c r="I133" i="25"/>
  <c r="I134" i="25"/>
  <c r="I135" i="25"/>
  <c r="I136" i="25"/>
  <c r="I137" i="25"/>
  <c r="I138" i="25"/>
  <c r="I139" i="25"/>
  <c r="I140" i="25"/>
  <c r="I141" i="25"/>
  <c r="I142" i="25"/>
  <c r="I143" i="25"/>
  <c r="I144" i="25"/>
  <c r="I145" i="25"/>
  <c r="I146" i="25"/>
  <c r="I147" i="25"/>
  <c r="I148" i="25"/>
  <c r="I149" i="25"/>
  <c r="I150" i="25"/>
  <c r="I151" i="25"/>
  <c r="I152" i="25"/>
  <c r="I153" i="25"/>
  <c r="I154" i="25"/>
  <c r="I155" i="25"/>
  <c r="I156" i="25"/>
  <c r="I157" i="25"/>
  <c r="I158" i="25"/>
  <c r="I159" i="25"/>
  <c r="I160" i="25"/>
  <c r="I161" i="25"/>
  <c r="I162" i="25"/>
  <c r="I163" i="25"/>
  <c r="I164" i="25"/>
  <c r="I165" i="25"/>
  <c r="I166" i="25"/>
  <c r="I167" i="25"/>
  <c r="I168" i="25"/>
  <c r="I169" i="25"/>
  <c r="I170" i="25"/>
  <c r="I171" i="25"/>
  <c r="I172" i="25"/>
  <c r="I173" i="25"/>
  <c r="I174" i="25"/>
  <c r="I175" i="25"/>
  <c r="I176" i="25"/>
  <c r="I177" i="25"/>
  <c r="I178" i="25"/>
  <c r="I179" i="25"/>
  <c r="I180" i="25"/>
  <c r="I181" i="25"/>
  <c r="I182" i="25"/>
  <c r="I183" i="25"/>
  <c r="I184" i="25"/>
  <c r="I185" i="25"/>
  <c r="I186" i="25"/>
  <c r="I187" i="25"/>
  <c r="I188" i="25"/>
  <c r="I189" i="25"/>
  <c r="I190" i="25"/>
  <c r="I191" i="25"/>
  <c r="I192" i="25"/>
  <c r="I193" i="25"/>
  <c r="I194" i="25"/>
  <c r="I195" i="25"/>
  <c r="I196" i="25"/>
  <c r="I197" i="25"/>
  <c r="I198" i="25"/>
  <c r="I199" i="25"/>
  <c r="I200" i="25"/>
  <c r="I201" i="25"/>
  <c r="I202" i="25"/>
  <c r="I203" i="25"/>
  <c r="I204" i="25"/>
  <c r="I205" i="25"/>
  <c r="I206" i="25"/>
  <c r="I207" i="25"/>
  <c r="I208" i="25"/>
  <c r="I209" i="25"/>
  <c r="I210" i="25"/>
  <c r="I211" i="25"/>
  <c r="I212" i="25"/>
  <c r="I213" i="25"/>
  <c r="I214" i="25"/>
  <c r="I215" i="25"/>
  <c r="I216" i="25"/>
  <c r="I217" i="25"/>
  <c r="I218" i="25"/>
  <c r="I219" i="25"/>
  <c r="I220" i="25"/>
  <c r="I221" i="25"/>
  <c r="I222" i="25"/>
  <c r="I223" i="25"/>
  <c r="I224" i="25"/>
  <c r="I225" i="25"/>
  <c r="I226" i="25"/>
  <c r="I227" i="25"/>
  <c r="I228" i="25"/>
  <c r="I229" i="25"/>
  <c r="I230" i="25"/>
  <c r="I231" i="25"/>
  <c r="I232" i="25"/>
  <c r="I233" i="25"/>
  <c r="I234" i="25"/>
  <c r="I235" i="25"/>
  <c r="I236" i="25"/>
  <c r="I237" i="25"/>
  <c r="I238" i="25"/>
  <c r="I239" i="25"/>
  <c r="I240" i="25"/>
  <c r="I241" i="25"/>
  <c r="I242" i="25"/>
  <c r="I243" i="25"/>
  <c r="I244" i="25"/>
  <c r="I245" i="25"/>
  <c r="I246" i="25"/>
  <c r="I247" i="25"/>
  <c r="I248" i="25"/>
  <c r="I249" i="25"/>
  <c r="I250" i="25"/>
  <c r="I251" i="25"/>
  <c r="I252" i="25"/>
  <c r="I253" i="25"/>
  <c r="I254" i="25"/>
  <c r="I255" i="25"/>
  <c r="I256" i="25"/>
  <c r="I257" i="25"/>
  <c r="I258" i="25"/>
  <c r="I259" i="25"/>
  <c r="I260" i="25"/>
  <c r="I261" i="25"/>
  <c r="I262" i="25"/>
  <c r="I263" i="25"/>
  <c r="I264" i="25"/>
  <c r="I265" i="25"/>
  <c r="I266" i="25"/>
  <c r="I267" i="25"/>
  <c r="I268" i="25"/>
  <c r="I269" i="25"/>
  <c r="I270" i="25"/>
  <c r="I271" i="25"/>
  <c r="I272" i="25"/>
  <c r="I273" i="25"/>
  <c r="I274" i="25"/>
  <c r="I275" i="25"/>
  <c r="I276" i="25"/>
  <c r="I277" i="25"/>
  <c r="I278" i="25"/>
  <c r="I279" i="25"/>
  <c r="I280" i="25"/>
  <c r="I281" i="25"/>
  <c r="I282" i="25"/>
  <c r="I283" i="25"/>
  <c r="I284" i="25"/>
  <c r="I285" i="25"/>
  <c r="I286" i="25"/>
  <c r="I287" i="25"/>
  <c r="I288" i="25"/>
  <c r="I289" i="25"/>
  <c r="I290" i="25"/>
  <c r="I291" i="25"/>
  <c r="I292" i="25"/>
  <c r="I293" i="25"/>
  <c r="I294" i="25"/>
  <c r="I295" i="25"/>
  <c r="I296" i="25"/>
  <c r="I297" i="25"/>
  <c r="I298" i="25"/>
  <c r="I299" i="25"/>
  <c r="I300" i="25"/>
  <c r="I301" i="25"/>
  <c r="I302" i="25"/>
  <c r="I303" i="25"/>
  <c r="I304" i="25"/>
  <c r="I305" i="25"/>
  <c r="I306" i="25"/>
  <c r="I307" i="25"/>
  <c r="I308" i="25"/>
  <c r="I309" i="25"/>
  <c r="I310" i="25"/>
  <c r="I311" i="25"/>
  <c r="I312" i="25"/>
  <c r="I313" i="25"/>
  <c r="I314" i="25"/>
  <c r="I315" i="25"/>
  <c r="I316" i="25"/>
  <c r="I317" i="25"/>
  <c r="I318" i="25"/>
  <c r="I319" i="25"/>
  <c r="I320" i="25"/>
  <c r="I321" i="25"/>
  <c r="I322" i="25"/>
  <c r="I323" i="25"/>
  <c r="I324" i="25"/>
  <c r="I325" i="25"/>
  <c r="I326" i="25"/>
  <c r="I327" i="25"/>
  <c r="I328" i="25"/>
  <c r="I329" i="25"/>
  <c r="I330" i="25"/>
  <c r="I331" i="25"/>
  <c r="I332" i="25"/>
  <c r="I333" i="25"/>
  <c r="I334" i="25"/>
  <c r="I335" i="25"/>
  <c r="I336" i="25"/>
  <c r="I337" i="25"/>
  <c r="I338" i="25"/>
  <c r="I339" i="25"/>
  <c r="I340" i="25"/>
  <c r="I341" i="25"/>
  <c r="I342" i="25"/>
  <c r="I343" i="25"/>
  <c r="I344" i="25"/>
  <c r="I345" i="25"/>
  <c r="I346" i="25"/>
  <c r="I347" i="25"/>
  <c r="I348" i="25"/>
  <c r="I349" i="25"/>
  <c r="I350" i="25"/>
  <c r="I351" i="25"/>
  <c r="I352" i="25"/>
  <c r="I353" i="25"/>
  <c r="I354" i="25"/>
  <c r="I355" i="25"/>
  <c r="I356" i="25"/>
  <c r="I357" i="25"/>
  <c r="I358" i="25"/>
  <c r="I359" i="25"/>
  <c r="I360" i="25"/>
  <c r="I361" i="25"/>
  <c r="I362" i="25"/>
  <c r="I363" i="25"/>
  <c r="I364" i="25"/>
  <c r="I365" i="25"/>
  <c r="I366" i="25"/>
  <c r="I367" i="25"/>
  <c r="I368" i="25"/>
  <c r="I369" i="25"/>
  <c r="I370" i="25"/>
  <c r="I371" i="25"/>
  <c r="I372" i="25"/>
  <c r="I373" i="25"/>
  <c r="I374" i="25"/>
  <c r="I375" i="25"/>
  <c r="I376" i="25"/>
  <c r="I377" i="25"/>
  <c r="I378" i="25"/>
  <c r="I379" i="25"/>
  <c r="I380" i="25"/>
  <c r="I381" i="25"/>
  <c r="I382" i="25"/>
  <c r="I383" i="25"/>
  <c r="I384" i="25"/>
  <c r="I385" i="25"/>
  <c r="I386" i="25"/>
  <c r="I387" i="25"/>
  <c r="I388" i="25"/>
  <c r="I389" i="25"/>
  <c r="I390" i="25"/>
  <c r="I391" i="25"/>
  <c r="I392" i="25"/>
  <c r="I393" i="25"/>
  <c r="I394" i="25"/>
  <c r="I395" i="25"/>
  <c r="I396" i="25"/>
  <c r="I397" i="25"/>
  <c r="I398" i="25"/>
  <c r="I399" i="25"/>
  <c r="I400" i="25"/>
  <c r="I401" i="25"/>
  <c r="I402" i="25"/>
  <c r="I403" i="25"/>
  <c r="I404" i="25"/>
  <c r="I405" i="25"/>
  <c r="I406" i="25"/>
  <c r="I407" i="25"/>
  <c r="I408" i="25"/>
  <c r="I409" i="25"/>
  <c r="I410" i="25"/>
  <c r="I411" i="25"/>
  <c r="I412" i="25"/>
  <c r="I413" i="25"/>
  <c r="I414" i="25"/>
  <c r="I415" i="25"/>
  <c r="I416" i="25"/>
  <c r="I417" i="25"/>
  <c r="I418" i="25"/>
  <c r="I419" i="25"/>
  <c r="I420" i="25"/>
  <c r="I421" i="25"/>
  <c r="I422" i="25"/>
  <c r="I423" i="25"/>
  <c r="I424" i="25"/>
  <c r="I425" i="25"/>
  <c r="I426" i="25"/>
  <c r="I427" i="25"/>
  <c r="I428" i="25"/>
  <c r="I429" i="25"/>
  <c r="I430" i="25"/>
  <c r="I431" i="25"/>
  <c r="I432" i="25"/>
  <c r="I433" i="25"/>
  <c r="I434" i="25"/>
  <c r="I435" i="25"/>
  <c r="I436" i="25"/>
  <c r="I437" i="25"/>
  <c r="I438" i="25"/>
  <c r="I439" i="25"/>
  <c r="I440" i="25"/>
  <c r="I441" i="25"/>
  <c r="I442" i="25"/>
  <c r="I443" i="25"/>
  <c r="I444" i="25"/>
  <c r="I445" i="25"/>
  <c r="I446" i="25"/>
  <c r="I447" i="25"/>
  <c r="I448" i="25"/>
  <c r="I449" i="25"/>
  <c r="I450" i="25"/>
  <c r="I451" i="25"/>
  <c r="I452" i="25"/>
  <c r="I453" i="25"/>
  <c r="I454" i="25"/>
  <c r="I455" i="25"/>
  <c r="I456" i="25"/>
  <c r="I457" i="25"/>
  <c r="I458" i="25"/>
  <c r="I459" i="25"/>
  <c r="I460" i="25"/>
  <c r="I461" i="25"/>
  <c r="I462" i="25"/>
  <c r="I463" i="25"/>
  <c r="I464" i="25"/>
  <c r="I465" i="25"/>
  <c r="I466" i="25"/>
  <c r="I467" i="25"/>
  <c r="I468" i="25"/>
  <c r="I469" i="25"/>
  <c r="I470" i="25"/>
  <c r="I471" i="25"/>
  <c r="I472" i="25"/>
  <c r="I73" i="25"/>
  <c r="G73" i="25"/>
  <c r="F74" i="25"/>
  <c r="F75" i="25"/>
  <c r="F76" i="25"/>
  <c r="F77" i="25"/>
  <c r="F78" i="25"/>
  <c r="F79" i="25"/>
  <c r="F80" i="25"/>
  <c r="F81" i="25"/>
  <c r="F82" i="25"/>
  <c r="F83" i="25"/>
  <c r="F84" i="25"/>
  <c r="F85" i="25"/>
  <c r="F86" i="25"/>
  <c r="F87" i="25"/>
  <c r="F88" i="25"/>
  <c r="F89" i="25"/>
  <c r="F90" i="25"/>
  <c r="F91" i="25"/>
  <c r="F92" i="25"/>
  <c r="F93" i="25"/>
  <c r="F94" i="25"/>
  <c r="F95" i="25"/>
  <c r="F96" i="25"/>
  <c r="F97" i="25"/>
  <c r="F98" i="25"/>
  <c r="F99" i="25"/>
  <c r="F100" i="25"/>
  <c r="F101" i="25"/>
  <c r="F102" i="25"/>
  <c r="F103" i="25"/>
  <c r="F104" i="25"/>
  <c r="F105" i="25"/>
  <c r="F106" i="25"/>
  <c r="F107" i="25"/>
  <c r="F108" i="25"/>
  <c r="F109" i="25"/>
  <c r="F110" i="25"/>
  <c r="F111" i="25"/>
  <c r="F112" i="25"/>
  <c r="F113" i="25"/>
  <c r="F114" i="25"/>
  <c r="F115" i="25"/>
  <c r="F116" i="25"/>
  <c r="F117" i="25"/>
  <c r="F118" i="25"/>
  <c r="F119" i="25"/>
  <c r="F120" i="25"/>
  <c r="F121" i="25"/>
  <c r="F122" i="25"/>
  <c r="F123" i="25"/>
  <c r="F124" i="25"/>
  <c r="F125" i="25"/>
  <c r="F126" i="25"/>
  <c r="F127" i="25"/>
  <c r="F128" i="25"/>
  <c r="F129" i="25"/>
  <c r="F130" i="25"/>
  <c r="F131" i="25"/>
  <c r="F132" i="25"/>
  <c r="F133" i="25"/>
  <c r="F134" i="25"/>
  <c r="F135" i="25"/>
  <c r="F136" i="25"/>
  <c r="F137" i="25"/>
  <c r="F138" i="25"/>
  <c r="F139" i="25"/>
  <c r="F140" i="25"/>
  <c r="F141" i="25"/>
  <c r="F142" i="25"/>
  <c r="F143" i="25"/>
  <c r="F144" i="25"/>
  <c r="F145" i="25"/>
  <c r="F146" i="25"/>
  <c r="F147" i="25"/>
  <c r="F148" i="25"/>
  <c r="F149" i="25"/>
  <c r="F150" i="25"/>
  <c r="F151" i="25"/>
  <c r="F152" i="25"/>
  <c r="F153" i="25"/>
  <c r="F154" i="25"/>
  <c r="F155" i="25"/>
  <c r="F156" i="25"/>
  <c r="F157" i="25"/>
  <c r="F158" i="25"/>
  <c r="F159" i="25"/>
  <c r="F160" i="25"/>
  <c r="F161" i="25"/>
  <c r="F162" i="25"/>
  <c r="F163" i="25"/>
  <c r="F164" i="25"/>
  <c r="F165" i="25"/>
  <c r="F166" i="25"/>
  <c r="F167" i="25"/>
  <c r="F168" i="25"/>
  <c r="F169" i="25"/>
  <c r="F170" i="25"/>
  <c r="F171" i="25"/>
  <c r="F172" i="25"/>
  <c r="F173" i="25"/>
  <c r="F174" i="25"/>
  <c r="F175" i="25"/>
  <c r="F176" i="25"/>
  <c r="F177" i="25"/>
  <c r="F178" i="25"/>
  <c r="F179" i="25"/>
  <c r="F180" i="25"/>
  <c r="F181" i="25"/>
  <c r="F182" i="25"/>
  <c r="F183" i="25"/>
  <c r="F184" i="25"/>
  <c r="F185" i="25"/>
  <c r="F186" i="25"/>
  <c r="F187" i="25"/>
  <c r="F188" i="25"/>
  <c r="F189" i="25"/>
  <c r="F190" i="25"/>
  <c r="F191" i="25"/>
  <c r="F192" i="25"/>
  <c r="F193" i="25"/>
  <c r="F194" i="25"/>
  <c r="F195" i="25"/>
  <c r="F196" i="25"/>
  <c r="F197" i="25"/>
  <c r="F198" i="25"/>
  <c r="F199" i="25"/>
  <c r="F200" i="25"/>
  <c r="F201" i="25"/>
  <c r="F202" i="25"/>
  <c r="F203" i="25"/>
  <c r="F204" i="25"/>
  <c r="F205" i="25"/>
  <c r="F206" i="25"/>
  <c r="F207" i="25"/>
  <c r="F208" i="25"/>
  <c r="F209" i="25"/>
  <c r="F210" i="25"/>
  <c r="F211" i="25"/>
  <c r="F212" i="25"/>
  <c r="F213" i="25"/>
  <c r="F214" i="25"/>
  <c r="F215" i="25"/>
  <c r="F216" i="25"/>
  <c r="F217" i="25"/>
  <c r="F218" i="25"/>
  <c r="F219" i="25"/>
  <c r="F220" i="25"/>
  <c r="F221" i="25"/>
  <c r="F222" i="25"/>
  <c r="F223" i="25"/>
  <c r="F224" i="25"/>
  <c r="F225" i="25"/>
  <c r="F226" i="25"/>
  <c r="F227" i="25"/>
  <c r="F228" i="25"/>
  <c r="F229" i="25"/>
  <c r="F230" i="25"/>
  <c r="F231" i="25"/>
  <c r="F232" i="25"/>
  <c r="F233" i="25"/>
  <c r="F234" i="25"/>
  <c r="F235" i="25"/>
  <c r="F236" i="25"/>
  <c r="F237" i="25"/>
  <c r="F238" i="25"/>
  <c r="F239" i="25"/>
  <c r="F240" i="25"/>
  <c r="F241" i="25"/>
  <c r="F242" i="25"/>
  <c r="F243" i="25"/>
  <c r="F244" i="25"/>
  <c r="F245" i="25"/>
  <c r="F246" i="25"/>
  <c r="F247" i="25"/>
  <c r="F248" i="25"/>
  <c r="F249" i="25"/>
  <c r="F250" i="25"/>
  <c r="F251" i="25"/>
  <c r="F252" i="25"/>
  <c r="F253" i="25"/>
  <c r="F254" i="25"/>
  <c r="F255" i="25"/>
  <c r="F256" i="25"/>
  <c r="F257" i="25"/>
  <c r="F258" i="25"/>
  <c r="F259" i="25"/>
  <c r="F260" i="25"/>
  <c r="F261" i="25"/>
  <c r="F262" i="25"/>
  <c r="F263" i="25"/>
  <c r="F264" i="25"/>
  <c r="F265" i="25"/>
  <c r="F266" i="25"/>
  <c r="F267" i="25"/>
  <c r="F268" i="25"/>
  <c r="F269" i="25"/>
  <c r="F270" i="25"/>
  <c r="F271" i="25"/>
  <c r="F272" i="25"/>
  <c r="F273" i="25"/>
  <c r="F274" i="25"/>
  <c r="F275" i="25"/>
  <c r="F276" i="25"/>
  <c r="F277" i="25"/>
  <c r="F278" i="25"/>
  <c r="F279" i="25"/>
  <c r="F280" i="25"/>
  <c r="F281" i="25"/>
  <c r="F282" i="25"/>
  <c r="F283" i="25"/>
  <c r="F284" i="25"/>
  <c r="F285" i="25"/>
  <c r="F286" i="25"/>
  <c r="F287" i="25"/>
  <c r="F288" i="25"/>
  <c r="F289" i="25"/>
  <c r="F290" i="25"/>
  <c r="F291" i="25"/>
  <c r="F292" i="25"/>
  <c r="F293" i="25"/>
  <c r="F294" i="25"/>
  <c r="F295" i="25"/>
  <c r="F296" i="25"/>
  <c r="F297" i="25"/>
  <c r="F298" i="25"/>
  <c r="F299" i="25"/>
  <c r="F300" i="25"/>
  <c r="F301" i="25"/>
  <c r="F302" i="25"/>
  <c r="F303" i="25"/>
  <c r="F304" i="25"/>
  <c r="F305" i="25"/>
  <c r="F306" i="25"/>
  <c r="F307" i="25"/>
  <c r="F308" i="25"/>
  <c r="F309" i="25"/>
  <c r="F310" i="25"/>
  <c r="F311" i="25"/>
  <c r="F312" i="25"/>
  <c r="F313" i="25"/>
  <c r="F314" i="25"/>
  <c r="F315" i="25"/>
  <c r="F316" i="25"/>
  <c r="F317" i="25"/>
  <c r="F318" i="25"/>
  <c r="F319" i="25"/>
  <c r="F320" i="25"/>
  <c r="F321" i="25"/>
  <c r="F322" i="25"/>
  <c r="F323" i="25"/>
  <c r="F324" i="25"/>
  <c r="F325" i="25"/>
  <c r="F326" i="25"/>
  <c r="F327" i="25"/>
  <c r="F328" i="25"/>
  <c r="F329" i="25"/>
  <c r="F330" i="25"/>
  <c r="F331" i="25"/>
  <c r="F332" i="25"/>
  <c r="F333" i="25"/>
  <c r="F334" i="25"/>
  <c r="F335" i="25"/>
  <c r="F336" i="25"/>
  <c r="F337" i="25"/>
  <c r="F338" i="25"/>
  <c r="F339" i="25"/>
  <c r="F340" i="25"/>
  <c r="F341" i="25"/>
  <c r="F342" i="25"/>
  <c r="F343" i="25"/>
  <c r="F344" i="25"/>
  <c r="F345" i="25"/>
  <c r="F346" i="25"/>
  <c r="F347" i="25"/>
  <c r="F348" i="25"/>
  <c r="F349" i="25"/>
  <c r="F350" i="25"/>
  <c r="F351" i="25"/>
  <c r="F352" i="25"/>
  <c r="F353" i="25"/>
  <c r="F354" i="25"/>
  <c r="F355" i="25"/>
  <c r="F356" i="25"/>
  <c r="F357" i="25"/>
  <c r="F358" i="25"/>
  <c r="F359" i="25"/>
  <c r="F360" i="25"/>
  <c r="F361" i="25"/>
  <c r="F362" i="25"/>
  <c r="F363" i="25"/>
  <c r="F364" i="25"/>
  <c r="F365" i="25"/>
  <c r="F366" i="25"/>
  <c r="F367" i="25"/>
  <c r="F368" i="25"/>
  <c r="F369" i="25"/>
  <c r="F370" i="25"/>
  <c r="F371" i="25"/>
  <c r="F372" i="25"/>
  <c r="F373" i="25"/>
  <c r="F374" i="25"/>
  <c r="F375" i="25"/>
  <c r="F376" i="25"/>
  <c r="F377" i="25"/>
  <c r="F378" i="25"/>
  <c r="F379" i="25"/>
  <c r="F380" i="25"/>
  <c r="F381" i="25"/>
  <c r="F382" i="25"/>
  <c r="F383" i="25"/>
  <c r="F384" i="25"/>
  <c r="F385" i="25"/>
  <c r="F386" i="25"/>
  <c r="F387" i="25"/>
  <c r="F388" i="25"/>
  <c r="F389" i="25"/>
  <c r="F390" i="25"/>
  <c r="F391" i="25"/>
  <c r="F392" i="25"/>
  <c r="F393" i="25"/>
  <c r="F394" i="25"/>
  <c r="F395" i="25"/>
  <c r="F396" i="25"/>
  <c r="F397" i="25"/>
  <c r="F398" i="25"/>
  <c r="F399" i="25"/>
  <c r="F400" i="25"/>
  <c r="F401" i="25"/>
  <c r="F402" i="25"/>
  <c r="F403" i="25"/>
  <c r="F404" i="25"/>
  <c r="F405" i="25"/>
  <c r="F406" i="25"/>
  <c r="F407" i="25"/>
  <c r="F408" i="25"/>
  <c r="F409" i="25"/>
  <c r="F410" i="25"/>
  <c r="F411" i="25"/>
  <c r="F412" i="25"/>
  <c r="F413" i="25"/>
  <c r="F414" i="25"/>
  <c r="F415" i="25"/>
  <c r="F416" i="25"/>
  <c r="F417" i="25"/>
  <c r="F418" i="25"/>
  <c r="F419" i="25"/>
  <c r="F420" i="25"/>
  <c r="F421" i="25"/>
  <c r="F422" i="25"/>
  <c r="F423" i="25"/>
  <c r="F424" i="25"/>
  <c r="F425" i="25"/>
  <c r="F426" i="25"/>
  <c r="F427" i="25"/>
  <c r="F428" i="25"/>
  <c r="F429" i="25"/>
  <c r="F430" i="25"/>
  <c r="F431" i="25"/>
  <c r="F432" i="25"/>
  <c r="F433" i="25"/>
  <c r="F434" i="25"/>
  <c r="F435" i="25"/>
  <c r="F436" i="25"/>
  <c r="F437" i="25"/>
  <c r="F438" i="25"/>
  <c r="F439" i="25"/>
  <c r="F440" i="25"/>
  <c r="F441" i="25"/>
  <c r="F442" i="25"/>
  <c r="F443" i="25"/>
  <c r="F444" i="25"/>
  <c r="F445" i="25"/>
  <c r="F446" i="25"/>
  <c r="F447" i="25"/>
  <c r="F448" i="25"/>
  <c r="F449" i="25"/>
  <c r="F450" i="25"/>
  <c r="F451" i="25"/>
  <c r="F452" i="25"/>
  <c r="F453" i="25"/>
  <c r="F454" i="25"/>
  <c r="F455" i="25"/>
  <c r="F456" i="25"/>
  <c r="F457" i="25"/>
  <c r="F458" i="25"/>
  <c r="F459" i="25"/>
  <c r="F460" i="25"/>
  <c r="F461" i="25"/>
  <c r="F462" i="25"/>
  <c r="F463" i="25"/>
  <c r="F464" i="25"/>
  <c r="F465" i="25"/>
  <c r="F466" i="25"/>
  <c r="F467" i="25"/>
  <c r="F468" i="25"/>
  <c r="F469" i="25"/>
  <c r="F470" i="25"/>
  <c r="F471" i="25"/>
  <c r="F472" i="25"/>
  <c r="F73" i="25"/>
  <c r="E74" i="25"/>
  <c r="E75" i="25"/>
  <c r="E76" i="25"/>
  <c r="E77" i="25"/>
  <c r="E78" i="25"/>
  <c r="E79" i="25"/>
  <c r="E80" i="25"/>
  <c r="E81" i="25"/>
  <c r="E82" i="25"/>
  <c r="E83" i="25"/>
  <c r="E84" i="25"/>
  <c r="E85" i="25"/>
  <c r="E86" i="25"/>
  <c r="E87" i="25"/>
  <c r="E88" i="25"/>
  <c r="E89" i="25"/>
  <c r="E90" i="25"/>
  <c r="E91" i="25"/>
  <c r="E92" i="25"/>
  <c r="E93" i="25"/>
  <c r="E94" i="25"/>
  <c r="E95" i="25"/>
  <c r="E96" i="25"/>
  <c r="E97" i="25"/>
  <c r="E98" i="25"/>
  <c r="E99" i="25"/>
  <c r="E100" i="25"/>
  <c r="E101" i="25"/>
  <c r="E102" i="25"/>
  <c r="E103" i="25"/>
  <c r="E104" i="25"/>
  <c r="E105" i="25"/>
  <c r="E106" i="25"/>
  <c r="E107" i="25"/>
  <c r="E108" i="25"/>
  <c r="E109" i="25"/>
  <c r="E110" i="25"/>
  <c r="E111" i="25"/>
  <c r="E112" i="25"/>
  <c r="E113" i="25"/>
  <c r="E114" i="25"/>
  <c r="E115" i="25"/>
  <c r="E116" i="25"/>
  <c r="E117" i="25"/>
  <c r="E118" i="25"/>
  <c r="E119" i="25"/>
  <c r="E120" i="25"/>
  <c r="E121" i="25"/>
  <c r="E122" i="25"/>
  <c r="E123" i="25"/>
  <c r="E124" i="25"/>
  <c r="E125" i="25"/>
  <c r="E126" i="25"/>
  <c r="E127" i="25"/>
  <c r="E128" i="25"/>
  <c r="E129" i="25"/>
  <c r="E130" i="25"/>
  <c r="E131" i="25"/>
  <c r="E132" i="25"/>
  <c r="E133" i="25"/>
  <c r="E134" i="25"/>
  <c r="E135" i="25"/>
  <c r="E136" i="25"/>
  <c r="E137" i="25"/>
  <c r="E138" i="25"/>
  <c r="E139" i="25"/>
  <c r="E140" i="25"/>
  <c r="E141" i="25"/>
  <c r="E142" i="25"/>
  <c r="E143" i="25"/>
  <c r="E144" i="25"/>
  <c r="E145" i="25"/>
  <c r="E146" i="25"/>
  <c r="E147" i="25"/>
  <c r="E148" i="25"/>
  <c r="E149" i="25"/>
  <c r="E150" i="25"/>
  <c r="E151" i="25"/>
  <c r="E152" i="25"/>
  <c r="E153" i="25"/>
  <c r="E154" i="25"/>
  <c r="E155" i="25"/>
  <c r="E156" i="25"/>
  <c r="E157" i="25"/>
  <c r="E158" i="25"/>
  <c r="E159" i="25"/>
  <c r="E160" i="25"/>
  <c r="E161" i="25"/>
  <c r="E162" i="25"/>
  <c r="E163" i="25"/>
  <c r="E164" i="25"/>
  <c r="E165" i="25"/>
  <c r="E166" i="25"/>
  <c r="E167" i="25"/>
  <c r="E168" i="25"/>
  <c r="E169" i="25"/>
  <c r="E170" i="25"/>
  <c r="E171" i="25"/>
  <c r="E172" i="25"/>
  <c r="E173" i="25"/>
  <c r="E174" i="25"/>
  <c r="E175" i="25"/>
  <c r="E176" i="25"/>
  <c r="E177" i="25"/>
  <c r="E178" i="25"/>
  <c r="E179" i="25"/>
  <c r="E180" i="25"/>
  <c r="E181" i="25"/>
  <c r="E182" i="25"/>
  <c r="E183" i="25"/>
  <c r="E184" i="25"/>
  <c r="E185" i="25"/>
  <c r="E186" i="25"/>
  <c r="E187" i="25"/>
  <c r="E188" i="25"/>
  <c r="E189" i="25"/>
  <c r="E190" i="25"/>
  <c r="E191" i="25"/>
  <c r="E192" i="25"/>
  <c r="E193" i="25"/>
  <c r="E194" i="25"/>
  <c r="E195" i="25"/>
  <c r="E196" i="25"/>
  <c r="E197" i="25"/>
  <c r="E198" i="25"/>
  <c r="E199" i="25"/>
  <c r="E200" i="25"/>
  <c r="E201" i="25"/>
  <c r="E202" i="25"/>
  <c r="E203" i="25"/>
  <c r="E204" i="25"/>
  <c r="E205" i="25"/>
  <c r="E206" i="25"/>
  <c r="E207" i="25"/>
  <c r="E208" i="25"/>
  <c r="E209" i="25"/>
  <c r="E210" i="25"/>
  <c r="E211" i="25"/>
  <c r="E212" i="25"/>
  <c r="E213" i="25"/>
  <c r="E214" i="25"/>
  <c r="E215" i="25"/>
  <c r="E216" i="25"/>
  <c r="E217" i="25"/>
  <c r="E218" i="25"/>
  <c r="E219" i="25"/>
  <c r="E220" i="25"/>
  <c r="E221" i="25"/>
  <c r="E222" i="25"/>
  <c r="E223" i="25"/>
  <c r="E224" i="25"/>
  <c r="E225" i="25"/>
  <c r="E226" i="25"/>
  <c r="E227" i="25"/>
  <c r="E228" i="25"/>
  <c r="E229" i="25"/>
  <c r="E230" i="25"/>
  <c r="E231" i="25"/>
  <c r="E232" i="25"/>
  <c r="E233" i="25"/>
  <c r="E234" i="25"/>
  <c r="E235" i="25"/>
  <c r="E236" i="25"/>
  <c r="E237" i="25"/>
  <c r="E238" i="25"/>
  <c r="E239" i="25"/>
  <c r="E240" i="25"/>
  <c r="E241" i="25"/>
  <c r="E242" i="25"/>
  <c r="E243" i="25"/>
  <c r="E244" i="25"/>
  <c r="E245" i="25"/>
  <c r="E246" i="25"/>
  <c r="E247" i="25"/>
  <c r="E248" i="25"/>
  <c r="E249" i="25"/>
  <c r="E250" i="25"/>
  <c r="E251" i="25"/>
  <c r="E252" i="25"/>
  <c r="E253" i="25"/>
  <c r="E254" i="25"/>
  <c r="E255" i="25"/>
  <c r="E256" i="25"/>
  <c r="E257" i="25"/>
  <c r="E258" i="25"/>
  <c r="E259" i="25"/>
  <c r="E260" i="25"/>
  <c r="E261" i="25"/>
  <c r="E262" i="25"/>
  <c r="E263" i="25"/>
  <c r="E264" i="25"/>
  <c r="E265" i="25"/>
  <c r="E266" i="25"/>
  <c r="E267" i="25"/>
  <c r="E268" i="25"/>
  <c r="E269" i="25"/>
  <c r="E270" i="25"/>
  <c r="E271" i="25"/>
  <c r="E272" i="25"/>
  <c r="E273" i="25"/>
  <c r="E274" i="25"/>
  <c r="E275" i="25"/>
  <c r="E276" i="25"/>
  <c r="E277" i="25"/>
  <c r="E278" i="25"/>
  <c r="E279" i="25"/>
  <c r="E280" i="25"/>
  <c r="E281" i="25"/>
  <c r="E282" i="25"/>
  <c r="E283" i="25"/>
  <c r="E284" i="25"/>
  <c r="E285" i="25"/>
  <c r="E286" i="25"/>
  <c r="E287" i="25"/>
  <c r="E288" i="25"/>
  <c r="E289" i="25"/>
  <c r="E290" i="25"/>
  <c r="E291" i="25"/>
  <c r="E292" i="25"/>
  <c r="E293" i="25"/>
  <c r="E294" i="25"/>
  <c r="E295" i="25"/>
  <c r="E296" i="25"/>
  <c r="E297" i="25"/>
  <c r="E298" i="25"/>
  <c r="E299" i="25"/>
  <c r="E300" i="25"/>
  <c r="E301" i="25"/>
  <c r="E302" i="25"/>
  <c r="E303" i="25"/>
  <c r="E304" i="25"/>
  <c r="E305" i="25"/>
  <c r="E306" i="25"/>
  <c r="E307" i="25"/>
  <c r="E308" i="25"/>
  <c r="E309" i="25"/>
  <c r="E310" i="25"/>
  <c r="E311" i="25"/>
  <c r="E312" i="25"/>
  <c r="E313" i="25"/>
  <c r="E314" i="25"/>
  <c r="E315" i="25"/>
  <c r="E316" i="25"/>
  <c r="E317" i="25"/>
  <c r="E318" i="25"/>
  <c r="E319" i="25"/>
  <c r="E320" i="25"/>
  <c r="E321" i="25"/>
  <c r="E322" i="25"/>
  <c r="E323" i="25"/>
  <c r="E324" i="25"/>
  <c r="E325" i="25"/>
  <c r="E326" i="25"/>
  <c r="E327" i="25"/>
  <c r="E328" i="25"/>
  <c r="E329" i="25"/>
  <c r="E330" i="25"/>
  <c r="E331" i="25"/>
  <c r="E332" i="25"/>
  <c r="E333" i="25"/>
  <c r="E334" i="25"/>
  <c r="E335" i="25"/>
  <c r="E336" i="25"/>
  <c r="E337" i="25"/>
  <c r="E338" i="25"/>
  <c r="E339" i="25"/>
  <c r="E340" i="25"/>
  <c r="E341" i="25"/>
  <c r="E342" i="25"/>
  <c r="E343" i="25"/>
  <c r="E344" i="25"/>
  <c r="E345" i="25"/>
  <c r="E346" i="25"/>
  <c r="E347" i="25"/>
  <c r="E348" i="25"/>
  <c r="E349" i="25"/>
  <c r="E350" i="25"/>
  <c r="E351" i="25"/>
  <c r="E352" i="25"/>
  <c r="E353" i="25"/>
  <c r="E354" i="25"/>
  <c r="E355" i="25"/>
  <c r="E356" i="25"/>
  <c r="E357" i="25"/>
  <c r="E358" i="25"/>
  <c r="E359" i="25"/>
  <c r="E360" i="25"/>
  <c r="E361" i="25"/>
  <c r="E362" i="25"/>
  <c r="E363" i="25"/>
  <c r="E364" i="25"/>
  <c r="E365" i="25"/>
  <c r="E366" i="25"/>
  <c r="E367" i="25"/>
  <c r="E368" i="25"/>
  <c r="E369" i="25"/>
  <c r="E370" i="25"/>
  <c r="E371" i="25"/>
  <c r="E372" i="25"/>
  <c r="E373" i="25"/>
  <c r="E374" i="25"/>
  <c r="E375" i="25"/>
  <c r="E376" i="25"/>
  <c r="E377" i="25"/>
  <c r="E378" i="25"/>
  <c r="E379" i="25"/>
  <c r="E380" i="25"/>
  <c r="E381" i="25"/>
  <c r="E382" i="25"/>
  <c r="E383" i="25"/>
  <c r="E384" i="25"/>
  <c r="E385" i="25"/>
  <c r="E386" i="25"/>
  <c r="E387" i="25"/>
  <c r="E388" i="25"/>
  <c r="E389" i="25"/>
  <c r="E390" i="25"/>
  <c r="E391" i="25"/>
  <c r="E392" i="25"/>
  <c r="E393" i="25"/>
  <c r="E394" i="25"/>
  <c r="E395" i="25"/>
  <c r="E396" i="25"/>
  <c r="E397" i="25"/>
  <c r="E398" i="25"/>
  <c r="E399" i="25"/>
  <c r="E400" i="25"/>
  <c r="E401" i="25"/>
  <c r="E402" i="25"/>
  <c r="E403" i="25"/>
  <c r="E404" i="25"/>
  <c r="E405" i="25"/>
  <c r="E406" i="25"/>
  <c r="E407" i="25"/>
  <c r="E408" i="25"/>
  <c r="E409" i="25"/>
  <c r="E410" i="25"/>
  <c r="E411" i="25"/>
  <c r="E412" i="25"/>
  <c r="E413" i="25"/>
  <c r="E414" i="25"/>
  <c r="E415" i="25"/>
  <c r="E416" i="25"/>
  <c r="E417" i="25"/>
  <c r="E418" i="25"/>
  <c r="E419" i="25"/>
  <c r="E420" i="25"/>
  <c r="E421" i="25"/>
  <c r="E422" i="25"/>
  <c r="E423" i="25"/>
  <c r="E424" i="25"/>
  <c r="E425" i="25"/>
  <c r="E426" i="25"/>
  <c r="E427" i="25"/>
  <c r="E428" i="25"/>
  <c r="E429" i="25"/>
  <c r="E430" i="25"/>
  <c r="E431" i="25"/>
  <c r="E432" i="25"/>
  <c r="E433" i="25"/>
  <c r="E434" i="25"/>
  <c r="E435" i="25"/>
  <c r="E436" i="25"/>
  <c r="E437" i="25"/>
  <c r="E438" i="25"/>
  <c r="E439" i="25"/>
  <c r="E440" i="25"/>
  <c r="E441" i="25"/>
  <c r="E442" i="25"/>
  <c r="E443" i="25"/>
  <c r="E444" i="25"/>
  <c r="E445" i="25"/>
  <c r="E446" i="25"/>
  <c r="E447" i="25"/>
  <c r="E448" i="25"/>
  <c r="E449" i="25"/>
  <c r="E450" i="25"/>
  <c r="E451" i="25"/>
  <c r="E452" i="25"/>
  <c r="E453" i="25"/>
  <c r="E454" i="25"/>
  <c r="E455" i="25"/>
  <c r="E456" i="25"/>
  <c r="E457" i="25"/>
  <c r="E458" i="25"/>
  <c r="E459" i="25"/>
  <c r="E460" i="25"/>
  <c r="E461" i="25"/>
  <c r="E462" i="25"/>
  <c r="E463" i="25"/>
  <c r="E464" i="25"/>
  <c r="E465" i="25"/>
  <c r="E466" i="25"/>
  <c r="E467" i="25"/>
  <c r="E468" i="25"/>
  <c r="E469" i="25"/>
  <c r="E470" i="25"/>
  <c r="E471" i="25"/>
  <c r="E472" i="25"/>
  <c r="D74" i="25"/>
  <c r="CB74" i="19" s="1"/>
  <c r="D75" i="25"/>
  <c r="CB75" i="19" s="1"/>
  <c r="D76" i="25"/>
  <c r="BG76" i="25" s="1"/>
  <c r="D77" i="25"/>
  <c r="D78" i="25"/>
  <c r="BG78" i="25" s="1"/>
  <c r="D79" i="25"/>
  <c r="D80" i="25"/>
  <c r="D81" i="25"/>
  <c r="D82" i="25"/>
  <c r="BG82" i="25" s="1"/>
  <c r="D83" i="25"/>
  <c r="BG83" i="25" s="1"/>
  <c r="D84" i="25"/>
  <c r="BG84" i="25" s="1"/>
  <c r="D85" i="25"/>
  <c r="BG85" i="25" s="1"/>
  <c r="D86" i="25"/>
  <c r="BG86" i="25" s="1"/>
  <c r="D87" i="25"/>
  <c r="BG87" i="25" s="1"/>
  <c r="D88" i="25"/>
  <c r="BG88" i="25" s="1"/>
  <c r="D89" i="25"/>
  <c r="BG89" i="25" s="1"/>
  <c r="D90" i="25"/>
  <c r="BG90" i="25" s="1"/>
  <c r="D91" i="25"/>
  <c r="BG91" i="25" s="1"/>
  <c r="D92" i="25"/>
  <c r="BG92" i="25" s="1"/>
  <c r="D93" i="25"/>
  <c r="BG93" i="25" s="1"/>
  <c r="D94" i="25"/>
  <c r="BG94" i="25" s="1"/>
  <c r="D95" i="25"/>
  <c r="BG95" i="25" s="1"/>
  <c r="D96" i="25"/>
  <c r="BG96" i="25" s="1"/>
  <c r="D97" i="25"/>
  <c r="BG97" i="25" s="1"/>
  <c r="D98" i="25"/>
  <c r="BG98" i="25" s="1"/>
  <c r="D99" i="25"/>
  <c r="BG99" i="25" s="1"/>
  <c r="D100" i="25"/>
  <c r="BG100" i="25" s="1"/>
  <c r="D101" i="25"/>
  <c r="BG101" i="25" s="1"/>
  <c r="D102" i="25"/>
  <c r="BG102" i="25" s="1"/>
  <c r="D103" i="25"/>
  <c r="BG103" i="25" s="1"/>
  <c r="D104" i="25"/>
  <c r="BG104" i="25" s="1"/>
  <c r="D105" i="25"/>
  <c r="BG105" i="25" s="1"/>
  <c r="D106" i="25"/>
  <c r="BG106" i="25" s="1"/>
  <c r="D107" i="25"/>
  <c r="BG107" i="25" s="1"/>
  <c r="D108" i="25"/>
  <c r="BG108" i="25" s="1"/>
  <c r="D109" i="25"/>
  <c r="BG109" i="25" s="1"/>
  <c r="D110" i="25"/>
  <c r="BG110" i="25" s="1"/>
  <c r="D111" i="25"/>
  <c r="BG111" i="25" s="1"/>
  <c r="D112" i="25"/>
  <c r="BG112" i="25" s="1"/>
  <c r="D113" i="25"/>
  <c r="BG113" i="25" s="1"/>
  <c r="D114" i="25"/>
  <c r="BG114" i="25" s="1"/>
  <c r="D115" i="25"/>
  <c r="BG115" i="25" s="1"/>
  <c r="D116" i="25"/>
  <c r="BG116" i="25" s="1"/>
  <c r="D117" i="25"/>
  <c r="BG117" i="25" s="1"/>
  <c r="D118" i="25"/>
  <c r="BG118" i="25" s="1"/>
  <c r="D119" i="25"/>
  <c r="BG119" i="25" s="1"/>
  <c r="D120" i="25"/>
  <c r="BG120" i="25" s="1"/>
  <c r="D121" i="25"/>
  <c r="BG121" i="25" s="1"/>
  <c r="D122" i="25"/>
  <c r="BG122" i="25" s="1"/>
  <c r="D123" i="25"/>
  <c r="BG123" i="25" s="1"/>
  <c r="D124" i="25"/>
  <c r="BG124" i="25" s="1"/>
  <c r="D125" i="25"/>
  <c r="BG125" i="25" s="1"/>
  <c r="D126" i="25"/>
  <c r="BG126" i="25" s="1"/>
  <c r="D127" i="25"/>
  <c r="BG127" i="25" s="1"/>
  <c r="D128" i="25"/>
  <c r="BG128" i="25" s="1"/>
  <c r="D129" i="25"/>
  <c r="BG129" i="25" s="1"/>
  <c r="D130" i="25"/>
  <c r="BG130" i="25" s="1"/>
  <c r="D131" i="25"/>
  <c r="BG131" i="25" s="1"/>
  <c r="D132" i="25"/>
  <c r="BG132" i="25" s="1"/>
  <c r="D133" i="25"/>
  <c r="BG133" i="25" s="1"/>
  <c r="D134" i="25"/>
  <c r="BG134" i="25" s="1"/>
  <c r="D135" i="25"/>
  <c r="BG135" i="25" s="1"/>
  <c r="D136" i="25"/>
  <c r="BG136" i="25" s="1"/>
  <c r="D137" i="25"/>
  <c r="BG137" i="25" s="1"/>
  <c r="D138" i="25"/>
  <c r="BG138" i="25" s="1"/>
  <c r="D139" i="25"/>
  <c r="BG139" i="25" s="1"/>
  <c r="D140" i="25"/>
  <c r="BG140" i="25" s="1"/>
  <c r="D141" i="25"/>
  <c r="BG141" i="25" s="1"/>
  <c r="D142" i="25"/>
  <c r="BG142" i="25" s="1"/>
  <c r="D143" i="25"/>
  <c r="BG143" i="25" s="1"/>
  <c r="D144" i="25"/>
  <c r="BG144" i="25" s="1"/>
  <c r="D145" i="25"/>
  <c r="BG145" i="25" s="1"/>
  <c r="D146" i="25"/>
  <c r="BG146" i="25" s="1"/>
  <c r="D147" i="25"/>
  <c r="BG147" i="25" s="1"/>
  <c r="D148" i="25"/>
  <c r="BG148" i="25" s="1"/>
  <c r="D149" i="25"/>
  <c r="BG149" i="25" s="1"/>
  <c r="D150" i="25"/>
  <c r="BG150" i="25" s="1"/>
  <c r="D151" i="25"/>
  <c r="BG151" i="25" s="1"/>
  <c r="D152" i="25"/>
  <c r="BG152" i="25" s="1"/>
  <c r="D153" i="25"/>
  <c r="BG153" i="25" s="1"/>
  <c r="D154" i="25"/>
  <c r="BG154" i="25" s="1"/>
  <c r="D155" i="25"/>
  <c r="BG155" i="25" s="1"/>
  <c r="D156" i="25"/>
  <c r="BG156" i="25" s="1"/>
  <c r="D157" i="25"/>
  <c r="BG157" i="25" s="1"/>
  <c r="D158" i="25"/>
  <c r="BG158" i="25" s="1"/>
  <c r="D159" i="25"/>
  <c r="BG159" i="25" s="1"/>
  <c r="D160" i="25"/>
  <c r="BG160" i="25" s="1"/>
  <c r="D161" i="25"/>
  <c r="BG161" i="25" s="1"/>
  <c r="D162" i="25"/>
  <c r="BG162" i="25" s="1"/>
  <c r="D163" i="25"/>
  <c r="BG163" i="25" s="1"/>
  <c r="D164" i="25"/>
  <c r="BG164" i="25" s="1"/>
  <c r="D165" i="25"/>
  <c r="BG165" i="25" s="1"/>
  <c r="D166" i="25"/>
  <c r="BG166" i="25" s="1"/>
  <c r="D167" i="25"/>
  <c r="BG167" i="25" s="1"/>
  <c r="D168" i="25"/>
  <c r="BG168" i="25" s="1"/>
  <c r="D169" i="25"/>
  <c r="BG169" i="25" s="1"/>
  <c r="D170" i="25"/>
  <c r="BG170" i="25" s="1"/>
  <c r="D171" i="25"/>
  <c r="BG171" i="25" s="1"/>
  <c r="D172" i="25"/>
  <c r="BG172" i="25" s="1"/>
  <c r="D173" i="25"/>
  <c r="BG173" i="25" s="1"/>
  <c r="D174" i="25"/>
  <c r="BG174" i="25" s="1"/>
  <c r="D175" i="25"/>
  <c r="BG175" i="25" s="1"/>
  <c r="D176" i="25"/>
  <c r="BG176" i="25" s="1"/>
  <c r="D177" i="25"/>
  <c r="BG177" i="25" s="1"/>
  <c r="D178" i="25"/>
  <c r="BG178" i="25" s="1"/>
  <c r="D179" i="25"/>
  <c r="BG179" i="25" s="1"/>
  <c r="D180" i="25"/>
  <c r="BG180" i="25" s="1"/>
  <c r="D181" i="25"/>
  <c r="BG181" i="25" s="1"/>
  <c r="D182" i="25"/>
  <c r="BG182" i="25" s="1"/>
  <c r="D183" i="25"/>
  <c r="BG183" i="25" s="1"/>
  <c r="D184" i="25"/>
  <c r="BG184" i="25" s="1"/>
  <c r="D185" i="25"/>
  <c r="BG185" i="25" s="1"/>
  <c r="D186" i="25"/>
  <c r="BG186" i="25" s="1"/>
  <c r="D187" i="25"/>
  <c r="BG187" i="25" s="1"/>
  <c r="D188" i="25"/>
  <c r="BG188" i="25" s="1"/>
  <c r="D189" i="25"/>
  <c r="BG189" i="25" s="1"/>
  <c r="D190" i="25"/>
  <c r="BG190" i="25" s="1"/>
  <c r="D191" i="25"/>
  <c r="BG191" i="25" s="1"/>
  <c r="D192" i="25"/>
  <c r="BG192" i="25" s="1"/>
  <c r="D193" i="25"/>
  <c r="BG193" i="25" s="1"/>
  <c r="D194" i="25"/>
  <c r="BG194" i="25" s="1"/>
  <c r="D195" i="25"/>
  <c r="BG195" i="25" s="1"/>
  <c r="D196" i="25"/>
  <c r="BG196" i="25" s="1"/>
  <c r="D197" i="25"/>
  <c r="BG197" i="25" s="1"/>
  <c r="D198" i="25"/>
  <c r="BG198" i="25" s="1"/>
  <c r="D199" i="25"/>
  <c r="BG199" i="25" s="1"/>
  <c r="D200" i="25"/>
  <c r="BG200" i="25" s="1"/>
  <c r="D201" i="25"/>
  <c r="BG201" i="25" s="1"/>
  <c r="D202" i="25"/>
  <c r="BG202" i="25" s="1"/>
  <c r="D203" i="25"/>
  <c r="BG203" i="25" s="1"/>
  <c r="D204" i="25"/>
  <c r="BG204" i="25" s="1"/>
  <c r="D205" i="25"/>
  <c r="BG205" i="25" s="1"/>
  <c r="D206" i="25"/>
  <c r="BG206" i="25" s="1"/>
  <c r="D207" i="25"/>
  <c r="BG207" i="25" s="1"/>
  <c r="D208" i="25"/>
  <c r="BG208" i="25" s="1"/>
  <c r="D209" i="25"/>
  <c r="BG209" i="25" s="1"/>
  <c r="D210" i="25"/>
  <c r="BG210" i="25" s="1"/>
  <c r="D211" i="25"/>
  <c r="BG211" i="25" s="1"/>
  <c r="D212" i="25"/>
  <c r="BG212" i="25" s="1"/>
  <c r="D213" i="25"/>
  <c r="BG213" i="25" s="1"/>
  <c r="D214" i="25"/>
  <c r="BG214" i="25" s="1"/>
  <c r="D215" i="25"/>
  <c r="BG215" i="25" s="1"/>
  <c r="D216" i="25"/>
  <c r="BG216" i="25" s="1"/>
  <c r="D217" i="25"/>
  <c r="BG217" i="25" s="1"/>
  <c r="D218" i="25"/>
  <c r="BG218" i="25" s="1"/>
  <c r="D219" i="25"/>
  <c r="BG219" i="25" s="1"/>
  <c r="D220" i="25"/>
  <c r="BG220" i="25" s="1"/>
  <c r="D221" i="25"/>
  <c r="BG221" i="25" s="1"/>
  <c r="D222" i="25"/>
  <c r="BG222" i="25" s="1"/>
  <c r="D223" i="25"/>
  <c r="BG223" i="25" s="1"/>
  <c r="D224" i="25"/>
  <c r="BG224" i="25" s="1"/>
  <c r="D225" i="25"/>
  <c r="BG225" i="25" s="1"/>
  <c r="D226" i="25"/>
  <c r="BG226" i="25" s="1"/>
  <c r="D227" i="25"/>
  <c r="BG227" i="25" s="1"/>
  <c r="D228" i="25"/>
  <c r="BG228" i="25" s="1"/>
  <c r="D229" i="25"/>
  <c r="BG229" i="25" s="1"/>
  <c r="D230" i="25"/>
  <c r="BG230" i="25" s="1"/>
  <c r="D231" i="25"/>
  <c r="BG231" i="25" s="1"/>
  <c r="D232" i="25"/>
  <c r="BG232" i="25" s="1"/>
  <c r="D233" i="25"/>
  <c r="BG233" i="25" s="1"/>
  <c r="D234" i="25"/>
  <c r="BG234" i="25" s="1"/>
  <c r="D235" i="25"/>
  <c r="BG235" i="25" s="1"/>
  <c r="D236" i="25"/>
  <c r="BG236" i="25" s="1"/>
  <c r="D237" i="25"/>
  <c r="BG237" i="25" s="1"/>
  <c r="D238" i="25"/>
  <c r="BG238" i="25" s="1"/>
  <c r="D239" i="25"/>
  <c r="BG239" i="25" s="1"/>
  <c r="D240" i="25"/>
  <c r="BG240" i="25" s="1"/>
  <c r="D241" i="25"/>
  <c r="BG241" i="25" s="1"/>
  <c r="D242" i="25"/>
  <c r="BG242" i="25" s="1"/>
  <c r="D243" i="25"/>
  <c r="BG243" i="25" s="1"/>
  <c r="D244" i="25"/>
  <c r="BG244" i="25" s="1"/>
  <c r="D245" i="25"/>
  <c r="BG245" i="25" s="1"/>
  <c r="D246" i="25"/>
  <c r="BG246" i="25" s="1"/>
  <c r="D247" i="25"/>
  <c r="BG247" i="25" s="1"/>
  <c r="D248" i="25"/>
  <c r="BG248" i="25" s="1"/>
  <c r="D249" i="25"/>
  <c r="BG249" i="25" s="1"/>
  <c r="D250" i="25"/>
  <c r="BG250" i="25" s="1"/>
  <c r="D251" i="25"/>
  <c r="BG251" i="25" s="1"/>
  <c r="D252" i="25"/>
  <c r="BG252" i="25" s="1"/>
  <c r="D253" i="25"/>
  <c r="BG253" i="25" s="1"/>
  <c r="D254" i="25"/>
  <c r="BG254" i="25" s="1"/>
  <c r="D255" i="25"/>
  <c r="BG255" i="25" s="1"/>
  <c r="D256" i="25"/>
  <c r="BG256" i="25" s="1"/>
  <c r="D257" i="25"/>
  <c r="BG257" i="25" s="1"/>
  <c r="D258" i="25"/>
  <c r="BG258" i="25" s="1"/>
  <c r="D259" i="25"/>
  <c r="BG259" i="25" s="1"/>
  <c r="D260" i="25"/>
  <c r="BG260" i="25" s="1"/>
  <c r="D261" i="25"/>
  <c r="BG261" i="25" s="1"/>
  <c r="D262" i="25"/>
  <c r="BG262" i="25" s="1"/>
  <c r="D263" i="25"/>
  <c r="BG263" i="25" s="1"/>
  <c r="D264" i="25"/>
  <c r="BG264" i="25" s="1"/>
  <c r="D265" i="25"/>
  <c r="BG265" i="25" s="1"/>
  <c r="D266" i="25"/>
  <c r="BG266" i="25" s="1"/>
  <c r="D267" i="25"/>
  <c r="BG267" i="25" s="1"/>
  <c r="D268" i="25"/>
  <c r="BG268" i="25" s="1"/>
  <c r="D269" i="25"/>
  <c r="BG269" i="25" s="1"/>
  <c r="D270" i="25"/>
  <c r="BG270" i="25" s="1"/>
  <c r="D271" i="25"/>
  <c r="BG271" i="25" s="1"/>
  <c r="D272" i="25"/>
  <c r="BG272" i="25" s="1"/>
  <c r="D273" i="25"/>
  <c r="BG273" i="25" s="1"/>
  <c r="D274" i="25"/>
  <c r="BG274" i="25" s="1"/>
  <c r="D275" i="25"/>
  <c r="BG275" i="25" s="1"/>
  <c r="D276" i="25"/>
  <c r="BG276" i="25" s="1"/>
  <c r="D277" i="25"/>
  <c r="BG277" i="25" s="1"/>
  <c r="D278" i="25"/>
  <c r="BG278" i="25" s="1"/>
  <c r="D279" i="25"/>
  <c r="BG279" i="25" s="1"/>
  <c r="D280" i="25"/>
  <c r="BG280" i="25" s="1"/>
  <c r="D281" i="25"/>
  <c r="BG281" i="25" s="1"/>
  <c r="D282" i="25"/>
  <c r="BG282" i="25" s="1"/>
  <c r="D283" i="25"/>
  <c r="BG283" i="25" s="1"/>
  <c r="D284" i="25"/>
  <c r="BG284" i="25" s="1"/>
  <c r="D285" i="25"/>
  <c r="BG285" i="25" s="1"/>
  <c r="D286" i="25"/>
  <c r="BG286" i="25" s="1"/>
  <c r="D287" i="25"/>
  <c r="BG287" i="25" s="1"/>
  <c r="D288" i="25"/>
  <c r="BG288" i="25" s="1"/>
  <c r="D289" i="25"/>
  <c r="BG289" i="25" s="1"/>
  <c r="D290" i="25"/>
  <c r="BG290" i="25" s="1"/>
  <c r="D291" i="25"/>
  <c r="BG291" i="25" s="1"/>
  <c r="D292" i="25"/>
  <c r="BG292" i="25" s="1"/>
  <c r="D293" i="25"/>
  <c r="BG293" i="25" s="1"/>
  <c r="D294" i="25"/>
  <c r="BG294" i="25" s="1"/>
  <c r="D295" i="25"/>
  <c r="BG295" i="25" s="1"/>
  <c r="D296" i="25"/>
  <c r="BG296" i="25" s="1"/>
  <c r="D297" i="25"/>
  <c r="BG297" i="25" s="1"/>
  <c r="D298" i="25"/>
  <c r="BG298" i="25" s="1"/>
  <c r="D299" i="25"/>
  <c r="BG299" i="25" s="1"/>
  <c r="D300" i="25"/>
  <c r="BG300" i="25" s="1"/>
  <c r="D301" i="25"/>
  <c r="BG301" i="25" s="1"/>
  <c r="D302" i="25"/>
  <c r="BG302" i="25" s="1"/>
  <c r="D303" i="25"/>
  <c r="BG303" i="25" s="1"/>
  <c r="D304" i="25"/>
  <c r="BG304" i="25" s="1"/>
  <c r="D305" i="25"/>
  <c r="BG305" i="25" s="1"/>
  <c r="D306" i="25"/>
  <c r="BG306" i="25" s="1"/>
  <c r="D307" i="25"/>
  <c r="BG307" i="25" s="1"/>
  <c r="D308" i="25"/>
  <c r="BG308" i="25" s="1"/>
  <c r="D309" i="25"/>
  <c r="BG309" i="25" s="1"/>
  <c r="D310" i="25"/>
  <c r="BG310" i="25" s="1"/>
  <c r="D311" i="25"/>
  <c r="BG311" i="25" s="1"/>
  <c r="D312" i="25"/>
  <c r="BG312" i="25" s="1"/>
  <c r="D313" i="25"/>
  <c r="BG313" i="25" s="1"/>
  <c r="D314" i="25"/>
  <c r="BG314" i="25" s="1"/>
  <c r="D315" i="25"/>
  <c r="BG315" i="25" s="1"/>
  <c r="D316" i="25"/>
  <c r="BG316" i="25" s="1"/>
  <c r="D317" i="25"/>
  <c r="BG317" i="25" s="1"/>
  <c r="D318" i="25"/>
  <c r="BG318" i="25" s="1"/>
  <c r="D319" i="25"/>
  <c r="BG319" i="25" s="1"/>
  <c r="D320" i="25"/>
  <c r="BG320" i="25" s="1"/>
  <c r="D321" i="25"/>
  <c r="BG321" i="25" s="1"/>
  <c r="D322" i="25"/>
  <c r="BG322" i="25" s="1"/>
  <c r="D323" i="25"/>
  <c r="BG323" i="25" s="1"/>
  <c r="D324" i="25"/>
  <c r="BG324" i="25" s="1"/>
  <c r="D325" i="25"/>
  <c r="BG325" i="25" s="1"/>
  <c r="D326" i="25"/>
  <c r="BG326" i="25" s="1"/>
  <c r="D327" i="25"/>
  <c r="BG327" i="25" s="1"/>
  <c r="D328" i="25"/>
  <c r="BG328" i="25" s="1"/>
  <c r="D329" i="25"/>
  <c r="BG329" i="25" s="1"/>
  <c r="D330" i="25"/>
  <c r="BG330" i="25" s="1"/>
  <c r="D331" i="25"/>
  <c r="BG331" i="25" s="1"/>
  <c r="D332" i="25"/>
  <c r="BG332" i="25" s="1"/>
  <c r="D333" i="25"/>
  <c r="BG333" i="25" s="1"/>
  <c r="D334" i="25"/>
  <c r="BG334" i="25" s="1"/>
  <c r="D335" i="25"/>
  <c r="BG335" i="25" s="1"/>
  <c r="D336" i="25"/>
  <c r="BG336" i="25" s="1"/>
  <c r="D337" i="25"/>
  <c r="BG337" i="25" s="1"/>
  <c r="D338" i="25"/>
  <c r="BG338" i="25" s="1"/>
  <c r="D339" i="25"/>
  <c r="BG339" i="25" s="1"/>
  <c r="D340" i="25"/>
  <c r="BG340" i="25" s="1"/>
  <c r="D341" i="25"/>
  <c r="BG341" i="25" s="1"/>
  <c r="D342" i="25"/>
  <c r="BG342" i="25" s="1"/>
  <c r="D343" i="25"/>
  <c r="BG343" i="25" s="1"/>
  <c r="D344" i="25"/>
  <c r="BG344" i="25" s="1"/>
  <c r="D345" i="25"/>
  <c r="BG345" i="25" s="1"/>
  <c r="D346" i="25"/>
  <c r="BG346" i="25" s="1"/>
  <c r="D347" i="25"/>
  <c r="BG347" i="25" s="1"/>
  <c r="D348" i="25"/>
  <c r="BG348" i="25" s="1"/>
  <c r="D349" i="25"/>
  <c r="BG349" i="25" s="1"/>
  <c r="D350" i="25"/>
  <c r="BG350" i="25" s="1"/>
  <c r="D351" i="25"/>
  <c r="BG351" i="25" s="1"/>
  <c r="D352" i="25"/>
  <c r="BG352" i="25" s="1"/>
  <c r="D353" i="25"/>
  <c r="BG353" i="25" s="1"/>
  <c r="D354" i="25"/>
  <c r="BG354" i="25" s="1"/>
  <c r="D355" i="25"/>
  <c r="BG355" i="25" s="1"/>
  <c r="D356" i="25"/>
  <c r="BG356" i="25" s="1"/>
  <c r="D357" i="25"/>
  <c r="BG357" i="25" s="1"/>
  <c r="D358" i="25"/>
  <c r="BG358" i="25" s="1"/>
  <c r="D359" i="25"/>
  <c r="BG359" i="25" s="1"/>
  <c r="D360" i="25"/>
  <c r="BG360" i="25" s="1"/>
  <c r="D361" i="25"/>
  <c r="BG361" i="25" s="1"/>
  <c r="D362" i="25"/>
  <c r="BG362" i="25" s="1"/>
  <c r="D363" i="25"/>
  <c r="BG363" i="25" s="1"/>
  <c r="D364" i="25"/>
  <c r="BG364" i="25" s="1"/>
  <c r="D365" i="25"/>
  <c r="BG365" i="25" s="1"/>
  <c r="D366" i="25"/>
  <c r="BG366" i="25" s="1"/>
  <c r="D367" i="25"/>
  <c r="BG367" i="25" s="1"/>
  <c r="D368" i="25"/>
  <c r="BG368" i="25" s="1"/>
  <c r="D369" i="25"/>
  <c r="BG369" i="25" s="1"/>
  <c r="D370" i="25"/>
  <c r="BG370" i="25" s="1"/>
  <c r="D371" i="25"/>
  <c r="BG371" i="25" s="1"/>
  <c r="D372" i="25"/>
  <c r="BG372" i="25" s="1"/>
  <c r="D373" i="25"/>
  <c r="BG373" i="25" s="1"/>
  <c r="D374" i="25"/>
  <c r="BG374" i="25" s="1"/>
  <c r="D375" i="25"/>
  <c r="BG375" i="25" s="1"/>
  <c r="D376" i="25"/>
  <c r="BG376" i="25" s="1"/>
  <c r="D377" i="25"/>
  <c r="BG377" i="25" s="1"/>
  <c r="D378" i="25"/>
  <c r="BG378" i="25" s="1"/>
  <c r="D379" i="25"/>
  <c r="BG379" i="25" s="1"/>
  <c r="D380" i="25"/>
  <c r="BG380" i="25" s="1"/>
  <c r="D381" i="25"/>
  <c r="BG381" i="25" s="1"/>
  <c r="D382" i="25"/>
  <c r="BG382" i="25" s="1"/>
  <c r="D383" i="25"/>
  <c r="BG383" i="25" s="1"/>
  <c r="D384" i="25"/>
  <c r="BG384" i="25" s="1"/>
  <c r="D385" i="25"/>
  <c r="BG385" i="25" s="1"/>
  <c r="D386" i="25"/>
  <c r="BG386" i="25" s="1"/>
  <c r="D387" i="25"/>
  <c r="BG387" i="25" s="1"/>
  <c r="D388" i="25"/>
  <c r="BG388" i="25" s="1"/>
  <c r="D389" i="25"/>
  <c r="BG389" i="25" s="1"/>
  <c r="D390" i="25"/>
  <c r="BG390" i="25" s="1"/>
  <c r="D391" i="25"/>
  <c r="BG391" i="25" s="1"/>
  <c r="D392" i="25"/>
  <c r="BG392" i="25" s="1"/>
  <c r="D393" i="25"/>
  <c r="BG393" i="25" s="1"/>
  <c r="D394" i="25"/>
  <c r="BG394" i="25" s="1"/>
  <c r="D395" i="25"/>
  <c r="BG395" i="25" s="1"/>
  <c r="D396" i="25"/>
  <c r="BG396" i="25" s="1"/>
  <c r="D397" i="25"/>
  <c r="BG397" i="25" s="1"/>
  <c r="D398" i="25"/>
  <c r="BG398" i="25" s="1"/>
  <c r="D399" i="25"/>
  <c r="BG399" i="25" s="1"/>
  <c r="D400" i="25"/>
  <c r="BG400" i="25" s="1"/>
  <c r="D401" i="25"/>
  <c r="BG401" i="25" s="1"/>
  <c r="D402" i="25"/>
  <c r="BG402" i="25" s="1"/>
  <c r="D403" i="25"/>
  <c r="BG403" i="25" s="1"/>
  <c r="D404" i="25"/>
  <c r="BG404" i="25" s="1"/>
  <c r="D405" i="25"/>
  <c r="BG405" i="25" s="1"/>
  <c r="D406" i="25"/>
  <c r="BG406" i="25" s="1"/>
  <c r="D407" i="25"/>
  <c r="BG407" i="25" s="1"/>
  <c r="D408" i="25"/>
  <c r="BG408" i="25" s="1"/>
  <c r="D409" i="25"/>
  <c r="BG409" i="25" s="1"/>
  <c r="D410" i="25"/>
  <c r="BG410" i="25" s="1"/>
  <c r="D411" i="25"/>
  <c r="BG411" i="25" s="1"/>
  <c r="D412" i="25"/>
  <c r="BG412" i="25" s="1"/>
  <c r="D413" i="25"/>
  <c r="BG413" i="25" s="1"/>
  <c r="D414" i="25"/>
  <c r="BG414" i="25" s="1"/>
  <c r="D415" i="25"/>
  <c r="BG415" i="25" s="1"/>
  <c r="D416" i="25"/>
  <c r="BG416" i="25" s="1"/>
  <c r="D417" i="25"/>
  <c r="BG417" i="25" s="1"/>
  <c r="D418" i="25"/>
  <c r="BG418" i="25" s="1"/>
  <c r="D419" i="25"/>
  <c r="BG419" i="25" s="1"/>
  <c r="D420" i="25"/>
  <c r="BG420" i="25" s="1"/>
  <c r="D421" i="25"/>
  <c r="BG421" i="25" s="1"/>
  <c r="D422" i="25"/>
  <c r="BG422" i="25" s="1"/>
  <c r="D423" i="25"/>
  <c r="BG423" i="25" s="1"/>
  <c r="D424" i="25"/>
  <c r="BG424" i="25" s="1"/>
  <c r="D425" i="25"/>
  <c r="BG425" i="25" s="1"/>
  <c r="D426" i="25"/>
  <c r="BG426" i="25" s="1"/>
  <c r="D427" i="25"/>
  <c r="BG427" i="25" s="1"/>
  <c r="D428" i="25"/>
  <c r="BG428" i="25" s="1"/>
  <c r="D429" i="25"/>
  <c r="BG429" i="25" s="1"/>
  <c r="D430" i="25"/>
  <c r="BG430" i="25" s="1"/>
  <c r="D431" i="25"/>
  <c r="BG431" i="25" s="1"/>
  <c r="D432" i="25"/>
  <c r="BG432" i="25" s="1"/>
  <c r="D433" i="25"/>
  <c r="BG433" i="25" s="1"/>
  <c r="D434" i="25"/>
  <c r="BG434" i="25" s="1"/>
  <c r="D435" i="25"/>
  <c r="BG435" i="25" s="1"/>
  <c r="D436" i="25"/>
  <c r="BG436" i="25" s="1"/>
  <c r="D437" i="25"/>
  <c r="BG437" i="25" s="1"/>
  <c r="D438" i="25"/>
  <c r="BG438" i="25" s="1"/>
  <c r="D439" i="25"/>
  <c r="BG439" i="25" s="1"/>
  <c r="D440" i="25"/>
  <c r="BG440" i="25" s="1"/>
  <c r="D441" i="25"/>
  <c r="BG441" i="25" s="1"/>
  <c r="D442" i="25"/>
  <c r="BG442" i="25" s="1"/>
  <c r="D443" i="25"/>
  <c r="BG443" i="25" s="1"/>
  <c r="D444" i="25"/>
  <c r="BG444" i="25" s="1"/>
  <c r="D445" i="25"/>
  <c r="BG445" i="25" s="1"/>
  <c r="D446" i="25"/>
  <c r="BG446" i="25" s="1"/>
  <c r="D447" i="25"/>
  <c r="BG447" i="25" s="1"/>
  <c r="D448" i="25"/>
  <c r="BG448" i="25" s="1"/>
  <c r="D449" i="25"/>
  <c r="BG449" i="25" s="1"/>
  <c r="D450" i="25"/>
  <c r="BG450" i="25" s="1"/>
  <c r="D451" i="25"/>
  <c r="BG451" i="25" s="1"/>
  <c r="D452" i="25"/>
  <c r="BG452" i="25" s="1"/>
  <c r="D453" i="25"/>
  <c r="BG453" i="25" s="1"/>
  <c r="D454" i="25"/>
  <c r="BG454" i="25" s="1"/>
  <c r="D455" i="25"/>
  <c r="BG455" i="25" s="1"/>
  <c r="D456" i="25"/>
  <c r="BG456" i="25" s="1"/>
  <c r="D457" i="25"/>
  <c r="BG457" i="25" s="1"/>
  <c r="D458" i="25"/>
  <c r="BG458" i="25" s="1"/>
  <c r="D459" i="25"/>
  <c r="BG459" i="25" s="1"/>
  <c r="D460" i="25"/>
  <c r="BG460" i="25" s="1"/>
  <c r="D461" i="25"/>
  <c r="BG461" i="25" s="1"/>
  <c r="D462" i="25"/>
  <c r="BG462" i="25" s="1"/>
  <c r="D463" i="25"/>
  <c r="BG463" i="25" s="1"/>
  <c r="D464" i="25"/>
  <c r="BG464" i="25" s="1"/>
  <c r="D465" i="25"/>
  <c r="BG465" i="25" s="1"/>
  <c r="D466" i="25"/>
  <c r="BG466" i="25" s="1"/>
  <c r="D467" i="25"/>
  <c r="BG467" i="25" s="1"/>
  <c r="D468" i="25"/>
  <c r="BG468" i="25" s="1"/>
  <c r="D469" i="25"/>
  <c r="BG469" i="25" s="1"/>
  <c r="D470" i="25"/>
  <c r="BG470" i="25" s="1"/>
  <c r="D471" i="25"/>
  <c r="BG471" i="25" s="1"/>
  <c r="D472" i="25"/>
  <c r="BG472" i="25" s="1"/>
  <c r="E73" i="25"/>
  <c r="D73" i="25"/>
  <c r="BY76" i="19"/>
  <c r="BY77" i="19"/>
  <c r="BY78" i="19"/>
  <c r="BY80" i="19"/>
  <c r="BY81" i="19"/>
  <c r="BY82" i="19"/>
  <c r="BY83" i="19"/>
  <c r="BY84" i="19"/>
  <c r="BY85" i="19"/>
  <c r="BY86" i="19"/>
  <c r="BY88" i="19"/>
  <c r="BY89" i="19"/>
  <c r="BY90" i="19"/>
  <c r="BY91" i="19"/>
  <c r="BY92" i="19"/>
  <c r="BY93" i="19"/>
  <c r="BY94" i="19"/>
  <c r="BY95" i="19"/>
  <c r="BY96" i="19"/>
  <c r="BY97" i="19"/>
  <c r="BY98" i="19"/>
  <c r="BY99" i="19"/>
  <c r="BY100" i="19"/>
  <c r="BY101" i="19"/>
  <c r="BY102" i="19"/>
  <c r="BY103" i="19"/>
  <c r="BY104" i="19"/>
  <c r="BY105" i="19"/>
  <c r="BY106" i="19"/>
  <c r="BY107" i="19"/>
  <c r="BY108" i="19"/>
  <c r="BY109" i="19"/>
  <c r="BY110" i="19"/>
  <c r="BY111" i="19"/>
  <c r="BY112" i="19"/>
  <c r="BY113" i="19"/>
  <c r="BY114" i="19"/>
  <c r="BY115" i="19"/>
  <c r="BY116" i="19"/>
  <c r="BY117" i="19"/>
  <c r="BY118" i="19"/>
  <c r="BY119" i="19"/>
  <c r="BY120" i="19"/>
  <c r="BY121" i="19"/>
  <c r="BY122" i="19"/>
  <c r="BY123" i="19"/>
  <c r="BY124" i="19"/>
  <c r="BY125" i="19"/>
  <c r="BY126" i="19"/>
  <c r="BY127" i="19"/>
  <c r="BY128" i="19"/>
  <c r="BY129" i="19"/>
  <c r="BY130" i="19"/>
  <c r="BY131" i="19"/>
  <c r="BY132" i="19"/>
  <c r="BY133" i="19"/>
  <c r="BY134" i="19"/>
  <c r="BY135" i="19"/>
  <c r="BY136" i="19"/>
  <c r="BY137" i="19"/>
  <c r="BY138" i="19"/>
  <c r="BY139" i="19"/>
  <c r="BY140" i="19"/>
  <c r="BY141" i="19"/>
  <c r="BY142" i="19"/>
  <c r="BY143" i="19"/>
  <c r="BY144" i="19"/>
  <c r="BY145" i="19"/>
  <c r="BY146" i="19"/>
  <c r="BY147" i="19"/>
  <c r="BY148" i="19"/>
  <c r="BY149" i="19"/>
  <c r="BY150" i="19"/>
  <c r="BY151" i="19"/>
  <c r="BY152" i="19"/>
  <c r="BY153" i="19"/>
  <c r="BY154" i="19"/>
  <c r="BY155" i="19"/>
  <c r="BY156" i="19"/>
  <c r="BY157" i="19"/>
  <c r="BY158" i="19"/>
  <c r="BY159" i="19"/>
  <c r="BY160" i="19"/>
  <c r="BY161" i="19"/>
  <c r="BY162" i="19"/>
  <c r="BY163" i="19"/>
  <c r="BY164" i="19"/>
  <c r="BY165" i="19"/>
  <c r="BY166" i="19"/>
  <c r="BY167" i="19"/>
  <c r="BY168" i="19"/>
  <c r="BY169" i="19"/>
  <c r="BY170" i="19"/>
  <c r="BY171" i="19"/>
  <c r="BY172" i="19"/>
  <c r="BY173" i="19"/>
  <c r="BY174" i="19"/>
  <c r="BY175" i="19"/>
  <c r="BY176" i="19"/>
  <c r="BY177" i="19"/>
  <c r="BY178" i="19"/>
  <c r="BY179" i="19"/>
  <c r="BY180" i="19"/>
  <c r="BY181" i="19"/>
  <c r="BY182" i="19"/>
  <c r="BY183" i="19"/>
  <c r="BY184" i="19"/>
  <c r="BY185" i="19"/>
  <c r="BY186" i="19"/>
  <c r="BY187" i="19"/>
  <c r="BY188" i="19"/>
  <c r="BY189" i="19"/>
  <c r="BY190" i="19"/>
  <c r="BY191" i="19"/>
  <c r="BY192" i="19"/>
  <c r="BY193" i="19"/>
  <c r="BY194" i="19"/>
  <c r="BY195" i="19"/>
  <c r="BY196" i="19"/>
  <c r="BY197" i="19"/>
  <c r="BY198" i="19"/>
  <c r="BY199" i="19"/>
  <c r="BY200" i="19"/>
  <c r="BY201" i="19"/>
  <c r="BY202" i="19"/>
  <c r="BY203" i="19"/>
  <c r="BY204" i="19"/>
  <c r="BY205" i="19"/>
  <c r="BY206" i="19"/>
  <c r="BY207" i="19"/>
  <c r="BY208" i="19"/>
  <c r="BY209" i="19"/>
  <c r="BY210" i="19"/>
  <c r="BY211" i="19"/>
  <c r="BY212" i="19"/>
  <c r="BY213" i="19"/>
  <c r="BY214" i="19"/>
  <c r="BY215" i="19"/>
  <c r="BY216" i="19"/>
  <c r="BY217" i="19"/>
  <c r="BY218" i="19"/>
  <c r="BY219" i="19"/>
  <c r="BY220" i="19"/>
  <c r="BY221" i="19"/>
  <c r="BY222" i="19"/>
  <c r="BY223" i="19"/>
  <c r="BY224" i="19"/>
  <c r="BY225" i="19"/>
  <c r="BY226" i="19"/>
  <c r="BY227" i="19"/>
  <c r="BY228" i="19"/>
  <c r="BY229" i="19"/>
  <c r="BY230" i="19"/>
  <c r="BY231" i="19"/>
  <c r="BY232" i="19"/>
  <c r="BY233" i="19"/>
  <c r="BY234" i="19"/>
  <c r="BY235" i="19"/>
  <c r="BY236" i="19"/>
  <c r="BY237" i="19"/>
  <c r="BY238" i="19"/>
  <c r="BY239" i="19"/>
  <c r="BY240" i="19"/>
  <c r="BY241" i="19"/>
  <c r="BY242" i="19"/>
  <c r="BY243" i="19"/>
  <c r="BY244" i="19"/>
  <c r="BY245" i="19"/>
  <c r="BY246" i="19"/>
  <c r="BY247" i="19"/>
  <c r="BY248" i="19"/>
  <c r="BY249" i="19"/>
  <c r="BY250" i="19"/>
  <c r="BY251" i="19"/>
  <c r="BY252" i="19"/>
  <c r="BY253" i="19"/>
  <c r="BY254" i="19"/>
  <c r="BY255" i="19"/>
  <c r="BY256" i="19"/>
  <c r="BY257" i="19"/>
  <c r="BY258" i="19"/>
  <c r="BY259" i="19"/>
  <c r="BY260" i="19"/>
  <c r="BY261" i="19"/>
  <c r="BY262" i="19"/>
  <c r="BY263" i="19"/>
  <c r="BY264" i="19"/>
  <c r="BY265" i="19"/>
  <c r="BY266" i="19"/>
  <c r="BY267" i="19"/>
  <c r="BY268" i="19"/>
  <c r="BY269" i="19"/>
  <c r="BY270" i="19"/>
  <c r="BY271" i="19"/>
  <c r="BY272" i="19"/>
  <c r="BY273" i="19"/>
  <c r="BY274" i="19"/>
  <c r="BY275" i="19"/>
  <c r="BY276" i="19"/>
  <c r="BY277" i="19"/>
  <c r="BY278" i="19"/>
  <c r="BY279" i="19"/>
  <c r="BY280" i="19"/>
  <c r="BY281" i="19"/>
  <c r="BY282" i="19"/>
  <c r="BY283" i="19"/>
  <c r="BY284" i="19"/>
  <c r="BY285" i="19"/>
  <c r="BY286" i="19"/>
  <c r="BY287" i="19"/>
  <c r="BY288" i="19"/>
  <c r="BY289" i="19"/>
  <c r="BY290" i="19"/>
  <c r="BY291" i="19"/>
  <c r="BY292" i="19"/>
  <c r="BY293" i="19"/>
  <c r="BY294" i="19"/>
  <c r="BY295" i="19"/>
  <c r="BY296" i="19"/>
  <c r="BY297" i="19"/>
  <c r="BY298" i="19"/>
  <c r="BY299" i="19"/>
  <c r="BY300" i="19"/>
  <c r="BY301" i="19"/>
  <c r="BY302" i="19"/>
  <c r="BY303" i="19"/>
  <c r="BY304" i="19"/>
  <c r="BY305" i="19"/>
  <c r="BY306" i="19"/>
  <c r="BY307" i="19"/>
  <c r="BY308" i="19"/>
  <c r="BY309" i="19"/>
  <c r="BY310" i="19"/>
  <c r="BY311" i="19"/>
  <c r="BY312" i="19"/>
  <c r="BY313" i="19"/>
  <c r="BY314" i="19"/>
  <c r="BY315" i="19"/>
  <c r="BY316" i="19"/>
  <c r="BY317" i="19"/>
  <c r="BY318" i="19"/>
  <c r="BY319" i="19"/>
  <c r="BY320" i="19"/>
  <c r="BY321" i="19"/>
  <c r="BY322" i="19"/>
  <c r="BY323" i="19"/>
  <c r="BY324" i="19"/>
  <c r="BY325" i="19"/>
  <c r="BY326" i="19"/>
  <c r="BY327" i="19"/>
  <c r="BY328" i="19"/>
  <c r="BY329" i="19"/>
  <c r="BY330" i="19"/>
  <c r="BY331" i="19"/>
  <c r="BY332" i="19"/>
  <c r="BY333" i="19"/>
  <c r="BY334" i="19"/>
  <c r="BY335" i="19"/>
  <c r="BY336" i="19"/>
  <c r="BY337" i="19"/>
  <c r="BY338" i="19"/>
  <c r="BY339" i="19"/>
  <c r="BY340" i="19"/>
  <c r="BY341" i="19"/>
  <c r="BY342" i="19"/>
  <c r="BY343" i="19"/>
  <c r="BY344" i="19"/>
  <c r="BY345" i="19"/>
  <c r="BY346" i="19"/>
  <c r="BY347" i="19"/>
  <c r="BY348" i="19"/>
  <c r="BY349" i="19"/>
  <c r="BY350" i="19"/>
  <c r="BY351" i="19"/>
  <c r="BY352" i="19"/>
  <c r="BY353" i="19"/>
  <c r="BY354" i="19"/>
  <c r="BY355" i="19"/>
  <c r="BY356" i="19"/>
  <c r="BY357" i="19"/>
  <c r="BY358" i="19"/>
  <c r="BY359" i="19"/>
  <c r="BY360" i="19"/>
  <c r="BY361" i="19"/>
  <c r="BY362" i="19"/>
  <c r="BY363" i="19"/>
  <c r="BY364" i="19"/>
  <c r="BY365" i="19"/>
  <c r="BY366" i="19"/>
  <c r="BY367" i="19"/>
  <c r="BY368" i="19"/>
  <c r="BY369" i="19"/>
  <c r="BY370" i="19"/>
  <c r="BY371" i="19"/>
  <c r="BY372" i="19"/>
  <c r="BY373" i="19"/>
  <c r="BY374" i="19"/>
  <c r="BY375" i="19"/>
  <c r="BY376" i="19"/>
  <c r="BY377" i="19"/>
  <c r="BY378" i="19"/>
  <c r="BY379" i="19"/>
  <c r="BY380" i="19"/>
  <c r="BY381" i="19"/>
  <c r="BY382" i="19"/>
  <c r="BY383" i="19"/>
  <c r="BY384" i="19"/>
  <c r="BY385" i="19"/>
  <c r="BY386" i="19"/>
  <c r="BY387" i="19"/>
  <c r="BY388" i="19"/>
  <c r="BY389" i="19"/>
  <c r="BY390" i="19"/>
  <c r="BY391" i="19"/>
  <c r="BY392" i="19"/>
  <c r="BY393" i="19"/>
  <c r="BY394" i="19"/>
  <c r="BY395" i="19"/>
  <c r="BY396" i="19"/>
  <c r="BY397" i="19"/>
  <c r="BY398" i="19"/>
  <c r="BY399" i="19"/>
  <c r="BY400" i="19"/>
  <c r="BY401" i="19"/>
  <c r="BY402" i="19"/>
  <c r="BY403" i="19"/>
  <c r="BY404" i="19"/>
  <c r="BY405" i="19"/>
  <c r="BY406" i="19"/>
  <c r="BY407" i="19"/>
  <c r="BY408" i="19"/>
  <c r="BY409" i="19"/>
  <c r="BY410" i="19"/>
  <c r="BY411" i="19"/>
  <c r="BY412" i="19"/>
  <c r="BY413" i="19"/>
  <c r="BY414" i="19"/>
  <c r="BY415" i="19"/>
  <c r="BY416" i="19"/>
  <c r="BY417" i="19"/>
  <c r="BY418" i="19"/>
  <c r="BY419" i="19"/>
  <c r="BY420" i="19"/>
  <c r="BY421" i="19"/>
  <c r="BY422" i="19"/>
  <c r="BY423" i="19"/>
  <c r="BY424" i="19"/>
  <c r="BY425" i="19"/>
  <c r="BY426" i="19"/>
  <c r="BY427" i="19"/>
  <c r="BY428" i="19"/>
  <c r="BY429" i="19"/>
  <c r="BY430" i="19"/>
  <c r="BY431" i="19"/>
  <c r="BY432" i="19"/>
  <c r="BY433" i="19"/>
  <c r="BY434" i="19"/>
  <c r="BY435" i="19"/>
  <c r="BY436" i="19"/>
  <c r="BY437" i="19"/>
  <c r="BY438" i="19"/>
  <c r="BY439" i="19"/>
  <c r="BY440" i="19"/>
  <c r="BY441" i="19"/>
  <c r="BY442" i="19"/>
  <c r="BY443" i="19"/>
  <c r="BY444" i="19"/>
  <c r="BY445" i="19"/>
  <c r="BY446" i="19"/>
  <c r="BY447" i="19"/>
  <c r="BY448" i="19"/>
  <c r="BY449" i="19"/>
  <c r="BY450" i="19"/>
  <c r="BY451" i="19"/>
  <c r="BY452" i="19"/>
  <c r="BY453" i="19"/>
  <c r="BY454" i="19"/>
  <c r="BY455" i="19"/>
  <c r="BY456" i="19"/>
  <c r="BY457" i="19"/>
  <c r="BY458" i="19"/>
  <c r="BY459" i="19"/>
  <c r="BY460" i="19"/>
  <c r="BY461" i="19"/>
  <c r="BY462" i="19"/>
  <c r="BY463" i="19"/>
  <c r="BY464" i="19"/>
  <c r="BY465" i="19"/>
  <c r="BY466" i="19"/>
  <c r="BY467" i="19"/>
  <c r="BY468" i="19"/>
  <c r="BY469" i="19"/>
  <c r="BY470" i="19"/>
  <c r="BY471" i="19"/>
  <c r="BY472" i="19"/>
  <c r="CE87" i="19" l="1"/>
  <c r="CF87" i="19"/>
  <c r="CD87" i="19"/>
  <c r="CE86" i="19"/>
  <c r="CF86" i="19"/>
  <c r="CD86" i="19"/>
  <c r="CE85" i="19"/>
  <c r="CF85" i="19"/>
  <c r="CD85" i="19"/>
  <c r="CE84" i="19"/>
  <c r="CF84" i="19"/>
  <c r="CD84" i="19"/>
  <c r="CE83" i="19"/>
  <c r="CF83" i="19"/>
  <c r="CD83" i="19"/>
  <c r="CE82" i="19"/>
  <c r="CF82" i="19"/>
  <c r="CD82" i="19"/>
  <c r="CF81" i="19"/>
  <c r="CE81" i="19"/>
  <c r="CD81" i="19"/>
  <c r="BG81" i="25"/>
  <c r="CB81" i="19"/>
  <c r="CM81" i="19"/>
  <c r="CE80" i="19"/>
  <c r="CF80" i="19"/>
  <c r="CD80" i="19"/>
  <c r="BG80" i="25"/>
  <c r="CB80" i="19"/>
  <c r="CM80" i="19"/>
  <c r="CE79" i="19"/>
  <c r="CF79" i="19"/>
  <c r="CD79" i="19"/>
  <c r="CE78" i="19"/>
  <c r="CF78" i="19"/>
  <c r="CD78" i="19"/>
  <c r="CE77" i="19"/>
  <c r="CF77" i="19"/>
  <c r="CD77" i="19"/>
  <c r="CE76" i="19"/>
  <c r="CF76" i="19"/>
  <c r="CD76" i="19"/>
  <c r="D53" i="20"/>
  <c r="F53" i="20" s="1"/>
  <c r="CM79" i="19"/>
  <c r="BG79" i="25"/>
  <c r="CM73" i="19"/>
  <c r="BG73" i="25"/>
  <c r="CM77" i="19"/>
  <c r="BG77" i="25"/>
  <c r="BE74" i="19"/>
  <c r="BG74" i="25"/>
  <c r="BE75" i="19"/>
  <c r="BG75" i="25"/>
  <c r="CE75" i="19"/>
  <c r="CF75" i="19"/>
  <c r="CD75" i="19"/>
  <c r="BY75" i="19"/>
  <c r="D51" i="20"/>
  <c r="F51" i="20" s="1"/>
  <c r="BC14" i="19"/>
  <c r="CF74" i="19"/>
  <c r="CE74" i="19"/>
  <c r="CD74" i="19"/>
  <c r="CF73" i="19"/>
  <c r="CE73" i="19"/>
  <c r="CD73" i="19"/>
  <c r="BY79" i="19"/>
  <c r="D52" i="20"/>
  <c r="F52" i="20" s="1"/>
  <c r="BY74" i="19"/>
  <c r="CM75" i="19"/>
  <c r="CM74" i="19"/>
  <c r="CP73" i="19"/>
  <c r="D61" i="20" l="1"/>
  <c r="CG76" i="19"/>
  <c r="CG77" i="19"/>
  <c r="CG78" i="19"/>
  <c r="CG79" i="19"/>
  <c r="CG80" i="19"/>
  <c r="CG81" i="19"/>
  <c r="CG82" i="19"/>
  <c r="CG83" i="19"/>
  <c r="CG84" i="19"/>
  <c r="CG85" i="19"/>
  <c r="CG86" i="19"/>
  <c r="CG87" i="19"/>
  <c r="CG88" i="19"/>
  <c r="CG89" i="19"/>
  <c r="CG90" i="19"/>
  <c r="CG91" i="19"/>
  <c r="CG92" i="19"/>
  <c r="CG93" i="19"/>
  <c r="CG94" i="19"/>
  <c r="CG95" i="19"/>
  <c r="CG96" i="19"/>
  <c r="CG97" i="19"/>
  <c r="CG98" i="19"/>
  <c r="CG99" i="19"/>
  <c r="CG100" i="19"/>
  <c r="CG101" i="19"/>
  <c r="CG102" i="19"/>
  <c r="CG103" i="19"/>
  <c r="CG104" i="19"/>
  <c r="CG105" i="19"/>
  <c r="CG106" i="19"/>
  <c r="CG107" i="19"/>
  <c r="CG108" i="19"/>
  <c r="CG109" i="19"/>
  <c r="CG110" i="19"/>
  <c r="CG111" i="19"/>
  <c r="CG112" i="19"/>
  <c r="CG113" i="19"/>
  <c r="CG114" i="19"/>
  <c r="CG115" i="19"/>
  <c r="CG116" i="19"/>
  <c r="CG117" i="19"/>
  <c r="CG118" i="19"/>
  <c r="CG119" i="19"/>
  <c r="CG120" i="19"/>
  <c r="CG121" i="19"/>
  <c r="CG122" i="19"/>
  <c r="CG123" i="19"/>
  <c r="CG124" i="19"/>
  <c r="CG125" i="19"/>
  <c r="CG126" i="19"/>
  <c r="CG127" i="19"/>
  <c r="CG128" i="19"/>
  <c r="CG129" i="19"/>
  <c r="CG130" i="19"/>
  <c r="CG131" i="19"/>
  <c r="CG132" i="19"/>
  <c r="CG133" i="19"/>
  <c r="CG134" i="19"/>
  <c r="CG135" i="19"/>
  <c r="CG136" i="19"/>
  <c r="CG137" i="19"/>
  <c r="CG138" i="19"/>
  <c r="CG139" i="19"/>
  <c r="CG140" i="19"/>
  <c r="CG141" i="19"/>
  <c r="CG142" i="19"/>
  <c r="CG143" i="19"/>
  <c r="CG144" i="19"/>
  <c r="CG145" i="19"/>
  <c r="CG146" i="19"/>
  <c r="CG147" i="19"/>
  <c r="CG148" i="19"/>
  <c r="CG149" i="19"/>
  <c r="CG150" i="19"/>
  <c r="CG151" i="19"/>
  <c r="CG152" i="19"/>
  <c r="CG153" i="19"/>
  <c r="CG154" i="19"/>
  <c r="CG155" i="19"/>
  <c r="CG156" i="19"/>
  <c r="CG157" i="19"/>
  <c r="CG158" i="19"/>
  <c r="CG159" i="19"/>
  <c r="CG160" i="19"/>
  <c r="CG161" i="19"/>
  <c r="CG162" i="19"/>
  <c r="CG163" i="19"/>
  <c r="CG164" i="19"/>
  <c r="CG165" i="19"/>
  <c r="CG166" i="19"/>
  <c r="CG167" i="19"/>
  <c r="CG168" i="19"/>
  <c r="CG169" i="19"/>
  <c r="CG170" i="19"/>
  <c r="CG171" i="19"/>
  <c r="CG172" i="19"/>
  <c r="CG173" i="19"/>
  <c r="CG174" i="19"/>
  <c r="CG175" i="19"/>
  <c r="CG176" i="19"/>
  <c r="CG177" i="19"/>
  <c r="CG178" i="19"/>
  <c r="CG179" i="19"/>
  <c r="CG180" i="19"/>
  <c r="CG181" i="19"/>
  <c r="CG182" i="19"/>
  <c r="CG183" i="19"/>
  <c r="CG184" i="19"/>
  <c r="CG185" i="19"/>
  <c r="CG186" i="19"/>
  <c r="CG187" i="19"/>
  <c r="CG188" i="19"/>
  <c r="CG189" i="19"/>
  <c r="CG190" i="19"/>
  <c r="CG191" i="19"/>
  <c r="CG192" i="19"/>
  <c r="CG193" i="19"/>
  <c r="CG194" i="19"/>
  <c r="CG195" i="19"/>
  <c r="CG196" i="19"/>
  <c r="CG197" i="19"/>
  <c r="CG198" i="19"/>
  <c r="CG199" i="19"/>
  <c r="CG200" i="19"/>
  <c r="CG201" i="19"/>
  <c r="CG202" i="19"/>
  <c r="CG203" i="19"/>
  <c r="CG204" i="19"/>
  <c r="CG205" i="19"/>
  <c r="CG206" i="19"/>
  <c r="CG207" i="19"/>
  <c r="CG208" i="19"/>
  <c r="CG209" i="19"/>
  <c r="CG210" i="19"/>
  <c r="CG211" i="19"/>
  <c r="CG212" i="19"/>
  <c r="CG213" i="19"/>
  <c r="CG214" i="19"/>
  <c r="CG215" i="19"/>
  <c r="CG216" i="19"/>
  <c r="CG217" i="19"/>
  <c r="CG218" i="19"/>
  <c r="CG219" i="19"/>
  <c r="CG220" i="19"/>
  <c r="CG221" i="19"/>
  <c r="CG222" i="19"/>
  <c r="CG223" i="19"/>
  <c r="CG224" i="19"/>
  <c r="CG225" i="19"/>
  <c r="CG226" i="19"/>
  <c r="CG227" i="19"/>
  <c r="CG228" i="19"/>
  <c r="CG229" i="19"/>
  <c r="CG230" i="19"/>
  <c r="CG231" i="19"/>
  <c r="CG232" i="19"/>
  <c r="CG233" i="19"/>
  <c r="CG234" i="19"/>
  <c r="CG235" i="19"/>
  <c r="CG236" i="19"/>
  <c r="CG237" i="19"/>
  <c r="CG238" i="19"/>
  <c r="CG239" i="19"/>
  <c r="CG240" i="19"/>
  <c r="CG241" i="19"/>
  <c r="CG242" i="19"/>
  <c r="CG243" i="19"/>
  <c r="CG244" i="19"/>
  <c r="CG245" i="19"/>
  <c r="CG246" i="19"/>
  <c r="CG247" i="19"/>
  <c r="CG248" i="19"/>
  <c r="CG249" i="19"/>
  <c r="CG250" i="19"/>
  <c r="CG251" i="19"/>
  <c r="CG252" i="19"/>
  <c r="CG253" i="19"/>
  <c r="CG254" i="19"/>
  <c r="CG255" i="19"/>
  <c r="CG256" i="19"/>
  <c r="CG257" i="19"/>
  <c r="CG258" i="19"/>
  <c r="CG259" i="19"/>
  <c r="CG260" i="19"/>
  <c r="CG261" i="19"/>
  <c r="CG262" i="19"/>
  <c r="CG263" i="19"/>
  <c r="CG264" i="19"/>
  <c r="CG265" i="19"/>
  <c r="CG266" i="19"/>
  <c r="CG267" i="19"/>
  <c r="CG268" i="19"/>
  <c r="CG269" i="19"/>
  <c r="CG270" i="19"/>
  <c r="CG271" i="19"/>
  <c r="CG272" i="19"/>
  <c r="CG273" i="19"/>
  <c r="CG274" i="19"/>
  <c r="CG275" i="19"/>
  <c r="CG276" i="19"/>
  <c r="CG277" i="19"/>
  <c r="CG278" i="19"/>
  <c r="CG279" i="19"/>
  <c r="CG280" i="19"/>
  <c r="CG281" i="19"/>
  <c r="CG282" i="19"/>
  <c r="CG283" i="19"/>
  <c r="CG284" i="19"/>
  <c r="CG285" i="19"/>
  <c r="CG286" i="19"/>
  <c r="CG287" i="19"/>
  <c r="CG288" i="19"/>
  <c r="CG289" i="19"/>
  <c r="CG290" i="19"/>
  <c r="CG291" i="19"/>
  <c r="CG292" i="19"/>
  <c r="CG293" i="19"/>
  <c r="CG294" i="19"/>
  <c r="CG295" i="19"/>
  <c r="CG296" i="19"/>
  <c r="CG297" i="19"/>
  <c r="CG298" i="19"/>
  <c r="CG299" i="19"/>
  <c r="CG300" i="19"/>
  <c r="CG301" i="19"/>
  <c r="CG302" i="19"/>
  <c r="CG303" i="19"/>
  <c r="CG304" i="19"/>
  <c r="CG305" i="19"/>
  <c r="CG306" i="19"/>
  <c r="CG307" i="19"/>
  <c r="CG308" i="19"/>
  <c r="CG309" i="19"/>
  <c r="CG310" i="19"/>
  <c r="CG311" i="19"/>
  <c r="CG312" i="19"/>
  <c r="CG313" i="19"/>
  <c r="CG314" i="19"/>
  <c r="CG315" i="19"/>
  <c r="CG316" i="19"/>
  <c r="CG317" i="19"/>
  <c r="CG318" i="19"/>
  <c r="CG319" i="19"/>
  <c r="CG320" i="19"/>
  <c r="CG321" i="19"/>
  <c r="CG322" i="19"/>
  <c r="CG323" i="19"/>
  <c r="CG324" i="19"/>
  <c r="CG325" i="19"/>
  <c r="CG326" i="19"/>
  <c r="CG327" i="19"/>
  <c r="CG328" i="19"/>
  <c r="CG329" i="19"/>
  <c r="CG330" i="19"/>
  <c r="CG331" i="19"/>
  <c r="CG332" i="19"/>
  <c r="CG333" i="19"/>
  <c r="CG334" i="19"/>
  <c r="CG335" i="19"/>
  <c r="CG336" i="19"/>
  <c r="CG337" i="19"/>
  <c r="CG338" i="19"/>
  <c r="CG339" i="19"/>
  <c r="CG340" i="19"/>
  <c r="CG341" i="19"/>
  <c r="CG342" i="19"/>
  <c r="CG343" i="19"/>
  <c r="CG344" i="19"/>
  <c r="CG345" i="19"/>
  <c r="CG346" i="19"/>
  <c r="CG347" i="19"/>
  <c r="CG348" i="19"/>
  <c r="CG349" i="19"/>
  <c r="CG350" i="19"/>
  <c r="CG351" i="19"/>
  <c r="CG352" i="19"/>
  <c r="CG353" i="19"/>
  <c r="CG354" i="19"/>
  <c r="CG355" i="19"/>
  <c r="CG356" i="19"/>
  <c r="CG357" i="19"/>
  <c r="CG358" i="19"/>
  <c r="CG359" i="19"/>
  <c r="CG360" i="19"/>
  <c r="CG361" i="19"/>
  <c r="CG362" i="19"/>
  <c r="CG363" i="19"/>
  <c r="CG364" i="19"/>
  <c r="CG365" i="19"/>
  <c r="CG366" i="19"/>
  <c r="CG367" i="19"/>
  <c r="CG368" i="19"/>
  <c r="CG369" i="19"/>
  <c r="CG370" i="19"/>
  <c r="CG371" i="19"/>
  <c r="CG372" i="19"/>
  <c r="CG373" i="19"/>
  <c r="CG374" i="19"/>
  <c r="CG375" i="19"/>
  <c r="CG376" i="19"/>
  <c r="CG377" i="19"/>
  <c r="CG378" i="19"/>
  <c r="CG379" i="19"/>
  <c r="CG380" i="19"/>
  <c r="CG381" i="19"/>
  <c r="CG382" i="19"/>
  <c r="CG383" i="19"/>
  <c r="CG384" i="19"/>
  <c r="CG385" i="19"/>
  <c r="CG386" i="19"/>
  <c r="CG387" i="19"/>
  <c r="CG388" i="19"/>
  <c r="CG389" i="19"/>
  <c r="CG390" i="19"/>
  <c r="CG391" i="19"/>
  <c r="CG392" i="19"/>
  <c r="CG393" i="19"/>
  <c r="CG394" i="19"/>
  <c r="CG395" i="19"/>
  <c r="CG396" i="19"/>
  <c r="CG397" i="19"/>
  <c r="CG398" i="19"/>
  <c r="CG399" i="19"/>
  <c r="CG400" i="19"/>
  <c r="CG401" i="19"/>
  <c r="CG402" i="19"/>
  <c r="CG403" i="19"/>
  <c r="CG404" i="19"/>
  <c r="CG405" i="19"/>
  <c r="CG406" i="19"/>
  <c r="CG407" i="19"/>
  <c r="CG408" i="19"/>
  <c r="CG409" i="19"/>
  <c r="CG410" i="19"/>
  <c r="CG411" i="19"/>
  <c r="CG412" i="19"/>
  <c r="CG413" i="19"/>
  <c r="CG414" i="19"/>
  <c r="CG415" i="19"/>
  <c r="CG416" i="19"/>
  <c r="CG417" i="19"/>
  <c r="CG418" i="19"/>
  <c r="CG419" i="19"/>
  <c r="CG420" i="19"/>
  <c r="CG421" i="19"/>
  <c r="CG422" i="19"/>
  <c r="CG423" i="19"/>
  <c r="CG424" i="19"/>
  <c r="CG425" i="19"/>
  <c r="CG426" i="19"/>
  <c r="CG427" i="19"/>
  <c r="CG428" i="19"/>
  <c r="CG429" i="19"/>
  <c r="CG430" i="19"/>
  <c r="CG431" i="19"/>
  <c r="CG432" i="19"/>
  <c r="CG433" i="19"/>
  <c r="CG434" i="19"/>
  <c r="CG435" i="19"/>
  <c r="CG436" i="19"/>
  <c r="CG437" i="19"/>
  <c r="CG438" i="19"/>
  <c r="CG439" i="19"/>
  <c r="CG440" i="19"/>
  <c r="CG441" i="19"/>
  <c r="CG442" i="19"/>
  <c r="CG443" i="19"/>
  <c r="CG444" i="19"/>
  <c r="CG445" i="19"/>
  <c r="CG446" i="19"/>
  <c r="CG447" i="19"/>
  <c r="CG448" i="19"/>
  <c r="CG449" i="19"/>
  <c r="CG450" i="19"/>
  <c r="CG451" i="19"/>
  <c r="CG452" i="19"/>
  <c r="CG453" i="19"/>
  <c r="CG454" i="19"/>
  <c r="CG455" i="19"/>
  <c r="CG456" i="19"/>
  <c r="CG457" i="19"/>
  <c r="CG458" i="19"/>
  <c r="CG459" i="19"/>
  <c r="CG460" i="19"/>
  <c r="CG461" i="19"/>
  <c r="CG462" i="19"/>
  <c r="CG463" i="19"/>
  <c r="CG464" i="19"/>
  <c r="CG465" i="19"/>
  <c r="CG466" i="19"/>
  <c r="CG467" i="19"/>
  <c r="CG468" i="19"/>
  <c r="CG469" i="19"/>
  <c r="CG470" i="19"/>
  <c r="CG471" i="19"/>
  <c r="CG472" i="19"/>
  <c r="CG75" i="19"/>
  <c r="CG74" i="19"/>
  <c r="CG73" i="19"/>
  <c r="D58" i="20" l="1"/>
  <c r="CL76" i="19"/>
  <c r="CL78" i="19"/>
  <c r="CL80" i="19"/>
  <c r="CL81" i="19"/>
  <c r="CL82" i="19"/>
  <c r="CL83" i="19"/>
  <c r="CL84" i="19"/>
  <c r="CL85" i="19"/>
  <c r="CL86" i="19"/>
  <c r="CL87" i="19"/>
  <c r="CL88" i="19"/>
  <c r="CL89" i="19"/>
  <c r="CL90" i="19"/>
  <c r="CL91" i="19"/>
  <c r="CL92" i="19"/>
  <c r="CL93" i="19"/>
  <c r="CL94" i="19"/>
  <c r="CL95" i="19"/>
  <c r="CL96" i="19"/>
  <c r="CL97" i="19"/>
  <c r="CL98" i="19"/>
  <c r="CL99" i="19"/>
  <c r="CL100" i="19"/>
  <c r="CL101" i="19"/>
  <c r="CL102" i="19"/>
  <c r="CL103" i="19"/>
  <c r="CL104" i="19"/>
  <c r="CL105" i="19"/>
  <c r="CL106" i="19"/>
  <c r="CL107" i="19"/>
  <c r="CL108" i="19"/>
  <c r="CL109" i="19"/>
  <c r="CL110" i="19"/>
  <c r="CL111" i="19"/>
  <c r="CL112" i="19"/>
  <c r="CL113" i="19"/>
  <c r="CL114" i="19"/>
  <c r="CL115" i="19"/>
  <c r="CL116" i="19"/>
  <c r="CL117" i="19"/>
  <c r="CL118" i="19"/>
  <c r="CL119" i="19"/>
  <c r="CL120" i="19"/>
  <c r="CL121" i="19"/>
  <c r="CL122" i="19"/>
  <c r="CL123" i="19"/>
  <c r="CL124" i="19"/>
  <c r="CL125" i="19"/>
  <c r="CL126" i="19"/>
  <c r="CL127" i="19"/>
  <c r="CL128" i="19"/>
  <c r="CL129" i="19"/>
  <c r="CL130" i="19"/>
  <c r="CL131" i="19"/>
  <c r="CL132" i="19"/>
  <c r="CL133" i="19"/>
  <c r="CL134" i="19"/>
  <c r="CL135" i="19"/>
  <c r="CL136" i="19"/>
  <c r="CL137" i="19"/>
  <c r="CL138" i="19"/>
  <c r="CL139" i="19"/>
  <c r="CL140" i="19"/>
  <c r="CL141" i="19"/>
  <c r="CL142" i="19"/>
  <c r="CL143" i="19"/>
  <c r="CL144" i="19"/>
  <c r="CL145" i="19"/>
  <c r="CL146" i="19"/>
  <c r="CL147" i="19"/>
  <c r="CL148" i="19"/>
  <c r="CL149" i="19"/>
  <c r="CL150" i="19"/>
  <c r="CL151" i="19"/>
  <c r="CL152" i="19"/>
  <c r="CL153" i="19"/>
  <c r="CL154" i="19"/>
  <c r="CL155" i="19"/>
  <c r="CL156" i="19"/>
  <c r="CL157" i="19"/>
  <c r="CL158" i="19"/>
  <c r="CL159" i="19"/>
  <c r="CL160" i="19"/>
  <c r="CL161" i="19"/>
  <c r="CL162" i="19"/>
  <c r="CL163" i="19"/>
  <c r="CL164" i="19"/>
  <c r="CL165" i="19"/>
  <c r="CL166" i="19"/>
  <c r="CL167" i="19"/>
  <c r="CL168" i="19"/>
  <c r="CL169" i="19"/>
  <c r="CL170" i="19"/>
  <c r="CL171" i="19"/>
  <c r="CL172" i="19"/>
  <c r="CL173" i="19"/>
  <c r="CL174" i="19"/>
  <c r="CL175" i="19"/>
  <c r="CL176" i="19"/>
  <c r="CL177" i="19"/>
  <c r="CL178" i="19"/>
  <c r="CL179" i="19"/>
  <c r="CL180" i="19"/>
  <c r="CL181" i="19"/>
  <c r="CL182" i="19"/>
  <c r="CL183" i="19"/>
  <c r="CL184" i="19"/>
  <c r="CL185" i="19"/>
  <c r="CL186" i="19"/>
  <c r="CL187" i="19"/>
  <c r="CL188" i="19"/>
  <c r="CL189" i="19"/>
  <c r="CL190" i="19"/>
  <c r="CL191" i="19"/>
  <c r="CL192" i="19"/>
  <c r="CL193" i="19"/>
  <c r="CL194" i="19"/>
  <c r="CL195" i="19"/>
  <c r="CL196" i="19"/>
  <c r="CL197" i="19"/>
  <c r="CL198" i="19"/>
  <c r="CL199" i="19"/>
  <c r="CL200" i="19"/>
  <c r="CL201" i="19"/>
  <c r="CL202" i="19"/>
  <c r="CL203" i="19"/>
  <c r="CL204" i="19"/>
  <c r="CL205" i="19"/>
  <c r="CL206" i="19"/>
  <c r="CL207" i="19"/>
  <c r="CL208" i="19"/>
  <c r="CL209" i="19"/>
  <c r="CL210" i="19"/>
  <c r="CL211" i="19"/>
  <c r="CL212" i="19"/>
  <c r="CL213" i="19"/>
  <c r="CL214" i="19"/>
  <c r="CL215" i="19"/>
  <c r="CL216" i="19"/>
  <c r="CL217" i="19"/>
  <c r="CL218" i="19"/>
  <c r="CL219" i="19"/>
  <c r="CL220" i="19"/>
  <c r="CL221" i="19"/>
  <c r="CL222" i="19"/>
  <c r="CL223" i="19"/>
  <c r="CL224" i="19"/>
  <c r="CL225" i="19"/>
  <c r="CL226" i="19"/>
  <c r="CL227" i="19"/>
  <c r="CL228" i="19"/>
  <c r="CL229" i="19"/>
  <c r="CL230" i="19"/>
  <c r="CL231" i="19"/>
  <c r="CL232" i="19"/>
  <c r="CL233" i="19"/>
  <c r="CL234" i="19"/>
  <c r="CL235" i="19"/>
  <c r="CL236" i="19"/>
  <c r="CL237" i="19"/>
  <c r="CL238" i="19"/>
  <c r="CL239" i="19"/>
  <c r="CL240" i="19"/>
  <c r="CL241" i="19"/>
  <c r="CL242" i="19"/>
  <c r="CL243" i="19"/>
  <c r="CL244" i="19"/>
  <c r="CL245" i="19"/>
  <c r="CL246" i="19"/>
  <c r="CL247" i="19"/>
  <c r="CL248" i="19"/>
  <c r="CL249" i="19"/>
  <c r="CL250" i="19"/>
  <c r="CL251" i="19"/>
  <c r="CL252" i="19"/>
  <c r="CL253" i="19"/>
  <c r="CL254" i="19"/>
  <c r="CL255" i="19"/>
  <c r="CL256" i="19"/>
  <c r="CL257" i="19"/>
  <c r="CL258" i="19"/>
  <c r="CL259" i="19"/>
  <c r="CL260" i="19"/>
  <c r="CL261" i="19"/>
  <c r="CL262" i="19"/>
  <c r="CL263" i="19"/>
  <c r="CL264" i="19"/>
  <c r="CL265" i="19"/>
  <c r="CL266" i="19"/>
  <c r="CL267" i="19"/>
  <c r="CL268" i="19"/>
  <c r="CL269" i="19"/>
  <c r="CL270" i="19"/>
  <c r="CL271" i="19"/>
  <c r="CL272" i="19"/>
  <c r="CL273" i="19"/>
  <c r="CL274" i="19"/>
  <c r="CL275" i="19"/>
  <c r="CL276" i="19"/>
  <c r="CL277" i="19"/>
  <c r="CL278" i="19"/>
  <c r="CL279" i="19"/>
  <c r="CL280" i="19"/>
  <c r="CL281" i="19"/>
  <c r="CL282" i="19"/>
  <c r="CL283" i="19"/>
  <c r="CL284" i="19"/>
  <c r="CL285" i="19"/>
  <c r="CL286" i="19"/>
  <c r="CL287" i="19"/>
  <c r="CL288" i="19"/>
  <c r="CL289" i="19"/>
  <c r="CL290" i="19"/>
  <c r="CL291" i="19"/>
  <c r="CL292" i="19"/>
  <c r="CL293" i="19"/>
  <c r="CL294" i="19"/>
  <c r="CL295" i="19"/>
  <c r="CL296" i="19"/>
  <c r="CL297" i="19"/>
  <c r="CL298" i="19"/>
  <c r="CL299" i="19"/>
  <c r="CL300" i="19"/>
  <c r="CL301" i="19"/>
  <c r="CL302" i="19"/>
  <c r="CL303" i="19"/>
  <c r="CL304" i="19"/>
  <c r="CL305" i="19"/>
  <c r="CL306" i="19"/>
  <c r="CL307" i="19"/>
  <c r="CL308" i="19"/>
  <c r="CL309" i="19"/>
  <c r="CL310" i="19"/>
  <c r="CL311" i="19"/>
  <c r="CL312" i="19"/>
  <c r="CL313" i="19"/>
  <c r="CL314" i="19"/>
  <c r="CL315" i="19"/>
  <c r="CL316" i="19"/>
  <c r="CL317" i="19"/>
  <c r="CL318" i="19"/>
  <c r="CL319" i="19"/>
  <c r="CL320" i="19"/>
  <c r="CL321" i="19"/>
  <c r="CL322" i="19"/>
  <c r="CL323" i="19"/>
  <c r="CL324" i="19"/>
  <c r="CL325" i="19"/>
  <c r="CL326" i="19"/>
  <c r="CL327" i="19"/>
  <c r="CL328" i="19"/>
  <c r="CL329" i="19"/>
  <c r="CL330" i="19"/>
  <c r="CL331" i="19"/>
  <c r="CL332" i="19"/>
  <c r="CL333" i="19"/>
  <c r="CL334" i="19"/>
  <c r="CL335" i="19"/>
  <c r="CL336" i="19"/>
  <c r="CL337" i="19"/>
  <c r="CL338" i="19"/>
  <c r="CL339" i="19"/>
  <c r="CL340" i="19"/>
  <c r="CL341" i="19"/>
  <c r="CL342" i="19"/>
  <c r="CL343" i="19"/>
  <c r="CL344" i="19"/>
  <c r="CL345" i="19"/>
  <c r="CL346" i="19"/>
  <c r="CL347" i="19"/>
  <c r="CL348" i="19"/>
  <c r="CL349" i="19"/>
  <c r="CL350" i="19"/>
  <c r="CL351" i="19"/>
  <c r="CL352" i="19"/>
  <c r="CL353" i="19"/>
  <c r="CL354" i="19"/>
  <c r="CL355" i="19"/>
  <c r="CL356" i="19"/>
  <c r="CL357" i="19"/>
  <c r="CL358" i="19"/>
  <c r="CL359" i="19"/>
  <c r="CL360" i="19"/>
  <c r="CL361" i="19"/>
  <c r="CL362" i="19"/>
  <c r="CL363" i="19"/>
  <c r="CL364" i="19"/>
  <c r="CL365" i="19"/>
  <c r="CL366" i="19"/>
  <c r="CL367" i="19"/>
  <c r="CL368" i="19"/>
  <c r="CL369" i="19"/>
  <c r="CL370" i="19"/>
  <c r="CL371" i="19"/>
  <c r="CL372" i="19"/>
  <c r="CL373" i="19"/>
  <c r="CL374" i="19"/>
  <c r="CL375" i="19"/>
  <c r="CL376" i="19"/>
  <c r="CL377" i="19"/>
  <c r="CL378" i="19"/>
  <c r="CL379" i="19"/>
  <c r="CL380" i="19"/>
  <c r="CL381" i="19"/>
  <c r="CL382" i="19"/>
  <c r="CL383" i="19"/>
  <c r="CL384" i="19"/>
  <c r="CL385" i="19"/>
  <c r="CL386" i="19"/>
  <c r="CL387" i="19"/>
  <c r="CL388" i="19"/>
  <c r="CL389" i="19"/>
  <c r="CL390" i="19"/>
  <c r="CL391" i="19"/>
  <c r="CL392" i="19"/>
  <c r="CL393" i="19"/>
  <c r="CL394" i="19"/>
  <c r="CL395" i="19"/>
  <c r="CL396" i="19"/>
  <c r="CL397" i="19"/>
  <c r="CL398" i="19"/>
  <c r="CL399" i="19"/>
  <c r="CL400" i="19"/>
  <c r="CL401" i="19"/>
  <c r="CL402" i="19"/>
  <c r="CL403" i="19"/>
  <c r="CL404" i="19"/>
  <c r="CL405" i="19"/>
  <c r="CL406" i="19"/>
  <c r="CL407" i="19"/>
  <c r="CL408" i="19"/>
  <c r="CL409" i="19"/>
  <c r="CL410" i="19"/>
  <c r="CL411" i="19"/>
  <c r="CL412" i="19"/>
  <c r="CL413" i="19"/>
  <c r="CL414" i="19"/>
  <c r="CL415" i="19"/>
  <c r="CL416" i="19"/>
  <c r="CL417" i="19"/>
  <c r="CL418" i="19"/>
  <c r="CL419" i="19"/>
  <c r="CL420" i="19"/>
  <c r="CL421" i="19"/>
  <c r="CL422" i="19"/>
  <c r="CL423" i="19"/>
  <c r="CL424" i="19"/>
  <c r="CL425" i="19"/>
  <c r="CL426" i="19"/>
  <c r="CL427" i="19"/>
  <c r="CL428" i="19"/>
  <c r="CL429" i="19"/>
  <c r="CL430" i="19"/>
  <c r="CL431" i="19"/>
  <c r="CL432" i="19"/>
  <c r="CL433" i="19"/>
  <c r="CL434" i="19"/>
  <c r="CL435" i="19"/>
  <c r="CL436" i="19"/>
  <c r="CL437" i="19"/>
  <c r="CL438" i="19"/>
  <c r="CL439" i="19"/>
  <c r="CL440" i="19"/>
  <c r="CL441" i="19"/>
  <c r="CL442" i="19"/>
  <c r="CL443" i="19"/>
  <c r="CL444" i="19"/>
  <c r="CL445" i="19"/>
  <c r="CL446" i="19"/>
  <c r="CL447" i="19"/>
  <c r="CL448" i="19"/>
  <c r="CL449" i="19"/>
  <c r="CL450" i="19"/>
  <c r="CL451" i="19"/>
  <c r="CL452" i="19"/>
  <c r="CL453" i="19"/>
  <c r="CL454" i="19"/>
  <c r="CL455" i="19"/>
  <c r="CL456" i="19"/>
  <c r="CL457" i="19"/>
  <c r="CL458" i="19"/>
  <c r="CL459" i="19"/>
  <c r="CL460" i="19"/>
  <c r="CL461" i="19"/>
  <c r="CL462" i="19"/>
  <c r="CL463" i="19"/>
  <c r="CL464" i="19"/>
  <c r="CL465" i="19"/>
  <c r="CL466" i="19"/>
  <c r="CL467" i="19"/>
  <c r="CL468" i="19"/>
  <c r="CL469" i="19"/>
  <c r="CL470" i="19"/>
  <c r="CL471" i="19"/>
  <c r="CL472" i="19"/>
  <c r="CK76" i="19"/>
  <c r="CK77" i="19"/>
  <c r="CK78" i="19"/>
  <c r="CK79" i="19"/>
  <c r="CK80" i="19"/>
  <c r="CK81" i="19"/>
  <c r="CK82" i="19"/>
  <c r="CK83" i="19"/>
  <c r="CK84" i="19"/>
  <c r="CK85" i="19"/>
  <c r="CK86" i="19"/>
  <c r="CK87" i="19"/>
  <c r="CK88" i="19"/>
  <c r="CK89" i="19"/>
  <c r="CK90" i="19"/>
  <c r="CK91" i="19"/>
  <c r="CK92" i="19"/>
  <c r="CK93" i="19"/>
  <c r="CK94" i="19"/>
  <c r="CK95" i="19"/>
  <c r="CK96" i="19"/>
  <c r="CK97" i="19"/>
  <c r="CK98" i="19"/>
  <c r="CK99" i="19"/>
  <c r="CK100" i="19"/>
  <c r="CK101" i="19"/>
  <c r="CK102" i="19"/>
  <c r="CK103" i="19"/>
  <c r="CK104" i="19"/>
  <c r="CK105" i="19"/>
  <c r="CK106" i="19"/>
  <c r="CK107" i="19"/>
  <c r="CK108" i="19"/>
  <c r="CK109" i="19"/>
  <c r="CK110" i="19"/>
  <c r="CK111" i="19"/>
  <c r="CK112" i="19"/>
  <c r="CK113" i="19"/>
  <c r="CK114" i="19"/>
  <c r="CK115" i="19"/>
  <c r="CK116" i="19"/>
  <c r="CK117" i="19"/>
  <c r="CK118" i="19"/>
  <c r="CK119" i="19"/>
  <c r="CK120" i="19"/>
  <c r="CK121" i="19"/>
  <c r="CK122" i="19"/>
  <c r="CK123" i="19"/>
  <c r="CK124" i="19"/>
  <c r="CK125" i="19"/>
  <c r="CK126" i="19"/>
  <c r="CK127" i="19"/>
  <c r="CK128" i="19"/>
  <c r="CK129" i="19"/>
  <c r="CK130" i="19"/>
  <c r="CK131" i="19"/>
  <c r="CK132" i="19"/>
  <c r="CK133" i="19"/>
  <c r="CK134" i="19"/>
  <c r="CK135" i="19"/>
  <c r="CK136" i="19"/>
  <c r="CK137" i="19"/>
  <c r="CK138" i="19"/>
  <c r="CK139" i="19"/>
  <c r="CK140" i="19"/>
  <c r="CK141" i="19"/>
  <c r="CK142" i="19"/>
  <c r="CK143" i="19"/>
  <c r="CK144" i="19"/>
  <c r="CK145" i="19"/>
  <c r="CK146" i="19"/>
  <c r="CK147" i="19"/>
  <c r="CK148" i="19"/>
  <c r="CK149" i="19"/>
  <c r="CK150" i="19"/>
  <c r="CK151" i="19"/>
  <c r="CK152" i="19"/>
  <c r="CK153" i="19"/>
  <c r="CK154" i="19"/>
  <c r="CK155" i="19"/>
  <c r="CK156" i="19"/>
  <c r="CK157" i="19"/>
  <c r="CK158" i="19"/>
  <c r="CK159" i="19"/>
  <c r="CK160" i="19"/>
  <c r="CK161" i="19"/>
  <c r="CK162" i="19"/>
  <c r="CK163" i="19"/>
  <c r="CK164" i="19"/>
  <c r="CK165" i="19"/>
  <c r="CK166" i="19"/>
  <c r="CK167" i="19"/>
  <c r="CK168" i="19"/>
  <c r="CK169" i="19"/>
  <c r="CK170" i="19"/>
  <c r="CK171" i="19"/>
  <c r="CK172" i="19"/>
  <c r="CK173" i="19"/>
  <c r="CK174" i="19"/>
  <c r="CK175" i="19"/>
  <c r="CK176" i="19"/>
  <c r="CK177" i="19"/>
  <c r="CK178" i="19"/>
  <c r="CK179" i="19"/>
  <c r="CK180" i="19"/>
  <c r="CK181" i="19"/>
  <c r="CK182" i="19"/>
  <c r="CK183" i="19"/>
  <c r="CK184" i="19"/>
  <c r="CK185" i="19"/>
  <c r="CK186" i="19"/>
  <c r="CK187" i="19"/>
  <c r="CK188" i="19"/>
  <c r="CK189" i="19"/>
  <c r="CK190" i="19"/>
  <c r="CK191" i="19"/>
  <c r="CK192" i="19"/>
  <c r="CK193" i="19"/>
  <c r="CK194" i="19"/>
  <c r="CK195" i="19"/>
  <c r="CK196" i="19"/>
  <c r="CK197" i="19"/>
  <c r="CK198" i="19"/>
  <c r="CK199" i="19"/>
  <c r="CK200" i="19"/>
  <c r="CK201" i="19"/>
  <c r="CK202" i="19"/>
  <c r="CK203" i="19"/>
  <c r="CK204" i="19"/>
  <c r="CK205" i="19"/>
  <c r="CK206" i="19"/>
  <c r="CK207" i="19"/>
  <c r="CK208" i="19"/>
  <c r="CK209" i="19"/>
  <c r="CK210" i="19"/>
  <c r="CK211" i="19"/>
  <c r="CK212" i="19"/>
  <c r="CK213" i="19"/>
  <c r="CK214" i="19"/>
  <c r="CK215" i="19"/>
  <c r="CK216" i="19"/>
  <c r="CK217" i="19"/>
  <c r="CK218" i="19"/>
  <c r="CK219" i="19"/>
  <c r="CK220" i="19"/>
  <c r="CK221" i="19"/>
  <c r="CK222" i="19"/>
  <c r="CK223" i="19"/>
  <c r="CK224" i="19"/>
  <c r="CK225" i="19"/>
  <c r="CK226" i="19"/>
  <c r="CK227" i="19"/>
  <c r="CK228" i="19"/>
  <c r="CK229" i="19"/>
  <c r="CK230" i="19"/>
  <c r="CK231" i="19"/>
  <c r="CK232" i="19"/>
  <c r="CK233" i="19"/>
  <c r="CK234" i="19"/>
  <c r="CK235" i="19"/>
  <c r="CK236" i="19"/>
  <c r="CK237" i="19"/>
  <c r="CK238" i="19"/>
  <c r="CK239" i="19"/>
  <c r="CK240" i="19"/>
  <c r="CK241" i="19"/>
  <c r="CK242" i="19"/>
  <c r="CK243" i="19"/>
  <c r="CK244" i="19"/>
  <c r="CK245" i="19"/>
  <c r="CK246" i="19"/>
  <c r="CK247" i="19"/>
  <c r="CK248" i="19"/>
  <c r="CK249" i="19"/>
  <c r="CK250" i="19"/>
  <c r="CK251" i="19"/>
  <c r="CK252" i="19"/>
  <c r="CK253" i="19"/>
  <c r="CK254" i="19"/>
  <c r="CK255" i="19"/>
  <c r="CK256" i="19"/>
  <c r="CK257" i="19"/>
  <c r="CK258" i="19"/>
  <c r="CK259" i="19"/>
  <c r="CK260" i="19"/>
  <c r="CK261" i="19"/>
  <c r="CK262" i="19"/>
  <c r="CK263" i="19"/>
  <c r="CK264" i="19"/>
  <c r="CK265" i="19"/>
  <c r="CK266" i="19"/>
  <c r="CK267" i="19"/>
  <c r="CK268" i="19"/>
  <c r="CK269" i="19"/>
  <c r="CK270" i="19"/>
  <c r="CK271" i="19"/>
  <c r="CK272" i="19"/>
  <c r="CK273" i="19"/>
  <c r="CK274" i="19"/>
  <c r="CK275" i="19"/>
  <c r="CK276" i="19"/>
  <c r="CK277" i="19"/>
  <c r="CK278" i="19"/>
  <c r="CK279" i="19"/>
  <c r="CK280" i="19"/>
  <c r="CK281" i="19"/>
  <c r="CK282" i="19"/>
  <c r="CK283" i="19"/>
  <c r="CK284" i="19"/>
  <c r="CK285" i="19"/>
  <c r="CK286" i="19"/>
  <c r="CK287" i="19"/>
  <c r="CK288" i="19"/>
  <c r="CK289" i="19"/>
  <c r="CK290" i="19"/>
  <c r="CK291" i="19"/>
  <c r="CK292" i="19"/>
  <c r="CK293" i="19"/>
  <c r="CK294" i="19"/>
  <c r="CK295" i="19"/>
  <c r="CK296" i="19"/>
  <c r="CK297" i="19"/>
  <c r="CK298" i="19"/>
  <c r="CK299" i="19"/>
  <c r="CK300" i="19"/>
  <c r="CK301" i="19"/>
  <c r="CK302" i="19"/>
  <c r="CK303" i="19"/>
  <c r="CK304" i="19"/>
  <c r="CK305" i="19"/>
  <c r="CK306" i="19"/>
  <c r="CK307" i="19"/>
  <c r="CK308" i="19"/>
  <c r="CK309" i="19"/>
  <c r="CK310" i="19"/>
  <c r="CK311" i="19"/>
  <c r="CK312" i="19"/>
  <c r="CK313" i="19"/>
  <c r="CK314" i="19"/>
  <c r="CK315" i="19"/>
  <c r="CK316" i="19"/>
  <c r="CK317" i="19"/>
  <c r="CK318" i="19"/>
  <c r="CK319" i="19"/>
  <c r="CK320" i="19"/>
  <c r="CK321" i="19"/>
  <c r="CK322" i="19"/>
  <c r="CK323" i="19"/>
  <c r="CK324" i="19"/>
  <c r="CK325" i="19"/>
  <c r="CK326" i="19"/>
  <c r="CK327" i="19"/>
  <c r="CK328" i="19"/>
  <c r="CK329" i="19"/>
  <c r="CK330" i="19"/>
  <c r="CK331" i="19"/>
  <c r="CK332" i="19"/>
  <c r="CK333" i="19"/>
  <c r="CK334" i="19"/>
  <c r="CK335" i="19"/>
  <c r="CK336" i="19"/>
  <c r="CK337" i="19"/>
  <c r="CK338" i="19"/>
  <c r="CK339" i="19"/>
  <c r="CK340" i="19"/>
  <c r="CK341" i="19"/>
  <c r="CK342" i="19"/>
  <c r="CK343" i="19"/>
  <c r="CK344" i="19"/>
  <c r="CK345" i="19"/>
  <c r="CK346" i="19"/>
  <c r="CK347" i="19"/>
  <c r="CK348" i="19"/>
  <c r="CK349" i="19"/>
  <c r="CK350" i="19"/>
  <c r="CK351" i="19"/>
  <c r="CK352" i="19"/>
  <c r="CK353" i="19"/>
  <c r="CK354" i="19"/>
  <c r="CK355" i="19"/>
  <c r="CK356" i="19"/>
  <c r="CK357" i="19"/>
  <c r="CK358" i="19"/>
  <c r="CK359" i="19"/>
  <c r="CK360" i="19"/>
  <c r="CK361" i="19"/>
  <c r="CK362" i="19"/>
  <c r="CK363" i="19"/>
  <c r="CK364" i="19"/>
  <c r="CK365" i="19"/>
  <c r="CK366" i="19"/>
  <c r="CK367" i="19"/>
  <c r="CK368" i="19"/>
  <c r="CK369" i="19"/>
  <c r="CK370" i="19"/>
  <c r="CK371" i="19"/>
  <c r="CK372" i="19"/>
  <c r="CK373" i="19"/>
  <c r="CK374" i="19"/>
  <c r="CK375" i="19"/>
  <c r="CK376" i="19"/>
  <c r="CK377" i="19"/>
  <c r="CK378" i="19"/>
  <c r="CK379" i="19"/>
  <c r="CK380" i="19"/>
  <c r="CK381" i="19"/>
  <c r="CK382" i="19"/>
  <c r="CK383" i="19"/>
  <c r="CK384" i="19"/>
  <c r="CK385" i="19"/>
  <c r="CK386" i="19"/>
  <c r="CK387" i="19"/>
  <c r="CK388" i="19"/>
  <c r="CK389" i="19"/>
  <c r="CK390" i="19"/>
  <c r="CK391" i="19"/>
  <c r="CK392" i="19"/>
  <c r="CK393" i="19"/>
  <c r="CK394" i="19"/>
  <c r="CK395" i="19"/>
  <c r="CK396" i="19"/>
  <c r="CK397" i="19"/>
  <c r="CK398" i="19"/>
  <c r="CK399" i="19"/>
  <c r="CK400" i="19"/>
  <c r="CK401" i="19"/>
  <c r="CK402" i="19"/>
  <c r="CK403" i="19"/>
  <c r="CK404" i="19"/>
  <c r="CK405" i="19"/>
  <c r="CK406" i="19"/>
  <c r="CK407" i="19"/>
  <c r="CK408" i="19"/>
  <c r="CK409" i="19"/>
  <c r="CK410" i="19"/>
  <c r="CK411" i="19"/>
  <c r="CK412" i="19"/>
  <c r="CK413" i="19"/>
  <c r="CK414" i="19"/>
  <c r="CK415" i="19"/>
  <c r="CK416" i="19"/>
  <c r="CK417" i="19"/>
  <c r="CK418" i="19"/>
  <c r="CK419" i="19"/>
  <c r="CK420" i="19"/>
  <c r="CK421" i="19"/>
  <c r="CK422" i="19"/>
  <c r="CK423" i="19"/>
  <c r="CK424" i="19"/>
  <c r="CK425" i="19"/>
  <c r="CK426" i="19"/>
  <c r="CK427" i="19"/>
  <c r="CK428" i="19"/>
  <c r="CK429" i="19"/>
  <c r="CK430" i="19"/>
  <c r="CK431" i="19"/>
  <c r="CK432" i="19"/>
  <c r="CK433" i="19"/>
  <c r="CK434" i="19"/>
  <c r="CK435" i="19"/>
  <c r="CK436" i="19"/>
  <c r="CK437" i="19"/>
  <c r="CK438" i="19"/>
  <c r="CK439" i="19"/>
  <c r="CK440" i="19"/>
  <c r="CK441" i="19"/>
  <c r="CK442" i="19"/>
  <c r="CK443" i="19"/>
  <c r="CK444" i="19"/>
  <c r="CK445" i="19"/>
  <c r="CK446" i="19"/>
  <c r="CK447" i="19"/>
  <c r="CK448" i="19"/>
  <c r="CK449" i="19"/>
  <c r="CK450" i="19"/>
  <c r="CK451" i="19"/>
  <c r="CK452" i="19"/>
  <c r="CK453" i="19"/>
  <c r="CK454" i="19"/>
  <c r="CK455" i="19"/>
  <c r="CK456" i="19"/>
  <c r="CK457" i="19"/>
  <c r="CK458" i="19"/>
  <c r="CK459" i="19"/>
  <c r="CK460" i="19"/>
  <c r="CK461" i="19"/>
  <c r="CK462" i="19"/>
  <c r="CK463" i="19"/>
  <c r="CK464" i="19"/>
  <c r="CK465" i="19"/>
  <c r="CK466" i="19"/>
  <c r="CK467" i="19"/>
  <c r="CK468" i="19"/>
  <c r="CK469" i="19"/>
  <c r="CK470" i="19"/>
  <c r="CK471" i="19"/>
  <c r="CK472" i="19"/>
  <c r="CK75" i="19"/>
  <c r="CK74" i="19"/>
  <c r="CK73" i="19"/>
  <c r="AZ339" i="38" a="1"/>
  <c r="AY213" i="38" a="1"/>
  <c r="AV195" i="38" a="1"/>
  <c r="AX109" i="38" a="1"/>
  <c r="AV239" i="38" a="1"/>
  <c r="BB384" i="38" a="1"/>
  <c r="AZ298" i="38" a="1"/>
  <c r="AV428" i="38" a="1"/>
  <c r="BA468" i="38" a="1"/>
  <c r="AV388" i="38" a="1"/>
  <c r="AV162" i="38" a="1"/>
  <c r="AW187" i="38" a="1"/>
  <c r="AU125" i="38" a="1"/>
  <c r="AZ383" i="38" a="1"/>
  <c r="AX308" i="38" a="1"/>
  <c r="AV407" i="38" a="1"/>
  <c r="AX226" i="38" a="1"/>
  <c r="BA306" i="38" a="1"/>
  <c r="BA303" i="38" a="1"/>
  <c r="AW349" i="38" a="1"/>
  <c r="AX391" i="38" a="1"/>
  <c r="AY444" i="38" a="1"/>
  <c r="AY377" i="38" a="1"/>
  <c r="BB434" i="38" a="1"/>
  <c r="AX254" i="38" a="1"/>
  <c r="AY227" i="38" a="1"/>
  <c r="AY137" i="38" a="1"/>
  <c r="BA73" i="38" a="1"/>
  <c r="BA114" i="38" a="1"/>
  <c r="AX386" i="38" a="1"/>
  <c r="AW343" i="38" a="1"/>
  <c r="BA163" i="38" a="1"/>
  <c r="AV164" i="38" a="1"/>
  <c r="AY206" i="38" a="1"/>
  <c r="BB283" i="38" a="1"/>
  <c r="AU92" i="38" a="1"/>
  <c r="AV343" i="38" a="1"/>
  <c r="AU449" i="38" a="1"/>
  <c r="BA265" i="38" a="1"/>
  <c r="AY150" i="38" a="1"/>
  <c r="AZ222" i="38" a="1"/>
  <c r="AY318" i="38" a="1"/>
  <c r="BA233" i="38" a="1"/>
  <c r="AW157" i="38" a="1"/>
  <c r="AV299" i="38" a="1"/>
  <c r="AX206" i="38" a="1"/>
  <c r="AZ161" i="38" a="1"/>
  <c r="BB294" i="38" a="1"/>
  <c r="BA293" i="38" a="1"/>
  <c r="BB295" i="38" a="1"/>
  <c r="AX161" i="38" a="1"/>
  <c r="BB274" i="38" a="1"/>
  <c r="AV330" i="38" a="1"/>
  <c r="AY380" i="38" a="1"/>
  <c r="AW310" i="38" a="1"/>
  <c r="AX212" i="38" a="1"/>
  <c r="AV376" i="38" a="1"/>
  <c r="AU214" i="38" a="1"/>
  <c r="AZ142" i="38" a="1"/>
  <c r="AZ357" i="38" a="1"/>
  <c r="BB266" i="38" a="1"/>
  <c r="AY211" i="38" a="1"/>
  <c r="AY323" i="38" a="1"/>
  <c r="AX435" i="38" a="1"/>
  <c r="BB350" i="38" a="1"/>
  <c r="AW243" i="38" a="1"/>
  <c r="AZ171" i="38" a="1"/>
  <c r="AU209" i="38" a="1"/>
  <c r="BB168" i="38" a="1"/>
  <c r="AV213" i="38" a="1"/>
  <c r="AZ387" i="38" a="1"/>
  <c r="AW142" i="38" a="1"/>
  <c r="AY296" i="38" a="1"/>
  <c r="AV342" i="38" a="1"/>
  <c r="AY179" i="38" a="1"/>
  <c r="AW382" i="38" a="1"/>
  <c r="AX451" i="38" a="1"/>
  <c r="BB367" i="38" a="1"/>
  <c r="AW139" i="38" a="1"/>
  <c r="AW233" i="38" a="1"/>
  <c r="AV147" i="38" a="1"/>
  <c r="AV357" i="38" a="1"/>
  <c r="BA390" i="38" a="1"/>
  <c r="AU453" i="38" a="1"/>
  <c r="BB276" i="38" a="1"/>
  <c r="AX86" i="38" a="1"/>
  <c r="BA397" i="38" a="1"/>
  <c r="BA268" i="38" a="1"/>
  <c r="AU344" i="38" a="1"/>
  <c r="AV89" i="38" a="1"/>
  <c r="BA152" i="38" a="1"/>
  <c r="BB366" i="38" a="1"/>
  <c r="AV406" i="38" a="1"/>
  <c r="AW128" i="38" a="1"/>
  <c r="AZ458" i="38" a="1"/>
  <c r="AZ398" i="38" a="1"/>
  <c r="AW470" i="38" a="1"/>
  <c r="AZ125" i="38" a="1"/>
  <c r="AV118" i="38" a="1"/>
  <c r="BA141" i="38" a="1"/>
  <c r="AV371" i="38" a="1"/>
  <c r="AU237" i="38" a="1"/>
  <c r="AV393" i="38" a="1"/>
  <c r="AZ223" i="38" a="1"/>
  <c r="BB362" i="38" a="1"/>
  <c r="AZ442" i="38" a="1"/>
  <c r="AV432" i="38" a="1"/>
  <c r="BB278" i="38" a="1"/>
  <c r="AX118" i="38" a="1"/>
  <c r="AZ389" i="38" a="1"/>
  <c r="AV375" i="38" a="1"/>
  <c r="AW384" i="38" a="1"/>
  <c r="AW222" i="38" a="1"/>
  <c r="AZ391" i="38" a="1"/>
  <c r="AU421" i="38" a="1"/>
  <c r="AX276" i="38" a="1"/>
  <c r="BA110" i="38" a="1"/>
  <c r="AZ292" i="38" a="1"/>
  <c r="AX441" i="38" a="1"/>
  <c r="AX359" i="38" a="1"/>
  <c r="BA254" i="38" a="1"/>
  <c r="AV209" i="38" a="1"/>
  <c r="AZ265" i="38" a="1"/>
  <c r="AU288" i="38" a="1"/>
  <c r="AY438" i="38" a="1"/>
  <c r="AV313" i="38" a="1"/>
  <c r="AX168" i="38" a="1"/>
  <c r="BB95" i="38" a="1"/>
  <c r="BB400" i="38" a="1"/>
  <c r="AV456" i="38" a="1"/>
  <c r="BA131" i="38" a="1"/>
  <c r="AY208" i="38" a="1"/>
  <c r="AX182" i="38" a="1"/>
  <c r="AW205" i="38" a="1"/>
  <c r="AW172" i="38" a="1"/>
  <c r="BB101" i="38" a="1"/>
  <c r="BB415" i="38" a="1"/>
  <c r="AU115" i="38" a="1"/>
  <c r="BB405" i="38" a="1"/>
  <c r="AY302" i="38" a="1"/>
  <c r="AU218" i="38" a="1"/>
  <c r="AX420" i="38" a="1"/>
  <c r="AZ359" i="38" a="1"/>
  <c r="AY463" i="38" a="1"/>
  <c r="AZ376" i="38" a="1"/>
  <c r="AY392" i="38" a="1"/>
  <c r="AU322" i="38" a="1"/>
  <c r="AZ232" i="38" a="1"/>
  <c r="AV457" i="38" a="1"/>
  <c r="AV329" i="38" a="1"/>
  <c r="AZ254" i="38" a="1"/>
  <c r="AY413" i="38" a="1"/>
  <c r="AZ94" i="38" a="1"/>
  <c r="BB329" i="38" a="1"/>
  <c r="BB154" i="38" a="1"/>
  <c r="AU260" i="38" a="1"/>
  <c r="BB406" i="38" a="1"/>
  <c r="AX101" i="38" a="1"/>
  <c r="BA376" i="38" a="1"/>
  <c r="AZ370" i="38" a="1"/>
  <c r="AU450" i="38" a="1"/>
  <c r="AZ425" i="38" a="1"/>
  <c r="AY327" i="38" a="1"/>
  <c r="BA168" i="38" a="1"/>
  <c r="AY99" i="38" a="1"/>
  <c r="AU235" i="38" a="1"/>
  <c r="BB97" i="38" a="1"/>
  <c r="AV403" i="38" a="1"/>
  <c r="AV348" i="38" a="1"/>
  <c r="AX88" i="38" a="1"/>
  <c r="AU236" i="38" a="1"/>
  <c r="AZ343" i="38" a="1"/>
  <c r="AZ462" i="38" a="1"/>
  <c r="AU253" i="38" a="1"/>
  <c r="AU382" i="38" a="1"/>
  <c r="AW234" i="38" a="1"/>
  <c r="AX372" i="38" a="1"/>
  <c r="AV379" i="38" a="1"/>
  <c r="AX402" i="38" a="1"/>
  <c r="BB243" i="38" a="1"/>
  <c r="BA321" i="38" a="1"/>
  <c r="AZ395" i="38" a="1"/>
  <c r="AX185" i="38" a="1"/>
  <c r="AZ131" i="38" a="1"/>
  <c r="AU243" i="38" a="1"/>
  <c r="BA433" i="38" a="1"/>
  <c r="BA78" i="38" a="1"/>
  <c r="BA173" i="38" a="1"/>
  <c r="AV331" i="38" a="1"/>
  <c r="AX470" i="38" a="1"/>
  <c r="AU180" i="38" a="1"/>
  <c r="AU220" i="38" a="1"/>
  <c r="AV140" i="38" a="1"/>
  <c r="BB334" i="38" a="1"/>
  <c r="AW353" i="38" a="1"/>
  <c r="AY77" i="38" a="1"/>
  <c r="AZ186" i="38" a="1"/>
  <c r="BB245" i="38" a="1"/>
  <c r="AW229" i="38" a="1"/>
  <c r="AV174" i="38" a="1"/>
  <c r="BA153" i="38" a="1"/>
  <c r="AU300" i="38" a="1"/>
  <c r="BA341" i="38" a="1"/>
  <c r="AU296" i="38" a="1"/>
  <c r="AZ147" i="38" a="1"/>
  <c r="AZ204" i="38" a="1"/>
  <c r="AX228" i="38" a="1"/>
  <c r="AY131" i="38" a="1"/>
  <c r="AX215" i="38" a="1"/>
  <c r="AV266" i="38" a="1"/>
  <c r="BA283" i="38" a="1"/>
  <c r="BA107" i="38" a="1"/>
  <c r="BB304" i="38" a="1"/>
  <c r="AZ353" i="38" a="1"/>
  <c r="BA354" i="38" a="1"/>
  <c r="AU117" i="38" a="1"/>
  <c r="AZ287" i="38" a="1"/>
  <c r="AX115" i="38" a="1"/>
  <c r="BB402" i="38" a="1"/>
  <c r="BB460" i="38" a="1"/>
  <c r="AY466" i="38" a="1"/>
  <c r="AU281" i="38" a="1"/>
  <c r="BB75" i="38" a="1"/>
  <c r="AX472" i="38" a="1"/>
  <c r="BA380" i="38" a="1"/>
  <c r="AZ230" i="38" a="1"/>
  <c r="AX388" i="38" a="1"/>
  <c r="AY362" i="38" a="1"/>
  <c r="BB155" i="38" a="1"/>
  <c r="AY455" i="38" a="1"/>
  <c r="AU341" i="38" a="1"/>
  <c r="AY130" i="38" a="1"/>
  <c r="AW213" i="38" a="1"/>
  <c r="AV158" i="38" a="1"/>
  <c r="AY347" i="38" a="1"/>
  <c r="AZ247" i="38" a="1"/>
  <c r="AW450" i="38" a="1"/>
  <c r="AU321" i="38" a="1"/>
  <c r="AV288" i="38" a="1"/>
  <c r="AX232" i="38" a="1"/>
  <c r="AW185" i="38" a="1"/>
  <c r="AV201" i="38" a="1"/>
  <c r="AY402" i="38" a="1"/>
  <c r="AW441" i="38" a="1"/>
  <c r="AU349" i="38" a="1"/>
  <c r="AZ451" i="38" a="1"/>
  <c r="AY129" i="38" a="1"/>
  <c r="BB441" i="38" a="1"/>
  <c r="AZ449" i="38" a="1"/>
  <c r="AY391" i="38" a="1"/>
  <c r="AZ337" i="38" a="1"/>
  <c r="BA425" i="38" a="1"/>
  <c r="BB77" i="38" a="1"/>
  <c r="AX471" i="38" a="1"/>
  <c r="AY163" i="38" a="1"/>
  <c r="BA124" i="38" a="1"/>
  <c r="AY233" i="38" a="1"/>
  <c r="AV399" i="38" a="1"/>
  <c r="AY350" i="38" a="1"/>
  <c r="BA323" i="38" a="1"/>
  <c r="BB187" i="38" a="1"/>
  <c r="AX287" i="38" a="1"/>
  <c r="AW420" i="38" a="1"/>
  <c r="BB468" i="38" a="1"/>
  <c r="BA336" i="38" a="1"/>
  <c r="BB428" i="38" a="1"/>
  <c r="AX85" i="38" a="1"/>
  <c r="AY108" i="38" a="1"/>
  <c r="AV210" i="38" a="1"/>
  <c r="AY200" i="38" a="1"/>
  <c r="AU98" i="38" a="1"/>
  <c r="AY226" i="38" a="1"/>
  <c r="BA121" i="38" a="1"/>
  <c r="AU342" i="38" a="1"/>
  <c r="AV231" i="38" a="1"/>
  <c r="BA411" i="38" a="1"/>
  <c r="AV154" i="38" a="1"/>
  <c r="AY432" i="38" a="1"/>
  <c r="BA289" i="38" a="1"/>
  <c r="AU378" i="38" a="1"/>
  <c r="AW199" i="38" a="1"/>
  <c r="AU118" i="38" a="1"/>
  <c r="AX194" i="38" a="1"/>
  <c r="BB257" i="38" a="1"/>
  <c r="AU396" i="38" a="1"/>
  <c r="AZ97" i="38" a="1"/>
  <c r="AZ327" i="38" a="1"/>
  <c r="AV305" i="38" a="1"/>
  <c r="AY258" i="38" a="1"/>
  <c r="AX438" i="38" a="1"/>
  <c r="AX84" i="38" a="1"/>
  <c r="AZ87" i="38" a="1"/>
  <c r="AY316" i="38" a="1"/>
  <c r="AX92" i="38" a="1"/>
  <c r="AV384" i="38" a="1"/>
  <c r="AU383" i="38" a="1"/>
  <c r="AX325" i="38" a="1"/>
  <c r="AZ396" i="38" a="1"/>
  <c r="AU445" i="38" a="1"/>
  <c r="AZ340" i="38" a="1"/>
  <c r="AU226" i="38" a="1"/>
  <c r="AZ203" i="38" a="1"/>
  <c r="AV100" i="38" a="1"/>
  <c r="BB190" i="38" a="1"/>
  <c r="AV274" i="38" a="1"/>
  <c r="AZ137" i="38" a="1"/>
  <c r="AX191" i="38" a="1"/>
  <c r="AV333" i="38" a="1"/>
  <c r="AX344" i="38" a="1"/>
  <c r="BA261" i="38" a="1"/>
  <c r="AY366" i="38" a="1"/>
  <c r="AU397" i="38" a="1"/>
  <c r="AZ120" i="38" a="1"/>
  <c r="BA312" i="38" a="1"/>
  <c r="AX184" i="38" a="1"/>
  <c r="AX406" i="38" a="1"/>
  <c r="AX255" i="38" a="1"/>
  <c r="AV269" i="38" a="1"/>
  <c r="AU380" i="38" a="1"/>
  <c r="AU337" i="38" a="1"/>
  <c r="AX426" i="38" a="1"/>
  <c r="AX205" i="38" a="1"/>
  <c r="AW373" i="38" a="1"/>
  <c r="AY176" i="38" a="1"/>
  <c r="AY148" i="38" a="1"/>
  <c r="BA393" i="38" a="1"/>
  <c r="AV386" i="38" a="1"/>
  <c r="AW379" i="38" a="1"/>
  <c r="BA445" i="38" a="1"/>
  <c r="AZ384" i="38" a="1"/>
  <c r="BB442" i="38" a="1"/>
  <c r="AV268" i="38" a="1"/>
  <c r="AU451" i="38" a="1"/>
  <c r="AX274" i="38" a="1"/>
  <c r="AV235" i="38" a="1"/>
  <c r="AX453" i="38" a="1"/>
  <c r="AX80" i="38" a="1"/>
  <c r="AZ288" i="38" a="1"/>
  <c r="AU471" i="38" a="1"/>
  <c r="AZ305" i="38" a="1"/>
  <c r="BB250" i="38" a="1"/>
  <c r="AV127" i="38" a="1"/>
  <c r="BB121" i="38" a="1"/>
  <c r="AY171" i="38" a="1"/>
  <c r="BB240" i="38" a="1"/>
  <c r="BB222" i="38" a="1"/>
  <c r="AY184" i="38" a="1"/>
  <c r="BB111" i="38" a="1"/>
  <c r="BA436" i="38" a="1"/>
  <c r="BA271" i="38" a="1"/>
  <c r="BB344" i="38" a="1"/>
  <c r="AX416" i="38" a="1"/>
  <c r="BA90" i="38" a="1"/>
  <c r="AU85" i="38" a="1"/>
  <c r="AX410" i="38" a="1"/>
  <c r="AZ345" i="38" a="1"/>
  <c r="AU144" i="38" a="1"/>
  <c r="BA334" i="38" a="1"/>
  <c r="AX400" i="38" a="1"/>
  <c r="AV149" i="38" a="1"/>
  <c r="BA154" i="38" a="1"/>
  <c r="BB451" i="38" a="1"/>
  <c r="AX77" i="38" a="1"/>
  <c r="AX277" i="38" a="1"/>
  <c r="AW426" i="38" a="1"/>
  <c r="AY387" i="38" a="1"/>
  <c r="BA327" i="38" a="1"/>
  <c r="BA325" i="38" a="1"/>
  <c r="AW248" i="38" a="1"/>
  <c r="AV96" i="38" a="1"/>
  <c r="AU438" i="38" a="1"/>
  <c r="AU363" i="38" a="1"/>
  <c r="AZ234" i="38" a="1"/>
  <c r="BA130" i="38" a="1"/>
  <c r="BA144" i="38" a="1"/>
  <c r="BA276" i="38" a="1"/>
  <c r="AU246" i="38" a="1"/>
  <c r="AZ273" i="38" a="1"/>
  <c r="AU319" i="38" a="1"/>
  <c r="AY328" i="38" a="1"/>
  <c r="BA292" i="38" a="1"/>
  <c r="AW372" i="38" a="1"/>
  <c r="AZ109" i="38" a="1"/>
  <c r="AU132" i="38" a="1"/>
  <c r="AZ180" i="38" a="1"/>
  <c r="AU430" i="38" a="1"/>
  <c r="BA227" i="38" a="1"/>
  <c r="AZ113" i="38" a="1"/>
  <c r="AV301" i="38" a="1"/>
  <c r="BB401" i="38" a="1"/>
  <c r="BA348" i="38" a="1"/>
  <c r="BA399" i="38" a="1"/>
  <c r="AY187" i="38" a="1"/>
  <c r="AZ110" i="38" a="1"/>
  <c r="AX455" i="38" a="1"/>
  <c r="BA455" i="38" a="1"/>
  <c r="AW114" i="38" a="1"/>
  <c r="AW232" i="38" a="1"/>
  <c r="AX262" i="38" a="1"/>
  <c r="BA132" i="38" a="1"/>
  <c r="AX412" i="38" a="1"/>
  <c r="AU141" i="38" a="1"/>
  <c r="AU121" i="38" a="1"/>
  <c r="BB78" i="38" a="1"/>
  <c r="BA266" i="38" a="1"/>
  <c r="AX399" i="38" a="1"/>
  <c r="AX278" i="38" a="1"/>
  <c r="AW263" i="38" a="1"/>
  <c r="AZ84" i="38" a="1"/>
  <c r="AY160" i="38" a="1"/>
  <c r="AV440" i="38" a="1"/>
  <c r="AY281" i="38" a="1"/>
  <c r="BB421" i="38" a="1"/>
  <c r="BA176" i="38" a="1"/>
  <c r="AW212" i="38" a="1"/>
  <c r="AY415" i="38" a="1"/>
  <c r="AY449" i="38" a="1"/>
  <c r="AU172" i="38" a="1"/>
  <c r="AW298" i="38" a="1"/>
  <c r="AU247" i="38" a="1"/>
  <c r="AY243" i="38" a="1"/>
  <c r="AW431" i="38" a="1"/>
  <c r="BA161" i="38" a="1"/>
  <c r="AY445" i="38" a="1"/>
  <c r="BB165" i="38" a="1"/>
  <c r="AV177" i="38" a="1"/>
  <c r="AW461" i="38" a="1"/>
  <c r="AZ335" i="38" a="1"/>
  <c r="AX241" i="38" a="1"/>
  <c r="AZ106" i="38" a="1"/>
  <c r="AV472" i="38" a="1"/>
  <c r="AZ81" i="38" a="1"/>
  <c r="AU190" i="38" a="1"/>
  <c r="AU334" i="38" a="1"/>
  <c r="AW322" i="38" a="1"/>
  <c r="BB183" i="38" a="1"/>
  <c r="AU273" i="38" a="1"/>
  <c r="AY423" i="38" a="1"/>
  <c r="BA459" i="38" a="1"/>
  <c r="AY273" i="38" a="1"/>
  <c r="AZ208" i="38" a="1"/>
  <c r="AY283" i="38" a="1"/>
  <c r="AV326" i="38" a="1"/>
  <c r="AW266" i="38" a="1"/>
  <c r="BA191" i="38" a="1"/>
  <c r="AW296" i="38" a="1"/>
  <c r="AV233" i="38" a="1"/>
  <c r="AU193" i="38" a="1"/>
  <c r="AV188" i="38" a="1"/>
  <c r="AZ187" i="38" a="1"/>
  <c r="AZ341" i="38" a="1"/>
  <c r="AW103" i="38" a="1"/>
  <c r="AU192" i="38" a="1"/>
  <c r="AV222" i="38" a="1"/>
  <c r="AX428" i="38" a="1"/>
  <c r="BB206" i="38" a="1"/>
  <c r="AU269" i="38" a="1"/>
  <c r="AZ295" i="38" a="1"/>
  <c r="BA470" i="38" a="1"/>
  <c r="AV276" i="38" a="1"/>
  <c r="AU166" i="38" a="1"/>
  <c r="AW316" i="38" a="1"/>
  <c r="AW352" i="38" a="1"/>
  <c r="BB292" i="38" a="1"/>
  <c r="AV345" i="38" a="1"/>
  <c r="AV434" i="38" a="1"/>
  <c r="AZ121" i="38" a="1"/>
  <c r="BA147" i="38" a="1"/>
  <c r="AX330" i="38" a="1"/>
  <c r="AY120" i="38" a="1"/>
  <c r="BA396" i="38" a="1"/>
  <c r="AV83" i="38" a="1"/>
  <c r="AX249" i="38" a="1"/>
  <c r="AY343" i="38" a="1"/>
  <c r="AY237" i="38" a="1"/>
  <c r="BB386" i="38" a="1"/>
  <c r="BB122" i="38" a="1"/>
  <c r="AY82" i="38" a="1"/>
  <c r="AZ132" i="38" a="1"/>
  <c r="AU353" i="38" a="1"/>
  <c r="BA223" i="38" a="1"/>
  <c r="AY358" i="38" a="1"/>
  <c r="BA101" i="38" a="1"/>
  <c r="AZ331" i="38" a="1"/>
  <c r="AV443" i="38" a="1"/>
  <c r="BB74" i="38" a="1"/>
  <c r="BB290" i="38" a="1"/>
  <c r="AV105" i="38" a="1"/>
  <c r="AV338" i="38" a="1"/>
  <c r="BB217" i="38" a="1"/>
  <c r="BA333" i="38" a="1"/>
  <c r="AY398" i="38" a="1"/>
  <c r="BA402" i="38" a="1"/>
  <c r="AV377" i="38" a="1"/>
  <c r="AU310" i="38" a="1"/>
  <c r="AV273" i="38" a="1"/>
  <c r="AU415" i="38" a="1"/>
  <c r="AW122" i="38" a="1"/>
  <c r="AW377" i="38" a="1"/>
  <c r="AW438" i="38" a="1"/>
  <c r="AZ409" i="38" a="1"/>
  <c r="AW180" i="38" a="1"/>
  <c r="AV401" i="38" a="1"/>
  <c r="AU462" i="38" a="1"/>
  <c r="BA387" i="38" a="1"/>
  <c r="BA97" i="38" a="1"/>
  <c r="AY89" i="38" a="1"/>
  <c r="AY166" i="38" a="1"/>
  <c r="BB321" i="38" a="1"/>
  <c r="BA331" i="38" a="1"/>
  <c r="BB351" i="38" a="1"/>
  <c r="AW143" i="38" a="1"/>
  <c r="AY271" i="38" a="1"/>
  <c r="BB404" i="38" a="1"/>
  <c r="BB93" i="38" a="1"/>
  <c r="AW275" i="38" a="1"/>
  <c r="AY185" i="38" a="1"/>
  <c r="AZ73" i="38" a="1"/>
  <c r="AW81" i="38" a="1"/>
  <c r="BB256" i="38" a="1"/>
  <c r="AX459" i="38" a="1"/>
  <c r="AY337" i="38" a="1"/>
  <c r="AY80" i="38" a="1"/>
  <c r="BB370" i="38" a="1"/>
  <c r="BB216" i="38" a="1"/>
  <c r="BA454" i="38" a="1"/>
  <c r="BB81" i="38" a="1"/>
  <c r="BA200" i="38" a="1"/>
  <c r="AZ266" i="38" a="1"/>
  <c r="BA230" i="38" a="1"/>
  <c r="BB132" i="38" a="1"/>
  <c r="BB244" i="38" a="1"/>
  <c r="AZ363" i="38" a="1"/>
  <c r="BB113" i="38" a="1"/>
  <c r="BA92" i="38" a="1"/>
  <c r="BA278" i="38" a="1"/>
  <c r="AZ184" i="38" a="1"/>
  <c r="AW100" i="38" a="1"/>
  <c r="AX131" i="38" a="1"/>
  <c r="AU129" i="38" a="1"/>
  <c r="AV102" i="38" a="1"/>
  <c r="AY334" i="38" a="1"/>
  <c r="AZ318" i="38" a="1"/>
  <c r="AZ101" i="38" a="1"/>
  <c r="AY125" i="38" a="1"/>
  <c r="AY277" i="38" a="1"/>
  <c r="AV189" i="38" a="1"/>
  <c r="AX162" i="38" a="1"/>
  <c r="AW386" i="38" a="1"/>
  <c r="AX353" i="38" a="1"/>
  <c r="BA156" i="38" a="1"/>
  <c r="AU355" i="38" a="1"/>
  <c r="AW260" i="38" a="1"/>
  <c r="BA277" i="38" a="1"/>
  <c r="AZ103" i="38" a="1"/>
  <c r="AW397" i="38" a="1"/>
  <c r="AX122" i="38" a="1"/>
  <c r="AZ436" i="38" a="1"/>
  <c r="BA256" i="38" a="1"/>
  <c r="BA304" i="38" a="1"/>
  <c r="AV263" i="38" a="1"/>
  <c r="AX456" i="38" a="1"/>
  <c r="AZ86" i="38" a="1"/>
  <c r="BA359" i="38" a="1"/>
  <c r="BA146" i="38" a="1"/>
  <c r="AY371" i="38" a="1"/>
  <c r="AW363" i="38" a="1"/>
  <c r="BA389" i="38" a="1"/>
  <c r="AZ196" i="38" a="1"/>
  <c r="AU403" i="38" a="1"/>
  <c r="BA270" i="38" a="1"/>
  <c r="BA294" i="38" a="1"/>
  <c r="AZ201" i="38" a="1"/>
  <c r="BA237" i="38" a="1"/>
  <c r="AX97" i="38" a="1"/>
  <c r="BB318" i="38" a="1"/>
  <c r="AZ365" i="38" a="1"/>
  <c r="BB131" i="38" a="1"/>
  <c r="AV404" i="38" a="1"/>
  <c r="AV107" i="38" a="1"/>
  <c r="AV85" i="38" a="1"/>
  <c r="AY421" i="38" a="1"/>
  <c r="AV207" i="38" a="1"/>
  <c r="AZ297" i="38" a="1"/>
  <c r="BA285" i="38" a="1"/>
  <c r="AV308" i="38" a="1"/>
  <c r="AX384" i="38" a="1"/>
  <c r="AU448" i="38" a="1"/>
  <c r="AZ192" i="38" a="1"/>
  <c r="AU179" i="38" a="1"/>
  <c r="AU303" i="38" a="1"/>
  <c r="AZ238" i="38" a="1"/>
  <c r="BB268" i="38" a="1"/>
  <c r="AZ329" i="38" a="1"/>
  <c r="AW235" i="38" a="1"/>
  <c r="AW323" i="38" a="1"/>
  <c r="AV352" i="38" a="1"/>
  <c r="BA246" i="38" a="1"/>
  <c r="BB389" i="38" a="1"/>
  <c r="AZ448" i="38" a="1"/>
  <c r="AV347" i="38" a="1"/>
  <c r="AV405" i="38" a="1"/>
  <c r="AX271" i="38" a="1"/>
  <c r="AZ98" i="38" a="1"/>
  <c r="AZ178" i="38" a="1"/>
  <c r="AU442" i="38" a="1"/>
  <c r="AW293" i="38" a="1"/>
  <c r="AX413" i="38" a="1"/>
  <c r="AX155" i="38" a="1"/>
  <c r="AZ443" i="38" a="1"/>
  <c r="BB208" i="38" a="1"/>
  <c r="AY367" i="38" a="1"/>
  <c r="AU170" i="38" a="1"/>
  <c r="BB231" i="38" a="1"/>
  <c r="AV186" i="38" a="1"/>
  <c r="AX134" i="38" a="1"/>
  <c r="AZ392" i="38" a="1"/>
  <c r="AW117" i="38" a="1"/>
  <c r="AV390" i="38" a="1"/>
  <c r="AW351" i="38" a="1"/>
  <c r="AW209" i="38" a="1"/>
  <c r="BB288" i="38" a="1"/>
  <c r="BB232" i="38" a="1"/>
  <c r="AZ268" i="38" a="1"/>
  <c r="BB80" i="38" a="1"/>
  <c r="AU230" i="38" a="1"/>
  <c r="AV176" i="38" a="1"/>
  <c r="AW317" i="38" a="1"/>
  <c r="AZ415" i="38" a="1"/>
  <c r="AV234" i="38" a="1"/>
  <c r="AY408" i="38" a="1"/>
  <c r="BB452" i="38" a="1"/>
  <c r="AV362" i="38" a="1"/>
  <c r="AU381" i="38" a="1"/>
  <c r="BA395" i="38" a="1"/>
  <c r="AV335" i="38" a="1"/>
  <c r="AZ271" i="38" a="1"/>
  <c r="AX422" i="38" a="1"/>
  <c r="AU428" i="38" a="1"/>
  <c r="AX446" i="38" a="1"/>
  <c r="AZ174" i="38" a="1"/>
  <c r="AY288" i="38" a="1"/>
  <c r="AY401" i="38" a="1"/>
  <c r="AU371" i="38" a="1"/>
  <c r="AW94" i="38" a="1"/>
  <c r="AU306" i="38" a="1"/>
  <c r="AX429" i="38" a="1"/>
  <c r="AZ76" i="38" a="1"/>
  <c r="AW264" i="38" a="1"/>
  <c r="BB213" i="38" a="1"/>
  <c r="AV306" i="38" a="1"/>
  <c r="AU250" i="38" a="1"/>
  <c r="AW200" i="38" a="1"/>
  <c r="AV132" i="38" a="1"/>
  <c r="AW347" i="38" a="1"/>
  <c r="AZ423" i="38" a="1"/>
  <c r="AV93" i="38" a="1"/>
  <c r="BA225" i="38" a="1"/>
  <c r="BB435" i="38" a="1"/>
  <c r="BA264" i="38" a="1"/>
  <c r="BA385" i="38" a="1"/>
  <c r="AW455" i="38" a="1"/>
  <c r="AW447" i="38" a="1"/>
  <c r="BB455" i="38" a="1"/>
  <c r="AZ236" i="38" a="1"/>
  <c r="AV283" i="38" a="1"/>
  <c r="BB73" i="38" a="1"/>
  <c r="AV99" i="38" a="1"/>
  <c r="AV252" i="38" a="1"/>
  <c r="AZ438" i="38" a="1"/>
  <c r="AX225" i="38" a="1"/>
  <c r="AU316" i="38" a="1"/>
  <c r="AZ258" i="38" a="1"/>
  <c r="AZ330" i="38" a="1"/>
  <c r="AU126" i="38" a="1"/>
  <c r="AU286" i="38" a="1"/>
  <c r="AV168" i="38" a="1"/>
  <c r="AX154" i="38" a="1"/>
  <c r="AZ250" i="38" a="1"/>
  <c r="AZ405" i="38" a="1"/>
  <c r="AW437" i="38" a="1"/>
  <c r="AW93" i="38" a="1"/>
  <c r="AV433" i="38" a="1"/>
  <c r="AY458" i="38" a="1"/>
  <c r="AZ133" i="38" a="1"/>
  <c r="BB114" i="38" a="1"/>
  <c r="BA288" i="38" a="1"/>
  <c r="BA337" i="38" a="1"/>
  <c r="AX217" i="38" a="1"/>
  <c r="BA275" i="38" a="1"/>
  <c r="AV368" i="38" a="1"/>
  <c r="AW289" i="38" a="1"/>
  <c r="AX222" i="38" a="1"/>
  <c r="AW216" i="38" a="1"/>
  <c r="AW155" i="38" a="1"/>
  <c r="AU244" i="38" a="1"/>
  <c r="AW338" i="38" a="1"/>
  <c r="AU302" i="38" a="1"/>
  <c r="AX89" i="38" a="1"/>
  <c r="AU122" i="38" a="1"/>
  <c r="AX297" i="38" a="1"/>
  <c r="AU93" i="38" a="1"/>
  <c r="AV230" i="38" a="1"/>
  <c r="AZ283" i="38" a="1"/>
  <c r="BA460" i="38" a="1"/>
  <c r="AZ172" i="38" a="1"/>
  <c r="BA394" i="38" a="1"/>
  <c r="AZ248" i="38" a="1"/>
  <c r="AY370" i="38" a="1"/>
  <c r="AU240" i="38" a="1"/>
  <c r="AX365" i="38" a="1"/>
  <c r="BB279" i="38" a="1"/>
  <c r="BA190" i="38" a="1"/>
  <c r="BA371" i="38" a="1"/>
  <c r="BA216" i="38" a="1"/>
  <c r="AW203" i="38" a="1"/>
  <c r="AZ439" i="38" a="1"/>
  <c r="AY265" i="38" a="1"/>
  <c r="AW335" i="38" a="1"/>
  <c r="AU128" i="38" a="1"/>
  <c r="AW153" i="38" a="1"/>
  <c r="AZ198" i="38" a="1"/>
  <c r="AX431" i="38" a="1"/>
  <c r="BA405" i="38" a="1"/>
  <c r="AW163" i="38" a="1"/>
  <c r="BA297" i="38" a="1"/>
  <c r="AZ408" i="38" a="1"/>
  <c r="BB412" i="38" a="1"/>
  <c r="AY437" i="38" a="1"/>
  <c r="AU197" i="38" a="1"/>
  <c r="AZ275" i="38" a="1"/>
  <c r="AX125" i="38" a="1"/>
  <c r="AX224" i="38" a="1"/>
  <c r="AW112" i="38" a="1"/>
  <c r="BA215" i="38" a="1"/>
  <c r="AU255" i="38" a="1"/>
  <c r="AV358" i="38" a="1"/>
  <c r="AY435" i="38" a="1"/>
  <c r="AY349" i="38" a="1"/>
  <c r="AW460" i="38" a="1"/>
  <c r="BB427" i="38" a="1"/>
  <c r="BA172" i="38" a="1"/>
  <c r="AZ434" i="38" a="1"/>
  <c r="AV437" i="38" a="1"/>
  <c r="BB144" i="38" a="1"/>
  <c r="AZ79" i="38" a="1"/>
  <c r="AU131" i="38" a="1"/>
  <c r="AZ228" i="38" a="1"/>
  <c r="BB417" i="38" a="1"/>
  <c r="AX370" i="38" a="1"/>
  <c r="AW303" i="38" a="1"/>
  <c r="BA231" i="38" a="1"/>
  <c r="BA89" i="38" a="1"/>
  <c r="BB214" i="38" a="1"/>
  <c r="AU277" i="38" a="1"/>
  <c r="BA149" i="38" a="1"/>
  <c r="BA195" i="38" a="1"/>
  <c r="AV220" i="38" a="1"/>
  <c r="AW174" i="38" a="1"/>
  <c r="AV212" i="38" a="1"/>
  <c r="AU263" i="38" a="1"/>
  <c r="AW214" i="38" a="1"/>
  <c r="AU254" i="38" a="1"/>
  <c r="BB86" i="38" a="1"/>
  <c r="BA372" i="38" a="1"/>
  <c r="AV203" i="38" a="1"/>
  <c r="AY313" i="38" a="1"/>
  <c r="BA87" i="38" a="1"/>
  <c r="AW148" i="38" a="1"/>
  <c r="BA259" i="38" a="1"/>
  <c r="AU307" i="38" a="1"/>
  <c r="AW362" i="38" a="1"/>
  <c r="AY451" i="38" a="1"/>
  <c r="BA236" i="38" a="1"/>
  <c r="BB372" i="38" a="1"/>
  <c r="BB440" i="38" a="1"/>
  <c r="AU96" i="38" a="1"/>
  <c r="AY142" i="38" a="1"/>
  <c r="AY395" i="38" a="1"/>
  <c r="AZ135" i="38" a="1"/>
  <c r="AW312" i="38" a="1"/>
  <c r="AU182" i="38" a="1"/>
  <c r="AZ460" i="38" a="1"/>
  <c r="BA164" i="38" a="1"/>
  <c r="AY181" i="38" a="1"/>
  <c r="BA412" i="38" a="1"/>
  <c r="AZ325" i="38" a="1"/>
  <c r="BB464" i="38" a="1"/>
  <c r="BA458" i="38" a="1"/>
  <c r="BB297" i="38" a="1"/>
  <c r="BA155" i="38" a="1"/>
  <c r="AX242" i="38" a="1"/>
  <c r="AV166" i="38" a="1"/>
  <c r="BB462" i="38" a="1"/>
  <c r="AX153" i="38" a="1"/>
  <c r="AX340" i="38" a="1"/>
  <c r="BB159" i="38" a="1"/>
  <c r="BB471" i="38" a="1"/>
  <c r="AY424" i="38" a="1"/>
  <c r="AX306" i="38" a="1"/>
  <c r="AU88" i="38" a="1"/>
  <c r="BB76" i="38" a="1"/>
  <c r="BB458" i="38" a="1"/>
  <c r="AX256" i="38" a="1"/>
  <c r="AZ430" i="38" a="1"/>
  <c r="AV148" i="38" a="1"/>
  <c r="AU168" i="38" a="1"/>
  <c r="AV297" i="38" a="1"/>
  <c r="BA408" i="38" a="1"/>
  <c r="AX300" i="38" a="1"/>
  <c r="AZ80" i="38" a="1"/>
  <c r="AY469" i="38" a="1"/>
  <c r="AV119" i="38" a="1"/>
  <c r="BA362" i="38" a="1"/>
  <c r="AU272" i="38" a="1"/>
  <c r="AZ140" i="38" a="1"/>
  <c r="AV226" i="38" a="1"/>
  <c r="AZ146" i="38" a="1"/>
  <c r="AY177" i="38" a="1"/>
  <c r="AX83" i="38" a="1"/>
  <c r="AW337" i="38" a="1"/>
  <c r="AU203" i="38" a="1"/>
  <c r="BA406" i="38" a="1"/>
  <c r="AX275" i="38" a="1"/>
  <c r="AW361" i="38" a="1"/>
  <c r="AW231" i="38" a="1"/>
  <c r="AV453" i="38" a="1"/>
  <c r="AX415" i="38" a="1"/>
  <c r="AZ168" i="38" a="1"/>
  <c r="AZ173" i="38" a="1"/>
  <c r="BB354" i="38" a="1"/>
  <c r="BA80" i="38" a="1"/>
  <c r="BA211" i="38" a="1"/>
  <c r="AW254" i="38" a="1"/>
  <c r="AY364" i="38" a="1"/>
  <c r="BA441" i="38" a="1"/>
  <c r="AV442" i="38" a="1"/>
  <c r="AW136" i="38" a="1"/>
  <c r="AX106" i="38" a="1"/>
  <c r="AU202" i="38" a="1"/>
  <c r="AZ259" i="38" a="1"/>
  <c r="AZ397" i="38" a="1"/>
  <c r="AU242" i="38" a="1"/>
  <c r="AW89" i="38" a="1"/>
  <c r="AU123" i="38" a="1"/>
  <c r="BA102" i="38" a="1"/>
  <c r="AZ151" i="38" a="1"/>
  <c r="AV81" i="38" a="1"/>
  <c r="AZ263" i="38" a="1"/>
  <c r="AY173" i="38" a="1"/>
  <c r="AV447" i="38" a="1"/>
  <c r="BB117" i="38" a="1"/>
  <c r="AU440" i="38" a="1"/>
  <c r="AX329" i="38" a="1"/>
  <c r="AW280" i="38" a="1"/>
  <c r="AW80" i="38" a="1"/>
  <c r="AZ179" i="38" a="1"/>
  <c r="AZ385" i="38" a="1"/>
  <c r="AW195" i="38" a="1"/>
  <c r="AX295" i="38" a="1"/>
  <c r="AW314" i="38" a="1"/>
  <c r="AX227" i="38" a="1"/>
  <c r="BA79" i="38" a="1"/>
  <c r="AX94" i="38" a="1"/>
  <c r="AW440" i="38" a="1"/>
  <c r="AZ286" i="38" a="1"/>
  <c r="BB443" i="38" a="1"/>
  <c r="AX369" i="38" a="1"/>
  <c r="BB285" i="38" a="1"/>
  <c r="AU459" i="38" a="1"/>
  <c r="AY174" i="38" a="1"/>
  <c r="AU424" i="38" a="1"/>
  <c r="AU95" i="38" a="1"/>
  <c r="AV130" i="38" a="1"/>
  <c r="AV78" i="38" a="1"/>
  <c r="AW91" i="38" a="1"/>
  <c r="AX221" i="38" a="1"/>
  <c r="AZ93" i="38" a="1"/>
  <c r="AV197" i="38" a="1"/>
  <c r="AZ469" i="38" a="1"/>
  <c r="AW457" i="38" a="1"/>
  <c r="AZ256" i="38" a="1"/>
  <c r="AY454" i="38" a="1"/>
  <c r="AX189" i="38" a="1"/>
  <c r="BB234" i="38" a="1"/>
  <c r="AU433" i="38" a="1"/>
  <c r="AZ426" i="38" a="1"/>
  <c r="BB233" i="38" a="1"/>
  <c r="AV450" i="38" a="1"/>
  <c r="AY340" i="38" a="1"/>
  <c r="BA186" i="38" a="1"/>
  <c r="AZ445" i="38" a="1"/>
  <c r="AZ380" i="38" a="1"/>
  <c r="BB181" i="38" a="1"/>
  <c r="AX136" i="38" a="1"/>
  <c r="AY232" i="38" a="1"/>
  <c r="AY426" i="38" a="1"/>
  <c r="AZ472" i="38" a="1"/>
  <c r="AZ205" i="38" a="1"/>
  <c r="BB399" i="38" a="1"/>
  <c r="AY325" i="38" a="1"/>
  <c r="BA206" i="38" a="1"/>
  <c r="AV123" i="38" a="1"/>
  <c r="BA94" i="38" a="1"/>
  <c r="AX130" i="38" a="1"/>
  <c r="AW82" i="38" a="1"/>
  <c r="AZ422" i="38" a="1"/>
  <c r="AV370" i="38" a="1"/>
  <c r="BB135" i="38" a="1"/>
  <c r="BA347" i="38" a="1"/>
  <c r="BB339" i="38" a="1"/>
  <c r="BB317" i="38" a="1"/>
  <c r="BB79" i="38" a="1"/>
  <c r="AU404" i="38" a="1"/>
  <c r="BA429" i="38" a="1"/>
  <c r="AV73" i="38" a="1"/>
  <c r="BA360" i="38" a="1"/>
  <c r="AU358" i="38" a="1"/>
  <c r="BB227" i="38" a="1"/>
  <c r="AU325" i="38" a="1"/>
  <c r="AZ128" i="38" a="1"/>
  <c r="BB347" i="38" a="1"/>
  <c r="BB364" i="38" a="1"/>
  <c r="AW86" i="38" a="1"/>
  <c r="AX408" i="38" a="1"/>
  <c r="AX87" i="38" a="1"/>
  <c r="AZ224" i="38" a="1"/>
  <c r="AY218" i="38" a="1"/>
  <c r="AX105" i="38" a="1"/>
  <c r="AW226" i="38" a="1"/>
  <c r="AX207" i="38" a="1"/>
  <c r="AZ119" i="38" a="1"/>
  <c r="BA307" i="38" a="1"/>
  <c r="AV355" i="38" a="1"/>
  <c r="AV114" i="38" a="1"/>
  <c r="BA251" i="38" a="1"/>
  <c r="BB145" i="38" a="1"/>
  <c r="AX183" i="38" a="1"/>
  <c r="AZ189" i="38" a="1"/>
  <c r="BB247" i="38" a="1"/>
  <c r="AV402" i="38" a="1"/>
  <c r="AZ314" i="38" a="1"/>
  <c r="AY459" i="38" a="1"/>
  <c r="AU283" i="38" a="1"/>
  <c r="AV410" i="38" a="1"/>
  <c r="AY373" i="38" a="1"/>
  <c r="AW76" i="38" a="1"/>
  <c r="AW284" i="38" a="1"/>
  <c r="BB395" i="38" a="1"/>
  <c r="AV321" i="38" a="1"/>
  <c r="AX128" i="38" a="1"/>
  <c r="AY239" i="38" a="1"/>
  <c r="AZ199" i="38" a="1"/>
  <c r="AX317" i="38" a="1"/>
  <c r="AW402" i="38" a="1"/>
  <c r="AX322" i="38" a="1"/>
  <c r="AU139" i="38" a="1"/>
  <c r="AU304" i="38" a="1"/>
  <c r="AW378" i="38" a="1"/>
  <c r="AY121" i="38" a="1"/>
  <c r="BA310" i="38" a="1"/>
  <c r="AW274" i="38" a="1"/>
  <c r="AW121" i="38" a="1"/>
  <c r="AU256" i="38" a="1"/>
  <c r="AW451" i="38" a="1"/>
  <c r="BB161" i="38" a="1"/>
  <c r="BB273" i="38" a="1"/>
  <c r="AW295" i="38" a="1"/>
  <c r="BA291" i="38" a="1"/>
  <c r="BA424" i="38" a="1"/>
  <c r="AY194" i="38" a="1"/>
  <c r="AX380" i="38" a="1"/>
  <c r="AX313" i="38" a="1"/>
  <c r="AV396" i="38" a="1"/>
  <c r="AU326" i="38" a="1"/>
  <c r="AZ214" i="38" a="1"/>
  <c r="BA457" i="38" a="1"/>
  <c r="AV360" i="38" a="1"/>
  <c r="AW365" i="38" a="1"/>
  <c r="AZ130" i="38" a="1"/>
  <c r="AV101" i="38" a="1"/>
  <c r="AU436" i="38" a="1"/>
  <c r="AV356" i="38" a="1"/>
  <c r="AW144" i="38" a="1"/>
  <c r="AU332" i="38" a="1"/>
  <c r="AZ456" i="38" a="1"/>
  <c r="AU351" i="38" a="1"/>
  <c r="AY321" i="38" a="1"/>
  <c r="BB465" i="38" a="1"/>
  <c r="BB349" i="38" a="1"/>
  <c r="AY75" i="38" a="1"/>
  <c r="BA105" i="38" a="1"/>
  <c r="BB361" i="38" a="1"/>
  <c r="BB378" i="38" a="1"/>
  <c r="AY305" i="38" a="1"/>
  <c r="AW302" i="38" a="1"/>
  <c r="AX79" i="38" a="1"/>
  <c r="BB411" i="38" a="1"/>
  <c r="AU81" i="38" a="1"/>
  <c r="AX457" i="38" a="1"/>
  <c r="BB141" i="38" a="1"/>
  <c r="AV287" i="38" a="1"/>
  <c r="AV193" i="38" a="1"/>
  <c r="AY465" i="38" a="1"/>
  <c r="BA135" i="38" a="1"/>
  <c r="AU249" i="38" a="1"/>
  <c r="AZ252" i="38" a="1"/>
  <c r="AY95" i="38" a="1"/>
  <c r="AX219" i="38" a="1"/>
  <c r="BA212" i="38" a="1"/>
  <c r="AU309" i="38" a="1"/>
  <c r="AY135" i="38" a="1"/>
  <c r="BA213" i="38" a="1"/>
  <c r="AX311" i="38" a="1"/>
  <c r="AX82" i="38" a="1"/>
  <c r="AV359" i="38" a="1"/>
  <c r="AW366" i="38" a="1"/>
  <c r="AZ182" i="38" a="1"/>
  <c r="BA257" i="38" a="1"/>
  <c r="AV378" i="38" a="1"/>
  <c r="AY360" i="38" a="1"/>
  <c r="BB203" i="38" a="1"/>
  <c r="AX107" i="38" a="1"/>
  <c r="AY440" i="38" a="1"/>
  <c r="AZ404" i="38" a="1"/>
  <c r="AW113" i="38" a="1"/>
  <c r="AV340" i="38" a="1"/>
  <c r="BB99" i="38" a="1"/>
  <c r="AV415" i="38" a="1"/>
  <c r="AW469" i="38" a="1"/>
  <c r="BB164" i="38" a="1"/>
  <c r="BA420" i="38" a="1"/>
  <c r="AX74" i="38" a="1"/>
  <c r="AY183" i="38" a="1"/>
  <c r="AX425" i="38" a="1"/>
  <c r="AZ150" i="38" a="1"/>
  <c r="AW421" i="38" a="1"/>
  <c r="AU292" i="38" a="1"/>
  <c r="AY231" i="38" a="1"/>
  <c r="BA119" i="38" a="1"/>
  <c r="BB450" i="38" a="1"/>
  <c r="AU352" i="38" a="1"/>
  <c r="AV156" i="38" a="1"/>
  <c r="AY86" i="38" a="1"/>
  <c r="AX375" i="38" a="1"/>
  <c r="AW287" i="38" a="1"/>
  <c r="AY374" i="38" a="1"/>
  <c r="AX265" i="38" a="1"/>
  <c r="AX163" i="38" a="1"/>
  <c r="BA305" i="38" a="1"/>
  <c r="BB457" i="38" a="1"/>
  <c r="AY461" i="38" a="1"/>
  <c r="BB316" i="38" a="1"/>
  <c r="AU160" i="38" a="1"/>
  <c r="AY416" i="38" a="1"/>
  <c r="AW418" i="38" a="1"/>
  <c r="AX164" i="38" a="1"/>
  <c r="AY464" i="38" a="1"/>
  <c r="BA158" i="38" a="1"/>
  <c r="AZ407" i="38" a="1"/>
  <c r="AU138" i="38" a="1"/>
  <c r="BB325" i="38" a="1"/>
  <c r="AX158" i="38" a="1"/>
  <c r="AU233" i="38" a="1"/>
  <c r="AW332" i="38" a="1"/>
  <c r="BA129" i="38" a="1"/>
  <c r="AW140" i="38" a="1"/>
  <c r="BB302" i="38" a="1"/>
  <c r="AV281" i="38" a="1"/>
  <c r="BB267" i="38" a="1"/>
  <c r="AZ260" i="38" a="1"/>
  <c r="AV121" i="38" a="1"/>
  <c r="AX466" i="38" a="1"/>
  <c r="BB419" i="38" a="1"/>
  <c r="BB429" i="38" a="1"/>
  <c r="AW256" i="38" a="1"/>
  <c r="AX203" i="38" a="1"/>
  <c r="AY410" i="38" a="1"/>
  <c r="AU143" i="38" a="1"/>
  <c r="AW240" i="38" a="1"/>
  <c r="AZ304" i="38" a="1"/>
  <c r="AY167" i="38" a="1"/>
  <c r="BB346" i="38" a="1"/>
  <c r="AW399" i="38" a="1"/>
  <c r="AZ277" i="38" a="1"/>
  <c r="BB221" i="38" a="1"/>
  <c r="AY414" i="38" a="1"/>
  <c r="AZ193" i="38" a="1"/>
  <c r="AU461" i="38" a="1"/>
  <c r="AZ190" i="38" a="1"/>
  <c r="AU78" i="38" a="1"/>
  <c r="BB98" i="38" a="1"/>
  <c r="BB249" i="38" a="1"/>
  <c r="BA249" i="38" a="1"/>
  <c r="AY359" i="38" a="1"/>
  <c r="AW127" i="38" a="1"/>
  <c r="AX332" i="38" a="1"/>
  <c r="AV300" i="38" a="1"/>
  <c r="AW369" i="38" a="1"/>
  <c r="AY434" i="38" a="1"/>
  <c r="BB373" i="38" a="1"/>
  <c r="AW341" i="38" a="1"/>
  <c r="AX395" i="38" a="1"/>
  <c r="AX218" i="38" a="1"/>
  <c r="AZ323" i="38" a="1"/>
  <c r="AY253" i="38" a="1"/>
  <c r="BB152" i="38" a="1"/>
  <c r="AU196" i="38" a="1"/>
  <c r="AZ183" i="38" a="1"/>
  <c r="BB130" i="38" a="1"/>
  <c r="BA166" i="38" a="1"/>
  <c r="AZ148" i="38" a="1"/>
  <c r="AV424" i="38" a="1"/>
  <c r="BA308" i="38" a="1"/>
  <c r="AW206" i="38" a="1"/>
  <c r="AW141" i="38" a="1"/>
  <c r="AZ264" i="38" a="1"/>
  <c r="AZ342" i="38" a="1"/>
  <c r="AU299" i="38" a="1"/>
  <c r="AV284" i="38" a="1"/>
  <c r="AZ416" i="38" a="1"/>
  <c r="AZ134" i="38" a="1"/>
  <c r="BB127" i="38" a="1"/>
  <c r="BA311" i="38" a="1"/>
  <c r="AZ139" i="38" a="1"/>
  <c r="AZ454" i="38" a="1"/>
  <c r="AU105" i="38" a="1"/>
  <c r="AY207" i="38" a="1"/>
  <c r="BB118" i="38" a="1"/>
  <c r="BA77" i="38" a="1"/>
  <c r="AW410" i="38" a="1"/>
  <c r="AV244" i="38" a="1"/>
  <c r="AW417" i="38" a="1"/>
  <c r="AX141" i="38" a="1"/>
  <c r="AV413" i="38" a="1"/>
  <c r="BB176" i="38" a="1"/>
  <c r="AX81" i="38" a="1"/>
  <c r="AW176" i="38" a="1"/>
  <c r="AX354" i="38" a="1"/>
  <c r="AY365" i="38" a="1"/>
  <c r="BA243" i="38" a="1"/>
  <c r="AY298" i="38" a="1"/>
  <c r="AZ152" i="38" a="1"/>
  <c r="AZ143" i="38" a="1"/>
  <c r="BA123" i="38" a="1"/>
  <c r="AU427" i="38" a="1"/>
  <c r="AY112" i="38" a="1"/>
  <c r="BB180" i="38" a="1"/>
  <c r="AY153" i="38" a="1"/>
  <c r="BB171" i="38" a="1"/>
  <c r="AY304" i="38" a="1"/>
  <c r="AV311" i="38" a="1"/>
  <c r="BA229" i="38" a="1"/>
  <c r="AZ114" i="38" a="1"/>
  <c r="AU248" i="38" a="1"/>
  <c r="AZ243" i="38" a="1"/>
  <c r="AZ280" i="38" a="1"/>
  <c r="AX316" i="38" a="1"/>
  <c r="AX333" i="38" a="1"/>
  <c r="AV366" i="38" a="1"/>
  <c r="AX151" i="38" a="1"/>
  <c r="BB449" i="38" a="1"/>
  <c r="AU231" i="38" a="1"/>
  <c r="AX294" i="38" a="1"/>
  <c r="AW236" i="38" a="1"/>
  <c r="BB432" i="38" a="1"/>
  <c r="BB281" i="38" a="1"/>
  <c r="AX462" i="38" a="1"/>
  <c r="AV471" i="38" a="1"/>
  <c r="BB382" i="38" a="1"/>
  <c r="AU463" i="38" a="1"/>
  <c r="AW198" i="38" a="1"/>
  <c r="BA218" i="38" a="1"/>
  <c r="AY259" i="38" a="1"/>
  <c r="AW408" i="38" a="1"/>
  <c r="BA456" i="38" a="1"/>
  <c r="AY138" i="38" a="1"/>
  <c r="AX284" i="38" a="1"/>
  <c r="AU268" i="38" a="1"/>
  <c r="AW119" i="38" a="1"/>
  <c r="AV411" i="38" a="1"/>
  <c r="BA350" i="38" a="1"/>
  <c r="AZ267" i="38" a="1"/>
  <c r="AU455" i="38" a="1"/>
  <c r="AW259" i="38" a="1"/>
  <c r="AU145" i="38" a="1"/>
  <c r="AX442" i="38" a="1"/>
  <c r="AU207" i="38" a="1"/>
  <c r="AX156" i="38" a="1"/>
  <c r="BA374" i="38" a="1"/>
  <c r="BA418" i="38" a="1"/>
  <c r="AU276" i="38" a="1"/>
  <c r="BA281" i="38" a="1"/>
  <c r="AV238" i="38" a="1"/>
  <c r="AV315" i="38" a="1"/>
  <c r="AX264" i="38" a="1"/>
  <c r="AU213" i="38" a="1"/>
  <c r="BB184" i="38" a="1"/>
  <c r="AV171" i="38" a="1"/>
  <c r="AU101" i="38" a="1"/>
  <c r="AU328" i="38" a="1"/>
  <c r="AU315" i="38" a="1"/>
  <c r="AX133" i="38" a="1"/>
  <c r="AX124" i="38" a="1"/>
  <c r="BA377" i="38" a="1"/>
  <c r="BB271" i="38" a="1"/>
  <c r="AW292" i="38" a="1"/>
  <c r="AZ400" i="38" a="1"/>
  <c r="BA472" i="38" a="1"/>
  <c r="AY385" i="38" a="1"/>
  <c r="AZ402" i="38" a="1"/>
  <c r="AX411" i="38" a="1"/>
  <c r="AV426" i="38" a="1"/>
  <c r="BA83" i="38" a="1"/>
  <c r="AV289" i="38" a="1"/>
  <c r="AU258" i="38" a="1"/>
  <c r="BA258" i="38" a="1"/>
  <c r="BB356" i="38" a="1"/>
  <c r="AX202" i="38" a="1"/>
  <c r="AW149" i="38" a="1"/>
  <c r="BA368" i="38" a="1"/>
  <c r="BB201" i="38" a="1"/>
  <c r="BB470" i="38" a="1"/>
  <c r="BA467" i="38" a="1"/>
  <c r="AY106" i="38" a="1"/>
  <c r="BA99" i="38" a="1"/>
  <c r="AY155" i="38" a="1"/>
  <c r="AU120" i="38" a="1"/>
  <c r="AX193" i="38" a="1"/>
  <c r="AV202" i="38" a="1"/>
  <c r="AY157" i="38" a="1"/>
  <c r="BA122" i="38" a="1"/>
  <c r="AZ310" i="38" a="1"/>
  <c r="AX252" i="38" a="1"/>
  <c r="AV361" i="38" a="1"/>
  <c r="AV200" i="38" a="1"/>
  <c r="BB149" i="38" a="1"/>
  <c r="AU82" i="38" a="1"/>
  <c r="AX192" i="38" a="1"/>
  <c r="AZ311" i="38" a="1"/>
  <c r="BB398" i="38" a="1"/>
  <c r="BA381" i="38" a="1"/>
  <c r="AX132" i="38" a="1"/>
  <c r="BB345" i="38" a="1"/>
  <c r="AX177" i="38" a="1"/>
  <c r="AV462" i="38" a="1"/>
  <c r="AV110" i="38" a="1"/>
  <c r="AU469" i="38" a="1"/>
  <c r="AX96" i="38" a="1"/>
  <c r="AX349" i="38" a="1"/>
  <c r="AX90" i="38" a="1"/>
  <c r="AX129" i="38" a="1"/>
  <c r="BB323" i="38" a="1"/>
  <c r="BB300" i="38" a="1"/>
  <c r="AV277" i="38" a="1"/>
  <c r="AX393" i="38" a="1"/>
  <c r="BA439" i="38" a="1"/>
  <c r="AV419" i="38" a="1"/>
  <c r="AV88" i="38" a="1"/>
  <c r="AU374" i="38" a="1"/>
  <c r="BB437" i="38" a="1"/>
  <c r="AZ195" i="38" a="1"/>
  <c r="AZ229" i="38" a="1"/>
  <c r="AZ246" i="38" a="1"/>
  <c r="BB319" i="38" a="1"/>
  <c r="AU395" i="38" a="1"/>
  <c r="BB381" i="38" a="1"/>
  <c r="AY378" i="38" a="1"/>
  <c r="AX187" i="38" a="1"/>
  <c r="AU345" i="38" a="1"/>
  <c r="BA136" i="38" a="1"/>
  <c r="AZ334" i="38" a="1"/>
  <c r="AU114" i="38" a="1"/>
  <c r="BA165" i="38" a="1"/>
  <c r="BA384" i="38" a="1"/>
  <c r="AW169" i="38" a="1"/>
  <c r="BB230" i="38" a="1"/>
  <c r="BA133" i="38" a="1"/>
  <c r="AY242" i="38" a="1"/>
  <c r="AW166" i="38" a="1"/>
  <c r="BB140" i="38" a="1"/>
  <c r="BA434" i="38" a="1"/>
  <c r="BA120" i="38" a="1"/>
  <c r="AY268" i="38" a="1"/>
  <c r="AW204" i="38" a="1"/>
  <c r="AZ444" i="38" a="1"/>
  <c r="BA465" i="38" a="1"/>
  <c r="BA421" i="38" a="1"/>
  <c r="AU142" i="38" a="1"/>
  <c r="BA463" i="38" a="1"/>
  <c r="BA370" i="38" a="1"/>
  <c r="AW249" i="38" a="1"/>
  <c r="AW250" i="38" a="1"/>
  <c r="AW454" i="38" a="1"/>
  <c r="AU356" i="38" a="1"/>
  <c r="AZ427" i="38" a="1"/>
  <c r="AX323" i="38" a="1"/>
  <c r="AW253" i="38" a="1"/>
  <c r="AU140" i="38" a="1"/>
  <c r="AX364" i="38" a="1"/>
  <c r="BA171" i="38" a="1"/>
  <c r="BA108" i="38" a="1"/>
  <c r="AZ382" i="38" a="1"/>
  <c r="BB393" i="38" a="1"/>
  <c r="BA151" i="38" a="1"/>
  <c r="BB359" i="38" a="1"/>
  <c r="BB357" i="38" a="1"/>
  <c r="AZ362" i="38" a="1"/>
  <c r="AZ240" i="38" a="1"/>
  <c r="AW326" i="38" a="1"/>
  <c r="AY403" i="38" a="1"/>
  <c r="BA404" i="38" a="1"/>
  <c r="AZ463" i="38" a="1"/>
  <c r="AY92" i="38" a="1"/>
  <c r="AU189" i="38" a="1"/>
  <c r="BA284" i="38" a="1"/>
  <c r="AY324" i="38" a="1"/>
  <c r="BB162" i="38" a="1"/>
  <c r="AZ163" i="38" a="1"/>
  <c r="AZ368" i="38" a="1"/>
  <c r="AZ154" i="38" a="1"/>
  <c r="AW97" i="38" a="1"/>
  <c r="BA335" i="38" a="1"/>
  <c r="AV303" i="38" a="1"/>
  <c r="AZ262" i="38" a="1"/>
  <c r="BB169" i="38" a="1"/>
  <c r="AZ336" i="38" a="1"/>
  <c r="BA189" i="38" a="1"/>
  <c r="AZ333" i="38" a="1"/>
  <c r="BA453" i="38" a="1"/>
  <c r="AY462" i="38" a="1"/>
  <c r="AU377" i="38" a="1"/>
  <c r="AX121" i="38" a="1"/>
  <c r="AV369" i="38" a="1"/>
  <c r="AU80" i="38" a="1"/>
  <c r="AX103" i="38" a="1"/>
  <c r="BB133" i="38" a="1"/>
  <c r="AY346" i="38" a="1"/>
  <c r="AY196" i="38" a="1"/>
  <c r="AX444" i="38" a="1"/>
  <c r="AZ85" i="38" a="1"/>
  <c r="AU133" i="38" a="1"/>
  <c r="AV198" i="38" a="1"/>
  <c r="AY269" i="38" a="1"/>
  <c r="AU323" i="38" a="1"/>
  <c r="AU245" i="38" a="1"/>
  <c r="BA95" i="38" a="1"/>
  <c r="AY162" i="38" a="1"/>
  <c r="AW88" i="38" a="1"/>
  <c r="AY397" i="38" a="1"/>
  <c r="AV155" i="38" a="1"/>
  <c r="AY381" i="38" a="1"/>
  <c r="BA162" i="38" a="1"/>
  <c r="AZ82" i="38" a="1"/>
  <c r="AV249" i="38" a="1"/>
  <c r="AU354" i="38" a="1"/>
  <c r="AX397" i="38" a="1"/>
  <c r="AW167" i="38" a="1"/>
  <c r="AV117" i="38" a="1"/>
  <c r="AU174" i="38" a="1"/>
  <c r="BB107" i="38" a="1"/>
  <c r="BA342" i="38" a="1"/>
  <c r="AY389" i="38" a="1"/>
  <c r="AV190" i="38" a="1"/>
  <c r="AU441" i="38" a="1"/>
  <c r="BA221" i="38" a="1"/>
  <c r="AZ270" i="38" a="1"/>
  <c r="AZ107" i="38" a="1"/>
  <c r="BB224" i="38" a="1"/>
  <c r="AX368" i="38" a="1"/>
  <c r="AY73" i="38" a="1"/>
  <c r="AY443" i="38" a="1"/>
  <c r="AY278" i="38" a="1"/>
  <c r="AY186" i="38" a="1"/>
  <c r="AW177" i="38" a="1"/>
  <c r="BB175" i="38" a="1"/>
  <c r="AW268" i="38" a="1"/>
  <c r="AV363" i="38" a="1"/>
  <c r="AV346" i="38" a="1"/>
  <c r="AW237" i="38" a="1"/>
  <c r="AX108" i="38" a="1"/>
  <c r="BA127" i="38" a="1"/>
  <c r="AW340" i="38" a="1"/>
  <c r="AZ77" i="38" a="1"/>
  <c r="AV90" i="38" a="1"/>
  <c r="AZ378" i="38" a="1"/>
  <c r="AY310" i="38" a="1"/>
  <c r="AV467" i="38" a="1"/>
  <c r="BB116" i="38" a="1"/>
  <c r="AX449" i="38" a="1"/>
  <c r="AY175" i="38" a="1"/>
  <c r="AV75" i="38" a="1"/>
  <c r="BB466" i="38" a="1"/>
  <c r="BB239" i="38" a="1"/>
  <c r="AU108" i="38" a="1"/>
  <c r="AV116" i="38" a="1"/>
  <c r="BA330" i="38" a="1"/>
  <c r="AW189" i="38" a="1"/>
  <c r="BA199" i="38" a="1"/>
  <c r="AX310" i="38" a="1"/>
  <c r="AW396" i="38" a="1"/>
  <c r="AZ338" i="38" a="1"/>
  <c r="BB469" i="38" a="1"/>
  <c r="AY256" i="38" a="1"/>
  <c r="AU388" i="38" a="1"/>
  <c r="AW393" i="38" a="1"/>
  <c r="AX240" i="38" a="1"/>
  <c r="AY83" i="38" a="1"/>
  <c r="AZ177" i="38" a="1"/>
  <c r="AU359" i="38" a="1"/>
  <c r="AY96" i="38" a="1"/>
  <c r="BB453" i="38" a="1"/>
  <c r="AW108" i="38" a="1"/>
  <c r="AW156" i="38" a="1"/>
  <c r="AU472" i="38" a="1"/>
  <c r="BB199" i="38" a="1"/>
  <c r="AY107" i="38" a="1"/>
  <c r="AZ235" i="38" a="1"/>
  <c r="AU314" i="38" a="1"/>
  <c r="AZ412" i="38" a="1"/>
  <c r="BA202" i="38" a="1"/>
  <c r="AU279" i="38" a="1"/>
  <c r="AW453" i="38" a="1"/>
  <c r="AX176" i="38" a="1"/>
  <c r="AY198" i="38" a="1"/>
  <c r="AX160" i="38" a="1"/>
  <c r="BB218" i="38" a="1"/>
  <c r="AW388" i="38" a="1"/>
  <c r="AU165" i="38" a="1"/>
  <c r="BA415" i="38" a="1"/>
  <c r="BB110" i="38" a="1"/>
  <c r="BA366" i="38" a="1"/>
  <c r="AU431" i="38" a="1"/>
  <c r="AX421" i="38" a="1"/>
  <c r="BA428" i="38" a="1"/>
  <c r="AW245" i="38" a="1"/>
  <c r="BA226" i="38" a="1"/>
  <c r="AZ279" i="38" a="1"/>
  <c r="AV397" i="38" a="1"/>
  <c r="BA427" i="38" a="1"/>
  <c r="AV151" i="38" a="1"/>
  <c r="AY272" i="38" a="1"/>
  <c r="AZ366" i="38" a="1"/>
  <c r="AW407" i="38" a="1"/>
  <c r="AY159" i="38" a="1"/>
  <c r="BB112" i="38" a="1"/>
  <c r="BA180" i="38" a="1"/>
  <c r="BB324" i="38" a="1"/>
  <c r="AU405" i="38" a="1"/>
  <c r="AW466" i="38" a="1"/>
  <c r="AZ217" i="38" a="1"/>
  <c r="AW211" i="38" a="1"/>
  <c r="BB188" i="38" a="1"/>
  <c r="AV115" i="38" a="1"/>
  <c r="AX303" i="38" a="1"/>
  <c r="AX290" i="38" a="1"/>
  <c r="BB336" i="38" a="1"/>
  <c r="AU150" i="38" a="1"/>
  <c r="AY197" i="38" a="1"/>
  <c r="AV446" i="38" a="1"/>
  <c r="BB447" i="38" a="1"/>
  <c r="BA208" i="38" a="1"/>
  <c r="AZ118" i="38" a="1"/>
  <c r="AW115" i="38" a="1"/>
  <c r="BA367" i="38" a="1"/>
  <c r="AW202" i="38" a="1"/>
  <c r="AX258" i="38" a="1"/>
  <c r="BA379" i="38" a="1"/>
  <c r="AY118" i="38" a="1"/>
  <c r="AW367" i="38" a="1"/>
  <c r="AU177" i="38" a="1"/>
  <c r="AV256" i="38" a="1"/>
  <c r="BB172" i="38" a="1"/>
  <c r="BA417" i="38" a="1"/>
  <c r="AV206" i="38" a="1"/>
  <c r="AV138" i="38" a="1"/>
  <c r="AV265" i="38" a="1"/>
  <c r="AW110" i="38" a="1"/>
  <c r="AY363" i="38" a="1"/>
  <c r="AV170" i="38" a="1"/>
  <c r="AY90" i="38" a="1"/>
  <c r="AZ169" i="38" a="1"/>
  <c r="BB327" i="38" a="1"/>
  <c r="AW145" i="38" a="1"/>
  <c r="AX468" i="38" a="1"/>
  <c r="AY345" i="38" a="1"/>
  <c r="AW342" i="38" a="1"/>
  <c r="BB174" i="38" a="1"/>
  <c r="AY266" i="38" a="1"/>
  <c r="AZ419" i="38" a="1"/>
  <c r="AV120" i="38" a="1"/>
  <c r="AY430" i="38" a="1"/>
  <c r="AX447" i="38" a="1"/>
  <c r="AZ231" i="38" a="1"/>
  <c r="AY322" i="38" a="1"/>
  <c r="AZ211" i="38" a="1"/>
  <c r="BB105" i="38" a="1"/>
  <c r="AX465" i="38" a="1"/>
  <c r="BB390" i="38" a="1"/>
  <c r="AZ459" i="38" a="1"/>
  <c r="AU229" i="38" a="1"/>
  <c r="BB383" i="38" a="1"/>
  <c r="BB260" i="38" a="1"/>
  <c r="AV184" i="38" a="1"/>
  <c r="AU343" i="38" a="1"/>
  <c r="AW424" i="38" a="1"/>
  <c r="AX178" i="38" a="1"/>
  <c r="AX248" i="38" a="1"/>
  <c r="AU295" i="38" a="1"/>
  <c r="BB376" i="38" a="1"/>
  <c r="AW120" i="38" a="1"/>
  <c r="AV111" i="38" a="1"/>
  <c r="AZ356" i="38" a="1"/>
  <c r="AY276" i="38" a="1"/>
  <c r="AX458" i="38" a="1"/>
  <c r="AW208" i="38" a="1"/>
  <c r="AU362" i="38" a="1"/>
  <c r="AV418" i="38" a="1"/>
  <c r="AZ388" i="38" a="1"/>
  <c r="BA309" i="38" a="1"/>
  <c r="BA322" i="38" a="1"/>
  <c r="AU443" i="38" a="1"/>
  <c r="AX209" i="38" a="1"/>
  <c r="BA222" i="38" a="1"/>
  <c r="BB143" i="38" a="1"/>
  <c r="AW330" i="38" a="1"/>
  <c r="BB102" i="38" a="1"/>
  <c r="AV314" i="38" a="1"/>
  <c r="BB308" i="38" a="1"/>
  <c r="BA386" i="38" a="1"/>
  <c r="AV454" i="38" a="1"/>
  <c r="AV436" i="38" a="1"/>
  <c r="AW345" i="38" a="1"/>
  <c r="BB403" i="38" a="1"/>
  <c r="AV80" i="38" a="1"/>
  <c r="AW158" i="38" a="1"/>
  <c r="BB322" i="38" a="1"/>
  <c r="BA138" i="38" a="1"/>
  <c r="AV98" i="38" a="1"/>
  <c r="AW161" i="38" a="1"/>
  <c r="BB90" i="38" a="1"/>
  <c r="BB269" i="38" a="1"/>
  <c r="AZ261" i="38" a="1"/>
  <c r="AY418" i="38" a="1"/>
  <c r="BB454" i="38" a="1"/>
  <c r="BA167" i="38" a="1"/>
  <c r="AZ354" i="38" a="1"/>
  <c r="BA239" i="38" a="1"/>
  <c r="AU215" i="38" a="1"/>
  <c r="AU369" i="38" a="1"/>
  <c r="BB287" i="38" a="1"/>
  <c r="AX172" i="38" a="1"/>
  <c r="AZ306" i="38" a="1"/>
  <c r="AW170" i="38" a="1"/>
  <c r="AU413" i="38" a="1"/>
  <c r="AZ364" i="38" a="1"/>
  <c r="AY388" i="38" a="1"/>
  <c r="AY225" i="38" a="1"/>
  <c r="AV334" i="38" a="1"/>
  <c r="BB461" i="38" a="1"/>
  <c r="AV455" i="38" a="1"/>
  <c r="AW179" i="38" a="1"/>
  <c r="AW380" i="38" a="1"/>
  <c r="AX346" i="38" a="1"/>
  <c r="AV135" i="38" a="1"/>
  <c r="AX280" i="38" a="1"/>
  <c r="AU452" i="38" a="1"/>
  <c r="AV294" i="38" a="1"/>
  <c r="AZ239" i="38" a="1"/>
  <c r="AV364" i="38" a="1"/>
  <c r="AZ181" i="38" a="1"/>
  <c r="AX140" i="38" a="1"/>
  <c r="AW265" i="38" a="1"/>
  <c r="AY315" i="38" a="1"/>
  <c r="BB312" i="38" a="1"/>
  <c r="AX188" i="38" a="1"/>
  <c r="AY180" i="38" a="1"/>
  <c r="AU365" i="38" a="1"/>
  <c r="AX267" i="38" a="1"/>
  <c r="BB215" i="38" a="1"/>
  <c r="BA169" i="38" a="1"/>
  <c r="BA383" i="38" a="1"/>
  <c r="AU333" i="38" a="1"/>
  <c r="BB275" i="38" a="1"/>
  <c r="AZ420" i="38" a="1"/>
  <c r="AY87" i="38" a="1"/>
  <c r="AX404" i="38" a="1"/>
  <c r="BA352" i="38" a="1"/>
  <c r="BA365" i="38" a="1"/>
  <c r="AU278" i="38" a="1"/>
  <c r="AX366" i="38" a="1"/>
  <c r="AX355" i="38" a="1"/>
  <c r="BA117" i="38" a="1"/>
  <c r="AZ221" i="38" a="1"/>
  <c r="AY156" i="38" a="1"/>
  <c r="BA409" i="38" a="1"/>
  <c r="AU204" i="38" a="1"/>
  <c r="AZ245" i="38" a="1"/>
  <c r="AV137" i="38" a="1"/>
  <c r="BB236" i="38" a="1"/>
  <c r="AV282" i="38" a="1"/>
  <c r="AU73" i="38" a="1"/>
  <c r="AW297" i="38" a="1"/>
  <c r="AX152" i="38" a="1"/>
  <c r="BA248" i="38" a="1"/>
  <c r="AY168" i="38" a="1"/>
  <c r="AY433" i="38" a="1"/>
  <c r="AY301" i="38" a="1"/>
  <c r="AV112" i="38" a="1"/>
  <c r="AW109" i="38" a="1"/>
  <c r="AZ414" i="38" a="1"/>
  <c r="AV91" i="38" a="1"/>
  <c r="AW252" i="38" a="1"/>
  <c r="AW191" i="38" a="1"/>
  <c r="AY261" i="38" a="1"/>
  <c r="BB413" i="38" a="1"/>
  <c r="AV416" i="38" a="1"/>
  <c r="BA328" i="38" a="1"/>
  <c r="AX138" i="38" a="1"/>
  <c r="AW350" i="38" a="1"/>
  <c r="AU410" i="38" a="1"/>
  <c r="AU91" i="38" a="1"/>
  <c r="AV344" i="38" a="1"/>
  <c r="AZ197" i="38" a="1"/>
  <c r="AW159" i="38" a="1"/>
  <c r="AZ155" i="38" a="1"/>
  <c r="AZ285" i="38" a="1"/>
  <c r="BA351" i="38" a="1"/>
  <c r="AY146" i="38" a="1"/>
  <c r="AX270" i="38" a="1"/>
  <c r="AU158" i="38" a="1"/>
  <c r="AU151" i="38" a="1"/>
  <c r="AU368" i="38" a="1"/>
  <c r="AW201" i="38" a="1"/>
  <c r="AV161" i="38" a="1"/>
  <c r="BB313" i="38" a="1"/>
  <c r="AV470" i="38" a="1"/>
  <c r="AU387" i="38" a="1"/>
  <c r="AX285" i="38" a="1"/>
  <c r="AZ165" i="38" a="1"/>
  <c r="AY235" i="38" a="1"/>
  <c r="BA140" i="38" a="1"/>
  <c r="AX238" i="38" a="1"/>
  <c r="AZ276" i="38" a="1"/>
  <c r="AX448" i="38" a="1"/>
  <c r="AZ117" i="38" a="1"/>
  <c r="AY104" i="38" a="1"/>
  <c r="AZ136" i="38" a="1"/>
  <c r="AW184" i="38" a="1"/>
  <c r="BB92" i="38" a="1"/>
  <c r="AW333" i="38" a="1"/>
  <c r="AV322" i="38" a="1"/>
  <c r="BA471" i="38" a="1"/>
  <c r="AX247" i="38" a="1"/>
  <c r="AW368" i="38" a="1"/>
  <c r="AU336" i="38" a="1"/>
  <c r="AU130" i="38" a="1"/>
  <c r="AV394" i="38" a="1"/>
  <c r="BB286" i="38" a="1"/>
  <c r="AW452" i="38" a="1"/>
  <c r="AY429" i="38" a="1"/>
  <c r="BB196" i="38" a="1"/>
  <c r="AU155" i="38" a="1"/>
  <c r="BA413" i="38" a="1"/>
  <c r="AW328" i="38" a="1"/>
  <c r="AU464" i="38" a="1"/>
  <c r="AY457" i="38" a="1"/>
  <c r="AX286" i="38" a="1"/>
  <c r="BA234" i="38" a="1"/>
  <c r="AU312" i="38" a="1"/>
  <c r="AW126" i="38" a="1"/>
  <c r="AU318" i="38" a="1"/>
  <c r="AW255" i="38" a="1"/>
  <c r="AZ167" i="38" a="1"/>
  <c r="BA398" i="38" a="1"/>
  <c r="BA217" i="38" a="1"/>
  <c r="AY133" i="38" a="1"/>
  <c r="AX269" i="38" a="1"/>
  <c r="AZ326" i="38" a="1"/>
  <c r="AV351" i="38" a="1"/>
  <c r="AU148" i="38" a="1"/>
  <c r="BA274" i="38" a="1"/>
  <c r="AW102" i="38" a="1"/>
  <c r="BA340" i="38" a="1"/>
  <c r="AV255" i="38" a="1"/>
  <c r="AU467" i="38" a="1"/>
  <c r="AV246" i="38" a="1"/>
  <c r="AU406" i="38" a="1"/>
  <c r="AU432" i="38" a="1"/>
  <c r="AV316" i="38" a="1"/>
  <c r="AY470" i="38" a="1"/>
  <c r="AX387" i="38" a="1"/>
  <c r="AX231" i="38" a="1"/>
  <c r="AX450" i="38" a="1"/>
  <c r="AY220" i="38" a="1"/>
  <c r="AW401" i="38" a="1"/>
  <c r="AU407" i="38" a="1"/>
  <c r="AV444" i="38" a="1"/>
  <c r="AW261" i="38" a="1"/>
  <c r="AX321" i="38" a="1"/>
  <c r="AV423" i="38" a="1"/>
  <c r="BB375" i="38" a="1"/>
  <c r="AW160" i="38" a="1"/>
  <c r="AZ393" i="38" a="1"/>
  <c r="AW439" i="38" a="1"/>
  <c r="BA349" i="38" a="1"/>
  <c r="AX304" i="38" a="1"/>
  <c r="AZ312" i="38" a="1"/>
  <c r="BA177" i="38" a="1"/>
  <c r="AY78" i="38" a="1"/>
  <c r="AX266" i="38" a="1"/>
  <c r="AZ127" i="38" a="1"/>
  <c r="AY189" i="38" a="1"/>
  <c r="AW118" i="38" a="1"/>
  <c r="AV214" i="38" a="1"/>
  <c r="AX464" i="38" a="1"/>
  <c r="BB305" i="38" a="1"/>
  <c r="AW391" i="38" a="1"/>
  <c r="AW107" i="38" a="1"/>
  <c r="AZ307" i="38" a="1"/>
  <c r="BB191" i="38" a="1"/>
  <c r="AX337" i="38" a="1"/>
  <c r="BB333" i="38" a="1"/>
  <c r="AV260" i="38" a="1"/>
  <c r="AU159" i="38" a="1"/>
  <c r="AV270" i="38" a="1"/>
  <c r="AU468" i="38" a="1"/>
  <c r="AU149" i="38" a="1"/>
  <c r="AY109" i="38" a="1"/>
  <c r="AX146" i="38" a="1"/>
  <c r="AZ355" i="38" a="1"/>
  <c r="AU447" i="38" a="1"/>
  <c r="AU367" i="38" a="1"/>
  <c r="AU409" i="38" a="1"/>
  <c r="AV229" i="38" a="1"/>
  <c r="AX440" i="38" a="1"/>
  <c r="AU135" i="38" a="1"/>
  <c r="BB85" i="38" a="1"/>
  <c r="BB115" i="38" a="1"/>
  <c r="BB186" i="38" a="1"/>
  <c r="AY267" i="38" a="1"/>
  <c r="AV129" i="38" a="1"/>
  <c r="AY431" i="38" a="1"/>
  <c r="AW74" i="38" a="1"/>
  <c r="AV383" i="38" a="1"/>
  <c r="AU267" i="38" a="1"/>
  <c r="BA179" i="38" a="1"/>
  <c r="BB284" i="38" a="1"/>
  <c r="AW400" i="38" a="1"/>
  <c r="AW425" i="38" a="1"/>
  <c r="BA255" i="38" a="1"/>
  <c r="AV150" i="38" a="1"/>
  <c r="AY170" i="38" a="1"/>
  <c r="AW219" i="38" a="1"/>
  <c r="AW171" i="38" a="1"/>
  <c r="BA238" i="38" a="1"/>
  <c r="BA159" i="38" a="1"/>
  <c r="AV293" i="38" a="1"/>
  <c r="AU285" i="38" a="1"/>
  <c r="BB138" i="38" a="1"/>
  <c r="AU265" i="38" a="1"/>
  <c r="AV448" i="38" a="1"/>
  <c r="AX282" i="38" a="1"/>
  <c r="BA357" i="38" a="1"/>
  <c r="AX272" i="38" a="1"/>
  <c r="BB194" i="38" a="1"/>
  <c r="AW462" i="38" a="1"/>
  <c r="BB291" i="38" a="1"/>
  <c r="AW138" i="38" a="1"/>
  <c r="AW348" i="38" a="1"/>
  <c r="AX143" i="38" a="1"/>
  <c r="AW90" i="38" a="1"/>
  <c r="AU401" i="38" a="1"/>
  <c r="BA219" i="38" a="1"/>
  <c r="AZ296" i="38" a="1"/>
  <c r="BB472" i="38" a="1"/>
  <c r="AW285" i="38" a="1"/>
  <c r="AY114" i="38" a="1"/>
  <c r="AZ303" i="38" a="1"/>
  <c r="AY442" i="38" a="1"/>
  <c r="AV128" i="38" a="1"/>
  <c r="AX201" i="38" a="1"/>
  <c r="AY303" i="38" a="1"/>
  <c r="BA356" i="38" a="1"/>
  <c r="BA250" i="38" a="1"/>
  <c r="AV427" i="38" a="1"/>
  <c r="AX292" i="38" a="1"/>
  <c r="AY246" i="38" a="1"/>
  <c r="AX273" i="38" a="1"/>
  <c r="AY384" i="38" a="1"/>
  <c r="AY308" i="38" a="1"/>
  <c r="AX467" i="38" a="1"/>
  <c r="AZ153" i="38" a="1"/>
  <c r="AY103" i="38" a="1"/>
  <c r="BB272" i="38" a="1"/>
  <c r="AV278" i="38" a="1"/>
  <c r="BB108" i="38" a="1"/>
  <c r="BB463" i="38" a="1"/>
  <c r="BB198" i="38" a="1"/>
  <c r="AZ421" i="38" a="1"/>
  <c r="AW459" i="38" a="1"/>
  <c r="BA400" i="38" a="1"/>
  <c r="AX216" i="38" a="1"/>
  <c r="AZ394" i="38" a="1"/>
  <c r="AV76" i="38" a="1"/>
  <c r="AV267" i="38" a="1"/>
  <c r="AW463" i="38" a="1"/>
  <c r="AX142" i="38" a="1"/>
  <c r="AX302" i="38" a="1"/>
  <c r="AU136" i="38" a="1"/>
  <c r="AW244" i="38" a="1"/>
  <c r="AV264" i="38" a="1"/>
  <c r="BA442" i="38" a="1"/>
  <c r="AU384" i="38" a="1"/>
  <c r="AU222" i="38" a="1"/>
  <c r="AY394" i="38" a="1"/>
  <c r="BB263" i="38" a="1"/>
  <c r="BB205" i="38" a="1"/>
  <c r="AV391" i="38" a="1"/>
  <c r="BB342" i="38" a="1"/>
  <c r="AW394" i="38" a="1"/>
  <c r="AY221" i="38" a="1"/>
  <c r="AV204" i="38" a="1"/>
  <c r="AW375" i="38" a="1"/>
  <c r="BA193" i="38" a="1"/>
  <c r="AW309" i="38" a="1"/>
  <c r="AW196" i="38" a="1"/>
  <c r="AU211" i="38" a="1"/>
  <c r="AV257" i="38" a="1"/>
  <c r="AW291" i="38" a="1"/>
  <c r="AZ301" i="38" a="1"/>
  <c r="AY215" i="38" a="1"/>
  <c r="AV152" i="38" a="1"/>
  <c r="AW272" i="38" a="1"/>
  <c r="AX296" i="38" a="1"/>
  <c r="BA375" i="38" a="1"/>
  <c r="AU234" i="38" a="1"/>
  <c r="AY356" i="38" a="1"/>
  <c r="BB238" i="38" a="1"/>
  <c r="AY91" i="38" a="1"/>
  <c r="AW346" i="38" a="1"/>
  <c r="BB204" i="38" a="1"/>
  <c r="AU111" i="38" a="1"/>
  <c r="BB106" i="38" a="1"/>
  <c r="AY354" i="38" a="1"/>
  <c r="AU194" i="38" a="1"/>
  <c r="AX383" i="38" a="1"/>
  <c r="AX127" i="38" a="1"/>
  <c r="AU408" i="38" a="1"/>
  <c r="AX211" i="38" a="1"/>
  <c r="AX454" i="38" a="1"/>
  <c r="AU200" i="38" a="1"/>
  <c r="AU199" i="38" a="1"/>
  <c r="BB120" i="38" a="1"/>
  <c r="BB193" i="38" a="1"/>
  <c r="BA346" i="38" a="1"/>
  <c r="AV243" i="38" a="1"/>
  <c r="AW132" i="38" a="1"/>
  <c r="AU291" i="38" a="1"/>
  <c r="AZ138" i="38" a="1"/>
  <c r="BB410" i="38" a="1"/>
  <c r="AZ410" i="38" a="1"/>
  <c r="AX338" i="38" a="1"/>
  <c r="AW164" i="38" a="1"/>
  <c r="BB125" i="38" a="1"/>
  <c r="AW230" i="38" a="1"/>
  <c r="AU271" i="38" a="1"/>
  <c r="AU364" i="38" a="1"/>
  <c r="AZ100" i="38" a="1"/>
  <c r="AX452" i="38" a="1"/>
  <c r="BB223" i="38" a="1"/>
  <c r="BA314" i="38" a="1"/>
  <c r="AV385" i="38" a="1"/>
  <c r="AU372" i="38" a="1"/>
  <c r="BB228" i="38" a="1"/>
  <c r="BB379" i="38" a="1"/>
  <c r="AY202" i="38" a="1"/>
  <c r="AU154" i="38" a="1"/>
  <c r="AW390" i="38" a="1"/>
  <c r="BB262" i="38" a="1"/>
  <c r="AX73" i="38" a="1"/>
  <c r="AV144" i="38" a="1"/>
  <c r="AY205" i="38" a="1"/>
  <c r="AZ289" i="38" a="1"/>
  <c r="AV173" i="38" a="1"/>
  <c r="AY289" i="38" a="1"/>
  <c r="AU311" i="38" a="1"/>
  <c r="BB467" i="38" a="1"/>
  <c r="AW95" i="38" a="1"/>
  <c r="BA469" i="38" a="1"/>
  <c r="AU419" i="38" a="1"/>
  <c r="AV465" i="38" a="1"/>
  <c r="BB137" i="38" a="1"/>
  <c r="AW381" i="38" a="1"/>
  <c r="AV258" i="38" a="1"/>
  <c r="AU393" i="38" a="1"/>
  <c r="AW134" i="38" a="1"/>
  <c r="AV328" i="38" a="1"/>
  <c r="BB365" i="38" a="1"/>
  <c r="AX250" i="38" a="1"/>
  <c r="AV420" i="38" a="1"/>
  <c r="AU210" i="38" a="1"/>
  <c r="AV291" i="38" a="1"/>
  <c r="AX376" i="38" a="1"/>
  <c r="AX174" i="38" a="1"/>
  <c r="AZ411" i="38" a="1"/>
  <c r="BA403" i="38" a="1"/>
  <c r="BB136" i="38" a="1"/>
  <c r="AW99" i="38" a="1"/>
  <c r="AW371" i="38" a="1"/>
  <c r="AZ466" i="38" a="1"/>
  <c r="AZ401" i="38" a="1"/>
  <c r="AY307" i="38" a="1"/>
  <c r="AW162" i="38" a="1"/>
  <c r="AW116" i="38" a="1"/>
  <c r="AU470" i="38" a="1"/>
  <c r="AX196" i="38" a="1"/>
  <c r="AX235" i="38" a="1"/>
  <c r="BB242" i="38" a="1"/>
  <c r="AX117" i="38" a="1"/>
  <c r="AV194" i="38" a="1"/>
  <c r="AX360" i="38" a="1"/>
  <c r="AZ316" i="38" a="1"/>
  <c r="AV339" i="38" a="1"/>
  <c r="AZ116" i="38" a="1"/>
  <c r="AY404" i="38" a="1"/>
  <c r="AX253" i="38" a="1"/>
  <c r="AW422" i="38" a="1"/>
  <c r="AW288" i="38" a="1"/>
  <c r="AX439" i="38" a="1"/>
  <c r="AW146" i="38" a="1"/>
  <c r="AZ175" i="38" a="1"/>
  <c r="BA355" i="38" a="1"/>
  <c r="AY344" i="38" a="1"/>
  <c r="AU320" i="38" a="1"/>
  <c r="BA205" i="38" a="1"/>
  <c r="AW239" i="38" a="1"/>
  <c r="BB310" i="38" a="1"/>
  <c r="AW238" i="38" a="1"/>
  <c r="AW467" i="38" a="1"/>
  <c r="AZ290" i="38" a="1"/>
  <c r="AY341" i="38" a="1"/>
  <c r="AX213" i="38" a="1"/>
  <c r="BB328" i="38" a="1"/>
  <c r="AX173" i="38" a="1"/>
  <c r="BB303" i="38" a="1"/>
  <c r="AW224" i="38" a="1"/>
  <c r="BB301" i="38" a="1"/>
  <c r="BA244" i="38" a="1"/>
  <c r="AV251" i="38" a="1"/>
  <c r="BA116" i="38" a="1"/>
  <c r="AY467" i="38" a="1"/>
  <c r="AU293" i="38" a="1"/>
  <c r="AY262" i="38" a="1"/>
  <c r="AX110" i="38" a="1"/>
  <c r="AY280" i="38" a="1"/>
  <c r="AX181" i="38" a="1"/>
  <c r="BA296" i="38" a="1"/>
  <c r="AV250" i="38" a="1"/>
  <c r="AX251" i="38" a="1"/>
  <c r="AV221" i="38" a="1"/>
  <c r="BB124" i="38" a="1"/>
  <c r="AW84" i="38" a="1"/>
  <c r="AY169" i="38" a="1"/>
  <c r="AW241" i="38" a="1"/>
  <c r="BB320" i="38" a="1"/>
  <c r="AU84" i="38" a="1"/>
  <c r="BB358" i="38" a="1"/>
  <c r="AX126" i="38" a="1"/>
  <c r="AV175" i="38" a="1"/>
  <c r="AY342" i="38" a="1"/>
  <c r="AV319" i="38" a="1"/>
  <c r="BA286" i="38" a="1"/>
  <c r="AZ75" i="38" a="1"/>
  <c r="AW262" i="38" a="1"/>
  <c r="AY329" i="38" a="1"/>
  <c r="AZ191" i="38" a="1"/>
  <c r="BB459" i="38" a="1"/>
  <c r="AW104" i="38" a="1"/>
  <c r="AZ251" i="38" a="1"/>
  <c r="BB420" i="38" a="1"/>
  <c r="AW79" i="38" a="1"/>
  <c r="BA109" i="38" a="1"/>
  <c r="AX147" i="38" a="1"/>
  <c r="AZ399" i="38" a="1"/>
  <c r="AV82" i="38" a="1"/>
  <c r="BA301" i="38" a="1"/>
  <c r="AY192" i="38" a="1"/>
  <c r="BA392" i="38" a="1"/>
  <c r="AY314" i="38" a="1"/>
  <c r="BB315" i="38" a="1"/>
  <c r="AV296" i="38" a="1"/>
  <c r="AY110" i="38" a="1"/>
  <c r="AY306" i="38" a="1"/>
  <c r="BA93" i="38" a="1"/>
  <c r="AZ219" i="38" a="1"/>
  <c r="AW279" i="38" a="1"/>
  <c r="AY193" i="38" a="1"/>
  <c r="AV167" i="38" a="1"/>
  <c r="AZ309" i="38" a="1"/>
  <c r="AW357" i="38" a="1"/>
  <c r="AY287" i="38" a="1"/>
  <c r="BB299" i="38" a="1"/>
  <c r="AX180" i="38" a="1"/>
  <c r="AV191" i="38" a="1"/>
  <c r="AU212" i="38" a="1"/>
  <c r="AZ96" i="38" a="1"/>
  <c r="AW356" i="38" a="1"/>
  <c r="AW133" i="38" a="1"/>
  <c r="BA273" i="38" a="1"/>
  <c r="AZ429" i="38" a="1"/>
  <c r="AZ200" i="38" a="1"/>
  <c r="AY311" i="38" a="1"/>
  <c r="AZ360" i="38" a="1"/>
  <c r="AU97" i="38" a="1"/>
  <c r="BB156" i="38" a="1"/>
  <c r="BA210" i="38" a="1"/>
  <c r="AW364" i="38" a="1"/>
  <c r="BB374" i="38" a="1"/>
  <c r="AW392" i="38" a="1"/>
  <c r="AW456" i="38" a="1"/>
  <c r="AY102" i="38" a="1"/>
  <c r="BA81" i="38" a="1"/>
  <c r="AX319" i="38" a="1"/>
  <c r="AY353" i="38" a="1"/>
  <c r="AV468" i="38" a="1"/>
  <c r="AX385" i="38" a="1"/>
  <c r="BA440" i="38" a="1"/>
  <c r="AZ89" i="38" a="1"/>
  <c r="BA100" i="38" a="1"/>
  <c r="AZ244" i="38" a="1"/>
  <c r="AU157" i="38" a="1"/>
  <c r="BB385" i="38" a="1"/>
  <c r="AZ149" i="38" a="1"/>
  <c r="AU394" i="38" a="1"/>
  <c r="AU75" i="38" a="1"/>
  <c r="AW137" i="38" a="1"/>
  <c r="AX220" i="38" a="1"/>
  <c r="AZ319" i="38" a="1"/>
  <c r="AY222" i="38" a="1"/>
  <c r="AU83" i="38" a="1"/>
  <c r="BB104" i="38" a="1"/>
  <c r="AU389" i="38" a="1"/>
  <c r="AX381" i="38" a="1"/>
  <c r="AY320" i="38" a="1"/>
  <c r="BA419" i="38" a="1"/>
  <c r="AX123" i="38" a="1"/>
  <c r="AW321" i="38" a="1"/>
  <c r="BA443" i="38" a="1"/>
  <c r="BA76" i="38" a="1"/>
  <c r="BB335" i="38" a="1"/>
  <c r="BA317" i="38" a="1"/>
  <c r="BA318" i="38" a="1"/>
  <c r="AY400" i="38" a="1"/>
  <c r="BB167" i="38" a="1"/>
  <c r="AV272" i="38" a="1"/>
  <c r="AZ225" i="38" a="1"/>
  <c r="AZ367" i="38" a="1"/>
  <c r="AU102" i="38" a="1"/>
  <c r="AY405" i="38" a="1"/>
  <c r="AY165" i="38" a="1"/>
  <c r="AZ300" i="38" a="1"/>
  <c r="BA462" i="38" a="1"/>
  <c r="AX98" i="38" a="1"/>
  <c r="BA175" i="38" a="1"/>
  <c r="AV215" i="38" a="1"/>
  <c r="AY249" i="38" a="1"/>
  <c r="AX76" i="38" a="1"/>
  <c r="AV381" i="38" a="1"/>
  <c r="AW300" i="38" a="1"/>
  <c r="AU208" i="38" a="1"/>
  <c r="AY293" i="38" a="1"/>
  <c r="AV77" i="38" a="1"/>
  <c r="AX351" i="38" a="1"/>
  <c r="BA194" i="38" a="1"/>
  <c r="AU347" i="38" a="1"/>
  <c r="AW277" i="38" a="1"/>
  <c r="AZ377" i="38" a="1"/>
  <c r="AV208" i="38" a="1"/>
  <c r="AX358" i="38" a="1"/>
  <c r="BB331" i="38" a="1"/>
  <c r="AW315" i="38" a="1"/>
  <c r="BA437" i="38" a="1"/>
  <c r="AW123" i="38" a="1"/>
  <c r="AW304" i="38" a="1"/>
  <c r="AZ452" i="38" a="1"/>
  <c r="AU412" i="38" a="1"/>
  <c r="AU444" i="38" a="1"/>
  <c r="AV106" i="38" a="1"/>
  <c r="AZ111" i="38" a="1"/>
  <c r="BB126" i="38" a="1"/>
  <c r="BB173" i="38" a="1"/>
  <c r="AX430" i="38" a="1"/>
  <c r="AV216" i="38" a="1"/>
  <c r="BA181" i="38" a="1"/>
  <c r="BA279" i="38" a="1"/>
  <c r="AZ166" i="38" a="1"/>
  <c r="AY297" i="38" a="1"/>
  <c r="AW183" i="38" a="1"/>
  <c r="BB431" i="38" a="1"/>
  <c r="BB352" i="38" a="1"/>
  <c r="BA444" i="38" a="1"/>
  <c r="AW433" i="38" a="1"/>
  <c r="AZ242" i="38" a="1"/>
  <c r="AV372" i="38" a="1"/>
  <c r="AY448" i="38" a="1"/>
  <c r="AX305" i="38" a="1"/>
  <c r="AY139" i="38" a="1"/>
  <c r="BA170" i="38" a="1"/>
  <c r="AZ206" i="38" a="1"/>
  <c r="AV373" i="38" a="1"/>
  <c r="BA332" i="38" a="1"/>
  <c r="AZ386" i="38" a="1"/>
  <c r="BA192" i="38" a="1"/>
  <c r="BA111" i="38" a="1"/>
  <c r="AV389" i="38" a="1"/>
  <c r="AW228" i="38" a="1"/>
  <c r="AV187" i="38" a="1"/>
  <c r="AX190" i="38" a="1"/>
  <c r="AY300" i="38" a="1"/>
  <c r="AV227" i="38" a="1"/>
  <c r="AZ99" i="38" a="1"/>
  <c r="AX116" i="38" a="1"/>
  <c r="AV92" i="38" a="1"/>
  <c r="AU227" i="38" a="1"/>
  <c r="AY422" i="38" a="1"/>
  <c r="AW387" i="38" a="1"/>
  <c r="AY351" i="38" a="1"/>
  <c r="BA263" i="38" a="1"/>
  <c r="AW443" i="38" a="1"/>
  <c r="AV312" i="38" a="1"/>
  <c r="BB338" i="38" a="1"/>
  <c r="AV86" i="38" a="1"/>
  <c r="AY147" i="38" a="1"/>
  <c r="AX214" i="38" a="1"/>
  <c r="BB210" i="38" a="1"/>
  <c r="AY178" i="38" a="1"/>
  <c r="AW383" i="38" a="1"/>
  <c r="AY188" i="38" a="1"/>
  <c r="AY472" i="38" a="1"/>
  <c r="AV134" i="38" a="1"/>
  <c r="AW125" i="38" a="1"/>
  <c r="AZ249" i="38" a="1"/>
  <c r="BA196" i="38" a="1"/>
  <c r="BB209" i="38" a="1"/>
  <c r="BB456" i="38" a="1"/>
  <c r="AV309" i="38" a="1"/>
  <c r="BB444" i="38" a="1"/>
  <c r="AW87" i="38" a="1"/>
  <c r="BA104" i="38" a="1"/>
  <c r="AZ282" i="38" a="1"/>
  <c r="AZ453" i="38" a="1"/>
  <c r="AY376" i="38" a="1"/>
  <c r="AY245" i="38" a="1"/>
  <c r="AZ328" i="38" a="1"/>
  <c r="BA452" i="38" a="1"/>
  <c r="BA252" i="38" a="1"/>
  <c r="AY375" i="38" a="1"/>
  <c r="BB182" i="38" a="1"/>
  <c r="BA364" i="38" a="1"/>
  <c r="AY241" i="38" a="1"/>
  <c r="AX223" i="38" a="1"/>
  <c r="BB207" i="38" a="1"/>
  <c r="AY98" i="38" a="1"/>
  <c r="AX371" i="38" a="1"/>
  <c r="AU127" i="38" a="1"/>
  <c r="AX197" i="38" a="1"/>
  <c r="BA96" i="38" a="1"/>
  <c r="BA316" i="38" a="1"/>
  <c r="BB446" i="38" a="1"/>
  <c r="AY172" i="38" a="1"/>
  <c r="AW413" i="38" a="1"/>
  <c r="AZ375" i="38" a="1"/>
  <c r="AZ213" i="38" a="1"/>
  <c r="AY450" i="38" a="1"/>
  <c r="AW283" i="38" a="1"/>
  <c r="AY145" i="38" a="1"/>
  <c r="AW129" i="38" a="1"/>
  <c r="BB258" i="38" a="1"/>
  <c r="AW423" i="38" a="1"/>
  <c r="AW207" i="38" a="1"/>
  <c r="BB438" i="38" a="1"/>
  <c r="AU402" i="38" a="1"/>
  <c r="AY124" i="38" a="1"/>
  <c r="AY248" i="38" a="1"/>
  <c r="AZ470" i="38" a="1"/>
  <c r="AX318" i="38" a="1"/>
  <c r="AX165" i="38" a="1"/>
  <c r="AV271" i="38" a="1"/>
  <c r="AY336" i="38" a="1"/>
  <c r="AY257" i="38" a="1"/>
  <c r="AV136" i="38" a="1"/>
  <c r="AY326" i="38" a="1"/>
  <c r="AX460" i="38" a="1"/>
  <c r="BB246" i="38" a="1"/>
  <c r="AY254" i="38" a="1"/>
  <c r="AW190" i="38" a="1"/>
  <c r="BA448" i="38" a="1"/>
  <c r="BB103" i="38" a="1"/>
  <c r="AX463" i="38" a="1"/>
  <c r="BB265" i="38" a="1"/>
  <c r="AV336" i="38" a="1"/>
  <c r="AY229" i="38" a="1"/>
  <c r="AW430" i="38" a="1"/>
  <c r="AV157" i="38" a="1"/>
  <c r="AY409" i="38" a="1"/>
  <c r="AW301" i="38" a="1"/>
  <c r="BA344" i="38" a="1"/>
  <c r="AX150" i="38" a="1"/>
  <c r="AU184" i="38" a="1"/>
  <c r="AY210" i="38" a="1"/>
  <c r="AZ313" i="38" a="1"/>
  <c r="BA369" i="38" a="1"/>
  <c r="BA88" i="38" a="1"/>
  <c r="AV332" i="38" a="1"/>
  <c r="AU317" i="38" a="1"/>
  <c r="AU224" i="38" a="1"/>
  <c r="BB293" i="38" a="1"/>
  <c r="AX443" i="38" a="1"/>
  <c r="AV131" i="38" a="1"/>
  <c r="BA84" i="38" a="1"/>
  <c r="BA125" i="38" a="1"/>
  <c r="AX291" i="38" a="1"/>
  <c r="AU187" i="38" a="1"/>
  <c r="AV409" i="38" a="1"/>
  <c r="AU195" i="38" a="1"/>
  <c r="AY406" i="38" a="1"/>
  <c r="AW192" i="38" a="1"/>
  <c r="AZ78" i="38" a="1"/>
  <c r="AV232" i="38" a="1"/>
  <c r="AY212" i="38" a="1"/>
  <c r="AV262" i="38" a="1"/>
  <c r="AZ379" i="38" a="1"/>
  <c r="AV225" i="38" a="1"/>
  <c r="BB150" i="38" a="1"/>
  <c r="AW444" i="38" a="1"/>
  <c r="AZ467" i="38" a="1"/>
  <c r="AU391" i="38" a="1"/>
  <c r="BA178" i="38" a="1"/>
  <c r="AV169" i="38" a="1"/>
  <c r="AU465" i="38" a="1"/>
  <c r="AU434" i="38" a="1"/>
  <c r="AU171" i="38" a="1"/>
  <c r="AX229" i="38" a="1"/>
  <c r="BB407" i="38" a="1"/>
  <c r="BB394" i="38" a="1"/>
  <c r="BB212" i="38" a="1"/>
  <c r="AY335" i="38" a="1"/>
  <c r="AU429" i="38" a="1"/>
  <c r="AY319" i="38" a="1"/>
  <c r="AV236" i="38" a="1"/>
  <c r="AU238" i="38" a="1"/>
  <c r="AU178" i="38" a="1"/>
  <c r="BB160" i="38" a="1"/>
  <c r="BA432" i="38" a="1"/>
  <c r="AU169" i="38" a="1"/>
  <c r="AZ403" i="38" a="1"/>
  <c r="BB220" i="38" a="1"/>
  <c r="AY263" i="38" a="1"/>
  <c r="AZ257" i="38" a="1"/>
  <c r="AW448" i="38" a="1"/>
  <c r="AX398" i="38" a="1"/>
  <c r="BB424" i="38" a="1"/>
  <c r="AV224" i="38" a="1"/>
  <c r="AZ156" i="38" a="1"/>
  <c r="BA262" i="38" a="1"/>
  <c r="BA302" i="38" a="1"/>
  <c r="BB371" i="38" a="1"/>
  <c r="AZ210" i="38" a="1"/>
  <c r="AX417" i="38" a="1"/>
  <c r="AX356" i="38" a="1"/>
  <c r="AZ145" i="38" a="1"/>
  <c r="AY309" i="38" a="1"/>
  <c r="BA388" i="38" a="1"/>
  <c r="AX348" i="38" a="1"/>
  <c r="BA187" i="38" a="1"/>
  <c r="AW257" i="38" a="1"/>
  <c r="AZ194" i="38" a="1"/>
  <c r="AY383" i="38" a="1"/>
  <c r="BB83" i="38" a="1"/>
  <c r="BB129" i="38" a="1"/>
  <c r="AY116" i="38" a="1"/>
  <c r="BA324" i="38" a="1"/>
  <c r="AX377" i="38" a="1"/>
  <c r="AX120" i="38" a="1"/>
  <c r="BB430" i="38" a="1"/>
  <c r="BB248" i="38" a="1"/>
  <c r="BB408" i="38" a="1"/>
  <c r="AV97" i="38" a="1"/>
  <c r="AV374" i="38" a="1"/>
  <c r="BB94" i="38" a="1"/>
  <c r="AU340" i="38" a="1"/>
  <c r="AY94" i="38" a="1"/>
  <c r="AW358" i="38" a="1"/>
  <c r="AV242" i="38" a="1"/>
  <c r="AU198" i="38" a="1"/>
  <c r="AZ347" i="38" a="1"/>
  <c r="AX401" i="38" a="1"/>
  <c r="AW85" i="38" a="1"/>
  <c r="AZ115" i="38" a="1"/>
  <c r="AV182" i="38" a="1"/>
  <c r="AY115" i="38" a="1"/>
  <c r="AU335" i="38" a="1"/>
  <c r="AU457" i="38" a="1"/>
  <c r="AY290" i="38" a="1"/>
  <c r="AX144" i="38" a="1"/>
  <c r="AW415" i="38" a="1"/>
  <c r="AV160" i="38" a="1"/>
  <c r="AV153" i="38" a="1"/>
  <c r="BB298" i="38" a="1"/>
  <c r="AW442" i="38" a="1"/>
  <c r="AX257" i="38" a="1"/>
  <c r="AY348" i="38" a="1"/>
  <c r="AW329" i="38" a="1"/>
  <c r="AY84" i="38" a="1"/>
  <c r="BB148" i="38" a="1"/>
  <c r="AV349" i="38" a="1"/>
  <c r="BA414" i="38" a="1"/>
  <c r="BB123" i="38" a="1"/>
  <c r="AY152" i="38" a="1"/>
  <c r="AU373" i="38" a="1"/>
  <c r="AW472" i="38" a="1"/>
  <c r="AX283" i="38" a="1"/>
  <c r="AU423" i="38" a="1"/>
  <c r="AZ158" i="38" a="1"/>
  <c r="BA345" i="38" a="1"/>
  <c r="AZ207" i="38" a="1"/>
  <c r="BA232" i="38" a="1"/>
  <c r="AZ126" i="38" a="1"/>
  <c r="AZ351" i="38" a="1"/>
  <c r="AV245" i="38" a="1"/>
  <c r="BB179" i="38" a="1"/>
  <c r="AU201" i="38" a="1"/>
  <c r="AV304" i="38" a="1"/>
  <c r="AV324" i="38" a="1"/>
  <c r="AW165" i="38" a="1"/>
  <c r="AX403" i="38" a="1"/>
  <c r="BA461" i="38" a="1"/>
  <c r="BA245" i="38" a="1"/>
  <c r="AY128" i="38" a="1"/>
  <c r="AZ159" i="38" a="1"/>
  <c r="AX112" i="38" a="1"/>
  <c r="BA451" i="38" a="1"/>
  <c r="AW96" i="38" a="1"/>
  <c r="AU360" i="38" a="1"/>
  <c r="BB219" i="38" a="1"/>
  <c r="AV240" i="38" a="1"/>
  <c r="AX208" i="38" a="1"/>
  <c r="AU270" i="38" a="1"/>
  <c r="AW150" i="38" a="1"/>
  <c r="AU460" i="38" a="1"/>
  <c r="AU324" i="38" a="1"/>
  <c r="AY446" i="38" a="1"/>
  <c r="BB202" i="38" a="1"/>
  <c r="AV327" i="38" a="1"/>
  <c r="AZ124" i="38" a="1"/>
  <c r="AU79" i="38" a="1"/>
  <c r="AY111" i="38" a="1"/>
  <c r="BA431" i="38" a="1"/>
  <c r="AV365" i="38" a="1"/>
  <c r="BA416" i="38" a="1"/>
  <c r="AU110" i="38" a="1"/>
  <c r="AW446" i="38" a="1"/>
  <c r="AV84" i="38" a="1"/>
  <c r="AX263" i="38" a="1"/>
  <c r="AV178" i="38" a="1"/>
  <c r="AU287" i="38" a="1"/>
  <c r="AX445" i="38" a="1"/>
  <c r="BB306" i="38" a="1"/>
  <c r="AZ433" i="38" a="1"/>
  <c r="AU147" i="38" a="1"/>
  <c r="AY123" i="38" a="1"/>
  <c r="AU146" i="38" a="1"/>
  <c r="AY369" i="38" a="1"/>
  <c r="AZ390" i="38" a="1"/>
  <c r="BA184" i="38" a="1"/>
  <c r="BA157" i="38" a="1"/>
  <c r="AV451" i="38" a="1"/>
  <c r="BA373" i="38" a="1"/>
  <c r="AX111" i="38" a="1"/>
  <c r="BB189" i="38" a="1"/>
  <c r="AZ457" i="38" a="1"/>
  <c r="AW215" i="38" a="1"/>
  <c r="AV441" i="38" a="1"/>
  <c r="BA290" i="38" a="1"/>
  <c r="AX175" i="38" a="1"/>
  <c r="AW271" i="38" a="1"/>
  <c r="AV414" i="38" a="1"/>
  <c r="AY217" i="38" a="1"/>
  <c r="AX139" i="38" a="1"/>
  <c r="AW471" i="38" a="1"/>
  <c r="BA75" i="38" a="1"/>
  <c r="AW458" i="38" a="1"/>
  <c r="AX357" i="38" a="1"/>
  <c r="BB433" i="38" a="1"/>
  <c r="AV387" i="38" a="1"/>
  <c r="AV205" i="38" a="1"/>
  <c r="AW106" i="38" a="1"/>
  <c r="AX361" i="38" a="1"/>
  <c r="AV254" i="38" a="1"/>
  <c r="BA209" i="38" a="1"/>
  <c r="AY456" i="38" a="1"/>
  <c r="AV317" i="38" a="1"/>
  <c r="AW429" i="38" a="1"/>
  <c r="AZ104" i="38" a="1"/>
  <c r="BB134" i="38" a="1"/>
  <c r="BA112" i="38" a="1"/>
  <c r="AX167" i="38" a="1"/>
  <c r="BA401" i="38" a="1"/>
  <c r="AU274" i="38" a="1"/>
  <c r="BB296" i="38" a="1"/>
  <c r="BB251" i="38" a="1"/>
  <c r="AU241" i="38" a="1"/>
  <c r="AU104" i="38" a="1"/>
  <c r="AV279" i="38" a="1"/>
  <c r="AV241" i="38" a="1"/>
  <c r="AU173" i="38" a="1"/>
  <c r="BB422" i="38" a="1"/>
  <c r="AV435" i="38" a="1"/>
  <c r="AU346" i="38" a="1"/>
  <c r="BB146" i="38" a="1"/>
  <c r="BA126" i="38" a="1"/>
  <c r="AZ464" i="38" a="1"/>
  <c r="BB88" i="38" a="1"/>
  <c r="BA382" i="38" a="1"/>
  <c r="AX409" i="38" a="1"/>
  <c r="AW427" i="38" a="1"/>
  <c r="AZ406" i="38" a="1"/>
  <c r="AU176" i="38" a="1"/>
  <c r="BA86" i="38" a="1"/>
  <c r="AW247" i="38" a="1"/>
  <c r="AV425" i="38" a="1"/>
  <c r="AY234" i="38" a="1"/>
  <c r="AX179" i="38" a="1"/>
  <c r="BB332" i="38" a="1"/>
  <c r="BA422" i="38" a="1"/>
  <c r="AW152" i="38" a="1"/>
  <c r="AV142" i="38" a="1"/>
  <c r="AY230" i="38" a="1"/>
  <c r="AU348" i="38" a="1"/>
  <c r="AU301" i="38" a="1"/>
  <c r="AW313" i="38" a="1"/>
  <c r="AU107" i="38" a="1"/>
  <c r="AZ88" i="38" a="1"/>
  <c r="AX327" i="38" a="1"/>
  <c r="BB369" i="38" a="1"/>
  <c r="BB264" i="38" a="1"/>
  <c r="AX260" i="38" a="1"/>
  <c r="AW355" i="38" a="1"/>
  <c r="AX390" i="38" a="1"/>
  <c r="AU266" i="38" a="1"/>
  <c r="AX233" i="38" a="1"/>
  <c r="AV337" i="38" a="1"/>
  <c r="AX237" i="38" a="1"/>
  <c r="AV79" i="38" a="1"/>
  <c r="AU252" i="38" a="1"/>
  <c r="AU153" i="38" a="1"/>
  <c r="AX298" i="38" a="1"/>
  <c r="AZ352" i="38" a="1"/>
  <c r="BA113" i="38" a="1"/>
  <c r="BA391" i="38" a="1"/>
  <c r="AU458" i="38" a="1"/>
  <c r="AY453" i="38" a="1"/>
  <c r="AU124" i="38" a="1"/>
  <c r="AU223" i="38" a="1"/>
  <c r="AW147" i="38" a="1"/>
  <c r="AW319" i="38" a="1"/>
  <c r="AV382" i="38" a="1"/>
  <c r="AU100" i="38" a="1"/>
  <c r="AW306" i="38" a="1"/>
  <c r="AU375" i="38" a="1"/>
  <c r="AX334" i="38" a="1"/>
  <c r="AU331" i="38" a="1"/>
  <c r="AV290" i="38" a="1"/>
  <c r="BA214" i="38" a="1"/>
  <c r="AV196" i="38" a="1"/>
  <c r="AZ241" i="38" a="1"/>
  <c r="BA407" i="38" a="1"/>
  <c r="BB360" i="38" a="1"/>
  <c r="AV298" i="38" a="1"/>
  <c r="BB340" i="38" a="1"/>
  <c r="AZ372" i="38" a="1"/>
  <c r="AW290" i="38" a="1"/>
  <c r="AX320" i="38" a="1"/>
  <c r="AU221" i="38" a="1"/>
  <c r="BB414" i="38" a="1"/>
  <c r="AZ294" i="38" a="1"/>
  <c r="AU206" i="38" a="1"/>
  <c r="AX396" i="38" a="1"/>
  <c r="AY285" i="38" a="1"/>
  <c r="BB226" i="38" a="1"/>
  <c r="AY382" i="38" a="1"/>
  <c r="BA446" i="38" a="1"/>
  <c r="AW210" i="38" a="1"/>
  <c r="AV430" i="38" a="1"/>
  <c r="AZ144" i="38" a="1"/>
  <c r="AY264" i="38" a="1"/>
  <c r="AU164" i="38" a="1"/>
  <c r="AY452" i="38" a="1"/>
  <c r="AW294" i="38" a="1"/>
  <c r="BA299" i="38" a="1"/>
  <c r="AV461" i="38" a="1"/>
  <c r="AV459" i="38" a="1"/>
  <c r="AZ91" i="38" a="1"/>
  <c r="BA339" i="38" a="1"/>
  <c r="BA298" i="38" a="1"/>
  <c r="AW130" i="38" a="1"/>
  <c r="BA150" i="38" a="1"/>
  <c r="BB377" i="38" a="1"/>
  <c r="AY427" i="38" a="1"/>
  <c r="AU338" i="38" a="1"/>
  <c r="AY417" i="38" a="1"/>
  <c r="AY352" i="38" a="1"/>
  <c r="AV109" i="38" a="1"/>
  <c r="AW246" i="38" a="1"/>
  <c r="AW464" i="38" a="1"/>
  <c r="AV466" i="38" a="1"/>
  <c r="AY144" i="38" a="1"/>
  <c r="AX113" i="38" a="1"/>
  <c r="AV146" i="38" a="1"/>
  <c r="AU113" i="38" a="1"/>
  <c r="AU87" i="38" a="1"/>
  <c r="AW411" i="38" a="1"/>
  <c r="AZ274" i="38" a="1"/>
  <c r="AX461" i="38" a="1"/>
  <c r="BA435" i="38" a="1"/>
  <c r="BA197" i="38" a="1"/>
  <c r="AV74" i="38" a="1"/>
  <c r="BB423" i="38" a="1"/>
  <c r="AV400" i="38" a="1"/>
  <c r="AZ157" i="38" a="1"/>
  <c r="AU385" i="38" a="1"/>
  <c r="AZ90" i="38" a="1"/>
  <c r="AX405" i="38" a="1"/>
  <c r="AX315" i="38" a="1"/>
  <c r="AZ218" i="38" a="1"/>
  <c r="AW445" i="38" a="1"/>
  <c r="AV463" i="38" a="1"/>
  <c r="AW78" i="38" a="1"/>
  <c r="AV452" i="38" a="1"/>
  <c r="AX99" i="38" a="1"/>
  <c r="AW374" i="38" a="1"/>
  <c r="AW436" i="38" a="1"/>
  <c r="BB109" i="38" a="1"/>
  <c r="BB387" i="38" a="1"/>
  <c r="AY236" i="38" a="1"/>
  <c r="AX339" i="38" a="1"/>
  <c r="BB289" i="38" a="1"/>
  <c r="AY396" i="38" a="1"/>
  <c r="AX186" i="38" a="1"/>
  <c r="BA145" i="38" a="1"/>
  <c r="BB353" i="38" a="1"/>
  <c r="AZ349" i="38" a="1"/>
  <c r="AX299" i="38" a="1"/>
  <c r="AV367" i="38" a="1"/>
  <c r="AZ308" i="38" a="1"/>
  <c r="AW251" i="38" a="1"/>
  <c r="AV320" i="38" a="1"/>
  <c r="AU294" i="38" a="1"/>
  <c r="AY291" i="38" a="1"/>
  <c r="BB439" i="38" a="1"/>
  <c r="AV219" i="38" a="1"/>
  <c r="AU181" i="38" a="1"/>
  <c r="AY436" i="38" a="1"/>
  <c r="BA174" i="38" a="1"/>
  <c r="AZ108" i="38" a="1"/>
  <c r="AW124" i="38" a="1"/>
  <c r="AX100" i="38" a="1"/>
  <c r="AU262" i="38" a="1"/>
  <c r="AY279" i="38" a="1"/>
  <c r="BB396" i="38" a="1"/>
  <c r="AV325" i="38" a="1"/>
  <c r="BB282" i="38" a="1"/>
  <c r="AV237" i="38" a="1"/>
  <c r="AU446" i="38" a="1"/>
  <c r="AW168" i="38" a="1"/>
  <c r="AU386" i="38" a="1"/>
  <c r="AX418" i="38" a="1"/>
  <c r="BA363" i="38" a="1"/>
  <c r="AZ455" i="38" a="1"/>
  <c r="AV159" i="38" a="1"/>
  <c r="AX331" i="38" a="1"/>
  <c r="AY357" i="38" a="1"/>
  <c r="AW327" i="38" a="1"/>
  <c r="AU437" i="38" a="1"/>
  <c r="BA426" i="38" a="1"/>
  <c r="AU392" i="38" a="1"/>
  <c r="AW181" i="38" a="1"/>
  <c r="AV126" i="38" a="1"/>
  <c r="AV259" i="38" a="1"/>
  <c r="AU456" i="38" a="1"/>
  <c r="BB448" i="38" a="1"/>
  <c r="AY447" i="38" a="1"/>
  <c r="AX119" i="38" a="1"/>
  <c r="AZ418" i="38" a="1"/>
  <c r="AX392" i="38" a="1"/>
  <c r="BA260" i="38" a="1"/>
  <c r="AU217" i="38" a="1"/>
  <c r="AW131" i="38" a="1"/>
  <c r="BA343" i="38" a="1"/>
  <c r="BB309" i="38" a="1"/>
  <c r="BB139" i="38" a="1"/>
  <c r="BA228" i="38" a="1"/>
  <c r="AX135" i="38" a="1"/>
  <c r="AX261" i="38" a="1"/>
  <c r="AU282" i="38" a="1"/>
  <c r="AY209" i="38" a="1"/>
  <c r="AZ83" i="38" a="1"/>
  <c r="AX234" i="38" a="1"/>
  <c r="AY390" i="38" a="1"/>
  <c r="AW409" i="38" a="1"/>
  <c r="AW197" i="38" a="1"/>
  <c r="AV464" i="38" a="1"/>
  <c r="AU90" i="38" a="1"/>
  <c r="AU398" i="38" a="1"/>
  <c r="AZ374" i="38" a="1"/>
  <c r="AV143" i="38" a="1"/>
  <c r="AZ299" i="38" a="1"/>
  <c r="BB197" i="38" a="1"/>
  <c r="AV439" i="38" a="1"/>
  <c r="AX373" i="38" a="1"/>
  <c r="AY331" i="38" a="1"/>
  <c r="BA106" i="38" a="1"/>
  <c r="AY393" i="38" a="1"/>
  <c r="AV103" i="38" a="1"/>
  <c r="AZ272" i="38" a="1"/>
  <c r="BA430" i="38" a="1"/>
  <c r="BA449" i="38" a="1"/>
  <c r="BB177" i="38" a="1"/>
  <c r="AW299" i="38" a="1"/>
  <c r="AY425" i="38" a="1"/>
  <c r="AZ344" i="38" a="1"/>
  <c r="AZ320" i="38" a="1"/>
  <c r="AX328" i="38" a="1"/>
  <c r="AW98" i="38" a="1"/>
  <c r="BB368" i="38" a="1"/>
  <c r="AW220" i="38" a="1"/>
  <c r="AX170" i="38" a="1"/>
  <c r="AU94" i="38" a="1"/>
  <c r="AY407" i="38" a="1"/>
  <c r="BB87" i="38" a="1"/>
  <c r="AW186" i="38" a="1"/>
  <c r="AW111" i="38" a="1"/>
  <c r="AZ291" i="38" a="1"/>
  <c r="BB153" i="38" a="1"/>
  <c r="AU261" i="38" a="1"/>
  <c r="AX301" i="38" a="1"/>
  <c r="AX259" i="38" a="1"/>
  <c r="AX243" i="38" a="1"/>
  <c r="AX244" i="38" a="1"/>
  <c r="AY368" i="38" a="1"/>
  <c r="AX307" i="38" a="1"/>
  <c r="AZ317" i="38" a="1"/>
  <c r="AV449" i="38" a="1"/>
  <c r="BB425" i="38" a="1"/>
  <c r="AW412" i="38" a="1"/>
  <c r="AY214" i="38" a="1"/>
  <c r="AW311" i="38" a="1"/>
  <c r="AX374" i="38" a="1"/>
  <c r="BB170" i="38" a="1"/>
  <c r="AW406" i="38" a="1"/>
  <c r="BA282" i="38" a="1"/>
  <c r="AU425" i="38" a="1"/>
  <c r="AY312" i="38" a="1"/>
  <c r="AU399" i="38" a="1"/>
  <c r="BB241" i="38" a="1"/>
  <c r="AZ233" i="38" a="1"/>
  <c r="AV223" i="38" a="1"/>
  <c r="AW276" i="38" a="1"/>
  <c r="AU297" i="38" a="1"/>
  <c r="AV354" i="38" a="1"/>
  <c r="BA182" i="38" a="1"/>
  <c r="AV248" i="38" a="1"/>
  <c r="AV421" i="38" a="1"/>
  <c r="BA272" i="38" a="1"/>
  <c r="AU280" i="38" a="1"/>
  <c r="AX288" i="38" a="1"/>
  <c r="AW83" i="38" a="1"/>
  <c r="AW218" i="38" a="1"/>
  <c r="BB119" i="38" a="1"/>
  <c r="AY190" i="38" a="1"/>
  <c r="AV104" i="38" a="1"/>
  <c r="BB280" i="38" a="1"/>
  <c r="AZ461" i="38" a="1"/>
  <c r="AX427" i="38" a="1"/>
  <c r="AX312" i="38" a="1"/>
  <c r="AY412" i="38" a="1"/>
  <c r="AX436" i="38" a="1"/>
  <c r="AZ440" i="38" a="1"/>
  <c r="AU186" i="38" a="1"/>
  <c r="BB235" i="38" a="1"/>
  <c r="AV179" i="38" a="1"/>
  <c r="AW175" i="38" a="1"/>
  <c r="AW419" i="38" a="1"/>
  <c r="AX137" i="38" a="1"/>
  <c r="AZ129" i="38" a="1"/>
  <c r="AW308" i="38" a="1"/>
  <c r="AV380" i="38" a="1"/>
  <c r="AW434" i="38" a="1"/>
  <c r="AX362" i="38" a="1"/>
  <c r="AY158" i="38" a="1"/>
  <c r="BB307" i="38" a="1"/>
  <c r="AV429" i="38" a="1"/>
  <c r="AY355" i="38" a="1"/>
  <c r="BB426" i="38" a="1"/>
  <c r="AU411" i="38" a="1"/>
  <c r="AU329" i="38" a="1"/>
  <c r="AW281" i="38" a="1"/>
  <c r="AZ373" i="38" a="1"/>
  <c r="AW385" i="38" a="1"/>
  <c r="AX78" i="38" a="1"/>
  <c r="AX407" i="38" a="1"/>
  <c r="BA329" i="38" a="1"/>
  <c r="AY238" i="38" a="1"/>
  <c r="BA319" i="38" a="1"/>
  <c r="BA85" i="38" a="1"/>
  <c r="AV398" i="38" a="1"/>
  <c r="AU339" i="38" a="1"/>
  <c r="AU379" i="38" a="1"/>
  <c r="AY140" i="38" a="1"/>
  <c r="BA447" i="38" a="1"/>
  <c r="AY274" i="38" a="1"/>
  <c r="AV163" i="38" a="1"/>
  <c r="AZ95" i="38" a="1"/>
  <c r="AY117" i="38" a="1"/>
  <c r="BB445" i="38" a="1"/>
  <c r="AX394" i="38" a="1"/>
  <c r="AV353" i="38" a="1"/>
  <c r="AW270" i="38" a="1"/>
  <c r="AZ441" i="38" a="1"/>
  <c r="AW77" i="38" a="1"/>
  <c r="AW449" i="38" a="1"/>
  <c r="AX363" i="38" a="1"/>
  <c r="AY333" i="38" a="1"/>
  <c r="AX419" i="38" a="1"/>
  <c r="AZ123" i="38" a="1"/>
  <c r="AV295" i="38" a="1"/>
  <c r="AZ424" i="38" a="1"/>
  <c r="AX336" i="38" a="1"/>
  <c r="AU77" i="38" a="1"/>
  <c r="AY164" i="38" a="1"/>
  <c r="AZ202" i="38" a="1"/>
  <c r="AY252" i="38" a="1"/>
  <c r="AV122" i="38" a="1"/>
  <c r="AW105" i="38" a="1"/>
  <c r="BA143" i="38" a="1"/>
  <c r="AZ253" i="38" a="1"/>
  <c r="AZ437" i="38" a="1"/>
  <c r="AU289" i="38" a="1"/>
  <c r="AV113" i="38" a="1"/>
  <c r="AU112" i="38" a="1"/>
  <c r="BB252" i="38" a="1"/>
  <c r="BA82" i="38" a="1"/>
  <c r="BB343" i="38" a="1"/>
  <c r="AX199" i="38" a="1"/>
  <c r="AW416" i="38" a="1"/>
  <c r="BA241" i="38" a="1"/>
  <c r="BB142" i="38" a="1"/>
  <c r="BB200" i="38" a="1"/>
  <c r="AX347" i="38" a="1"/>
  <c r="AY439" i="38" a="1"/>
  <c r="BA118" i="38" a="1"/>
  <c r="AY191" i="38" a="1"/>
  <c r="AW435" i="38" a="1"/>
  <c r="AU232" i="38" a="1"/>
  <c r="AX75" i="38" a="1"/>
  <c r="AU439" i="38" a="1"/>
  <c r="AZ371" i="38" a="1"/>
  <c r="AX204" i="38" a="1"/>
  <c r="AX432" i="38" a="1"/>
  <c r="AZ322" i="38" a="1"/>
  <c r="AY441" i="38" a="1"/>
  <c r="AU137" i="38" a="1"/>
  <c r="BA91" i="38" a="1"/>
  <c r="AY219" i="38" a="1"/>
  <c r="AV302" i="38" a="1"/>
  <c r="AW334" i="38" a="1"/>
  <c r="AY379" i="38" a="1"/>
  <c r="AU239" i="38" a="1"/>
  <c r="BA103" i="38" a="1"/>
  <c r="AZ428" i="38" a="1"/>
  <c r="AU414" i="38" a="1"/>
  <c r="AZ212" i="38" a="1"/>
  <c r="BA74" i="38" a="1"/>
  <c r="AY100" i="38" a="1"/>
  <c r="AV253" i="38" a="1"/>
  <c r="AW227" i="38" a="1"/>
  <c r="AX379" i="38" a="1"/>
  <c r="AV395" i="38" a="1"/>
  <c r="AU86" i="38" a="1"/>
  <c r="AW178" i="38" a="1"/>
  <c r="BB326" i="38" a="1"/>
  <c r="AZ269" i="38" a="1"/>
  <c r="AY216" i="38" a="1"/>
  <c r="AX246" i="38" a="1"/>
  <c r="BA410" i="38" a="1"/>
  <c r="AV124" i="38" a="1"/>
  <c r="AV292" i="38" a="1"/>
  <c r="BB380" i="38" a="1"/>
  <c r="AX367" i="38" a="1"/>
  <c r="BA267" i="38" a="1"/>
  <c r="AU161" i="38" a="1"/>
  <c r="AV445" i="38" a="1"/>
  <c r="AZ447" i="38" a="1"/>
  <c r="BB348" i="38" a="1"/>
  <c r="AZ361" i="38" a="1"/>
  <c r="AZ413" i="38" a="1"/>
  <c r="AV172" i="38" a="1"/>
  <c r="AX350" i="38" a="1"/>
  <c r="AW151" i="38" a="1"/>
  <c r="AW370" i="38" a="1"/>
  <c r="BA183" i="38" a="1"/>
  <c r="AV145" i="38" a="1"/>
  <c r="AV285" i="38" a="1"/>
  <c r="AU264" i="38" a="1"/>
  <c r="AW428" i="38" a="1"/>
  <c r="AZ215" i="38" a="1"/>
  <c r="BA185" i="38" a="1"/>
  <c r="BA134" i="38" a="1"/>
  <c r="AW331" i="38" a="1"/>
  <c r="AZ465" i="38" a="1"/>
  <c r="BB84" i="38" a="1"/>
  <c r="AU416" i="38" a="1"/>
  <c r="AV422" i="38" a="1"/>
  <c r="AU305" i="38" a="1"/>
  <c r="AZ350" i="38" a="1"/>
  <c r="AY154" i="38" a="1"/>
  <c r="AW468" i="38" a="1"/>
  <c r="BA326" i="38" a="1"/>
  <c r="BA247" i="38" a="1"/>
  <c r="AX324" i="38" a="1"/>
  <c r="AV125" i="38" a="1"/>
  <c r="AW258" i="38" a="1"/>
  <c r="BB330" i="38" a="1"/>
  <c r="AW403" i="38" a="1"/>
  <c r="BB158" i="38" a="1"/>
  <c r="AW217" i="38" a="1"/>
  <c r="AW398" i="38" a="1"/>
  <c r="AX169" i="38" a="1"/>
  <c r="AV392" i="38" a="1"/>
  <c r="AZ226" i="38" a="1"/>
  <c r="AU454" i="38" a="1"/>
  <c r="AY270" i="38" a="1"/>
  <c r="AX423" i="38" a="1"/>
  <c r="AU103" i="38" a="1"/>
  <c r="AW154" i="38" a="1"/>
  <c r="BA115" i="38" a="1"/>
  <c r="AU76" i="38" a="1"/>
  <c r="AW269" i="38" a="1"/>
  <c r="AZ220" i="38" a="1"/>
  <c r="AZ468" i="38" a="1"/>
  <c r="AV458" i="38" a="1"/>
  <c r="AZ74" i="38" a="1"/>
  <c r="AX200" i="38" a="1"/>
  <c r="AU188" i="38" a="1"/>
  <c r="AW432" i="38" a="1"/>
  <c r="BB253" i="38" a="1"/>
  <c r="AY240" i="38" a="1"/>
  <c r="AZ471" i="38" a="1"/>
  <c r="AW73" i="38" a="1"/>
  <c r="BA128" i="38" a="1"/>
  <c r="AY161" i="38" a="1"/>
  <c r="BA235" i="38" a="1"/>
  <c r="AZ227" i="38" a="1"/>
  <c r="BB355" i="38" a="1"/>
  <c r="BB211" i="38" a="1"/>
  <c r="AU152" i="38" a="1"/>
  <c r="AW101" i="38" a="1"/>
  <c r="AY143" i="38" a="1"/>
  <c r="AU99" i="38" a="1"/>
  <c r="AX114" i="38" a="1"/>
  <c r="AW135" i="38" a="1"/>
  <c r="BA295" i="38" a="1"/>
  <c r="BB91" i="38" a="1"/>
  <c r="AU420" i="38" a="1"/>
  <c r="BB192" i="38" a="1"/>
  <c r="AY85" i="38" a="1"/>
  <c r="AZ324" i="38" a="1"/>
  <c r="AW193" i="38" a="1"/>
  <c r="AU275" i="38" a="1"/>
  <c r="AU134" i="38" a="1"/>
  <c r="BB341" i="38" a="1"/>
  <c r="AY228" i="38" a="1"/>
  <c r="AU357" i="38" a="1"/>
  <c r="BA423" i="38" a="1"/>
  <c r="AZ278" i="38" a="1"/>
  <c r="BB96" i="38" a="1"/>
  <c r="AU163" i="38" a="1"/>
  <c r="AU251" i="38" a="1"/>
  <c r="AV183" i="38" a="1"/>
  <c r="BB100" i="38" a="1"/>
  <c r="AY428" i="38" a="1"/>
  <c r="AY182" i="38" a="1"/>
  <c r="AZ216" i="38" a="1"/>
  <c r="BA253" i="38" a="1"/>
  <c r="AU308" i="38" a="1"/>
  <c r="AW414" i="38" a="1"/>
  <c r="AW267" i="38" a="1"/>
  <c r="AW307" i="38" a="1"/>
  <c r="AW182" i="38" a="1"/>
  <c r="AW221" i="38" a="1"/>
  <c r="AV141" i="38" a="1"/>
  <c r="AX343" i="38" a="1"/>
  <c r="AX469" i="38" a="1"/>
  <c r="AY339" i="38" a="1"/>
  <c r="AY372" i="38" a="1"/>
  <c r="AZ346" i="38" a="1"/>
  <c r="BB195" i="38" a="1"/>
  <c r="AX389" i="38" a="1"/>
  <c r="AW354" i="38" a="1"/>
  <c r="AY332" i="38" a="1"/>
  <c r="AU119" i="38" a="1"/>
  <c r="BA160" i="38" a="1"/>
  <c r="AU418" i="38" a="1"/>
  <c r="BB270" i="38" a="1"/>
  <c r="AY149" i="38" a="1"/>
  <c r="AX245" i="38" a="1"/>
  <c r="AY204" i="38" a="1"/>
  <c r="AY88" i="38" a="1"/>
  <c r="AV460" i="38" a="1"/>
  <c r="AV412" i="38" a="1"/>
  <c r="AZ446" i="38" a="1"/>
  <c r="AU109" i="38" a="1"/>
  <c r="BA242" i="38" a="1"/>
  <c r="AU366" i="38" a="1"/>
  <c r="AY201" i="38" a="1"/>
  <c r="AZ435" i="38" a="1"/>
  <c r="AU417" i="38" a="1"/>
  <c r="AY76" i="38" a="1"/>
  <c r="AU313" i="38" a="1"/>
  <c r="AZ302" i="38" a="1"/>
  <c r="AV108" i="38" a="1"/>
  <c r="AY244" i="38" a="1"/>
  <c r="AX424" i="38" a="1"/>
  <c r="AW278" i="38" a="1"/>
  <c r="BA98" i="38" a="1"/>
  <c r="AW395" i="38" a="1"/>
  <c r="AX414" i="38" a="1"/>
  <c r="AZ122" i="38" a="1"/>
  <c r="BB225" i="38" a="1"/>
  <c r="BA450" i="38" a="1"/>
  <c r="AV139" i="38" a="1"/>
  <c r="AW465" i="38" a="1"/>
  <c r="BB416" i="38" a="1"/>
  <c r="AY199" i="38" a="1"/>
  <c r="AX145" i="38" a="1"/>
  <c r="BA338" i="38" a="1"/>
  <c r="AV199" i="38" a="1"/>
  <c r="AZ255" i="38" a="1"/>
  <c r="AV323" i="38" a="1"/>
  <c r="BB314" i="38" a="1"/>
  <c r="AZ112" i="38" a="1"/>
  <c r="BA466" i="38" a="1"/>
  <c r="AU422" i="38" a="1"/>
  <c r="AX195" i="38" a="1"/>
  <c r="BA148" i="38" a="1"/>
  <c r="AX268" i="38" a="1"/>
  <c r="BA358" i="38" a="1"/>
  <c r="BB261" i="38" a="1"/>
  <c r="AZ293" i="38" a="1"/>
  <c r="AY81" i="38" a="1"/>
  <c r="AV286" i="38" a="1"/>
  <c r="AV247" i="38" a="1"/>
  <c r="BA203" i="38" a="1"/>
  <c r="BA198" i="38" a="1"/>
  <c r="AU106" i="38" a="1"/>
  <c r="AV218" i="38" a="1"/>
  <c r="AZ348" i="38" a="1"/>
  <c r="AU219" i="38" a="1"/>
  <c r="BB178" i="38" a="1"/>
  <c r="BB229" i="38" a="1"/>
  <c r="AZ431" i="38" a="1"/>
  <c r="AU426" i="38" a="1"/>
  <c r="AV87" i="38" a="1"/>
  <c r="AU330" i="38" a="1"/>
  <c r="AY132" i="38" a="1"/>
  <c r="AU466" i="38" a="1"/>
  <c r="AY195" i="38" a="1"/>
  <c r="AU228" i="38" a="1"/>
  <c r="BB388" i="38" a="1"/>
  <c r="AY93" i="38" a="1"/>
  <c r="AW223" i="38" a="1"/>
  <c r="AY224" i="38" a="1"/>
  <c r="AW188" i="38" a="1"/>
  <c r="AZ170" i="38" a="1"/>
  <c r="BA361" i="38" a="1"/>
  <c r="AV192" i="38" a="1"/>
  <c r="AV318" i="38" a="1"/>
  <c r="BB259" i="38" a="1"/>
  <c r="BB363" i="38" a="1"/>
  <c r="BB163" i="38" a="1"/>
  <c r="BB147" i="38" a="1"/>
  <c r="AZ105" i="38" a="1"/>
  <c r="BA280" i="38" a="1"/>
  <c r="AV431" i="38" a="1"/>
  <c r="AU400" i="38" a="1"/>
  <c r="AV211" i="38" a="1"/>
  <c r="AY122" i="38" a="1"/>
  <c r="BA320" i="38" a="1"/>
  <c r="BB391" i="38" a="1"/>
  <c r="AU216" i="38" a="1"/>
  <c r="AZ450" i="38" a="1"/>
  <c r="AW404" i="38" a="1"/>
  <c r="AV185" i="38" a="1"/>
  <c r="AY97" i="38" a="1"/>
  <c r="AY113" i="38" a="1"/>
  <c r="AZ164" i="38" a="1"/>
  <c r="AX341" i="38" a="1"/>
  <c r="AZ432" i="38" a="1"/>
  <c r="AX345" i="38" a="1"/>
  <c r="AY134" i="38" a="1"/>
  <c r="AX335" i="38" a="1"/>
  <c r="AU89" i="38" a="1"/>
  <c r="AY299" i="38" a="1"/>
  <c r="AY420" i="38" a="1"/>
  <c r="AX95" i="38" a="1"/>
  <c r="AX236" i="38" a="1"/>
  <c r="AY294" i="38" a="1"/>
  <c r="AZ185" i="38" a="1"/>
  <c r="AY282" i="38" a="1"/>
  <c r="AZ281" i="38" a="1"/>
  <c r="AV417" i="38" a="1"/>
  <c r="AX91" i="38" a="1"/>
  <c r="AX289" i="38" a="1"/>
  <c r="AV307" i="38" a="1"/>
  <c r="AX148" i="38" a="1"/>
  <c r="AV181" i="38" a="1"/>
  <c r="AX279" i="38" a="1"/>
  <c r="AZ160" i="38" a="1"/>
  <c r="AV350" i="38" a="1"/>
  <c r="BB436" i="38" a="1"/>
  <c r="AZ315" i="38" a="1"/>
  <c r="AU183" i="38" a="1"/>
  <c r="AY292" i="38" a="1"/>
  <c r="AW318" i="38" a="1"/>
  <c r="BA188" i="38" a="1"/>
  <c r="AZ188" i="38" a="1"/>
  <c r="AV341" i="38" a="1"/>
  <c r="AY203" i="38" a="1"/>
  <c r="AX314" i="38" a="1"/>
  <c r="AU116" i="38" a="1"/>
  <c r="AW360" i="38" a="1"/>
  <c r="AU370" i="38" a="1"/>
  <c r="BA315" i="38" a="1"/>
  <c r="AU376" i="38" a="1"/>
  <c r="AY127" i="38" a="1"/>
  <c r="AY471" i="38" a="1"/>
  <c r="AY399" i="38" a="1"/>
  <c r="AU205" i="38" a="1"/>
  <c r="AV310" i="38" a="1"/>
  <c r="AW325" i="38" a="1"/>
  <c r="AV469" i="38" a="1"/>
  <c r="AZ102" i="38" a="1"/>
  <c r="AZ209" i="38" a="1"/>
  <c r="BA464" i="38" a="1"/>
  <c r="BB185" i="38" a="1"/>
  <c r="BB254" i="38" a="1"/>
  <c r="AX437" i="38" a="1"/>
  <c r="AX159" i="38" a="1"/>
  <c r="AY317" i="38" a="1"/>
  <c r="AW359" i="38" a="1"/>
  <c r="AX326" i="38" a="1"/>
  <c r="AY250" i="38" a="1"/>
  <c r="BA240" i="38" a="1"/>
  <c r="AW324" i="38" a="1"/>
  <c r="AV438" i="38" a="1"/>
  <c r="AU259" i="38" a="1"/>
  <c r="BB392" i="38" a="1"/>
  <c r="AY411" i="38" a="1"/>
  <c r="AY460" i="38" a="1"/>
  <c r="AW242" i="38" a="1"/>
  <c r="BA438" i="38" a="1"/>
  <c r="AY419" i="38" a="1"/>
  <c r="BB157" i="38" a="1"/>
  <c r="AX239" i="38" a="1"/>
  <c r="BB166" i="38" a="1"/>
  <c r="AU390" i="38" a="1"/>
  <c r="BA269" i="38" a="1"/>
  <c r="AW344" i="38" a="1"/>
  <c r="AX157" i="38" a="1"/>
  <c r="BB237" i="38" a="1"/>
  <c r="AZ141" i="38" a="1"/>
  <c r="AY255" i="38" a="1"/>
  <c r="AY251" i="38" a="1"/>
  <c r="BA353" i="38" a="1"/>
  <c r="AU284" i="38" a="1"/>
  <c r="AU290" i="38" a="1"/>
  <c r="BB337" i="38" a="1"/>
  <c r="AU191" i="38" a="1"/>
  <c r="AU298" i="38" a="1"/>
  <c r="BA378" i="38" a="1"/>
  <c r="AU185" i="38" a="1"/>
  <c r="AV94" i="38" a="1"/>
  <c r="BA300" i="38" a="1"/>
  <c r="AX93" i="38" a="1"/>
  <c r="AZ332" i="38" a="1"/>
  <c r="AY361" i="38" a="1"/>
  <c r="AZ358" i="38" a="1"/>
  <c r="AU350" i="38" a="1"/>
  <c r="BA139" i="38" a="1"/>
  <c r="AU162" i="38" a="1"/>
  <c r="AY284" i="38" a="1"/>
  <c r="BA287" i="38" a="1"/>
  <c r="AZ381" i="38" a="1"/>
  <c r="AX433" i="38" a="1"/>
  <c r="AZ321" i="38" a="1"/>
  <c r="AY101" i="38" a="1"/>
  <c r="AU327" i="38" a="1"/>
  <c r="AX309" i="38" a="1"/>
  <c r="AV133" i="38" a="1"/>
  <c r="AV180" i="38" a="1"/>
  <c r="AZ417" i="38" a="1"/>
  <c r="AV228" i="38" a="1"/>
  <c r="AX210" i="38" a="1"/>
  <c r="BA224" i="38" a="1"/>
  <c r="AY141" i="38" a="1"/>
  <c r="BA204" i="38" a="1"/>
  <c r="AW273" i="38" a="1"/>
  <c r="BB277" i="38" a="1"/>
  <c r="AX293" i="38" a="1"/>
  <c r="BB311" i="38" a="1"/>
  <c r="AV280" i="38" a="1"/>
  <c r="AX149" i="38" a="1"/>
  <c r="AY295" i="38" a="1"/>
  <c r="AW305" i="38" a="1"/>
  <c r="BA313" i="38" a="1"/>
  <c r="AX166" i="38" a="1"/>
  <c r="AU167" i="38" a="1"/>
  <c r="BB128" i="38" a="1"/>
  <c r="AX230" i="38" a="1"/>
  <c r="AU435" i="38" a="1"/>
  <c r="AZ369" i="38" a="1"/>
  <c r="AV408" i="38" a="1"/>
  <c r="BA207" i="38" a="1"/>
  <c r="AY286" i="38" a="1"/>
  <c r="BB397" i="38" a="1"/>
  <c r="BA201" i="38" a="1"/>
  <c r="AW405" i="38" a="1"/>
  <c r="AY247" i="38" a="1"/>
  <c r="AY223" i="38" a="1"/>
  <c r="AX352" i="38" a="1"/>
  <c r="AX281" i="38" a="1"/>
  <c r="AY79" i="38" a="1"/>
  <c r="AY136" i="38" a="1"/>
  <c r="AY126" i="38" a="1"/>
  <c r="AW389" i="38" a="1"/>
  <c r="AW225" i="38" a="1"/>
  <c r="AW92" i="38" a="1"/>
  <c r="AY468" i="38" a="1"/>
  <c r="AV217" i="38" a="1"/>
  <c r="AV165" i="38" a="1"/>
  <c r="AW320" i="38" a="1"/>
  <c r="BB151" i="38" a="1"/>
  <c r="BB418" i="38" a="1"/>
  <c r="AX434" i="38" a="1"/>
  <c r="AW194" i="38" a="1"/>
  <c r="AZ237" i="38" a="1"/>
  <c r="BB89" i="38" a="1"/>
  <c r="AV95" i="38" a="1"/>
  <c r="AU257" i="38" a="1"/>
  <c r="AY74" i="38" a="1"/>
  <c r="AU156" i="38" a="1"/>
  <c r="AY386" i="38" a="1"/>
  <c r="AU361" i="38" a="1"/>
  <c r="BA137" i="38" a="1"/>
  <c r="AX378" i="38" a="1"/>
  <c r="AW282" i="38" a="1"/>
  <c r="AY275" i="38" a="1"/>
  <c r="AW376" i="38" a="1"/>
  <c r="AX171" i="38" a="1"/>
  <c r="AW339" i="38" a="1"/>
  <c r="AX104" i="38" a="1"/>
  <c r="AX342" i="38" a="1"/>
  <c r="BA220" i="38" a="1"/>
  <c r="BB82" i="38" a="1"/>
  <c r="AZ162" i="38" a="1"/>
  <c r="AW286" i="38" a="1"/>
  <c r="AW75" i="38" a="1"/>
  <c r="AY260" i="38" a="1"/>
  <c r="AY105" i="38" a="1"/>
  <c r="AW336" i="38" a="1"/>
  <c r="AV261" i="38" a="1"/>
  <c r="AX102" i="38" a="1"/>
  <c r="AY119" i="38" a="1"/>
  <c r="AU175" i="38" a="1"/>
  <c r="AZ92" i="38" a="1"/>
  <c r="BA142" i="38" a="1"/>
  <c r="AU74" i="38" a="1"/>
  <c r="AZ176" i="38" a="1"/>
  <c r="AW173" i="38" a="1"/>
  <c r="BB255" i="38" a="1"/>
  <c r="AY151" i="38" a="1"/>
  <c r="AU225" i="38" a="1"/>
  <c r="AX198" i="38" a="1"/>
  <c r="AY338" i="38" a="1"/>
  <c r="AY330" i="38" a="1"/>
  <c r="AZ284" i="38" a="1"/>
  <c r="AV275" i="38" a="1"/>
  <c r="AX382" i="38" a="1"/>
  <c r="BB409" i="38" a="1"/>
  <c r="AX179" i="38" l="1"/>
  <c r="AW344" i="38"/>
  <c r="BA353" i="38"/>
  <c r="BA315" i="38"/>
  <c r="AX245" i="38"/>
  <c r="AU86" i="38"/>
  <c r="BB387" i="38"/>
  <c r="BB109" i="38"/>
  <c r="AY234" i="38"/>
  <c r="AZ141" i="38"/>
  <c r="AX198" i="38"/>
  <c r="AU370" i="38"/>
  <c r="AY149" i="38"/>
  <c r="AV395" i="38"/>
  <c r="AU425" i="38"/>
  <c r="AW436" i="38"/>
  <c r="AV425" i="38"/>
  <c r="AW339" i="38"/>
  <c r="AW92" i="38"/>
  <c r="AW360" i="38"/>
  <c r="BB270" i="38"/>
  <c r="AX379" i="38"/>
  <c r="BA282" i="38"/>
  <c r="AW374" i="38"/>
  <c r="AW247" i="38"/>
  <c r="BA287" i="38"/>
  <c r="AY284" i="38"/>
  <c r="AU116" i="38"/>
  <c r="AU418" i="38"/>
  <c r="AW227" i="38"/>
  <c r="AW406" i="38"/>
  <c r="AX99" i="38"/>
  <c r="BA86" i="38"/>
  <c r="BA269" i="38"/>
  <c r="AU435" i="38"/>
  <c r="AX314" i="38"/>
  <c r="BA160" i="38"/>
  <c r="AV253" i="38"/>
  <c r="BB170" i="38"/>
  <c r="AV452" i="38"/>
  <c r="AU176" i="38"/>
  <c r="BA220" i="38"/>
  <c r="AU225" i="38"/>
  <c r="AY203" i="38"/>
  <c r="AU119" i="38"/>
  <c r="AY100" i="38"/>
  <c r="AX374" i="38"/>
  <c r="AW78" i="38"/>
  <c r="AZ406" i="38"/>
  <c r="AX171" i="38"/>
  <c r="AW225" i="38"/>
  <c r="AV341" i="38"/>
  <c r="AY332" i="38"/>
  <c r="BA74" i="38"/>
  <c r="AW311" i="38"/>
  <c r="AV463" i="38"/>
  <c r="AW427" i="38"/>
  <c r="AW305" i="38"/>
  <c r="AU162" i="38"/>
  <c r="AZ188" i="38"/>
  <c r="AW354" i="38"/>
  <c r="AZ212" i="38"/>
  <c r="AY214" i="38"/>
  <c r="AW445" i="38"/>
  <c r="AX409" i="38"/>
  <c r="AU390" i="38"/>
  <c r="BB418" i="38"/>
  <c r="BA188" i="38"/>
  <c r="AX389" i="38"/>
  <c r="AU414" i="38"/>
  <c r="AW412" i="38"/>
  <c r="AZ218" i="38"/>
  <c r="BA382" i="38"/>
  <c r="AU167" i="38"/>
  <c r="AY151" i="38"/>
  <c r="AW318" i="38"/>
  <c r="BB195" i="38"/>
  <c r="AZ428" i="38"/>
  <c r="BB425" i="38"/>
  <c r="AX315" i="38"/>
  <c r="BB88" i="38"/>
  <c r="AW376" i="38"/>
  <c r="AW389" i="38"/>
  <c r="AY292" i="38"/>
  <c r="AZ346" i="38"/>
  <c r="BA103" i="38"/>
  <c r="AV449" i="38"/>
  <c r="AX405" i="38"/>
  <c r="AZ464" i="38"/>
  <c r="AY295" i="38"/>
  <c r="BA139" i="38"/>
  <c r="AU183" i="38"/>
  <c r="AY372" i="38"/>
  <c r="AU239" i="38"/>
  <c r="AZ317" i="38"/>
  <c r="AZ90" i="38"/>
  <c r="BA126" i="38"/>
  <c r="BB166" i="38"/>
  <c r="BB409" i="38"/>
  <c r="AZ315" i="38"/>
  <c r="AY339" i="38"/>
  <c r="AY379" i="38"/>
  <c r="AX307" i="38"/>
  <c r="AU385" i="38"/>
  <c r="BB146" i="38"/>
  <c r="AV165" i="38"/>
  <c r="BB255" i="38"/>
  <c r="BB436" i="38"/>
  <c r="AX469" i="38"/>
  <c r="AW334" i="38"/>
  <c r="AY368" i="38"/>
  <c r="AZ157" i="38"/>
  <c r="AU346" i="38"/>
  <c r="AY275" i="38"/>
  <c r="AY126" i="38"/>
  <c r="AV350" i="38"/>
  <c r="AX343" i="38"/>
  <c r="AV302" i="38"/>
  <c r="AX244" i="38"/>
  <c r="AV400" i="38"/>
  <c r="AV435" i="38"/>
  <c r="AX149" i="38"/>
  <c r="AU350" i="38"/>
  <c r="AZ160" i="38"/>
  <c r="AV141" i="38"/>
  <c r="AY219" i="38"/>
  <c r="AX243" i="38"/>
  <c r="BB423" i="38"/>
  <c r="BB422" i="38"/>
  <c r="AX239" i="38"/>
  <c r="AW286" i="38"/>
  <c r="AX279" i="38"/>
  <c r="AW221" i="38"/>
  <c r="BA91" i="38"/>
  <c r="AX259" i="38"/>
  <c r="AV74" i="38"/>
  <c r="AU173" i="38"/>
  <c r="AZ284" i="38"/>
  <c r="AW173" i="38"/>
  <c r="AV181" i="38"/>
  <c r="AW182" i="38"/>
  <c r="AU137" i="38"/>
  <c r="AX301" i="38"/>
  <c r="BA197" i="38"/>
  <c r="AV241" i="38"/>
  <c r="AW282" i="38"/>
  <c r="AY136" i="38"/>
  <c r="AX148" i="38"/>
  <c r="AW307" i="38"/>
  <c r="AY441" i="38"/>
  <c r="AU261" i="38"/>
  <c r="BA435" i="38"/>
  <c r="AV279" i="38"/>
  <c r="AV280" i="38"/>
  <c r="AZ358" i="38"/>
  <c r="AV307" i="38"/>
  <c r="AW267" i="38"/>
  <c r="AZ322" i="38"/>
  <c r="BB153" i="38"/>
  <c r="AX461" i="38"/>
  <c r="AU104" i="38"/>
  <c r="BB157" i="38"/>
  <c r="AX309" i="38"/>
  <c r="AX289" i="38"/>
  <c r="AW414" i="38"/>
  <c r="AX432" i="38"/>
  <c r="AZ291" i="38"/>
  <c r="AZ274" i="38"/>
  <c r="AU241" i="38"/>
  <c r="AZ321" i="38"/>
  <c r="AZ176" i="38"/>
  <c r="AX91" i="38"/>
  <c r="AU308" i="38"/>
  <c r="AX204" i="38"/>
  <c r="AW111" i="38"/>
  <c r="AW411" i="38"/>
  <c r="BB251" i="38"/>
  <c r="AX378" i="38"/>
  <c r="AY79" i="38"/>
  <c r="AV417" i="38"/>
  <c r="BA253" i="38"/>
  <c r="AZ371" i="38"/>
  <c r="AW186" i="38"/>
  <c r="AU87" i="38"/>
  <c r="BB296" i="38"/>
  <c r="BB311" i="38"/>
  <c r="AY361" i="38"/>
  <c r="AZ281" i="38"/>
  <c r="AZ216" i="38"/>
  <c r="AU439" i="38"/>
  <c r="BB87" i="38"/>
  <c r="AU113" i="38"/>
  <c r="AU274" i="38"/>
  <c r="AY419" i="38"/>
  <c r="AY251" i="38"/>
  <c r="AY282" i="38"/>
  <c r="AY182" i="38"/>
  <c r="AX75" i="38"/>
  <c r="AY407" i="38"/>
  <c r="AV146" i="38"/>
  <c r="BA401" i="38"/>
  <c r="BB237" i="38"/>
  <c r="AU74" i="38"/>
  <c r="AZ185" i="38"/>
  <c r="AY428" i="38"/>
  <c r="AU232" i="38"/>
  <c r="AU94" i="38"/>
  <c r="AX113" i="38"/>
  <c r="AX167" i="38"/>
  <c r="BA137" i="38"/>
  <c r="AX281" i="38"/>
  <c r="AY294" i="38"/>
  <c r="BB100" i="38"/>
  <c r="AW435" i="38"/>
  <c r="AX170" i="38"/>
  <c r="AY144" i="38"/>
  <c r="BA112" i="38"/>
  <c r="AX293" i="38"/>
  <c r="AZ332" i="38"/>
  <c r="AX236" i="38"/>
  <c r="AV183" i="38"/>
  <c r="AY191" i="38"/>
  <c r="AW220" i="38"/>
  <c r="AV466" i="38"/>
  <c r="BB134" i="38"/>
  <c r="BA438" i="38"/>
  <c r="AV367" i="38"/>
  <c r="AX95" i="38"/>
  <c r="AU251" i="38"/>
  <c r="BA118" i="38"/>
  <c r="BB368" i="38"/>
  <c r="AW464" i="38"/>
  <c r="AZ104" i="38"/>
  <c r="BB151" i="38"/>
  <c r="AY190" i="38"/>
  <c r="AY420" i="38"/>
  <c r="AU163" i="38"/>
  <c r="AY439" i="38"/>
  <c r="AW98" i="38"/>
  <c r="AW246" i="38"/>
  <c r="AW429" i="38"/>
  <c r="AX342" i="38"/>
  <c r="AV172" i="38"/>
  <c r="AY299" i="38"/>
  <c r="BB96" i="38"/>
  <c r="AX347" i="38"/>
  <c r="AX328" i="38"/>
  <c r="AV109" i="38"/>
  <c r="AV317" i="38"/>
  <c r="BA142" i="38"/>
  <c r="AX424" i="38"/>
  <c r="AU89" i="38"/>
  <c r="AZ278" i="38"/>
  <c r="BB200" i="38"/>
  <c r="AZ320" i="38"/>
  <c r="AY352" i="38"/>
  <c r="AY456" i="38"/>
  <c r="AU361" i="38"/>
  <c r="AW359" i="38"/>
  <c r="AX335" i="38"/>
  <c r="BA423" i="38"/>
  <c r="BB142" i="38"/>
  <c r="AZ344" i="38"/>
  <c r="AY417" i="38"/>
  <c r="BA209" i="38"/>
  <c r="AX352" i="38"/>
  <c r="AX299" i="38"/>
  <c r="AY134" i="38"/>
  <c r="AU357" i="38"/>
  <c r="BA241" i="38"/>
  <c r="AY425" i="38"/>
  <c r="AU338" i="38"/>
  <c r="AV254" i="38"/>
  <c r="BB277" i="38"/>
  <c r="BB119" i="38"/>
  <c r="AX345" i="38"/>
  <c r="AY228" i="38"/>
  <c r="AW416" i="38"/>
  <c r="AW299" i="38"/>
  <c r="AY427" i="38"/>
  <c r="AX361" i="38"/>
  <c r="AX93" i="38"/>
  <c r="AZ413" i="38"/>
  <c r="AZ432" i="38"/>
  <c r="BB341" i="38"/>
  <c r="AX199" i="38"/>
  <c r="BB177" i="38"/>
  <c r="BB377" i="38"/>
  <c r="AW106" i="38"/>
  <c r="AW242" i="38"/>
  <c r="AY244" i="38"/>
  <c r="AX341" i="38"/>
  <c r="AU134" i="38"/>
  <c r="BB343" i="38"/>
  <c r="BA449" i="38"/>
  <c r="BA150" i="38"/>
  <c r="AV205" i="38"/>
  <c r="AX230" i="38"/>
  <c r="AY317" i="38"/>
  <c r="AZ164" i="38"/>
  <c r="AU275" i="38"/>
  <c r="BA82" i="38"/>
  <c r="BA430" i="38"/>
  <c r="AW130" i="38"/>
  <c r="AV387" i="38"/>
  <c r="AV217" i="38"/>
  <c r="AW218" i="38"/>
  <c r="AY113" i="38"/>
  <c r="AW193" i="38"/>
  <c r="BB252" i="38"/>
  <c r="AZ272" i="38"/>
  <c r="BA298" i="38"/>
  <c r="BB433" i="38"/>
  <c r="AZ92" i="38"/>
  <c r="AZ349" i="38"/>
  <c r="AY97" i="38"/>
  <c r="AZ324" i="38"/>
  <c r="AU112" i="38"/>
  <c r="AV103" i="38"/>
  <c r="BA339" i="38"/>
  <c r="AX357" i="38"/>
  <c r="AY386" i="38"/>
  <c r="AZ361" i="38"/>
  <c r="AV185" i="38"/>
  <c r="AY85" i="38"/>
  <c r="AV113" i="38"/>
  <c r="AY393" i="38"/>
  <c r="AZ91" i="38"/>
  <c r="AW458" i="38"/>
  <c r="AY223" i="38"/>
  <c r="AV108" i="38"/>
  <c r="AW404" i="38"/>
  <c r="BB192" i="38"/>
  <c r="AU289" i="38"/>
  <c r="BA106" i="38"/>
  <c r="AV459" i="38"/>
  <c r="BA75" i="38"/>
  <c r="AW273" i="38"/>
  <c r="AW83" i="38"/>
  <c r="AZ450" i="38"/>
  <c r="AU420" i="38"/>
  <c r="AZ437" i="38"/>
  <c r="AY331" i="38"/>
  <c r="AV461" i="38"/>
  <c r="AW471" i="38"/>
  <c r="BA300" i="38"/>
  <c r="AX159" i="38"/>
  <c r="AU216" i="38"/>
  <c r="BB91" i="38"/>
  <c r="AZ253" i="38"/>
  <c r="AX373" i="38"/>
  <c r="BA299" i="38"/>
  <c r="AX139" i="38"/>
  <c r="AY460" i="38"/>
  <c r="BB348" i="38"/>
  <c r="BB391" i="38"/>
  <c r="BA295" i="38"/>
  <c r="BA143" i="38"/>
  <c r="AV439" i="38"/>
  <c r="AW294" i="38"/>
  <c r="AY217" i="38"/>
  <c r="AX382" i="38"/>
  <c r="BB353" i="38"/>
  <c r="BA320" i="38"/>
  <c r="AW135" i="38"/>
  <c r="AW105" i="38"/>
  <c r="BB197" i="38"/>
  <c r="AY452" i="38"/>
  <c r="AV414" i="38"/>
  <c r="AX166" i="38"/>
  <c r="AU175" i="38"/>
  <c r="AY122" i="38"/>
  <c r="AX114" i="38"/>
  <c r="AV122" i="38"/>
  <c r="AZ299" i="38"/>
  <c r="AU164" i="38"/>
  <c r="AW271" i="38"/>
  <c r="AU156" i="38"/>
  <c r="AZ302" i="38"/>
  <c r="AV211" i="38"/>
  <c r="AU99" i="38"/>
  <c r="AY252" i="38"/>
  <c r="AV143" i="38"/>
  <c r="AY264" i="38"/>
  <c r="AX175" i="38"/>
  <c r="AY247" i="38"/>
  <c r="AX288" i="38"/>
  <c r="AU400" i="38"/>
  <c r="AY143" i="38"/>
  <c r="AZ202" i="38"/>
  <c r="AZ374" i="38"/>
  <c r="AZ144" i="38"/>
  <c r="BA290" i="38"/>
  <c r="BA204" i="38"/>
  <c r="AX437" i="38"/>
  <c r="AV431" i="38"/>
  <c r="AW101" i="38"/>
  <c r="AY164" i="38"/>
  <c r="AU398" i="38"/>
  <c r="AV430" i="38"/>
  <c r="AV441" i="38"/>
  <c r="AV94" i="38"/>
  <c r="AZ447" i="38"/>
  <c r="BA280" i="38"/>
  <c r="AU152" i="38"/>
  <c r="AU77" i="38"/>
  <c r="AU90" i="38"/>
  <c r="AW210" i="38"/>
  <c r="AW215" i="38"/>
  <c r="AY411" i="38"/>
  <c r="BA145" i="38"/>
  <c r="AZ105" i="38"/>
  <c r="BB211" i="38"/>
  <c r="AX336" i="38"/>
  <c r="AV464" i="38"/>
  <c r="BA446" i="38"/>
  <c r="AZ457" i="38"/>
  <c r="AZ162" i="38"/>
  <c r="AU313" i="38"/>
  <c r="BB147" i="38"/>
  <c r="BB355" i="38"/>
  <c r="AZ424" i="38"/>
  <c r="AW197" i="38"/>
  <c r="AY382" i="38"/>
  <c r="BB189" i="38"/>
  <c r="AY330" i="38"/>
  <c r="AU280" i="38"/>
  <c r="BB163" i="38"/>
  <c r="AZ227" i="38"/>
  <c r="AV295" i="38"/>
  <c r="AW409" i="38"/>
  <c r="BB226" i="38"/>
  <c r="AX111" i="38"/>
  <c r="AY119" i="38"/>
  <c r="BB254" i="38"/>
  <c r="BB363" i="38"/>
  <c r="BA235" i="38"/>
  <c r="AZ123" i="38"/>
  <c r="AY390" i="38"/>
  <c r="AY285" i="38"/>
  <c r="BA373" i="38"/>
  <c r="AY74" i="38"/>
  <c r="AV445" i="38"/>
  <c r="BB259" i="38"/>
  <c r="AY161" i="38"/>
  <c r="AX419" i="38"/>
  <c r="AX234" i="38"/>
  <c r="AX396" i="38"/>
  <c r="AV451" i="38"/>
  <c r="AW405" i="38"/>
  <c r="AX186" i="38"/>
  <c r="AV318" i="38"/>
  <c r="BA128" i="38"/>
  <c r="AY333" i="38"/>
  <c r="AZ83" i="38"/>
  <c r="AU206" i="38"/>
  <c r="BA157" i="38"/>
  <c r="AY141" i="38"/>
  <c r="BA272" i="38"/>
  <c r="AV192" i="38"/>
  <c r="AW73" i="38"/>
  <c r="AX363" i="38"/>
  <c r="AY209" i="38"/>
  <c r="AZ294" i="38"/>
  <c r="BA184" i="38"/>
  <c r="AU185" i="38"/>
  <c r="AY76" i="38"/>
  <c r="BA361" i="38"/>
  <c r="AZ471" i="38"/>
  <c r="AW449" i="38"/>
  <c r="AU282" i="38"/>
  <c r="BB414" i="38"/>
  <c r="AZ390" i="38"/>
  <c r="BB392" i="38"/>
  <c r="AU161" i="38"/>
  <c r="AZ170" i="38"/>
  <c r="AY240" i="38"/>
  <c r="AW77" i="38"/>
  <c r="AX261" i="38"/>
  <c r="AU221" i="38"/>
  <c r="AY369" i="38"/>
  <c r="AU327" i="38"/>
  <c r="BB185" i="38"/>
  <c r="AW188" i="38"/>
  <c r="BB253" i="38"/>
  <c r="AZ441" i="38"/>
  <c r="AX135" i="38"/>
  <c r="AX320" i="38"/>
  <c r="AU146" i="38"/>
  <c r="AX433" i="38"/>
  <c r="AV421" i="38"/>
  <c r="AY224" i="38"/>
  <c r="AW432" i="38"/>
  <c r="AW270" i="38"/>
  <c r="BA228" i="38"/>
  <c r="AW290" i="38"/>
  <c r="AY123" i="38"/>
  <c r="AX102" i="38"/>
  <c r="AY396" i="38"/>
  <c r="AW223" i="38"/>
  <c r="AU188" i="38"/>
  <c r="AV353" i="38"/>
  <c r="BB139" i="38"/>
  <c r="AZ372" i="38"/>
  <c r="AU147" i="38"/>
  <c r="AU257" i="38"/>
  <c r="BA267" i="38"/>
  <c r="AY93" i="38"/>
  <c r="AX200" i="38"/>
  <c r="AX394" i="38"/>
  <c r="BB309" i="38"/>
  <c r="BB340" i="38"/>
  <c r="AZ433" i="38"/>
  <c r="BA201" i="38"/>
  <c r="AU417" i="38"/>
  <c r="BB388" i="38"/>
  <c r="AZ74" i="38"/>
  <c r="BB445" i="38"/>
  <c r="BA343" i="38"/>
  <c r="AV298" i="38"/>
  <c r="BB306" i="38"/>
  <c r="BA224" i="38"/>
  <c r="BA464" i="38"/>
  <c r="AU228" i="38"/>
  <c r="AV458" i="38"/>
  <c r="AY117" i="38"/>
  <c r="AW131" i="38"/>
  <c r="BB360" i="38"/>
  <c r="AX445" i="38"/>
  <c r="BA378" i="38"/>
  <c r="AV248" i="38"/>
  <c r="AY195" i="38"/>
  <c r="AZ468" i="38"/>
  <c r="AZ95" i="38"/>
  <c r="AU217" i="38"/>
  <c r="BA407" i="38"/>
  <c r="AU287" i="38"/>
  <c r="AU259" i="38"/>
  <c r="AX367" i="38"/>
  <c r="AU466" i="38"/>
  <c r="AZ220" i="38"/>
  <c r="AV163" i="38"/>
  <c r="BA260" i="38"/>
  <c r="AZ241" i="38"/>
  <c r="AV178" i="38"/>
  <c r="AY255" i="38"/>
  <c r="AZ435" i="38"/>
  <c r="AY132" i="38"/>
  <c r="AW269" i="38"/>
  <c r="AY274" i="38"/>
  <c r="AX392" i="38"/>
  <c r="AV196" i="38"/>
  <c r="AX263" i="38"/>
  <c r="AX157" i="38"/>
  <c r="AZ209" i="38"/>
  <c r="AU330" i="38"/>
  <c r="AU76" i="38"/>
  <c r="BA447" i="38"/>
  <c r="AZ418" i="38"/>
  <c r="BA214" i="38"/>
  <c r="AV84" i="38"/>
  <c r="AV261" i="38"/>
  <c r="BB289" i="38"/>
  <c r="AV87" i="38"/>
  <c r="BA115" i="38"/>
  <c r="AY140" i="38"/>
  <c r="AX119" i="38"/>
  <c r="AV290" i="38"/>
  <c r="AW446" i="38"/>
  <c r="AV95" i="38"/>
  <c r="BA182" i="38"/>
  <c r="AU426" i="38"/>
  <c r="AW154" i="38"/>
  <c r="AU379" i="38"/>
  <c r="AY447" i="38"/>
  <c r="AU331" i="38"/>
  <c r="AU110" i="38"/>
  <c r="BB397" i="38"/>
  <c r="BB380" i="38"/>
  <c r="AZ431" i="38"/>
  <c r="AU103" i="38"/>
  <c r="AU339" i="38"/>
  <c r="BB448" i="38"/>
  <c r="AX334" i="38"/>
  <c r="BA416" i="38"/>
  <c r="AX210" i="38"/>
  <c r="AY201" i="38"/>
  <c r="BB229" i="38"/>
  <c r="AX423" i="38"/>
  <c r="AV398" i="38"/>
  <c r="AU456" i="38"/>
  <c r="AU375" i="38"/>
  <c r="AV365" i="38"/>
  <c r="AU298" i="38"/>
  <c r="AZ102" i="38"/>
  <c r="BB178" i="38"/>
  <c r="AY270" i="38"/>
  <c r="BA85" i="38"/>
  <c r="AV259" i="38"/>
  <c r="AW306" i="38"/>
  <c r="BA431" i="38"/>
  <c r="AV438" i="38"/>
  <c r="AV354" i="38"/>
  <c r="AU219" i="38"/>
  <c r="AU454" i="38"/>
  <c r="BA319" i="38"/>
  <c r="AV126" i="38"/>
  <c r="AU100" i="38"/>
  <c r="AY111" i="38"/>
  <c r="AW320" i="38"/>
  <c r="AV292" i="38"/>
  <c r="AZ348" i="38"/>
  <c r="AZ226" i="38"/>
  <c r="AY238" i="38"/>
  <c r="AW181" i="38"/>
  <c r="AV382" i="38"/>
  <c r="AU79" i="38"/>
  <c r="AY468" i="38"/>
  <c r="AU366" i="38"/>
  <c r="AV218" i="38"/>
  <c r="AV392" i="38"/>
  <c r="BA329" i="38"/>
  <c r="AX213" i="38"/>
  <c r="AY394" i="38"/>
  <c r="AU432" i="38"/>
  <c r="AU392" i="38"/>
  <c r="AW319" i="38"/>
  <c r="AU423" i="38"/>
  <c r="AW190" i="38"/>
  <c r="AW300" i="38"/>
  <c r="AY341" i="38"/>
  <c r="AU222" i="38"/>
  <c r="AU406" i="38"/>
  <c r="AZ124" i="38"/>
  <c r="AW336" i="38"/>
  <c r="AX283" i="38"/>
  <c r="AY254" i="38"/>
  <c r="AV381" i="38"/>
  <c r="AZ290" i="38"/>
  <c r="AU384" i="38"/>
  <c r="AV246" i="38"/>
  <c r="AV469" i="38"/>
  <c r="AU106" i="38"/>
  <c r="AW472" i="38"/>
  <c r="BB246" i="38"/>
  <c r="AX76" i="38"/>
  <c r="AW467" i="38"/>
  <c r="BA442" i="38"/>
  <c r="AU467" i="38"/>
  <c r="AX169" i="38"/>
  <c r="AX407" i="38"/>
  <c r="AU373" i="38"/>
  <c r="AX460" i="38"/>
  <c r="AY249" i="38"/>
  <c r="AW238" i="38"/>
  <c r="AV264" i="38"/>
  <c r="AV255" i="38"/>
  <c r="BA426" i="38"/>
  <c r="AW147" i="38"/>
  <c r="AY152" i="38"/>
  <c r="AY326" i="38"/>
  <c r="AV215" i="38"/>
  <c r="BB310" i="38"/>
  <c r="AW244" i="38"/>
  <c r="BA340" i="38"/>
  <c r="AV327" i="38"/>
  <c r="BB89" i="38"/>
  <c r="BB123" i="38"/>
  <c r="AV136" i="38"/>
  <c r="BA175" i="38"/>
  <c r="AW239" i="38"/>
  <c r="AU136" i="38"/>
  <c r="AW102" i="38"/>
  <c r="AU297" i="38"/>
  <c r="BA198" i="38"/>
  <c r="BA414" i="38"/>
  <c r="AY257" i="38"/>
  <c r="AX98" i="38"/>
  <c r="BA205" i="38"/>
  <c r="AX302" i="38"/>
  <c r="BA274" i="38"/>
  <c r="AW398" i="38"/>
  <c r="AX78" i="38"/>
  <c r="AV349" i="38"/>
  <c r="AY336" i="38"/>
  <c r="BA462" i="38"/>
  <c r="AU320" i="38"/>
  <c r="AX142" i="38"/>
  <c r="AU148" i="38"/>
  <c r="AU437" i="38"/>
  <c r="AU223" i="38"/>
  <c r="BB148" i="38"/>
  <c r="AV271" i="38"/>
  <c r="AZ300" i="38"/>
  <c r="AY344" i="38"/>
  <c r="AW463" i="38"/>
  <c r="AV351" i="38"/>
  <c r="BB202" i="38"/>
  <c r="AY286" i="38"/>
  <c r="AY84" i="38"/>
  <c r="AX165" i="38"/>
  <c r="AY165" i="38"/>
  <c r="BA355" i="38"/>
  <c r="AV267" i="38"/>
  <c r="AZ326" i="38"/>
  <c r="AV124" i="38"/>
  <c r="BA203" i="38"/>
  <c r="AW329" i="38"/>
  <c r="AX318" i="38"/>
  <c r="AY405" i="38"/>
  <c r="AZ175" i="38"/>
  <c r="AV76" i="38"/>
  <c r="AX269" i="38"/>
  <c r="AW217" i="38"/>
  <c r="AW385" i="38"/>
  <c r="AY348" i="38"/>
  <c r="AZ470" i="38"/>
  <c r="AU102" i="38"/>
  <c r="AW146" i="38"/>
  <c r="AZ394" i="38"/>
  <c r="AY133" i="38"/>
  <c r="AW327" i="38"/>
  <c r="AU124" i="38"/>
  <c r="AX257" i="38"/>
  <c r="AY248" i="38"/>
  <c r="AZ367" i="38"/>
  <c r="AX439" i="38"/>
  <c r="AX216" i="38"/>
  <c r="BA217" i="38"/>
  <c r="AY446" i="38"/>
  <c r="AV228" i="38"/>
  <c r="AW442" i="38"/>
  <c r="AY124" i="38"/>
  <c r="AZ225" i="38"/>
  <c r="AW288" i="38"/>
  <c r="BA400" i="38"/>
  <c r="BA398" i="38"/>
  <c r="BA242" i="38"/>
  <c r="AV247" i="38"/>
  <c r="BB298" i="38"/>
  <c r="AU402" i="38"/>
  <c r="AV272" i="38"/>
  <c r="AW422" i="38"/>
  <c r="AW459" i="38"/>
  <c r="AZ167" i="38"/>
  <c r="BB158" i="38"/>
  <c r="AZ373" i="38"/>
  <c r="AV153" i="38"/>
  <c r="BB438" i="38"/>
  <c r="BB167" i="38"/>
  <c r="AX253" i="38"/>
  <c r="AZ421" i="38"/>
  <c r="AW255" i="38"/>
  <c r="AY357" i="38"/>
  <c r="AY453" i="38"/>
  <c r="AV160" i="38"/>
  <c r="AW207" i="38"/>
  <c r="AY400" i="38"/>
  <c r="AY404" i="38"/>
  <c r="BB198" i="38"/>
  <c r="AU318" i="38"/>
  <c r="AU324" i="38"/>
  <c r="AU191" i="38"/>
  <c r="AW415" i="38"/>
  <c r="AW423" i="38"/>
  <c r="BA318" i="38"/>
  <c r="AZ116" i="38"/>
  <c r="BB463" i="38"/>
  <c r="AW126" i="38"/>
  <c r="AW325" i="38"/>
  <c r="AV286" i="38"/>
  <c r="AX144" i="38"/>
  <c r="BB258" i="38"/>
  <c r="BA317" i="38"/>
  <c r="AV339" i="38"/>
  <c r="BB108" i="38"/>
  <c r="AU312" i="38"/>
  <c r="AW403" i="38"/>
  <c r="AW281" i="38"/>
  <c r="AY290" i="38"/>
  <c r="AW129" i="38"/>
  <c r="BB335" i="38"/>
  <c r="AZ316" i="38"/>
  <c r="AV278" i="38"/>
  <c r="BA234" i="38"/>
  <c r="AX331" i="38"/>
  <c r="AU458" i="38"/>
  <c r="AU457" i="38"/>
  <c r="AY145" i="38"/>
  <c r="BA76" i="38"/>
  <c r="AX360" i="38"/>
  <c r="BB272" i="38"/>
  <c r="AX286" i="38"/>
  <c r="AU460" i="38"/>
  <c r="AW324" i="38"/>
  <c r="AU335" i="38"/>
  <c r="AW283" i="38"/>
  <c r="BA443" i="38"/>
  <c r="AV194" i="38"/>
  <c r="AY103" i="38"/>
  <c r="AY457" i="38"/>
  <c r="AX339" i="38"/>
  <c r="AY81" i="38"/>
  <c r="AY115" i="38"/>
  <c r="AY450" i="38"/>
  <c r="AW321" i="38"/>
  <c r="AX117" i="38"/>
  <c r="AZ153" i="38"/>
  <c r="AU464" i="38"/>
  <c r="BB330" i="38"/>
  <c r="AU329" i="38"/>
  <c r="AV182" i="38"/>
  <c r="AZ213" i="38"/>
  <c r="AX123" i="38"/>
  <c r="BB242" i="38"/>
  <c r="AX467" i="38"/>
  <c r="AW328" i="38"/>
  <c r="AV159" i="38"/>
  <c r="BA391" i="38"/>
  <c r="AZ115" i="38"/>
  <c r="AZ375" i="38"/>
  <c r="BA419" i="38"/>
  <c r="AX235" i="38"/>
  <c r="AY308" i="38"/>
  <c r="BA413" i="38"/>
  <c r="AW150" i="38"/>
  <c r="AV275" i="38"/>
  <c r="AW85" i="38"/>
  <c r="AW413" i="38"/>
  <c r="AY320" i="38"/>
  <c r="AX196" i="38"/>
  <c r="AY384" i="38"/>
  <c r="AU155" i="38"/>
  <c r="AW276" i="38"/>
  <c r="AZ293" i="38"/>
  <c r="AX401" i="38"/>
  <c r="AY172" i="38"/>
  <c r="AX381" i="38"/>
  <c r="AU470" i="38"/>
  <c r="AX273" i="38"/>
  <c r="BB196" i="38"/>
  <c r="AW258" i="38"/>
  <c r="AU411" i="38"/>
  <c r="AZ347" i="38"/>
  <c r="BB446" i="38"/>
  <c r="AU389" i="38"/>
  <c r="AW116" i="38"/>
  <c r="AY246" i="38"/>
  <c r="AY429" i="38"/>
  <c r="AZ455" i="38"/>
  <c r="BA113" i="38"/>
  <c r="AU198" i="38"/>
  <c r="BA316" i="38"/>
  <c r="BB104" i="38"/>
  <c r="AW162" i="38"/>
  <c r="AX292" i="38"/>
  <c r="AW452" i="38"/>
  <c r="AU270" i="38"/>
  <c r="AX104" i="38"/>
  <c r="AV242" i="38"/>
  <c r="BA96" i="38"/>
  <c r="AU83" i="38"/>
  <c r="AY307" i="38"/>
  <c r="AV427" i="38"/>
  <c r="BB286" i="38"/>
  <c r="BA410" i="38"/>
  <c r="BB261" i="38"/>
  <c r="AW358" i="38"/>
  <c r="AX197" i="38"/>
  <c r="AY222" i="38"/>
  <c r="AZ401" i="38"/>
  <c r="BA250" i="38"/>
  <c r="AV394" i="38"/>
  <c r="AV125" i="38"/>
  <c r="BB426" i="38"/>
  <c r="AY94" i="38"/>
  <c r="AU127" i="38"/>
  <c r="AZ319" i="38"/>
  <c r="AZ466" i="38"/>
  <c r="BA356" i="38"/>
  <c r="AU130" i="38"/>
  <c r="BA363" i="38"/>
  <c r="AZ352" i="38"/>
  <c r="AU340" i="38"/>
  <c r="AX371" i="38"/>
  <c r="AX220" i="38"/>
  <c r="AW371" i="38"/>
  <c r="AY303" i="38"/>
  <c r="AU336" i="38"/>
  <c r="AX208" i="38"/>
  <c r="AY105" i="38"/>
  <c r="BB94" i="38"/>
  <c r="AY98" i="38"/>
  <c r="AW137" i="38"/>
  <c r="AW99" i="38"/>
  <c r="AX201" i="38"/>
  <c r="AW368" i="38"/>
  <c r="AU109" i="38"/>
  <c r="BA358" i="38"/>
  <c r="AV374" i="38"/>
  <c r="BB207" i="38"/>
  <c r="AU75" i="38"/>
  <c r="BB136" i="38"/>
  <c r="AV128" i="38"/>
  <c r="AX247" i="38"/>
  <c r="AX324" i="38"/>
  <c r="AY355" i="38"/>
  <c r="AV97" i="38"/>
  <c r="AX223" i="38"/>
  <c r="AU394" i="38"/>
  <c r="BA403" i="38"/>
  <c r="AY442" i="38"/>
  <c r="BA471" i="38"/>
  <c r="AX418" i="38"/>
  <c r="AX298" i="38"/>
  <c r="BB408" i="38"/>
  <c r="AY241" i="38"/>
  <c r="AZ149" i="38"/>
  <c r="AZ411" i="38"/>
  <c r="AZ303" i="38"/>
  <c r="AV322" i="38"/>
  <c r="AV240" i="38"/>
  <c r="AZ237" i="38"/>
  <c r="BB248" i="38"/>
  <c r="BA364" i="38"/>
  <c r="BB385" i="38"/>
  <c r="AX174" i="38"/>
  <c r="AY114" i="38"/>
  <c r="AW333" i="38"/>
  <c r="AV310" i="38"/>
  <c r="AX268" i="38"/>
  <c r="BB430" i="38"/>
  <c r="BB182" i="38"/>
  <c r="AU157" i="38"/>
  <c r="AX376" i="38"/>
  <c r="AW285" i="38"/>
  <c r="BB92" i="38"/>
  <c r="BA247" i="38"/>
  <c r="AV429" i="38"/>
  <c r="AX120" i="38"/>
  <c r="AY375" i="38"/>
  <c r="AZ244" i="38"/>
  <c r="AV291" i="38"/>
  <c r="BB472" i="38"/>
  <c r="AW184" i="38"/>
  <c r="AU386" i="38"/>
  <c r="AU153" i="38"/>
  <c r="AX377" i="38"/>
  <c r="BA252" i="38"/>
  <c r="BA100" i="38"/>
  <c r="AU210" i="38"/>
  <c r="AZ296" i="38"/>
  <c r="AZ136" i="38"/>
  <c r="BB219" i="38"/>
  <c r="BA207" i="38"/>
  <c r="BA324" i="38"/>
  <c r="BA452" i="38"/>
  <c r="AZ89" i="38"/>
  <c r="AV420" i="38"/>
  <c r="BA219" i="38"/>
  <c r="AY104" i="38"/>
  <c r="AV223" i="38"/>
  <c r="BA148" i="38"/>
  <c r="AY116" i="38"/>
  <c r="AZ328" i="38"/>
  <c r="BA440" i="38"/>
  <c r="AX250" i="38"/>
  <c r="AU401" i="38"/>
  <c r="AZ117" i="38"/>
  <c r="BA326" i="38"/>
  <c r="BB307" i="38"/>
  <c r="BB129" i="38"/>
  <c r="AY245" i="38"/>
  <c r="AX385" i="38"/>
  <c r="BB365" i="38"/>
  <c r="AW90" i="38"/>
  <c r="AX448" i="38"/>
  <c r="AW168" i="38"/>
  <c r="AU252" i="38"/>
  <c r="BB83" i="38"/>
  <c r="AY376" i="38"/>
  <c r="AV468" i="38"/>
  <c r="AV328" i="38"/>
  <c r="AX143" i="38"/>
  <c r="AZ276" i="38"/>
  <c r="AU360" i="38"/>
  <c r="AZ417" i="38"/>
  <c r="AY383" i="38"/>
  <c r="AZ453" i="38"/>
  <c r="AY353" i="38"/>
  <c r="AW134" i="38"/>
  <c r="AW348" i="38"/>
  <c r="AX238" i="38"/>
  <c r="AX246" i="38"/>
  <c r="AX195" i="38"/>
  <c r="AZ194" i="38"/>
  <c r="AZ282" i="38"/>
  <c r="AX319" i="38"/>
  <c r="AU393" i="38"/>
  <c r="AW138" i="38"/>
  <c r="BA140" i="38"/>
  <c r="AW468" i="38"/>
  <c r="AY158" i="38"/>
  <c r="AW257" i="38"/>
  <c r="BA104" i="38"/>
  <c r="BA81" i="38"/>
  <c r="AV258" i="38"/>
  <c r="BB291" i="38"/>
  <c r="AY235" i="38"/>
  <c r="AU446" i="38"/>
  <c r="AV79" i="38"/>
  <c r="BA187" i="38"/>
  <c r="AW87" i="38"/>
  <c r="AY102" i="38"/>
  <c r="AW381" i="38"/>
  <c r="AW462" i="38"/>
  <c r="AZ165" i="38"/>
  <c r="AW96" i="38"/>
  <c r="BB337" i="38"/>
  <c r="AX348" i="38"/>
  <c r="BB444" i="38"/>
  <c r="AW456" i="38"/>
  <c r="BB137" i="38"/>
  <c r="BB194" i="38"/>
  <c r="AX285" i="38"/>
  <c r="BB332" i="38"/>
  <c r="AU422" i="38"/>
  <c r="BA388" i="38"/>
  <c r="AV309" i="38"/>
  <c r="AW392" i="38"/>
  <c r="AV465" i="38"/>
  <c r="AX272" i="38"/>
  <c r="AU387" i="38"/>
  <c r="AY154" i="38"/>
  <c r="AX362" i="38"/>
  <c r="AY309" i="38"/>
  <c r="BB456" i="38"/>
  <c r="BB374" i="38"/>
  <c r="AU419" i="38"/>
  <c r="BA357" i="38"/>
  <c r="AV470" i="38"/>
  <c r="AV237" i="38"/>
  <c r="AX237" i="38"/>
  <c r="AZ145" i="38"/>
  <c r="BB209" i="38"/>
  <c r="AW364" i="38"/>
  <c r="BA469" i="38"/>
  <c r="AX282" i="38"/>
  <c r="BB313" i="38"/>
  <c r="BA451" i="38"/>
  <c r="BA240" i="38"/>
  <c r="AX356" i="38"/>
  <c r="BA196" i="38"/>
  <c r="BA210" i="38"/>
  <c r="AW95" i="38"/>
  <c r="AV448" i="38"/>
  <c r="AV161" i="38"/>
  <c r="AZ446" i="38"/>
  <c r="BA466" i="38"/>
  <c r="AX417" i="38"/>
  <c r="AZ249" i="38"/>
  <c r="BB156" i="38"/>
  <c r="BB467" i="38"/>
  <c r="AU265" i="38"/>
  <c r="AW201" i="38"/>
  <c r="AZ350" i="38"/>
  <c r="AW434" i="38"/>
  <c r="AZ210" i="38"/>
  <c r="AW125" i="38"/>
  <c r="AU97" i="38"/>
  <c r="AU311" i="38"/>
  <c r="BB138" i="38"/>
  <c r="AU368" i="38"/>
  <c r="BB282" i="38"/>
  <c r="AV337" i="38"/>
  <c r="BB371" i="38"/>
  <c r="AV134" i="38"/>
  <c r="AZ360" i="38"/>
  <c r="AY289" i="38"/>
  <c r="AU285" i="38"/>
  <c r="AU151" i="38"/>
  <c r="AX112" i="38"/>
  <c r="BB128" i="38"/>
  <c r="BA302" i="38"/>
  <c r="AY472" i="38"/>
  <c r="AY311" i="38"/>
  <c r="AV173" i="38"/>
  <c r="AV293" i="38"/>
  <c r="AU158" i="38"/>
  <c r="AU205" i="38"/>
  <c r="AZ112" i="38"/>
  <c r="BA262" i="38"/>
  <c r="AY188" i="38"/>
  <c r="AZ200" i="38"/>
  <c r="AZ289" i="38"/>
  <c r="BA159" i="38"/>
  <c r="AX270" i="38"/>
  <c r="AU305" i="38"/>
  <c r="AV380" i="38"/>
  <c r="AZ156" i="38"/>
  <c r="AW383" i="38"/>
  <c r="AZ429" i="38"/>
  <c r="AY205" i="38"/>
  <c r="BA238" i="38"/>
  <c r="AY146" i="38"/>
  <c r="AV325" i="38"/>
  <c r="AX233" i="38"/>
  <c r="AV224" i="38"/>
  <c r="AY178" i="38"/>
  <c r="BA273" i="38"/>
  <c r="AV144" i="38"/>
  <c r="AW171" i="38"/>
  <c r="BA351" i="38"/>
  <c r="AZ159" i="38"/>
  <c r="BA313" i="38"/>
  <c r="BB424" i="38"/>
  <c r="BB210" i="38"/>
  <c r="AW133" i="38"/>
  <c r="AX73" i="38"/>
  <c r="AW219" i="38"/>
  <c r="AZ285" i="38"/>
  <c r="AZ233" i="38"/>
  <c r="BB314" i="38"/>
  <c r="AX398" i="38"/>
  <c r="AX214" i="38"/>
  <c r="AW356" i="38"/>
  <c r="BB262" i="38"/>
  <c r="AY170" i="38"/>
  <c r="AZ155" i="38"/>
  <c r="AV422" i="38"/>
  <c r="AW308" i="38"/>
  <c r="AW448" i="38"/>
  <c r="AY147" i="38"/>
  <c r="AZ96" i="38"/>
  <c r="AW390" i="38"/>
  <c r="AV150" i="38"/>
  <c r="AW159" i="38"/>
  <c r="BB396" i="38"/>
  <c r="AU266" i="38"/>
  <c r="AZ257" i="38"/>
  <c r="AV86" i="38"/>
  <c r="AU212" i="38"/>
  <c r="AU154" i="38"/>
  <c r="BA255" i="38"/>
  <c r="AZ197" i="38"/>
  <c r="AY128" i="38"/>
  <c r="AY260" i="38"/>
  <c r="AY263" i="38"/>
  <c r="BB338" i="38"/>
  <c r="AV191" i="38"/>
  <c r="AY202" i="38"/>
  <c r="AW425" i="38"/>
  <c r="AV344" i="38"/>
  <c r="AY216" i="38"/>
  <c r="AV323" i="38"/>
  <c r="BB220" i="38"/>
  <c r="AV312" i="38"/>
  <c r="AX180" i="38"/>
  <c r="BB379" i="38"/>
  <c r="AW400" i="38"/>
  <c r="AU91" i="38"/>
  <c r="AU416" i="38"/>
  <c r="AZ129" i="38"/>
  <c r="AZ403" i="38"/>
  <c r="AW443" i="38"/>
  <c r="BB299" i="38"/>
  <c r="BB228" i="38"/>
  <c r="BB284" i="38"/>
  <c r="AU410" i="38"/>
  <c r="AY279" i="38"/>
  <c r="AX390" i="38"/>
  <c r="AU169" i="38"/>
  <c r="BA263" i="38"/>
  <c r="AY287" i="38"/>
  <c r="AU372" i="38"/>
  <c r="BA179" i="38"/>
  <c r="AW350" i="38"/>
  <c r="BA245" i="38"/>
  <c r="AW194" i="38"/>
  <c r="BA432" i="38"/>
  <c r="AY351" i="38"/>
  <c r="AW357" i="38"/>
  <c r="AV385" i="38"/>
  <c r="AU267" i="38"/>
  <c r="AX138" i="38"/>
  <c r="AV412" i="38"/>
  <c r="AZ255" i="38"/>
  <c r="BB160" i="38"/>
  <c r="AW387" i="38"/>
  <c r="AZ309" i="38"/>
  <c r="BA314" i="38"/>
  <c r="AV383" i="38"/>
  <c r="BA328" i="38"/>
  <c r="BB84" i="38"/>
  <c r="AX137" i="38"/>
  <c r="AU178" i="38"/>
  <c r="AY422" i="38"/>
  <c r="AV167" i="38"/>
  <c r="BB223" i="38"/>
  <c r="AW74" i="38"/>
  <c r="AV416" i="38"/>
  <c r="AU262" i="38"/>
  <c r="AW355" i="38"/>
  <c r="AU238" i="38"/>
  <c r="AU227" i="38"/>
  <c r="AY193" i="38"/>
  <c r="AX452" i="38"/>
  <c r="AY431" i="38"/>
  <c r="BB413" i="38"/>
  <c r="BA461" i="38"/>
  <c r="AV408" i="38"/>
  <c r="AV236" i="38"/>
  <c r="AV92" i="38"/>
  <c r="AW279" i="38"/>
  <c r="AZ100" i="38"/>
  <c r="AV129" i="38"/>
  <c r="AY261" i="38"/>
  <c r="AY399" i="38"/>
  <c r="AV199" i="38"/>
  <c r="AY319" i="38"/>
  <c r="AX116" i="38"/>
  <c r="AZ219" i="38"/>
  <c r="AU364" i="38"/>
  <c r="AY267" i="38"/>
  <c r="AW191" i="38"/>
  <c r="AZ465" i="38"/>
  <c r="AW419" i="38"/>
  <c r="AU429" i="38"/>
  <c r="AZ99" i="38"/>
  <c r="BA93" i="38"/>
  <c r="AU271" i="38"/>
  <c r="BB186" i="38"/>
  <c r="AW252" i="38"/>
  <c r="AX100" i="38"/>
  <c r="AX260" i="38"/>
  <c r="AY335" i="38"/>
  <c r="AV227" i="38"/>
  <c r="AY306" i="38"/>
  <c r="AW230" i="38"/>
  <c r="BB115" i="38"/>
  <c r="AV91" i="38"/>
  <c r="AX403" i="38"/>
  <c r="AV180" i="38"/>
  <c r="BB212" i="38"/>
  <c r="AY300" i="38"/>
  <c r="AY110" i="38"/>
  <c r="BB125" i="38"/>
  <c r="BB85" i="38"/>
  <c r="AZ414" i="38"/>
  <c r="BB241" i="38"/>
  <c r="BA338" i="38"/>
  <c r="BB394" i="38"/>
  <c r="AX190" i="38"/>
  <c r="AV296" i="38"/>
  <c r="AW164" i="38"/>
  <c r="AU135" i="38"/>
  <c r="AW109" i="38"/>
  <c r="AW331" i="38"/>
  <c r="AW175" i="38"/>
  <c r="BB407" i="38"/>
  <c r="AV187" i="38"/>
  <c r="BB315" i="38"/>
  <c r="AX338" i="38"/>
  <c r="AX440" i="38"/>
  <c r="AV112" i="38"/>
  <c r="AW124" i="38"/>
  <c r="BB264" i="38"/>
  <c r="AX229" i="38"/>
  <c r="AW228" i="38"/>
  <c r="AY314" i="38"/>
  <c r="AZ410" i="38"/>
  <c r="AV229" i="38"/>
  <c r="AY301" i="38"/>
  <c r="AW165" i="38"/>
  <c r="AU290" i="38"/>
  <c r="AU171" i="38"/>
  <c r="AV389" i="38"/>
  <c r="BA392" i="38"/>
  <c r="BB410" i="38"/>
  <c r="AU409" i="38"/>
  <c r="AY433" i="38"/>
  <c r="AZ269" i="38"/>
  <c r="AX145" i="38"/>
  <c r="AU434" i="38"/>
  <c r="BA111" i="38"/>
  <c r="AY192" i="38"/>
  <c r="AZ138" i="38"/>
  <c r="AU367" i="38"/>
  <c r="AY168" i="38"/>
  <c r="BA134" i="38"/>
  <c r="AV179" i="38"/>
  <c r="AU465" i="38"/>
  <c r="BA192" i="38"/>
  <c r="BA301" i="38"/>
  <c r="AU291" i="38"/>
  <c r="AU447" i="38"/>
  <c r="BA248" i="38"/>
  <c r="AZ108" i="38"/>
  <c r="BB369" i="38"/>
  <c r="AV169" i="38"/>
  <c r="AZ386" i="38"/>
  <c r="AV82" i="38"/>
  <c r="AW132" i="38"/>
  <c r="AZ355" i="38"/>
  <c r="AX152" i="38"/>
  <c r="AV324" i="38"/>
  <c r="AY250" i="38"/>
  <c r="BA178" i="38"/>
  <c r="BA332" i="38"/>
  <c r="AZ399" i="38"/>
  <c r="AV243" i="38"/>
  <c r="AX146" i="38"/>
  <c r="AW297" i="38"/>
  <c r="AV460" i="38"/>
  <c r="AY199" i="38"/>
  <c r="AU391" i="38"/>
  <c r="AV373" i="38"/>
  <c r="AX147" i="38"/>
  <c r="BA346" i="38"/>
  <c r="AY109" i="38"/>
  <c r="AU73" i="38"/>
  <c r="BA185" i="38"/>
  <c r="BB235" i="38"/>
  <c r="AZ467" i="38"/>
  <c r="AZ206" i="38"/>
  <c r="BA109" i="38"/>
  <c r="BB193" i="38"/>
  <c r="AU149" i="38"/>
  <c r="AW179" i="38"/>
  <c r="AX421" i="38"/>
  <c r="AV282" i="38"/>
  <c r="BA174" i="38"/>
  <c r="AX327" i="38"/>
  <c r="AV200" i="38"/>
  <c r="AZ183" i="38"/>
  <c r="AU436" i="38"/>
  <c r="AV455" i="38"/>
  <c r="AU431" i="38"/>
  <c r="AW444" i="38"/>
  <c r="BA170" i="38"/>
  <c r="AW79" i="38"/>
  <c r="AV361" i="38"/>
  <c r="AU196" i="38"/>
  <c r="AV101" i="38"/>
  <c r="BB461" i="38"/>
  <c r="BA366" i="38"/>
  <c r="BB120" i="38"/>
  <c r="AU468" i="38"/>
  <c r="BB236" i="38"/>
  <c r="AX252" i="38"/>
  <c r="BB152" i="38"/>
  <c r="AZ130" i="38"/>
  <c r="AV334" i="38"/>
  <c r="BB110" i="38"/>
  <c r="AV304" i="38"/>
  <c r="BB82" i="38"/>
  <c r="BB150" i="38"/>
  <c r="AZ310" i="38"/>
  <c r="AY253" i="38"/>
  <c r="AW365" i="38"/>
  <c r="AY225" i="38"/>
  <c r="BA415" i="38"/>
  <c r="AY139" i="38"/>
  <c r="BB420" i="38"/>
  <c r="AU199" i="38"/>
  <c r="BA122" i="38"/>
  <c r="AZ323" i="38"/>
  <c r="AV360" i="38"/>
  <c r="AY388" i="38"/>
  <c r="AU165" i="38"/>
  <c r="AV270" i="38"/>
  <c r="AV137" i="38"/>
  <c r="AY471" i="38"/>
  <c r="AY157" i="38"/>
  <c r="AX218" i="38"/>
  <c r="BA457" i="38"/>
  <c r="AZ364" i="38"/>
  <c r="AW388" i="38"/>
  <c r="BB416" i="38"/>
  <c r="AV225" i="38"/>
  <c r="AX305" i="38"/>
  <c r="AV202" i="38"/>
  <c r="AX395" i="38"/>
  <c r="AZ214" i="38"/>
  <c r="AU413" i="38"/>
  <c r="BB218" i="38"/>
  <c r="AZ251" i="38"/>
  <c r="AU200" i="38"/>
  <c r="AU159" i="38"/>
  <c r="AX193" i="38"/>
  <c r="AW341" i="38"/>
  <c r="AU326" i="38"/>
  <c r="AW170" i="38"/>
  <c r="AX160" i="38"/>
  <c r="AZ245" i="38"/>
  <c r="AZ215" i="38"/>
  <c r="AU186" i="38"/>
  <c r="AU120" i="38"/>
  <c r="BB373" i="38"/>
  <c r="AV396" i="38"/>
  <c r="AZ306" i="38"/>
  <c r="AY198" i="38"/>
  <c r="AZ379" i="38"/>
  <c r="AY448" i="38"/>
  <c r="AW104" i="38"/>
  <c r="AY155" i="38"/>
  <c r="AY434" i="38"/>
  <c r="AX313" i="38"/>
  <c r="AX172" i="38"/>
  <c r="AX176" i="38"/>
  <c r="AX454" i="38"/>
  <c r="AV260" i="38"/>
  <c r="AU204" i="38"/>
  <c r="BA99" i="38"/>
  <c r="AW369" i="38"/>
  <c r="AX380" i="38"/>
  <c r="BB287" i="38"/>
  <c r="AW453" i="38"/>
  <c r="AY436" i="38"/>
  <c r="AZ88" i="38"/>
  <c r="AV262" i="38"/>
  <c r="AY106" i="38"/>
  <c r="AV300" i="38"/>
  <c r="AY194" i="38"/>
  <c r="AU369" i="38"/>
  <c r="AU279" i="38"/>
  <c r="AV372" i="38"/>
  <c r="BB459" i="38"/>
  <c r="AX211" i="38"/>
  <c r="BA467" i="38"/>
  <c r="AX332" i="38"/>
  <c r="BA424" i="38"/>
  <c r="AU215" i="38"/>
  <c r="BA202" i="38"/>
  <c r="BB333" i="38"/>
  <c r="BA409" i="38"/>
  <c r="AU201" i="38"/>
  <c r="BB470" i="38"/>
  <c r="AW127" i="38"/>
  <c r="BA291" i="38"/>
  <c r="BA239" i="38"/>
  <c r="AZ412" i="38"/>
  <c r="AY338" i="38"/>
  <c r="AY212" i="38"/>
  <c r="AZ242" i="38"/>
  <c r="BB201" i="38"/>
  <c r="AY359" i="38"/>
  <c r="AW295" i="38"/>
  <c r="AZ354" i="38"/>
  <c r="AU314" i="38"/>
  <c r="AZ191" i="38"/>
  <c r="AU408" i="38"/>
  <c r="AX337" i="38"/>
  <c r="BA368" i="38"/>
  <c r="BA249" i="38"/>
  <c r="BB273" i="38"/>
  <c r="BA167" i="38"/>
  <c r="AZ235" i="38"/>
  <c r="AY156" i="38"/>
  <c r="AY236" i="38"/>
  <c r="AW465" i="38"/>
  <c r="AW149" i="38"/>
  <c r="BB249" i="38"/>
  <c r="BB161" i="38"/>
  <c r="BB454" i="38"/>
  <c r="AY107" i="38"/>
  <c r="AV232" i="38"/>
  <c r="AW433" i="38"/>
  <c r="AY329" i="38"/>
  <c r="AX202" i="38"/>
  <c r="BB98" i="38"/>
  <c r="AW451" i="38"/>
  <c r="AY418" i="38"/>
  <c r="BB199" i="38"/>
  <c r="AX127" i="38"/>
  <c r="BB191" i="38"/>
  <c r="AZ221" i="38"/>
  <c r="BB356" i="38"/>
  <c r="AU78" i="38"/>
  <c r="AU256" i="38"/>
  <c r="AZ261" i="38"/>
  <c r="AU472" i="38"/>
  <c r="AW428" i="38"/>
  <c r="AZ440" i="38"/>
  <c r="AZ78" i="38"/>
  <c r="BA258" i="38"/>
  <c r="AZ190" i="38"/>
  <c r="AW121" i="38"/>
  <c r="BB269" i="38"/>
  <c r="AW156" i="38"/>
  <c r="BA444" i="38"/>
  <c r="AW262" i="38"/>
  <c r="AX383" i="38"/>
  <c r="AU258" i="38"/>
  <c r="AU461" i="38"/>
  <c r="AW274" i="38"/>
  <c r="BB90" i="38"/>
  <c r="AW108" i="38"/>
  <c r="AZ307" i="38"/>
  <c r="BA117" i="38"/>
  <c r="AU181" i="38"/>
  <c r="AV289" i="38"/>
  <c r="AZ193" i="38"/>
  <c r="BA310" i="38"/>
  <c r="AW161" i="38"/>
  <c r="BB453" i="38"/>
  <c r="AU107" i="38"/>
  <c r="AW192" i="38"/>
  <c r="BB352" i="38"/>
  <c r="BA83" i="38"/>
  <c r="AY414" i="38"/>
  <c r="AY121" i="38"/>
  <c r="AV98" i="38"/>
  <c r="AY96" i="38"/>
  <c r="AZ75" i="38"/>
  <c r="AU194" i="38"/>
  <c r="AW107" i="38"/>
  <c r="AV426" i="38"/>
  <c r="BB221" i="38"/>
  <c r="AW378" i="38"/>
  <c r="BA138" i="38"/>
  <c r="AU359" i="38"/>
  <c r="AX355" i="38"/>
  <c r="BB179" i="38"/>
  <c r="AW75" i="38"/>
  <c r="AX411" i="38"/>
  <c r="AZ277" i="38"/>
  <c r="AU304" i="38"/>
  <c r="BB322" i="38"/>
  <c r="AZ177" i="38"/>
  <c r="AY406" i="38"/>
  <c r="BB431" i="38"/>
  <c r="BA286" i="38"/>
  <c r="AZ402" i="38"/>
  <c r="AW399" i="38"/>
  <c r="AU139" i="38"/>
  <c r="AW158" i="38"/>
  <c r="AY83" i="38"/>
  <c r="AY354" i="38"/>
  <c r="AW391" i="38"/>
  <c r="AX366" i="38"/>
  <c r="AY385" i="38"/>
  <c r="BB346" i="38"/>
  <c r="AX322" i="38"/>
  <c r="AV80" i="38"/>
  <c r="AX240" i="38"/>
  <c r="AU399" i="38"/>
  <c r="AV139" i="38"/>
  <c r="AU195" i="38"/>
  <c r="BA472" i="38"/>
  <c r="AY167" i="38"/>
  <c r="AW402" i="38"/>
  <c r="BB403" i="38"/>
  <c r="AW393" i="38"/>
  <c r="AW183" i="38"/>
  <c r="AV319" i="38"/>
  <c r="BB106" i="38"/>
  <c r="AZ400" i="38"/>
  <c r="AZ304" i="38"/>
  <c r="AX317" i="38"/>
  <c r="AW345" i="38"/>
  <c r="AU388" i="38"/>
  <c r="BB305" i="38"/>
  <c r="AU278" i="38"/>
  <c r="AU264" i="38"/>
  <c r="AW292" i="38"/>
  <c r="AW240" i="38"/>
  <c r="AZ199" i="38"/>
  <c r="AV436" i="38"/>
  <c r="AY256" i="38"/>
  <c r="AX436" i="38"/>
  <c r="AV409" i="38"/>
  <c r="AY297" i="38"/>
  <c r="BB271" i="38"/>
  <c r="AU143" i="38"/>
  <c r="AY239" i="38"/>
  <c r="AV454" i="38"/>
  <c r="BB469" i="38"/>
  <c r="AY342" i="38"/>
  <c r="AU111" i="38"/>
  <c r="AX464" i="38"/>
  <c r="BA377" i="38"/>
  <c r="AY410" i="38"/>
  <c r="AX128" i="38"/>
  <c r="BA386" i="38"/>
  <c r="AZ338" i="38"/>
  <c r="BA365" i="38"/>
  <c r="AV219" i="38"/>
  <c r="AW313" i="38"/>
  <c r="AX124" i="38"/>
  <c r="AX203" i="38"/>
  <c r="AV321" i="38"/>
  <c r="BB308" i="38"/>
  <c r="AW396" i="38"/>
  <c r="AU187" i="38"/>
  <c r="AZ166" i="38"/>
  <c r="AV175" i="38"/>
  <c r="AX133" i="38"/>
  <c r="AW256" i="38"/>
  <c r="BB395" i="38"/>
  <c r="AV314" i="38"/>
  <c r="AX310" i="38"/>
  <c r="BB204" i="38"/>
  <c r="AV214" i="38"/>
  <c r="BA352" i="38"/>
  <c r="AU315" i="38"/>
  <c r="BB429" i="38"/>
  <c r="AW284" i="38"/>
  <c r="BB102" i="38"/>
  <c r="BA199" i="38"/>
  <c r="AV245" i="38"/>
  <c r="AX434" i="38"/>
  <c r="AX291" i="38"/>
  <c r="AU328" i="38"/>
  <c r="BB419" i="38"/>
  <c r="AW76" i="38"/>
  <c r="AW330" i="38"/>
  <c r="AW189" i="38"/>
  <c r="BA279" i="38"/>
  <c r="AX126" i="38"/>
  <c r="AW346" i="38"/>
  <c r="AU101" i="38"/>
  <c r="AX466" i="38"/>
  <c r="AY373" i="38"/>
  <c r="BB143" i="38"/>
  <c r="BA330" i="38"/>
  <c r="AW118" i="38"/>
  <c r="AX404" i="38"/>
  <c r="BB326" i="38"/>
  <c r="AV171" i="38"/>
  <c r="AV121" i="38"/>
  <c r="AV410" i="38"/>
  <c r="BA222" i="38"/>
  <c r="AV116" i="38"/>
  <c r="BA450" i="38"/>
  <c r="BA125" i="38"/>
  <c r="BA181" i="38"/>
  <c r="BB184" i="38"/>
  <c r="AZ260" i="38"/>
  <c r="AU283" i="38"/>
  <c r="AX209" i="38"/>
  <c r="AU108" i="38"/>
  <c r="BB358" i="38"/>
  <c r="AY91" i="38"/>
  <c r="AY189" i="38"/>
  <c r="AU213" i="38"/>
  <c r="BB267" i="38"/>
  <c r="AY459" i="38"/>
  <c r="AU443" i="38"/>
  <c r="BB239" i="38"/>
  <c r="AY87" i="38"/>
  <c r="AV285" i="38"/>
  <c r="AY412" i="38"/>
  <c r="AX264" i="38"/>
  <c r="AV281" i="38"/>
  <c r="AZ314" i="38"/>
  <c r="BA322" i="38"/>
  <c r="BB466" i="38"/>
  <c r="BA84" i="38"/>
  <c r="AV216" i="38"/>
  <c r="AU84" i="38"/>
  <c r="AV315" i="38"/>
  <c r="BB302" i="38"/>
  <c r="AV402" i="38"/>
  <c r="BA309" i="38"/>
  <c r="AV75" i="38"/>
  <c r="BB238" i="38"/>
  <c r="AZ127" i="38"/>
  <c r="AZ420" i="38"/>
  <c r="AV238" i="38"/>
  <c r="AW140" i="38"/>
  <c r="BB247" i="38"/>
  <c r="AZ388" i="38"/>
  <c r="AY175" i="38"/>
  <c r="BB439" i="38"/>
  <c r="AU301" i="38"/>
  <c r="AV131" i="38"/>
  <c r="BA281" i="38"/>
  <c r="BA129" i="38"/>
  <c r="AZ189" i="38"/>
  <c r="AV418" i="38"/>
  <c r="AX449" i="38"/>
  <c r="AX430" i="38"/>
  <c r="BB320" i="38"/>
  <c r="AY356" i="38"/>
  <c r="AU276" i="38"/>
  <c r="AW332" i="38"/>
  <c r="AX183" i="38"/>
  <c r="AU362" i="38"/>
  <c r="BB116" i="38"/>
  <c r="AX266" i="38"/>
  <c r="BB275" i="38"/>
  <c r="AZ351" i="38"/>
  <c r="BA418" i="38"/>
  <c r="AU233" i="38"/>
  <c r="BB145" i="38"/>
  <c r="AW208" i="38"/>
  <c r="AV467" i="38"/>
  <c r="AZ369" i="38"/>
  <c r="AX443" i="38"/>
  <c r="BB173" i="38"/>
  <c r="BA374" i="38"/>
  <c r="AX158" i="38"/>
  <c r="BA251" i="38"/>
  <c r="AX458" i="38"/>
  <c r="AY310" i="38"/>
  <c r="AW241" i="38"/>
  <c r="AU234" i="38"/>
  <c r="AY78" i="38"/>
  <c r="AX156" i="38"/>
  <c r="BB325" i="38"/>
  <c r="AV114" i="38"/>
  <c r="AY276" i="38"/>
  <c r="AZ378" i="38"/>
  <c r="AU333" i="38"/>
  <c r="AY88" i="38"/>
  <c r="BB225" i="38"/>
  <c r="AU207" i="38"/>
  <c r="AU138" i="38"/>
  <c r="AV355" i="38"/>
  <c r="AZ356" i="38"/>
  <c r="AV90" i="38"/>
  <c r="BB293" i="38"/>
  <c r="BB126" i="38"/>
  <c r="AY169" i="38"/>
  <c r="AX442" i="38"/>
  <c r="AZ407" i="38"/>
  <c r="BA307" i="38"/>
  <c r="AV111" i="38"/>
  <c r="AZ77" i="38"/>
  <c r="BA375" i="38"/>
  <c r="BA177" i="38"/>
  <c r="BA383" i="38"/>
  <c r="AU145" i="38"/>
  <c r="BA158" i="38"/>
  <c r="AZ119" i="38"/>
  <c r="AW120" i="38"/>
  <c r="AW340" i="38"/>
  <c r="AV145" i="38"/>
  <c r="AX312" i="38"/>
  <c r="AU224" i="38"/>
  <c r="AW259" i="38"/>
  <c r="AY464" i="38"/>
  <c r="AX207" i="38"/>
  <c r="BB376" i="38"/>
  <c r="BA127" i="38"/>
  <c r="AZ111" i="38"/>
  <c r="AW84" i="38"/>
  <c r="AX296" i="38"/>
  <c r="AU455" i="38"/>
  <c r="AX164" i="38"/>
  <c r="AW226" i="38"/>
  <c r="AU295" i="38"/>
  <c r="AX108" i="38"/>
  <c r="AZ312" i="38"/>
  <c r="BA169" i="38"/>
  <c r="AY291" i="38"/>
  <c r="AZ267" i="38"/>
  <c r="AW418" i="38"/>
  <c r="AX105" i="38"/>
  <c r="AX248" i="38"/>
  <c r="AW237" i="38"/>
  <c r="AU348" i="38"/>
  <c r="AU317" i="38"/>
  <c r="AV106" i="38"/>
  <c r="BA350" i="38"/>
  <c r="AY416" i="38"/>
  <c r="AY218" i="38"/>
  <c r="AX178" i="38"/>
  <c r="AV346" i="38"/>
  <c r="BB124" i="38"/>
  <c r="AW272" i="38"/>
  <c r="AX304" i="38"/>
  <c r="AV411" i="38"/>
  <c r="AU160" i="38"/>
  <c r="AZ224" i="38"/>
  <c r="AW424" i="38"/>
  <c r="AV363" i="38"/>
  <c r="BB215" i="38"/>
  <c r="AZ126" i="38"/>
  <c r="BB357" i="38"/>
  <c r="AW119" i="38"/>
  <c r="BB316" i="38"/>
  <c r="AX87" i="38"/>
  <c r="AU343" i="38"/>
  <c r="AW268" i="38"/>
  <c r="AV133" i="38"/>
  <c r="AV332" i="38"/>
  <c r="BB359" i="38"/>
  <c r="AU268" i="38"/>
  <c r="AY461" i="38"/>
  <c r="AX408" i="38"/>
  <c r="AV184" i="38"/>
  <c r="BB175" i="38"/>
  <c r="AU444" i="38"/>
  <c r="AV221" i="38"/>
  <c r="BA151" i="38"/>
  <c r="AX284" i="38"/>
  <c r="BB457" i="38"/>
  <c r="AW86" i="38"/>
  <c r="BB260" i="38"/>
  <c r="AW177" i="38"/>
  <c r="AV152" i="38"/>
  <c r="BA349" i="38"/>
  <c r="BB393" i="38"/>
  <c r="AY138" i="38"/>
  <c r="BA305" i="38"/>
  <c r="BB364" i="38"/>
  <c r="BB383" i="38"/>
  <c r="AY186" i="38"/>
  <c r="AX267" i="38"/>
  <c r="AY127" i="38"/>
  <c r="AZ382" i="38"/>
  <c r="BA456" i="38"/>
  <c r="AX163" i="38"/>
  <c r="BB347" i="38"/>
  <c r="AU229" i="38"/>
  <c r="AY278" i="38"/>
  <c r="AZ122" i="38"/>
  <c r="BA88" i="38"/>
  <c r="BA108" i="38"/>
  <c r="AW408" i="38"/>
  <c r="AX265" i="38"/>
  <c r="AZ128" i="38"/>
  <c r="AZ459" i="38"/>
  <c r="AY443" i="38"/>
  <c r="AU412" i="38"/>
  <c r="AX251" i="38"/>
  <c r="BA171" i="38"/>
  <c r="AY259" i="38"/>
  <c r="AY374" i="38"/>
  <c r="AU325" i="38"/>
  <c r="BB390" i="38"/>
  <c r="AY73" i="38"/>
  <c r="AY215" i="38"/>
  <c r="AW439" i="38"/>
  <c r="AX364" i="38"/>
  <c r="BA218" i="38"/>
  <c r="AW287" i="38"/>
  <c r="BB227" i="38"/>
  <c r="AX465" i="38"/>
  <c r="AX368" i="38"/>
  <c r="AU365" i="38"/>
  <c r="BA183" i="38"/>
  <c r="AU140" i="38"/>
  <c r="AW198" i="38"/>
  <c r="AX375" i="38"/>
  <c r="AU358" i="38"/>
  <c r="BB105" i="38"/>
  <c r="BB224" i="38"/>
  <c r="AX427" i="38"/>
  <c r="BA369" i="38"/>
  <c r="AW253" i="38"/>
  <c r="AU463" i="38"/>
  <c r="AY86" i="38"/>
  <c r="BA360" i="38"/>
  <c r="AZ211" i="38"/>
  <c r="AZ107" i="38"/>
  <c r="AZ452" i="38"/>
  <c r="AV250" i="38"/>
  <c r="AX323" i="38"/>
  <c r="BB382" i="38"/>
  <c r="AV156" i="38"/>
  <c r="AV73" i="38"/>
  <c r="AY322" i="38"/>
  <c r="AZ270" i="38"/>
  <c r="AZ301" i="38"/>
  <c r="AZ393" i="38"/>
  <c r="AZ427" i="38"/>
  <c r="AV471" i="38"/>
  <c r="AU352" i="38"/>
  <c r="BA429" i="38"/>
  <c r="AZ231" i="38"/>
  <c r="BA221" i="38"/>
  <c r="AY180" i="38"/>
  <c r="AU294" i="38"/>
  <c r="AU356" i="38"/>
  <c r="AX462" i="38"/>
  <c r="BB450" i="38"/>
  <c r="AU404" i="38"/>
  <c r="AX447" i="38"/>
  <c r="AU441" i="38"/>
  <c r="AY230" i="38"/>
  <c r="AZ313" i="38"/>
  <c r="AW454" i="38"/>
  <c r="BB281" i="38"/>
  <c r="BA119" i="38"/>
  <c r="BB79" i="38"/>
  <c r="AY430" i="38"/>
  <c r="AV190" i="38"/>
  <c r="AW304" i="38"/>
  <c r="BA296" i="38"/>
  <c r="AW250" i="38"/>
  <c r="BB432" i="38"/>
  <c r="AY231" i="38"/>
  <c r="BB317" i="38"/>
  <c r="AV120" i="38"/>
  <c r="AY389" i="38"/>
  <c r="AW291" i="38"/>
  <c r="AW160" i="38"/>
  <c r="AW249" i="38"/>
  <c r="AW236" i="38"/>
  <c r="AU292" i="38"/>
  <c r="BB339" i="38"/>
  <c r="AZ419" i="38"/>
  <c r="BA342" i="38"/>
  <c r="AX188" i="38"/>
  <c r="BA232" i="38"/>
  <c r="BA370" i="38"/>
  <c r="AX294" i="38"/>
  <c r="AW421" i="38"/>
  <c r="BA347" i="38"/>
  <c r="AY266" i="38"/>
  <c r="BB107" i="38"/>
  <c r="AU284" i="38"/>
  <c r="AY210" i="38"/>
  <c r="BA463" i="38"/>
  <c r="AU231" i="38"/>
  <c r="AZ150" i="38"/>
  <c r="BB135" i="38"/>
  <c r="BB174" i="38"/>
  <c r="AU174" i="38"/>
  <c r="AW123" i="38"/>
  <c r="AX181" i="38"/>
  <c r="AU142" i="38"/>
  <c r="BB449" i="38"/>
  <c r="AX425" i="38"/>
  <c r="AV370" i="38"/>
  <c r="AW342" i="38"/>
  <c r="AV117" i="38"/>
  <c r="AV257" i="38"/>
  <c r="BB375" i="38"/>
  <c r="BA421" i="38"/>
  <c r="AX151" i="38"/>
  <c r="AY183" i="38"/>
  <c r="AZ422" i="38"/>
  <c r="AY345" i="38"/>
  <c r="AW167" i="38"/>
  <c r="BB312" i="38"/>
  <c r="AY312" i="38"/>
  <c r="BA465" i="38"/>
  <c r="AV366" i="38"/>
  <c r="AX74" i="38"/>
  <c r="AW82" i="38"/>
  <c r="AX468" i="38"/>
  <c r="AX397" i="38"/>
  <c r="AX414" i="38"/>
  <c r="AU184" i="38"/>
  <c r="AZ444" i="38"/>
  <c r="AX333" i="38"/>
  <c r="BA420" i="38"/>
  <c r="AX130" i="38"/>
  <c r="AW145" i="38"/>
  <c r="AU354" i="38"/>
  <c r="BA437" i="38"/>
  <c r="AY280" i="38"/>
  <c r="AW204" i="38"/>
  <c r="AX316" i="38"/>
  <c r="BB164" i="38"/>
  <c r="BA94" i="38"/>
  <c r="BB327" i="38"/>
  <c r="AV249" i="38"/>
  <c r="AU211" i="38"/>
  <c r="AV423" i="38"/>
  <c r="AY268" i="38"/>
  <c r="AZ280" i="38"/>
  <c r="AW469" i="38"/>
  <c r="AV123" i="38"/>
  <c r="AZ169" i="38"/>
  <c r="AZ82" i="38"/>
  <c r="AY315" i="38"/>
  <c r="AW370" i="38"/>
  <c r="BA120" i="38"/>
  <c r="AZ243" i="38"/>
  <c r="AV415" i="38"/>
  <c r="BA206" i="38"/>
  <c r="AY90" i="38"/>
  <c r="BA162" i="38"/>
  <c r="AZ461" i="38"/>
  <c r="AX150" i="38"/>
  <c r="BA434" i="38"/>
  <c r="AU248" i="38"/>
  <c r="BB99" i="38"/>
  <c r="AY325" i="38"/>
  <c r="AV170" i="38"/>
  <c r="AY381" i="38"/>
  <c r="AW315" i="38"/>
  <c r="AX110" i="38"/>
  <c r="BB140" i="38"/>
  <c r="AZ114" i="38"/>
  <c r="AV340" i="38"/>
  <c r="BB399" i="38"/>
  <c r="AY363" i="38"/>
  <c r="AV155" i="38"/>
  <c r="AW196" i="38"/>
  <c r="AX321" i="38"/>
  <c r="AW166" i="38"/>
  <c r="BA229" i="38"/>
  <c r="AW113" i="38"/>
  <c r="AZ205" i="38"/>
  <c r="AW110" i="38"/>
  <c r="AY397" i="38"/>
  <c r="AW265" i="38"/>
  <c r="AV320" i="38"/>
  <c r="AY242" i="38"/>
  <c r="AV311" i="38"/>
  <c r="AZ404" i="38"/>
  <c r="AZ472" i="38"/>
  <c r="AV265" i="38"/>
  <c r="AW88" i="38"/>
  <c r="AV142" i="38"/>
  <c r="BA344" i="38"/>
  <c r="BA133" i="38"/>
  <c r="AY304" i="38"/>
  <c r="AY440" i="38"/>
  <c r="AY426" i="38"/>
  <c r="AV138" i="38"/>
  <c r="AY162" i="38"/>
  <c r="BB331" i="38"/>
  <c r="AY262" i="38"/>
  <c r="BB230" i="38"/>
  <c r="BB171" i="38"/>
  <c r="AX107" i="38"/>
  <c r="AY232" i="38"/>
  <c r="AV206" i="38"/>
  <c r="BA95" i="38"/>
  <c r="AW309" i="38"/>
  <c r="AW261" i="38"/>
  <c r="AW169" i="38"/>
  <c r="AY153" i="38"/>
  <c r="BB203" i="38"/>
  <c r="AX136" i="38"/>
  <c r="BA417" i="38"/>
  <c r="AU245" i="38"/>
  <c r="AX140" i="38"/>
  <c r="AZ207" i="38"/>
  <c r="BA384" i="38"/>
  <c r="BB180" i="38"/>
  <c r="AY360" i="38"/>
  <c r="BB181" i="38"/>
  <c r="BB172" i="38"/>
  <c r="AU323" i="38"/>
  <c r="AX326" i="38"/>
  <c r="AW301" i="38"/>
  <c r="BA165" i="38"/>
  <c r="AY112" i="38"/>
  <c r="AV378" i="38"/>
  <c r="AZ380" i="38"/>
  <c r="AV256" i="38"/>
  <c r="AY269" i="38"/>
  <c r="AX358" i="38"/>
  <c r="AU293" i="38"/>
  <c r="AU114" i="38"/>
  <c r="AU427" i="38"/>
  <c r="BA257" i="38"/>
  <c r="AZ445" i="38"/>
  <c r="AU177" i="38"/>
  <c r="AV198" i="38"/>
  <c r="BA193" i="38"/>
  <c r="AV444" i="38"/>
  <c r="AZ334" i="38"/>
  <c r="BA123" i="38"/>
  <c r="AZ182" i="38"/>
  <c r="BA186" i="38"/>
  <c r="AW367" i="38"/>
  <c r="AU133" i="38"/>
  <c r="AZ181" i="38"/>
  <c r="AW178" i="38"/>
  <c r="BA136" i="38"/>
  <c r="AZ143" i="38"/>
  <c r="AW366" i="38"/>
  <c r="AY340" i="38"/>
  <c r="AY118" i="38"/>
  <c r="AZ85" i="38"/>
  <c r="AW395" i="38"/>
  <c r="AY409" i="38"/>
  <c r="AU345" i="38"/>
  <c r="AZ152" i="38"/>
  <c r="AV359" i="38"/>
  <c r="AV450" i="38"/>
  <c r="BA379" i="38"/>
  <c r="AX444" i="38"/>
  <c r="AV208" i="38"/>
  <c r="AY467" i="38"/>
  <c r="AX187" i="38"/>
  <c r="AY298" i="38"/>
  <c r="AX82" i="38"/>
  <c r="BB233" i="38"/>
  <c r="AX258" i="38"/>
  <c r="AY196" i="38"/>
  <c r="AW375" i="38"/>
  <c r="AU407" i="38"/>
  <c r="AY378" i="38"/>
  <c r="BA243" i="38"/>
  <c r="AX311" i="38"/>
  <c r="AZ426" i="38"/>
  <c r="AW202" i="38"/>
  <c r="AY346" i="38"/>
  <c r="AV364" i="38"/>
  <c r="AW151" i="38"/>
  <c r="BB381" i="38"/>
  <c r="AY365" i="38"/>
  <c r="BA213" i="38"/>
  <c r="AU433" i="38"/>
  <c r="BA367" i="38"/>
  <c r="BB133" i="38"/>
  <c r="BB280" i="38"/>
  <c r="AV157" i="38"/>
  <c r="AU395" i="38"/>
  <c r="AX354" i="38"/>
  <c r="AY135" i="38"/>
  <c r="BB234" i="38"/>
  <c r="AW115" i="38"/>
  <c r="AX103" i="38"/>
  <c r="AZ377" i="38"/>
  <c r="BA116" i="38"/>
  <c r="BB319" i="38"/>
  <c r="AW176" i="38"/>
  <c r="AU309" i="38"/>
  <c r="AX189" i="38"/>
  <c r="AZ118" i="38"/>
  <c r="AU80" i="38"/>
  <c r="AV204" i="38"/>
  <c r="AW401" i="38"/>
  <c r="AZ246" i="38"/>
  <c r="AX81" i="38"/>
  <c r="BA212" i="38"/>
  <c r="AY454" i="38"/>
  <c r="BA208" i="38"/>
  <c r="AV369" i="38"/>
  <c r="AZ239" i="38"/>
  <c r="AW251" i="38"/>
  <c r="AZ229" i="38"/>
  <c r="BB176" i="38"/>
  <c r="AX219" i="38"/>
  <c r="AZ256" i="38"/>
  <c r="BB447" i="38"/>
  <c r="AX121" i="38"/>
  <c r="AW152" i="38"/>
  <c r="AW430" i="38"/>
  <c r="AZ195" i="38"/>
  <c r="AV413" i="38"/>
  <c r="AY95" i="38"/>
  <c r="AW457" i="38"/>
  <c r="AV446" i="38"/>
  <c r="AU377" i="38"/>
  <c r="AW277" i="38"/>
  <c r="AV251" i="38"/>
  <c r="BB437" i="38"/>
  <c r="AX141" i="38"/>
  <c r="AZ252" i="38"/>
  <c r="AZ469" i="38"/>
  <c r="AY197" i="38"/>
  <c r="AY462" i="38"/>
  <c r="AY221" i="38"/>
  <c r="AY220" i="38"/>
  <c r="AU374" i="38"/>
  <c r="AW417" i="38"/>
  <c r="AU249" i="38"/>
  <c r="AV197" i="38"/>
  <c r="AU150" i="38"/>
  <c r="BA453" i="38"/>
  <c r="AV294" i="38"/>
  <c r="BA345" i="38"/>
  <c r="AV88" i="38"/>
  <c r="AV244" i="38"/>
  <c r="BA135" i="38"/>
  <c r="AZ93" i="38"/>
  <c r="BB336" i="38"/>
  <c r="AZ333" i="38"/>
  <c r="AY101" i="38"/>
  <c r="AY229" i="38"/>
  <c r="AV419" i="38"/>
  <c r="AW410" i="38"/>
  <c r="AY465" i="38"/>
  <c r="AX221" i="38"/>
  <c r="AX290" i="38"/>
  <c r="BA189" i="38"/>
  <c r="AU347" i="38"/>
  <c r="BA244" i="38"/>
  <c r="BA439" i="38"/>
  <c r="BA77" i="38"/>
  <c r="AV193" i="38"/>
  <c r="AW91" i="38"/>
  <c r="AY166" i="38"/>
  <c r="BA292" i="38"/>
  <c r="AX471" i="38"/>
  <c r="AX168" i="38"/>
  <c r="AW280" i="38"/>
  <c r="BB412" i="38"/>
  <c r="AX303" i="38"/>
  <c r="AZ336" i="38"/>
  <c r="AY89" i="38"/>
  <c r="AY328" i="38"/>
  <c r="BB77" i="38"/>
  <c r="AV313" i="38"/>
  <c r="AX329" i="38"/>
  <c r="AZ408" i="38"/>
  <c r="AW394" i="38"/>
  <c r="AX450" i="38"/>
  <c r="BA97" i="38"/>
  <c r="AU319" i="38"/>
  <c r="BA425" i="38"/>
  <c r="AY438" i="38"/>
  <c r="AU440" i="38"/>
  <c r="BA297" i="38"/>
  <c r="AX393" i="38"/>
  <c r="BB118" i="38"/>
  <c r="BA387" i="38"/>
  <c r="AZ273" i="38"/>
  <c r="AZ337" i="38"/>
  <c r="AU288" i="38"/>
  <c r="BB117" i="38"/>
  <c r="AW163" i="38"/>
  <c r="AV287" i="38"/>
  <c r="AV78" i="38"/>
  <c r="AU462" i="38"/>
  <c r="AU246" i="38"/>
  <c r="AY391" i="38"/>
  <c r="AZ265" i="38"/>
  <c r="AV447" i="38"/>
  <c r="BA405" i="38"/>
  <c r="AV115" i="38"/>
  <c r="BB169" i="38"/>
  <c r="AV401" i="38"/>
  <c r="BA276" i="38"/>
  <c r="AZ449" i="38"/>
  <c r="AV209" i="38"/>
  <c r="AY173" i="38"/>
  <c r="AX431" i="38"/>
  <c r="AU452" i="38"/>
  <c r="AY204" i="38"/>
  <c r="AW180" i="38"/>
  <c r="BA144" i="38"/>
  <c r="BB441" i="38"/>
  <c r="BA254" i="38"/>
  <c r="AZ263" i="38"/>
  <c r="AZ198" i="38"/>
  <c r="AV277" i="38"/>
  <c r="AY207" i="38"/>
  <c r="AZ409" i="38"/>
  <c r="BA130" i="38"/>
  <c r="AY129" i="38"/>
  <c r="AX359" i="38"/>
  <c r="AV81" i="38"/>
  <c r="AW153" i="38"/>
  <c r="BB141" i="38"/>
  <c r="AV130" i="38"/>
  <c r="AW438" i="38"/>
  <c r="AZ234" i="38"/>
  <c r="AZ451" i="38"/>
  <c r="AX441" i="38"/>
  <c r="AZ151" i="38"/>
  <c r="AU128" i="38"/>
  <c r="BB188" i="38"/>
  <c r="AZ262" i="38"/>
  <c r="AW377" i="38"/>
  <c r="AU363" i="38"/>
  <c r="AU349" i="38"/>
  <c r="AZ292" i="38"/>
  <c r="BA102" i="38"/>
  <c r="AW335" i="38"/>
  <c r="BA98" i="38"/>
  <c r="AV336" i="38"/>
  <c r="AW122" i="38"/>
  <c r="AU438" i="38"/>
  <c r="AW441" i="38"/>
  <c r="BA110" i="38"/>
  <c r="AU123" i="38"/>
  <c r="AY265" i="38"/>
  <c r="BB300" i="38"/>
  <c r="AU105" i="38"/>
  <c r="AU415" i="38"/>
  <c r="AV96" i="38"/>
  <c r="AY402" i="38"/>
  <c r="AX276" i="38"/>
  <c r="AW89" i="38"/>
  <c r="AZ439" i="38"/>
  <c r="AX457" i="38"/>
  <c r="AU95" i="38"/>
  <c r="AV273" i="38"/>
  <c r="AW248" i="38"/>
  <c r="AV201" i="38"/>
  <c r="AU421" i="38"/>
  <c r="AU242" i="38"/>
  <c r="AW203" i="38"/>
  <c r="AW211" i="38"/>
  <c r="AV303" i="38"/>
  <c r="AU310" i="38"/>
  <c r="BA325" i="38"/>
  <c r="AW185" i="38"/>
  <c r="AZ391" i="38"/>
  <c r="AZ397" i="38"/>
  <c r="BA216" i="38"/>
  <c r="BA194" i="38"/>
  <c r="BB301" i="38"/>
  <c r="AV377" i="38"/>
  <c r="BA327" i="38"/>
  <c r="AX232" i="38"/>
  <c r="AW222" i="38"/>
  <c r="AZ259" i="38"/>
  <c r="BA371" i="38"/>
  <c r="BB323" i="38"/>
  <c r="AZ454" i="38"/>
  <c r="BA402" i="38"/>
  <c r="AY387" i="38"/>
  <c r="AV288" i="38"/>
  <c r="AW384" i="38"/>
  <c r="AU202" i="38"/>
  <c r="BA190" i="38"/>
  <c r="AU81" i="38"/>
  <c r="AU424" i="38"/>
  <c r="AY398" i="38"/>
  <c r="AW426" i="38"/>
  <c r="AU321" i="38"/>
  <c r="AV375" i="38"/>
  <c r="AX106" i="38"/>
  <c r="BB279" i="38"/>
  <c r="AZ217" i="38"/>
  <c r="BA335" i="38"/>
  <c r="BA333" i="38"/>
  <c r="AX277" i="38"/>
  <c r="AW450" i="38"/>
  <c r="AZ389" i="38"/>
  <c r="AW136" i="38"/>
  <c r="AX365" i="38"/>
  <c r="BB342" i="38"/>
  <c r="AX231" i="38"/>
  <c r="BB217" i="38"/>
  <c r="AX77" i="38"/>
  <c r="AZ247" i="38"/>
  <c r="AX118" i="38"/>
  <c r="AV442" i="38"/>
  <c r="AU240" i="38"/>
  <c r="AX129" i="38"/>
  <c r="AZ139" i="38"/>
  <c r="AV338" i="38"/>
  <c r="BB451" i="38"/>
  <c r="AY347" i="38"/>
  <c r="BB278" i="38"/>
  <c r="BA441" i="38"/>
  <c r="AY370" i="38"/>
  <c r="BB411" i="38"/>
  <c r="AY174" i="38"/>
  <c r="AV105" i="38"/>
  <c r="BA154" i="38"/>
  <c r="AV158" i="38"/>
  <c r="AV432" i="38"/>
  <c r="AY364" i="38"/>
  <c r="AZ248" i="38"/>
  <c r="AW466" i="38"/>
  <c r="AW97" i="38"/>
  <c r="BB290" i="38"/>
  <c r="AV149" i="38"/>
  <c r="AW213" i="38"/>
  <c r="AZ442" i="38"/>
  <c r="AW254" i="38"/>
  <c r="BA394" i="38"/>
  <c r="AX280" i="38"/>
  <c r="AX350" i="38"/>
  <c r="BB74" i="38"/>
  <c r="AX400" i="38"/>
  <c r="AY130" i="38"/>
  <c r="BB362" i="38"/>
  <c r="BA211" i="38"/>
  <c r="AZ172" i="38"/>
  <c r="AX90" i="38"/>
  <c r="BA311" i="38"/>
  <c r="AV443" i="38"/>
  <c r="BA334" i="38"/>
  <c r="AU341" i="38"/>
  <c r="AZ223" i="38"/>
  <c r="BA80" i="38"/>
  <c r="BA460" i="38"/>
  <c r="AX79" i="38"/>
  <c r="AU459" i="38"/>
  <c r="AZ331" i="38"/>
  <c r="AU144" i="38"/>
  <c r="AY455" i="38"/>
  <c r="AV393" i="38"/>
  <c r="BB354" i="38"/>
  <c r="AZ283" i="38"/>
  <c r="AU405" i="38"/>
  <c r="AZ154" i="38"/>
  <c r="BA101" i="38"/>
  <c r="AZ345" i="38"/>
  <c r="BB155" i="38"/>
  <c r="AU237" i="38"/>
  <c r="AZ173" i="38"/>
  <c r="AV230" i="38"/>
  <c r="AV104" i="38"/>
  <c r="BB265" i="38"/>
  <c r="AY358" i="38"/>
  <c r="AX410" i="38"/>
  <c r="AY362" i="38"/>
  <c r="AV371" i="38"/>
  <c r="AZ168" i="38"/>
  <c r="AU93" i="38"/>
  <c r="AX349" i="38"/>
  <c r="BB127" i="38"/>
  <c r="BA223" i="38"/>
  <c r="AU85" i="38"/>
  <c r="AX388" i="38"/>
  <c r="BA141" i="38"/>
  <c r="AX415" i="38"/>
  <c r="AX297" i="38"/>
  <c r="AW302" i="38"/>
  <c r="BB285" i="38"/>
  <c r="AU353" i="38"/>
  <c r="BA90" i="38"/>
  <c r="AZ230" i="38"/>
  <c r="AV118" i="38"/>
  <c r="AV453" i="38"/>
  <c r="AU122" i="38"/>
  <c r="BB324" i="38"/>
  <c r="AZ368" i="38"/>
  <c r="AZ132" i="38"/>
  <c r="AX416" i="38"/>
  <c r="BA380" i="38"/>
  <c r="AZ125" i="38"/>
  <c r="AW231" i="38"/>
  <c r="AX89" i="38"/>
  <c r="AX351" i="38"/>
  <c r="AW224" i="38"/>
  <c r="AY82" i="38"/>
  <c r="BB344" i="38"/>
  <c r="AX472" i="38"/>
  <c r="AW470" i="38"/>
  <c r="AW361" i="38"/>
  <c r="AU302" i="38"/>
  <c r="AX96" i="38"/>
  <c r="AZ134" i="38"/>
  <c r="BB122" i="38"/>
  <c r="BA271" i="38"/>
  <c r="BB75" i="38"/>
  <c r="AZ398" i="38"/>
  <c r="AX275" i="38"/>
  <c r="AW338" i="38"/>
  <c r="AY305" i="38"/>
  <c r="AX369" i="38"/>
  <c r="BB386" i="38"/>
  <c r="BA436" i="38"/>
  <c r="AU281" i="38"/>
  <c r="AZ458" i="38"/>
  <c r="BA406" i="38"/>
  <c r="AU244" i="38"/>
  <c r="BA180" i="38"/>
  <c r="AZ163" i="38"/>
  <c r="AY237" i="38"/>
  <c r="BB111" i="38"/>
  <c r="AY466" i="38"/>
  <c r="AW128" i="38"/>
  <c r="AU203" i="38"/>
  <c r="AW155" i="38"/>
  <c r="AV391" i="38"/>
  <c r="AX387" i="38"/>
  <c r="AY343" i="38"/>
  <c r="AY184" i="38"/>
  <c r="BB460" i="38"/>
  <c r="AV406" i="38"/>
  <c r="AW337" i="38"/>
  <c r="AW216" i="38"/>
  <c r="AU469" i="38"/>
  <c r="AV347" i="38"/>
  <c r="AX249" i="38"/>
  <c r="BB222" i="38"/>
  <c r="BB402" i="38"/>
  <c r="BB366" i="38"/>
  <c r="AX83" i="38"/>
  <c r="AX222" i="38"/>
  <c r="AZ416" i="38"/>
  <c r="AZ448" i="38"/>
  <c r="AV83" i="38"/>
  <c r="BB240" i="38"/>
  <c r="AX115" i="38"/>
  <c r="BA152" i="38"/>
  <c r="AY177" i="38"/>
  <c r="AW289" i="38"/>
  <c r="BB378" i="38"/>
  <c r="BB389" i="38"/>
  <c r="BA396" i="38"/>
  <c r="AY171" i="38"/>
  <c r="AZ287" i="38"/>
  <c r="AV89" i="38"/>
  <c r="AZ146" i="38"/>
  <c r="AV368" i="38"/>
  <c r="BB443" i="38"/>
  <c r="BA246" i="38"/>
  <c r="AY120" i="38"/>
  <c r="BB121" i="38"/>
  <c r="AU117" i="38"/>
  <c r="AU344" i="38"/>
  <c r="AV226" i="38"/>
  <c r="BA275" i="38"/>
  <c r="BB112" i="38"/>
  <c r="AV352" i="38"/>
  <c r="AX330" i="38"/>
  <c r="AV127" i="38"/>
  <c r="BA354" i="38"/>
  <c r="BA268" i="38"/>
  <c r="AZ140" i="38"/>
  <c r="AX217" i="38"/>
  <c r="BB162" i="38"/>
  <c r="AW323" i="38"/>
  <c r="BA147" i="38"/>
  <c r="BB250" i="38"/>
  <c r="AZ353" i="38"/>
  <c r="BA397" i="38"/>
  <c r="AU272" i="38"/>
  <c r="BA337" i="38"/>
  <c r="AV135" i="38"/>
  <c r="AW235" i="38"/>
  <c r="AZ121" i="38"/>
  <c r="AZ305" i="38"/>
  <c r="BB304" i="38"/>
  <c r="AX86" i="38"/>
  <c r="BA362" i="38"/>
  <c r="BA288" i="38"/>
  <c r="AZ308" i="38"/>
  <c r="AZ329" i="38"/>
  <c r="AV434" i="38"/>
  <c r="AU471" i="38"/>
  <c r="BA107" i="38"/>
  <c r="BB276" i="38"/>
  <c r="AV119" i="38"/>
  <c r="BB114" i="38"/>
  <c r="AV110" i="38"/>
  <c r="BB268" i="38"/>
  <c r="AV345" i="38"/>
  <c r="AZ288" i="38"/>
  <c r="BA283" i="38"/>
  <c r="AU453" i="38"/>
  <c r="AY469" i="38"/>
  <c r="AZ133" i="38"/>
  <c r="AV284" i="38"/>
  <c r="AZ238" i="38"/>
  <c r="BB292" i="38"/>
  <c r="AX80" i="38"/>
  <c r="AV266" i="38"/>
  <c r="BA390" i="38"/>
  <c r="AZ80" i="38"/>
  <c r="AY458" i="38"/>
  <c r="BB361" i="38"/>
  <c r="AU303" i="38"/>
  <c r="AW352" i="38"/>
  <c r="AX453" i="38"/>
  <c r="AX215" i="38"/>
  <c r="AV357" i="38"/>
  <c r="AX300" i="38"/>
  <c r="AV433" i="38"/>
  <c r="AZ286" i="38"/>
  <c r="AU179" i="38"/>
  <c r="AW316" i="38"/>
  <c r="AV235" i="38"/>
  <c r="AY131" i="38"/>
  <c r="AV147" i="38"/>
  <c r="BA408" i="38"/>
  <c r="AW93" i="38"/>
  <c r="AY159" i="38"/>
  <c r="AZ192" i="38"/>
  <c r="AU166" i="38"/>
  <c r="AX274" i="38"/>
  <c r="AX228" i="38"/>
  <c r="AW233" i="38"/>
  <c r="AV297" i="38"/>
  <c r="AW437" i="38"/>
  <c r="AY324" i="38"/>
  <c r="AU448" i="38"/>
  <c r="AV276" i="38"/>
  <c r="AU451" i="38"/>
  <c r="AZ204" i="38"/>
  <c r="AW139" i="38"/>
  <c r="AU168" i="38"/>
  <c r="AZ405" i="38"/>
  <c r="BA422" i="38"/>
  <c r="AX384" i="38"/>
  <c r="BA470" i="38"/>
  <c r="AV268" i="38"/>
  <c r="AZ147" i="38"/>
  <c r="BB367" i="38"/>
  <c r="AV148" i="38"/>
  <c r="AZ250" i="38"/>
  <c r="AX463" i="38"/>
  <c r="AV308" i="38"/>
  <c r="AZ295" i="38"/>
  <c r="BB442" i="38"/>
  <c r="AU296" i="38"/>
  <c r="AX451" i="38"/>
  <c r="AZ430" i="38"/>
  <c r="AX154" i="38"/>
  <c r="AV462" i="38"/>
  <c r="BA285" i="38"/>
  <c r="AU269" i="38"/>
  <c r="AZ384" i="38"/>
  <c r="BA341" i="38"/>
  <c r="AW382" i="38"/>
  <c r="AX256" i="38"/>
  <c r="AV168" i="38"/>
  <c r="AU299" i="38"/>
  <c r="AZ297" i="38"/>
  <c r="BB206" i="38"/>
  <c r="BA445" i="38"/>
  <c r="AU300" i="38"/>
  <c r="AY179" i="38"/>
  <c r="BB458" i="38"/>
  <c r="AU286" i="38"/>
  <c r="BA105" i="38"/>
  <c r="AV207" i="38"/>
  <c r="AX428" i="38"/>
  <c r="AW379" i="38"/>
  <c r="BA153" i="38"/>
  <c r="AV342" i="38"/>
  <c r="BB76" i="38"/>
  <c r="AU126" i="38"/>
  <c r="AW440" i="38"/>
  <c r="AY421" i="38"/>
  <c r="AV222" i="38"/>
  <c r="AV386" i="38"/>
  <c r="AV174" i="38"/>
  <c r="AY296" i="38"/>
  <c r="AU88" i="38"/>
  <c r="AZ330" i="38"/>
  <c r="AW407" i="38"/>
  <c r="AV85" i="38"/>
  <c r="AU192" i="38"/>
  <c r="BA393" i="38"/>
  <c r="AW229" i="38"/>
  <c r="AW142" i="38"/>
  <c r="AX306" i="38"/>
  <c r="AZ258" i="38"/>
  <c r="BA284" i="38"/>
  <c r="AV107" i="38"/>
  <c r="AW103" i="38"/>
  <c r="AY148" i="38"/>
  <c r="BB245" i="38"/>
  <c r="AZ387" i="38"/>
  <c r="AY424" i="38"/>
  <c r="AU316" i="38"/>
  <c r="AV77" i="38"/>
  <c r="AV404" i="38"/>
  <c r="AZ341" i="38"/>
  <c r="AY176" i="38"/>
  <c r="AZ186" i="38"/>
  <c r="AV213" i="38"/>
  <c r="BB471" i="38"/>
  <c r="AX225" i="38"/>
  <c r="BB303" i="38"/>
  <c r="BB131" i="38"/>
  <c r="AZ187" i="38"/>
  <c r="AW373" i="38"/>
  <c r="AY77" i="38"/>
  <c r="BB168" i="38"/>
  <c r="BB159" i="38"/>
  <c r="AZ438" i="38"/>
  <c r="AX177" i="38"/>
  <c r="AZ365" i="38"/>
  <c r="AV188" i="38"/>
  <c r="AX205" i="38"/>
  <c r="AW353" i="38"/>
  <c r="AU209" i="38"/>
  <c r="AX340" i="38"/>
  <c r="AV252" i="38"/>
  <c r="AZ342" i="38"/>
  <c r="BB318" i="38"/>
  <c r="AU193" i="38"/>
  <c r="AX426" i="38"/>
  <c r="BB334" i="38"/>
  <c r="AZ171" i="38"/>
  <c r="AX153" i="38"/>
  <c r="AV99" i="38"/>
  <c r="AY75" i="38"/>
  <c r="AX97" i="38"/>
  <c r="AV233" i="38"/>
  <c r="AU337" i="38"/>
  <c r="AV140" i="38"/>
  <c r="AW243" i="38"/>
  <c r="BB462" i="38"/>
  <c r="BB73" i="38"/>
  <c r="AX94" i="38"/>
  <c r="BA237" i="38"/>
  <c r="AW296" i="38"/>
  <c r="AU380" i="38"/>
  <c r="AU220" i="38"/>
  <c r="BB350" i="38"/>
  <c r="AV166" i="38"/>
  <c r="AV283" i="38"/>
  <c r="AZ366" i="38"/>
  <c r="AZ201" i="38"/>
  <c r="BA191" i="38"/>
  <c r="AV269" i="38"/>
  <c r="AU180" i="38"/>
  <c r="AX435" i="38"/>
  <c r="AX242" i="38"/>
  <c r="AZ236" i="38"/>
  <c r="AU189" i="38"/>
  <c r="BA294" i="38"/>
  <c r="AW266" i="38"/>
  <c r="AX255" i="38"/>
  <c r="AX470" i="38"/>
  <c r="AY323" i="38"/>
  <c r="BA155" i="38"/>
  <c r="BB455" i="38"/>
  <c r="BB205" i="38"/>
  <c r="BA270" i="38"/>
  <c r="AV326" i="38"/>
  <c r="AX406" i="38"/>
  <c r="AV331" i="38"/>
  <c r="AY211" i="38"/>
  <c r="BB297" i="38"/>
  <c r="AW447" i="38"/>
  <c r="AY470" i="38"/>
  <c r="AU403" i="38"/>
  <c r="AY283" i="38"/>
  <c r="AX184" i="38"/>
  <c r="BA173" i="38"/>
  <c r="BB266" i="38"/>
  <c r="BA458" i="38"/>
  <c r="AW455" i="38"/>
  <c r="BB345" i="38"/>
  <c r="AZ196" i="38"/>
  <c r="AZ208" i="38"/>
  <c r="BA312" i="38"/>
  <c r="BA78" i="38"/>
  <c r="AZ357" i="38"/>
  <c r="BB464" i="38"/>
  <c r="BA385" i="38"/>
  <c r="AZ264" i="38"/>
  <c r="BA389" i="38"/>
  <c r="AY273" i="38"/>
  <c r="AZ120" i="38"/>
  <c r="BA433" i="38"/>
  <c r="AZ142" i="38"/>
  <c r="AZ325" i="38"/>
  <c r="BA264" i="38"/>
  <c r="BB349" i="38"/>
  <c r="AW363" i="38"/>
  <c r="BA459" i="38"/>
  <c r="AU397" i="38"/>
  <c r="AU243" i="38"/>
  <c r="AU214" i="38"/>
  <c r="BA412" i="38"/>
  <c r="BB435" i="38"/>
  <c r="BA79" i="38"/>
  <c r="AY371" i="38"/>
  <c r="AY423" i="38"/>
  <c r="AY366" i="38"/>
  <c r="AZ131" i="38"/>
  <c r="AV376" i="38"/>
  <c r="AY181" i="38"/>
  <c r="BA225" i="38"/>
  <c r="AY272" i="38"/>
  <c r="BA146" i="38"/>
  <c r="AU273" i="38"/>
  <c r="BA261" i="38"/>
  <c r="AX185" i="38"/>
  <c r="AX212" i="38"/>
  <c r="BA164" i="38"/>
  <c r="AV93" i="38"/>
  <c r="AY92" i="38"/>
  <c r="BA359" i="38"/>
  <c r="BB183" i="38"/>
  <c r="AX344" i="38"/>
  <c r="AZ395" i="38"/>
  <c r="AW310" i="38"/>
  <c r="AZ460" i="38"/>
  <c r="AZ423" i="38"/>
  <c r="AX346" i="38"/>
  <c r="AZ86" i="38"/>
  <c r="AW322" i="38"/>
  <c r="AV333" i="38"/>
  <c r="BA321" i="38"/>
  <c r="AY380" i="38"/>
  <c r="AU182" i="38"/>
  <c r="AW347" i="38"/>
  <c r="AZ158" i="38"/>
  <c r="AX456" i="38"/>
  <c r="AU334" i="38"/>
  <c r="AX191" i="38"/>
  <c r="BB243" i="38"/>
  <c r="AV330" i="38"/>
  <c r="AW312" i="38"/>
  <c r="AV132" i="38"/>
  <c r="AX132" i="38"/>
  <c r="AV263" i="38"/>
  <c r="AU190" i="38"/>
  <c r="AZ137" i="38"/>
  <c r="AX402" i="38"/>
  <c r="BB274" i="38"/>
  <c r="AZ135" i="38"/>
  <c r="AW200" i="38"/>
  <c r="AW141" i="38"/>
  <c r="BA304" i="38"/>
  <c r="AZ81" i="38"/>
  <c r="AV274" i="38"/>
  <c r="AV379" i="38"/>
  <c r="AX161" i="38"/>
  <c r="AY395" i="38"/>
  <c r="AU250" i="38"/>
  <c r="BB465" i="38"/>
  <c r="BA256" i="38"/>
  <c r="AV472" i="38"/>
  <c r="BB190" i="38"/>
  <c r="AX372" i="38"/>
  <c r="BB295" i="38"/>
  <c r="AY142" i="38"/>
  <c r="AV306" i="38"/>
  <c r="AX227" i="38"/>
  <c r="AZ436" i="38"/>
  <c r="AZ106" i="38"/>
  <c r="AV100" i="38"/>
  <c r="AW234" i="38"/>
  <c r="BA293" i="38"/>
  <c r="AU96" i="38"/>
  <c r="BB213" i="38"/>
  <c r="AV151" i="38"/>
  <c r="AX122" i="38"/>
  <c r="AX241" i="38"/>
  <c r="AZ203" i="38"/>
  <c r="AU382" i="38"/>
  <c r="BB294" i="38"/>
  <c r="BB440" i="38"/>
  <c r="AW264" i="38"/>
  <c r="AZ463" i="38"/>
  <c r="AW397" i="38"/>
  <c r="AZ335" i="38"/>
  <c r="AU226" i="38"/>
  <c r="AU253" i="38"/>
  <c r="AZ161" i="38"/>
  <c r="BB372" i="38"/>
  <c r="AZ76" i="38"/>
  <c r="AZ381" i="38"/>
  <c r="AZ103" i="38"/>
  <c r="AW461" i="38"/>
  <c r="AZ340" i="38"/>
  <c r="AZ462" i="38"/>
  <c r="AX206" i="38"/>
  <c r="BA236" i="38"/>
  <c r="AX429" i="38"/>
  <c r="BB103" i="38"/>
  <c r="BA277" i="38"/>
  <c r="AV177" i="38"/>
  <c r="AU445" i="38"/>
  <c r="AZ343" i="38"/>
  <c r="AV299" i="38"/>
  <c r="AY451" i="38"/>
  <c r="AU306" i="38"/>
  <c r="BA381" i="38"/>
  <c r="AW260" i="38"/>
  <c r="BB165" i="38"/>
  <c r="AZ396" i="38"/>
  <c r="AU236" i="38"/>
  <c r="AW157" i="38"/>
  <c r="AW362" i="38"/>
  <c r="AW94" i="38"/>
  <c r="AW206" i="38"/>
  <c r="AU355" i="38"/>
  <c r="AY445" i="38"/>
  <c r="AX325" i="38"/>
  <c r="AX88" i="38"/>
  <c r="BA233" i="38"/>
  <c r="AU307" i="38"/>
  <c r="AU371" i="38"/>
  <c r="AY321" i="38"/>
  <c r="BA156" i="38"/>
  <c r="BA161" i="38"/>
  <c r="AU383" i="38"/>
  <c r="AV348" i="38"/>
  <c r="AY318" i="38"/>
  <c r="BA259" i="38"/>
  <c r="AY401" i="38"/>
  <c r="AW314" i="38"/>
  <c r="AX353" i="38"/>
  <c r="AW431" i="38"/>
  <c r="AV384" i="38"/>
  <c r="AV403" i="38"/>
  <c r="AZ222" i="38"/>
  <c r="AW148" i="38"/>
  <c r="AY288" i="38"/>
  <c r="BA427" i="38"/>
  <c r="AW386" i="38"/>
  <c r="AY243" i="38"/>
  <c r="AX92" i="38"/>
  <c r="BB97" i="38"/>
  <c r="AY150" i="38"/>
  <c r="BA87" i="38"/>
  <c r="AZ174" i="38"/>
  <c r="BA404" i="38"/>
  <c r="AX162" i="38"/>
  <c r="AU247" i="38"/>
  <c r="AY316" i="38"/>
  <c r="AU235" i="38"/>
  <c r="BA265" i="38"/>
  <c r="AY313" i="38"/>
  <c r="AX446" i="38"/>
  <c r="AY293" i="38"/>
  <c r="AV189" i="38"/>
  <c r="AW298" i="38"/>
  <c r="AZ87" i="38"/>
  <c r="AY99" i="38"/>
  <c r="AU449" i="38"/>
  <c r="AV203" i="38"/>
  <c r="AU428" i="38"/>
  <c r="AX173" i="38"/>
  <c r="AY277" i="38"/>
  <c r="AU172" i="38"/>
  <c r="AX84" i="38"/>
  <c r="BA168" i="38"/>
  <c r="AV343" i="38"/>
  <c r="BA372" i="38"/>
  <c r="AX422" i="38"/>
  <c r="BB398" i="38"/>
  <c r="AY125" i="38"/>
  <c r="AY449" i="38"/>
  <c r="AX438" i="38"/>
  <c r="AY327" i="38"/>
  <c r="AU92" i="38"/>
  <c r="BB86" i="38"/>
  <c r="AZ271" i="38"/>
  <c r="BA308" i="38"/>
  <c r="AZ101" i="38"/>
  <c r="AY415" i="38"/>
  <c r="AY258" i="38"/>
  <c r="AZ425" i="38"/>
  <c r="BB283" i="38"/>
  <c r="AU254" i="38"/>
  <c r="AV335" i="38"/>
  <c r="AU351" i="38"/>
  <c r="AZ318" i="38"/>
  <c r="AW212" i="38"/>
  <c r="AV305" i="38"/>
  <c r="AU450" i="38"/>
  <c r="AY206" i="38"/>
  <c r="AW214" i="38"/>
  <c r="BA395" i="38"/>
  <c r="AX295" i="38"/>
  <c r="AY334" i="38"/>
  <c r="BA176" i="38"/>
  <c r="AZ327" i="38"/>
  <c r="AZ370" i="38"/>
  <c r="AV164" i="38"/>
  <c r="AU263" i="38"/>
  <c r="AU381" i="38"/>
  <c r="AV397" i="38"/>
  <c r="AV102" i="38"/>
  <c r="BB421" i="38"/>
  <c r="AZ97" i="38"/>
  <c r="BA376" i="38"/>
  <c r="BA163" i="38"/>
  <c r="AV212" i="38"/>
  <c r="AV362" i="38"/>
  <c r="AY403" i="38"/>
  <c r="AU129" i="38"/>
  <c r="AY281" i="38"/>
  <c r="AU396" i="38"/>
  <c r="AX101" i="38"/>
  <c r="AW343" i="38"/>
  <c r="AW174" i="38"/>
  <c r="BB452" i="38"/>
  <c r="BB263" i="38"/>
  <c r="AX131" i="38"/>
  <c r="AV440" i="38"/>
  <c r="BB257" i="38"/>
  <c r="BB406" i="38"/>
  <c r="AX386" i="38"/>
  <c r="AV220" i="38"/>
  <c r="AY408" i="38"/>
  <c r="AV316" i="38"/>
  <c r="AW100" i="38"/>
  <c r="AY160" i="38"/>
  <c r="AX194" i="38"/>
  <c r="AU260" i="38"/>
  <c r="BA114" i="38"/>
  <c r="BA195" i="38"/>
  <c r="AV234" i="38"/>
  <c r="AZ311" i="38"/>
  <c r="AZ184" i="38"/>
  <c r="AZ84" i="38"/>
  <c r="AU118" i="38"/>
  <c r="BB154" i="38"/>
  <c r="BA73" i="38"/>
  <c r="BA149" i="38"/>
  <c r="AZ415" i="38"/>
  <c r="AV424" i="38"/>
  <c r="BA278" i="38"/>
  <c r="AW263" i="38"/>
  <c r="AW199" i="38"/>
  <c r="BB329" i="38"/>
  <c r="AY137" i="38"/>
  <c r="AU277" i="38"/>
  <c r="AW317" i="38"/>
  <c r="AZ456" i="38"/>
  <c r="BA92" i="38"/>
  <c r="AX278" i="38"/>
  <c r="AU378" i="38"/>
  <c r="AZ94" i="38"/>
  <c r="AY227" i="38"/>
  <c r="BB214" i="38"/>
  <c r="AV176" i="38"/>
  <c r="AW195" i="38"/>
  <c r="BB113" i="38"/>
  <c r="AX399" i="38"/>
  <c r="BA289" i="38"/>
  <c r="AY413" i="38"/>
  <c r="AX254" i="38"/>
  <c r="BA89" i="38"/>
  <c r="AU230" i="38"/>
  <c r="AZ279" i="38"/>
  <c r="AZ363" i="38"/>
  <c r="BA266" i="38"/>
  <c r="AY432" i="38"/>
  <c r="AZ254" i="38"/>
  <c r="BB434" i="38"/>
  <c r="BA231" i="38"/>
  <c r="BB80" i="38"/>
  <c r="AW326" i="38"/>
  <c r="BB244" i="38"/>
  <c r="BB78" i="38"/>
  <c r="AV154" i="38"/>
  <c r="AV329" i="38"/>
  <c r="AY377" i="38"/>
  <c r="AW303" i="38"/>
  <c r="AZ268" i="38"/>
  <c r="AW380" i="38"/>
  <c r="BB132" i="38"/>
  <c r="AU121" i="38"/>
  <c r="BA411" i="38"/>
  <c r="AV457" i="38"/>
  <c r="AY444" i="38"/>
  <c r="AX370" i="38"/>
  <c r="BB232" i="38"/>
  <c r="AU376" i="38"/>
  <c r="BA230" i="38"/>
  <c r="AU141" i="38"/>
  <c r="AV231" i="38"/>
  <c r="AZ232" i="38"/>
  <c r="AX391" i="38"/>
  <c r="BB417" i="38"/>
  <c r="BB288" i="38"/>
  <c r="AX192" i="38"/>
  <c r="AZ266" i="38"/>
  <c r="AX412" i="38"/>
  <c r="AU342" i="38"/>
  <c r="AU322" i="38"/>
  <c r="AW349" i="38"/>
  <c r="AZ228" i="38"/>
  <c r="AW209" i="38"/>
  <c r="AZ148" i="38"/>
  <c r="BA200" i="38"/>
  <c r="BA132" i="38"/>
  <c r="BA121" i="38"/>
  <c r="AY392" i="38"/>
  <c r="BA303" i="38"/>
  <c r="AU131" i="38"/>
  <c r="AW351" i="38"/>
  <c r="AU332" i="38"/>
  <c r="BB81" i="38"/>
  <c r="AX262" i="38"/>
  <c r="AY226" i="38"/>
  <c r="AZ376" i="38"/>
  <c r="BA306" i="38"/>
  <c r="AZ79" i="38"/>
  <c r="AV390" i="38"/>
  <c r="AZ385" i="38"/>
  <c r="BA454" i="38"/>
  <c r="AW232" i="38"/>
  <c r="AU98" i="38"/>
  <c r="AY463" i="38"/>
  <c r="AX226" i="38"/>
  <c r="BB144" i="38"/>
  <c r="AW117" i="38"/>
  <c r="BA226" i="38"/>
  <c r="BB216" i="38"/>
  <c r="AW114" i="38"/>
  <c r="AY200" i="38"/>
  <c r="AZ359" i="38"/>
  <c r="AV407" i="38"/>
  <c r="AV437" i="38"/>
  <c r="AZ392" i="38"/>
  <c r="AZ240" i="38"/>
  <c r="BB370" i="38"/>
  <c r="BA455" i="38"/>
  <c r="AV210" i="38"/>
  <c r="AX420" i="38"/>
  <c r="AX308" i="38"/>
  <c r="AZ434" i="38"/>
  <c r="AX134" i="38"/>
  <c r="AW278" i="38"/>
  <c r="AY80" i="38"/>
  <c r="AX455" i="38"/>
  <c r="AY108" i="38"/>
  <c r="AU218" i="38"/>
  <c r="AZ383" i="38"/>
  <c r="BA172" i="38"/>
  <c r="AV186" i="38"/>
  <c r="BA448" i="38"/>
  <c r="AY337" i="38"/>
  <c r="AZ110" i="38"/>
  <c r="AX85" i="38"/>
  <c r="AY302" i="38"/>
  <c r="AU125" i="38"/>
  <c r="BB427" i="38"/>
  <c r="BB231" i="38"/>
  <c r="AU82" i="38"/>
  <c r="AX459" i="38"/>
  <c r="AY187" i="38"/>
  <c r="BB428" i="38"/>
  <c r="BB405" i="38"/>
  <c r="AW187" i="38"/>
  <c r="AW460" i="38"/>
  <c r="AU170" i="38"/>
  <c r="BA166" i="38"/>
  <c r="BB256" i="38"/>
  <c r="BA399" i="38"/>
  <c r="BA336" i="38"/>
  <c r="AU115" i="38"/>
  <c r="AV162" i="38"/>
  <c r="AY349" i="38"/>
  <c r="AY367" i="38"/>
  <c r="AW144" i="38"/>
  <c r="AW81" i="38"/>
  <c r="BA348" i="38"/>
  <c r="BB468" i="38"/>
  <c r="BB415" i="38"/>
  <c r="AV388" i="38"/>
  <c r="AY435" i="38"/>
  <c r="BB208" i="38"/>
  <c r="AZ179" i="38"/>
  <c r="AZ73" i="38"/>
  <c r="BB401" i="38"/>
  <c r="AW420" i="38"/>
  <c r="BB101" i="38"/>
  <c r="BA468" i="38"/>
  <c r="AV358" i="38"/>
  <c r="AZ443" i="38"/>
  <c r="AW245" i="38"/>
  <c r="AY185" i="38"/>
  <c r="AV301" i="38"/>
  <c r="AX287" i="38"/>
  <c r="AW172" i="38"/>
  <c r="AV428" i="38"/>
  <c r="AU255" i="38"/>
  <c r="AX155" i="38"/>
  <c r="AZ362" i="38"/>
  <c r="AW275" i="38"/>
  <c r="AZ113" i="38"/>
  <c r="BB187" i="38"/>
  <c r="AW205" i="38"/>
  <c r="AZ298" i="38"/>
  <c r="BA215" i="38"/>
  <c r="AX413" i="38"/>
  <c r="AU208" i="38"/>
  <c r="BB93" i="38"/>
  <c r="BA227" i="38"/>
  <c r="BA323" i="38"/>
  <c r="AX182" i="38"/>
  <c r="BB384" i="38"/>
  <c r="AW112" i="38"/>
  <c r="AW293" i="38"/>
  <c r="BB328" i="38"/>
  <c r="BB404" i="38"/>
  <c r="AU430" i="38"/>
  <c r="AY350" i="38"/>
  <c r="AY208" i="38"/>
  <c r="AV239" i="38"/>
  <c r="AX224" i="38"/>
  <c r="AU442" i="38"/>
  <c r="BB149" i="38"/>
  <c r="AY271" i="38"/>
  <c r="AZ180" i="38"/>
  <c r="AV399" i="38"/>
  <c r="BA131" i="38"/>
  <c r="AX109" i="38"/>
  <c r="AX125" i="38"/>
  <c r="AZ178" i="38"/>
  <c r="BB130" i="38"/>
  <c r="AW143" i="38"/>
  <c r="AU132" i="38"/>
  <c r="AY233" i="38"/>
  <c r="AV456" i="38"/>
  <c r="AV195" i="38"/>
  <c r="AZ275" i="38"/>
  <c r="AZ98" i="38"/>
  <c r="AV356" i="38"/>
  <c r="BB351" i="38"/>
  <c r="AZ109" i="38"/>
  <c r="BA124" i="38"/>
  <c r="BB400" i="38"/>
  <c r="AY213" i="38"/>
  <c r="AU197" i="38"/>
  <c r="AX271" i="38"/>
  <c r="AW80" i="38"/>
  <c r="BA331" i="38"/>
  <c r="AW372" i="38"/>
  <c r="AY163" i="38"/>
  <c r="BB95" i="38"/>
  <c r="AZ339" i="38"/>
  <c r="AY437" i="38"/>
  <c r="AV405" i="38"/>
  <c r="BA428" i="38"/>
  <c r="BB321" i="38"/>
  <c r="CH75" i="19"/>
  <c r="CH74" i="19"/>
  <c r="CH73" i="19"/>
  <c r="BE76" i="19"/>
  <c r="BE77" i="19"/>
  <c r="BE78" i="19"/>
  <c r="BE79" i="19"/>
  <c r="BE80" i="19"/>
  <c r="BE81" i="19"/>
  <c r="BE82" i="19"/>
  <c r="BE83" i="19"/>
  <c r="BE84" i="19"/>
  <c r="BE85" i="19"/>
  <c r="BE86" i="19"/>
  <c r="BE87" i="19"/>
  <c r="BE88" i="19"/>
  <c r="BE89" i="19"/>
  <c r="BE90" i="19"/>
  <c r="BE91" i="19"/>
  <c r="BE92" i="19"/>
  <c r="BE93" i="19"/>
  <c r="BE94" i="19"/>
  <c r="BE95" i="19"/>
  <c r="BE96" i="19"/>
  <c r="BE97" i="19"/>
  <c r="BE98" i="19"/>
  <c r="BE99" i="19"/>
  <c r="BE100" i="19"/>
  <c r="BE101" i="19"/>
  <c r="BE102" i="19"/>
  <c r="BE103" i="19"/>
  <c r="BE104" i="19"/>
  <c r="BE105" i="19"/>
  <c r="BE106" i="19"/>
  <c r="BE107" i="19"/>
  <c r="BE108" i="19"/>
  <c r="BE109" i="19"/>
  <c r="BE110" i="19"/>
  <c r="BE111" i="19"/>
  <c r="BE112" i="19"/>
  <c r="BE113" i="19"/>
  <c r="BE114" i="19"/>
  <c r="BE115" i="19"/>
  <c r="BE116" i="19"/>
  <c r="BE117" i="19"/>
  <c r="BE118" i="19"/>
  <c r="BE119" i="19"/>
  <c r="BE120" i="19"/>
  <c r="BE121" i="19"/>
  <c r="BE122" i="19"/>
  <c r="BE123" i="19"/>
  <c r="BE124" i="19"/>
  <c r="BE125" i="19"/>
  <c r="BE126" i="19"/>
  <c r="BE127" i="19"/>
  <c r="BE128" i="19"/>
  <c r="BE129" i="19"/>
  <c r="BE130" i="19"/>
  <c r="BE131" i="19"/>
  <c r="BE132" i="19"/>
  <c r="BE133" i="19"/>
  <c r="BE134" i="19"/>
  <c r="BE135" i="19"/>
  <c r="BE136" i="19"/>
  <c r="BE137" i="19"/>
  <c r="BE138" i="19"/>
  <c r="BE139" i="19"/>
  <c r="BE140" i="19"/>
  <c r="BE141" i="19"/>
  <c r="BE142" i="19"/>
  <c r="BE143" i="19"/>
  <c r="BE144" i="19"/>
  <c r="BE145" i="19"/>
  <c r="BE146" i="19"/>
  <c r="BE147" i="19"/>
  <c r="BE148" i="19"/>
  <c r="BE149" i="19"/>
  <c r="BE150" i="19"/>
  <c r="BE151" i="19"/>
  <c r="BE152" i="19"/>
  <c r="BE153" i="19"/>
  <c r="BE154" i="19"/>
  <c r="BE155" i="19"/>
  <c r="BE156" i="19"/>
  <c r="BE157" i="19"/>
  <c r="BE158" i="19"/>
  <c r="BE159" i="19"/>
  <c r="BE160" i="19"/>
  <c r="BE161" i="19"/>
  <c r="BE162" i="19"/>
  <c r="BE163" i="19"/>
  <c r="BE164" i="19"/>
  <c r="BE165" i="19"/>
  <c r="BE166" i="19"/>
  <c r="BE167" i="19"/>
  <c r="BE168" i="19"/>
  <c r="BE169" i="19"/>
  <c r="BE170" i="19"/>
  <c r="BE171" i="19"/>
  <c r="BE172" i="19"/>
  <c r="BE173" i="19"/>
  <c r="BE174" i="19"/>
  <c r="BE175" i="19"/>
  <c r="BE176" i="19"/>
  <c r="BE177" i="19"/>
  <c r="BE178" i="19"/>
  <c r="BE179" i="19"/>
  <c r="BE180" i="19"/>
  <c r="BE181" i="19"/>
  <c r="BE182" i="19"/>
  <c r="BE183" i="19"/>
  <c r="BE184" i="19"/>
  <c r="BE185" i="19"/>
  <c r="BE186" i="19"/>
  <c r="BE187" i="19"/>
  <c r="BE188" i="19"/>
  <c r="BE189" i="19"/>
  <c r="BE190" i="19"/>
  <c r="BE191" i="19"/>
  <c r="BE192" i="19"/>
  <c r="BE193" i="19"/>
  <c r="BE194" i="19"/>
  <c r="BE195" i="19"/>
  <c r="BE196" i="19"/>
  <c r="BE197" i="19"/>
  <c r="BE198" i="19"/>
  <c r="BE199" i="19"/>
  <c r="BE200" i="19"/>
  <c r="BE201" i="19"/>
  <c r="BE202" i="19"/>
  <c r="BE203" i="19"/>
  <c r="BE204" i="19"/>
  <c r="BE205" i="19"/>
  <c r="BE206" i="19"/>
  <c r="BE207" i="19"/>
  <c r="BE208" i="19"/>
  <c r="BE209" i="19"/>
  <c r="BE210" i="19"/>
  <c r="BE211" i="19"/>
  <c r="BE212" i="19"/>
  <c r="BE213" i="19"/>
  <c r="BE214" i="19"/>
  <c r="BE215" i="19"/>
  <c r="BE216" i="19"/>
  <c r="BE217" i="19"/>
  <c r="BE218" i="19"/>
  <c r="BE219" i="19"/>
  <c r="BE220" i="19"/>
  <c r="BE221" i="19"/>
  <c r="BE222" i="19"/>
  <c r="BE223" i="19"/>
  <c r="BE224" i="19"/>
  <c r="BE225" i="19"/>
  <c r="BE226" i="19"/>
  <c r="BE227" i="19"/>
  <c r="BE228" i="19"/>
  <c r="BE229" i="19"/>
  <c r="BE230" i="19"/>
  <c r="BE231" i="19"/>
  <c r="BE232" i="19"/>
  <c r="BE233" i="19"/>
  <c r="BE234" i="19"/>
  <c r="BE235" i="19"/>
  <c r="BE236" i="19"/>
  <c r="BE237" i="19"/>
  <c r="BE238" i="19"/>
  <c r="BE239" i="19"/>
  <c r="BE240" i="19"/>
  <c r="BE241" i="19"/>
  <c r="BE242" i="19"/>
  <c r="BE243" i="19"/>
  <c r="BE244" i="19"/>
  <c r="BE245" i="19"/>
  <c r="BE246" i="19"/>
  <c r="BE247" i="19"/>
  <c r="BE248" i="19"/>
  <c r="BE249" i="19"/>
  <c r="BE250" i="19"/>
  <c r="BE251" i="19"/>
  <c r="BE252" i="19"/>
  <c r="BE253" i="19"/>
  <c r="BE254" i="19"/>
  <c r="BE255" i="19"/>
  <c r="BE256" i="19"/>
  <c r="BE257" i="19"/>
  <c r="BE258" i="19"/>
  <c r="BE259" i="19"/>
  <c r="BE260" i="19"/>
  <c r="BE261" i="19"/>
  <c r="BE262" i="19"/>
  <c r="BE263" i="19"/>
  <c r="BE264" i="19"/>
  <c r="BE265" i="19"/>
  <c r="BE266" i="19"/>
  <c r="BE267" i="19"/>
  <c r="BE268" i="19"/>
  <c r="BE269" i="19"/>
  <c r="BE270" i="19"/>
  <c r="BE271" i="19"/>
  <c r="BE272" i="19"/>
  <c r="BE273" i="19"/>
  <c r="BE274" i="19"/>
  <c r="BE275" i="19"/>
  <c r="BE276" i="19"/>
  <c r="BE277" i="19"/>
  <c r="BE278" i="19"/>
  <c r="BE279" i="19"/>
  <c r="BE280" i="19"/>
  <c r="BE281" i="19"/>
  <c r="BE282" i="19"/>
  <c r="BE283" i="19"/>
  <c r="BE284" i="19"/>
  <c r="BE285" i="19"/>
  <c r="BE286" i="19"/>
  <c r="BE287" i="19"/>
  <c r="BE288" i="19"/>
  <c r="BE289" i="19"/>
  <c r="BE290" i="19"/>
  <c r="BE291" i="19"/>
  <c r="BE292" i="19"/>
  <c r="BE293" i="19"/>
  <c r="BE294" i="19"/>
  <c r="BE295" i="19"/>
  <c r="BE296" i="19"/>
  <c r="BE297" i="19"/>
  <c r="BE298" i="19"/>
  <c r="BE299" i="19"/>
  <c r="BE300" i="19"/>
  <c r="BE301" i="19"/>
  <c r="BE302" i="19"/>
  <c r="BE303" i="19"/>
  <c r="BE304" i="19"/>
  <c r="BE305" i="19"/>
  <c r="BE306" i="19"/>
  <c r="BE307" i="19"/>
  <c r="BE308" i="19"/>
  <c r="BE309" i="19"/>
  <c r="BE310" i="19"/>
  <c r="BE311" i="19"/>
  <c r="BE312" i="19"/>
  <c r="BE313" i="19"/>
  <c r="BE314" i="19"/>
  <c r="BE315" i="19"/>
  <c r="BE316" i="19"/>
  <c r="BE317" i="19"/>
  <c r="BE318" i="19"/>
  <c r="BE319" i="19"/>
  <c r="BE320" i="19"/>
  <c r="BE321" i="19"/>
  <c r="BE322" i="19"/>
  <c r="BE323" i="19"/>
  <c r="BE324" i="19"/>
  <c r="BE325" i="19"/>
  <c r="BE326" i="19"/>
  <c r="BE327" i="19"/>
  <c r="BE328" i="19"/>
  <c r="BE329" i="19"/>
  <c r="BE330" i="19"/>
  <c r="BE331" i="19"/>
  <c r="BE332" i="19"/>
  <c r="BE333" i="19"/>
  <c r="BE334" i="19"/>
  <c r="BE335" i="19"/>
  <c r="BE336" i="19"/>
  <c r="BE337" i="19"/>
  <c r="BE338" i="19"/>
  <c r="BE339" i="19"/>
  <c r="BE340" i="19"/>
  <c r="BE341" i="19"/>
  <c r="BE342" i="19"/>
  <c r="BE343" i="19"/>
  <c r="BE344" i="19"/>
  <c r="BE345" i="19"/>
  <c r="BE346" i="19"/>
  <c r="BE347" i="19"/>
  <c r="BE348" i="19"/>
  <c r="BE349" i="19"/>
  <c r="BE350" i="19"/>
  <c r="BE351" i="19"/>
  <c r="BE352" i="19"/>
  <c r="BE353" i="19"/>
  <c r="BE354" i="19"/>
  <c r="BE355" i="19"/>
  <c r="BE356" i="19"/>
  <c r="BE357" i="19"/>
  <c r="BE358" i="19"/>
  <c r="BE359" i="19"/>
  <c r="BE360" i="19"/>
  <c r="BE361" i="19"/>
  <c r="BE362" i="19"/>
  <c r="BE363" i="19"/>
  <c r="BE364" i="19"/>
  <c r="BE365" i="19"/>
  <c r="BE366" i="19"/>
  <c r="BE367" i="19"/>
  <c r="BE368" i="19"/>
  <c r="BE369" i="19"/>
  <c r="BE370" i="19"/>
  <c r="BE371" i="19"/>
  <c r="BE372" i="19"/>
  <c r="BE373" i="19"/>
  <c r="BE374" i="19"/>
  <c r="BE375" i="19"/>
  <c r="BE376" i="19"/>
  <c r="BE377" i="19"/>
  <c r="BE378" i="19"/>
  <c r="BE379" i="19"/>
  <c r="BE380" i="19"/>
  <c r="BE381" i="19"/>
  <c r="BE382" i="19"/>
  <c r="BE383" i="19"/>
  <c r="BE384" i="19"/>
  <c r="BE385" i="19"/>
  <c r="BE386" i="19"/>
  <c r="BE387" i="19"/>
  <c r="BE388" i="19"/>
  <c r="BE389" i="19"/>
  <c r="BE390" i="19"/>
  <c r="BE391" i="19"/>
  <c r="BE392" i="19"/>
  <c r="BE393" i="19"/>
  <c r="BE394" i="19"/>
  <c r="BE395" i="19"/>
  <c r="BE396" i="19"/>
  <c r="BE397" i="19"/>
  <c r="BE398" i="19"/>
  <c r="BE399" i="19"/>
  <c r="BE400" i="19"/>
  <c r="BE401" i="19"/>
  <c r="BE402" i="19"/>
  <c r="BE403" i="19"/>
  <c r="BE404" i="19"/>
  <c r="BE405" i="19"/>
  <c r="BE406" i="19"/>
  <c r="BE407" i="19"/>
  <c r="BE408" i="19"/>
  <c r="BE409" i="19"/>
  <c r="BE410" i="19"/>
  <c r="BE411" i="19"/>
  <c r="BE412" i="19"/>
  <c r="BE413" i="19"/>
  <c r="BE414" i="19"/>
  <c r="BE415" i="19"/>
  <c r="BE416" i="19"/>
  <c r="BE417" i="19"/>
  <c r="BE418" i="19"/>
  <c r="BE419" i="19"/>
  <c r="BE420" i="19"/>
  <c r="BE421" i="19"/>
  <c r="BE422" i="19"/>
  <c r="BE423" i="19"/>
  <c r="BE424" i="19"/>
  <c r="BE425" i="19"/>
  <c r="BE426" i="19"/>
  <c r="BE427" i="19"/>
  <c r="BE428" i="19"/>
  <c r="BE429" i="19"/>
  <c r="BE430" i="19"/>
  <c r="BE431" i="19"/>
  <c r="BE432" i="19"/>
  <c r="BE433" i="19"/>
  <c r="BE434" i="19"/>
  <c r="BE435" i="19"/>
  <c r="BE436" i="19"/>
  <c r="BE437" i="19"/>
  <c r="BE438" i="19"/>
  <c r="BE439" i="19"/>
  <c r="BE440" i="19"/>
  <c r="BE441" i="19"/>
  <c r="BE442" i="19"/>
  <c r="BE443" i="19"/>
  <c r="BE444" i="19"/>
  <c r="BE445" i="19"/>
  <c r="BE446" i="19"/>
  <c r="BE447" i="19"/>
  <c r="BE448" i="19"/>
  <c r="BE449" i="19"/>
  <c r="BE450" i="19"/>
  <c r="BE451" i="19"/>
  <c r="BE452" i="19"/>
  <c r="BE453" i="19"/>
  <c r="BE454" i="19"/>
  <c r="BE455" i="19"/>
  <c r="BE456" i="19"/>
  <c r="BE457" i="19"/>
  <c r="BE458" i="19"/>
  <c r="BE459" i="19"/>
  <c r="BE460" i="19"/>
  <c r="BE461" i="19"/>
  <c r="BE462" i="19"/>
  <c r="BE463" i="19"/>
  <c r="BE464" i="19"/>
  <c r="BE465" i="19"/>
  <c r="BE466" i="19"/>
  <c r="BE467" i="19"/>
  <c r="BE468" i="19"/>
  <c r="BE469" i="19"/>
  <c r="BE470" i="19"/>
  <c r="BE471" i="19"/>
  <c r="BE472" i="19"/>
  <c r="BF76" i="19"/>
  <c r="BF77" i="19"/>
  <c r="BF78" i="19"/>
  <c r="BF79" i="19"/>
  <c r="BF80" i="19"/>
  <c r="BF81" i="19"/>
  <c r="BF82" i="19"/>
  <c r="BF83" i="19"/>
  <c r="BF84" i="19"/>
  <c r="BF85" i="19"/>
  <c r="BF86" i="19"/>
  <c r="BF87" i="19"/>
  <c r="BF88" i="19"/>
  <c r="BF89" i="19"/>
  <c r="BF90" i="19"/>
  <c r="BF91" i="19"/>
  <c r="BF92" i="19"/>
  <c r="BF93" i="19"/>
  <c r="BF94" i="19"/>
  <c r="BF95" i="19"/>
  <c r="BF96" i="19"/>
  <c r="BF97" i="19"/>
  <c r="BF98" i="19"/>
  <c r="BF99" i="19"/>
  <c r="BF100" i="19"/>
  <c r="BF101" i="19"/>
  <c r="BF102" i="19"/>
  <c r="BF103" i="19"/>
  <c r="BF104" i="19"/>
  <c r="BF105" i="19"/>
  <c r="BF106" i="19"/>
  <c r="BF107" i="19"/>
  <c r="BF108" i="19"/>
  <c r="BF109" i="19"/>
  <c r="BF110" i="19"/>
  <c r="BF111" i="19"/>
  <c r="BF112" i="19"/>
  <c r="BF113" i="19"/>
  <c r="BF114" i="19"/>
  <c r="BF115" i="19"/>
  <c r="BF116" i="19"/>
  <c r="BF117" i="19"/>
  <c r="BF118" i="19"/>
  <c r="BF119" i="19"/>
  <c r="BF120" i="19"/>
  <c r="BF121" i="19"/>
  <c r="BF122" i="19"/>
  <c r="BF123" i="19"/>
  <c r="BF124" i="19"/>
  <c r="BF125" i="19"/>
  <c r="BF126" i="19"/>
  <c r="BF127" i="19"/>
  <c r="BF128" i="19"/>
  <c r="BF129" i="19"/>
  <c r="BF130" i="19"/>
  <c r="BF131" i="19"/>
  <c r="BF132" i="19"/>
  <c r="BF133" i="19"/>
  <c r="BF134" i="19"/>
  <c r="BF135" i="19"/>
  <c r="BF136" i="19"/>
  <c r="BF137" i="19"/>
  <c r="BF138" i="19"/>
  <c r="BF139" i="19"/>
  <c r="BF140" i="19"/>
  <c r="BF141" i="19"/>
  <c r="BF142" i="19"/>
  <c r="BF143" i="19"/>
  <c r="BF144" i="19"/>
  <c r="BF145" i="19"/>
  <c r="BF146" i="19"/>
  <c r="BF147" i="19"/>
  <c r="BF148" i="19"/>
  <c r="BF149" i="19"/>
  <c r="BF150" i="19"/>
  <c r="BF151" i="19"/>
  <c r="BF152" i="19"/>
  <c r="BF153" i="19"/>
  <c r="BF154" i="19"/>
  <c r="BF155" i="19"/>
  <c r="BF156" i="19"/>
  <c r="BF157" i="19"/>
  <c r="BF158" i="19"/>
  <c r="BF159" i="19"/>
  <c r="BF160" i="19"/>
  <c r="BF161" i="19"/>
  <c r="BF162" i="19"/>
  <c r="BF163" i="19"/>
  <c r="BF164" i="19"/>
  <c r="BF165" i="19"/>
  <c r="BF166" i="19"/>
  <c r="BF167" i="19"/>
  <c r="BF168" i="19"/>
  <c r="BF169" i="19"/>
  <c r="BF170" i="19"/>
  <c r="BF171" i="19"/>
  <c r="BF172" i="19"/>
  <c r="BF173" i="19"/>
  <c r="BF174" i="19"/>
  <c r="BF175" i="19"/>
  <c r="BF176" i="19"/>
  <c r="BF177" i="19"/>
  <c r="BF178" i="19"/>
  <c r="BF179" i="19"/>
  <c r="BF180" i="19"/>
  <c r="BF181" i="19"/>
  <c r="BF182" i="19"/>
  <c r="BF183" i="19"/>
  <c r="BF184" i="19"/>
  <c r="BF185" i="19"/>
  <c r="BF186" i="19"/>
  <c r="BF187" i="19"/>
  <c r="BF188" i="19"/>
  <c r="BF189" i="19"/>
  <c r="BF190" i="19"/>
  <c r="BF191" i="19"/>
  <c r="BF192" i="19"/>
  <c r="BF193" i="19"/>
  <c r="BF194" i="19"/>
  <c r="BF195" i="19"/>
  <c r="BF196" i="19"/>
  <c r="BF197" i="19"/>
  <c r="BF198" i="19"/>
  <c r="BF199" i="19"/>
  <c r="BF200" i="19"/>
  <c r="BF201" i="19"/>
  <c r="BF202" i="19"/>
  <c r="BF203" i="19"/>
  <c r="BF204" i="19"/>
  <c r="BF205" i="19"/>
  <c r="BF206" i="19"/>
  <c r="BF207" i="19"/>
  <c r="BF208" i="19"/>
  <c r="BF209" i="19"/>
  <c r="BF210" i="19"/>
  <c r="BF211" i="19"/>
  <c r="BF212" i="19"/>
  <c r="BF213" i="19"/>
  <c r="BF214" i="19"/>
  <c r="BF215" i="19"/>
  <c r="BF216" i="19"/>
  <c r="BF217" i="19"/>
  <c r="BF218" i="19"/>
  <c r="BF219" i="19"/>
  <c r="BF220" i="19"/>
  <c r="BF221" i="19"/>
  <c r="BF222" i="19"/>
  <c r="BF223" i="19"/>
  <c r="BF224" i="19"/>
  <c r="BF225" i="19"/>
  <c r="BF226" i="19"/>
  <c r="BF227" i="19"/>
  <c r="BF228" i="19"/>
  <c r="BF229" i="19"/>
  <c r="BF230" i="19"/>
  <c r="BF231" i="19"/>
  <c r="BF232" i="19"/>
  <c r="BF233" i="19"/>
  <c r="BF234" i="19"/>
  <c r="BF235" i="19"/>
  <c r="BF236" i="19"/>
  <c r="BF237" i="19"/>
  <c r="BF238" i="19"/>
  <c r="BF239" i="19"/>
  <c r="BF240" i="19"/>
  <c r="BF241" i="19"/>
  <c r="BF242" i="19"/>
  <c r="BF243" i="19"/>
  <c r="BF244" i="19"/>
  <c r="BF245" i="19"/>
  <c r="BF246" i="19"/>
  <c r="BF247" i="19"/>
  <c r="BF248" i="19"/>
  <c r="BF249" i="19"/>
  <c r="BF250" i="19"/>
  <c r="BF251" i="19"/>
  <c r="BF252" i="19"/>
  <c r="BF253" i="19"/>
  <c r="BF254" i="19"/>
  <c r="BF255" i="19"/>
  <c r="BF256" i="19"/>
  <c r="BF257" i="19"/>
  <c r="BF258" i="19"/>
  <c r="BF259" i="19"/>
  <c r="BF260" i="19"/>
  <c r="BF261" i="19"/>
  <c r="BF262" i="19"/>
  <c r="BF263" i="19"/>
  <c r="BF264" i="19"/>
  <c r="BF265" i="19"/>
  <c r="BF266" i="19"/>
  <c r="BF267" i="19"/>
  <c r="BF268" i="19"/>
  <c r="BF269" i="19"/>
  <c r="BF270" i="19"/>
  <c r="BF271" i="19"/>
  <c r="BF272" i="19"/>
  <c r="BF273" i="19"/>
  <c r="BF274" i="19"/>
  <c r="BF275" i="19"/>
  <c r="BF276" i="19"/>
  <c r="BF277" i="19"/>
  <c r="BF278" i="19"/>
  <c r="BF279" i="19"/>
  <c r="BF280" i="19"/>
  <c r="BF281" i="19"/>
  <c r="BF282" i="19"/>
  <c r="BF283" i="19"/>
  <c r="BF284" i="19"/>
  <c r="BF285" i="19"/>
  <c r="BF286" i="19"/>
  <c r="BF287" i="19"/>
  <c r="BF288" i="19"/>
  <c r="BF289" i="19"/>
  <c r="BF290" i="19"/>
  <c r="BF291" i="19"/>
  <c r="BF292" i="19"/>
  <c r="BF293" i="19"/>
  <c r="BF294" i="19"/>
  <c r="BF295" i="19"/>
  <c r="BF296" i="19"/>
  <c r="BF297" i="19"/>
  <c r="BF298" i="19"/>
  <c r="BF299" i="19"/>
  <c r="BF300" i="19"/>
  <c r="BF301" i="19"/>
  <c r="BF302" i="19"/>
  <c r="BF303" i="19"/>
  <c r="BF304" i="19"/>
  <c r="BF305" i="19"/>
  <c r="BF306" i="19"/>
  <c r="BF307" i="19"/>
  <c r="BF308" i="19"/>
  <c r="BF309" i="19"/>
  <c r="BF310" i="19"/>
  <c r="BF311" i="19"/>
  <c r="BF312" i="19"/>
  <c r="BF313" i="19"/>
  <c r="BF314" i="19"/>
  <c r="BF315" i="19"/>
  <c r="BF316" i="19"/>
  <c r="BF317" i="19"/>
  <c r="BF318" i="19"/>
  <c r="BF319" i="19"/>
  <c r="BF320" i="19"/>
  <c r="BF321" i="19"/>
  <c r="BF322" i="19"/>
  <c r="BF323" i="19"/>
  <c r="BF324" i="19"/>
  <c r="BF325" i="19"/>
  <c r="BF326" i="19"/>
  <c r="BF327" i="19"/>
  <c r="BF328" i="19"/>
  <c r="BF329" i="19"/>
  <c r="BF330" i="19"/>
  <c r="BF331" i="19"/>
  <c r="BF332" i="19"/>
  <c r="BF333" i="19"/>
  <c r="BF334" i="19"/>
  <c r="BF335" i="19"/>
  <c r="BF336" i="19"/>
  <c r="BF337" i="19"/>
  <c r="BF338" i="19"/>
  <c r="BF339" i="19"/>
  <c r="BF340" i="19"/>
  <c r="BF341" i="19"/>
  <c r="BF342" i="19"/>
  <c r="BF343" i="19"/>
  <c r="BF344" i="19"/>
  <c r="BF345" i="19"/>
  <c r="BF346" i="19"/>
  <c r="BF347" i="19"/>
  <c r="BF348" i="19"/>
  <c r="BF349" i="19"/>
  <c r="BF350" i="19"/>
  <c r="BF351" i="19"/>
  <c r="BF352" i="19"/>
  <c r="BF353" i="19"/>
  <c r="BF354" i="19"/>
  <c r="BF355" i="19"/>
  <c r="BF356" i="19"/>
  <c r="BF357" i="19"/>
  <c r="BF358" i="19"/>
  <c r="BF359" i="19"/>
  <c r="BF360" i="19"/>
  <c r="BF361" i="19"/>
  <c r="BF362" i="19"/>
  <c r="BF363" i="19"/>
  <c r="BF364" i="19"/>
  <c r="BF365" i="19"/>
  <c r="BF366" i="19"/>
  <c r="BF367" i="19"/>
  <c r="BF368" i="19"/>
  <c r="BF369" i="19"/>
  <c r="BF370" i="19"/>
  <c r="BF371" i="19"/>
  <c r="BF372" i="19"/>
  <c r="BF373" i="19"/>
  <c r="BF374" i="19"/>
  <c r="BF375" i="19"/>
  <c r="BF376" i="19"/>
  <c r="BF377" i="19"/>
  <c r="BF378" i="19"/>
  <c r="BF379" i="19"/>
  <c r="BF380" i="19"/>
  <c r="BF381" i="19"/>
  <c r="BF382" i="19"/>
  <c r="BF383" i="19"/>
  <c r="BF384" i="19"/>
  <c r="BF385" i="19"/>
  <c r="BF386" i="19"/>
  <c r="BF387" i="19"/>
  <c r="BF388" i="19"/>
  <c r="BF389" i="19"/>
  <c r="BF390" i="19"/>
  <c r="BF391" i="19"/>
  <c r="BF392" i="19"/>
  <c r="BF393" i="19"/>
  <c r="BF394" i="19"/>
  <c r="BF395" i="19"/>
  <c r="BF396" i="19"/>
  <c r="BF397" i="19"/>
  <c r="BF398" i="19"/>
  <c r="BF399" i="19"/>
  <c r="BF400" i="19"/>
  <c r="BF401" i="19"/>
  <c r="BF402" i="19"/>
  <c r="BF403" i="19"/>
  <c r="BF404" i="19"/>
  <c r="BF405" i="19"/>
  <c r="BF406" i="19"/>
  <c r="BF407" i="19"/>
  <c r="BF408" i="19"/>
  <c r="BF409" i="19"/>
  <c r="BF410" i="19"/>
  <c r="BF411" i="19"/>
  <c r="BF412" i="19"/>
  <c r="BF413" i="19"/>
  <c r="BF414" i="19"/>
  <c r="BF415" i="19"/>
  <c r="BF416" i="19"/>
  <c r="BF417" i="19"/>
  <c r="BF418" i="19"/>
  <c r="BF419" i="19"/>
  <c r="BF420" i="19"/>
  <c r="BF421" i="19"/>
  <c r="BF422" i="19"/>
  <c r="BF423" i="19"/>
  <c r="BF424" i="19"/>
  <c r="BF425" i="19"/>
  <c r="BF426" i="19"/>
  <c r="BF427" i="19"/>
  <c r="BF428" i="19"/>
  <c r="BF429" i="19"/>
  <c r="BF430" i="19"/>
  <c r="BF431" i="19"/>
  <c r="BF432" i="19"/>
  <c r="BF433" i="19"/>
  <c r="BF434" i="19"/>
  <c r="BF435" i="19"/>
  <c r="BF436" i="19"/>
  <c r="BF437" i="19"/>
  <c r="BF438" i="19"/>
  <c r="BF439" i="19"/>
  <c r="BF440" i="19"/>
  <c r="BF441" i="19"/>
  <c r="BF442" i="19"/>
  <c r="BF443" i="19"/>
  <c r="BF444" i="19"/>
  <c r="BF445" i="19"/>
  <c r="BF446" i="19"/>
  <c r="BF447" i="19"/>
  <c r="BF448" i="19"/>
  <c r="BF449" i="19"/>
  <c r="BF450" i="19"/>
  <c r="BF451" i="19"/>
  <c r="BF452" i="19"/>
  <c r="BF453" i="19"/>
  <c r="BF454" i="19"/>
  <c r="BF455" i="19"/>
  <c r="BF456" i="19"/>
  <c r="BF457" i="19"/>
  <c r="BF458" i="19"/>
  <c r="BF459" i="19"/>
  <c r="BF460" i="19"/>
  <c r="BF461" i="19"/>
  <c r="BF462" i="19"/>
  <c r="BF463" i="19"/>
  <c r="BF464" i="19"/>
  <c r="BF465" i="19"/>
  <c r="BF466" i="19"/>
  <c r="BF467" i="19"/>
  <c r="BF468" i="19"/>
  <c r="BF469" i="19"/>
  <c r="BF470" i="19"/>
  <c r="BF471" i="19"/>
  <c r="BF472" i="19"/>
  <c r="BF75" i="19"/>
  <c r="BG80" i="19"/>
  <c r="BG81" i="19"/>
  <c r="BG88" i="19"/>
  <c r="BG89" i="19"/>
  <c r="BG90" i="19"/>
  <c r="BG91" i="19"/>
  <c r="BG92" i="19"/>
  <c r="BG93" i="19"/>
  <c r="BG94" i="19"/>
  <c r="BG95" i="19"/>
  <c r="BG96" i="19"/>
  <c r="BG97" i="19"/>
  <c r="BG98" i="19"/>
  <c r="BG99" i="19"/>
  <c r="BG100" i="19"/>
  <c r="BG101" i="19"/>
  <c r="BG102" i="19"/>
  <c r="BG103" i="19"/>
  <c r="BG104" i="19"/>
  <c r="BG105" i="19"/>
  <c r="BG106" i="19"/>
  <c r="BG107" i="19"/>
  <c r="BG108" i="19"/>
  <c r="BG109" i="19"/>
  <c r="BG110" i="19"/>
  <c r="BG111" i="19"/>
  <c r="BG112" i="19"/>
  <c r="BG113" i="19"/>
  <c r="BG114" i="19"/>
  <c r="BG115" i="19"/>
  <c r="BG116" i="19"/>
  <c r="BG117" i="19"/>
  <c r="BG118" i="19"/>
  <c r="BG119" i="19"/>
  <c r="BG120" i="19"/>
  <c r="BG121" i="19"/>
  <c r="BG122" i="19"/>
  <c r="BG123" i="19"/>
  <c r="BG124" i="19"/>
  <c r="BG125" i="19"/>
  <c r="BG126" i="19"/>
  <c r="BG127" i="19"/>
  <c r="BG128" i="19"/>
  <c r="BG129" i="19"/>
  <c r="BG130" i="19"/>
  <c r="BG131" i="19"/>
  <c r="BG132" i="19"/>
  <c r="BG133" i="19"/>
  <c r="BG134" i="19"/>
  <c r="BG135" i="19"/>
  <c r="BG136" i="19"/>
  <c r="BG137" i="19"/>
  <c r="BG138" i="19"/>
  <c r="BG139" i="19"/>
  <c r="BG140" i="19"/>
  <c r="BG141" i="19"/>
  <c r="BG142" i="19"/>
  <c r="BG143" i="19"/>
  <c r="BG144" i="19"/>
  <c r="BG145" i="19"/>
  <c r="BG146" i="19"/>
  <c r="BG147" i="19"/>
  <c r="BG148" i="19"/>
  <c r="BG149" i="19"/>
  <c r="BG150" i="19"/>
  <c r="BG151" i="19"/>
  <c r="BG152" i="19"/>
  <c r="BG153" i="19"/>
  <c r="BG154" i="19"/>
  <c r="BG155" i="19"/>
  <c r="BG156" i="19"/>
  <c r="BG157" i="19"/>
  <c r="BG158" i="19"/>
  <c r="BG159" i="19"/>
  <c r="BG160" i="19"/>
  <c r="BG161" i="19"/>
  <c r="BG162" i="19"/>
  <c r="BG163" i="19"/>
  <c r="BG164" i="19"/>
  <c r="BG165" i="19"/>
  <c r="BG166" i="19"/>
  <c r="BG167" i="19"/>
  <c r="BG168" i="19"/>
  <c r="BG169" i="19"/>
  <c r="BG170" i="19"/>
  <c r="BG171" i="19"/>
  <c r="BG172" i="19"/>
  <c r="BG173" i="19"/>
  <c r="BG174" i="19"/>
  <c r="BG175" i="19"/>
  <c r="BG176" i="19"/>
  <c r="BG177" i="19"/>
  <c r="BG178" i="19"/>
  <c r="BG179" i="19"/>
  <c r="BG180" i="19"/>
  <c r="BG181" i="19"/>
  <c r="BG182" i="19"/>
  <c r="BG183" i="19"/>
  <c r="BG184" i="19"/>
  <c r="BG185" i="19"/>
  <c r="BG186" i="19"/>
  <c r="BG187" i="19"/>
  <c r="BG188" i="19"/>
  <c r="BG189" i="19"/>
  <c r="BG190" i="19"/>
  <c r="BG191" i="19"/>
  <c r="BG192" i="19"/>
  <c r="BG193" i="19"/>
  <c r="BG194" i="19"/>
  <c r="BG195" i="19"/>
  <c r="BG196" i="19"/>
  <c r="BG197" i="19"/>
  <c r="BG198" i="19"/>
  <c r="BG199" i="19"/>
  <c r="BG200" i="19"/>
  <c r="BG201" i="19"/>
  <c r="BG202" i="19"/>
  <c r="BG203" i="19"/>
  <c r="BG204" i="19"/>
  <c r="BG205" i="19"/>
  <c r="BG206" i="19"/>
  <c r="BG207" i="19"/>
  <c r="BG208" i="19"/>
  <c r="BG209" i="19"/>
  <c r="BG210" i="19"/>
  <c r="BG211" i="19"/>
  <c r="BG212" i="19"/>
  <c r="BG213" i="19"/>
  <c r="BG214" i="19"/>
  <c r="BG215" i="19"/>
  <c r="BG216" i="19"/>
  <c r="BG217" i="19"/>
  <c r="BG218" i="19"/>
  <c r="BG219" i="19"/>
  <c r="BG220" i="19"/>
  <c r="BG221" i="19"/>
  <c r="BG222" i="19"/>
  <c r="BG223" i="19"/>
  <c r="BG224" i="19"/>
  <c r="BG225" i="19"/>
  <c r="BG226" i="19"/>
  <c r="BG227" i="19"/>
  <c r="BG228" i="19"/>
  <c r="BG229" i="19"/>
  <c r="BG230" i="19"/>
  <c r="BG231" i="19"/>
  <c r="BG232" i="19"/>
  <c r="BG233" i="19"/>
  <c r="BG234" i="19"/>
  <c r="BG235" i="19"/>
  <c r="BG236" i="19"/>
  <c r="BG237" i="19"/>
  <c r="BG238" i="19"/>
  <c r="BG239" i="19"/>
  <c r="BG240" i="19"/>
  <c r="BG241" i="19"/>
  <c r="BG242" i="19"/>
  <c r="BG243" i="19"/>
  <c r="BG244" i="19"/>
  <c r="BG245" i="19"/>
  <c r="BG246" i="19"/>
  <c r="BG247" i="19"/>
  <c r="BG248" i="19"/>
  <c r="BG249" i="19"/>
  <c r="BG250" i="19"/>
  <c r="BG251" i="19"/>
  <c r="BG252" i="19"/>
  <c r="BG253" i="19"/>
  <c r="BG254" i="19"/>
  <c r="BG255" i="19"/>
  <c r="BG256" i="19"/>
  <c r="BG257" i="19"/>
  <c r="BG258" i="19"/>
  <c r="BG259" i="19"/>
  <c r="BG260" i="19"/>
  <c r="BG261" i="19"/>
  <c r="BG262" i="19"/>
  <c r="BG263" i="19"/>
  <c r="BG264" i="19"/>
  <c r="BG265" i="19"/>
  <c r="BG266" i="19"/>
  <c r="BG267" i="19"/>
  <c r="BG268" i="19"/>
  <c r="BG269" i="19"/>
  <c r="BG270" i="19"/>
  <c r="BG271" i="19"/>
  <c r="BG272" i="19"/>
  <c r="BG273" i="19"/>
  <c r="BG274" i="19"/>
  <c r="BG275" i="19"/>
  <c r="BG276" i="19"/>
  <c r="BG277" i="19"/>
  <c r="BG278" i="19"/>
  <c r="BG279" i="19"/>
  <c r="BG280" i="19"/>
  <c r="BG281" i="19"/>
  <c r="BG282" i="19"/>
  <c r="BG283" i="19"/>
  <c r="BG284" i="19"/>
  <c r="BG285" i="19"/>
  <c r="BG286" i="19"/>
  <c r="BG287" i="19"/>
  <c r="BG288" i="19"/>
  <c r="BG289" i="19"/>
  <c r="BG290" i="19"/>
  <c r="BG291" i="19"/>
  <c r="BG292" i="19"/>
  <c r="BG293" i="19"/>
  <c r="BG294" i="19"/>
  <c r="BG295" i="19"/>
  <c r="BG296" i="19"/>
  <c r="BG297" i="19"/>
  <c r="BG298" i="19"/>
  <c r="BG299" i="19"/>
  <c r="BG300" i="19"/>
  <c r="BG301" i="19"/>
  <c r="BG302" i="19"/>
  <c r="BG303" i="19"/>
  <c r="BG304" i="19"/>
  <c r="BG305" i="19"/>
  <c r="BG306" i="19"/>
  <c r="BG307" i="19"/>
  <c r="BG308" i="19"/>
  <c r="BG309" i="19"/>
  <c r="BG310" i="19"/>
  <c r="BG311" i="19"/>
  <c r="BG312" i="19"/>
  <c r="BG313" i="19"/>
  <c r="BG314" i="19"/>
  <c r="BG315" i="19"/>
  <c r="BG316" i="19"/>
  <c r="BG317" i="19"/>
  <c r="BG318" i="19"/>
  <c r="BG319" i="19"/>
  <c r="BG320" i="19"/>
  <c r="BG321" i="19"/>
  <c r="BG322" i="19"/>
  <c r="BG323" i="19"/>
  <c r="BG324" i="19"/>
  <c r="BG325" i="19"/>
  <c r="BG326" i="19"/>
  <c r="BG327" i="19"/>
  <c r="BG328" i="19"/>
  <c r="BG329" i="19"/>
  <c r="BG330" i="19"/>
  <c r="BG331" i="19"/>
  <c r="BG332" i="19"/>
  <c r="BG333" i="19"/>
  <c r="BG334" i="19"/>
  <c r="BG335" i="19"/>
  <c r="BG336" i="19"/>
  <c r="BG337" i="19"/>
  <c r="BG338" i="19"/>
  <c r="BG339" i="19"/>
  <c r="BG340" i="19"/>
  <c r="BG341" i="19"/>
  <c r="BG342" i="19"/>
  <c r="BG343" i="19"/>
  <c r="BG344" i="19"/>
  <c r="BG345" i="19"/>
  <c r="BG346" i="19"/>
  <c r="BG347" i="19"/>
  <c r="BG348" i="19"/>
  <c r="BG349" i="19"/>
  <c r="BG350" i="19"/>
  <c r="BG351" i="19"/>
  <c r="BG352" i="19"/>
  <c r="BG353" i="19"/>
  <c r="BG354" i="19"/>
  <c r="BG355" i="19"/>
  <c r="BG356" i="19"/>
  <c r="BG357" i="19"/>
  <c r="BG358" i="19"/>
  <c r="BG359" i="19"/>
  <c r="BG360" i="19"/>
  <c r="BG361" i="19"/>
  <c r="BG362" i="19"/>
  <c r="BG363" i="19"/>
  <c r="BG364" i="19"/>
  <c r="BG365" i="19"/>
  <c r="BG366" i="19"/>
  <c r="BG367" i="19"/>
  <c r="BG368" i="19"/>
  <c r="BG369" i="19"/>
  <c r="BG370" i="19"/>
  <c r="BG371" i="19"/>
  <c r="BG372" i="19"/>
  <c r="BG373" i="19"/>
  <c r="BG374" i="19"/>
  <c r="BG375" i="19"/>
  <c r="BG376" i="19"/>
  <c r="BG377" i="19"/>
  <c r="BG378" i="19"/>
  <c r="BG379" i="19"/>
  <c r="BG380" i="19"/>
  <c r="BG381" i="19"/>
  <c r="BG382" i="19"/>
  <c r="BG383" i="19"/>
  <c r="BG384" i="19"/>
  <c r="BG385" i="19"/>
  <c r="BG386" i="19"/>
  <c r="BG387" i="19"/>
  <c r="BG388" i="19"/>
  <c r="BG389" i="19"/>
  <c r="BG390" i="19"/>
  <c r="BG391" i="19"/>
  <c r="BG392" i="19"/>
  <c r="BG393" i="19"/>
  <c r="BG394" i="19"/>
  <c r="BG395" i="19"/>
  <c r="BG396" i="19"/>
  <c r="BG397" i="19"/>
  <c r="BG398" i="19"/>
  <c r="BG399" i="19"/>
  <c r="BG400" i="19"/>
  <c r="BG401" i="19"/>
  <c r="BG402" i="19"/>
  <c r="BG403" i="19"/>
  <c r="BG404" i="19"/>
  <c r="BG405" i="19"/>
  <c r="BG406" i="19"/>
  <c r="BG407" i="19"/>
  <c r="BG408" i="19"/>
  <c r="BG409" i="19"/>
  <c r="BG410" i="19"/>
  <c r="BG411" i="19"/>
  <c r="BG412" i="19"/>
  <c r="BG413" i="19"/>
  <c r="BG414" i="19"/>
  <c r="BG415" i="19"/>
  <c r="BG416" i="19"/>
  <c r="BG417" i="19"/>
  <c r="BG418" i="19"/>
  <c r="BG419" i="19"/>
  <c r="BG420" i="19"/>
  <c r="BG421" i="19"/>
  <c r="BG422" i="19"/>
  <c r="BG423" i="19"/>
  <c r="BG424" i="19"/>
  <c r="BG425" i="19"/>
  <c r="BG426" i="19"/>
  <c r="BG427" i="19"/>
  <c r="BG428" i="19"/>
  <c r="BG429" i="19"/>
  <c r="BG430" i="19"/>
  <c r="BG431" i="19"/>
  <c r="BG432" i="19"/>
  <c r="BG433" i="19"/>
  <c r="BG434" i="19"/>
  <c r="BG435" i="19"/>
  <c r="BG436" i="19"/>
  <c r="BG437" i="19"/>
  <c r="BG438" i="19"/>
  <c r="BG439" i="19"/>
  <c r="BG440" i="19"/>
  <c r="BG441" i="19"/>
  <c r="BG442" i="19"/>
  <c r="BG443" i="19"/>
  <c r="BG444" i="19"/>
  <c r="BG445" i="19"/>
  <c r="BG446" i="19"/>
  <c r="BG447" i="19"/>
  <c r="BG448" i="19"/>
  <c r="BG449" i="19"/>
  <c r="BG450" i="19"/>
  <c r="BG451" i="19"/>
  <c r="BG452" i="19"/>
  <c r="BG453" i="19"/>
  <c r="BG454" i="19"/>
  <c r="BG455" i="19"/>
  <c r="BG456" i="19"/>
  <c r="BG457" i="19"/>
  <c r="BG458" i="19"/>
  <c r="BG459" i="19"/>
  <c r="BG460" i="19"/>
  <c r="BG461" i="19"/>
  <c r="BG462" i="19"/>
  <c r="BG463" i="19"/>
  <c r="BG464" i="19"/>
  <c r="BG465" i="19"/>
  <c r="BG466" i="19"/>
  <c r="BG467" i="19"/>
  <c r="BG468" i="19"/>
  <c r="BG469" i="19"/>
  <c r="BG470" i="19"/>
  <c r="BG471" i="19"/>
  <c r="BG472" i="19"/>
  <c r="BI76" i="19"/>
  <c r="BI77" i="19"/>
  <c r="BI78" i="19"/>
  <c r="BI79" i="19"/>
  <c r="BI80" i="19"/>
  <c r="BI81" i="19"/>
  <c r="BI82" i="19"/>
  <c r="BI83" i="19"/>
  <c r="BI84" i="19"/>
  <c r="BI85" i="19"/>
  <c r="BI86" i="19"/>
  <c r="BI87" i="19"/>
  <c r="BI88" i="19"/>
  <c r="BI89" i="19"/>
  <c r="BI90" i="19"/>
  <c r="BI91" i="19"/>
  <c r="BI92" i="19"/>
  <c r="BI93" i="19"/>
  <c r="BI94" i="19"/>
  <c r="BI95" i="19"/>
  <c r="BI96" i="19"/>
  <c r="BI97" i="19"/>
  <c r="BI98" i="19"/>
  <c r="BI99" i="19"/>
  <c r="BI100" i="19"/>
  <c r="BI101" i="19"/>
  <c r="BI102" i="19"/>
  <c r="BI103" i="19"/>
  <c r="BI104" i="19"/>
  <c r="BI105" i="19"/>
  <c r="BI106" i="19"/>
  <c r="BI107" i="19"/>
  <c r="BI108" i="19"/>
  <c r="BI109" i="19"/>
  <c r="BI110" i="19"/>
  <c r="BI111" i="19"/>
  <c r="BI112" i="19"/>
  <c r="BI113" i="19"/>
  <c r="BI114" i="19"/>
  <c r="BI115" i="19"/>
  <c r="BI116" i="19"/>
  <c r="BI117" i="19"/>
  <c r="BI118" i="19"/>
  <c r="BI119" i="19"/>
  <c r="BI120" i="19"/>
  <c r="BI121" i="19"/>
  <c r="BI122" i="19"/>
  <c r="BI123" i="19"/>
  <c r="BI124" i="19"/>
  <c r="BI125" i="19"/>
  <c r="BI126" i="19"/>
  <c r="BI127" i="19"/>
  <c r="BI128" i="19"/>
  <c r="BI129" i="19"/>
  <c r="BI130" i="19"/>
  <c r="BI131" i="19"/>
  <c r="BI132" i="19"/>
  <c r="BI133" i="19"/>
  <c r="BI134" i="19"/>
  <c r="BI135" i="19"/>
  <c r="BI136" i="19"/>
  <c r="BI137" i="19"/>
  <c r="BI138" i="19"/>
  <c r="BI139" i="19"/>
  <c r="BI140" i="19"/>
  <c r="BI141" i="19"/>
  <c r="BI142" i="19"/>
  <c r="BI143" i="19"/>
  <c r="BI144" i="19"/>
  <c r="BI145" i="19"/>
  <c r="BI146" i="19"/>
  <c r="BI147" i="19"/>
  <c r="BI148" i="19"/>
  <c r="BI149" i="19"/>
  <c r="BI150" i="19"/>
  <c r="BI151" i="19"/>
  <c r="BI152" i="19"/>
  <c r="BI153" i="19"/>
  <c r="BI154" i="19"/>
  <c r="BI155" i="19"/>
  <c r="BI156" i="19"/>
  <c r="BI157" i="19"/>
  <c r="BI158" i="19"/>
  <c r="BI159" i="19"/>
  <c r="BI160" i="19"/>
  <c r="BI161" i="19"/>
  <c r="BI162" i="19"/>
  <c r="BI163" i="19"/>
  <c r="BI164" i="19"/>
  <c r="BI165" i="19"/>
  <c r="BI166" i="19"/>
  <c r="BI167" i="19"/>
  <c r="BI168" i="19"/>
  <c r="BI169" i="19"/>
  <c r="BI170" i="19"/>
  <c r="BI171" i="19"/>
  <c r="BI172" i="19"/>
  <c r="BI173" i="19"/>
  <c r="BI174" i="19"/>
  <c r="BI175" i="19"/>
  <c r="BI176" i="19"/>
  <c r="BI177" i="19"/>
  <c r="BI178" i="19"/>
  <c r="BI179" i="19"/>
  <c r="BI180" i="19"/>
  <c r="BI181" i="19"/>
  <c r="BI182" i="19"/>
  <c r="BI183" i="19"/>
  <c r="BI184" i="19"/>
  <c r="BI185" i="19"/>
  <c r="BI186" i="19"/>
  <c r="BI187" i="19"/>
  <c r="BI188" i="19"/>
  <c r="BI189" i="19"/>
  <c r="BI190" i="19"/>
  <c r="BI191" i="19"/>
  <c r="BI192" i="19"/>
  <c r="BI193" i="19"/>
  <c r="BI194" i="19"/>
  <c r="BI195" i="19"/>
  <c r="BI196" i="19"/>
  <c r="BI197" i="19"/>
  <c r="BI198" i="19"/>
  <c r="BI199" i="19"/>
  <c r="BI200" i="19"/>
  <c r="BI201" i="19"/>
  <c r="BI202" i="19"/>
  <c r="BI203" i="19"/>
  <c r="BI204" i="19"/>
  <c r="BI205" i="19"/>
  <c r="BI206" i="19"/>
  <c r="BI207" i="19"/>
  <c r="BI208" i="19"/>
  <c r="BI209" i="19"/>
  <c r="BI210" i="19"/>
  <c r="BI211" i="19"/>
  <c r="BI212" i="19"/>
  <c r="BI213" i="19"/>
  <c r="BI214" i="19"/>
  <c r="BI215" i="19"/>
  <c r="BI216" i="19"/>
  <c r="BI217" i="19"/>
  <c r="BI218" i="19"/>
  <c r="BI219" i="19"/>
  <c r="BI220" i="19"/>
  <c r="BI221" i="19"/>
  <c r="BI222" i="19"/>
  <c r="BI223" i="19"/>
  <c r="BI224" i="19"/>
  <c r="BI225" i="19"/>
  <c r="BI226" i="19"/>
  <c r="BI227" i="19"/>
  <c r="BI228" i="19"/>
  <c r="BI229" i="19"/>
  <c r="BI230" i="19"/>
  <c r="BI231" i="19"/>
  <c r="BI232" i="19"/>
  <c r="BI233" i="19"/>
  <c r="BI234" i="19"/>
  <c r="BI235" i="19"/>
  <c r="BI236" i="19"/>
  <c r="BI237" i="19"/>
  <c r="BI238" i="19"/>
  <c r="BI239" i="19"/>
  <c r="BI240" i="19"/>
  <c r="BI241" i="19"/>
  <c r="BI242" i="19"/>
  <c r="BI243" i="19"/>
  <c r="BI244" i="19"/>
  <c r="BI245" i="19"/>
  <c r="BI246" i="19"/>
  <c r="BI247" i="19"/>
  <c r="BI248" i="19"/>
  <c r="BI249" i="19"/>
  <c r="BI250" i="19"/>
  <c r="BI251" i="19"/>
  <c r="BI252" i="19"/>
  <c r="BI253" i="19"/>
  <c r="BI254" i="19"/>
  <c r="BI255" i="19"/>
  <c r="BI256" i="19"/>
  <c r="BI257" i="19"/>
  <c r="BI258" i="19"/>
  <c r="BI259" i="19"/>
  <c r="BI260" i="19"/>
  <c r="BI261" i="19"/>
  <c r="BI262" i="19"/>
  <c r="BI263" i="19"/>
  <c r="BI264" i="19"/>
  <c r="BI265" i="19"/>
  <c r="BI266" i="19"/>
  <c r="BI267" i="19"/>
  <c r="BI268" i="19"/>
  <c r="BI269" i="19"/>
  <c r="BI270" i="19"/>
  <c r="BI271" i="19"/>
  <c r="BI272" i="19"/>
  <c r="BI273" i="19"/>
  <c r="BI274" i="19"/>
  <c r="BI275" i="19"/>
  <c r="BI276" i="19"/>
  <c r="BI277" i="19"/>
  <c r="BI278" i="19"/>
  <c r="BI279" i="19"/>
  <c r="BI280" i="19"/>
  <c r="BI281" i="19"/>
  <c r="BI282" i="19"/>
  <c r="BI283" i="19"/>
  <c r="BI284" i="19"/>
  <c r="BI285" i="19"/>
  <c r="BI286" i="19"/>
  <c r="BI287" i="19"/>
  <c r="BI288" i="19"/>
  <c r="BI289" i="19"/>
  <c r="BI290" i="19"/>
  <c r="BI291" i="19"/>
  <c r="BI292" i="19"/>
  <c r="BI293" i="19"/>
  <c r="BI294" i="19"/>
  <c r="BI295" i="19"/>
  <c r="BI296" i="19"/>
  <c r="BI297" i="19"/>
  <c r="BI298" i="19"/>
  <c r="BI299" i="19"/>
  <c r="BI300" i="19"/>
  <c r="BI301" i="19"/>
  <c r="BI302" i="19"/>
  <c r="BI303" i="19"/>
  <c r="BI304" i="19"/>
  <c r="BI305" i="19"/>
  <c r="BI306" i="19"/>
  <c r="BI307" i="19"/>
  <c r="BI308" i="19"/>
  <c r="BI309" i="19"/>
  <c r="BI310" i="19"/>
  <c r="BI311" i="19"/>
  <c r="BI312" i="19"/>
  <c r="BI313" i="19"/>
  <c r="BI314" i="19"/>
  <c r="BI315" i="19"/>
  <c r="BI316" i="19"/>
  <c r="BI317" i="19"/>
  <c r="BI318" i="19"/>
  <c r="BI319" i="19"/>
  <c r="BI320" i="19"/>
  <c r="BI321" i="19"/>
  <c r="BI322" i="19"/>
  <c r="BI323" i="19"/>
  <c r="BI324" i="19"/>
  <c r="BI325" i="19"/>
  <c r="BI326" i="19"/>
  <c r="BI327" i="19"/>
  <c r="BI328" i="19"/>
  <c r="BI329" i="19"/>
  <c r="BI330" i="19"/>
  <c r="BI331" i="19"/>
  <c r="BI332" i="19"/>
  <c r="BI333" i="19"/>
  <c r="BI334" i="19"/>
  <c r="BI335" i="19"/>
  <c r="BI336" i="19"/>
  <c r="BI337" i="19"/>
  <c r="BI338" i="19"/>
  <c r="BI339" i="19"/>
  <c r="BI340" i="19"/>
  <c r="BI341" i="19"/>
  <c r="BI342" i="19"/>
  <c r="BI343" i="19"/>
  <c r="BI344" i="19"/>
  <c r="BI345" i="19"/>
  <c r="BI346" i="19"/>
  <c r="BI347" i="19"/>
  <c r="BI348" i="19"/>
  <c r="BI349" i="19"/>
  <c r="BI350" i="19"/>
  <c r="BI351" i="19"/>
  <c r="BI352" i="19"/>
  <c r="BI353" i="19"/>
  <c r="BI354" i="19"/>
  <c r="BI355" i="19"/>
  <c r="BI356" i="19"/>
  <c r="BI357" i="19"/>
  <c r="BI358" i="19"/>
  <c r="BI359" i="19"/>
  <c r="BI360" i="19"/>
  <c r="BI361" i="19"/>
  <c r="BI362" i="19"/>
  <c r="BI363" i="19"/>
  <c r="BI364" i="19"/>
  <c r="BI365" i="19"/>
  <c r="BI366" i="19"/>
  <c r="BI367" i="19"/>
  <c r="BI368" i="19"/>
  <c r="BI369" i="19"/>
  <c r="BI370" i="19"/>
  <c r="BI371" i="19"/>
  <c r="BI372" i="19"/>
  <c r="BI373" i="19"/>
  <c r="BI374" i="19"/>
  <c r="BI375" i="19"/>
  <c r="BI376" i="19"/>
  <c r="BI377" i="19"/>
  <c r="BI378" i="19"/>
  <c r="BI379" i="19"/>
  <c r="BI380" i="19"/>
  <c r="BI381" i="19"/>
  <c r="BI382" i="19"/>
  <c r="BI383" i="19"/>
  <c r="BI384" i="19"/>
  <c r="BI385" i="19"/>
  <c r="BI386" i="19"/>
  <c r="BI387" i="19"/>
  <c r="BI388" i="19"/>
  <c r="BI389" i="19"/>
  <c r="BI390" i="19"/>
  <c r="BI391" i="19"/>
  <c r="BI392" i="19"/>
  <c r="BI393" i="19"/>
  <c r="BI394" i="19"/>
  <c r="BI395" i="19"/>
  <c r="BI396" i="19"/>
  <c r="BI397" i="19"/>
  <c r="BI398" i="19"/>
  <c r="BI399" i="19"/>
  <c r="BI400" i="19"/>
  <c r="BI401" i="19"/>
  <c r="BI402" i="19"/>
  <c r="BI403" i="19"/>
  <c r="BI404" i="19"/>
  <c r="BI405" i="19"/>
  <c r="BI406" i="19"/>
  <c r="BI407" i="19"/>
  <c r="BI408" i="19"/>
  <c r="BI409" i="19"/>
  <c r="BI410" i="19"/>
  <c r="BI411" i="19"/>
  <c r="BI412" i="19"/>
  <c r="BI413" i="19"/>
  <c r="BI414" i="19"/>
  <c r="BI415" i="19"/>
  <c r="BI416" i="19"/>
  <c r="BI417" i="19"/>
  <c r="BI418" i="19"/>
  <c r="BI419" i="19"/>
  <c r="BI420" i="19"/>
  <c r="BI421" i="19"/>
  <c r="BI422" i="19"/>
  <c r="BI423" i="19"/>
  <c r="BI424" i="19"/>
  <c r="BI425" i="19"/>
  <c r="BI426" i="19"/>
  <c r="BI427" i="19"/>
  <c r="BI428" i="19"/>
  <c r="BI429" i="19"/>
  <c r="BI430" i="19"/>
  <c r="BI431" i="19"/>
  <c r="BI432" i="19"/>
  <c r="BI433" i="19"/>
  <c r="BI434" i="19"/>
  <c r="BI435" i="19"/>
  <c r="BI436" i="19"/>
  <c r="BI437" i="19"/>
  <c r="BI438" i="19"/>
  <c r="BI439" i="19"/>
  <c r="BI440" i="19"/>
  <c r="BI441" i="19"/>
  <c r="BI442" i="19"/>
  <c r="BI443" i="19"/>
  <c r="BI444" i="19"/>
  <c r="BI445" i="19"/>
  <c r="BI446" i="19"/>
  <c r="BI447" i="19"/>
  <c r="BI448" i="19"/>
  <c r="BI449" i="19"/>
  <c r="BI450" i="19"/>
  <c r="BI451" i="19"/>
  <c r="BI452" i="19"/>
  <c r="BI453" i="19"/>
  <c r="BI454" i="19"/>
  <c r="BI455" i="19"/>
  <c r="BI456" i="19"/>
  <c r="BI457" i="19"/>
  <c r="BI458" i="19"/>
  <c r="BI459" i="19"/>
  <c r="BI460" i="19"/>
  <c r="BI461" i="19"/>
  <c r="BI462" i="19"/>
  <c r="BI463" i="19"/>
  <c r="BI464" i="19"/>
  <c r="BI465" i="19"/>
  <c r="BI466" i="19"/>
  <c r="BI467" i="19"/>
  <c r="BI468" i="19"/>
  <c r="BI469" i="19"/>
  <c r="BI470" i="19"/>
  <c r="BI471" i="19"/>
  <c r="BI472" i="19"/>
  <c r="BI75" i="19"/>
  <c r="BM76" i="19"/>
  <c r="BM77" i="19"/>
  <c r="BM78" i="19"/>
  <c r="BM79" i="19"/>
  <c r="BM80" i="19"/>
  <c r="BM81" i="19"/>
  <c r="BM82" i="19"/>
  <c r="BM83" i="19"/>
  <c r="BM84" i="19"/>
  <c r="BM85" i="19"/>
  <c r="BM86" i="19"/>
  <c r="BM87" i="19"/>
  <c r="BM88" i="19"/>
  <c r="BM89" i="19"/>
  <c r="BM90" i="19"/>
  <c r="BM91" i="19"/>
  <c r="BM92" i="19"/>
  <c r="BM93" i="19"/>
  <c r="BM94" i="19"/>
  <c r="BM95" i="19"/>
  <c r="BM96" i="19"/>
  <c r="BM97" i="19"/>
  <c r="BM98" i="19"/>
  <c r="BM99" i="19"/>
  <c r="BM100" i="19"/>
  <c r="BM101" i="19"/>
  <c r="BM102" i="19"/>
  <c r="BM103" i="19"/>
  <c r="BM104" i="19"/>
  <c r="BM105" i="19"/>
  <c r="BM106" i="19"/>
  <c r="BM107" i="19"/>
  <c r="BM108" i="19"/>
  <c r="BM109" i="19"/>
  <c r="BM110" i="19"/>
  <c r="BM111" i="19"/>
  <c r="BM112" i="19"/>
  <c r="BM113" i="19"/>
  <c r="BM114" i="19"/>
  <c r="BM115" i="19"/>
  <c r="BM116" i="19"/>
  <c r="BM117" i="19"/>
  <c r="BM118" i="19"/>
  <c r="BM119" i="19"/>
  <c r="BM120" i="19"/>
  <c r="BM121" i="19"/>
  <c r="BM122" i="19"/>
  <c r="BM123" i="19"/>
  <c r="BM124" i="19"/>
  <c r="BM125" i="19"/>
  <c r="BM126" i="19"/>
  <c r="BM127" i="19"/>
  <c r="BM128" i="19"/>
  <c r="BM129" i="19"/>
  <c r="BM130" i="19"/>
  <c r="BM131" i="19"/>
  <c r="BM132" i="19"/>
  <c r="BM133" i="19"/>
  <c r="BM134" i="19"/>
  <c r="BM135" i="19"/>
  <c r="BM136" i="19"/>
  <c r="BM137" i="19"/>
  <c r="BM138" i="19"/>
  <c r="BM139" i="19"/>
  <c r="BM140" i="19"/>
  <c r="BM141" i="19"/>
  <c r="BM142" i="19"/>
  <c r="BM143" i="19"/>
  <c r="BM144" i="19"/>
  <c r="BM145" i="19"/>
  <c r="BM146" i="19"/>
  <c r="BM147" i="19"/>
  <c r="BM148" i="19"/>
  <c r="BM149" i="19"/>
  <c r="BM150" i="19"/>
  <c r="BM151" i="19"/>
  <c r="BM152" i="19"/>
  <c r="BM153" i="19"/>
  <c r="BM154" i="19"/>
  <c r="BM155" i="19"/>
  <c r="BM156" i="19"/>
  <c r="BM157" i="19"/>
  <c r="BM158" i="19"/>
  <c r="BM159" i="19"/>
  <c r="BM160" i="19"/>
  <c r="BM161" i="19"/>
  <c r="BM162" i="19"/>
  <c r="BM163" i="19"/>
  <c r="BM164" i="19"/>
  <c r="BM165" i="19"/>
  <c r="BM166" i="19"/>
  <c r="BM167" i="19"/>
  <c r="BM168" i="19"/>
  <c r="BM169" i="19"/>
  <c r="BM170" i="19"/>
  <c r="BM171" i="19"/>
  <c r="BM172" i="19"/>
  <c r="BM173" i="19"/>
  <c r="BM174" i="19"/>
  <c r="BM175" i="19"/>
  <c r="BM176" i="19"/>
  <c r="BM177" i="19"/>
  <c r="BM178" i="19"/>
  <c r="BM179" i="19"/>
  <c r="BM180" i="19"/>
  <c r="BM181" i="19"/>
  <c r="BM182" i="19"/>
  <c r="BM183" i="19"/>
  <c r="BM184" i="19"/>
  <c r="BM185" i="19"/>
  <c r="BM186" i="19"/>
  <c r="BM187" i="19"/>
  <c r="BM188" i="19"/>
  <c r="BM189" i="19"/>
  <c r="BM190" i="19"/>
  <c r="BM191" i="19"/>
  <c r="BM192" i="19"/>
  <c r="BM193" i="19"/>
  <c r="BM194" i="19"/>
  <c r="BM195" i="19"/>
  <c r="BM196" i="19"/>
  <c r="BM197" i="19"/>
  <c r="BM198" i="19"/>
  <c r="BM199" i="19"/>
  <c r="BM200" i="19"/>
  <c r="BM201" i="19"/>
  <c r="BM202" i="19"/>
  <c r="BM203" i="19"/>
  <c r="BM204" i="19"/>
  <c r="BM205" i="19"/>
  <c r="BM206" i="19"/>
  <c r="BM207" i="19"/>
  <c r="BM208" i="19"/>
  <c r="BM209" i="19"/>
  <c r="BM210" i="19"/>
  <c r="BM211" i="19"/>
  <c r="BM212" i="19"/>
  <c r="BM213" i="19"/>
  <c r="BM214" i="19"/>
  <c r="BM215" i="19"/>
  <c r="BM216" i="19"/>
  <c r="BM217" i="19"/>
  <c r="BM218" i="19"/>
  <c r="BM219" i="19"/>
  <c r="BM220" i="19"/>
  <c r="BM221" i="19"/>
  <c r="BM222" i="19"/>
  <c r="BM223" i="19"/>
  <c r="BM224" i="19"/>
  <c r="BM225" i="19"/>
  <c r="BM226" i="19"/>
  <c r="BM227" i="19"/>
  <c r="BM228" i="19"/>
  <c r="BM229" i="19"/>
  <c r="BM230" i="19"/>
  <c r="BM231" i="19"/>
  <c r="BM232" i="19"/>
  <c r="BM233" i="19"/>
  <c r="BM234" i="19"/>
  <c r="BM235" i="19"/>
  <c r="BM236" i="19"/>
  <c r="BM237" i="19"/>
  <c r="BM238" i="19"/>
  <c r="BM239" i="19"/>
  <c r="BM240" i="19"/>
  <c r="BM241" i="19"/>
  <c r="BM242" i="19"/>
  <c r="BM243" i="19"/>
  <c r="BM244" i="19"/>
  <c r="BM245" i="19"/>
  <c r="BM246" i="19"/>
  <c r="BM247" i="19"/>
  <c r="BM248" i="19"/>
  <c r="BM249" i="19"/>
  <c r="BM250" i="19"/>
  <c r="BM251" i="19"/>
  <c r="BM252" i="19"/>
  <c r="BM253" i="19"/>
  <c r="BM254" i="19"/>
  <c r="BM255" i="19"/>
  <c r="BM256" i="19"/>
  <c r="BM257" i="19"/>
  <c r="BM258" i="19"/>
  <c r="BM259" i="19"/>
  <c r="BM260" i="19"/>
  <c r="BM261" i="19"/>
  <c r="BM262" i="19"/>
  <c r="BM263" i="19"/>
  <c r="BM264" i="19"/>
  <c r="BM265" i="19"/>
  <c r="BM266" i="19"/>
  <c r="BM267" i="19"/>
  <c r="BM268" i="19"/>
  <c r="BM269" i="19"/>
  <c r="BM270" i="19"/>
  <c r="BM271" i="19"/>
  <c r="BM272" i="19"/>
  <c r="BM273" i="19"/>
  <c r="BM274" i="19"/>
  <c r="BM275" i="19"/>
  <c r="BM276" i="19"/>
  <c r="BM277" i="19"/>
  <c r="BM278" i="19"/>
  <c r="BM279" i="19"/>
  <c r="BM280" i="19"/>
  <c r="BM281" i="19"/>
  <c r="BM282" i="19"/>
  <c r="BM283" i="19"/>
  <c r="BM284" i="19"/>
  <c r="BM285" i="19"/>
  <c r="BM286" i="19"/>
  <c r="BM287" i="19"/>
  <c r="BM288" i="19"/>
  <c r="BM289" i="19"/>
  <c r="BM290" i="19"/>
  <c r="BM291" i="19"/>
  <c r="BM292" i="19"/>
  <c r="BM293" i="19"/>
  <c r="BM294" i="19"/>
  <c r="BM295" i="19"/>
  <c r="BM296" i="19"/>
  <c r="BM297" i="19"/>
  <c r="BM298" i="19"/>
  <c r="BM299" i="19"/>
  <c r="BM300" i="19"/>
  <c r="BM301" i="19"/>
  <c r="BM302" i="19"/>
  <c r="BM303" i="19"/>
  <c r="BM304" i="19"/>
  <c r="BM305" i="19"/>
  <c r="BM306" i="19"/>
  <c r="BM307" i="19"/>
  <c r="BM308" i="19"/>
  <c r="BM309" i="19"/>
  <c r="BM310" i="19"/>
  <c r="BM311" i="19"/>
  <c r="BM312" i="19"/>
  <c r="BM313" i="19"/>
  <c r="BM314" i="19"/>
  <c r="BM315" i="19"/>
  <c r="BM316" i="19"/>
  <c r="BM317" i="19"/>
  <c r="BM318" i="19"/>
  <c r="BM319" i="19"/>
  <c r="BM320" i="19"/>
  <c r="BM321" i="19"/>
  <c r="BM322" i="19"/>
  <c r="BM323" i="19"/>
  <c r="BM324" i="19"/>
  <c r="BM325" i="19"/>
  <c r="BM326" i="19"/>
  <c r="BM327" i="19"/>
  <c r="BM328" i="19"/>
  <c r="BM329" i="19"/>
  <c r="BM330" i="19"/>
  <c r="BM331" i="19"/>
  <c r="BM332" i="19"/>
  <c r="BM333" i="19"/>
  <c r="BM334" i="19"/>
  <c r="BM335" i="19"/>
  <c r="BM336" i="19"/>
  <c r="BM337" i="19"/>
  <c r="BM338" i="19"/>
  <c r="BM339" i="19"/>
  <c r="BM340" i="19"/>
  <c r="BM341" i="19"/>
  <c r="BM342" i="19"/>
  <c r="BM343" i="19"/>
  <c r="BM344" i="19"/>
  <c r="BM345" i="19"/>
  <c r="BM346" i="19"/>
  <c r="BM347" i="19"/>
  <c r="BM348" i="19"/>
  <c r="BM349" i="19"/>
  <c r="BM350" i="19"/>
  <c r="BM351" i="19"/>
  <c r="BM352" i="19"/>
  <c r="BM353" i="19"/>
  <c r="BM354" i="19"/>
  <c r="BM355" i="19"/>
  <c r="BM356" i="19"/>
  <c r="BM357" i="19"/>
  <c r="BM358" i="19"/>
  <c r="BM359" i="19"/>
  <c r="BM360" i="19"/>
  <c r="BM361" i="19"/>
  <c r="BM362" i="19"/>
  <c r="BM363" i="19"/>
  <c r="BM364" i="19"/>
  <c r="BM365" i="19"/>
  <c r="BM366" i="19"/>
  <c r="BM367" i="19"/>
  <c r="BM368" i="19"/>
  <c r="BM369" i="19"/>
  <c r="BM370" i="19"/>
  <c r="BM371" i="19"/>
  <c r="BM372" i="19"/>
  <c r="BM373" i="19"/>
  <c r="BM374" i="19"/>
  <c r="BM375" i="19"/>
  <c r="BM376" i="19"/>
  <c r="BM377" i="19"/>
  <c r="BM378" i="19"/>
  <c r="BM379" i="19"/>
  <c r="BM380" i="19"/>
  <c r="BM381" i="19"/>
  <c r="BM382" i="19"/>
  <c r="BM383" i="19"/>
  <c r="BM384" i="19"/>
  <c r="BM385" i="19"/>
  <c r="BM386" i="19"/>
  <c r="BM387" i="19"/>
  <c r="BM388" i="19"/>
  <c r="BM389" i="19"/>
  <c r="BM390" i="19"/>
  <c r="BM391" i="19"/>
  <c r="BM392" i="19"/>
  <c r="BM393" i="19"/>
  <c r="BM394" i="19"/>
  <c r="BM395" i="19"/>
  <c r="BM396" i="19"/>
  <c r="BM397" i="19"/>
  <c r="BM398" i="19"/>
  <c r="BM399" i="19"/>
  <c r="BM400" i="19"/>
  <c r="BM401" i="19"/>
  <c r="BM402" i="19"/>
  <c r="BM403" i="19"/>
  <c r="BM404" i="19"/>
  <c r="BM405" i="19"/>
  <c r="BM406" i="19"/>
  <c r="BM407" i="19"/>
  <c r="BM408" i="19"/>
  <c r="BM409" i="19"/>
  <c r="BM410" i="19"/>
  <c r="BM411" i="19"/>
  <c r="BM412" i="19"/>
  <c r="BM413" i="19"/>
  <c r="BM414" i="19"/>
  <c r="BM415" i="19"/>
  <c r="BM416" i="19"/>
  <c r="BM417" i="19"/>
  <c r="BM418" i="19"/>
  <c r="BM419" i="19"/>
  <c r="BM420" i="19"/>
  <c r="BM421" i="19"/>
  <c r="BM422" i="19"/>
  <c r="BM423" i="19"/>
  <c r="BM424" i="19"/>
  <c r="BM425" i="19"/>
  <c r="BM426" i="19"/>
  <c r="BM427" i="19"/>
  <c r="BM428" i="19"/>
  <c r="BM429" i="19"/>
  <c r="BM430" i="19"/>
  <c r="BM431" i="19"/>
  <c r="BM432" i="19"/>
  <c r="BM433" i="19"/>
  <c r="BM434" i="19"/>
  <c r="BM435" i="19"/>
  <c r="BM436" i="19"/>
  <c r="BM437" i="19"/>
  <c r="BM438" i="19"/>
  <c r="BM439" i="19"/>
  <c r="BM440" i="19"/>
  <c r="BM441" i="19"/>
  <c r="BM442" i="19"/>
  <c r="BM443" i="19"/>
  <c r="BM444" i="19"/>
  <c r="BM445" i="19"/>
  <c r="BM446" i="19"/>
  <c r="BM447" i="19"/>
  <c r="BM448" i="19"/>
  <c r="BM449" i="19"/>
  <c r="BM450" i="19"/>
  <c r="BM451" i="19"/>
  <c r="BM452" i="19"/>
  <c r="BM453" i="19"/>
  <c r="BM454" i="19"/>
  <c r="BM455" i="19"/>
  <c r="BM456" i="19"/>
  <c r="BM457" i="19"/>
  <c r="BM458" i="19"/>
  <c r="BM459" i="19"/>
  <c r="BM460" i="19"/>
  <c r="BM461" i="19"/>
  <c r="BM462" i="19"/>
  <c r="BM463" i="19"/>
  <c r="BM464" i="19"/>
  <c r="BM465" i="19"/>
  <c r="BM466" i="19"/>
  <c r="BM467" i="19"/>
  <c r="BM468" i="19"/>
  <c r="BM469" i="19"/>
  <c r="BM470" i="19"/>
  <c r="BM471" i="19"/>
  <c r="BM472" i="19"/>
  <c r="BM75" i="19"/>
  <c r="BL76" i="19"/>
  <c r="BL77" i="19"/>
  <c r="BL78" i="19"/>
  <c r="BL79" i="19"/>
  <c r="BL80" i="19"/>
  <c r="BL81" i="19"/>
  <c r="BL82" i="19"/>
  <c r="BL83" i="19"/>
  <c r="BL84" i="19"/>
  <c r="BL85" i="19"/>
  <c r="BL86" i="19"/>
  <c r="BL87" i="19"/>
  <c r="BL88" i="19"/>
  <c r="BL89" i="19"/>
  <c r="BL90" i="19"/>
  <c r="BL91" i="19"/>
  <c r="BL92" i="19"/>
  <c r="BL93" i="19"/>
  <c r="BL94" i="19"/>
  <c r="BL95" i="19"/>
  <c r="BL96" i="19"/>
  <c r="BL97" i="19"/>
  <c r="BL98" i="19"/>
  <c r="BL99" i="19"/>
  <c r="BL100" i="19"/>
  <c r="BL101" i="19"/>
  <c r="BL102" i="19"/>
  <c r="BL103" i="19"/>
  <c r="BL104" i="19"/>
  <c r="BL105" i="19"/>
  <c r="BL106" i="19"/>
  <c r="BL107" i="19"/>
  <c r="BL108" i="19"/>
  <c r="BL109" i="19"/>
  <c r="BL110" i="19"/>
  <c r="BL111" i="19"/>
  <c r="BL112" i="19"/>
  <c r="BL113" i="19"/>
  <c r="BL114" i="19"/>
  <c r="BL115" i="19"/>
  <c r="BL116" i="19"/>
  <c r="BL117" i="19"/>
  <c r="BL118" i="19"/>
  <c r="BL119" i="19"/>
  <c r="BL120" i="19"/>
  <c r="BL121" i="19"/>
  <c r="BL122" i="19"/>
  <c r="BL123" i="19"/>
  <c r="BL124" i="19"/>
  <c r="BL125" i="19"/>
  <c r="BL126" i="19"/>
  <c r="BL127" i="19"/>
  <c r="BL128" i="19"/>
  <c r="BL129" i="19"/>
  <c r="BL130" i="19"/>
  <c r="BL131" i="19"/>
  <c r="BL132" i="19"/>
  <c r="BL133" i="19"/>
  <c r="BL134" i="19"/>
  <c r="BL135" i="19"/>
  <c r="BL136" i="19"/>
  <c r="BL137" i="19"/>
  <c r="BL138" i="19"/>
  <c r="BL139" i="19"/>
  <c r="BL140" i="19"/>
  <c r="BL141" i="19"/>
  <c r="BL142" i="19"/>
  <c r="BL143" i="19"/>
  <c r="BL144" i="19"/>
  <c r="BL145" i="19"/>
  <c r="BL146" i="19"/>
  <c r="BL147" i="19"/>
  <c r="BL148" i="19"/>
  <c r="BL149" i="19"/>
  <c r="BL150" i="19"/>
  <c r="BL151" i="19"/>
  <c r="BL152" i="19"/>
  <c r="BL153" i="19"/>
  <c r="BL154" i="19"/>
  <c r="BL155" i="19"/>
  <c r="BL156" i="19"/>
  <c r="BL157" i="19"/>
  <c r="BL158" i="19"/>
  <c r="BL159" i="19"/>
  <c r="BL160" i="19"/>
  <c r="BL161" i="19"/>
  <c r="BL162" i="19"/>
  <c r="BL163" i="19"/>
  <c r="BL164" i="19"/>
  <c r="BL165" i="19"/>
  <c r="BL166" i="19"/>
  <c r="BL167" i="19"/>
  <c r="BL168" i="19"/>
  <c r="BL169" i="19"/>
  <c r="BL170" i="19"/>
  <c r="BL171" i="19"/>
  <c r="BL172" i="19"/>
  <c r="BL173" i="19"/>
  <c r="BL174" i="19"/>
  <c r="BL175" i="19"/>
  <c r="BL176" i="19"/>
  <c r="BL177" i="19"/>
  <c r="BL178" i="19"/>
  <c r="BL179" i="19"/>
  <c r="BL180" i="19"/>
  <c r="BL181" i="19"/>
  <c r="BL182" i="19"/>
  <c r="BL183" i="19"/>
  <c r="BL184" i="19"/>
  <c r="BL185" i="19"/>
  <c r="BL186" i="19"/>
  <c r="BL187" i="19"/>
  <c r="BL188" i="19"/>
  <c r="BL189" i="19"/>
  <c r="BL190" i="19"/>
  <c r="BL191" i="19"/>
  <c r="BL192" i="19"/>
  <c r="BL193" i="19"/>
  <c r="BL194" i="19"/>
  <c r="BL195" i="19"/>
  <c r="BL196" i="19"/>
  <c r="BL197" i="19"/>
  <c r="BL198" i="19"/>
  <c r="BL199" i="19"/>
  <c r="BL200" i="19"/>
  <c r="BL201" i="19"/>
  <c r="BL202" i="19"/>
  <c r="BL203" i="19"/>
  <c r="BL204" i="19"/>
  <c r="BL205" i="19"/>
  <c r="BL206" i="19"/>
  <c r="BL207" i="19"/>
  <c r="BL208" i="19"/>
  <c r="BL209" i="19"/>
  <c r="BL210" i="19"/>
  <c r="BL211" i="19"/>
  <c r="BL212" i="19"/>
  <c r="BL213" i="19"/>
  <c r="BL214" i="19"/>
  <c r="BL215" i="19"/>
  <c r="BL216" i="19"/>
  <c r="BL217" i="19"/>
  <c r="BL218" i="19"/>
  <c r="BL219" i="19"/>
  <c r="BL220" i="19"/>
  <c r="BL221" i="19"/>
  <c r="BL222" i="19"/>
  <c r="BL223" i="19"/>
  <c r="BL224" i="19"/>
  <c r="BL225" i="19"/>
  <c r="BL226" i="19"/>
  <c r="BL227" i="19"/>
  <c r="BL228" i="19"/>
  <c r="BL229" i="19"/>
  <c r="BL230" i="19"/>
  <c r="BL231" i="19"/>
  <c r="BL232" i="19"/>
  <c r="BL233" i="19"/>
  <c r="BL234" i="19"/>
  <c r="BL235" i="19"/>
  <c r="BL236" i="19"/>
  <c r="BL237" i="19"/>
  <c r="BL238" i="19"/>
  <c r="BL239" i="19"/>
  <c r="BL240" i="19"/>
  <c r="BL241" i="19"/>
  <c r="BL242" i="19"/>
  <c r="BL243" i="19"/>
  <c r="BL244" i="19"/>
  <c r="BL245" i="19"/>
  <c r="BL246" i="19"/>
  <c r="BL247" i="19"/>
  <c r="BL248" i="19"/>
  <c r="BL249" i="19"/>
  <c r="BL250" i="19"/>
  <c r="BL251" i="19"/>
  <c r="BL252" i="19"/>
  <c r="BL253" i="19"/>
  <c r="BL254" i="19"/>
  <c r="BL255" i="19"/>
  <c r="BL256" i="19"/>
  <c r="BL257" i="19"/>
  <c r="BL258" i="19"/>
  <c r="BL259" i="19"/>
  <c r="BL260" i="19"/>
  <c r="BL261" i="19"/>
  <c r="BL262" i="19"/>
  <c r="BL263" i="19"/>
  <c r="BL264" i="19"/>
  <c r="BL265" i="19"/>
  <c r="BL266" i="19"/>
  <c r="BL267" i="19"/>
  <c r="BL268" i="19"/>
  <c r="BL269" i="19"/>
  <c r="BL270" i="19"/>
  <c r="BL271" i="19"/>
  <c r="BL272" i="19"/>
  <c r="BL273" i="19"/>
  <c r="BL274" i="19"/>
  <c r="BL275" i="19"/>
  <c r="BL276" i="19"/>
  <c r="BL277" i="19"/>
  <c r="BL278" i="19"/>
  <c r="BL279" i="19"/>
  <c r="BL280" i="19"/>
  <c r="BL281" i="19"/>
  <c r="BL282" i="19"/>
  <c r="BL283" i="19"/>
  <c r="BL284" i="19"/>
  <c r="BL285" i="19"/>
  <c r="BL286" i="19"/>
  <c r="BL287" i="19"/>
  <c r="BL288" i="19"/>
  <c r="BL289" i="19"/>
  <c r="BL290" i="19"/>
  <c r="BL291" i="19"/>
  <c r="BL292" i="19"/>
  <c r="BL293" i="19"/>
  <c r="BL294" i="19"/>
  <c r="BL295" i="19"/>
  <c r="BL296" i="19"/>
  <c r="BL297" i="19"/>
  <c r="BL298" i="19"/>
  <c r="BL299" i="19"/>
  <c r="BL300" i="19"/>
  <c r="BL301" i="19"/>
  <c r="BL302" i="19"/>
  <c r="BL303" i="19"/>
  <c r="BL304" i="19"/>
  <c r="BL305" i="19"/>
  <c r="BL306" i="19"/>
  <c r="BL307" i="19"/>
  <c r="BL308" i="19"/>
  <c r="BL309" i="19"/>
  <c r="BL310" i="19"/>
  <c r="BL311" i="19"/>
  <c r="BL312" i="19"/>
  <c r="BL313" i="19"/>
  <c r="BL314" i="19"/>
  <c r="BL315" i="19"/>
  <c r="BL316" i="19"/>
  <c r="BL317" i="19"/>
  <c r="BL318" i="19"/>
  <c r="BL319" i="19"/>
  <c r="BL320" i="19"/>
  <c r="BL321" i="19"/>
  <c r="BL322" i="19"/>
  <c r="BL323" i="19"/>
  <c r="BL324" i="19"/>
  <c r="BL325" i="19"/>
  <c r="BL326" i="19"/>
  <c r="BL327" i="19"/>
  <c r="BL328" i="19"/>
  <c r="BL329" i="19"/>
  <c r="BL330" i="19"/>
  <c r="BL331" i="19"/>
  <c r="BL332" i="19"/>
  <c r="BL333" i="19"/>
  <c r="BL334" i="19"/>
  <c r="BL335" i="19"/>
  <c r="BL336" i="19"/>
  <c r="BL337" i="19"/>
  <c r="BL338" i="19"/>
  <c r="BL339" i="19"/>
  <c r="BL340" i="19"/>
  <c r="BL341" i="19"/>
  <c r="BL342" i="19"/>
  <c r="BL343" i="19"/>
  <c r="BL344" i="19"/>
  <c r="BL345" i="19"/>
  <c r="BL346" i="19"/>
  <c r="BL347" i="19"/>
  <c r="BL348" i="19"/>
  <c r="BL349" i="19"/>
  <c r="BL350" i="19"/>
  <c r="BL351" i="19"/>
  <c r="BL352" i="19"/>
  <c r="BL353" i="19"/>
  <c r="BL354" i="19"/>
  <c r="BL355" i="19"/>
  <c r="BL356" i="19"/>
  <c r="BL357" i="19"/>
  <c r="BL358" i="19"/>
  <c r="BL359" i="19"/>
  <c r="BL360" i="19"/>
  <c r="BL361" i="19"/>
  <c r="BL362" i="19"/>
  <c r="BL363" i="19"/>
  <c r="BL364" i="19"/>
  <c r="BL365" i="19"/>
  <c r="BL366" i="19"/>
  <c r="BL367" i="19"/>
  <c r="BL368" i="19"/>
  <c r="BL369" i="19"/>
  <c r="BL370" i="19"/>
  <c r="BL371" i="19"/>
  <c r="BL372" i="19"/>
  <c r="BL373" i="19"/>
  <c r="BL374" i="19"/>
  <c r="BL375" i="19"/>
  <c r="BL376" i="19"/>
  <c r="BL377" i="19"/>
  <c r="BL378" i="19"/>
  <c r="BL379" i="19"/>
  <c r="BL380" i="19"/>
  <c r="BL381" i="19"/>
  <c r="BL382" i="19"/>
  <c r="BL383" i="19"/>
  <c r="BL384" i="19"/>
  <c r="BL385" i="19"/>
  <c r="BL386" i="19"/>
  <c r="BL387" i="19"/>
  <c r="BL388" i="19"/>
  <c r="BL389" i="19"/>
  <c r="BL390" i="19"/>
  <c r="BL391" i="19"/>
  <c r="BL392" i="19"/>
  <c r="BL393" i="19"/>
  <c r="BL394" i="19"/>
  <c r="BL395" i="19"/>
  <c r="BL396" i="19"/>
  <c r="BL397" i="19"/>
  <c r="BL398" i="19"/>
  <c r="BL399" i="19"/>
  <c r="BL400" i="19"/>
  <c r="BL401" i="19"/>
  <c r="BL402" i="19"/>
  <c r="BL403" i="19"/>
  <c r="BL404" i="19"/>
  <c r="BL405" i="19"/>
  <c r="BL406" i="19"/>
  <c r="BL407" i="19"/>
  <c r="BL408" i="19"/>
  <c r="BL409" i="19"/>
  <c r="BL410" i="19"/>
  <c r="BL411" i="19"/>
  <c r="BL412" i="19"/>
  <c r="BL413" i="19"/>
  <c r="BL414" i="19"/>
  <c r="BL415" i="19"/>
  <c r="BL416" i="19"/>
  <c r="BL417" i="19"/>
  <c r="BL418" i="19"/>
  <c r="BL419" i="19"/>
  <c r="BL420" i="19"/>
  <c r="BL421" i="19"/>
  <c r="BL422" i="19"/>
  <c r="BL423" i="19"/>
  <c r="BL424" i="19"/>
  <c r="BL425" i="19"/>
  <c r="BL426" i="19"/>
  <c r="BL427" i="19"/>
  <c r="BL428" i="19"/>
  <c r="BL429" i="19"/>
  <c r="BL430" i="19"/>
  <c r="BL431" i="19"/>
  <c r="BL432" i="19"/>
  <c r="BL433" i="19"/>
  <c r="BL434" i="19"/>
  <c r="BL435" i="19"/>
  <c r="BL436" i="19"/>
  <c r="BL437" i="19"/>
  <c r="BL438" i="19"/>
  <c r="BL439" i="19"/>
  <c r="BL440" i="19"/>
  <c r="BL441" i="19"/>
  <c r="BL442" i="19"/>
  <c r="BL443" i="19"/>
  <c r="BL444" i="19"/>
  <c r="BL445" i="19"/>
  <c r="BL446" i="19"/>
  <c r="BL447" i="19"/>
  <c r="BL448" i="19"/>
  <c r="BL449" i="19"/>
  <c r="BL450" i="19"/>
  <c r="BL451" i="19"/>
  <c r="BL452" i="19"/>
  <c r="BL453" i="19"/>
  <c r="BL454" i="19"/>
  <c r="BL455" i="19"/>
  <c r="BL456" i="19"/>
  <c r="BL457" i="19"/>
  <c r="BL458" i="19"/>
  <c r="BL459" i="19"/>
  <c r="BL460" i="19"/>
  <c r="BL461" i="19"/>
  <c r="BL462" i="19"/>
  <c r="BL463" i="19"/>
  <c r="BL464" i="19"/>
  <c r="BL465" i="19"/>
  <c r="BL466" i="19"/>
  <c r="BL467" i="19"/>
  <c r="BL468" i="19"/>
  <c r="BL469" i="19"/>
  <c r="BL470" i="19"/>
  <c r="BL471" i="19"/>
  <c r="BL472" i="19"/>
  <c r="BL75" i="19"/>
  <c r="BN88" i="19"/>
  <c r="BN89" i="19"/>
  <c r="BN90" i="19"/>
  <c r="BN91" i="19"/>
  <c r="BN92" i="19"/>
  <c r="BN93" i="19"/>
  <c r="BN94" i="19"/>
  <c r="BN95" i="19"/>
  <c r="BN96" i="19"/>
  <c r="BN97" i="19"/>
  <c r="BN98" i="19"/>
  <c r="BN99" i="19"/>
  <c r="BN100" i="19"/>
  <c r="BN101" i="19"/>
  <c r="BN102" i="19"/>
  <c r="BN103" i="19"/>
  <c r="BN104" i="19"/>
  <c r="BN105" i="19"/>
  <c r="BN106" i="19"/>
  <c r="BN107" i="19"/>
  <c r="BN108" i="19"/>
  <c r="BN109" i="19"/>
  <c r="BN110" i="19"/>
  <c r="BN111" i="19"/>
  <c r="BN112" i="19"/>
  <c r="BN113" i="19"/>
  <c r="BN114" i="19"/>
  <c r="BN115" i="19"/>
  <c r="BN116" i="19"/>
  <c r="BN117" i="19"/>
  <c r="BN118" i="19"/>
  <c r="BN119" i="19"/>
  <c r="BN120" i="19"/>
  <c r="BN121" i="19"/>
  <c r="BN122" i="19"/>
  <c r="BN123" i="19"/>
  <c r="BN124" i="19"/>
  <c r="BN125" i="19"/>
  <c r="BN126" i="19"/>
  <c r="BN127" i="19"/>
  <c r="BN128" i="19"/>
  <c r="BN129" i="19"/>
  <c r="BN130" i="19"/>
  <c r="BN131" i="19"/>
  <c r="BN132" i="19"/>
  <c r="BN133" i="19"/>
  <c r="BN134" i="19"/>
  <c r="BN135" i="19"/>
  <c r="BN136" i="19"/>
  <c r="BN137" i="19"/>
  <c r="BN138" i="19"/>
  <c r="BN139" i="19"/>
  <c r="BN140" i="19"/>
  <c r="BN141" i="19"/>
  <c r="BN142" i="19"/>
  <c r="BN143" i="19"/>
  <c r="BN144" i="19"/>
  <c r="BN145" i="19"/>
  <c r="BN146" i="19"/>
  <c r="BN147" i="19"/>
  <c r="BN148" i="19"/>
  <c r="BN149" i="19"/>
  <c r="BN150" i="19"/>
  <c r="BN151" i="19"/>
  <c r="BN152" i="19"/>
  <c r="BN153" i="19"/>
  <c r="BN154" i="19"/>
  <c r="BN155" i="19"/>
  <c r="BN156" i="19"/>
  <c r="BN157" i="19"/>
  <c r="BN158" i="19"/>
  <c r="BN159" i="19"/>
  <c r="BN160" i="19"/>
  <c r="BN161" i="19"/>
  <c r="BN162" i="19"/>
  <c r="BN163" i="19"/>
  <c r="BN164" i="19"/>
  <c r="BN165" i="19"/>
  <c r="BN166" i="19"/>
  <c r="BN167" i="19"/>
  <c r="BN168" i="19"/>
  <c r="BN169" i="19"/>
  <c r="BN170" i="19"/>
  <c r="BN171" i="19"/>
  <c r="BN172" i="19"/>
  <c r="BN173" i="19"/>
  <c r="BN174" i="19"/>
  <c r="BN175" i="19"/>
  <c r="BN176" i="19"/>
  <c r="BN177" i="19"/>
  <c r="BN178" i="19"/>
  <c r="BN179" i="19"/>
  <c r="BN180" i="19"/>
  <c r="BN181" i="19"/>
  <c r="BN182" i="19"/>
  <c r="BN183" i="19"/>
  <c r="BN184" i="19"/>
  <c r="BN185" i="19"/>
  <c r="BN186" i="19"/>
  <c r="BN187" i="19"/>
  <c r="BN188" i="19"/>
  <c r="BN189" i="19"/>
  <c r="BN190" i="19"/>
  <c r="BN191" i="19"/>
  <c r="BN192" i="19"/>
  <c r="BN193" i="19"/>
  <c r="BN194" i="19"/>
  <c r="BN195" i="19"/>
  <c r="BN196" i="19"/>
  <c r="BN197" i="19"/>
  <c r="BN198" i="19"/>
  <c r="BN199" i="19"/>
  <c r="BN200" i="19"/>
  <c r="BN201" i="19"/>
  <c r="BN202" i="19"/>
  <c r="BN203" i="19"/>
  <c r="BN204" i="19"/>
  <c r="BN205" i="19"/>
  <c r="BN206" i="19"/>
  <c r="BN207" i="19"/>
  <c r="BN208" i="19"/>
  <c r="BN209" i="19"/>
  <c r="BN210" i="19"/>
  <c r="BN211" i="19"/>
  <c r="BN212" i="19"/>
  <c r="BN213" i="19"/>
  <c r="BN214" i="19"/>
  <c r="BN215" i="19"/>
  <c r="BN216" i="19"/>
  <c r="BN217" i="19"/>
  <c r="BN218" i="19"/>
  <c r="BN219" i="19"/>
  <c r="BN220" i="19"/>
  <c r="BN221" i="19"/>
  <c r="BN222" i="19"/>
  <c r="BN223" i="19"/>
  <c r="BN224" i="19"/>
  <c r="BN225" i="19"/>
  <c r="BN226" i="19"/>
  <c r="BN227" i="19"/>
  <c r="BN228" i="19"/>
  <c r="BN229" i="19"/>
  <c r="BN230" i="19"/>
  <c r="BN231" i="19"/>
  <c r="BN232" i="19"/>
  <c r="BN233" i="19"/>
  <c r="BN234" i="19"/>
  <c r="BN235" i="19"/>
  <c r="BN236" i="19"/>
  <c r="BN237" i="19"/>
  <c r="BN238" i="19"/>
  <c r="BN239" i="19"/>
  <c r="BN240" i="19"/>
  <c r="BN241" i="19"/>
  <c r="BN242" i="19"/>
  <c r="BN243" i="19"/>
  <c r="BN244" i="19"/>
  <c r="BN245" i="19"/>
  <c r="BN246" i="19"/>
  <c r="BN247" i="19"/>
  <c r="BN248" i="19"/>
  <c r="BN249" i="19"/>
  <c r="BN250" i="19"/>
  <c r="BN251" i="19"/>
  <c r="BN252" i="19"/>
  <c r="BN253" i="19"/>
  <c r="BN254" i="19"/>
  <c r="BN255" i="19"/>
  <c r="BN256" i="19"/>
  <c r="BN257" i="19"/>
  <c r="BN258" i="19"/>
  <c r="BN259" i="19"/>
  <c r="BN260" i="19"/>
  <c r="BN261" i="19"/>
  <c r="BN262" i="19"/>
  <c r="BN263" i="19"/>
  <c r="BN264" i="19"/>
  <c r="BN265" i="19"/>
  <c r="BN266" i="19"/>
  <c r="BN267" i="19"/>
  <c r="BN268" i="19"/>
  <c r="BN269" i="19"/>
  <c r="BN270" i="19"/>
  <c r="BN271" i="19"/>
  <c r="BN272" i="19"/>
  <c r="BN273" i="19"/>
  <c r="BN274" i="19"/>
  <c r="BN275" i="19"/>
  <c r="BN276" i="19"/>
  <c r="BN277" i="19"/>
  <c r="BN278" i="19"/>
  <c r="BN279" i="19"/>
  <c r="BN280" i="19"/>
  <c r="BN281" i="19"/>
  <c r="BN282" i="19"/>
  <c r="BN283" i="19"/>
  <c r="BN284" i="19"/>
  <c r="BN285" i="19"/>
  <c r="BN286" i="19"/>
  <c r="BN287" i="19"/>
  <c r="BN288" i="19"/>
  <c r="BN289" i="19"/>
  <c r="BN290" i="19"/>
  <c r="BN291" i="19"/>
  <c r="BN292" i="19"/>
  <c r="BN293" i="19"/>
  <c r="BN294" i="19"/>
  <c r="BN295" i="19"/>
  <c r="BN296" i="19"/>
  <c r="BN297" i="19"/>
  <c r="BN298" i="19"/>
  <c r="BN299" i="19"/>
  <c r="BN300" i="19"/>
  <c r="BN301" i="19"/>
  <c r="BN302" i="19"/>
  <c r="BN303" i="19"/>
  <c r="BN304" i="19"/>
  <c r="BN305" i="19"/>
  <c r="BN306" i="19"/>
  <c r="BN307" i="19"/>
  <c r="BN308" i="19"/>
  <c r="BN309" i="19"/>
  <c r="BN310" i="19"/>
  <c r="BN311" i="19"/>
  <c r="BN312" i="19"/>
  <c r="BN313" i="19"/>
  <c r="BN314" i="19"/>
  <c r="BN315" i="19"/>
  <c r="BN316" i="19"/>
  <c r="BN317" i="19"/>
  <c r="BN318" i="19"/>
  <c r="BN319" i="19"/>
  <c r="BN320" i="19"/>
  <c r="BN321" i="19"/>
  <c r="BN322" i="19"/>
  <c r="BN323" i="19"/>
  <c r="BN324" i="19"/>
  <c r="BN325" i="19"/>
  <c r="BN326" i="19"/>
  <c r="BN327" i="19"/>
  <c r="BN328" i="19"/>
  <c r="BN329" i="19"/>
  <c r="BN330" i="19"/>
  <c r="BN331" i="19"/>
  <c r="BN332" i="19"/>
  <c r="BN333" i="19"/>
  <c r="BN334" i="19"/>
  <c r="BN335" i="19"/>
  <c r="BN336" i="19"/>
  <c r="BN337" i="19"/>
  <c r="BN338" i="19"/>
  <c r="BN339" i="19"/>
  <c r="BN340" i="19"/>
  <c r="BN341" i="19"/>
  <c r="BN342" i="19"/>
  <c r="BN343" i="19"/>
  <c r="BN344" i="19"/>
  <c r="BN345" i="19"/>
  <c r="BN346" i="19"/>
  <c r="BN347" i="19"/>
  <c r="BN348" i="19"/>
  <c r="BN349" i="19"/>
  <c r="BN350" i="19"/>
  <c r="BN351" i="19"/>
  <c r="BN352" i="19"/>
  <c r="BN353" i="19"/>
  <c r="BN354" i="19"/>
  <c r="BN355" i="19"/>
  <c r="BN356" i="19"/>
  <c r="BN357" i="19"/>
  <c r="BN358" i="19"/>
  <c r="BN359" i="19"/>
  <c r="BN360" i="19"/>
  <c r="BN361" i="19"/>
  <c r="BN362" i="19"/>
  <c r="BN363" i="19"/>
  <c r="BN364" i="19"/>
  <c r="BN365" i="19"/>
  <c r="BN366" i="19"/>
  <c r="BN367" i="19"/>
  <c r="BN368" i="19"/>
  <c r="BN369" i="19"/>
  <c r="BN370" i="19"/>
  <c r="BN371" i="19"/>
  <c r="BN372" i="19"/>
  <c r="BN373" i="19"/>
  <c r="BN374" i="19"/>
  <c r="BN375" i="19"/>
  <c r="BN376" i="19"/>
  <c r="BN377" i="19"/>
  <c r="BN378" i="19"/>
  <c r="BN379" i="19"/>
  <c r="BN380" i="19"/>
  <c r="BN381" i="19"/>
  <c r="BN382" i="19"/>
  <c r="BN383" i="19"/>
  <c r="BN384" i="19"/>
  <c r="BN385" i="19"/>
  <c r="BN386" i="19"/>
  <c r="BN387" i="19"/>
  <c r="BN388" i="19"/>
  <c r="BN389" i="19"/>
  <c r="BN390" i="19"/>
  <c r="BN391" i="19"/>
  <c r="BN392" i="19"/>
  <c r="BN393" i="19"/>
  <c r="BN394" i="19"/>
  <c r="BN395" i="19"/>
  <c r="BN396" i="19"/>
  <c r="BN397" i="19"/>
  <c r="BN398" i="19"/>
  <c r="BN399" i="19"/>
  <c r="BN400" i="19"/>
  <c r="BN401" i="19"/>
  <c r="BN402" i="19"/>
  <c r="BN403" i="19"/>
  <c r="BN404" i="19"/>
  <c r="BN405" i="19"/>
  <c r="BN406" i="19"/>
  <c r="BN407" i="19"/>
  <c r="BN408" i="19"/>
  <c r="BN409" i="19"/>
  <c r="BN410" i="19"/>
  <c r="BN411" i="19"/>
  <c r="BN412" i="19"/>
  <c r="BN413" i="19"/>
  <c r="BN414" i="19"/>
  <c r="BN415" i="19"/>
  <c r="BN416" i="19"/>
  <c r="BN417" i="19"/>
  <c r="BN418" i="19"/>
  <c r="BN419" i="19"/>
  <c r="BN420" i="19"/>
  <c r="BN421" i="19"/>
  <c r="BN422" i="19"/>
  <c r="BN423" i="19"/>
  <c r="BN424" i="19"/>
  <c r="BN425" i="19"/>
  <c r="BN426" i="19"/>
  <c r="BN427" i="19"/>
  <c r="BN428" i="19"/>
  <c r="BN429" i="19"/>
  <c r="BN430" i="19"/>
  <c r="BN431" i="19"/>
  <c r="BN432" i="19"/>
  <c r="BN433" i="19"/>
  <c r="BN434" i="19"/>
  <c r="BN435" i="19"/>
  <c r="BN436" i="19"/>
  <c r="BN437" i="19"/>
  <c r="BN438" i="19"/>
  <c r="BN439" i="19"/>
  <c r="BN440" i="19"/>
  <c r="BN441" i="19"/>
  <c r="BN442" i="19"/>
  <c r="BN443" i="19"/>
  <c r="BN444" i="19"/>
  <c r="BN445" i="19"/>
  <c r="BN446" i="19"/>
  <c r="BN447" i="19"/>
  <c r="BN448" i="19"/>
  <c r="BN449" i="19"/>
  <c r="BN450" i="19"/>
  <c r="BN451" i="19"/>
  <c r="BN452" i="19"/>
  <c r="BN453" i="19"/>
  <c r="BN454" i="19"/>
  <c r="BN455" i="19"/>
  <c r="BN456" i="19"/>
  <c r="BN457" i="19"/>
  <c r="BN458" i="19"/>
  <c r="BN459" i="19"/>
  <c r="BN460" i="19"/>
  <c r="BN461" i="19"/>
  <c r="BN462" i="19"/>
  <c r="BN463" i="19"/>
  <c r="BN464" i="19"/>
  <c r="BN465" i="19"/>
  <c r="BN466" i="19"/>
  <c r="BN467" i="19"/>
  <c r="BN468" i="19"/>
  <c r="BN469" i="19"/>
  <c r="BN470" i="19"/>
  <c r="BN471" i="19"/>
  <c r="BN472" i="19"/>
  <c r="CJ74" i="19"/>
  <c r="CJ73" i="19"/>
  <c r="CI73" i="19"/>
  <c r="CJ76" i="19"/>
  <c r="CJ77" i="19"/>
  <c r="CJ78" i="19"/>
  <c r="CJ79" i="19"/>
  <c r="CJ80" i="19"/>
  <c r="CJ81" i="19"/>
  <c r="CJ82" i="19"/>
  <c r="CJ83" i="19"/>
  <c r="CJ84" i="19"/>
  <c r="CJ85" i="19"/>
  <c r="CJ86" i="19"/>
  <c r="CJ87" i="19"/>
  <c r="CJ88" i="19"/>
  <c r="CJ89" i="19"/>
  <c r="CJ90" i="19"/>
  <c r="CJ91" i="19"/>
  <c r="CJ92" i="19"/>
  <c r="CJ93" i="19"/>
  <c r="CJ94" i="19"/>
  <c r="CJ95" i="19"/>
  <c r="CJ96" i="19"/>
  <c r="CJ97" i="19"/>
  <c r="CJ98" i="19"/>
  <c r="CJ99" i="19"/>
  <c r="CJ100" i="19"/>
  <c r="CJ101" i="19"/>
  <c r="CJ102" i="19"/>
  <c r="CJ103" i="19"/>
  <c r="CJ104" i="19"/>
  <c r="CJ105" i="19"/>
  <c r="CJ106" i="19"/>
  <c r="CJ107" i="19"/>
  <c r="CJ108" i="19"/>
  <c r="CJ109" i="19"/>
  <c r="CJ110" i="19"/>
  <c r="CJ111" i="19"/>
  <c r="CJ112" i="19"/>
  <c r="CJ113" i="19"/>
  <c r="CJ114" i="19"/>
  <c r="CJ115" i="19"/>
  <c r="CJ116" i="19"/>
  <c r="CJ117" i="19"/>
  <c r="CJ118" i="19"/>
  <c r="CJ119" i="19"/>
  <c r="CJ120" i="19"/>
  <c r="CJ121" i="19"/>
  <c r="CJ122" i="19"/>
  <c r="CJ123" i="19"/>
  <c r="CJ124" i="19"/>
  <c r="CJ125" i="19"/>
  <c r="CJ126" i="19"/>
  <c r="CJ127" i="19"/>
  <c r="CJ128" i="19"/>
  <c r="CJ129" i="19"/>
  <c r="CJ130" i="19"/>
  <c r="CJ131" i="19"/>
  <c r="CJ132" i="19"/>
  <c r="CJ133" i="19"/>
  <c r="CJ134" i="19"/>
  <c r="CJ135" i="19"/>
  <c r="CJ136" i="19"/>
  <c r="CJ137" i="19"/>
  <c r="CJ138" i="19"/>
  <c r="CJ139" i="19"/>
  <c r="CJ140" i="19"/>
  <c r="CJ141" i="19"/>
  <c r="CJ142" i="19"/>
  <c r="CJ143" i="19"/>
  <c r="CJ144" i="19"/>
  <c r="CJ145" i="19"/>
  <c r="CJ146" i="19"/>
  <c r="CJ147" i="19"/>
  <c r="CJ148" i="19"/>
  <c r="CJ149" i="19"/>
  <c r="CJ150" i="19"/>
  <c r="CJ151" i="19"/>
  <c r="CJ152" i="19"/>
  <c r="CJ153" i="19"/>
  <c r="CJ154" i="19"/>
  <c r="CJ155" i="19"/>
  <c r="CJ156" i="19"/>
  <c r="CJ157" i="19"/>
  <c r="CJ158" i="19"/>
  <c r="CJ159" i="19"/>
  <c r="CJ160" i="19"/>
  <c r="CJ161" i="19"/>
  <c r="CJ162" i="19"/>
  <c r="CJ163" i="19"/>
  <c r="CJ164" i="19"/>
  <c r="CJ165" i="19"/>
  <c r="CJ166" i="19"/>
  <c r="CJ167" i="19"/>
  <c r="CJ168" i="19"/>
  <c r="CJ169" i="19"/>
  <c r="CJ170" i="19"/>
  <c r="CJ171" i="19"/>
  <c r="CJ172" i="19"/>
  <c r="CJ173" i="19"/>
  <c r="CJ174" i="19"/>
  <c r="CJ175" i="19"/>
  <c r="CJ176" i="19"/>
  <c r="CJ177" i="19"/>
  <c r="CJ178" i="19"/>
  <c r="CJ179" i="19"/>
  <c r="CJ180" i="19"/>
  <c r="CJ181" i="19"/>
  <c r="CJ182" i="19"/>
  <c r="CJ183" i="19"/>
  <c r="CJ184" i="19"/>
  <c r="CJ185" i="19"/>
  <c r="CJ186" i="19"/>
  <c r="CJ187" i="19"/>
  <c r="CJ188" i="19"/>
  <c r="CJ189" i="19"/>
  <c r="CJ190" i="19"/>
  <c r="CJ191" i="19"/>
  <c r="CJ192" i="19"/>
  <c r="CJ193" i="19"/>
  <c r="CJ194" i="19"/>
  <c r="CJ195" i="19"/>
  <c r="CJ196" i="19"/>
  <c r="CJ197" i="19"/>
  <c r="CJ198" i="19"/>
  <c r="CJ199" i="19"/>
  <c r="CJ200" i="19"/>
  <c r="CJ201" i="19"/>
  <c r="CJ202" i="19"/>
  <c r="CJ203" i="19"/>
  <c r="CJ204" i="19"/>
  <c r="CJ205" i="19"/>
  <c r="CJ206" i="19"/>
  <c r="CJ207" i="19"/>
  <c r="CJ208" i="19"/>
  <c r="CJ209" i="19"/>
  <c r="CJ210" i="19"/>
  <c r="CJ211" i="19"/>
  <c r="CJ212" i="19"/>
  <c r="CJ213" i="19"/>
  <c r="CJ214" i="19"/>
  <c r="CJ215" i="19"/>
  <c r="CJ216" i="19"/>
  <c r="CJ217" i="19"/>
  <c r="CJ218" i="19"/>
  <c r="CJ219" i="19"/>
  <c r="CJ220" i="19"/>
  <c r="CJ221" i="19"/>
  <c r="CJ222" i="19"/>
  <c r="CJ223" i="19"/>
  <c r="CJ224" i="19"/>
  <c r="CJ225" i="19"/>
  <c r="CJ226" i="19"/>
  <c r="CJ227" i="19"/>
  <c r="CJ228" i="19"/>
  <c r="CJ229" i="19"/>
  <c r="CJ230" i="19"/>
  <c r="CJ231" i="19"/>
  <c r="CJ232" i="19"/>
  <c r="CJ233" i="19"/>
  <c r="CJ234" i="19"/>
  <c r="CJ235" i="19"/>
  <c r="CJ236" i="19"/>
  <c r="CJ237" i="19"/>
  <c r="CJ238" i="19"/>
  <c r="CJ239" i="19"/>
  <c r="CJ240" i="19"/>
  <c r="CJ241" i="19"/>
  <c r="CJ242" i="19"/>
  <c r="CJ243" i="19"/>
  <c r="CJ244" i="19"/>
  <c r="CJ245" i="19"/>
  <c r="CJ246" i="19"/>
  <c r="CJ247" i="19"/>
  <c r="CJ248" i="19"/>
  <c r="CJ249" i="19"/>
  <c r="CJ250" i="19"/>
  <c r="CJ251" i="19"/>
  <c r="CJ252" i="19"/>
  <c r="CJ253" i="19"/>
  <c r="CJ254" i="19"/>
  <c r="CJ255" i="19"/>
  <c r="CJ256" i="19"/>
  <c r="CJ257" i="19"/>
  <c r="CJ258" i="19"/>
  <c r="CJ259" i="19"/>
  <c r="CJ260" i="19"/>
  <c r="CJ261" i="19"/>
  <c r="CJ262" i="19"/>
  <c r="CJ263" i="19"/>
  <c r="CJ264" i="19"/>
  <c r="CJ265" i="19"/>
  <c r="CJ266" i="19"/>
  <c r="CJ267" i="19"/>
  <c r="CJ268" i="19"/>
  <c r="CJ269" i="19"/>
  <c r="CJ270" i="19"/>
  <c r="CJ271" i="19"/>
  <c r="CJ272" i="19"/>
  <c r="CJ273" i="19"/>
  <c r="CJ274" i="19"/>
  <c r="CJ275" i="19"/>
  <c r="CJ276" i="19"/>
  <c r="CJ277" i="19"/>
  <c r="CJ278" i="19"/>
  <c r="CJ279" i="19"/>
  <c r="CJ280" i="19"/>
  <c r="CJ281" i="19"/>
  <c r="CJ282" i="19"/>
  <c r="CJ283" i="19"/>
  <c r="CJ284" i="19"/>
  <c r="CJ285" i="19"/>
  <c r="CJ286" i="19"/>
  <c r="CJ287" i="19"/>
  <c r="CJ288" i="19"/>
  <c r="CJ289" i="19"/>
  <c r="CJ290" i="19"/>
  <c r="CJ291" i="19"/>
  <c r="CJ292" i="19"/>
  <c r="CJ293" i="19"/>
  <c r="CJ294" i="19"/>
  <c r="CJ295" i="19"/>
  <c r="CJ296" i="19"/>
  <c r="CJ297" i="19"/>
  <c r="CJ298" i="19"/>
  <c r="CJ299" i="19"/>
  <c r="CJ300" i="19"/>
  <c r="CJ301" i="19"/>
  <c r="CJ302" i="19"/>
  <c r="CJ303" i="19"/>
  <c r="CJ304" i="19"/>
  <c r="CJ305" i="19"/>
  <c r="CJ306" i="19"/>
  <c r="CJ307" i="19"/>
  <c r="CJ308" i="19"/>
  <c r="CJ309" i="19"/>
  <c r="CJ310" i="19"/>
  <c r="CJ311" i="19"/>
  <c r="CJ312" i="19"/>
  <c r="CJ313" i="19"/>
  <c r="CJ314" i="19"/>
  <c r="CJ315" i="19"/>
  <c r="CJ316" i="19"/>
  <c r="CJ317" i="19"/>
  <c r="CJ318" i="19"/>
  <c r="CJ319" i="19"/>
  <c r="CJ320" i="19"/>
  <c r="CJ321" i="19"/>
  <c r="CJ322" i="19"/>
  <c r="CJ323" i="19"/>
  <c r="CJ324" i="19"/>
  <c r="CJ325" i="19"/>
  <c r="CJ326" i="19"/>
  <c r="CJ327" i="19"/>
  <c r="CJ328" i="19"/>
  <c r="CJ329" i="19"/>
  <c r="CJ330" i="19"/>
  <c r="CJ331" i="19"/>
  <c r="CJ332" i="19"/>
  <c r="CJ333" i="19"/>
  <c r="CJ334" i="19"/>
  <c r="CJ335" i="19"/>
  <c r="CJ336" i="19"/>
  <c r="CJ337" i="19"/>
  <c r="CJ338" i="19"/>
  <c r="CJ339" i="19"/>
  <c r="CJ340" i="19"/>
  <c r="CJ341" i="19"/>
  <c r="CJ342" i="19"/>
  <c r="CJ343" i="19"/>
  <c r="CJ344" i="19"/>
  <c r="CJ345" i="19"/>
  <c r="CJ346" i="19"/>
  <c r="CJ347" i="19"/>
  <c r="CJ348" i="19"/>
  <c r="CJ349" i="19"/>
  <c r="CJ350" i="19"/>
  <c r="CJ351" i="19"/>
  <c r="CJ352" i="19"/>
  <c r="CJ353" i="19"/>
  <c r="CJ354" i="19"/>
  <c r="CJ355" i="19"/>
  <c r="CJ356" i="19"/>
  <c r="CJ357" i="19"/>
  <c r="CJ358" i="19"/>
  <c r="CJ359" i="19"/>
  <c r="CJ360" i="19"/>
  <c r="CJ361" i="19"/>
  <c r="CJ362" i="19"/>
  <c r="CJ363" i="19"/>
  <c r="CJ364" i="19"/>
  <c r="CJ365" i="19"/>
  <c r="CJ366" i="19"/>
  <c r="CJ367" i="19"/>
  <c r="CJ368" i="19"/>
  <c r="CJ369" i="19"/>
  <c r="CJ370" i="19"/>
  <c r="CJ371" i="19"/>
  <c r="CJ372" i="19"/>
  <c r="CJ373" i="19"/>
  <c r="CJ374" i="19"/>
  <c r="CJ375" i="19"/>
  <c r="CJ376" i="19"/>
  <c r="CJ377" i="19"/>
  <c r="CJ378" i="19"/>
  <c r="CJ379" i="19"/>
  <c r="CJ380" i="19"/>
  <c r="CJ381" i="19"/>
  <c r="CJ382" i="19"/>
  <c r="CJ383" i="19"/>
  <c r="CJ384" i="19"/>
  <c r="CJ385" i="19"/>
  <c r="CJ386" i="19"/>
  <c r="CJ387" i="19"/>
  <c r="CJ388" i="19"/>
  <c r="CJ389" i="19"/>
  <c r="CJ390" i="19"/>
  <c r="CJ391" i="19"/>
  <c r="CJ392" i="19"/>
  <c r="CJ393" i="19"/>
  <c r="CJ394" i="19"/>
  <c r="CJ395" i="19"/>
  <c r="CJ396" i="19"/>
  <c r="CJ397" i="19"/>
  <c r="CJ398" i="19"/>
  <c r="CJ399" i="19"/>
  <c r="CJ400" i="19"/>
  <c r="CJ401" i="19"/>
  <c r="CJ402" i="19"/>
  <c r="CJ403" i="19"/>
  <c r="CJ404" i="19"/>
  <c r="CJ405" i="19"/>
  <c r="CJ406" i="19"/>
  <c r="CJ407" i="19"/>
  <c r="CJ408" i="19"/>
  <c r="CJ409" i="19"/>
  <c r="CJ410" i="19"/>
  <c r="CJ411" i="19"/>
  <c r="CJ412" i="19"/>
  <c r="CJ413" i="19"/>
  <c r="CJ414" i="19"/>
  <c r="CJ415" i="19"/>
  <c r="CJ416" i="19"/>
  <c r="CJ417" i="19"/>
  <c r="CJ418" i="19"/>
  <c r="CJ419" i="19"/>
  <c r="CJ420" i="19"/>
  <c r="CJ421" i="19"/>
  <c r="CJ422" i="19"/>
  <c r="CJ423" i="19"/>
  <c r="CJ424" i="19"/>
  <c r="CJ425" i="19"/>
  <c r="CJ426" i="19"/>
  <c r="CJ427" i="19"/>
  <c r="CJ428" i="19"/>
  <c r="CJ429" i="19"/>
  <c r="CJ430" i="19"/>
  <c r="CJ431" i="19"/>
  <c r="CJ432" i="19"/>
  <c r="CJ433" i="19"/>
  <c r="CJ434" i="19"/>
  <c r="CJ435" i="19"/>
  <c r="CJ436" i="19"/>
  <c r="CJ437" i="19"/>
  <c r="CJ438" i="19"/>
  <c r="CJ439" i="19"/>
  <c r="CJ440" i="19"/>
  <c r="CJ441" i="19"/>
  <c r="CJ442" i="19"/>
  <c r="CJ443" i="19"/>
  <c r="CJ444" i="19"/>
  <c r="CJ445" i="19"/>
  <c r="CJ446" i="19"/>
  <c r="CJ447" i="19"/>
  <c r="CJ448" i="19"/>
  <c r="CJ449" i="19"/>
  <c r="CJ450" i="19"/>
  <c r="CJ451" i="19"/>
  <c r="CJ452" i="19"/>
  <c r="CJ453" i="19"/>
  <c r="CJ454" i="19"/>
  <c r="CJ455" i="19"/>
  <c r="CJ456" i="19"/>
  <c r="CJ457" i="19"/>
  <c r="CJ458" i="19"/>
  <c r="CJ459" i="19"/>
  <c r="CJ460" i="19"/>
  <c r="CJ461" i="19"/>
  <c r="CJ462" i="19"/>
  <c r="CJ463" i="19"/>
  <c r="CJ464" i="19"/>
  <c r="CJ465" i="19"/>
  <c r="CJ466" i="19"/>
  <c r="CJ467" i="19"/>
  <c r="CJ468" i="19"/>
  <c r="CJ469" i="19"/>
  <c r="CJ470" i="19"/>
  <c r="CJ471" i="19"/>
  <c r="CJ472" i="19"/>
  <c r="CJ75" i="19"/>
  <c r="CI76" i="19"/>
  <c r="CI77" i="19"/>
  <c r="CI78" i="19"/>
  <c r="CI79" i="19"/>
  <c r="CI80" i="19"/>
  <c r="CI81" i="19"/>
  <c r="CI82" i="19"/>
  <c r="CI83" i="19"/>
  <c r="CI84" i="19"/>
  <c r="CI85" i="19"/>
  <c r="CI86" i="19"/>
  <c r="CI87" i="19"/>
  <c r="CI88" i="19"/>
  <c r="CI89" i="19"/>
  <c r="CI90" i="19"/>
  <c r="CI91" i="19"/>
  <c r="CI92" i="19"/>
  <c r="CI93" i="19"/>
  <c r="CI94" i="19"/>
  <c r="CI95" i="19"/>
  <c r="CI96" i="19"/>
  <c r="CI97" i="19"/>
  <c r="CI98" i="19"/>
  <c r="CI99" i="19"/>
  <c r="CI100" i="19"/>
  <c r="CI101" i="19"/>
  <c r="CI102" i="19"/>
  <c r="CI103" i="19"/>
  <c r="CI104" i="19"/>
  <c r="CI105" i="19"/>
  <c r="CI106" i="19"/>
  <c r="CI107" i="19"/>
  <c r="CI108" i="19"/>
  <c r="CI109" i="19"/>
  <c r="CI110" i="19"/>
  <c r="CI111" i="19"/>
  <c r="CI112" i="19"/>
  <c r="CI113" i="19"/>
  <c r="CI114" i="19"/>
  <c r="CI115" i="19"/>
  <c r="CI116" i="19"/>
  <c r="CI117" i="19"/>
  <c r="CI118" i="19"/>
  <c r="CI119" i="19"/>
  <c r="CI120" i="19"/>
  <c r="CI121" i="19"/>
  <c r="CI122" i="19"/>
  <c r="CI123" i="19"/>
  <c r="CI124" i="19"/>
  <c r="CI125" i="19"/>
  <c r="CI126" i="19"/>
  <c r="CI127" i="19"/>
  <c r="CI128" i="19"/>
  <c r="CI129" i="19"/>
  <c r="CI130" i="19"/>
  <c r="CI131" i="19"/>
  <c r="CI132" i="19"/>
  <c r="CI133" i="19"/>
  <c r="CI134" i="19"/>
  <c r="CI135" i="19"/>
  <c r="CI136" i="19"/>
  <c r="CI137" i="19"/>
  <c r="CI138" i="19"/>
  <c r="CI139" i="19"/>
  <c r="CI140" i="19"/>
  <c r="CI141" i="19"/>
  <c r="CI142" i="19"/>
  <c r="CI143" i="19"/>
  <c r="CI144" i="19"/>
  <c r="CI145" i="19"/>
  <c r="CI146" i="19"/>
  <c r="CI147" i="19"/>
  <c r="CI148" i="19"/>
  <c r="CI149" i="19"/>
  <c r="CI150" i="19"/>
  <c r="CI151" i="19"/>
  <c r="CI152" i="19"/>
  <c r="CI153" i="19"/>
  <c r="CI154" i="19"/>
  <c r="CI155" i="19"/>
  <c r="CI156" i="19"/>
  <c r="CI157" i="19"/>
  <c r="CI158" i="19"/>
  <c r="CI159" i="19"/>
  <c r="CI160" i="19"/>
  <c r="CI161" i="19"/>
  <c r="CI162" i="19"/>
  <c r="CI163" i="19"/>
  <c r="CI164" i="19"/>
  <c r="CI165" i="19"/>
  <c r="CI166" i="19"/>
  <c r="CI167" i="19"/>
  <c r="CI168" i="19"/>
  <c r="CI169" i="19"/>
  <c r="CI170" i="19"/>
  <c r="CI171" i="19"/>
  <c r="CI172" i="19"/>
  <c r="CI173" i="19"/>
  <c r="CI174" i="19"/>
  <c r="CI175" i="19"/>
  <c r="CI176" i="19"/>
  <c r="CI177" i="19"/>
  <c r="CI178" i="19"/>
  <c r="CI179" i="19"/>
  <c r="CI180" i="19"/>
  <c r="CI181" i="19"/>
  <c r="CI182" i="19"/>
  <c r="CI183" i="19"/>
  <c r="CI184" i="19"/>
  <c r="CI185" i="19"/>
  <c r="CI186" i="19"/>
  <c r="CI187" i="19"/>
  <c r="CI188" i="19"/>
  <c r="CI189" i="19"/>
  <c r="CI190" i="19"/>
  <c r="CI191" i="19"/>
  <c r="CI192" i="19"/>
  <c r="CI193" i="19"/>
  <c r="CI194" i="19"/>
  <c r="CI195" i="19"/>
  <c r="CI196" i="19"/>
  <c r="CI197" i="19"/>
  <c r="CI198" i="19"/>
  <c r="CI199" i="19"/>
  <c r="CI200" i="19"/>
  <c r="CI201" i="19"/>
  <c r="CI202" i="19"/>
  <c r="CI203" i="19"/>
  <c r="CI204" i="19"/>
  <c r="CI205" i="19"/>
  <c r="CI206" i="19"/>
  <c r="CI207" i="19"/>
  <c r="CI208" i="19"/>
  <c r="CI209" i="19"/>
  <c r="CI210" i="19"/>
  <c r="CI211" i="19"/>
  <c r="CI212" i="19"/>
  <c r="CI213" i="19"/>
  <c r="CI214" i="19"/>
  <c r="CI215" i="19"/>
  <c r="CI216" i="19"/>
  <c r="CI217" i="19"/>
  <c r="CI218" i="19"/>
  <c r="CI219" i="19"/>
  <c r="CI220" i="19"/>
  <c r="CI221" i="19"/>
  <c r="CI222" i="19"/>
  <c r="CI223" i="19"/>
  <c r="CI224" i="19"/>
  <c r="CI225" i="19"/>
  <c r="CI226" i="19"/>
  <c r="CI227" i="19"/>
  <c r="CI228" i="19"/>
  <c r="CI229" i="19"/>
  <c r="CI230" i="19"/>
  <c r="CI231" i="19"/>
  <c r="CI232" i="19"/>
  <c r="CI233" i="19"/>
  <c r="CI234" i="19"/>
  <c r="CI235" i="19"/>
  <c r="CI236" i="19"/>
  <c r="CI237" i="19"/>
  <c r="CI238" i="19"/>
  <c r="CI239" i="19"/>
  <c r="CI240" i="19"/>
  <c r="CI241" i="19"/>
  <c r="CI242" i="19"/>
  <c r="CI243" i="19"/>
  <c r="CI244" i="19"/>
  <c r="CI245" i="19"/>
  <c r="CI246" i="19"/>
  <c r="CI247" i="19"/>
  <c r="CI248" i="19"/>
  <c r="CI249" i="19"/>
  <c r="CI250" i="19"/>
  <c r="CI251" i="19"/>
  <c r="CI252" i="19"/>
  <c r="CI253" i="19"/>
  <c r="CI254" i="19"/>
  <c r="CI255" i="19"/>
  <c r="CI256" i="19"/>
  <c r="CI257" i="19"/>
  <c r="CI258" i="19"/>
  <c r="CI259" i="19"/>
  <c r="CI260" i="19"/>
  <c r="CI261" i="19"/>
  <c r="CI262" i="19"/>
  <c r="CI263" i="19"/>
  <c r="CI264" i="19"/>
  <c r="CI265" i="19"/>
  <c r="CI266" i="19"/>
  <c r="CI267" i="19"/>
  <c r="CI268" i="19"/>
  <c r="CI269" i="19"/>
  <c r="CI270" i="19"/>
  <c r="CI271" i="19"/>
  <c r="CI272" i="19"/>
  <c r="CI273" i="19"/>
  <c r="CI274" i="19"/>
  <c r="CI275" i="19"/>
  <c r="CI276" i="19"/>
  <c r="CI277" i="19"/>
  <c r="CI278" i="19"/>
  <c r="CI279" i="19"/>
  <c r="CI280" i="19"/>
  <c r="CI281" i="19"/>
  <c r="CI282" i="19"/>
  <c r="CI283" i="19"/>
  <c r="CI284" i="19"/>
  <c r="CI285" i="19"/>
  <c r="CI286" i="19"/>
  <c r="CI287" i="19"/>
  <c r="CI288" i="19"/>
  <c r="CI289" i="19"/>
  <c r="CI290" i="19"/>
  <c r="CI291" i="19"/>
  <c r="CI292" i="19"/>
  <c r="CI293" i="19"/>
  <c r="CI294" i="19"/>
  <c r="CI295" i="19"/>
  <c r="CI296" i="19"/>
  <c r="CI297" i="19"/>
  <c r="CI298" i="19"/>
  <c r="CI299" i="19"/>
  <c r="CI300" i="19"/>
  <c r="CI301" i="19"/>
  <c r="CI302" i="19"/>
  <c r="CI303" i="19"/>
  <c r="CI304" i="19"/>
  <c r="CI305" i="19"/>
  <c r="CI306" i="19"/>
  <c r="CI307" i="19"/>
  <c r="CI308" i="19"/>
  <c r="CI309" i="19"/>
  <c r="CI310" i="19"/>
  <c r="CI311" i="19"/>
  <c r="CI312" i="19"/>
  <c r="CI313" i="19"/>
  <c r="CI314" i="19"/>
  <c r="CI315" i="19"/>
  <c r="CI316" i="19"/>
  <c r="CI317" i="19"/>
  <c r="CI318" i="19"/>
  <c r="CI319" i="19"/>
  <c r="CI320" i="19"/>
  <c r="CI321" i="19"/>
  <c r="CI322" i="19"/>
  <c r="CI323" i="19"/>
  <c r="CI324" i="19"/>
  <c r="CI325" i="19"/>
  <c r="CI326" i="19"/>
  <c r="CI327" i="19"/>
  <c r="CI328" i="19"/>
  <c r="CI329" i="19"/>
  <c r="CI330" i="19"/>
  <c r="CI331" i="19"/>
  <c r="CI332" i="19"/>
  <c r="CI333" i="19"/>
  <c r="CI334" i="19"/>
  <c r="CI335" i="19"/>
  <c r="CI336" i="19"/>
  <c r="CI337" i="19"/>
  <c r="CI338" i="19"/>
  <c r="CI339" i="19"/>
  <c r="CI340" i="19"/>
  <c r="CI341" i="19"/>
  <c r="CI342" i="19"/>
  <c r="CI343" i="19"/>
  <c r="CI344" i="19"/>
  <c r="CI345" i="19"/>
  <c r="CI346" i="19"/>
  <c r="CI347" i="19"/>
  <c r="CI348" i="19"/>
  <c r="CI349" i="19"/>
  <c r="CI350" i="19"/>
  <c r="CI351" i="19"/>
  <c r="CI352" i="19"/>
  <c r="CI353" i="19"/>
  <c r="CI354" i="19"/>
  <c r="CI355" i="19"/>
  <c r="CI356" i="19"/>
  <c r="CI357" i="19"/>
  <c r="CI358" i="19"/>
  <c r="CI359" i="19"/>
  <c r="CI360" i="19"/>
  <c r="CI361" i="19"/>
  <c r="CI362" i="19"/>
  <c r="CI363" i="19"/>
  <c r="CI364" i="19"/>
  <c r="CI365" i="19"/>
  <c r="CI366" i="19"/>
  <c r="CI367" i="19"/>
  <c r="CI368" i="19"/>
  <c r="CI369" i="19"/>
  <c r="CI370" i="19"/>
  <c r="CI371" i="19"/>
  <c r="CI372" i="19"/>
  <c r="CI373" i="19"/>
  <c r="CI374" i="19"/>
  <c r="CI375" i="19"/>
  <c r="CI376" i="19"/>
  <c r="CI377" i="19"/>
  <c r="CI378" i="19"/>
  <c r="CI379" i="19"/>
  <c r="CI380" i="19"/>
  <c r="CI381" i="19"/>
  <c r="CI382" i="19"/>
  <c r="CI383" i="19"/>
  <c r="CI384" i="19"/>
  <c r="CI385" i="19"/>
  <c r="CI386" i="19"/>
  <c r="CI387" i="19"/>
  <c r="CI388" i="19"/>
  <c r="CI389" i="19"/>
  <c r="CI390" i="19"/>
  <c r="CI391" i="19"/>
  <c r="CI392" i="19"/>
  <c r="CI393" i="19"/>
  <c r="CI394" i="19"/>
  <c r="CI395" i="19"/>
  <c r="CI396" i="19"/>
  <c r="CI397" i="19"/>
  <c r="CI398" i="19"/>
  <c r="CI399" i="19"/>
  <c r="CI400" i="19"/>
  <c r="CI401" i="19"/>
  <c r="CI402" i="19"/>
  <c r="CI403" i="19"/>
  <c r="CI404" i="19"/>
  <c r="CI405" i="19"/>
  <c r="CI406" i="19"/>
  <c r="CI407" i="19"/>
  <c r="CI408" i="19"/>
  <c r="CI409" i="19"/>
  <c r="CI410" i="19"/>
  <c r="CI411" i="19"/>
  <c r="CI412" i="19"/>
  <c r="CI413" i="19"/>
  <c r="CI414" i="19"/>
  <c r="CI415" i="19"/>
  <c r="CI416" i="19"/>
  <c r="CI417" i="19"/>
  <c r="CI418" i="19"/>
  <c r="CI419" i="19"/>
  <c r="CI420" i="19"/>
  <c r="CI421" i="19"/>
  <c r="CI422" i="19"/>
  <c r="CI423" i="19"/>
  <c r="CI424" i="19"/>
  <c r="CI425" i="19"/>
  <c r="CI426" i="19"/>
  <c r="CI427" i="19"/>
  <c r="CI428" i="19"/>
  <c r="CI429" i="19"/>
  <c r="CI430" i="19"/>
  <c r="CI431" i="19"/>
  <c r="CI432" i="19"/>
  <c r="CI433" i="19"/>
  <c r="CI434" i="19"/>
  <c r="CI435" i="19"/>
  <c r="CI436" i="19"/>
  <c r="CI437" i="19"/>
  <c r="CI438" i="19"/>
  <c r="CI439" i="19"/>
  <c r="CI440" i="19"/>
  <c r="CI441" i="19"/>
  <c r="CI442" i="19"/>
  <c r="CI443" i="19"/>
  <c r="CI444" i="19"/>
  <c r="CI445" i="19"/>
  <c r="CI446" i="19"/>
  <c r="CI447" i="19"/>
  <c r="CI448" i="19"/>
  <c r="CI449" i="19"/>
  <c r="CI450" i="19"/>
  <c r="CI451" i="19"/>
  <c r="CI452" i="19"/>
  <c r="CI453" i="19"/>
  <c r="CI454" i="19"/>
  <c r="CI455" i="19"/>
  <c r="CI456" i="19"/>
  <c r="CI457" i="19"/>
  <c r="CI458" i="19"/>
  <c r="CI459" i="19"/>
  <c r="CI460" i="19"/>
  <c r="CI461" i="19"/>
  <c r="CI462" i="19"/>
  <c r="CI463" i="19"/>
  <c r="CI464" i="19"/>
  <c r="CI465" i="19"/>
  <c r="CI466" i="19"/>
  <c r="CI467" i="19"/>
  <c r="CI468" i="19"/>
  <c r="CI469" i="19"/>
  <c r="CI470" i="19"/>
  <c r="CI471" i="19"/>
  <c r="CI472" i="19"/>
  <c r="CI75" i="19"/>
  <c r="CI74" i="19"/>
  <c r="D59" i="20" l="1"/>
  <c r="F59" i="20" s="1"/>
  <c r="CL73" i="19" l="1"/>
  <c r="BL75" i="25"/>
  <c r="BL76" i="25"/>
  <c r="BL77" i="25"/>
  <c r="BL78" i="25"/>
  <c r="BL79" i="25"/>
  <c r="BL80" i="25"/>
  <c r="BL81" i="25"/>
  <c r="BL82" i="25"/>
  <c r="BL83" i="25"/>
  <c r="BL84" i="25"/>
  <c r="BL85" i="25"/>
  <c r="BL86" i="25"/>
  <c r="BL87" i="25"/>
  <c r="BL88" i="25"/>
  <c r="BL89" i="25"/>
  <c r="BL90" i="25"/>
  <c r="BL91" i="25"/>
  <c r="BL92" i="25"/>
  <c r="BL93" i="25"/>
  <c r="BL94" i="25"/>
  <c r="BL95" i="25"/>
  <c r="BL96" i="25"/>
  <c r="BL97" i="25"/>
  <c r="BL98" i="25"/>
  <c r="BL99" i="25"/>
  <c r="BL100" i="25"/>
  <c r="BL101" i="25"/>
  <c r="BL102" i="25"/>
  <c r="BL103" i="25"/>
  <c r="BL104" i="25"/>
  <c r="BL105" i="25"/>
  <c r="BL106" i="25"/>
  <c r="BL107" i="25"/>
  <c r="BL108" i="25"/>
  <c r="BL109" i="25"/>
  <c r="BL110" i="25"/>
  <c r="BL111" i="25"/>
  <c r="BL112" i="25"/>
  <c r="BL113" i="25"/>
  <c r="BL114" i="25"/>
  <c r="BL115" i="25"/>
  <c r="BL116" i="25"/>
  <c r="BL117" i="25"/>
  <c r="BL118" i="25"/>
  <c r="BL119" i="25"/>
  <c r="BL120" i="25"/>
  <c r="BL121" i="25"/>
  <c r="BL122" i="25"/>
  <c r="BL123" i="25"/>
  <c r="BL124" i="25"/>
  <c r="BL125" i="25"/>
  <c r="BL126" i="25"/>
  <c r="BL127" i="25"/>
  <c r="BL128" i="25"/>
  <c r="BL129" i="25"/>
  <c r="BL130" i="25"/>
  <c r="BL131" i="25"/>
  <c r="BL132" i="25"/>
  <c r="BL133" i="25"/>
  <c r="BL134" i="25"/>
  <c r="BL135" i="25"/>
  <c r="BL136" i="25"/>
  <c r="BL137" i="25"/>
  <c r="BL138" i="25"/>
  <c r="BL139" i="25"/>
  <c r="BL140" i="25"/>
  <c r="BL141" i="25"/>
  <c r="BL142" i="25"/>
  <c r="BL143" i="25"/>
  <c r="BL144" i="25"/>
  <c r="BL145" i="25"/>
  <c r="BL146" i="25"/>
  <c r="BL147" i="25"/>
  <c r="BL148" i="25"/>
  <c r="BL149" i="25"/>
  <c r="BL150" i="25"/>
  <c r="BL151" i="25"/>
  <c r="BL152" i="25"/>
  <c r="BL153" i="25"/>
  <c r="BL154" i="25"/>
  <c r="BL155" i="25"/>
  <c r="BL156" i="25"/>
  <c r="BL157" i="25"/>
  <c r="BL158" i="25"/>
  <c r="BL159" i="25"/>
  <c r="BL160" i="25"/>
  <c r="BL161" i="25"/>
  <c r="BL162" i="25"/>
  <c r="BL163" i="25"/>
  <c r="BL164" i="25"/>
  <c r="BL165" i="25"/>
  <c r="BL166" i="25"/>
  <c r="BL167" i="25"/>
  <c r="BL168" i="25"/>
  <c r="BL169" i="25"/>
  <c r="BL170" i="25"/>
  <c r="BL171" i="25"/>
  <c r="BL172" i="25"/>
  <c r="BL173" i="25"/>
  <c r="BL174" i="25"/>
  <c r="BL175" i="25"/>
  <c r="BL176" i="25"/>
  <c r="BL177" i="25"/>
  <c r="BL178" i="25"/>
  <c r="BL179" i="25"/>
  <c r="BL180" i="25"/>
  <c r="BL181" i="25"/>
  <c r="BL182" i="25"/>
  <c r="BL183" i="25"/>
  <c r="BL184" i="25"/>
  <c r="BL185" i="25"/>
  <c r="BL186" i="25"/>
  <c r="BL187" i="25"/>
  <c r="BL188" i="25"/>
  <c r="BL189" i="25"/>
  <c r="BL190" i="25"/>
  <c r="BL191" i="25"/>
  <c r="BL192" i="25"/>
  <c r="BL193" i="25"/>
  <c r="BL194" i="25"/>
  <c r="BL195" i="25"/>
  <c r="BL196" i="25"/>
  <c r="BL197" i="25"/>
  <c r="BL198" i="25"/>
  <c r="BL199" i="25"/>
  <c r="BL200" i="25"/>
  <c r="BL201" i="25"/>
  <c r="BL202" i="25"/>
  <c r="BL203" i="25"/>
  <c r="BL204" i="25"/>
  <c r="BL205" i="25"/>
  <c r="BL206" i="25"/>
  <c r="BL207" i="25"/>
  <c r="BL208" i="25"/>
  <c r="BL209" i="25"/>
  <c r="BL210" i="25"/>
  <c r="BL211" i="25"/>
  <c r="BL212" i="25"/>
  <c r="BL213" i="25"/>
  <c r="BL214" i="25"/>
  <c r="BL215" i="25"/>
  <c r="BL216" i="25"/>
  <c r="BL217" i="25"/>
  <c r="BL218" i="25"/>
  <c r="BL219" i="25"/>
  <c r="BL220" i="25"/>
  <c r="BL221" i="25"/>
  <c r="BL222" i="25"/>
  <c r="BL223" i="25"/>
  <c r="BL224" i="25"/>
  <c r="BL225" i="25"/>
  <c r="BL226" i="25"/>
  <c r="BL227" i="25"/>
  <c r="BL228" i="25"/>
  <c r="BL229" i="25"/>
  <c r="BL230" i="25"/>
  <c r="BL231" i="25"/>
  <c r="BL232" i="25"/>
  <c r="BL233" i="25"/>
  <c r="BL234" i="25"/>
  <c r="BL235" i="25"/>
  <c r="BL236" i="25"/>
  <c r="BL237" i="25"/>
  <c r="BL238" i="25"/>
  <c r="BL239" i="25"/>
  <c r="BL240" i="25"/>
  <c r="BL241" i="25"/>
  <c r="BL242" i="25"/>
  <c r="BL243" i="25"/>
  <c r="BL244" i="25"/>
  <c r="BL245" i="25"/>
  <c r="BL246" i="25"/>
  <c r="BL247" i="25"/>
  <c r="BL248" i="25"/>
  <c r="BL249" i="25"/>
  <c r="BL250" i="25"/>
  <c r="BL251" i="25"/>
  <c r="BL252" i="25"/>
  <c r="BL253" i="25"/>
  <c r="BL254" i="25"/>
  <c r="BL255" i="25"/>
  <c r="BL256" i="25"/>
  <c r="BL257" i="25"/>
  <c r="BL258" i="25"/>
  <c r="BL259" i="25"/>
  <c r="BL260" i="25"/>
  <c r="BL261" i="25"/>
  <c r="BL262" i="25"/>
  <c r="BL263" i="25"/>
  <c r="BL264" i="25"/>
  <c r="BL265" i="25"/>
  <c r="BL266" i="25"/>
  <c r="BL267" i="25"/>
  <c r="BL268" i="25"/>
  <c r="BL269" i="25"/>
  <c r="BL270" i="25"/>
  <c r="BL271" i="25"/>
  <c r="BL272" i="25"/>
  <c r="BL273" i="25"/>
  <c r="BL274" i="25"/>
  <c r="BL275" i="25"/>
  <c r="BL276" i="25"/>
  <c r="BL277" i="25"/>
  <c r="BL278" i="25"/>
  <c r="BL279" i="25"/>
  <c r="BL280" i="25"/>
  <c r="BL281" i="25"/>
  <c r="BL282" i="25"/>
  <c r="BL283" i="25"/>
  <c r="BL284" i="25"/>
  <c r="BL285" i="25"/>
  <c r="BL286" i="25"/>
  <c r="BL287" i="25"/>
  <c r="BL288" i="25"/>
  <c r="BL289" i="25"/>
  <c r="BL290" i="25"/>
  <c r="BL291" i="25"/>
  <c r="BL292" i="25"/>
  <c r="BL293" i="25"/>
  <c r="BL294" i="25"/>
  <c r="BL295" i="25"/>
  <c r="BL296" i="25"/>
  <c r="BL297" i="25"/>
  <c r="BL298" i="25"/>
  <c r="BL299" i="25"/>
  <c r="BL300" i="25"/>
  <c r="BL301" i="25"/>
  <c r="BL302" i="25"/>
  <c r="BL303" i="25"/>
  <c r="BL304" i="25"/>
  <c r="BL305" i="25"/>
  <c r="BL306" i="25"/>
  <c r="BL307" i="25"/>
  <c r="BL308" i="25"/>
  <c r="BL309" i="25"/>
  <c r="BL310" i="25"/>
  <c r="BL311" i="25"/>
  <c r="BL312" i="25"/>
  <c r="BL313" i="25"/>
  <c r="BL314" i="25"/>
  <c r="BL315" i="25"/>
  <c r="BL316" i="25"/>
  <c r="BL317" i="25"/>
  <c r="BL318" i="25"/>
  <c r="BL319" i="25"/>
  <c r="BL320" i="25"/>
  <c r="BL321" i="25"/>
  <c r="BL322" i="25"/>
  <c r="BL323" i="25"/>
  <c r="BL324" i="25"/>
  <c r="BL325" i="25"/>
  <c r="BL326" i="25"/>
  <c r="BL327" i="25"/>
  <c r="BL328" i="25"/>
  <c r="BL329" i="25"/>
  <c r="BL330" i="25"/>
  <c r="BL331" i="25"/>
  <c r="BL332" i="25"/>
  <c r="BL333" i="25"/>
  <c r="BL334" i="25"/>
  <c r="BL335" i="25"/>
  <c r="BL336" i="25"/>
  <c r="BL337" i="25"/>
  <c r="BL338" i="25"/>
  <c r="BL339" i="25"/>
  <c r="BL340" i="25"/>
  <c r="BL341" i="25"/>
  <c r="BL342" i="25"/>
  <c r="BL343" i="25"/>
  <c r="BL344" i="25"/>
  <c r="BL345" i="25"/>
  <c r="BL346" i="25"/>
  <c r="BL347" i="25"/>
  <c r="BL348" i="25"/>
  <c r="BL349" i="25"/>
  <c r="BL350" i="25"/>
  <c r="BL351" i="25"/>
  <c r="BL352" i="25"/>
  <c r="BL353" i="25"/>
  <c r="BL354" i="25"/>
  <c r="BL355" i="25"/>
  <c r="BL356" i="25"/>
  <c r="BL357" i="25"/>
  <c r="BL358" i="25"/>
  <c r="BL359" i="25"/>
  <c r="BL360" i="25"/>
  <c r="BL361" i="25"/>
  <c r="BL362" i="25"/>
  <c r="BL363" i="25"/>
  <c r="BL364" i="25"/>
  <c r="BL365" i="25"/>
  <c r="BL366" i="25"/>
  <c r="BL367" i="25"/>
  <c r="BL368" i="25"/>
  <c r="BL369" i="25"/>
  <c r="BL370" i="25"/>
  <c r="BL371" i="25"/>
  <c r="BL372" i="25"/>
  <c r="BL373" i="25"/>
  <c r="BL374" i="25"/>
  <c r="BL375" i="25"/>
  <c r="BL376" i="25"/>
  <c r="BL377" i="25"/>
  <c r="BL378" i="25"/>
  <c r="BL379" i="25"/>
  <c r="BL380" i="25"/>
  <c r="BL381" i="25"/>
  <c r="BL382" i="25"/>
  <c r="BL383" i="25"/>
  <c r="BL384" i="25"/>
  <c r="BL385" i="25"/>
  <c r="BL386" i="25"/>
  <c r="BL387" i="25"/>
  <c r="BL388" i="25"/>
  <c r="BL389" i="25"/>
  <c r="BL390" i="25"/>
  <c r="BL391" i="25"/>
  <c r="BL392" i="25"/>
  <c r="BL393" i="25"/>
  <c r="BL394" i="25"/>
  <c r="BL395" i="25"/>
  <c r="BL396" i="25"/>
  <c r="BL397" i="25"/>
  <c r="BL398" i="25"/>
  <c r="BL399" i="25"/>
  <c r="BL400" i="25"/>
  <c r="BL401" i="25"/>
  <c r="BL402" i="25"/>
  <c r="BL403" i="25"/>
  <c r="BL404" i="25"/>
  <c r="BL405" i="25"/>
  <c r="BL406" i="25"/>
  <c r="BL407" i="25"/>
  <c r="BL408" i="25"/>
  <c r="BL409" i="25"/>
  <c r="BL410" i="25"/>
  <c r="BL411" i="25"/>
  <c r="BL412" i="25"/>
  <c r="BL413" i="25"/>
  <c r="BL414" i="25"/>
  <c r="BL415" i="25"/>
  <c r="BL416" i="25"/>
  <c r="BL417" i="25"/>
  <c r="BL418" i="25"/>
  <c r="BL419" i="25"/>
  <c r="BL420" i="25"/>
  <c r="BL421" i="25"/>
  <c r="BL422" i="25"/>
  <c r="BL423" i="25"/>
  <c r="BL424" i="25"/>
  <c r="BL425" i="25"/>
  <c r="BL426" i="25"/>
  <c r="BL427" i="25"/>
  <c r="BL428" i="25"/>
  <c r="BL429" i="25"/>
  <c r="BL430" i="25"/>
  <c r="BL431" i="25"/>
  <c r="BL432" i="25"/>
  <c r="BL433" i="25"/>
  <c r="BL434" i="25"/>
  <c r="BL435" i="25"/>
  <c r="BL436" i="25"/>
  <c r="BL437" i="25"/>
  <c r="BL438" i="25"/>
  <c r="BL439" i="25"/>
  <c r="BL440" i="25"/>
  <c r="BL441" i="25"/>
  <c r="BL442" i="25"/>
  <c r="BL443" i="25"/>
  <c r="BL444" i="25"/>
  <c r="BL445" i="25"/>
  <c r="BL446" i="25"/>
  <c r="BL447" i="25"/>
  <c r="BL448" i="25"/>
  <c r="BL449" i="25"/>
  <c r="BL450" i="25"/>
  <c r="BL451" i="25"/>
  <c r="BL452" i="25"/>
  <c r="BL453" i="25"/>
  <c r="BL454" i="25"/>
  <c r="BL455" i="25"/>
  <c r="BL456" i="25"/>
  <c r="BL457" i="25"/>
  <c r="BL458" i="25"/>
  <c r="BL459" i="25"/>
  <c r="BL460" i="25"/>
  <c r="BL461" i="25"/>
  <c r="BL462" i="25"/>
  <c r="BL463" i="25"/>
  <c r="BL464" i="25"/>
  <c r="BL465" i="25"/>
  <c r="BL466" i="25"/>
  <c r="BL467" i="25"/>
  <c r="BL468" i="25"/>
  <c r="BL469" i="25"/>
  <c r="BL470" i="25"/>
  <c r="BL471" i="25"/>
  <c r="BL472" i="25"/>
  <c r="BL73" i="25"/>
  <c r="BY73" i="19"/>
  <c r="D49" i="20" s="1"/>
  <c r="BW89" i="19"/>
  <c r="BW90" i="19"/>
  <c r="BW91" i="19"/>
  <c r="BW92" i="19"/>
  <c r="BW93" i="19"/>
  <c r="BW94" i="19"/>
  <c r="BW95" i="19"/>
  <c r="BW96" i="19"/>
  <c r="BW97" i="19"/>
  <c r="BW98" i="19"/>
  <c r="BW99" i="19"/>
  <c r="BW100" i="19"/>
  <c r="BW101" i="19"/>
  <c r="BW102" i="19"/>
  <c r="BW103" i="19"/>
  <c r="BW104" i="19"/>
  <c r="BW105" i="19"/>
  <c r="BW106" i="19"/>
  <c r="BW107" i="19"/>
  <c r="BW108" i="19"/>
  <c r="BW109" i="19"/>
  <c r="BW110" i="19"/>
  <c r="BW111" i="19"/>
  <c r="BW112" i="19"/>
  <c r="BW113" i="19"/>
  <c r="BW114" i="19"/>
  <c r="BW115" i="19"/>
  <c r="BW116" i="19"/>
  <c r="BW117" i="19"/>
  <c r="BW118" i="19"/>
  <c r="BW119" i="19"/>
  <c r="BW120" i="19"/>
  <c r="BW121" i="19"/>
  <c r="BW122" i="19"/>
  <c r="BW123" i="19"/>
  <c r="BW124" i="19"/>
  <c r="BW125" i="19"/>
  <c r="BW126" i="19"/>
  <c r="BW127" i="19"/>
  <c r="BW128" i="19"/>
  <c r="BW129" i="19"/>
  <c r="BW130" i="19"/>
  <c r="BW131" i="19"/>
  <c r="BW132" i="19"/>
  <c r="BW133" i="19"/>
  <c r="BW134" i="19"/>
  <c r="BW135" i="19"/>
  <c r="BW136" i="19"/>
  <c r="BW137" i="19"/>
  <c r="BW138" i="19"/>
  <c r="BW139" i="19"/>
  <c r="BW140" i="19"/>
  <c r="BW141" i="19"/>
  <c r="BW142" i="19"/>
  <c r="BW143" i="19"/>
  <c r="BW144" i="19"/>
  <c r="BW145" i="19"/>
  <c r="BW146" i="19"/>
  <c r="BW147" i="19"/>
  <c r="BW148" i="19"/>
  <c r="BW149" i="19"/>
  <c r="BW150" i="19"/>
  <c r="BW151" i="19"/>
  <c r="BW152" i="19"/>
  <c r="BW153" i="19"/>
  <c r="BW154" i="19"/>
  <c r="BW155" i="19"/>
  <c r="BW156" i="19"/>
  <c r="BW157" i="19"/>
  <c r="BW158" i="19"/>
  <c r="BW159" i="19"/>
  <c r="BW160" i="19"/>
  <c r="BW161" i="19"/>
  <c r="BW162" i="19"/>
  <c r="BW163" i="19"/>
  <c r="BW164" i="19"/>
  <c r="BW165" i="19"/>
  <c r="BW166" i="19"/>
  <c r="BW167" i="19"/>
  <c r="BW168" i="19"/>
  <c r="BW169" i="19"/>
  <c r="BW170" i="19"/>
  <c r="BW171" i="19"/>
  <c r="BW172" i="19"/>
  <c r="BW173" i="19"/>
  <c r="BW174" i="19"/>
  <c r="BW175" i="19"/>
  <c r="BW176" i="19"/>
  <c r="BW177" i="19"/>
  <c r="BW178" i="19"/>
  <c r="BW179" i="19"/>
  <c r="BW180" i="19"/>
  <c r="BW181" i="19"/>
  <c r="BW182" i="19"/>
  <c r="BW183" i="19"/>
  <c r="BW184" i="19"/>
  <c r="BW185" i="19"/>
  <c r="BW186" i="19"/>
  <c r="BW187" i="19"/>
  <c r="BW188" i="19"/>
  <c r="BW189" i="19"/>
  <c r="BW190" i="19"/>
  <c r="BW191" i="19"/>
  <c r="BW192" i="19"/>
  <c r="BW193" i="19"/>
  <c r="BW194" i="19"/>
  <c r="BW195" i="19"/>
  <c r="BW196" i="19"/>
  <c r="BW197" i="19"/>
  <c r="BW198" i="19"/>
  <c r="BW199" i="19"/>
  <c r="BW200" i="19"/>
  <c r="BW201" i="19"/>
  <c r="BW202" i="19"/>
  <c r="BW203" i="19"/>
  <c r="BW204" i="19"/>
  <c r="BW205" i="19"/>
  <c r="BW206" i="19"/>
  <c r="BW207" i="19"/>
  <c r="BW208" i="19"/>
  <c r="BW209" i="19"/>
  <c r="BW210" i="19"/>
  <c r="BW211" i="19"/>
  <c r="BW212" i="19"/>
  <c r="BW213" i="19"/>
  <c r="BW214" i="19"/>
  <c r="BW215" i="19"/>
  <c r="BW216" i="19"/>
  <c r="BW217" i="19"/>
  <c r="BW218" i="19"/>
  <c r="BW219" i="19"/>
  <c r="BW220" i="19"/>
  <c r="BW221" i="19"/>
  <c r="BW222" i="19"/>
  <c r="BW223" i="19"/>
  <c r="BW224" i="19"/>
  <c r="BW225" i="19"/>
  <c r="BW226" i="19"/>
  <c r="BW227" i="19"/>
  <c r="BW228" i="19"/>
  <c r="BW229" i="19"/>
  <c r="BW230" i="19"/>
  <c r="BW231" i="19"/>
  <c r="BW232" i="19"/>
  <c r="BW233" i="19"/>
  <c r="BW234" i="19"/>
  <c r="BW235" i="19"/>
  <c r="BW236" i="19"/>
  <c r="BW237" i="19"/>
  <c r="BW238" i="19"/>
  <c r="BW239" i="19"/>
  <c r="BW240" i="19"/>
  <c r="BW241" i="19"/>
  <c r="BW242" i="19"/>
  <c r="BW243" i="19"/>
  <c r="BW244" i="19"/>
  <c r="BW245" i="19"/>
  <c r="BW246" i="19"/>
  <c r="BW247" i="19"/>
  <c r="BW248" i="19"/>
  <c r="BW249" i="19"/>
  <c r="BW250" i="19"/>
  <c r="BW251" i="19"/>
  <c r="BW252" i="19"/>
  <c r="BW253" i="19"/>
  <c r="BW254" i="19"/>
  <c r="BW255" i="19"/>
  <c r="BW256" i="19"/>
  <c r="BW257" i="19"/>
  <c r="BW258" i="19"/>
  <c r="BW259" i="19"/>
  <c r="BW260" i="19"/>
  <c r="BW261" i="19"/>
  <c r="BW262" i="19"/>
  <c r="BW263" i="19"/>
  <c r="BW264" i="19"/>
  <c r="BW265" i="19"/>
  <c r="BW266" i="19"/>
  <c r="BW267" i="19"/>
  <c r="BW268" i="19"/>
  <c r="BW269" i="19"/>
  <c r="BW270" i="19"/>
  <c r="BW271" i="19"/>
  <c r="BW272" i="19"/>
  <c r="BW273" i="19"/>
  <c r="BW274" i="19"/>
  <c r="BW275" i="19"/>
  <c r="BW276" i="19"/>
  <c r="BW277" i="19"/>
  <c r="BW278" i="19"/>
  <c r="BW279" i="19"/>
  <c r="BW280" i="19"/>
  <c r="BW281" i="19"/>
  <c r="BW282" i="19"/>
  <c r="BW283" i="19"/>
  <c r="BW284" i="19"/>
  <c r="BW285" i="19"/>
  <c r="BW286" i="19"/>
  <c r="BW287" i="19"/>
  <c r="BW288" i="19"/>
  <c r="BW289" i="19"/>
  <c r="BW290" i="19"/>
  <c r="BW291" i="19"/>
  <c r="BW292" i="19"/>
  <c r="BW293" i="19"/>
  <c r="BW294" i="19"/>
  <c r="BW295" i="19"/>
  <c r="BW296" i="19"/>
  <c r="BW297" i="19"/>
  <c r="BW298" i="19"/>
  <c r="BW299" i="19"/>
  <c r="BW300" i="19"/>
  <c r="BW301" i="19"/>
  <c r="BW302" i="19"/>
  <c r="BW303" i="19"/>
  <c r="BW304" i="19"/>
  <c r="BW305" i="19"/>
  <c r="BW306" i="19"/>
  <c r="BW307" i="19"/>
  <c r="BW308" i="19"/>
  <c r="BW309" i="19"/>
  <c r="BW310" i="19"/>
  <c r="BW311" i="19"/>
  <c r="BW312" i="19"/>
  <c r="BW313" i="19"/>
  <c r="BW314" i="19"/>
  <c r="BW315" i="19"/>
  <c r="BW316" i="19"/>
  <c r="BW317" i="19"/>
  <c r="BW318" i="19"/>
  <c r="BW319" i="19"/>
  <c r="BW320" i="19"/>
  <c r="BW321" i="19"/>
  <c r="BW322" i="19"/>
  <c r="BW323" i="19"/>
  <c r="BW324" i="19"/>
  <c r="BW325" i="19"/>
  <c r="BW326" i="19"/>
  <c r="BW327" i="19"/>
  <c r="BW328" i="19"/>
  <c r="BW329" i="19"/>
  <c r="BW330" i="19"/>
  <c r="BW331" i="19"/>
  <c r="BW332" i="19"/>
  <c r="BW333" i="19"/>
  <c r="BW334" i="19"/>
  <c r="BW335" i="19"/>
  <c r="BW336" i="19"/>
  <c r="BW337" i="19"/>
  <c r="BW338" i="19"/>
  <c r="BW339" i="19"/>
  <c r="BW340" i="19"/>
  <c r="BW341" i="19"/>
  <c r="BW342" i="19"/>
  <c r="BW343" i="19"/>
  <c r="BW344" i="19"/>
  <c r="BW345" i="19"/>
  <c r="BW346" i="19"/>
  <c r="BW347" i="19"/>
  <c r="BW348" i="19"/>
  <c r="BW349" i="19"/>
  <c r="BW350" i="19"/>
  <c r="BW351" i="19"/>
  <c r="BW352" i="19"/>
  <c r="BW353" i="19"/>
  <c r="BW354" i="19"/>
  <c r="BW355" i="19"/>
  <c r="BW356" i="19"/>
  <c r="BW357" i="19"/>
  <c r="BW358" i="19"/>
  <c r="BW359" i="19"/>
  <c r="BW360" i="19"/>
  <c r="BW361" i="19"/>
  <c r="BW362" i="19"/>
  <c r="BW363" i="19"/>
  <c r="BW364" i="19"/>
  <c r="BW365" i="19"/>
  <c r="BW366" i="19"/>
  <c r="BW367" i="19"/>
  <c r="BW368" i="19"/>
  <c r="BW369" i="19"/>
  <c r="BW370" i="19"/>
  <c r="BW371" i="19"/>
  <c r="BW372" i="19"/>
  <c r="BW373" i="19"/>
  <c r="BW374" i="19"/>
  <c r="BW375" i="19"/>
  <c r="BW376" i="19"/>
  <c r="BW377" i="19"/>
  <c r="BW378" i="19"/>
  <c r="BW379" i="19"/>
  <c r="BW380" i="19"/>
  <c r="BW381" i="19"/>
  <c r="BW382" i="19"/>
  <c r="BW383" i="19"/>
  <c r="BW384" i="19"/>
  <c r="BW385" i="19"/>
  <c r="BW386" i="19"/>
  <c r="BW387" i="19"/>
  <c r="BW388" i="19"/>
  <c r="BW389" i="19"/>
  <c r="BW390" i="19"/>
  <c r="BW391" i="19"/>
  <c r="BW392" i="19"/>
  <c r="BW393" i="19"/>
  <c r="BW394" i="19"/>
  <c r="BW395" i="19"/>
  <c r="BW396" i="19"/>
  <c r="BW397" i="19"/>
  <c r="BW398" i="19"/>
  <c r="BW399" i="19"/>
  <c r="BW400" i="19"/>
  <c r="BW401" i="19"/>
  <c r="BW402" i="19"/>
  <c r="BW403" i="19"/>
  <c r="BW404" i="19"/>
  <c r="BW405" i="19"/>
  <c r="BW406" i="19"/>
  <c r="BW407" i="19"/>
  <c r="BW408" i="19"/>
  <c r="BW409" i="19"/>
  <c r="BW410" i="19"/>
  <c r="BW411" i="19"/>
  <c r="BW412" i="19"/>
  <c r="BW413" i="19"/>
  <c r="BW414" i="19"/>
  <c r="BW415" i="19"/>
  <c r="BW416" i="19"/>
  <c r="BW417" i="19"/>
  <c r="BW418" i="19"/>
  <c r="BW419" i="19"/>
  <c r="BW420" i="19"/>
  <c r="BW421" i="19"/>
  <c r="BW422" i="19"/>
  <c r="BW423" i="19"/>
  <c r="BW424" i="19"/>
  <c r="BW425" i="19"/>
  <c r="BW426" i="19"/>
  <c r="BW427" i="19"/>
  <c r="BW428" i="19"/>
  <c r="BW429" i="19"/>
  <c r="BW430" i="19"/>
  <c r="BW431" i="19"/>
  <c r="BW432" i="19"/>
  <c r="BW433" i="19"/>
  <c r="BW434" i="19"/>
  <c r="BW435" i="19"/>
  <c r="BW436" i="19"/>
  <c r="BW437" i="19"/>
  <c r="BW438" i="19"/>
  <c r="BW439" i="19"/>
  <c r="BW440" i="19"/>
  <c r="BW441" i="19"/>
  <c r="BW442" i="19"/>
  <c r="BW443" i="19"/>
  <c r="BW444" i="19"/>
  <c r="BW445" i="19"/>
  <c r="BW446" i="19"/>
  <c r="BW447" i="19"/>
  <c r="BW448" i="19"/>
  <c r="BW449" i="19"/>
  <c r="BW450" i="19"/>
  <c r="BW451" i="19"/>
  <c r="BW452" i="19"/>
  <c r="BW453" i="19"/>
  <c r="BW454" i="19"/>
  <c r="BW455" i="19"/>
  <c r="BW456" i="19"/>
  <c r="BW457" i="19"/>
  <c r="BW458" i="19"/>
  <c r="BW459" i="19"/>
  <c r="BW460" i="19"/>
  <c r="BW461" i="19"/>
  <c r="BW462" i="19"/>
  <c r="BW463" i="19"/>
  <c r="BW464" i="19"/>
  <c r="BW465" i="19"/>
  <c r="BW466" i="19"/>
  <c r="BW467" i="19"/>
  <c r="BW468" i="19"/>
  <c r="BW469" i="19"/>
  <c r="BW470" i="19"/>
  <c r="BW471" i="19"/>
  <c r="BW472" i="19"/>
  <c r="BV88" i="19"/>
  <c r="BV89" i="19"/>
  <c r="BV90" i="19"/>
  <c r="BV91" i="19"/>
  <c r="BV92" i="19"/>
  <c r="BV93" i="19"/>
  <c r="BV94" i="19"/>
  <c r="BV95" i="19"/>
  <c r="BV96" i="19"/>
  <c r="BV97" i="19"/>
  <c r="BV98" i="19"/>
  <c r="BV99" i="19"/>
  <c r="BV100" i="19"/>
  <c r="BV101" i="19"/>
  <c r="BV102" i="19"/>
  <c r="BV103" i="19"/>
  <c r="BV104" i="19"/>
  <c r="BV105" i="19"/>
  <c r="BV106" i="19"/>
  <c r="BV107" i="19"/>
  <c r="BV108" i="19"/>
  <c r="BV109" i="19"/>
  <c r="BV110" i="19"/>
  <c r="BV111" i="19"/>
  <c r="BV112" i="19"/>
  <c r="BV113" i="19"/>
  <c r="BV114" i="19"/>
  <c r="BV115" i="19"/>
  <c r="BV116" i="19"/>
  <c r="BV117" i="19"/>
  <c r="BV118" i="19"/>
  <c r="BV119" i="19"/>
  <c r="BV120" i="19"/>
  <c r="BV121" i="19"/>
  <c r="BV122" i="19"/>
  <c r="BV123" i="19"/>
  <c r="BV124" i="19"/>
  <c r="BV125" i="19"/>
  <c r="BV126" i="19"/>
  <c r="BV127" i="19"/>
  <c r="BV128" i="19"/>
  <c r="BV129" i="19"/>
  <c r="BV130" i="19"/>
  <c r="BV131" i="19"/>
  <c r="BV132" i="19"/>
  <c r="BV133" i="19"/>
  <c r="BV134" i="19"/>
  <c r="BV135" i="19"/>
  <c r="BV136" i="19"/>
  <c r="BV137" i="19"/>
  <c r="BV138" i="19"/>
  <c r="BV139" i="19"/>
  <c r="BV140" i="19"/>
  <c r="BV141" i="19"/>
  <c r="BV142" i="19"/>
  <c r="BV143" i="19"/>
  <c r="BV144" i="19"/>
  <c r="BV145" i="19"/>
  <c r="BV146" i="19"/>
  <c r="BV147" i="19"/>
  <c r="BV148" i="19"/>
  <c r="BV149" i="19"/>
  <c r="BV150" i="19"/>
  <c r="BV151" i="19"/>
  <c r="BV152" i="19"/>
  <c r="BV153" i="19"/>
  <c r="BV154" i="19"/>
  <c r="BV155" i="19"/>
  <c r="BV156" i="19"/>
  <c r="BV157" i="19"/>
  <c r="BV158" i="19"/>
  <c r="BV159" i="19"/>
  <c r="BV160" i="19"/>
  <c r="BV161" i="19"/>
  <c r="BV162" i="19"/>
  <c r="BV163" i="19"/>
  <c r="BV164" i="19"/>
  <c r="BV165" i="19"/>
  <c r="BV166" i="19"/>
  <c r="BV167" i="19"/>
  <c r="BV168" i="19"/>
  <c r="BV169" i="19"/>
  <c r="BV170" i="19"/>
  <c r="BV171" i="19"/>
  <c r="BV172" i="19"/>
  <c r="BV173" i="19"/>
  <c r="BV174" i="19"/>
  <c r="BV175" i="19"/>
  <c r="BV176" i="19"/>
  <c r="BV177" i="19"/>
  <c r="BV178" i="19"/>
  <c r="BV179" i="19"/>
  <c r="BV180" i="19"/>
  <c r="BV181" i="19"/>
  <c r="BV182" i="19"/>
  <c r="BV183" i="19"/>
  <c r="BV184" i="19"/>
  <c r="BV185" i="19"/>
  <c r="BV186" i="19"/>
  <c r="BV187" i="19"/>
  <c r="BV188" i="19"/>
  <c r="BV189" i="19"/>
  <c r="BV190" i="19"/>
  <c r="BV191" i="19"/>
  <c r="BV192" i="19"/>
  <c r="BV193" i="19"/>
  <c r="BV194" i="19"/>
  <c r="BV195" i="19"/>
  <c r="BV196" i="19"/>
  <c r="BV197" i="19"/>
  <c r="BV198" i="19"/>
  <c r="BV199" i="19"/>
  <c r="BV200" i="19"/>
  <c r="BV201" i="19"/>
  <c r="BV202" i="19"/>
  <c r="BV203" i="19"/>
  <c r="BV204" i="19"/>
  <c r="BV205" i="19"/>
  <c r="BV206" i="19"/>
  <c r="BV207" i="19"/>
  <c r="BV208" i="19"/>
  <c r="BV209" i="19"/>
  <c r="BV210" i="19"/>
  <c r="BV211" i="19"/>
  <c r="BV212" i="19"/>
  <c r="BV213" i="19"/>
  <c r="BV214" i="19"/>
  <c r="BV215" i="19"/>
  <c r="BV216" i="19"/>
  <c r="BV217" i="19"/>
  <c r="BV218" i="19"/>
  <c r="BV219" i="19"/>
  <c r="BV220" i="19"/>
  <c r="BV221" i="19"/>
  <c r="BV222" i="19"/>
  <c r="BV223" i="19"/>
  <c r="BV224" i="19"/>
  <c r="BV225" i="19"/>
  <c r="BV226" i="19"/>
  <c r="BV227" i="19"/>
  <c r="BV228" i="19"/>
  <c r="BV229" i="19"/>
  <c r="BV230" i="19"/>
  <c r="BV231" i="19"/>
  <c r="BV232" i="19"/>
  <c r="BV233" i="19"/>
  <c r="BV234" i="19"/>
  <c r="BV235" i="19"/>
  <c r="BV236" i="19"/>
  <c r="BV237" i="19"/>
  <c r="BV238" i="19"/>
  <c r="BV239" i="19"/>
  <c r="BV240" i="19"/>
  <c r="BV241" i="19"/>
  <c r="BV242" i="19"/>
  <c r="BV243" i="19"/>
  <c r="BV244" i="19"/>
  <c r="BV245" i="19"/>
  <c r="BV246" i="19"/>
  <c r="BV247" i="19"/>
  <c r="BV248" i="19"/>
  <c r="BV249" i="19"/>
  <c r="BV250" i="19"/>
  <c r="BV251" i="19"/>
  <c r="BV252" i="19"/>
  <c r="BV253" i="19"/>
  <c r="BV254" i="19"/>
  <c r="BV255" i="19"/>
  <c r="BV256" i="19"/>
  <c r="BV257" i="19"/>
  <c r="BV258" i="19"/>
  <c r="BV259" i="19"/>
  <c r="BV260" i="19"/>
  <c r="BV261" i="19"/>
  <c r="BV262" i="19"/>
  <c r="BV263" i="19"/>
  <c r="BV264" i="19"/>
  <c r="BV265" i="19"/>
  <c r="BV266" i="19"/>
  <c r="BV267" i="19"/>
  <c r="BV268" i="19"/>
  <c r="BV269" i="19"/>
  <c r="BV270" i="19"/>
  <c r="BV271" i="19"/>
  <c r="BV272" i="19"/>
  <c r="BV273" i="19"/>
  <c r="BV274" i="19"/>
  <c r="BV275" i="19"/>
  <c r="BV276" i="19"/>
  <c r="BV277" i="19"/>
  <c r="BV278" i="19"/>
  <c r="BV279" i="19"/>
  <c r="BV280" i="19"/>
  <c r="BV281" i="19"/>
  <c r="BV282" i="19"/>
  <c r="BV283" i="19"/>
  <c r="BV284" i="19"/>
  <c r="BV285" i="19"/>
  <c r="BV286" i="19"/>
  <c r="BV287" i="19"/>
  <c r="BV288" i="19"/>
  <c r="BV289" i="19"/>
  <c r="BV290" i="19"/>
  <c r="BV291" i="19"/>
  <c r="BV292" i="19"/>
  <c r="BV293" i="19"/>
  <c r="BV294" i="19"/>
  <c r="BV295" i="19"/>
  <c r="BV296" i="19"/>
  <c r="BV297" i="19"/>
  <c r="BV298" i="19"/>
  <c r="BV299" i="19"/>
  <c r="BV300" i="19"/>
  <c r="BV301" i="19"/>
  <c r="BV302" i="19"/>
  <c r="BV303" i="19"/>
  <c r="BV304" i="19"/>
  <c r="BV305" i="19"/>
  <c r="BV306" i="19"/>
  <c r="BV307" i="19"/>
  <c r="BV308" i="19"/>
  <c r="BV309" i="19"/>
  <c r="BV310" i="19"/>
  <c r="BV311" i="19"/>
  <c r="BV312" i="19"/>
  <c r="BV313" i="19"/>
  <c r="BV314" i="19"/>
  <c r="BV315" i="19"/>
  <c r="BV316" i="19"/>
  <c r="BV317" i="19"/>
  <c r="BV318" i="19"/>
  <c r="BV319" i="19"/>
  <c r="BV320" i="19"/>
  <c r="BV321" i="19"/>
  <c r="BV322" i="19"/>
  <c r="BV323" i="19"/>
  <c r="BV324" i="19"/>
  <c r="BV325" i="19"/>
  <c r="BV326" i="19"/>
  <c r="BV327" i="19"/>
  <c r="BV328" i="19"/>
  <c r="BV329" i="19"/>
  <c r="BV330" i="19"/>
  <c r="BV331" i="19"/>
  <c r="BV332" i="19"/>
  <c r="BV333" i="19"/>
  <c r="BV334" i="19"/>
  <c r="BV335" i="19"/>
  <c r="BV336" i="19"/>
  <c r="BV337" i="19"/>
  <c r="BV338" i="19"/>
  <c r="BV339" i="19"/>
  <c r="BV340" i="19"/>
  <c r="BV341" i="19"/>
  <c r="BV342" i="19"/>
  <c r="BV343" i="19"/>
  <c r="BV344" i="19"/>
  <c r="BV345" i="19"/>
  <c r="BV346" i="19"/>
  <c r="BV347" i="19"/>
  <c r="BV348" i="19"/>
  <c r="BV349" i="19"/>
  <c r="BV350" i="19"/>
  <c r="BV351" i="19"/>
  <c r="BV352" i="19"/>
  <c r="BV353" i="19"/>
  <c r="BV354" i="19"/>
  <c r="BV355" i="19"/>
  <c r="BV356" i="19"/>
  <c r="BV357" i="19"/>
  <c r="BV358" i="19"/>
  <c r="BV359" i="19"/>
  <c r="BV360" i="19"/>
  <c r="BV361" i="19"/>
  <c r="BV362" i="19"/>
  <c r="BV363" i="19"/>
  <c r="BV364" i="19"/>
  <c r="BV365" i="19"/>
  <c r="BV366" i="19"/>
  <c r="BV367" i="19"/>
  <c r="BV368" i="19"/>
  <c r="BV369" i="19"/>
  <c r="BV370" i="19"/>
  <c r="BV371" i="19"/>
  <c r="BV372" i="19"/>
  <c r="BV373" i="19"/>
  <c r="BV374" i="19"/>
  <c r="BV375" i="19"/>
  <c r="BV376" i="19"/>
  <c r="BV377" i="19"/>
  <c r="BV378" i="19"/>
  <c r="BV379" i="19"/>
  <c r="BV380" i="19"/>
  <c r="BV381" i="19"/>
  <c r="BV382" i="19"/>
  <c r="BV383" i="19"/>
  <c r="BV384" i="19"/>
  <c r="BV385" i="19"/>
  <c r="BV386" i="19"/>
  <c r="BV387" i="19"/>
  <c r="BV388" i="19"/>
  <c r="BV389" i="19"/>
  <c r="BV390" i="19"/>
  <c r="BV391" i="19"/>
  <c r="BV392" i="19"/>
  <c r="BV393" i="19"/>
  <c r="BV394" i="19"/>
  <c r="BV395" i="19"/>
  <c r="BV396" i="19"/>
  <c r="BV397" i="19"/>
  <c r="BV398" i="19"/>
  <c r="BV399" i="19"/>
  <c r="BV400" i="19"/>
  <c r="BV401" i="19"/>
  <c r="BV402" i="19"/>
  <c r="BV403" i="19"/>
  <c r="BV404" i="19"/>
  <c r="BV405" i="19"/>
  <c r="BV406" i="19"/>
  <c r="BV407" i="19"/>
  <c r="BV408" i="19"/>
  <c r="BV409" i="19"/>
  <c r="BV410" i="19"/>
  <c r="BV411" i="19"/>
  <c r="BV412" i="19"/>
  <c r="BV413" i="19"/>
  <c r="BV414" i="19"/>
  <c r="BV415" i="19"/>
  <c r="BV416" i="19"/>
  <c r="BV417" i="19"/>
  <c r="BV418" i="19"/>
  <c r="BV419" i="19"/>
  <c r="BV420" i="19"/>
  <c r="BV421" i="19"/>
  <c r="BV422" i="19"/>
  <c r="BV423" i="19"/>
  <c r="BV424" i="19"/>
  <c r="BV425" i="19"/>
  <c r="BV426" i="19"/>
  <c r="BV427" i="19"/>
  <c r="BV428" i="19"/>
  <c r="BV429" i="19"/>
  <c r="BV430" i="19"/>
  <c r="BV431" i="19"/>
  <c r="BV432" i="19"/>
  <c r="BV433" i="19"/>
  <c r="BV434" i="19"/>
  <c r="BV435" i="19"/>
  <c r="BV436" i="19"/>
  <c r="BV437" i="19"/>
  <c r="BV438" i="19"/>
  <c r="BV439" i="19"/>
  <c r="BV440" i="19"/>
  <c r="BV441" i="19"/>
  <c r="BV442" i="19"/>
  <c r="BV443" i="19"/>
  <c r="BV444" i="19"/>
  <c r="BV445" i="19"/>
  <c r="BV446" i="19"/>
  <c r="BV447" i="19"/>
  <c r="BV448" i="19"/>
  <c r="BV449" i="19"/>
  <c r="BV450" i="19"/>
  <c r="BV451" i="19"/>
  <c r="BV452" i="19"/>
  <c r="BV453" i="19"/>
  <c r="BV454" i="19"/>
  <c r="BV455" i="19"/>
  <c r="BV456" i="19"/>
  <c r="BV457" i="19"/>
  <c r="BV458" i="19"/>
  <c r="BV459" i="19"/>
  <c r="BV460" i="19"/>
  <c r="BV461" i="19"/>
  <c r="BV462" i="19"/>
  <c r="BV463" i="19"/>
  <c r="BV464" i="19"/>
  <c r="BV465" i="19"/>
  <c r="BV466" i="19"/>
  <c r="BV467" i="19"/>
  <c r="BV468" i="19"/>
  <c r="BV469" i="19"/>
  <c r="BV470" i="19"/>
  <c r="BV471" i="19"/>
  <c r="BV472" i="19"/>
  <c r="CL74" i="19" l="1"/>
  <c r="BL74" i="25"/>
  <c r="BN73" i="25"/>
  <c r="BT76" i="19"/>
  <c r="BT77" i="19"/>
  <c r="BT78" i="19"/>
  <c r="BT79" i="19"/>
  <c r="BT80" i="19"/>
  <c r="BT81" i="19"/>
  <c r="BT82" i="19"/>
  <c r="BT83" i="19"/>
  <c r="BT84" i="19"/>
  <c r="BT85" i="19"/>
  <c r="BT86" i="19"/>
  <c r="BT87" i="19"/>
  <c r="BT88" i="19"/>
  <c r="BT89" i="19"/>
  <c r="BT90" i="19"/>
  <c r="BT91" i="19"/>
  <c r="BT92" i="19"/>
  <c r="BT93" i="19"/>
  <c r="BT94" i="19"/>
  <c r="BT95" i="19"/>
  <c r="BT96" i="19"/>
  <c r="BT97" i="19"/>
  <c r="BT98" i="19"/>
  <c r="BT99" i="19"/>
  <c r="BT100" i="19"/>
  <c r="BT101" i="19"/>
  <c r="BT102" i="19"/>
  <c r="BT103" i="19"/>
  <c r="BT104" i="19"/>
  <c r="BT105" i="19"/>
  <c r="BT106" i="19"/>
  <c r="BT107" i="19"/>
  <c r="BT108" i="19"/>
  <c r="BT109" i="19"/>
  <c r="BT110" i="19"/>
  <c r="BT111" i="19"/>
  <c r="BT112" i="19"/>
  <c r="BT113" i="19"/>
  <c r="BT114" i="19"/>
  <c r="BT115" i="19"/>
  <c r="BT116" i="19"/>
  <c r="BT117" i="19"/>
  <c r="BT118" i="19"/>
  <c r="BT119" i="19"/>
  <c r="BT120" i="19"/>
  <c r="BT121" i="19"/>
  <c r="BT122" i="19"/>
  <c r="BT123" i="19"/>
  <c r="BT124" i="19"/>
  <c r="BT125" i="19"/>
  <c r="BT126" i="19"/>
  <c r="BT127" i="19"/>
  <c r="BT128" i="19"/>
  <c r="BT129" i="19"/>
  <c r="BT130" i="19"/>
  <c r="BT131" i="19"/>
  <c r="BT132" i="19"/>
  <c r="BT133" i="19"/>
  <c r="BT134" i="19"/>
  <c r="BT135" i="19"/>
  <c r="BT136" i="19"/>
  <c r="BT137" i="19"/>
  <c r="BT138" i="19"/>
  <c r="BT139" i="19"/>
  <c r="BT140" i="19"/>
  <c r="BT141" i="19"/>
  <c r="BT142" i="19"/>
  <c r="BT143" i="19"/>
  <c r="BT144" i="19"/>
  <c r="BT145" i="19"/>
  <c r="BT146" i="19"/>
  <c r="BT147" i="19"/>
  <c r="BT148" i="19"/>
  <c r="BT149" i="19"/>
  <c r="BT150" i="19"/>
  <c r="BT151" i="19"/>
  <c r="BT152" i="19"/>
  <c r="BT153" i="19"/>
  <c r="BT154" i="19"/>
  <c r="BT155" i="19"/>
  <c r="BT156" i="19"/>
  <c r="BT157" i="19"/>
  <c r="BT158" i="19"/>
  <c r="BT159" i="19"/>
  <c r="BT160" i="19"/>
  <c r="BT161" i="19"/>
  <c r="BT162" i="19"/>
  <c r="BT163" i="19"/>
  <c r="BT164" i="19"/>
  <c r="BT165" i="19"/>
  <c r="BT166" i="19"/>
  <c r="BT167" i="19"/>
  <c r="BT168" i="19"/>
  <c r="BT169" i="19"/>
  <c r="BT170" i="19"/>
  <c r="BT171" i="19"/>
  <c r="BT172" i="19"/>
  <c r="BT173" i="19"/>
  <c r="BT174" i="19"/>
  <c r="BT175" i="19"/>
  <c r="BT176" i="19"/>
  <c r="BT177" i="19"/>
  <c r="BT178" i="19"/>
  <c r="BT179" i="19"/>
  <c r="BT180" i="19"/>
  <c r="BT181" i="19"/>
  <c r="BT182" i="19"/>
  <c r="BT183" i="19"/>
  <c r="BT184" i="19"/>
  <c r="BT185" i="19"/>
  <c r="BT186" i="19"/>
  <c r="BT187" i="19"/>
  <c r="BT188" i="19"/>
  <c r="BT189" i="19"/>
  <c r="BT190" i="19"/>
  <c r="BT191" i="19"/>
  <c r="BT192" i="19"/>
  <c r="BT193" i="19"/>
  <c r="BT194" i="19"/>
  <c r="BT195" i="19"/>
  <c r="BT196" i="19"/>
  <c r="BT197" i="19"/>
  <c r="BT198" i="19"/>
  <c r="BT199" i="19"/>
  <c r="BT200" i="19"/>
  <c r="BT201" i="19"/>
  <c r="BT202" i="19"/>
  <c r="BT203" i="19"/>
  <c r="BT204" i="19"/>
  <c r="BT205" i="19"/>
  <c r="BT206" i="19"/>
  <c r="BT207" i="19"/>
  <c r="BT208" i="19"/>
  <c r="BT209" i="19"/>
  <c r="BT210" i="19"/>
  <c r="BT211" i="19"/>
  <c r="BT212" i="19"/>
  <c r="BT213" i="19"/>
  <c r="BT214" i="19"/>
  <c r="BT215" i="19"/>
  <c r="BT216" i="19"/>
  <c r="BT217" i="19"/>
  <c r="BT218" i="19"/>
  <c r="BT219" i="19"/>
  <c r="BT220" i="19"/>
  <c r="BT221" i="19"/>
  <c r="BT222" i="19"/>
  <c r="BT223" i="19"/>
  <c r="BT224" i="19"/>
  <c r="BT225" i="19"/>
  <c r="BT226" i="19"/>
  <c r="BT227" i="19"/>
  <c r="BT228" i="19"/>
  <c r="BT229" i="19"/>
  <c r="BT230" i="19"/>
  <c r="BT231" i="19"/>
  <c r="BT232" i="19"/>
  <c r="BT233" i="19"/>
  <c r="BT234" i="19"/>
  <c r="BT235" i="19"/>
  <c r="BT236" i="19"/>
  <c r="BT237" i="19"/>
  <c r="BT238" i="19"/>
  <c r="BT239" i="19"/>
  <c r="BT240" i="19"/>
  <c r="BT241" i="19"/>
  <c r="BT242" i="19"/>
  <c r="BT243" i="19"/>
  <c r="BT244" i="19"/>
  <c r="BT245" i="19"/>
  <c r="BT246" i="19"/>
  <c r="BT247" i="19"/>
  <c r="BT248" i="19"/>
  <c r="BT249" i="19"/>
  <c r="BT250" i="19"/>
  <c r="BT251" i="19"/>
  <c r="BT252" i="19"/>
  <c r="BT253" i="19"/>
  <c r="BT254" i="19"/>
  <c r="BT255" i="19"/>
  <c r="BT256" i="19"/>
  <c r="BT257" i="19"/>
  <c r="BT258" i="19"/>
  <c r="BT259" i="19"/>
  <c r="BT260" i="19"/>
  <c r="BT261" i="19"/>
  <c r="BT262" i="19"/>
  <c r="BT263" i="19"/>
  <c r="BT264" i="19"/>
  <c r="BT265" i="19"/>
  <c r="BT266" i="19"/>
  <c r="BT267" i="19"/>
  <c r="BT268" i="19"/>
  <c r="BT269" i="19"/>
  <c r="BT270" i="19"/>
  <c r="BT271" i="19"/>
  <c r="BT272" i="19"/>
  <c r="BT273" i="19"/>
  <c r="BT274" i="19"/>
  <c r="BT275" i="19"/>
  <c r="BT276" i="19"/>
  <c r="BT277" i="19"/>
  <c r="BT278" i="19"/>
  <c r="BT279" i="19"/>
  <c r="BT280" i="19"/>
  <c r="BT281" i="19"/>
  <c r="BT282" i="19"/>
  <c r="BT283" i="19"/>
  <c r="BT284" i="19"/>
  <c r="BT285" i="19"/>
  <c r="BT286" i="19"/>
  <c r="BT287" i="19"/>
  <c r="BT288" i="19"/>
  <c r="BT289" i="19"/>
  <c r="BT290" i="19"/>
  <c r="BT291" i="19"/>
  <c r="BT292" i="19"/>
  <c r="BT293" i="19"/>
  <c r="BT294" i="19"/>
  <c r="BT295" i="19"/>
  <c r="BT296" i="19"/>
  <c r="BT297" i="19"/>
  <c r="BT298" i="19"/>
  <c r="BT299" i="19"/>
  <c r="BT300" i="19"/>
  <c r="BT301" i="19"/>
  <c r="BT302" i="19"/>
  <c r="BT303" i="19"/>
  <c r="BT304" i="19"/>
  <c r="BT305" i="19"/>
  <c r="BT306" i="19"/>
  <c r="BT307" i="19"/>
  <c r="BT308" i="19"/>
  <c r="BT309" i="19"/>
  <c r="BT310" i="19"/>
  <c r="BT311" i="19"/>
  <c r="BT312" i="19"/>
  <c r="BT313" i="19"/>
  <c r="BT314" i="19"/>
  <c r="BT315" i="19"/>
  <c r="BT316" i="19"/>
  <c r="BT317" i="19"/>
  <c r="BT318" i="19"/>
  <c r="BT319" i="19"/>
  <c r="BT320" i="19"/>
  <c r="BT321" i="19"/>
  <c r="BT322" i="19"/>
  <c r="BT323" i="19"/>
  <c r="BT324" i="19"/>
  <c r="BT325" i="19"/>
  <c r="BT326" i="19"/>
  <c r="BT327" i="19"/>
  <c r="BT328" i="19"/>
  <c r="BT329" i="19"/>
  <c r="BT330" i="19"/>
  <c r="BT331" i="19"/>
  <c r="BT332" i="19"/>
  <c r="BT333" i="19"/>
  <c r="BT334" i="19"/>
  <c r="BT335" i="19"/>
  <c r="BT336" i="19"/>
  <c r="BT337" i="19"/>
  <c r="BT338" i="19"/>
  <c r="BT339" i="19"/>
  <c r="BT340" i="19"/>
  <c r="BT341" i="19"/>
  <c r="BT342" i="19"/>
  <c r="BT343" i="19"/>
  <c r="BT344" i="19"/>
  <c r="BT345" i="19"/>
  <c r="BT346" i="19"/>
  <c r="BT347" i="19"/>
  <c r="BT348" i="19"/>
  <c r="BT349" i="19"/>
  <c r="BT350" i="19"/>
  <c r="BT351" i="19"/>
  <c r="BT352" i="19"/>
  <c r="BT353" i="19"/>
  <c r="BT354" i="19"/>
  <c r="BT355" i="19"/>
  <c r="BT356" i="19"/>
  <c r="BT357" i="19"/>
  <c r="BT358" i="19"/>
  <c r="BT359" i="19"/>
  <c r="BT360" i="19"/>
  <c r="BT361" i="19"/>
  <c r="BT362" i="19"/>
  <c r="BT363" i="19"/>
  <c r="BT364" i="19"/>
  <c r="BT365" i="19"/>
  <c r="BT366" i="19"/>
  <c r="BT367" i="19"/>
  <c r="BT368" i="19"/>
  <c r="BT369" i="19"/>
  <c r="BT370" i="19"/>
  <c r="BT371" i="19"/>
  <c r="BT372" i="19"/>
  <c r="BT373" i="19"/>
  <c r="BT374" i="19"/>
  <c r="BT375" i="19"/>
  <c r="BT376" i="19"/>
  <c r="BT377" i="19"/>
  <c r="BT378" i="19"/>
  <c r="BT379" i="19"/>
  <c r="BT380" i="19"/>
  <c r="BT381" i="19"/>
  <c r="BT382" i="19"/>
  <c r="BT383" i="19"/>
  <c r="BT384" i="19"/>
  <c r="BT385" i="19"/>
  <c r="BT386" i="19"/>
  <c r="BT387" i="19"/>
  <c r="BT388" i="19"/>
  <c r="BT389" i="19"/>
  <c r="BT390" i="19"/>
  <c r="BT391" i="19"/>
  <c r="BT392" i="19"/>
  <c r="BT393" i="19"/>
  <c r="BT394" i="19"/>
  <c r="BT395" i="19"/>
  <c r="BT396" i="19"/>
  <c r="BT397" i="19"/>
  <c r="BT398" i="19"/>
  <c r="BT399" i="19"/>
  <c r="BT400" i="19"/>
  <c r="BT401" i="19"/>
  <c r="BT402" i="19"/>
  <c r="BT403" i="19"/>
  <c r="BT404" i="19"/>
  <c r="BT405" i="19"/>
  <c r="BT406" i="19"/>
  <c r="BT407" i="19"/>
  <c r="BT408" i="19"/>
  <c r="BT409" i="19"/>
  <c r="BT410" i="19"/>
  <c r="BT411" i="19"/>
  <c r="BT412" i="19"/>
  <c r="BT413" i="19"/>
  <c r="BT414" i="19"/>
  <c r="BT415" i="19"/>
  <c r="BT416" i="19"/>
  <c r="BT417" i="19"/>
  <c r="BT418" i="19"/>
  <c r="BT419" i="19"/>
  <c r="BT420" i="19"/>
  <c r="BT421" i="19"/>
  <c r="BT422" i="19"/>
  <c r="BT423" i="19"/>
  <c r="BT424" i="19"/>
  <c r="BT425" i="19"/>
  <c r="BT426" i="19"/>
  <c r="BT427" i="19"/>
  <c r="BT428" i="19"/>
  <c r="BT429" i="19"/>
  <c r="BT430" i="19"/>
  <c r="BT431" i="19"/>
  <c r="BT432" i="19"/>
  <c r="BT433" i="19"/>
  <c r="BT434" i="19"/>
  <c r="BT435" i="19"/>
  <c r="BT436" i="19"/>
  <c r="BT437" i="19"/>
  <c r="BT438" i="19"/>
  <c r="BT439" i="19"/>
  <c r="BT440" i="19"/>
  <c r="BT441" i="19"/>
  <c r="BT442" i="19"/>
  <c r="BT443" i="19"/>
  <c r="BT444" i="19"/>
  <c r="BT445" i="19"/>
  <c r="BT446" i="19"/>
  <c r="BT447" i="19"/>
  <c r="BT448" i="19"/>
  <c r="BT449" i="19"/>
  <c r="BT450" i="19"/>
  <c r="BT451" i="19"/>
  <c r="BT452" i="19"/>
  <c r="BT453" i="19"/>
  <c r="BT454" i="19"/>
  <c r="BT455" i="19"/>
  <c r="BT456" i="19"/>
  <c r="BT457" i="19"/>
  <c r="BT458" i="19"/>
  <c r="BT459" i="19"/>
  <c r="BT460" i="19"/>
  <c r="BT461" i="19"/>
  <c r="BT462" i="19"/>
  <c r="BT463" i="19"/>
  <c r="BT464" i="19"/>
  <c r="BT465" i="19"/>
  <c r="BT466" i="19"/>
  <c r="BT467" i="19"/>
  <c r="BT468" i="19"/>
  <c r="BT469" i="19"/>
  <c r="BT470" i="19"/>
  <c r="BT471" i="19"/>
  <c r="BT472" i="19"/>
  <c r="BT75" i="19"/>
  <c r="BT74" i="19"/>
  <c r="BT73" i="19"/>
  <c r="BS76" i="19"/>
  <c r="BS77" i="19"/>
  <c r="BS78" i="19"/>
  <c r="BS79" i="19"/>
  <c r="BS80" i="19"/>
  <c r="BS81" i="19"/>
  <c r="BS82" i="19"/>
  <c r="BS83" i="19"/>
  <c r="BS84" i="19"/>
  <c r="BS85" i="19"/>
  <c r="BS86" i="19"/>
  <c r="BS87" i="19"/>
  <c r="BS88" i="19"/>
  <c r="BS89" i="19"/>
  <c r="BS90" i="19"/>
  <c r="BS91" i="19"/>
  <c r="BS92" i="19"/>
  <c r="BS93" i="19"/>
  <c r="BS94" i="19"/>
  <c r="BS95" i="19"/>
  <c r="BS96" i="19"/>
  <c r="BS97" i="19"/>
  <c r="BS98" i="19"/>
  <c r="BS99" i="19"/>
  <c r="BS100" i="19"/>
  <c r="BS101" i="19"/>
  <c r="BS102" i="19"/>
  <c r="BS103" i="19"/>
  <c r="BS104" i="19"/>
  <c r="BS105" i="19"/>
  <c r="BS106" i="19"/>
  <c r="BS107" i="19"/>
  <c r="BS108" i="19"/>
  <c r="BS109" i="19"/>
  <c r="BS110" i="19"/>
  <c r="BS111" i="19"/>
  <c r="BS112" i="19"/>
  <c r="BS113" i="19"/>
  <c r="BS114" i="19"/>
  <c r="BS115" i="19"/>
  <c r="BS116" i="19"/>
  <c r="BS117" i="19"/>
  <c r="BS118" i="19"/>
  <c r="BS119" i="19"/>
  <c r="BS120" i="19"/>
  <c r="BS121" i="19"/>
  <c r="BS122" i="19"/>
  <c r="BS123" i="19"/>
  <c r="BS124" i="19"/>
  <c r="BS125" i="19"/>
  <c r="BS126" i="19"/>
  <c r="BS127" i="19"/>
  <c r="BS128" i="19"/>
  <c r="BS129" i="19"/>
  <c r="BS130" i="19"/>
  <c r="BS131" i="19"/>
  <c r="BS132" i="19"/>
  <c r="BS133" i="19"/>
  <c r="BS134" i="19"/>
  <c r="BS135" i="19"/>
  <c r="BS136" i="19"/>
  <c r="BS137" i="19"/>
  <c r="BS138" i="19"/>
  <c r="BS139" i="19"/>
  <c r="BS140" i="19"/>
  <c r="BS141" i="19"/>
  <c r="BS142" i="19"/>
  <c r="BS143" i="19"/>
  <c r="BS144" i="19"/>
  <c r="BS145" i="19"/>
  <c r="BS146" i="19"/>
  <c r="BS147" i="19"/>
  <c r="BS148" i="19"/>
  <c r="BS149" i="19"/>
  <c r="BS150" i="19"/>
  <c r="BS151" i="19"/>
  <c r="BS152" i="19"/>
  <c r="BS153" i="19"/>
  <c r="BS154" i="19"/>
  <c r="BS155" i="19"/>
  <c r="BS156" i="19"/>
  <c r="BS157" i="19"/>
  <c r="BS158" i="19"/>
  <c r="BS159" i="19"/>
  <c r="BS160" i="19"/>
  <c r="BS161" i="19"/>
  <c r="BS162" i="19"/>
  <c r="BS163" i="19"/>
  <c r="BS164" i="19"/>
  <c r="BS165" i="19"/>
  <c r="BS166" i="19"/>
  <c r="BS167" i="19"/>
  <c r="BS168" i="19"/>
  <c r="BS169" i="19"/>
  <c r="BS170" i="19"/>
  <c r="BS171" i="19"/>
  <c r="BS172" i="19"/>
  <c r="BS173" i="19"/>
  <c r="BS174" i="19"/>
  <c r="BS175" i="19"/>
  <c r="BS176" i="19"/>
  <c r="BS177" i="19"/>
  <c r="BS178" i="19"/>
  <c r="BS179" i="19"/>
  <c r="BS180" i="19"/>
  <c r="BS181" i="19"/>
  <c r="BS182" i="19"/>
  <c r="BS183" i="19"/>
  <c r="BS184" i="19"/>
  <c r="BS185" i="19"/>
  <c r="BS186" i="19"/>
  <c r="BS187" i="19"/>
  <c r="BS188" i="19"/>
  <c r="BS189" i="19"/>
  <c r="BS190" i="19"/>
  <c r="BS191" i="19"/>
  <c r="BS192" i="19"/>
  <c r="BS193" i="19"/>
  <c r="BS194" i="19"/>
  <c r="BS195" i="19"/>
  <c r="BS196" i="19"/>
  <c r="BS197" i="19"/>
  <c r="BS198" i="19"/>
  <c r="BS199" i="19"/>
  <c r="BS200" i="19"/>
  <c r="BS201" i="19"/>
  <c r="BS202" i="19"/>
  <c r="BS203" i="19"/>
  <c r="BS204" i="19"/>
  <c r="BS205" i="19"/>
  <c r="BS206" i="19"/>
  <c r="BS207" i="19"/>
  <c r="BS208" i="19"/>
  <c r="BS209" i="19"/>
  <c r="BS210" i="19"/>
  <c r="BS211" i="19"/>
  <c r="BS212" i="19"/>
  <c r="BS213" i="19"/>
  <c r="BS214" i="19"/>
  <c r="BS215" i="19"/>
  <c r="BS216" i="19"/>
  <c r="BS217" i="19"/>
  <c r="BS218" i="19"/>
  <c r="BS219" i="19"/>
  <c r="BS220" i="19"/>
  <c r="BS221" i="19"/>
  <c r="BS222" i="19"/>
  <c r="BS223" i="19"/>
  <c r="BS224" i="19"/>
  <c r="BS225" i="19"/>
  <c r="BS226" i="19"/>
  <c r="BS227" i="19"/>
  <c r="BS228" i="19"/>
  <c r="BS229" i="19"/>
  <c r="BS230" i="19"/>
  <c r="BS231" i="19"/>
  <c r="BS232" i="19"/>
  <c r="BS233" i="19"/>
  <c r="BS234" i="19"/>
  <c r="BS235" i="19"/>
  <c r="BS236" i="19"/>
  <c r="BS237" i="19"/>
  <c r="BS238" i="19"/>
  <c r="BS239" i="19"/>
  <c r="BS240" i="19"/>
  <c r="BS241" i="19"/>
  <c r="BS242" i="19"/>
  <c r="BS243" i="19"/>
  <c r="BS244" i="19"/>
  <c r="BS245" i="19"/>
  <c r="BS246" i="19"/>
  <c r="BS247" i="19"/>
  <c r="BS248" i="19"/>
  <c r="BS249" i="19"/>
  <c r="BS250" i="19"/>
  <c r="BS251" i="19"/>
  <c r="BS252" i="19"/>
  <c r="BS253" i="19"/>
  <c r="BS254" i="19"/>
  <c r="BS255" i="19"/>
  <c r="BS256" i="19"/>
  <c r="BS257" i="19"/>
  <c r="BS258" i="19"/>
  <c r="BS259" i="19"/>
  <c r="BS260" i="19"/>
  <c r="BS261" i="19"/>
  <c r="BS262" i="19"/>
  <c r="BS263" i="19"/>
  <c r="BS264" i="19"/>
  <c r="BS265" i="19"/>
  <c r="BS266" i="19"/>
  <c r="BS267" i="19"/>
  <c r="BS268" i="19"/>
  <c r="BS269" i="19"/>
  <c r="BS270" i="19"/>
  <c r="BS271" i="19"/>
  <c r="BS272" i="19"/>
  <c r="BS273" i="19"/>
  <c r="BS274" i="19"/>
  <c r="BS275" i="19"/>
  <c r="BS276" i="19"/>
  <c r="BS277" i="19"/>
  <c r="BS278" i="19"/>
  <c r="BS279" i="19"/>
  <c r="BS280" i="19"/>
  <c r="BS281" i="19"/>
  <c r="BS282" i="19"/>
  <c r="BS283" i="19"/>
  <c r="BS284" i="19"/>
  <c r="BS285" i="19"/>
  <c r="BS286" i="19"/>
  <c r="BS287" i="19"/>
  <c r="BS288" i="19"/>
  <c r="BS289" i="19"/>
  <c r="BS290" i="19"/>
  <c r="BS291" i="19"/>
  <c r="BS292" i="19"/>
  <c r="BS293" i="19"/>
  <c r="BS294" i="19"/>
  <c r="BS295" i="19"/>
  <c r="BS296" i="19"/>
  <c r="BS297" i="19"/>
  <c r="BS298" i="19"/>
  <c r="BS299" i="19"/>
  <c r="BS300" i="19"/>
  <c r="BS301" i="19"/>
  <c r="BS302" i="19"/>
  <c r="BS303" i="19"/>
  <c r="BS304" i="19"/>
  <c r="BS305" i="19"/>
  <c r="BS306" i="19"/>
  <c r="BS307" i="19"/>
  <c r="BS308" i="19"/>
  <c r="BS309" i="19"/>
  <c r="BS310" i="19"/>
  <c r="BS311" i="19"/>
  <c r="BS312" i="19"/>
  <c r="BS313" i="19"/>
  <c r="BS314" i="19"/>
  <c r="BS315" i="19"/>
  <c r="BS316" i="19"/>
  <c r="BS317" i="19"/>
  <c r="BS318" i="19"/>
  <c r="BS319" i="19"/>
  <c r="BS320" i="19"/>
  <c r="BS321" i="19"/>
  <c r="BS322" i="19"/>
  <c r="BS323" i="19"/>
  <c r="BS324" i="19"/>
  <c r="BS325" i="19"/>
  <c r="BS326" i="19"/>
  <c r="BS327" i="19"/>
  <c r="BS328" i="19"/>
  <c r="BS329" i="19"/>
  <c r="BS330" i="19"/>
  <c r="BS331" i="19"/>
  <c r="BS332" i="19"/>
  <c r="BS333" i="19"/>
  <c r="BS334" i="19"/>
  <c r="BS335" i="19"/>
  <c r="BS336" i="19"/>
  <c r="BS337" i="19"/>
  <c r="BS338" i="19"/>
  <c r="BS339" i="19"/>
  <c r="BS340" i="19"/>
  <c r="BS341" i="19"/>
  <c r="BS342" i="19"/>
  <c r="BS343" i="19"/>
  <c r="BS344" i="19"/>
  <c r="BS345" i="19"/>
  <c r="BS346" i="19"/>
  <c r="BS347" i="19"/>
  <c r="BS348" i="19"/>
  <c r="BS349" i="19"/>
  <c r="BS350" i="19"/>
  <c r="BS351" i="19"/>
  <c r="BS352" i="19"/>
  <c r="BS353" i="19"/>
  <c r="BS354" i="19"/>
  <c r="BS355" i="19"/>
  <c r="BS356" i="19"/>
  <c r="BS357" i="19"/>
  <c r="BS358" i="19"/>
  <c r="BS359" i="19"/>
  <c r="BS360" i="19"/>
  <c r="BS361" i="19"/>
  <c r="BS362" i="19"/>
  <c r="BS363" i="19"/>
  <c r="BS364" i="19"/>
  <c r="BS365" i="19"/>
  <c r="BS366" i="19"/>
  <c r="BS367" i="19"/>
  <c r="BS368" i="19"/>
  <c r="BS369" i="19"/>
  <c r="BS370" i="19"/>
  <c r="BS371" i="19"/>
  <c r="BS372" i="19"/>
  <c r="BS373" i="19"/>
  <c r="BS374" i="19"/>
  <c r="BS375" i="19"/>
  <c r="BS376" i="19"/>
  <c r="BS377" i="19"/>
  <c r="BS378" i="19"/>
  <c r="BS379" i="19"/>
  <c r="BS380" i="19"/>
  <c r="BS381" i="19"/>
  <c r="BS382" i="19"/>
  <c r="BS383" i="19"/>
  <c r="BS384" i="19"/>
  <c r="BS385" i="19"/>
  <c r="BS386" i="19"/>
  <c r="BS387" i="19"/>
  <c r="BS388" i="19"/>
  <c r="BS389" i="19"/>
  <c r="BS390" i="19"/>
  <c r="BS391" i="19"/>
  <c r="BS392" i="19"/>
  <c r="BS393" i="19"/>
  <c r="BS394" i="19"/>
  <c r="BS395" i="19"/>
  <c r="BS396" i="19"/>
  <c r="BS397" i="19"/>
  <c r="BS398" i="19"/>
  <c r="BS399" i="19"/>
  <c r="BS400" i="19"/>
  <c r="BS401" i="19"/>
  <c r="BS402" i="19"/>
  <c r="BS403" i="19"/>
  <c r="BS404" i="19"/>
  <c r="BS405" i="19"/>
  <c r="BS406" i="19"/>
  <c r="BS407" i="19"/>
  <c r="BS408" i="19"/>
  <c r="BS409" i="19"/>
  <c r="BS410" i="19"/>
  <c r="BS411" i="19"/>
  <c r="BS412" i="19"/>
  <c r="BS413" i="19"/>
  <c r="BS414" i="19"/>
  <c r="BS415" i="19"/>
  <c r="BS416" i="19"/>
  <c r="BS417" i="19"/>
  <c r="BS418" i="19"/>
  <c r="BS419" i="19"/>
  <c r="BS420" i="19"/>
  <c r="BS421" i="19"/>
  <c r="BS422" i="19"/>
  <c r="BS423" i="19"/>
  <c r="BS424" i="19"/>
  <c r="BS425" i="19"/>
  <c r="BS426" i="19"/>
  <c r="BS427" i="19"/>
  <c r="BS428" i="19"/>
  <c r="BS429" i="19"/>
  <c r="BS430" i="19"/>
  <c r="BS431" i="19"/>
  <c r="BS432" i="19"/>
  <c r="BS433" i="19"/>
  <c r="BS434" i="19"/>
  <c r="BS435" i="19"/>
  <c r="BS436" i="19"/>
  <c r="BS437" i="19"/>
  <c r="BS438" i="19"/>
  <c r="BS439" i="19"/>
  <c r="BS440" i="19"/>
  <c r="BS441" i="19"/>
  <c r="BS442" i="19"/>
  <c r="BS443" i="19"/>
  <c r="BS444" i="19"/>
  <c r="BS445" i="19"/>
  <c r="BS446" i="19"/>
  <c r="BS447" i="19"/>
  <c r="BS448" i="19"/>
  <c r="BS449" i="19"/>
  <c r="BS450" i="19"/>
  <c r="BS451" i="19"/>
  <c r="BS452" i="19"/>
  <c r="BS453" i="19"/>
  <c r="BS454" i="19"/>
  <c r="BS455" i="19"/>
  <c r="BS456" i="19"/>
  <c r="BS457" i="19"/>
  <c r="BS458" i="19"/>
  <c r="BS459" i="19"/>
  <c r="BS460" i="19"/>
  <c r="BS461" i="19"/>
  <c r="BS462" i="19"/>
  <c r="BS463" i="19"/>
  <c r="BS464" i="19"/>
  <c r="BS465" i="19"/>
  <c r="BS466" i="19"/>
  <c r="BS467" i="19"/>
  <c r="BS468" i="19"/>
  <c r="BS469" i="19"/>
  <c r="BS470" i="19"/>
  <c r="BS471" i="19"/>
  <c r="BS472" i="19"/>
  <c r="BS75" i="19"/>
  <c r="BS74" i="19"/>
  <c r="BS73" i="19"/>
  <c r="BR76" i="19" a="1"/>
  <c r="BR76" i="19" s="1"/>
  <c r="BR77" i="19" a="1"/>
  <c r="BR77" i="19" s="1"/>
  <c r="BR78" i="19" a="1"/>
  <c r="BR78" i="19" s="1"/>
  <c r="BR79" i="19" a="1"/>
  <c r="BR79" i="19" s="1"/>
  <c r="BR80" i="19" a="1"/>
  <c r="BR80" i="19" s="1"/>
  <c r="BR81" i="19" a="1"/>
  <c r="BR81" i="19" s="1"/>
  <c r="BR82" i="19" a="1"/>
  <c r="BR82" i="19" s="1"/>
  <c r="BR83" i="19" a="1"/>
  <c r="BR83" i="19" s="1"/>
  <c r="BR84" i="19" a="1"/>
  <c r="BR84" i="19" s="1"/>
  <c r="BR85" i="19" a="1"/>
  <c r="BR85" i="19" s="1"/>
  <c r="BR86" i="19" a="1"/>
  <c r="BR86" i="19" s="1"/>
  <c r="BR87" i="19" a="1"/>
  <c r="BR87" i="19" s="1"/>
  <c r="BR88" i="19" a="1"/>
  <c r="BR88" i="19" s="1"/>
  <c r="BR89" i="19" a="1"/>
  <c r="BR89" i="19" s="1"/>
  <c r="BR90" i="19" a="1"/>
  <c r="BR90" i="19" s="1"/>
  <c r="BR91" i="19" a="1"/>
  <c r="BR91" i="19" s="1"/>
  <c r="BR92" i="19" a="1"/>
  <c r="BR92" i="19" s="1"/>
  <c r="BR93" i="19" a="1"/>
  <c r="BR93" i="19" s="1"/>
  <c r="BR94" i="19" a="1"/>
  <c r="BR94" i="19" s="1"/>
  <c r="BR95" i="19" a="1"/>
  <c r="BR95" i="19" s="1"/>
  <c r="BR96" i="19" a="1"/>
  <c r="BR96" i="19" s="1"/>
  <c r="BR97" i="19" a="1"/>
  <c r="BR97" i="19" s="1"/>
  <c r="BR98" i="19" a="1"/>
  <c r="BR98" i="19" s="1"/>
  <c r="BR99" i="19" a="1"/>
  <c r="BR99" i="19" s="1"/>
  <c r="BR100" i="19" a="1"/>
  <c r="BR100" i="19" s="1"/>
  <c r="BR101" i="19" a="1"/>
  <c r="BR101" i="19" s="1"/>
  <c r="BR102" i="19" a="1"/>
  <c r="BR102" i="19" s="1"/>
  <c r="BR103" i="19" a="1"/>
  <c r="BR103" i="19" s="1"/>
  <c r="BR104" i="19" a="1"/>
  <c r="BR104" i="19" s="1"/>
  <c r="BR105" i="19" a="1"/>
  <c r="BR105" i="19" s="1"/>
  <c r="BR106" i="19" a="1"/>
  <c r="BR106" i="19" s="1"/>
  <c r="BR107" i="19" a="1"/>
  <c r="BR107" i="19" s="1"/>
  <c r="BR108" i="19" a="1"/>
  <c r="BR108" i="19" s="1"/>
  <c r="BR109" i="19" a="1"/>
  <c r="BR109" i="19" s="1"/>
  <c r="BR110" i="19" a="1"/>
  <c r="BR110" i="19" s="1"/>
  <c r="BR111" i="19" a="1"/>
  <c r="BR111" i="19" s="1"/>
  <c r="BR112" i="19" a="1"/>
  <c r="BR112" i="19" s="1"/>
  <c r="BR113" i="19" a="1"/>
  <c r="BR113" i="19" s="1"/>
  <c r="BR114" i="19" a="1"/>
  <c r="BR114" i="19" s="1"/>
  <c r="BR115" i="19" a="1"/>
  <c r="BR115" i="19" s="1"/>
  <c r="BR116" i="19" a="1"/>
  <c r="BR116" i="19" s="1"/>
  <c r="BR117" i="19" a="1"/>
  <c r="BR117" i="19" s="1"/>
  <c r="BR118" i="19" a="1"/>
  <c r="BR118" i="19" s="1"/>
  <c r="BR119" i="19" a="1"/>
  <c r="BR119" i="19" s="1"/>
  <c r="BR120" i="19" a="1"/>
  <c r="BR120" i="19" s="1"/>
  <c r="BR121" i="19" a="1"/>
  <c r="BR121" i="19" s="1"/>
  <c r="BR122" i="19" a="1"/>
  <c r="BR122" i="19" s="1"/>
  <c r="BR123" i="19" a="1"/>
  <c r="BR123" i="19" s="1"/>
  <c r="BR124" i="19" a="1"/>
  <c r="BR124" i="19" s="1"/>
  <c r="BR125" i="19" a="1"/>
  <c r="BR125" i="19" s="1"/>
  <c r="BR126" i="19" a="1"/>
  <c r="BR126" i="19" s="1"/>
  <c r="BR127" i="19" a="1"/>
  <c r="BR127" i="19" s="1"/>
  <c r="BR128" i="19" a="1"/>
  <c r="BR128" i="19" s="1"/>
  <c r="BR129" i="19" a="1"/>
  <c r="BR129" i="19" s="1"/>
  <c r="BR130" i="19" a="1"/>
  <c r="BR130" i="19" s="1"/>
  <c r="BR131" i="19" a="1"/>
  <c r="BR131" i="19" s="1"/>
  <c r="BR132" i="19" a="1"/>
  <c r="BR132" i="19" s="1"/>
  <c r="BR133" i="19" a="1"/>
  <c r="BR133" i="19" s="1"/>
  <c r="BR134" i="19" a="1"/>
  <c r="BR134" i="19" s="1"/>
  <c r="BR135" i="19" a="1"/>
  <c r="BR135" i="19" s="1"/>
  <c r="BR136" i="19" a="1"/>
  <c r="BR136" i="19" s="1"/>
  <c r="BR137" i="19" a="1"/>
  <c r="BR137" i="19" s="1"/>
  <c r="BR138" i="19" a="1"/>
  <c r="BR138" i="19" s="1"/>
  <c r="BR139" i="19" a="1"/>
  <c r="BR139" i="19" s="1"/>
  <c r="BR140" i="19" a="1"/>
  <c r="BR140" i="19" s="1"/>
  <c r="BR141" i="19" a="1"/>
  <c r="BR141" i="19" s="1"/>
  <c r="BR142" i="19" a="1"/>
  <c r="BR142" i="19" s="1"/>
  <c r="BR143" i="19" a="1"/>
  <c r="BR143" i="19" s="1"/>
  <c r="BR144" i="19" a="1"/>
  <c r="BR144" i="19" s="1"/>
  <c r="BR145" i="19" a="1"/>
  <c r="BR145" i="19" s="1"/>
  <c r="BR146" i="19" a="1"/>
  <c r="BR146" i="19" s="1"/>
  <c r="BR147" i="19" a="1"/>
  <c r="BR147" i="19" s="1"/>
  <c r="BR148" i="19" a="1"/>
  <c r="BR148" i="19" s="1"/>
  <c r="BR149" i="19" a="1"/>
  <c r="BR149" i="19" s="1"/>
  <c r="BR150" i="19" a="1"/>
  <c r="BR150" i="19" s="1"/>
  <c r="BR151" i="19" a="1"/>
  <c r="BR151" i="19" s="1"/>
  <c r="BR152" i="19" a="1"/>
  <c r="BR152" i="19" s="1"/>
  <c r="BR153" i="19" a="1"/>
  <c r="BR153" i="19" s="1"/>
  <c r="BR154" i="19" a="1"/>
  <c r="BR154" i="19" s="1"/>
  <c r="BR155" i="19" a="1"/>
  <c r="BR155" i="19" s="1"/>
  <c r="BR156" i="19" a="1"/>
  <c r="BR156" i="19" s="1"/>
  <c r="BR157" i="19" a="1"/>
  <c r="BR157" i="19" s="1"/>
  <c r="BR158" i="19" a="1"/>
  <c r="BR158" i="19" s="1"/>
  <c r="BR159" i="19" a="1"/>
  <c r="BR159" i="19" s="1"/>
  <c r="BR160" i="19" a="1"/>
  <c r="BR160" i="19" s="1"/>
  <c r="BR161" i="19" a="1"/>
  <c r="BR161" i="19" s="1"/>
  <c r="BR162" i="19" a="1"/>
  <c r="BR162" i="19" s="1"/>
  <c r="BR163" i="19" a="1"/>
  <c r="BR163" i="19" s="1"/>
  <c r="BR164" i="19" a="1"/>
  <c r="BR164" i="19" s="1"/>
  <c r="BR165" i="19" a="1"/>
  <c r="BR165" i="19" s="1"/>
  <c r="BR166" i="19" a="1"/>
  <c r="BR166" i="19" s="1"/>
  <c r="BR167" i="19" a="1"/>
  <c r="BR167" i="19" s="1"/>
  <c r="BR168" i="19" a="1"/>
  <c r="BR168" i="19" s="1"/>
  <c r="BR169" i="19" a="1"/>
  <c r="BR169" i="19" s="1"/>
  <c r="BR170" i="19" a="1"/>
  <c r="BR170" i="19" s="1"/>
  <c r="BR171" i="19" a="1"/>
  <c r="BR171" i="19" s="1"/>
  <c r="BR172" i="19" a="1"/>
  <c r="BR172" i="19" s="1"/>
  <c r="BR173" i="19" a="1"/>
  <c r="BR173" i="19" s="1"/>
  <c r="BR174" i="19" a="1"/>
  <c r="BR174" i="19" s="1"/>
  <c r="BR175" i="19" a="1"/>
  <c r="BR175" i="19" s="1"/>
  <c r="BR176" i="19" a="1"/>
  <c r="BR176" i="19" s="1"/>
  <c r="BR177" i="19" a="1"/>
  <c r="BR177" i="19" s="1"/>
  <c r="BR178" i="19" a="1"/>
  <c r="BR178" i="19" s="1"/>
  <c r="BR179" i="19" a="1"/>
  <c r="BR179" i="19" s="1"/>
  <c r="BR180" i="19" a="1"/>
  <c r="BR180" i="19" s="1"/>
  <c r="BR181" i="19" a="1"/>
  <c r="BR181" i="19" s="1"/>
  <c r="BR182" i="19" a="1"/>
  <c r="BR182" i="19" s="1"/>
  <c r="BR183" i="19" a="1"/>
  <c r="BR183" i="19" s="1"/>
  <c r="BR184" i="19" a="1"/>
  <c r="BR184" i="19" s="1"/>
  <c r="BR185" i="19" a="1"/>
  <c r="BR185" i="19" s="1"/>
  <c r="BR186" i="19" a="1"/>
  <c r="BR186" i="19" s="1"/>
  <c r="BR187" i="19" a="1"/>
  <c r="BR187" i="19" s="1"/>
  <c r="BR188" i="19" a="1"/>
  <c r="BR188" i="19" s="1"/>
  <c r="BR189" i="19" a="1"/>
  <c r="BR189" i="19" s="1"/>
  <c r="BR190" i="19" a="1"/>
  <c r="BR190" i="19" s="1"/>
  <c r="BR191" i="19" a="1"/>
  <c r="BR191" i="19" s="1"/>
  <c r="BR192" i="19" a="1"/>
  <c r="BR192" i="19" s="1"/>
  <c r="BR193" i="19" a="1"/>
  <c r="BR193" i="19" s="1"/>
  <c r="BR194" i="19" a="1"/>
  <c r="BR194" i="19" s="1"/>
  <c r="BR195" i="19" a="1"/>
  <c r="BR195" i="19" s="1"/>
  <c r="BR196" i="19" a="1"/>
  <c r="BR196" i="19" s="1"/>
  <c r="BR197" i="19" a="1"/>
  <c r="BR197" i="19" s="1"/>
  <c r="BR198" i="19" a="1"/>
  <c r="BR198" i="19" s="1"/>
  <c r="BR199" i="19" a="1"/>
  <c r="BR199" i="19" s="1"/>
  <c r="BR200" i="19" a="1"/>
  <c r="BR200" i="19" s="1"/>
  <c r="BR201" i="19" a="1"/>
  <c r="BR201" i="19" s="1"/>
  <c r="BR202" i="19" a="1"/>
  <c r="BR202" i="19" s="1"/>
  <c r="BR203" i="19" a="1"/>
  <c r="BR203" i="19" s="1"/>
  <c r="BR204" i="19" a="1"/>
  <c r="BR204" i="19" s="1"/>
  <c r="BR205" i="19" a="1"/>
  <c r="BR205" i="19" s="1"/>
  <c r="BR206" i="19" a="1"/>
  <c r="BR206" i="19" s="1"/>
  <c r="BR207" i="19" a="1"/>
  <c r="BR207" i="19" s="1"/>
  <c r="BR208" i="19" a="1"/>
  <c r="BR208" i="19" s="1"/>
  <c r="BR209" i="19" a="1"/>
  <c r="BR209" i="19" s="1"/>
  <c r="BR210" i="19" a="1"/>
  <c r="BR210" i="19" s="1"/>
  <c r="BR211" i="19" a="1"/>
  <c r="BR211" i="19" s="1"/>
  <c r="BR212" i="19" a="1"/>
  <c r="BR212" i="19" s="1"/>
  <c r="BR213" i="19" a="1"/>
  <c r="BR213" i="19" s="1"/>
  <c r="BR214" i="19" a="1"/>
  <c r="BR214" i="19" s="1"/>
  <c r="BR215" i="19" a="1"/>
  <c r="BR215" i="19" s="1"/>
  <c r="BR216" i="19" a="1"/>
  <c r="BR216" i="19" s="1"/>
  <c r="BR217" i="19" a="1"/>
  <c r="BR217" i="19" s="1"/>
  <c r="BR218" i="19" a="1"/>
  <c r="BR218" i="19" s="1"/>
  <c r="BR219" i="19" a="1"/>
  <c r="BR219" i="19" s="1"/>
  <c r="BR220" i="19" a="1"/>
  <c r="BR220" i="19" s="1"/>
  <c r="BR221" i="19" a="1"/>
  <c r="BR221" i="19" s="1"/>
  <c r="BR222" i="19" a="1"/>
  <c r="BR222" i="19" s="1"/>
  <c r="BR223" i="19" a="1"/>
  <c r="BR223" i="19" s="1"/>
  <c r="BR224" i="19" a="1"/>
  <c r="BR224" i="19" s="1"/>
  <c r="BR225" i="19" a="1"/>
  <c r="BR225" i="19" s="1"/>
  <c r="BR226" i="19" a="1"/>
  <c r="BR226" i="19" s="1"/>
  <c r="BR227" i="19" a="1"/>
  <c r="BR227" i="19" s="1"/>
  <c r="BR228" i="19" a="1"/>
  <c r="BR228" i="19" s="1"/>
  <c r="BR229" i="19" a="1"/>
  <c r="BR229" i="19" s="1"/>
  <c r="BR230" i="19" a="1"/>
  <c r="BR230" i="19" s="1"/>
  <c r="BR231" i="19" a="1"/>
  <c r="BR231" i="19" s="1"/>
  <c r="BR232" i="19" a="1"/>
  <c r="BR232" i="19" s="1"/>
  <c r="BR233" i="19" a="1"/>
  <c r="BR233" i="19" s="1"/>
  <c r="BR234" i="19" a="1"/>
  <c r="BR234" i="19" s="1"/>
  <c r="BR235" i="19" a="1"/>
  <c r="BR235" i="19" s="1"/>
  <c r="BR236" i="19" a="1"/>
  <c r="BR236" i="19" s="1"/>
  <c r="BR237" i="19" a="1"/>
  <c r="BR237" i="19" s="1"/>
  <c r="BR238" i="19" a="1"/>
  <c r="BR238" i="19" s="1"/>
  <c r="BR239" i="19" a="1"/>
  <c r="BR239" i="19" s="1"/>
  <c r="BR240" i="19" a="1"/>
  <c r="BR240" i="19" s="1"/>
  <c r="BR241" i="19" a="1"/>
  <c r="BR241" i="19" s="1"/>
  <c r="BR242" i="19" a="1"/>
  <c r="BR242" i="19" s="1"/>
  <c r="BR243" i="19" a="1"/>
  <c r="BR243" i="19" s="1"/>
  <c r="BR244" i="19" a="1"/>
  <c r="BR244" i="19" s="1"/>
  <c r="BR245" i="19" a="1"/>
  <c r="BR245" i="19" s="1"/>
  <c r="BR246" i="19" a="1"/>
  <c r="BR246" i="19" s="1"/>
  <c r="BR247" i="19" a="1"/>
  <c r="BR247" i="19" s="1"/>
  <c r="BR248" i="19" a="1"/>
  <c r="BR248" i="19" s="1"/>
  <c r="BR249" i="19" a="1"/>
  <c r="BR249" i="19" s="1"/>
  <c r="BR250" i="19" a="1"/>
  <c r="BR250" i="19" s="1"/>
  <c r="BR251" i="19" a="1"/>
  <c r="BR251" i="19" s="1"/>
  <c r="BR252" i="19" a="1"/>
  <c r="BR252" i="19" s="1"/>
  <c r="BR253" i="19" a="1"/>
  <c r="BR253" i="19" s="1"/>
  <c r="BR254" i="19" a="1"/>
  <c r="BR254" i="19" s="1"/>
  <c r="BR255" i="19" a="1"/>
  <c r="BR255" i="19" s="1"/>
  <c r="BR256" i="19" a="1"/>
  <c r="BR256" i="19" s="1"/>
  <c r="BR257" i="19" a="1"/>
  <c r="BR257" i="19" s="1"/>
  <c r="BR258" i="19" a="1"/>
  <c r="BR258" i="19" s="1"/>
  <c r="BR259" i="19" a="1"/>
  <c r="BR259" i="19" s="1"/>
  <c r="BR260" i="19" a="1"/>
  <c r="BR260" i="19" s="1"/>
  <c r="BR261" i="19" a="1"/>
  <c r="BR261" i="19" s="1"/>
  <c r="BR262" i="19" a="1"/>
  <c r="BR262" i="19" s="1"/>
  <c r="BR263" i="19" a="1"/>
  <c r="BR263" i="19" s="1"/>
  <c r="BR264" i="19" a="1"/>
  <c r="BR264" i="19" s="1"/>
  <c r="BR265" i="19" a="1"/>
  <c r="BR265" i="19" s="1"/>
  <c r="BR266" i="19" a="1"/>
  <c r="BR266" i="19" s="1"/>
  <c r="BR267" i="19" a="1"/>
  <c r="BR267" i="19" s="1"/>
  <c r="BR268" i="19" a="1"/>
  <c r="BR268" i="19" s="1"/>
  <c r="BR269" i="19" a="1"/>
  <c r="BR269" i="19" s="1"/>
  <c r="BR270" i="19" a="1"/>
  <c r="BR270" i="19" s="1"/>
  <c r="BR271" i="19" a="1"/>
  <c r="BR271" i="19" s="1"/>
  <c r="BR272" i="19" a="1"/>
  <c r="BR272" i="19" s="1"/>
  <c r="BR273" i="19" a="1"/>
  <c r="BR273" i="19" s="1"/>
  <c r="BR274" i="19" a="1"/>
  <c r="BR274" i="19" s="1"/>
  <c r="BR275" i="19" a="1"/>
  <c r="BR275" i="19" s="1"/>
  <c r="BR276" i="19" a="1"/>
  <c r="BR276" i="19" s="1"/>
  <c r="BR277" i="19" a="1"/>
  <c r="BR277" i="19" s="1"/>
  <c r="BR278" i="19" a="1"/>
  <c r="BR278" i="19" s="1"/>
  <c r="BR279" i="19" a="1"/>
  <c r="BR279" i="19" s="1"/>
  <c r="BR280" i="19" a="1"/>
  <c r="BR280" i="19" s="1"/>
  <c r="BR281" i="19" a="1"/>
  <c r="BR281" i="19" s="1"/>
  <c r="BR282" i="19" a="1"/>
  <c r="BR282" i="19" s="1"/>
  <c r="BR283" i="19" a="1"/>
  <c r="BR283" i="19" s="1"/>
  <c r="BR284" i="19" a="1"/>
  <c r="BR284" i="19" s="1"/>
  <c r="BR285" i="19" a="1"/>
  <c r="BR285" i="19" s="1"/>
  <c r="BR286" i="19" a="1"/>
  <c r="BR286" i="19" s="1"/>
  <c r="BR287" i="19" a="1"/>
  <c r="BR287" i="19" s="1"/>
  <c r="BR288" i="19" a="1"/>
  <c r="BR288" i="19" s="1"/>
  <c r="BR289" i="19" a="1"/>
  <c r="BR289" i="19" s="1"/>
  <c r="BR290" i="19" a="1"/>
  <c r="BR290" i="19" s="1"/>
  <c r="BR291" i="19" a="1"/>
  <c r="BR291" i="19" s="1"/>
  <c r="BR292" i="19" a="1"/>
  <c r="BR292" i="19" s="1"/>
  <c r="BR293" i="19" a="1"/>
  <c r="BR293" i="19" s="1"/>
  <c r="BR294" i="19" a="1"/>
  <c r="BR294" i="19" s="1"/>
  <c r="BR295" i="19" a="1"/>
  <c r="BR295" i="19" s="1"/>
  <c r="BR296" i="19" a="1"/>
  <c r="BR296" i="19" s="1"/>
  <c r="BR297" i="19" a="1"/>
  <c r="BR297" i="19" s="1"/>
  <c r="BR298" i="19" a="1"/>
  <c r="BR298" i="19" s="1"/>
  <c r="BR299" i="19" a="1"/>
  <c r="BR299" i="19" s="1"/>
  <c r="BR300" i="19" a="1"/>
  <c r="BR300" i="19" s="1"/>
  <c r="BR301" i="19" a="1"/>
  <c r="BR301" i="19" s="1"/>
  <c r="BR302" i="19" a="1"/>
  <c r="BR302" i="19" s="1"/>
  <c r="BR303" i="19" a="1"/>
  <c r="BR303" i="19" s="1"/>
  <c r="BR304" i="19" a="1"/>
  <c r="BR304" i="19" s="1"/>
  <c r="BR305" i="19" a="1"/>
  <c r="BR305" i="19" s="1"/>
  <c r="BR306" i="19" a="1"/>
  <c r="BR306" i="19" s="1"/>
  <c r="BR307" i="19" a="1"/>
  <c r="BR307" i="19" s="1"/>
  <c r="BR308" i="19" a="1"/>
  <c r="BR308" i="19" s="1"/>
  <c r="BR309" i="19" a="1"/>
  <c r="BR309" i="19" s="1"/>
  <c r="BR310" i="19" a="1"/>
  <c r="BR310" i="19" s="1"/>
  <c r="BR311" i="19" a="1"/>
  <c r="BR311" i="19" s="1"/>
  <c r="BR312" i="19" a="1"/>
  <c r="BR312" i="19" s="1"/>
  <c r="BR313" i="19" a="1"/>
  <c r="BR313" i="19" s="1"/>
  <c r="BR314" i="19" a="1"/>
  <c r="BR314" i="19" s="1"/>
  <c r="BR315" i="19" a="1"/>
  <c r="BR315" i="19" s="1"/>
  <c r="BR316" i="19" a="1"/>
  <c r="BR316" i="19" s="1"/>
  <c r="BR317" i="19" a="1"/>
  <c r="BR317" i="19" s="1"/>
  <c r="BR318" i="19" a="1"/>
  <c r="BR318" i="19" s="1"/>
  <c r="BR319" i="19" a="1"/>
  <c r="BR319" i="19" s="1"/>
  <c r="BR320" i="19" a="1"/>
  <c r="BR320" i="19" s="1"/>
  <c r="BR321" i="19" a="1"/>
  <c r="BR321" i="19" s="1"/>
  <c r="BR322" i="19" a="1"/>
  <c r="BR322" i="19" s="1"/>
  <c r="BR323" i="19" a="1"/>
  <c r="BR323" i="19" s="1"/>
  <c r="BR324" i="19" a="1"/>
  <c r="BR324" i="19" s="1"/>
  <c r="BR325" i="19" a="1"/>
  <c r="BR325" i="19" s="1"/>
  <c r="BR326" i="19" a="1"/>
  <c r="BR326" i="19" s="1"/>
  <c r="BR327" i="19" a="1"/>
  <c r="BR327" i="19" s="1"/>
  <c r="BR328" i="19" a="1"/>
  <c r="BR328" i="19" s="1"/>
  <c r="BR329" i="19" a="1"/>
  <c r="BR329" i="19" s="1"/>
  <c r="BR330" i="19" a="1"/>
  <c r="BR330" i="19" s="1"/>
  <c r="BR331" i="19" a="1"/>
  <c r="BR331" i="19" s="1"/>
  <c r="BR332" i="19" a="1"/>
  <c r="BR332" i="19" s="1"/>
  <c r="BR333" i="19" a="1"/>
  <c r="BR333" i="19" s="1"/>
  <c r="BR334" i="19" a="1"/>
  <c r="BR334" i="19" s="1"/>
  <c r="BR335" i="19" a="1"/>
  <c r="BR335" i="19" s="1"/>
  <c r="BR336" i="19" a="1"/>
  <c r="BR336" i="19" s="1"/>
  <c r="BR337" i="19" a="1"/>
  <c r="BR337" i="19" s="1"/>
  <c r="BR338" i="19" a="1"/>
  <c r="BR338" i="19" s="1"/>
  <c r="BR339" i="19" a="1"/>
  <c r="BR339" i="19" s="1"/>
  <c r="BR340" i="19" a="1"/>
  <c r="BR340" i="19" s="1"/>
  <c r="BR341" i="19" a="1"/>
  <c r="BR341" i="19" s="1"/>
  <c r="BR342" i="19" a="1"/>
  <c r="BR342" i="19" s="1"/>
  <c r="BR343" i="19" a="1"/>
  <c r="BR343" i="19" s="1"/>
  <c r="BR344" i="19" a="1"/>
  <c r="BR344" i="19" s="1"/>
  <c r="BR345" i="19" a="1"/>
  <c r="BR345" i="19" s="1"/>
  <c r="BR346" i="19" a="1"/>
  <c r="BR346" i="19" s="1"/>
  <c r="BR347" i="19" a="1"/>
  <c r="BR347" i="19" s="1"/>
  <c r="BR348" i="19" a="1"/>
  <c r="BR348" i="19" s="1"/>
  <c r="BR349" i="19" a="1"/>
  <c r="BR349" i="19" s="1"/>
  <c r="BR350" i="19" a="1"/>
  <c r="BR350" i="19" s="1"/>
  <c r="BR351" i="19" a="1"/>
  <c r="BR351" i="19" s="1"/>
  <c r="BR352" i="19" a="1"/>
  <c r="BR352" i="19" s="1"/>
  <c r="BR353" i="19" a="1"/>
  <c r="BR353" i="19" s="1"/>
  <c r="BR354" i="19" a="1"/>
  <c r="BR354" i="19" s="1"/>
  <c r="BR355" i="19" a="1"/>
  <c r="BR355" i="19" s="1"/>
  <c r="BR356" i="19" a="1"/>
  <c r="BR356" i="19" s="1"/>
  <c r="BR357" i="19" a="1"/>
  <c r="BR357" i="19" s="1"/>
  <c r="BR358" i="19" a="1"/>
  <c r="BR358" i="19" s="1"/>
  <c r="BR359" i="19" a="1"/>
  <c r="BR359" i="19" s="1"/>
  <c r="BR360" i="19" a="1"/>
  <c r="BR360" i="19" s="1"/>
  <c r="BR361" i="19" a="1"/>
  <c r="BR361" i="19" s="1"/>
  <c r="BR362" i="19" a="1"/>
  <c r="BR362" i="19" s="1"/>
  <c r="BR363" i="19" a="1"/>
  <c r="BR363" i="19" s="1"/>
  <c r="BR364" i="19" a="1"/>
  <c r="BR364" i="19" s="1"/>
  <c r="BR365" i="19" a="1"/>
  <c r="BR365" i="19" s="1"/>
  <c r="BR366" i="19" a="1"/>
  <c r="BR366" i="19" s="1"/>
  <c r="BR367" i="19" a="1"/>
  <c r="BR367" i="19" s="1"/>
  <c r="BR368" i="19" a="1"/>
  <c r="BR368" i="19" s="1"/>
  <c r="BR369" i="19" a="1"/>
  <c r="BR369" i="19" s="1"/>
  <c r="BR370" i="19" a="1"/>
  <c r="BR370" i="19" s="1"/>
  <c r="BR371" i="19" a="1"/>
  <c r="BR371" i="19" s="1"/>
  <c r="BR372" i="19" a="1"/>
  <c r="BR372" i="19" s="1"/>
  <c r="BR373" i="19" a="1"/>
  <c r="BR373" i="19" s="1"/>
  <c r="BR374" i="19" a="1"/>
  <c r="BR374" i="19" s="1"/>
  <c r="BR375" i="19" a="1"/>
  <c r="BR375" i="19" s="1"/>
  <c r="BR376" i="19" a="1"/>
  <c r="BR376" i="19" s="1"/>
  <c r="BR377" i="19" a="1"/>
  <c r="BR377" i="19" s="1"/>
  <c r="BR378" i="19" a="1"/>
  <c r="BR378" i="19" s="1"/>
  <c r="BR379" i="19" a="1"/>
  <c r="BR379" i="19" s="1"/>
  <c r="BR380" i="19" a="1"/>
  <c r="BR380" i="19" s="1"/>
  <c r="BR381" i="19" a="1"/>
  <c r="BR381" i="19" s="1"/>
  <c r="BR382" i="19" a="1"/>
  <c r="BR382" i="19" s="1"/>
  <c r="BR383" i="19" a="1"/>
  <c r="BR383" i="19" s="1"/>
  <c r="BR384" i="19" a="1"/>
  <c r="BR384" i="19" s="1"/>
  <c r="BR385" i="19" a="1"/>
  <c r="BR385" i="19" s="1"/>
  <c r="BR386" i="19" a="1"/>
  <c r="BR386" i="19" s="1"/>
  <c r="BR387" i="19" a="1"/>
  <c r="BR387" i="19" s="1"/>
  <c r="BR388" i="19" a="1"/>
  <c r="BR388" i="19" s="1"/>
  <c r="BR389" i="19" a="1"/>
  <c r="BR389" i="19" s="1"/>
  <c r="BR390" i="19" a="1"/>
  <c r="BR390" i="19" s="1"/>
  <c r="BR391" i="19" a="1"/>
  <c r="BR391" i="19" s="1"/>
  <c r="BR392" i="19" a="1"/>
  <c r="BR392" i="19" s="1"/>
  <c r="BR393" i="19" a="1"/>
  <c r="BR393" i="19" s="1"/>
  <c r="BR394" i="19" a="1"/>
  <c r="BR394" i="19" s="1"/>
  <c r="BR395" i="19" a="1"/>
  <c r="BR395" i="19" s="1"/>
  <c r="BR396" i="19" a="1"/>
  <c r="BR396" i="19" s="1"/>
  <c r="BR397" i="19" a="1"/>
  <c r="BR397" i="19" s="1"/>
  <c r="BR398" i="19" a="1"/>
  <c r="BR398" i="19" s="1"/>
  <c r="BR399" i="19" a="1"/>
  <c r="BR399" i="19" s="1"/>
  <c r="BR400" i="19" a="1"/>
  <c r="BR400" i="19" s="1"/>
  <c r="BR401" i="19" a="1"/>
  <c r="BR401" i="19" s="1"/>
  <c r="BR402" i="19" a="1"/>
  <c r="BR402" i="19" s="1"/>
  <c r="BR403" i="19" a="1"/>
  <c r="BR403" i="19" s="1"/>
  <c r="BR404" i="19" a="1"/>
  <c r="BR404" i="19" s="1"/>
  <c r="BR405" i="19" a="1"/>
  <c r="BR405" i="19" s="1"/>
  <c r="BR406" i="19" a="1"/>
  <c r="BR406" i="19" s="1"/>
  <c r="BR407" i="19" a="1"/>
  <c r="BR407" i="19" s="1"/>
  <c r="BR408" i="19" a="1"/>
  <c r="BR408" i="19" s="1"/>
  <c r="BR409" i="19" a="1"/>
  <c r="BR409" i="19" s="1"/>
  <c r="BR410" i="19" a="1"/>
  <c r="BR410" i="19" s="1"/>
  <c r="BR411" i="19" a="1"/>
  <c r="BR411" i="19" s="1"/>
  <c r="BR412" i="19" a="1"/>
  <c r="BR412" i="19" s="1"/>
  <c r="BR413" i="19" a="1"/>
  <c r="BR413" i="19" s="1"/>
  <c r="BR414" i="19" a="1"/>
  <c r="BR414" i="19" s="1"/>
  <c r="BR415" i="19" a="1"/>
  <c r="BR415" i="19" s="1"/>
  <c r="BR416" i="19" a="1"/>
  <c r="BR416" i="19" s="1"/>
  <c r="BR417" i="19" a="1"/>
  <c r="BR417" i="19" s="1"/>
  <c r="BR418" i="19" a="1"/>
  <c r="BR418" i="19" s="1"/>
  <c r="BR419" i="19" a="1"/>
  <c r="BR419" i="19" s="1"/>
  <c r="BR420" i="19" a="1"/>
  <c r="BR420" i="19" s="1"/>
  <c r="BR421" i="19" a="1"/>
  <c r="BR421" i="19" s="1"/>
  <c r="BR422" i="19" a="1"/>
  <c r="BR422" i="19" s="1"/>
  <c r="BR423" i="19" a="1"/>
  <c r="BR423" i="19" s="1"/>
  <c r="BR424" i="19" a="1"/>
  <c r="BR424" i="19" s="1"/>
  <c r="BR425" i="19" a="1"/>
  <c r="BR425" i="19" s="1"/>
  <c r="BR426" i="19" a="1"/>
  <c r="BR426" i="19" s="1"/>
  <c r="BR427" i="19" a="1"/>
  <c r="BR427" i="19" s="1"/>
  <c r="BR428" i="19" a="1"/>
  <c r="BR428" i="19" s="1"/>
  <c r="BR429" i="19" a="1"/>
  <c r="BR429" i="19" s="1"/>
  <c r="BR430" i="19" a="1"/>
  <c r="BR430" i="19" s="1"/>
  <c r="BR431" i="19" a="1"/>
  <c r="BR431" i="19" s="1"/>
  <c r="BR432" i="19" a="1"/>
  <c r="BR432" i="19" s="1"/>
  <c r="BR433" i="19" a="1"/>
  <c r="BR433" i="19" s="1"/>
  <c r="BR434" i="19" a="1"/>
  <c r="BR434" i="19" s="1"/>
  <c r="BR435" i="19" a="1"/>
  <c r="BR435" i="19" s="1"/>
  <c r="BR436" i="19" a="1"/>
  <c r="BR436" i="19" s="1"/>
  <c r="BR437" i="19" a="1"/>
  <c r="BR437" i="19" s="1"/>
  <c r="BR438" i="19" a="1"/>
  <c r="BR438" i="19" s="1"/>
  <c r="BR439" i="19" a="1"/>
  <c r="BR439" i="19" s="1"/>
  <c r="BR440" i="19" a="1"/>
  <c r="BR440" i="19" s="1"/>
  <c r="BR441" i="19" a="1"/>
  <c r="BR441" i="19" s="1"/>
  <c r="BR442" i="19" a="1"/>
  <c r="BR442" i="19" s="1"/>
  <c r="BR443" i="19" a="1"/>
  <c r="BR443" i="19" s="1"/>
  <c r="BR444" i="19" a="1"/>
  <c r="BR444" i="19" s="1"/>
  <c r="BR445" i="19" a="1"/>
  <c r="BR445" i="19" s="1"/>
  <c r="BR446" i="19" a="1"/>
  <c r="BR446" i="19" s="1"/>
  <c r="BR447" i="19" a="1"/>
  <c r="BR447" i="19" s="1"/>
  <c r="BR448" i="19" a="1"/>
  <c r="BR448" i="19" s="1"/>
  <c r="BR449" i="19" a="1"/>
  <c r="BR449" i="19" s="1"/>
  <c r="BR450" i="19" a="1"/>
  <c r="BR450" i="19" s="1"/>
  <c r="BR451" i="19" a="1"/>
  <c r="BR451" i="19" s="1"/>
  <c r="BR452" i="19" a="1"/>
  <c r="BR452" i="19" s="1"/>
  <c r="BR453" i="19" a="1"/>
  <c r="BR453" i="19" s="1"/>
  <c r="BR454" i="19" a="1"/>
  <c r="BR454" i="19" s="1"/>
  <c r="BR455" i="19" a="1"/>
  <c r="BR455" i="19" s="1"/>
  <c r="BR456" i="19" a="1"/>
  <c r="BR456" i="19" s="1"/>
  <c r="BR457" i="19" a="1"/>
  <c r="BR457" i="19" s="1"/>
  <c r="BR458" i="19" a="1"/>
  <c r="BR458" i="19" s="1"/>
  <c r="BR459" i="19" a="1"/>
  <c r="BR459" i="19" s="1"/>
  <c r="BR460" i="19" a="1"/>
  <c r="BR460" i="19" s="1"/>
  <c r="BR461" i="19" a="1"/>
  <c r="BR461" i="19" s="1"/>
  <c r="BR462" i="19" a="1"/>
  <c r="BR462" i="19" s="1"/>
  <c r="BR463" i="19" a="1"/>
  <c r="BR463" i="19" s="1"/>
  <c r="BR464" i="19" a="1"/>
  <c r="BR464" i="19" s="1"/>
  <c r="BR465" i="19" a="1"/>
  <c r="BR465" i="19" s="1"/>
  <c r="BR466" i="19" a="1"/>
  <c r="BR466" i="19" s="1"/>
  <c r="BR467" i="19" a="1"/>
  <c r="BR467" i="19" s="1"/>
  <c r="BR468" i="19" a="1"/>
  <c r="BR468" i="19" s="1"/>
  <c r="BR469" i="19" a="1"/>
  <c r="BR469" i="19" s="1"/>
  <c r="BR470" i="19" a="1"/>
  <c r="BR470" i="19" s="1"/>
  <c r="BR471" i="19" a="1"/>
  <c r="BR471" i="19" s="1"/>
  <c r="BR472" i="19" a="1"/>
  <c r="BR472" i="19" s="1"/>
  <c r="BR75" i="19" a="1"/>
  <c r="BR75" i="19" s="1"/>
  <c r="BR74" i="19" a="1"/>
  <c r="BR74" i="19" s="1"/>
  <c r="BR73" i="19" a="1"/>
  <c r="BR73" i="19" s="1"/>
  <c r="D57" i="20" l="1"/>
  <c r="D55" i="20"/>
  <c r="D56" i="20"/>
  <c r="D42" i="20"/>
  <c r="F42" i="20" s="1"/>
  <c r="D43" i="20"/>
  <c r="D44" i="20"/>
  <c r="BJ76" i="19"/>
  <c r="BJ77" i="19"/>
  <c r="BJ78" i="19"/>
  <c r="BJ79" i="19"/>
  <c r="BJ80" i="19"/>
  <c r="BJ81" i="19"/>
  <c r="BJ82" i="19"/>
  <c r="BJ83" i="19"/>
  <c r="BJ84" i="19"/>
  <c r="BJ85" i="19"/>
  <c r="BJ86" i="19"/>
  <c r="BJ87" i="19"/>
  <c r="BJ88" i="19"/>
  <c r="BJ89" i="19"/>
  <c r="BJ90" i="19"/>
  <c r="BJ91" i="19"/>
  <c r="BJ92" i="19"/>
  <c r="BJ93" i="19"/>
  <c r="BJ94" i="19"/>
  <c r="BJ95" i="19"/>
  <c r="BJ96" i="19"/>
  <c r="BJ97" i="19"/>
  <c r="BJ98" i="19"/>
  <c r="BJ99" i="19"/>
  <c r="BJ100" i="19"/>
  <c r="BJ101" i="19"/>
  <c r="BJ102" i="19"/>
  <c r="BJ103" i="19"/>
  <c r="BJ104" i="19"/>
  <c r="BJ105" i="19"/>
  <c r="BJ106" i="19"/>
  <c r="BJ107" i="19"/>
  <c r="BJ108" i="19"/>
  <c r="BJ109" i="19"/>
  <c r="BJ110" i="19"/>
  <c r="BJ111" i="19"/>
  <c r="BJ112" i="19"/>
  <c r="BJ113" i="19"/>
  <c r="BJ114" i="19"/>
  <c r="BJ115" i="19"/>
  <c r="BJ116" i="19"/>
  <c r="BJ117" i="19"/>
  <c r="BJ118" i="19"/>
  <c r="BJ119" i="19"/>
  <c r="BJ120" i="19"/>
  <c r="BJ121" i="19"/>
  <c r="BJ122" i="19"/>
  <c r="BJ123" i="19"/>
  <c r="BJ124" i="19"/>
  <c r="BJ125" i="19"/>
  <c r="BJ126" i="19"/>
  <c r="BJ127" i="19"/>
  <c r="BJ128" i="19"/>
  <c r="BJ129" i="19"/>
  <c r="BJ130" i="19"/>
  <c r="BJ131" i="19"/>
  <c r="BJ132" i="19"/>
  <c r="BJ133" i="19"/>
  <c r="BJ134" i="19"/>
  <c r="BJ135" i="19"/>
  <c r="BJ136" i="19"/>
  <c r="BJ137" i="19"/>
  <c r="BJ138" i="19"/>
  <c r="BJ139" i="19"/>
  <c r="BJ140" i="19"/>
  <c r="BJ141" i="19"/>
  <c r="BJ142" i="19"/>
  <c r="BJ143" i="19"/>
  <c r="BJ144" i="19"/>
  <c r="BJ145" i="19"/>
  <c r="BJ146" i="19"/>
  <c r="BJ147" i="19"/>
  <c r="BJ148" i="19"/>
  <c r="BJ149" i="19"/>
  <c r="BJ150" i="19"/>
  <c r="BJ151" i="19"/>
  <c r="BJ152" i="19"/>
  <c r="BJ153" i="19"/>
  <c r="BJ154" i="19"/>
  <c r="BJ155" i="19"/>
  <c r="BJ156" i="19"/>
  <c r="BJ157" i="19"/>
  <c r="BJ158" i="19"/>
  <c r="BJ159" i="19"/>
  <c r="BJ160" i="19"/>
  <c r="BJ161" i="19"/>
  <c r="BJ162" i="19"/>
  <c r="BJ163" i="19"/>
  <c r="BJ164" i="19"/>
  <c r="BJ165" i="19"/>
  <c r="BJ166" i="19"/>
  <c r="BJ167" i="19"/>
  <c r="BJ168" i="19"/>
  <c r="BJ169" i="19"/>
  <c r="BJ170" i="19"/>
  <c r="BJ171" i="19"/>
  <c r="BJ172" i="19"/>
  <c r="BJ173" i="19"/>
  <c r="BJ174" i="19"/>
  <c r="BJ175" i="19"/>
  <c r="BJ176" i="19"/>
  <c r="BJ177" i="19"/>
  <c r="BJ178" i="19"/>
  <c r="BJ179" i="19"/>
  <c r="BJ180" i="19"/>
  <c r="BJ181" i="19"/>
  <c r="BJ182" i="19"/>
  <c r="BJ183" i="19"/>
  <c r="BJ184" i="19"/>
  <c r="BJ185" i="19"/>
  <c r="BJ186" i="19"/>
  <c r="BJ187" i="19"/>
  <c r="BJ188" i="19"/>
  <c r="BJ189" i="19"/>
  <c r="BJ190" i="19"/>
  <c r="BJ191" i="19"/>
  <c r="BJ192" i="19"/>
  <c r="BJ193" i="19"/>
  <c r="BJ194" i="19"/>
  <c r="BJ195" i="19"/>
  <c r="BJ196" i="19"/>
  <c r="BJ197" i="19"/>
  <c r="BJ198" i="19"/>
  <c r="BJ199" i="19"/>
  <c r="BJ200" i="19"/>
  <c r="BJ201" i="19"/>
  <c r="BJ202" i="19"/>
  <c r="BJ203" i="19"/>
  <c r="BJ204" i="19"/>
  <c r="BJ205" i="19"/>
  <c r="BJ206" i="19"/>
  <c r="BJ207" i="19"/>
  <c r="BJ208" i="19"/>
  <c r="BJ209" i="19"/>
  <c r="BJ210" i="19"/>
  <c r="BJ211" i="19"/>
  <c r="BJ212" i="19"/>
  <c r="BJ213" i="19"/>
  <c r="BJ214" i="19"/>
  <c r="BJ215" i="19"/>
  <c r="BJ216" i="19"/>
  <c r="BJ217" i="19"/>
  <c r="BJ218" i="19"/>
  <c r="BJ219" i="19"/>
  <c r="BJ220" i="19"/>
  <c r="BJ221" i="19"/>
  <c r="BJ222" i="19"/>
  <c r="BJ223" i="19"/>
  <c r="BJ224" i="19"/>
  <c r="BJ225" i="19"/>
  <c r="BJ226" i="19"/>
  <c r="BJ227" i="19"/>
  <c r="BJ228" i="19"/>
  <c r="BJ229" i="19"/>
  <c r="BJ230" i="19"/>
  <c r="BJ231" i="19"/>
  <c r="BJ232" i="19"/>
  <c r="BJ233" i="19"/>
  <c r="BJ234" i="19"/>
  <c r="BJ235" i="19"/>
  <c r="BJ236" i="19"/>
  <c r="BJ237" i="19"/>
  <c r="BJ238" i="19"/>
  <c r="BJ239" i="19"/>
  <c r="BJ240" i="19"/>
  <c r="BJ241" i="19"/>
  <c r="BJ242" i="19"/>
  <c r="BJ243" i="19"/>
  <c r="BJ244" i="19"/>
  <c r="BJ245" i="19"/>
  <c r="BJ246" i="19"/>
  <c r="BJ247" i="19"/>
  <c r="BJ248" i="19"/>
  <c r="BJ249" i="19"/>
  <c r="BJ250" i="19"/>
  <c r="BJ251" i="19"/>
  <c r="BJ252" i="19"/>
  <c r="BJ253" i="19"/>
  <c r="BJ254" i="19"/>
  <c r="BJ255" i="19"/>
  <c r="BJ256" i="19"/>
  <c r="BJ257" i="19"/>
  <c r="BJ258" i="19"/>
  <c r="BJ259" i="19"/>
  <c r="BJ260" i="19"/>
  <c r="BJ261" i="19"/>
  <c r="BJ262" i="19"/>
  <c r="BJ263" i="19"/>
  <c r="BJ264" i="19"/>
  <c r="BJ265" i="19"/>
  <c r="BJ266" i="19"/>
  <c r="BJ267" i="19"/>
  <c r="BJ268" i="19"/>
  <c r="BJ269" i="19"/>
  <c r="BJ270" i="19"/>
  <c r="BJ271" i="19"/>
  <c r="BJ272" i="19"/>
  <c r="BJ273" i="19"/>
  <c r="BJ274" i="19"/>
  <c r="BJ275" i="19"/>
  <c r="BJ276" i="19"/>
  <c r="BJ277" i="19"/>
  <c r="BJ278" i="19"/>
  <c r="BJ279" i="19"/>
  <c r="BJ280" i="19"/>
  <c r="BJ281" i="19"/>
  <c r="BJ282" i="19"/>
  <c r="BJ283" i="19"/>
  <c r="BJ284" i="19"/>
  <c r="BJ285" i="19"/>
  <c r="BJ286" i="19"/>
  <c r="BJ287" i="19"/>
  <c r="BJ288" i="19"/>
  <c r="BJ289" i="19"/>
  <c r="BJ290" i="19"/>
  <c r="BJ291" i="19"/>
  <c r="BJ292" i="19"/>
  <c r="BJ293" i="19"/>
  <c r="BJ294" i="19"/>
  <c r="BJ295" i="19"/>
  <c r="BJ296" i="19"/>
  <c r="BJ297" i="19"/>
  <c r="BJ298" i="19"/>
  <c r="BJ299" i="19"/>
  <c r="BJ300" i="19"/>
  <c r="BJ301" i="19"/>
  <c r="BJ302" i="19"/>
  <c r="BJ303" i="19"/>
  <c r="BJ304" i="19"/>
  <c r="BJ305" i="19"/>
  <c r="BJ306" i="19"/>
  <c r="BJ307" i="19"/>
  <c r="BJ308" i="19"/>
  <c r="BJ309" i="19"/>
  <c r="BJ310" i="19"/>
  <c r="BJ311" i="19"/>
  <c r="BJ312" i="19"/>
  <c r="BJ313" i="19"/>
  <c r="BJ314" i="19"/>
  <c r="BJ315" i="19"/>
  <c r="BJ316" i="19"/>
  <c r="BJ317" i="19"/>
  <c r="BJ318" i="19"/>
  <c r="BJ319" i="19"/>
  <c r="BJ320" i="19"/>
  <c r="BJ321" i="19"/>
  <c r="BJ322" i="19"/>
  <c r="BJ323" i="19"/>
  <c r="BJ324" i="19"/>
  <c r="BJ325" i="19"/>
  <c r="BJ326" i="19"/>
  <c r="BJ327" i="19"/>
  <c r="BJ328" i="19"/>
  <c r="BJ329" i="19"/>
  <c r="BJ330" i="19"/>
  <c r="BJ331" i="19"/>
  <c r="BJ332" i="19"/>
  <c r="BJ333" i="19"/>
  <c r="BJ334" i="19"/>
  <c r="BJ335" i="19"/>
  <c r="BJ336" i="19"/>
  <c r="BJ337" i="19"/>
  <c r="BJ338" i="19"/>
  <c r="BJ339" i="19"/>
  <c r="BJ340" i="19"/>
  <c r="BJ341" i="19"/>
  <c r="BJ342" i="19"/>
  <c r="BJ343" i="19"/>
  <c r="BJ344" i="19"/>
  <c r="BJ345" i="19"/>
  <c r="BJ346" i="19"/>
  <c r="BJ347" i="19"/>
  <c r="BJ348" i="19"/>
  <c r="BJ349" i="19"/>
  <c r="BJ350" i="19"/>
  <c r="BJ351" i="19"/>
  <c r="BJ352" i="19"/>
  <c r="BJ353" i="19"/>
  <c r="BJ354" i="19"/>
  <c r="BJ355" i="19"/>
  <c r="BJ356" i="19"/>
  <c r="BJ357" i="19"/>
  <c r="BJ358" i="19"/>
  <c r="BJ359" i="19"/>
  <c r="BJ360" i="19"/>
  <c r="BJ361" i="19"/>
  <c r="BJ362" i="19"/>
  <c r="BJ363" i="19"/>
  <c r="BJ364" i="19"/>
  <c r="BJ365" i="19"/>
  <c r="BJ366" i="19"/>
  <c r="BJ367" i="19"/>
  <c r="BJ368" i="19"/>
  <c r="BJ369" i="19"/>
  <c r="BJ370" i="19"/>
  <c r="BJ371" i="19"/>
  <c r="BJ372" i="19"/>
  <c r="BJ373" i="19"/>
  <c r="BJ374" i="19"/>
  <c r="BJ375" i="19"/>
  <c r="BJ376" i="19"/>
  <c r="BJ377" i="19"/>
  <c r="BJ378" i="19"/>
  <c r="BJ379" i="19"/>
  <c r="BJ380" i="19"/>
  <c r="BJ381" i="19"/>
  <c r="BJ382" i="19"/>
  <c r="BJ383" i="19"/>
  <c r="BJ384" i="19"/>
  <c r="BJ385" i="19"/>
  <c r="BJ386" i="19"/>
  <c r="BJ387" i="19"/>
  <c r="BJ388" i="19"/>
  <c r="BJ389" i="19"/>
  <c r="BJ390" i="19"/>
  <c r="BJ391" i="19"/>
  <c r="BJ392" i="19"/>
  <c r="BJ393" i="19"/>
  <c r="BJ394" i="19"/>
  <c r="BJ395" i="19"/>
  <c r="BJ396" i="19"/>
  <c r="BJ397" i="19"/>
  <c r="BJ398" i="19"/>
  <c r="BJ399" i="19"/>
  <c r="BJ400" i="19"/>
  <c r="BJ401" i="19"/>
  <c r="BJ402" i="19"/>
  <c r="BJ403" i="19"/>
  <c r="BJ404" i="19"/>
  <c r="BJ405" i="19"/>
  <c r="BJ406" i="19"/>
  <c r="BJ407" i="19"/>
  <c r="BJ408" i="19"/>
  <c r="BJ409" i="19"/>
  <c r="BJ410" i="19"/>
  <c r="BJ411" i="19"/>
  <c r="BJ412" i="19"/>
  <c r="BJ413" i="19"/>
  <c r="BJ414" i="19"/>
  <c r="BJ415" i="19"/>
  <c r="BJ416" i="19"/>
  <c r="BJ417" i="19"/>
  <c r="BJ418" i="19"/>
  <c r="BJ419" i="19"/>
  <c r="BJ420" i="19"/>
  <c r="BJ421" i="19"/>
  <c r="BJ422" i="19"/>
  <c r="BJ423" i="19"/>
  <c r="BJ424" i="19"/>
  <c r="BJ425" i="19"/>
  <c r="BJ426" i="19"/>
  <c r="BJ427" i="19"/>
  <c r="BJ428" i="19"/>
  <c r="BJ429" i="19"/>
  <c r="BJ430" i="19"/>
  <c r="BJ431" i="19"/>
  <c r="BJ432" i="19"/>
  <c r="BJ433" i="19"/>
  <c r="BJ434" i="19"/>
  <c r="BJ435" i="19"/>
  <c r="BJ436" i="19"/>
  <c r="BJ437" i="19"/>
  <c r="BJ438" i="19"/>
  <c r="BJ439" i="19"/>
  <c r="BJ440" i="19"/>
  <c r="BJ441" i="19"/>
  <c r="BJ442" i="19"/>
  <c r="BJ443" i="19"/>
  <c r="BJ444" i="19"/>
  <c r="BJ445" i="19"/>
  <c r="BJ446" i="19"/>
  <c r="BJ447" i="19"/>
  <c r="BJ448" i="19"/>
  <c r="BJ449" i="19"/>
  <c r="BJ450" i="19"/>
  <c r="BJ451" i="19"/>
  <c r="BJ452" i="19"/>
  <c r="BJ453" i="19"/>
  <c r="BJ454" i="19"/>
  <c r="BJ455" i="19"/>
  <c r="BJ456" i="19"/>
  <c r="BJ457" i="19"/>
  <c r="BJ458" i="19"/>
  <c r="BJ459" i="19"/>
  <c r="BJ460" i="19"/>
  <c r="BJ461" i="19"/>
  <c r="BJ462" i="19"/>
  <c r="BJ463" i="19"/>
  <c r="BJ464" i="19"/>
  <c r="BJ465" i="19"/>
  <c r="BJ466" i="19"/>
  <c r="BJ467" i="19"/>
  <c r="BJ468" i="19"/>
  <c r="BJ469" i="19"/>
  <c r="BJ470" i="19"/>
  <c r="BJ471" i="19"/>
  <c r="BJ472" i="19"/>
  <c r="BJ75" i="19"/>
  <c r="BJ74" i="19"/>
  <c r="D34" i="20" l="1"/>
  <c r="BC469" i="25"/>
  <c r="G469" i="25"/>
  <c r="M469" i="25"/>
  <c r="BC470" i="25"/>
  <c r="G470" i="25"/>
  <c r="M470" i="25"/>
  <c r="BI471" i="25"/>
  <c r="G471" i="25"/>
  <c r="M471" i="25"/>
  <c r="BC472" i="25"/>
  <c r="G472" i="25"/>
  <c r="M472" i="25"/>
  <c r="A401" i="40"/>
  <c r="A402" i="40"/>
  <c r="S469" i="19"/>
  <c r="AS469" i="25"/>
  <c r="S470" i="19"/>
  <c r="AS470" i="25"/>
  <c r="S471" i="19"/>
  <c r="AS471" i="25"/>
  <c r="S472" i="19"/>
  <c r="AS472" i="25"/>
  <c r="AS76" i="25"/>
  <c r="AS77" i="25"/>
  <c r="CL77" i="19" s="1"/>
  <c r="AS78" i="25"/>
  <c r="AS79" i="25"/>
  <c r="CL79" i="19" s="1"/>
  <c r="AS80" i="25"/>
  <c r="AS81" i="25"/>
  <c r="AS82" i="25"/>
  <c r="AS83" i="25"/>
  <c r="AS84" i="25"/>
  <c r="AS85" i="25"/>
  <c r="AS86" i="25"/>
  <c r="AS87" i="25"/>
  <c r="AS88" i="25"/>
  <c r="AS89" i="25"/>
  <c r="AS90" i="25"/>
  <c r="AS91" i="25"/>
  <c r="AS92" i="25"/>
  <c r="AS93" i="25"/>
  <c r="AS94" i="25"/>
  <c r="AS95" i="25"/>
  <c r="AS96" i="25"/>
  <c r="AS97" i="25"/>
  <c r="AS98" i="25"/>
  <c r="AS99" i="25"/>
  <c r="AS100" i="25"/>
  <c r="AS101" i="25"/>
  <c r="AS102" i="25"/>
  <c r="AS103" i="25"/>
  <c r="AS104" i="25"/>
  <c r="AS105" i="25"/>
  <c r="AS106" i="25"/>
  <c r="AS107" i="25"/>
  <c r="AS108" i="25"/>
  <c r="AS109" i="25"/>
  <c r="AS110" i="25"/>
  <c r="AS111" i="25"/>
  <c r="AS112" i="25"/>
  <c r="AS113" i="25"/>
  <c r="AS114" i="25"/>
  <c r="AS115" i="25"/>
  <c r="AS116" i="25"/>
  <c r="AS117" i="25"/>
  <c r="AS118" i="25"/>
  <c r="AS119" i="25"/>
  <c r="AS120" i="25"/>
  <c r="AS121" i="25"/>
  <c r="AS122" i="25"/>
  <c r="AS123" i="25"/>
  <c r="AS124" i="25"/>
  <c r="AS125" i="25"/>
  <c r="AS126" i="25"/>
  <c r="AS127" i="25"/>
  <c r="AS128" i="25"/>
  <c r="AS129" i="25"/>
  <c r="AS130" i="25"/>
  <c r="AS131" i="25"/>
  <c r="AS132" i="25"/>
  <c r="AS133" i="25"/>
  <c r="AS134" i="25"/>
  <c r="AS135" i="25"/>
  <c r="AS136" i="25"/>
  <c r="AS137" i="25"/>
  <c r="AS138" i="25"/>
  <c r="AS139" i="25"/>
  <c r="AS140" i="25"/>
  <c r="AS141" i="25"/>
  <c r="AS142" i="25"/>
  <c r="AS143" i="25"/>
  <c r="AS144" i="25"/>
  <c r="AS145" i="25"/>
  <c r="AS146" i="25"/>
  <c r="AS147" i="25"/>
  <c r="AS148" i="25"/>
  <c r="AS149" i="25"/>
  <c r="AS150" i="25"/>
  <c r="AS151" i="25"/>
  <c r="AS152" i="25"/>
  <c r="AS153" i="25"/>
  <c r="AS154" i="25"/>
  <c r="AS155" i="25"/>
  <c r="AS156" i="25"/>
  <c r="AS157" i="25"/>
  <c r="AS158" i="25"/>
  <c r="AS159" i="25"/>
  <c r="AS160" i="25"/>
  <c r="AS161" i="25"/>
  <c r="AS162" i="25"/>
  <c r="AS163" i="25"/>
  <c r="AS164" i="25"/>
  <c r="AS165" i="25"/>
  <c r="AS166" i="25"/>
  <c r="AS167" i="25"/>
  <c r="AS168" i="25"/>
  <c r="AS169" i="25"/>
  <c r="AS170" i="25"/>
  <c r="AS171" i="25"/>
  <c r="AS172" i="25"/>
  <c r="AS173" i="25"/>
  <c r="AS174" i="25"/>
  <c r="AS175" i="25"/>
  <c r="AS176" i="25"/>
  <c r="AS177" i="25"/>
  <c r="AS178" i="25"/>
  <c r="AS179" i="25"/>
  <c r="AS180" i="25"/>
  <c r="AS181" i="25"/>
  <c r="AS182" i="25"/>
  <c r="AS183" i="25"/>
  <c r="AS184" i="25"/>
  <c r="AS185" i="25"/>
  <c r="AS186" i="25"/>
  <c r="AS187" i="25"/>
  <c r="AS188" i="25"/>
  <c r="AS189" i="25"/>
  <c r="AS190" i="25"/>
  <c r="AS191" i="25"/>
  <c r="AS192" i="25"/>
  <c r="AS193" i="25"/>
  <c r="AS194" i="25"/>
  <c r="AS195" i="25"/>
  <c r="AS196" i="25"/>
  <c r="AS197" i="25"/>
  <c r="AS198" i="25"/>
  <c r="AS199" i="25"/>
  <c r="AS200" i="25"/>
  <c r="AS201" i="25"/>
  <c r="AS202" i="25"/>
  <c r="AS203" i="25"/>
  <c r="AS204" i="25"/>
  <c r="AS205" i="25"/>
  <c r="AS206" i="25"/>
  <c r="AS207" i="25"/>
  <c r="AS208" i="25"/>
  <c r="AS209" i="25"/>
  <c r="AS210" i="25"/>
  <c r="AS211" i="25"/>
  <c r="AS212" i="25"/>
  <c r="AS213" i="25"/>
  <c r="AS214" i="25"/>
  <c r="AS215" i="25"/>
  <c r="AS216" i="25"/>
  <c r="AS217" i="25"/>
  <c r="AS218" i="25"/>
  <c r="AS219" i="25"/>
  <c r="AS220" i="25"/>
  <c r="AS221" i="25"/>
  <c r="AS222" i="25"/>
  <c r="AS223" i="25"/>
  <c r="AS224" i="25"/>
  <c r="AS225" i="25"/>
  <c r="AS226" i="25"/>
  <c r="AS227" i="25"/>
  <c r="AS228" i="25"/>
  <c r="AS229" i="25"/>
  <c r="AS230" i="25"/>
  <c r="AS231" i="25"/>
  <c r="AS232" i="25"/>
  <c r="AS233" i="25"/>
  <c r="AS234" i="25"/>
  <c r="AS235" i="25"/>
  <c r="AS236" i="25"/>
  <c r="AS237" i="25"/>
  <c r="AS238" i="25"/>
  <c r="AS239" i="25"/>
  <c r="AS240" i="25"/>
  <c r="AS241" i="25"/>
  <c r="AS242" i="25"/>
  <c r="AS243" i="25"/>
  <c r="AS244" i="25"/>
  <c r="AS245" i="25"/>
  <c r="AS246" i="25"/>
  <c r="AS247" i="25"/>
  <c r="AS248" i="25"/>
  <c r="AS249" i="25"/>
  <c r="AS250" i="25"/>
  <c r="AS251" i="25"/>
  <c r="AS252" i="25"/>
  <c r="AS253" i="25"/>
  <c r="AS254" i="25"/>
  <c r="AS255" i="25"/>
  <c r="AS256" i="25"/>
  <c r="AS257" i="25"/>
  <c r="AS258" i="25"/>
  <c r="AS259" i="25"/>
  <c r="AS260" i="25"/>
  <c r="AS261" i="25"/>
  <c r="AS262" i="25"/>
  <c r="AS263" i="25"/>
  <c r="AS264" i="25"/>
  <c r="AS265" i="25"/>
  <c r="AS266" i="25"/>
  <c r="AS267" i="25"/>
  <c r="AS268" i="25"/>
  <c r="AS269" i="25"/>
  <c r="AS270" i="25"/>
  <c r="AS271" i="25"/>
  <c r="AS272" i="25"/>
  <c r="AS273" i="25"/>
  <c r="AS274" i="25"/>
  <c r="AS275" i="25"/>
  <c r="AS276" i="25"/>
  <c r="AS277" i="25"/>
  <c r="AS278" i="25"/>
  <c r="AS279" i="25"/>
  <c r="AS280" i="25"/>
  <c r="AS281" i="25"/>
  <c r="AS282" i="25"/>
  <c r="AS283" i="25"/>
  <c r="AS284" i="25"/>
  <c r="AS285" i="25"/>
  <c r="AS286" i="25"/>
  <c r="AS287" i="25"/>
  <c r="AS288" i="25"/>
  <c r="AS289" i="25"/>
  <c r="AS290" i="25"/>
  <c r="AS291" i="25"/>
  <c r="AS292" i="25"/>
  <c r="AS293" i="25"/>
  <c r="AS294" i="25"/>
  <c r="AS295" i="25"/>
  <c r="AS296" i="25"/>
  <c r="AS297" i="25"/>
  <c r="AS298" i="25"/>
  <c r="AS299" i="25"/>
  <c r="AS300" i="25"/>
  <c r="AS301" i="25"/>
  <c r="AS302" i="25"/>
  <c r="AS303" i="25"/>
  <c r="AS304" i="25"/>
  <c r="AS305" i="25"/>
  <c r="AS306" i="25"/>
  <c r="AS307" i="25"/>
  <c r="AS308" i="25"/>
  <c r="AS309" i="25"/>
  <c r="AS310" i="25"/>
  <c r="AS311" i="25"/>
  <c r="AS312" i="25"/>
  <c r="AS313" i="25"/>
  <c r="AS314" i="25"/>
  <c r="AS315" i="25"/>
  <c r="AS316" i="25"/>
  <c r="AS317" i="25"/>
  <c r="AS318" i="25"/>
  <c r="AS319" i="25"/>
  <c r="AS320" i="25"/>
  <c r="AS321" i="25"/>
  <c r="AS322" i="25"/>
  <c r="AS323" i="25"/>
  <c r="AS324" i="25"/>
  <c r="AS325" i="25"/>
  <c r="AS326" i="25"/>
  <c r="AS327" i="25"/>
  <c r="AS328" i="25"/>
  <c r="AS329" i="25"/>
  <c r="AS330" i="25"/>
  <c r="AS331" i="25"/>
  <c r="AS332" i="25"/>
  <c r="AS333" i="25"/>
  <c r="AS334" i="25"/>
  <c r="AS335" i="25"/>
  <c r="AS336" i="25"/>
  <c r="AS337" i="25"/>
  <c r="AS338" i="25"/>
  <c r="AS339" i="25"/>
  <c r="AS340" i="25"/>
  <c r="AS341" i="25"/>
  <c r="AS342" i="25"/>
  <c r="AS343" i="25"/>
  <c r="AS344" i="25"/>
  <c r="AS345" i="25"/>
  <c r="AS346" i="25"/>
  <c r="AS347" i="25"/>
  <c r="AS348" i="25"/>
  <c r="AS349" i="25"/>
  <c r="AS350" i="25"/>
  <c r="AS351" i="25"/>
  <c r="AS352" i="25"/>
  <c r="AS353" i="25"/>
  <c r="AS354" i="25"/>
  <c r="AS355" i="25"/>
  <c r="AS356" i="25"/>
  <c r="AS357" i="25"/>
  <c r="AS358" i="25"/>
  <c r="AS359" i="25"/>
  <c r="AS360" i="25"/>
  <c r="AS361" i="25"/>
  <c r="AS362" i="25"/>
  <c r="AS363" i="25"/>
  <c r="AS364" i="25"/>
  <c r="AS365" i="25"/>
  <c r="AS366" i="25"/>
  <c r="AS367" i="25"/>
  <c r="AS368" i="25"/>
  <c r="AS369" i="25"/>
  <c r="AS370" i="25"/>
  <c r="AS371" i="25"/>
  <c r="AS372" i="25"/>
  <c r="AS373" i="25"/>
  <c r="AS374" i="25"/>
  <c r="AS375" i="25"/>
  <c r="AS376" i="25"/>
  <c r="AS377" i="25"/>
  <c r="AS378" i="25"/>
  <c r="AS379" i="25"/>
  <c r="AS380" i="25"/>
  <c r="AS381" i="25"/>
  <c r="AS382" i="25"/>
  <c r="AS383" i="25"/>
  <c r="AS384" i="25"/>
  <c r="AS385" i="25"/>
  <c r="AS386" i="25"/>
  <c r="AS387" i="25"/>
  <c r="AS388" i="25"/>
  <c r="AS389" i="25"/>
  <c r="AS390" i="25"/>
  <c r="AS391" i="25"/>
  <c r="AS392" i="25"/>
  <c r="AS393" i="25"/>
  <c r="AS394" i="25"/>
  <c r="AS395" i="25"/>
  <c r="AS396" i="25"/>
  <c r="AS397" i="25"/>
  <c r="AS398" i="25"/>
  <c r="AS399" i="25"/>
  <c r="AS400" i="25"/>
  <c r="AS401" i="25"/>
  <c r="AS402" i="25"/>
  <c r="AS403" i="25"/>
  <c r="AS404" i="25"/>
  <c r="AS405" i="25"/>
  <c r="AS406" i="25"/>
  <c r="AS407" i="25"/>
  <c r="AS408" i="25"/>
  <c r="AS409" i="25"/>
  <c r="AS410" i="25"/>
  <c r="AS411" i="25"/>
  <c r="AS412" i="25"/>
  <c r="AS413" i="25"/>
  <c r="AS414" i="25"/>
  <c r="AS415" i="25"/>
  <c r="AS416" i="25"/>
  <c r="AS417" i="25"/>
  <c r="AS418" i="25"/>
  <c r="AS419" i="25"/>
  <c r="AS420" i="25"/>
  <c r="AS421" i="25"/>
  <c r="AS422" i="25"/>
  <c r="AS423" i="25"/>
  <c r="AS424" i="25"/>
  <c r="AS425" i="25"/>
  <c r="AS426" i="25"/>
  <c r="AS427" i="25"/>
  <c r="AS428" i="25"/>
  <c r="AS429" i="25"/>
  <c r="AS430" i="25"/>
  <c r="AS431" i="25"/>
  <c r="AS432" i="25"/>
  <c r="AS433" i="25"/>
  <c r="AS434" i="25"/>
  <c r="AS435" i="25"/>
  <c r="AS436" i="25"/>
  <c r="AS437" i="25"/>
  <c r="AS438" i="25"/>
  <c r="AS439" i="25"/>
  <c r="AS440" i="25"/>
  <c r="AS441" i="25"/>
  <c r="AS442" i="25"/>
  <c r="AS443" i="25"/>
  <c r="AS444" i="25"/>
  <c r="AS445" i="25"/>
  <c r="AS446" i="25"/>
  <c r="AS447" i="25"/>
  <c r="AS448" i="25"/>
  <c r="AS449" i="25"/>
  <c r="AS450" i="25"/>
  <c r="AS451" i="25"/>
  <c r="AS452" i="25"/>
  <c r="AS453" i="25"/>
  <c r="AS454" i="25"/>
  <c r="AS455" i="25"/>
  <c r="AS456" i="25"/>
  <c r="AS457" i="25"/>
  <c r="AS458" i="25"/>
  <c r="AS459" i="25"/>
  <c r="AS460" i="25"/>
  <c r="AS461" i="25"/>
  <c r="AS462" i="25"/>
  <c r="AS463" i="25"/>
  <c r="AS464" i="25"/>
  <c r="AS465" i="25"/>
  <c r="AS466" i="25"/>
  <c r="AS467" i="25"/>
  <c r="AS468" i="25"/>
  <c r="AS75" i="25"/>
  <c r="R472" i="19" l="1"/>
  <c r="R471" i="19"/>
  <c r="R470" i="19"/>
  <c r="R469" i="19"/>
  <c r="CP471" i="19"/>
  <c r="CP472" i="19"/>
  <c r="BP472" i="25"/>
  <c r="CO472" i="19" s="1"/>
  <c r="BP470" i="25"/>
  <c r="CO470" i="19" s="1"/>
  <c r="CP470" i="19"/>
  <c r="CP469" i="19"/>
  <c r="BP469" i="25"/>
  <c r="CO469" i="19" s="1"/>
  <c r="CL75" i="19"/>
  <c r="D60" i="20" s="1"/>
  <c r="BQ469" i="19"/>
  <c r="BQ470" i="19"/>
  <c r="BP469" i="19"/>
  <c r="BQ471" i="19"/>
  <c r="BP470" i="19"/>
  <c r="BQ472" i="19"/>
  <c r="BP471" i="19"/>
  <c r="BP472" i="19"/>
  <c r="BN470" i="25"/>
  <c r="BN472" i="25"/>
  <c r="BN469" i="25"/>
  <c r="BN471" i="25"/>
  <c r="BC471" i="25"/>
  <c r="BP471" i="25" s="1"/>
  <c r="CO471" i="19" s="1"/>
  <c r="BM471" i="25"/>
  <c r="BM469" i="25"/>
  <c r="BK471" i="25"/>
  <c r="BK469" i="25"/>
  <c r="BJ471" i="25"/>
  <c r="BJ469" i="25"/>
  <c r="BI469" i="25"/>
  <c r="BM472" i="25"/>
  <c r="BM470" i="25"/>
  <c r="BK472" i="25"/>
  <c r="BK470" i="25"/>
  <c r="BJ472" i="25"/>
  <c r="BJ470" i="25"/>
  <c r="BI472" i="25"/>
  <c r="BI470" i="25"/>
  <c r="BN74" i="25" l="1"/>
  <c r="BN75" i="25"/>
  <c r="BN76" i="25"/>
  <c r="BN80" i="25"/>
  <c r="BN81" i="25"/>
  <c r="BN83" i="25"/>
  <c r="BN84" i="25"/>
  <c r="BN86" i="25"/>
  <c r="BN87" i="25"/>
  <c r="BN88" i="25"/>
  <c r="BN92" i="25"/>
  <c r="BN93" i="25"/>
  <c r="BN95" i="25"/>
  <c r="BN98" i="25"/>
  <c r="BN99" i="25"/>
  <c r="BN100" i="25"/>
  <c r="BN104" i="25"/>
  <c r="BN105" i="25"/>
  <c r="BN107" i="25"/>
  <c r="BN108" i="25"/>
  <c r="BN110" i="25"/>
  <c r="BN111" i="25"/>
  <c r="BN112" i="25"/>
  <c r="BN116" i="25"/>
  <c r="BN119" i="25"/>
  <c r="BN120" i="25"/>
  <c r="BN122" i="25"/>
  <c r="BN123" i="25"/>
  <c r="BN124" i="25"/>
  <c r="BN128" i="25"/>
  <c r="BN129" i="25"/>
  <c r="BN131" i="25"/>
  <c r="BN134" i="25"/>
  <c r="BN135" i="25"/>
  <c r="BN136" i="25"/>
  <c r="BN140" i="25"/>
  <c r="BN141" i="25"/>
  <c r="BN143" i="25"/>
  <c r="BN144" i="25"/>
  <c r="BN146" i="25"/>
  <c r="BN147" i="25"/>
  <c r="BN148" i="25"/>
  <c r="BN152" i="25"/>
  <c r="BN153" i="25"/>
  <c r="BN155" i="25"/>
  <c r="BN156" i="25"/>
  <c r="BN158" i="25"/>
  <c r="BN159" i="25"/>
  <c r="BN160" i="25"/>
  <c r="BN164" i="25"/>
  <c r="BN165" i="25"/>
  <c r="BN167" i="25"/>
  <c r="BN168" i="25"/>
  <c r="BN170" i="25"/>
  <c r="BN171" i="25"/>
  <c r="BN172" i="25"/>
  <c r="BN176" i="25"/>
  <c r="BN177" i="25"/>
  <c r="BN179" i="25"/>
  <c r="BN180" i="25"/>
  <c r="BN182" i="25"/>
  <c r="BN183" i="25"/>
  <c r="BN184" i="25"/>
  <c r="BN188" i="25"/>
  <c r="BN189" i="25"/>
  <c r="BN191" i="25"/>
  <c r="BN192" i="25"/>
  <c r="BN194" i="25"/>
  <c r="BN195" i="25"/>
  <c r="BN196" i="25"/>
  <c r="BN200" i="25"/>
  <c r="BN201" i="25"/>
  <c r="BN203" i="25"/>
  <c r="BN204" i="25"/>
  <c r="BN206" i="25"/>
  <c r="BN207" i="25"/>
  <c r="BN212" i="25"/>
  <c r="BN213" i="25"/>
  <c r="BN215" i="25"/>
  <c r="BN216" i="25"/>
  <c r="BN218" i="25"/>
  <c r="BN219" i="25"/>
  <c r="BN224" i="25"/>
  <c r="BN225" i="25"/>
  <c r="BN227" i="25"/>
  <c r="BN228" i="25"/>
  <c r="BN230" i="25"/>
  <c r="BN231" i="25"/>
  <c r="BN236" i="25"/>
  <c r="BN237" i="25"/>
  <c r="BN239" i="25"/>
  <c r="BN240" i="25"/>
  <c r="BN242" i="25"/>
  <c r="BN243" i="25"/>
  <c r="BN248" i="25"/>
  <c r="BN249" i="25"/>
  <c r="BN251" i="25"/>
  <c r="BN252" i="25"/>
  <c r="BN254" i="25"/>
  <c r="BN255" i="25"/>
  <c r="BN260" i="25"/>
  <c r="BN261" i="25"/>
  <c r="BN263" i="25"/>
  <c r="BN264" i="25"/>
  <c r="BN266" i="25"/>
  <c r="BN267" i="25"/>
  <c r="BN272" i="25"/>
  <c r="BN273" i="25"/>
  <c r="BN275" i="25"/>
  <c r="BN276" i="25"/>
  <c r="BN278" i="25"/>
  <c r="BN279" i="25"/>
  <c r="BN280" i="25"/>
  <c r="BN285" i="25"/>
  <c r="BN287" i="25"/>
  <c r="BN288" i="25"/>
  <c r="BN290" i="25"/>
  <c r="BN291" i="25"/>
  <c r="BN292" i="25"/>
  <c r="BN293" i="25"/>
  <c r="BN299" i="25"/>
  <c r="BN300" i="25"/>
  <c r="BN302" i="25"/>
  <c r="BN303" i="25"/>
  <c r="BN304" i="25"/>
  <c r="BN305" i="25"/>
  <c r="BN306" i="25"/>
  <c r="BN311" i="25"/>
  <c r="BN312" i="25"/>
  <c r="BN314" i="25"/>
  <c r="BN315" i="25"/>
  <c r="BN316" i="25"/>
  <c r="BN317" i="25"/>
  <c r="BN318" i="25"/>
  <c r="BN323" i="25"/>
  <c r="BN324" i="25"/>
  <c r="BN326" i="25"/>
  <c r="BN327" i="25"/>
  <c r="BN328" i="25"/>
  <c r="BN329" i="25"/>
  <c r="BN330" i="25"/>
  <c r="BN331" i="25"/>
  <c r="BN336" i="25"/>
  <c r="BN338" i="25"/>
  <c r="BN339" i="25"/>
  <c r="BN340" i="25"/>
  <c r="BN341" i="25"/>
  <c r="BN342" i="25"/>
  <c r="BN343" i="25"/>
  <c r="BN344" i="25"/>
  <c r="BN345" i="25"/>
  <c r="BN347" i="25"/>
  <c r="BN348" i="25"/>
  <c r="BN350" i="25"/>
  <c r="BN351" i="25"/>
  <c r="BN352" i="25"/>
  <c r="BN353" i="25"/>
  <c r="BN354" i="25"/>
  <c r="BN355" i="25"/>
  <c r="BN356" i="25"/>
  <c r="BN357" i="25"/>
  <c r="BN359" i="25"/>
  <c r="BN360" i="25"/>
  <c r="BN362" i="25"/>
  <c r="BN363" i="25"/>
  <c r="BN364" i="25"/>
  <c r="BN365" i="25"/>
  <c r="BN366" i="25"/>
  <c r="BN367" i="25"/>
  <c r="BN368" i="25"/>
  <c r="BN369" i="25"/>
  <c r="BN371" i="25"/>
  <c r="BN372" i="25"/>
  <c r="BN374" i="25"/>
  <c r="BN375" i="25"/>
  <c r="BN376" i="25"/>
  <c r="BN377" i="25"/>
  <c r="BN378" i="25"/>
  <c r="BN379" i="25"/>
  <c r="BN380" i="25"/>
  <c r="BN381" i="25"/>
  <c r="BN384" i="25"/>
  <c r="BN386" i="25"/>
  <c r="BN387" i="25"/>
  <c r="BN388" i="25"/>
  <c r="BN389" i="25"/>
  <c r="BN390" i="25"/>
  <c r="BN391" i="25"/>
  <c r="BN392" i="25"/>
  <c r="BN393" i="25"/>
  <c r="BN395" i="25"/>
  <c r="BN396" i="25"/>
  <c r="BN398" i="25"/>
  <c r="BN399" i="25"/>
  <c r="BN400" i="25"/>
  <c r="BN401" i="25"/>
  <c r="BN402" i="25"/>
  <c r="BN403" i="25"/>
  <c r="BN404" i="25"/>
  <c r="BN405" i="25"/>
  <c r="BN407" i="25"/>
  <c r="BN408" i="25"/>
  <c r="BN410" i="25"/>
  <c r="BN411" i="25"/>
  <c r="BN412" i="25"/>
  <c r="BN413" i="25"/>
  <c r="BN414" i="25"/>
  <c r="BN415" i="25"/>
  <c r="BN416" i="25"/>
  <c r="BN417" i="25"/>
  <c r="BN419" i="25"/>
  <c r="BN420" i="25"/>
  <c r="BN422" i="25"/>
  <c r="BN423" i="25"/>
  <c r="BN424" i="25"/>
  <c r="BN425" i="25"/>
  <c r="BN426" i="25"/>
  <c r="BN427" i="25"/>
  <c r="BN428" i="25"/>
  <c r="BN429" i="25"/>
  <c r="BN431" i="25"/>
  <c r="BN432" i="25"/>
  <c r="BN434" i="25"/>
  <c r="BN435" i="25"/>
  <c r="BN436" i="25"/>
  <c r="BN437" i="25"/>
  <c r="BN438" i="25"/>
  <c r="BN439" i="25"/>
  <c r="BN440" i="25"/>
  <c r="BN441" i="25"/>
  <c r="BN443" i="25"/>
  <c r="BN444" i="25"/>
  <c r="BN446" i="25"/>
  <c r="BN447" i="25"/>
  <c r="BN448" i="25"/>
  <c r="BN449" i="25"/>
  <c r="BN450" i="25"/>
  <c r="BN451" i="25"/>
  <c r="BN452" i="25"/>
  <c r="BN453" i="25"/>
  <c r="BN455" i="25"/>
  <c r="BN456" i="25"/>
  <c r="BN458" i="25"/>
  <c r="BN459" i="25"/>
  <c r="BN460" i="25"/>
  <c r="BN461" i="25"/>
  <c r="BN462" i="25"/>
  <c r="BN463" i="25"/>
  <c r="BN464" i="25"/>
  <c r="BN465" i="25"/>
  <c r="BN467" i="25"/>
  <c r="BF73" i="19"/>
  <c r="BG73" i="19"/>
  <c r="BI73" i="19"/>
  <c r="BM73" i="19"/>
  <c r="BF74" i="19"/>
  <c r="G74" i="25"/>
  <c r="BI74" i="19"/>
  <c r="BM74" i="19"/>
  <c r="BO74" i="19"/>
  <c r="G75" i="25"/>
  <c r="M75" i="25"/>
  <c r="BQ75" i="19"/>
  <c r="S73" i="19"/>
  <c r="S76" i="19"/>
  <c r="BV76" i="19" s="1"/>
  <c r="S77" i="19"/>
  <c r="S78" i="19"/>
  <c r="BV78" i="19" s="1"/>
  <c r="S79" i="19"/>
  <c r="S80" i="19"/>
  <c r="BV80" i="19" s="1"/>
  <c r="S81" i="19"/>
  <c r="BV81" i="19" s="1"/>
  <c r="S82" i="19"/>
  <c r="BV82" i="19" s="1"/>
  <c r="S83" i="19"/>
  <c r="BV83" i="19" s="1"/>
  <c r="S84" i="19"/>
  <c r="BV84" i="19" s="1"/>
  <c r="S85" i="19"/>
  <c r="BV85" i="19" s="1"/>
  <c r="S86" i="19"/>
  <c r="BV86" i="19" s="1"/>
  <c r="S87" i="19"/>
  <c r="BV87" i="19" s="1"/>
  <c r="S88" i="19"/>
  <c r="S89" i="19"/>
  <c r="S90" i="19"/>
  <c r="S91" i="19"/>
  <c r="S92" i="19"/>
  <c r="S93" i="19"/>
  <c r="S94" i="19"/>
  <c r="S95" i="19"/>
  <c r="S96" i="19"/>
  <c r="S97" i="19"/>
  <c r="S98" i="19"/>
  <c r="S99" i="19"/>
  <c r="S100" i="19"/>
  <c r="S101" i="19"/>
  <c r="S102" i="19"/>
  <c r="S103" i="19"/>
  <c r="S104" i="19"/>
  <c r="S105" i="19"/>
  <c r="S106" i="19"/>
  <c r="S107" i="19"/>
  <c r="S108" i="19"/>
  <c r="S109" i="19"/>
  <c r="S110" i="19"/>
  <c r="S111" i="19"/>
  <c r="S112" i="19"/>
  <c r="S113" i="19"/>
  <c r="S114" i="19"/>
  <c r="S115" i="19"/>
  <c r="S116" i="19"/>
  <c r="S117" i="19"/>
  <c r="S118" i="19"/>
  <c r="S119" i="19"/>
  <c r="S120" i="19"/>
  <c r="S121" i="19"/>
  <c r="S122" i="19"/>
  <c r="S123" i="19"/>
  <c r="S124" i="19"/>
  <c r="S125" i="19"/>
  <c r="S126" i="19"/>
  <c r="S127" i="19"/>
  <c r="S128" i="19"/>
  <c r="S129" i="19"/>
  <c r="S130" i="19"/>
  <c r="S131" i="19"/>
  <c r="S132" i="19"/>
  <c r="S133" i="19"/>
  <c r="S134" i="19"/>
  <c r="S135" i="19"/>
  <c r="S136" i="19"/>
  <c r="S137" i="19"/>
  <c r="S138" i="19"/>
  <c r="S139" i="19"/>
  <c r="S140" i="19"/>
  <c r="S141" i="19"/>
  <c r="S142" i="19"/>
  <c r="S143" i="19"/>
  <c r="S144" i="19"/>
  <c r="S145" i="19"/>
  <c r="S146" i="19"/>
  <c r="S147" i="19"/>
  <c r="S148" i="19"/>
  <c r="S149" i="19"/>
  <c r="S150" i="19"/>
  <c r="S151" i="19"/>
  <c r="S152" i="19"/>
  <c r="S153" i="19"/>
  <c r="S154" i="19"/>
  <c r="S155" i="19"/>
  <c r="S156" i="19"/>
  <c r="S157" i="19"/>
  <c r="S158" i="19"/>
  <c r="S159" i="19"/>
  <c r="S160" i="19"/>
  <c r="S161" i="19"/>
  <c r="S162" i="19"/>
  <c r="S163" i="19"/>
  <c r="S164" i="19"/>
  <c r="S165" i="19"/>
  <c r="S166" i="19"/>
  <c r="S167" i="19"/>
  <c r="S168" i="19"/>
  <c r="S169" i="19"/>
  <c r="S170" i="19"/>
  <c r="S171" i="19"/>
  <c r="S172" i="19"/>
  <c r="S173" i="19"/>
  <c r="S174" i="19"/>
  <c r="S175" i="19"/>
  <c r="S176" i="19"/>
  <c r="S177" i="19"/>
  <c r="S178" i="19"/>
  <c r="S179" i="19"/>
  <c r="S180" i="19"/>
  <c r="S181" i="19"/>
  <c r="S182" i="19"/>
  <c r="S183" i="19"/>
  <c r="S184" i="19"/>
  <c r="S185" i="19"/>
  <c r="S186" i="19"/>
  <c r="S187" i="19"/>
  <c r="S188" i="19"/>
  <c r="S189" i="19"/>
  <c r="S190" i="19"/>
  <c r="S191" i="19"/>
  <c r="S192" i="19"/>
  <c r="S193" i="19"/>
  <c r="S194" i="19"/>
  <c r="S195" i="19"/>
  <c r="S196" i="19"/>
  <c r="S197" i="19"/>
  <c r="S198" i="19"/>
  <c r="S199" i="19"/>
  <c r="S200" i="19"/>
  <c r="S201" i="19"/>
  <c r="S202" i="19"/>
  <c r="S203" i="19"/>
  <c r="S204" i="19"/>
  <c r="S205" i="19"/>
  <c r="S206" i="19"/>
  <c r="S207" i="19"/>
  <c r="S208" i="19"/>
  <c r="S209" i="19"/>
  <c r="S210" i="19"/>
  <c r="S211" i="19"/>
  <c r="S212" i="19"/>
  <c r="S213" i="19"/>
  <c r="S214" i="19"/>
  <c r="S215" i="19"/>
  <c r="S216" i="19"/>
  <c r="S217" i="19"/>
  <c r="S218" i="19"/>
  <c r="S219" i="19"/>
  <c r="S220" i="19"/>
  <c r="S221" i="19"/>
  <c r="S222" i="19"/>
  <c r="S223" i="19"/>
  <c r="S224" i="19"/>
  <c r="S225" i="19"/>
  <c r="S226" i="19"/>
  <c r="S227" i="19"/>
  <c r="S228" i="19"/>
  <c r="S229" i="19"/>
  <c r="S230" i="19"/>
  <c r="S231" i="19"/>
  <c r="S232" i="19"/>
  <c r="S233" i="19"/>
  <c r="S234" i="19"/>
  <c r="S235" i="19"/>
  <c r="S236" i="19"/>
  <c r="S237" i="19"/>
  <c r="S238" i="19"/>
  <c r="S239" i="19"/>
  <c r="S240" i="19"/>
  <c r="S241" i="19"/>
  <c r="S242" i="19"/>
  <c r="S243" i="19"/>
  <c r="S244" i="19"/>
  <c r="S245" i="19"/>
  <c r="S246" i="19"/>
  <c r="S247" i="19"/>
  <c r="S248" i="19"/>
  <c r="S249" i="19"/>
  <c r="S250" i="19"/>
  <c r="S251" i="19"/>
  <c r="S252" i="19"/>
  <c r="S253" i="19"/>
  <c r="S254" i="19"/>
  <c r="S255" i="19"/>
  <c r="S256" i="19"/>
  <c r="S257" i="19"/>
  <c r="S258" i="19"/>
  <c r="S259" i="19"/>
  <c r="S260" i="19"/>
  <c r="S261" i="19"/>
  <c r="S262" i="19"/>
  <c r="S263" i="19"/>
  <c r="S264" i="19"/>
  <c r="S265" i="19"/>
  <c r="S266" i="19"/>
  <c r="S267" i="19"/>
  <c r="S268" i="19"/>
  <c r="S269" i="19"/>
  <c r="S270" i="19"/>
  <c r="S271" i="19"/>
  <c r="S272" i="19"/>
  <c r="S273" i="19"/>
  <c r="S274" i="19"/>
  <c r="S275" i="19"/>
  <c r="S276" i="19"/>
  <c r="S277" i="19"/>
  <c r="S278" i="19"/>
  <c r="S279" i="19"/>
  <c r="S280" i="19"/>
  <c r="S281" i="19"/>
  <c r="S282" i="19"/>
  <c r="S283" i="19"/>
  <c r="S284" i="19"/>
  <c r="S285" i="19"/>
  <c r="S286" i="19"/>
  <c r="S287" i="19"/>
  <c r="S288" i="19"/>
  <c r="S289" i="19"/>
  <c r="S290" i="19"/>
  <c r="S291" i="19"/>
  <c r="S292" i="19"/>
  <c r="S293" i="19"/>
  <c r="S294" i="19"/>
  <c r="S295" i="19"/>
  <c r="S296" i="19"/>
  <c r="S297" i="19"/>
  <c r="S298" i="19"/>
  <c r="S299" i="19"/>
  <c r="S300" i="19"/>
  <c r="S301" i="19"/>
  <c r="S302" i="19"/>
  <c r="S303" i="19"/>
  <c r="S304" i="19"/>
  <c r="S305" i="19"/>
  <c r="S306" i="19"/>
  <c r="S307" i="19"/>
  <c r="S308" i="19"/>
  <c r="S309" i="19"/>
  <c r="S310" i="19"/>
  <c r="S311" i="19"/>
  <c r="S312" i="19"/>
  <c r="S313" i="19"/>
  <c r="S314" i="19"/>
  <c r="S315" i="19"/>
  <c r="S316" i="19"/>
  <c r="S317" i="19"/>
  <c r="S318" i="19"/>
  <c r="S319" i="19"/>
  <c r="S320" i="19"/>
  <c r="S321" i="19"/>
  <c r="S322" i="19"/>
  <c r="S323" i="19"/>
  <c r="S324" i="19"/>
  <c r="S325" i="19"/>
  <c r="S326" i="19"/>
  <c r="S327" i="19"/>
  <c r="S328" i="19"/>
  <c r="S329" i="19"/>
  <c r="S330" i="19"/>
  <c r="S331" i="19"/>
  <c r="S332" i="19"/>
  <c r="S333" i="19"/>
  <c r="S334" i="19"/>
  <c r="S335" i="19"/>
  <c r="S336" i="19"/>
  <c r="S337" i="19"/>
  <c r="S338" i="19"/>
  <c r="S339" i="19"/>
  <c r="S340" i="19"/>
  <c r="S341" i="19"/>
  <c r="S342" i="19"/>
  <c r="S343" i="19"/>
  <c r="S344" i="19"/>
  <c r="S345" i="19"/>
  <c r="S346" i="19"/>
  <c r="S347" i="19"/>
  <c r="S348" i="19"/>
  <c r="S349" i="19"/>
  <c r="S350" i="19"/>
  <c r="S351" i="19"/>
  <c r="S352" i="19"/>
  <c r="S353" i="19"/>
  <c r="S354" i="19"/>
  <c r="S355" i="19"/>
  <c r="S356" i="19"/>
  <c r="S357" i="19"/>
  <c r="S358" i="19"/>
  <c r="S359" i="19"/>
  <c r="S360" i="19"/>
  <c r="S361" i="19"/>
  <c r="S362" i="19"/>
  <c r="S363" i="19"/>
  <c r="S364" i="19"/>
  <c r="S365" i="19"/>
  <c r="S366" i="19"/>
  <c r="S367" i="19"/>
  <c r="S368" i="19"/>
  <c r="S369" i="19"/>
  <c r="S370" i="19"/>
  <c r="S371" i="19"/>
  <c r="S372" i="19"/>
  <c r="S373" i="19"/>
  <c r="S374" i="19"/>
  <c r="S375" i="19"/>
  <c r="S376" i="19"/>
  <c r="S377" i="19"/>
  <c r="S378" i="19"/>
  <c r="S379" i="19"/>
  <c r="S380" i="19"/>
  <c r="S381" i="19"/>
  <c r="S382" i="19"/>
  <c r="S383" i="19"/>
  <c r="S384" i="19"/>
  <c r="S385" i="19"/>
  <c r="S386" i="19"/>
  <c r="S387" i="19"/>
  <c r="S388" i="19"/>
  <c r="S389" i="19"/>
  <c r="S390" i="19"/>
  <c r="S391" i="19"/>
  <c r="S392" i="19"/>
  <c r="S393" i="19"/>
  <c r="S394" i="19"/>
  <c r="S395" i="19"/>
  <c r="S396" i="19"/>
  <c r="S397" i="19"/>
  <c r="S398" i="19"/>
  <c r="S399" i="19"/>
  <c r="S400" i="19"/>
  <c r="S401" i="19"/>
  <c r="S402" i="19"/>
  <c r="S403" i="19"/>
  <c r="S404" i="19"/>
  <c r="S405" i="19"/>
  <c r="S406" i="19"/>
  <c r="S407" i="19"/>
  <c r="S408" i="19"/>
  <c r="S409" i="19"/>
  <c r="S410" i="19"/>
  <c r="S411" i="19"/>
  <c r="S412" i="19"/>
  <c r="S413" i="19"/>
  <c r="S414" i="19"/>
  <c r="S415" i="19"/>
  <c r="S416" i="19"/>
  <c r="S417" i="19"/>
  <c r="S418" i="19"/>
  <c r="S419" i="19"/>
  <c r="S420" i="19"/>
  <c r="S421" i="19"/>
  <c r="S422" i="19"/>
  <c r="S423" i="19"/>
  <c r="S424" i="19"/>
  <c r="S425" i="19"/>
  <c r="S426" i="19"/>
  <c r="S427" i="19"/>
  <c r="S428" i="19"/>
  <c r="S429" i="19"/>
  <c r="S430" i="19"/>
  <c r="S431" i="19"/>
  <c r="S432" i="19"/>
  <c r="S433" i="19"/>
  <c r="S434" i="19"/>
  <c r="S435" i="19"/>
  <c r="S436" i="19"/>
  <c r="S437" i="19"/>
  <c r="S438" i="19"/>
  <c r="S439" i="19"/>
  <c r="S440" i="19"/>
  <c r="S441" i="19"/>
  <c r="S442" i="19"/>
  <c r="S443" i="19"/>
  <c r="S444" i="19"/>
  <c r="S445" i="19"/>
  <c r="S446" i="19"/>
  <c r="S447" i="19"/>
  <c r="S448" i="19"/>
  <c r="S449" i="19"/>
  <c r="S450" i="19"/>
  <c r="S451" i="19"/>
  <c r="S452" i="19"/>
  <c r="S453" i="19"/>
  <c r="S454" i="19"/>
  <c r="S455" i="19"/>
  <c r="S456" i="19"/>
  <c r="S457" i="19"/>
  <c r="S458" i="19"/>
  <c r="S459" i="19"/>
  <c r="S460" i="19"/>
  <c r="S461" i="19"/>
  <c r="S462" i="19"/>
  <c r="S463" i="19"/>
  <c r="S464" i="19"/>
  <c r="S465" i="19"/>
  <c r="S466" i="19"/>
  <c r="S467" i="19"/>
  <c r="S468" i="19"/>
  <c r="S75" i="19"/>
  <c r="S74" i="19"/>
  <c r="R4" i="19" l="1"/>
  <c r="D30" i="20"/>
  <c r="BV75" i="19"/>
  <c r="BV74" i="19"/>
  <c r="BV79" i="19"/>
  <c r="BV77" i="19"/>
  <c r="D33" i="20"/>
  <c r="D37" i="20"/>
  <c r="BN75" i="19"/>
  <c r="BO75" i="19"/>
  <c r="BG75" i="19"/>
  <c r="CP75" i="19"/>
  <c r="BG74" i="19"/>
  <c r="CP74" i="19"/>
  <c r="BQ73" i="19"/>
  <c r="BQ74" i="19"/>
  <c r="BN73" i="19"/>
  <c r="BN74" i="19"/>
  <c r="BP74" i="19"/>
  <c r="BE73" i="19"/>
  <c r="BL73" i="19"/>
  <c r="BL74" i="19"/>
  <c r="BP75" i="19"/>
  <c r="R73" i="19"/>
  <c r="BV73" i="19"/>
  <c r="BN468" i="25"/>
  <c r="BN117" i="25"/>
  <c r="BN320" i="25"/>
  <c r="BN308" i="25"/>
  <c r="BN296" i="25"/>
  <c r="BN321" i="25"/>
  <c r="BN295" i="25"/>
  <c r="BN283" i="25"/>
  <c r="BN282" i="25"/>
  <c r="BN270" i="25"/>
  <c r="BN258" i="25"/>
  <c r="BN246" i="25"/>
  <c r="BN234" i="25"/>
  <c r="BN222" i="25"/>
  <c r="BN210" i="25"/>
  <c r="BN198" i="25"/>
  <c r="BN186" i="25"/>
  <c r="BN174" i="25"/>
  <c r="BN162" i="25"/>
  <c r="BN150" i="25"/>
  <c r="BN138" i="25"/>
  <c r="BN126" i="25"/>
  <c r="BN114" i="25"/>
  <c r="BN102" i="25"/>
  <c r="BN90" i="25"/>
  <c r="BN78" i="25"/>
  <c r="BN269" i="25"/>
  <c r="BN257" i="25"/>
  <c r="BN245" i="25"/>
  <c r="BN233" i="25"/>
  <c r="BN221" i="25"/>
  <c r="BN209" i="25"/>
  <c r="BN197" i="25"/>
  <c r="BN185" i="25"/>
  <c r="BN173" i="25"/>
  <c r="BN161" i="25"/>
  <c r="BN149" i="25"/>
  <c r="BN137" i="25"/>
  <c r="BN125" i="25"/>
  <c r="BN113" i="25"/>
  <c r="BN101" i="25"/>
  <c r="BN89" i="25"/>
  <c r="BN77" i="25"/>
  <c r="BN383" i="25"/>
  <c r="BN333" i="25"/>
  <c r="BN309" i="25"/>
  <c r="BN466" i="25"/>
  <c r="BN454" i="25"/>
  <c r="BN442" i="25"/>
  <c r="BN430" i="25"/>
  <c r="BN418" i="25"/>
  <c r="BN406" i="25"/>
  <c r="BN394" i="25"/>
  <c r="BN382" i="25"/>
  <c r="BN370" i="25"/>
  <c r="BN358" i="25"/>
  <c r="BN346" i="25"/>
  <c r="BN334" i="25"/>
  <c r="BN298" i="25"/>
  <c r="BN286" i="25"/>
  <c r="BN274" i="25"/>
  <c r="BN262" i="25"/>
  <c r="BN250" i="25"/>
  <c r="BN238" i="25"/>
  <c r="BN226" i="25"/>
  <c r="BN214" i="25"/>
  <c r="BN202" i="25"/>
  <c r="BN190" i="25"/>
  <c r="BN178" i="25"/>
  <c r="BN166" i="25"/>
  <c r="BN154" i="25"/>
  <c r="BN142" i="25"/>
  <c r="BN130" i="25"/>
  <c r="BN118" i="25"/>
  <c r="BN106" i="25"/>
  <c r="BN94" i="25"/>
  <c r="BN82" i="25"/>
  <c r="BN332" i="25"/>
  <c r="BN319" i="25"/>
  <c r="BN307" i="25"/>
  <c r="BN294" i="25"/>
  <c r="BN281" i="25"/>
  <c r="BN268" i="25"/>
  <c r="BN256" i="25"/>
  <c r="BN244" i="25"/>
  <c r="BN232" i="25"/>
  <c r="BN220" i="25"/>
  <c r="BN208" i="25"/>
  <c r="BN96" i="25"/>
  <c r="BN457" i="25"/>
  <c r="BN445" i="25"/>
  <c r="BN433" i="25"/>
  <c r="BN421" i="25"/>
  <c r="BN409" i="25"/>
  <c r="BN397" i="25"/>
  <c r="BN385" i="25"/>
  <c r="BN373" i="25"/>
  <c r="BN361" i="25"/>
  <c r="BN349" i="25"/>
  <c r="BN337" i="25"/>
  <c r="BN325" i="25"/>
  <c r="BN313" i="25"/>
  <c r="BN301" i="25"/>
  <c r="BN289" i="25"/>
  <c r="BN277" i="25"/>
  <c r="BN265" i="25"/>
  <c r="BN253" i="25"/>
  <c r="BN241" i="25"/>
  <c r="BN229" i="25"/>
  <c r="BN217" i="25"/>
  <c r="BN205" i="25"/>
  <c r="BN193" i="25"/>
  <c r="BN181" i="25"/>
  <c r="BN169" i="25"/>
  <c r="BN157" i="25"/>
  <c r="BN145" i="25"/>
  <c r="BN133" i="25"/>
  <c r="BN121" i="25"/>
  <c r="BN109" i="25"/>
  <c r="BN97" i="25"/>
  <c r="BN85" i="25"/>
  <c r="BN335" i="25"/>
  <c r="BN132" i="25"/>
  <c r="BN322" i="25"/>
  <c r="BN310" i="25"/>
  <c r="BN297" i="25"/>
  <c r="BN284" i="25"/>
  <c r="BN271" i="25"/>
  <c r="BN259" i="25"/>
  <c r="BN247" i="25"/>
  <c r="BN235" i="25"/>
  <c r="BN223" i="25"/>
  <c r="BN211" i="25"/>
  <c r="BN199" i="25"/>
  <c r="BN187" i="25"/>
  <c r="BN175" i="25"/>
  <c r="BN163" i="25"/>
  <c r="BN151" i="25"/>
  <c r="BN139" i="25"/>
  <c r="BN127" i="25"/>
  <c r="BN115" i="25"/>
  <c r="BN103" i="25"/>
  <c r="BN91" i="25"/>
  <c r="BN79" i="25"/>
  <c r="BP73" i="19"/>
  <c r="BM73" i="25"/>
  <c r="BJ73" i="25"/>
  <c r="BI73" i="25"/>
  <c r="BK74" i="25"/>
  <c r="BM74" i="25"/>
  <c r="BI74" i="25"/>
  <c r="BJ74" i="25"/>
  <c r="BK75" i="25"/>
  <c r="BI75" i="25"/>
  <c r="BM75" i="25"/>
  <c r="BJ75" i="25"/>
  <c r="BQ80" i="19"/>
  <c r="BQ84" i="19"/>
  <c r="BQ88" i="19"/>
  <c r="BQ92" i="19"/>
  <c r="BQ96" i="19"/>
  <c r="BQ100" i="19"/>
  <c r="BQ104" i="19"/>
  <c r="BQ107" i="19"/>
  <c r="BQ108" i="19"/>
  <c r="BQ111" i="19"/>
  <c r="BQ112" i="19"/>
  <c r="BQ115" i="19"/>
  <c r="BQ116" i="19"/>
  <c r="BQ119" i="19"/>
  <c r="BQ120" i="19"/>
  <c r="BQ123" i="19"/>
  <c r="BQ124" i="19"/>
  <c r="BQ127" i="19"/>
  <c r="BQ128" i="19"/>
  <c r="BQ131" i="19"/>
  <c r="BQ132" i="19"/>
  <c r="BQ135" i="19"/>
  <c r="BQ136" i="19"/>
  <c r="BQ139" i="19"/>
  <c r="BQ140" i="19"/>
  <c r="BQ143" i="19"/>
  <c r="BQ144" i="19"/>
  <c r="BQ147" i="19"/>
  <c r="BQ148" i="19"/>
  <c r="BQ151" i="19"/>
  <c r="BQ152" i="19"/>
  <c r="BQ155" i="19"/>
  <c r="BQ156" i="19"/>
  <c r="BQ159" i="19"/>
  <c r="BQ160" i="19"/>
  <c r="BQ163" i="19"/>
  <c r="BQ164" i="19"/>
  <c r="BQ167" i="19"/>
  <c r="BQ168" i="19"/>
  <c r="BQ171" i="19"/>
  <c r="BQ172" i="19"/>
  <c r="BQ175" i="19"/>
  <c r="BQ176" i="19"/>
  <c r="BQ179" i="19"/>
  <c r="BQ180" i="19"/>
  <c r="BQ183" i="19"/>
  <c r="BQ184" i="19"/>
  <c r="BQ187" i="19"/>
  <c r="BQ188" i="19"/>
  <c r="BQ191" i="19"/>
  <c r="BQ192" i="19"/>
  <c r="BQ195" i="19"/>
  <c r="BQ196" i="19"/>
  <c r="BQ199" i="19"/>
  <c r="BQ200" i="19"/>
  <c r="BQ203" i="19"/>
  <c r="BQ204" i="19"/>
  <c r="BQ207" i="19"/>
  <c r="BQ208" i="19"/>
  <c r="BQ211" i="19"/>
  <c r="BQ212" i="19"/>
  <c r="BQ215" i="19"/>
  <c r="BQ216" i="19"/>
  <c r="BQ219" i="19"/>
  <c r="BQ220" i="19"/>
  <c r="BQ223" i="19"/>
  <c r="BQ224" i="19"/>
  <c r="BQ227" i="19"/>
  <c r="BQ228" i="19"/>
  <c r="BQ231" i="19"/>
  <c r="BQ232" i="19"/>
  <c r="BQ235" i="19"/>
  <c r="BQ236" i="19"/>
  <c r="BQ239" i="19"/>
  <c r="BQ240" i="19"/>
  <c r="BQ243" i="19"/>
  <c r="BQ244" i="19"/>
  <c r="BQ247" i="19"/>
  <c r="BQ248" i="19"/>
  <c r="BQ251" i="19"/>
  <c r="BQ252" i="19"/>
  <c r="BQ255" i="19"/>
  <c r="BQ256" i="19"/>
  <c r="BQ259" i="19"/>
  <c r="BQ260" i="19"/>
  <c r="BQ263" i="19"/>
  <c r="BQ264" i="19"/>
  <c r="BQ267" i="19"/>
  <c r="BQ268" i="19"/>
  <c r="BQ271" i="19"/>
  <c r="BQ272" i="19"/>
  <c r="BQ275" i="19"/>
  <c r="BQ276" i="19"/>
  <c r="BQ279" i="19"/>
  <c r="BQ280" i="19"/>
  <c r="BQ283" i="19"/>
  <c r="BQ284" i="19"/>
  <c r="BQ287" i="19"/>
  <c r="BQ288" i="19"/>
  <c r="BQ291" i="19"/>
  <c r="BQ292" i="19"/>
  <c r="BQ295" i="19"/>
  <c r="BQ296" i="19"/>
  <c r="BQ299" i="19"/>
  <c r="BQ300" i="19"/>
  <c r="BQ303" i="19"/>
  <c r="BQ304" i="19"/>
  <c r="BQ307" i="19"/>
  <c r="BQ308" i="19"/>
  <c r="BQ311" i="19"/>
  <c r="BQ312" i="19"/>
  <c r="BQ315" i="19"/>
  <c r="BQ316" i="19"/>
  <c r="BQ319" i="19"/>
  <c r="BQ320" i="19"/>
  <c r="BQ323" i="19"/>
  <c r="BQ324" i="19"/>
  <c r="BQ327" i="19"/>
  <c r="BQ328" i="19"/>
  <c r="BQ331" i="19"/>
  <c r="BQ332" i="19"/>
  <c r="BQ335" i="19"/>
  <c r="BQ336" i="19"/>
  <c r="BQ339" i="19"/>
  <c r="BQ340" i="19"/>
  <c r="BQ343" i="19"/>
  <c r="BQ344" i="19"/>
  <c r="BQ347" i="19"/>
  <c r="BQ348" i="19"/>
  <c r="BQ351" i="19"/>
  <c r="BQ352" i="19"/>
  <c r="BQ355" i="19"/>
  <c r="BQ356" i="19"/>
  <c r="BQ359" i="19"/>
  <c r="BQ360" i="19"/>
  <c r="BQ363" i="19"/>
  <c r="BQ364" i="19"/>
  <c r="BQ367" i="19"/>
  <c r="BQ368" i="19"/>
  <c r="BQ371" i="19"/>
  <c r="BQ372" i="19"/>
  <c r="BQ375" i="19"/>
  <c r="BQ376" i="19"/>
  <c r="BQ379" i="19"/>
  <c r="BQ380" i="19"/>
  <c r="BQ383" i="19"/>
  <c r="BQ384" i="19"/>
  <c r="BQ387" i="19"/>
  <c r="BQ388" i="19"/>
  <c r="BQ391" i="19"/>
  <c r="BQ392" i="19"/>
  <c r="BQ395" i="19"/>
  <c r="BQ396" i="19"/>
  <c r="BQ399" i="19"/>
  <c r="BQ400" i="19"/>
  <c r="BQ403" i="19"/>
  <c r="BQ404" i="19"/>
  <c r="BQ407" i="19"/>
  <c r="BQ408" i="19"/>
  <c r="BQ411" i="19"/>
  <c r="BQ412" i="19"/>
  <c r="BQ415" i="19"/>
  <c r="BQ416" i="19"/>
  <c r="BQ419" i="19"/>
  <c r="BQ420" i="19"/>
  <c r="BQ423" i="19"/>
  <c r="BQ424" i="19"/>
  <c r="BQ427" i="19"/>
  <c r="BQ428" i="19"/>
  <c r="BQ431" i="19"/>
  <c r="BQ432" i="19"/>
  <c r="BQ435" i="19"/>
  <c r="BQ436" i="19"/>
  <c r="BQ439" i="19"/>
  <c r="BQ440" i="19"/>
  <c r="BQ443" i="19"/>
  <c r="BQ444" i="19"/>
  <c r="BQ447" i="19"/>
  <c r="BQ448" i="19"/>
  <c r="BQ451" i="19"/>
  <c r="BQ452" i="19"/>
  <c r="BQ455" i="19"/>
  <c r="BQ456" i="19"/>
  <c r="BQ459" i="19"/>
  <c r="BQ460" i="19"/>
  <c r="BQ463" i="19"/>
  <c r="BQ464" i="19"/>
  <c r="BQ467" i="19"/>
  <c r="BQ468" i="19"/>
  <c r="D46" i="20" l="1"/>
  <c r="BU73" i="19"/>
  <c r="D36" i="20"/>
  <c r="D29" i="20"/>
  <c r="BQ103" i="19"/>
  <c r="BQ466" i="19"/>
  <c r="BQ462" i="19"/>
  <c r="BQ458" i="19"/>
  <c r="BQ454" i="19"/>
  <c r="BQ450" i="19"/>
  <c r="BQ446" i="19"/>
  <c r="BQ442" i="19"/>
  <c r="BQ438" i="19"/>
  <c r="BQ434" i="19"/>
  <c r="BQ430" i="19"/>
  <c r="BQ426" i="19"/>
  <c r="BQ422" i="19"/>
  <c r="BQ418" i="19"/>
  <c r="BQ414" i="19"/>
  <c r="BQ410" i="19"/>
  <c r="BQ406" i="19"/>
  <c r="BQ402" i="19"/>
  <c r="BQ76" i="19"/>
  <c r="BQ99" i="19"/>
  <c r="BQ398" i="19"/>
  <c r="BQ394" i="19"/>
  <c r="BQ390" i="19"/>
  <c r="BQ386" i="19"/>
  <c r="BQ382" i="19"/>
  <c r="BQ378" i="19"/>
  <c r="BQ374" i="19"/>
  <c r="BQ370" i="19"/>
  <c r="BQ366" i="19"/>
  <c r="BQ362" i="19"/>
  <c r="BQ465" i="19"/>
  <c r="BQ461" i="19"/>
  <c r="BQ358" i="19"/>
  <c r="BQ354" i="19"/>
  <c r="BQ350" i="19"/>
  <c r="BQ346" i="19"/>
  <c r="BQ342" i="19"/>
  <c r="BQ338" i="19"/>
  <c r="BQ334" i="19"/>
  <c r="BQ330" i="19"/>
  <c r="BQ326" i="19"/>
  <c r="BQ322" i="19"/>
  <c r="BQ318" i="19"/>
  <c r="BQ314" i="19"/>
  <c r="BQ310" i="19"/>
  <c r="BQ306" i="19"/>
  <c r="BQ302" i="19"/>
  <c r="BQ298" i="19"/>
  <c r="BQ294" i="19"/>
  <c r="BQ290" i="19"/>
  <c r="BQ286" i="19"/>
  <c r="BQ282" i="19"/>
  <c r="BQ278" i="19"/>
  <c r="BQ274" i="19"/>
  <c r="BQ270" i="19"/>
  <c r="BQ266" i="19"/>
  <c r="BQ262" i="19"/>
  <c r="BQ258" i="19"/>
  <c r="BQ254" i="19"/>
  <c r="BQ250" i="19"/>
  <c r="BQ246" i="19"/>
  <c r="BQ242" i="19"/>
  <c r="BQ238" i="19"/>
  <c r="BQ234" i="19"/>
  <c r="BQ230" i="19"/>
  <c r="BQ226" i="19"/>
  <c r="BQ222" i="19"/>
  <c r="BQ218" i="19"/>
  <c r="BQ214" i="19"/>
  <c r="BQ210" i="19"/>
  <c r="BQ206" i="19"/>
  <c r="BQ202" i="19"/>
  <c r="BQ198" i="19"/>
  <c r="BQ194" i="19"/>
  <c r="BQ190" i="19"/>
  <c r="BQ186" i="19"/>
  <c r="BQ182" i="19"/>
  <c r="BQ178" i="19"/>
  <c r="BQ174" i="19"/>
  <c r="BQ170" i="19"/>
  <c r="BQ166" i="19"/>
  <c r="BQ162" i="19"/>
  <c r="BQ158" i="19"/>
  <c r="BQ154" i="19"/>
  <c r="BQ150" i="19"/>
  <c r="BQ146" i="19"/>
  <c r="BQ142" i="19"/>
  <c r="BQ138" i="19"/>
  <c r="BQ134" i="19"/>
  <c r="BQ130" i="19"/>
  <c r="BQ126" i="19"/>
  <c r="BQ122" i="19"/>
  <c r="BQ118" i="19"/>
  <c r="BQ114" i="19"/>
  <c r="BQ110" i="19"/>
  <c r="BQ106" i="19"/>
  <c r="BQ102" i="19"/>
  <c r="BQ98" i="19"/>
  <c r="BQ94" i="19"/>
  <c r="BQ95" i="19"/>
  <c r="BQ90" i="19"/>
  <c r="BQ86" i="19"/>
  <c r="BQ82" i="19"/>
  <c r="BQ78" i="19"/>
  <c r="BQ457" i="19"/>
  <c r="BQ453" i="19"/>
  <c r="BQ449" i="19"/>
  <c r="BQ445" i="19"/>
  <c r="BQ441" i="19"/>
  <c r="BQ437" i="19"/>
  <c r="BQ433" i="19"/>
  <c r="BQ429" i="19"/>
  <c r="BQ425" i="19"/>
  <c r="BQ421" i="19"/>
  <c r="BQ417" i="19"/>
  <c r="BQ413" i="19"/>
  <c r="BQ409" i="19"/>
  <c r="BQ405" i="19"/>
  <c r="BQ401" i="19"/>
  <c r="BQ397" i="19"/>
  <c r="BQ393" i="19"/>
  <c r="BQ389" i="19"/>
  <c r="BQ385" i="19"/>
  <c r="BQ381" i="19"/>
  <c r="BQ377" i="19"/>
  <c r="BQ373" i="19"/>
  <c r="BQ369" i="19"/>
  <c r="BQ365" i="19"/>
  <c r="BQ361" i="19"/>
  <c r="BQ357" i="19"/>
  <c r="BQ353" i="19"/>
  <c r="BQ349" i="19"/>
  <c r="BQ345" i="19"/>
  <c r="BQ341" i="19"/>
  <c r="BQ337" i="19"/>
  <c r="BQ333" i="19"/>
  <c r="BQ329" i="19"/>
  <c r="BQ325" i="19"/>
  <c r="BQ321" i="19"/>
  <c r="BQ317" i="19"/>
  <c r="BQ313" i="19"/>
  <c r="BQ309" i="19"/>
  <c r="BQ305" i="19"/>
  <c r="BQ301" i="19"/>
  <c r="BQ297" i="19"/>
  <c r="BQ293" i="19"/>
  <c r="BQ289" i="19"/>
  <c r="BQ285" i="19"/>
  <c r="BQ281" i="19"/>
  <c r="BQ277" i="19"/>
  <c r="BQ273" i="19"/>
  <c r="BQ269" i="19"/>
  <c r="BQ265" i="19"/>
  <c r="BQ261" i="19"/>
  <c r="BQ257" i="19"/>
  <c r="BQ253" i="19"/>
  <c r="BQ249" i="19"/>
  <c r="BQ245" i="19"/>
  <c r="BQ241" i="19"/>
  <c r="BQ237" i="19"/>
  <c r="BQ233" i="19"/>
  <c r="BQ229" i="19"/>
  <c r="BQ225" i="19"/>
  <c r="BQ221" i="19"/>
  <c r="BQ217" i="19"/>
  <c r="BQ213" i="19"/>
  <c r="BQ209" i="19"/>
  <c r="BQ205" i="19"/>
  <c r="BQ201" i="19"/>
  <c r="BQ197" i="19"/>
  <c r="BQ193" i="19"/>
  <c r="BQ189" i="19"/>
  <c r="BQ185" i="19"/>
  <c r="BQ181" i="19"/>
  <c r="BQ177" i="19"/>
  <c r="BQ173" i="19"/>
  <c r="BQ169" i="19"/>
  <c r="BQ165" i="19"/>
  <c r="BQ161" i="19"/>
  <c r="BQ157" i="19"/>
  <c r="BQ153" i="19"/>
  <c r="BQ149" i="19"/>
  <c r="BQ145" i="19"/>
  <c r="BQ141" i="19"/>
  <c r="BQ137" i="19"/>
  <c r="BQ133" i="19"/>
  <c r="BQ129" i="19"/>
  <c r="BQ125" i="19"/>
  <c r="BQ121" i="19"/>
  <c r="BQ117" i="19"/>
  <c r="BQ113" i="19"/>
  <c r="BQ109" i="19"/>
  <c r="BQ105" i="19"/>
  <c r="BQ101" i="19"/>
  <c r="BQ97" i="19"/>
  <c r="BQ93" i="19"/>
  <c r="BQ89" i="19"/>
  <c r="BQ85" i="19"/>
  <c r="BQ81" i="19"/>
  <c r="BQ77" i="19"/>
  <c r="BQ91" i="19"/>
  <c r="BQ87" i="19"/>
  <c r="BQ83" i="19"/>
  <c r="BQ79" i="19"/>
  <c r="BW73" i="19"/>
  <c r="BI251" i="25"/>
  <c r="BJ251" i="25"/>
  <c r="BK251" i="25"/>
  <c r="BM251" i="25"/>
  <c r="BM239" i="25"/>
  <c r="BI239" i="25"/>
  <c r="BJ239" i="25"/>
  <c r="BK239" i="25"/>
  <c r="BM227" i="25"/>
  <c r="BI227" i="25"/>
  <c r="BJ227" i="25"/>
  <c r="BK227" i="25"/>
  <c r="BM215" i="25"/>
  <c r="BI215" i="25"/>
  <c r="BJ215" i="25"/>
  <c r="BK215" i="25"/>
  <c r="BM203" i="25"/>
  <c r="BI203" i="25"/>
  <c r="BJ203" i="25"/>
  <c r="BK203" i="25"/>
  <c r="BI191" i="25"/>
  <c r="BJ191" i="25"/>
  <c r="BK191" i="25"/>
  <c r="BM191" i="25"/>
  <c r="BI179" i="25"/>
  <c r="BJ179" i="25"/>
  <c r="BK179" i="25"/>
  <c r="BM179" i="25"/>
  <c r="BI167" i="25"/>
  <c r="BJ167" i="25"/>
  <c r="BK167" i="25"/>
  <c r="BM167" i="25"/>
  <c r="BI155" i="25"/>
  <c r="BJ155" i="25"/>
  <c r="BK155" i="25"/>
  <c r="BM155" i="25"/>
  <c r="BI143" i="25"/>
  <c r="BJ143" i="25"/>
  <c r="BK143" i="25"/>
  <c r="BM143" i="25"/>
  <c r="BI131" i="25"/>
  <c r="BJ131" i="25"/>
  <c r="BK131" i="25"/>
  <c r="BM131" i="25"/>
  <c r="BI119" i="25"/>
  <c r="BJ119" i="25"/>
  <c r="BK119" i="25"/>
  <c r="BM119" i="25"/>
  <c r="BI107" i="25"/>
  <c r="BJ107" i="25"/>
  <c r="BK107" i="25"/>
  <c r="BM107" i="25"/>
  <c r="BI95" i="25"/>
  <c r="BJ95" i="25"/>
  <c r="BK95" i="25"/>
  <c r="BM95" i="25"/>
  <c r="BI83" i="25"/>
  <c r="BJ83" i="25"/>
  <c r="BK83" i="25"/>
  <c r="BM83" i="25"/>
  <c r="BI262" i="25"/>
  <c r="BJ262" i="25"/>
  <c r="BK262" i="25"/>
  <c r="BM262" i="25"/>
  <c r="BI250" i="25"/>
  <c r="BJ250" i="25"/>
  <c r="BK250" i="25"/>
  <c r="BM250" i="25"/>
  <c r="BM238" i="25"/>
  <c r="BI238" i="25"/>
  <c r="BJ238" i="25"/>
  <c r="BK238" i="25"/>
  <c r="BM226" i="25"/>
  <c r="BI226" i="25"/>
  <c r="BJ226" i="25"/>
  <c r="BK226" i="25"/>
  <c r="BM214" i="25"/>
  <c r="BI214" i="25"/>
  <c r="BJ214" i="25"/>
  <c r="BK214" i="25"/>
  <c r="BM202" i="25"/>
  <c r="BI202" i="25"/>
  <c r="BJ202" i="25"/>
  <c r="BK202" i="25"/>
  <c r="BI190" i="25"/>
  <c r="BK190" i="25"/>
  <c r="BM190" i="25"/>
  <c r="BJ190" i="25"/>
  <c r="BI178" i="25"/>
  <c r="BK178" i="25"/>
  <c r="BM178" i="25"/>
  <c r="BJ178" i="25"/>
  <c r="BI166" i="25"/>
  <c r="BK166" i="25"/>
  <c r="BM166" i="25"/>
  <c r="BJ166" i="25"/>
  <c r="BI154" i="25"/>
  <c r="BK154" i="25"/>
  <c r="BM154" i="25"/>
  <c r="BJ154" i="25"/>
  <c r="BI142" i="25"/>
  <c r="BK142" i="25"/>
  <c r="BM142" i="25"/>
  <c r="BJ142" i="25"/>
  <c r="BI130" i="25"/>
  <c r="BJ130" i="25"/>
  <c r="BK130" i="25"/>
  <c r="BM130" i="25"/>
  <c r="BI118" i="25"/>
  <c r="BJ118" i="25"/>
  <c r="BK118" i="25"/>
  <c r="BM118" i="25"/>
  <c r="BI106" i="25"/>
  <c r="BJ106" i="25"/>
  <c r="BK106" i="25"/>
  <c r="BM106" i="25"/>
  <c r="BI94" i="25"/>
  <c r="BJ94" i="25"/>
  <c r="BK94" i="25"/>
  <c r="BM94" i="25"/>
  <c r="BI82" i="25"/>
  <c r="BJ82" i="25"/>
  <c r="BK82" i="25"/>
  <c r="BM82" i="25"/>
  <c r="BI261" i="25"/>
  <c r="BJ261" i="25"/>
  <c r="BK261" i="25"/>
  <c r="BM261" i="25"/>
  <c r="BI249" i="25"/>
  <c r="BJ249" i="25"/>
  <c r="BK249" i="25"/>
  <c r="BM249" i="25"/>
  <c r="BJ237" i="25"/>
  <c r="BK237" i="25"/>
  <c r="BM237" i="25"/>
  <c r="BI237" i="25"/>
  <c r="BJ225" i="25"/>
  <c r="BK225" i="25"/>
  <c r="BM225" i="25"/>
  <c r="BI225" i="25"/>
  <c r="BJ213" i="25"/>
  <c r="BK213" i="25"/>
  <c r="BM213" i="25"/>
  <c r="BI213" i="25"/>
  <c r="BJ201" i="25"/>
  <c r="BK201" i="25"/>
  <c r="BM201" i="25"/>
  <c r="BI201" i="25"/>
  <c r="BI189" i="25"/>
  <c r="BJ189" i="25"/>
  <c r="BK189" i="25"/>
  <c r="BM189" i="25"/>
  <c r="BI177" i="25"/>
  <c r="BK177" i="25"/>
  <c r="BM177" i="25"/>
  <c r="BJ177" i="25"/>
  <c r="BI165" i="25"/>
  <c r="BJ165" i="25"/>
  <c r="BK165" i="25"/>
  <c r="BM165" i="25"/>
  <c r="BI153" i="25"/>
  <c r="BJ153" i="25"/>
  <c r="BK153" i="25"/>
  <c r="BM153" i="25"/>
  <c r="BI141" i="25"/>
  <c r="BJ141" i="25"/>
  <c r="BK141" i="25"/>
  <c r="BM141" i="25"/>
  <c r="BI129" i="25"/>
  <c r="BJ129" i="25"/>
  <c r="BK129" i="25"/>
  <c r="BM129" i="25"/>
  <c r="BI117" i="25"/>
  <c r="BJ117" i="25"/>
  <c r="BK117" i="25"/>
  <c r="BM117" i="25"/>
  <c r="BI105" i="25"/>
  <c r="BJ105" i="25"/>
  <c r="BK105" i="25"/>
  <c r="BM105" i="25"/>
  <c r="BI93" i="25"/>
  <c r="BJ93" i="25"/>
  <c r="BK93" i="25"/>
  <c r="BM93" i="25"/>
  <c r="BI81" i="25"/>
  <c r="BJ81" i="25"/>
  <c r="BK81" i="25"/>
  <c r="BM81" i="25"/>
  <c r="BI260" i="25"/>
  <c r="BJ260" i="25"/>
  <c r="BK260" i="25"/>
  <c r="BM260" i="25"/>
  <c r="BI248" i="25"/>
  <c r="BJ248" i="25"/>
  <c r="BK248" i="25"/>
  <c r="BM248" i="25"/>
  <c r="BM236" i="25"/>
  <c r="BI236" i="25"/>
  <c r="BJ236" i="25"/>
  <c r="BK236" i="25"/>
  <c r="BM224" i="25"/>
  <c r="BI224" i="25"/>
  <c r="BJ224" i="25"/>
  <c r="BK224" i="25"/>
  <c r="BM212" i="25"/>
  <c r="BI212" i="25"/>
  <c r="BJ212" i="25"/>
  <c r="BK212" i="25"/>
  <c r="BM200" i="25"/>
  <c r="BI200" i="25"/>
  <c r="BJ200" i="25"/>
  <c r="BK200" i="25"/>
  <c r="BI188" i="25"/>
  <c r="BK188" i="25"/>
  <c r="BM188" i="25"/>
  <c r="BJ188" i="25"/>
  <c r="BI176" i="25"/>
  <c r="BK176" i="25"/>
  <c r="BM176" i="25"/>
  <c r="BJ176" i="25"/>
  <c r="BI164" i="25"/>
  <c r="BK164" i="25"/>
  <c r="BM164" i="25"/>
  <c r="BJ164" i="25"/>
  <c r="BI152" i="25"/>
  <c r="BK152" i="25"/>
  <c r="BM152" i="25"/>
  <c r="BJ152" i="25"/>
  <c r="BI140" i="25"/>
  <c r="BK140" i="25"/>
  <c r="BM140" i="25"/>
  <c r="BJ140" i="25"/>
  <c r="BI128" i="25"/>
  <c r="BJ128" i="25"/>
  <c r="BK128" i="25"/>
  <c r="BM128" i="25"/>
  <c r="BI116" i="25"/>
  <c r="BJ116" i="25"/>
  <c r="BK116" i="25"/>
  <c r="BM116" i="25"/>
  <c r="BI104" i="25"/>
  <c r="BJ104" i="25"/>
  <c r="BK104" i="25"/>
  <c r="BM104" i="25"/>
  <c r="BI92" i="25"/>
  <c r="BJ92" i="25"/>
  <c r="BK92" i="25"/>
  <c r="BM92" i="25"/>
  <c r="BI80" i="25"/>
  <c r="BJ80" i="25"/>
  <c r="BK80" i="25"/>
  <c r="BM80" i="25"/>
  <c r="BI235" i="25"/>
  <c r="BJ235" i="25"/>
  <c r="BK235" i="25"/>
  <c r="BM235" i="25"/>
  <c r="BI223" i="25"/>
  <c r="BJ223" i="25"/>
  <c r="BK223" i="25"/>
  <c r="BM223" i="25"/>
  <c r="BI211" i="25"/>
  <c r="BJ211" i="25"/>
  <c r="BK211" i="25"/>
  <c r="BM211" i="25"/>
  <c r="BI199" i="25"/>
  <c r="BJ199" i="25"/>
  <c r="BK199" i="25"/>
  <c r="BM199" i="25"/>
  <c r="BK187" i="25"/>
  <c r="BM187" i="25"/>
  <c r="BI187" i="25"/>
  <c r="BJ187" i="25"/>
  <c r="BI175" i="25"/>
  <c r="BJ175" i="25"/>
  <c r="BK175" i="25"/>
  <c r="BM175" i="25"/>
  <c r="BI163" i="25"/>
  <c r="BM163" i="25"/>
  <c r="BJ163" i="25"/>
  <c r="BK163" i="25"/>
  <c r="BI151" i="25"/>
  <c r="BJ151" i="25"/>
  <c r="BK151" i="25"/>
  <c r="BM151" i="25"/>
  <c r="BI139" i="25"/>
  <c r="BJ139" i="25"/>
  <c r="BK139" i="25"/>
  <c r="BM139" i="25"/>
  <c r="BI127" i="25"/>
  <c r="BJ127" i="25"/>
  <c r="BK127" i="25"/>
  <c r="BM127" i="25"/>
  <c r="BI115" i="25"/>
  <c r="BJ115" i="25"/>
  <c r="BK115" i="25"/>
  <c r="BM115" i="25"/>
  <c r="BI103" i="25"/>
  <c r="BJ103" i="25"/>
  <c r="BK103" i="25"/>
  <c r="BM103" i="25"/>
  <c r="BI91" i="25"/>
  <c r="BJ91" i="25"/>
  <c r="BK91" i="25"/>
  <c r="BM91" i="25"/>
  <c r="BI79" i="25"/>
  <c r="BJ79" i="25"/>
  <c r="BK79" i="25"/>
  <c r="BM79" i="25"/>
  <c r="BI258" i="25"/>
  <c r="BJ258" i="25"/>
  <c r="BK258" i="25"/>
  <c r="BM258" i="25"/>
  <c r="BM246" i="25"/>
  <c r="BI246" i="25"/>
  <c r="BJ246" i="25"/>
  <c r="BK246" i="25"/>
  <c r="BM234" i="25"/>
  <c r="BI234" i="25"/>
  <c r="BJ234" i="25"/>
  <c r="BK234" i="25"/>
  <c r="BM222" i="25"/>
  <c r="BI222" i="25"/>
  <c r="BJ222" i="25"/>
  <c r="BK222" i="25"/>
  <c r="BM210" i="25"/>
  <c r="BI210" i="25"/>
  <c r="BJ210" i="25"/>
  <c r="BK210" i="25"/>
  <c r="BI198" i="25"/>
  <c r="BM198" i="25"/>
  <c r="BJ198" i="25"/>
  <c r="BK198" i="25"/>
  <c r="BI186" i="25"/>
  <c r="BK186" i="25"/>
  <c r="BM186" i="25"/>
  <c r="BJ186" i="25"/>
  <c r="BI174" i="25"/>
  <c r="BK174" i="25"/>
  <c r="BM174" i="25"/>
  <c r="BJ174" i="25"/>
  <c r="BI162" i="25"/>
  <c r="BK162" i="25"/>
  <c r="BM162" i="25"/>
  <c r="BJ162" i="25"/>
  <c r="BI150" i="25"/>
  <c r="BK150" i="25"/>
  <c r="BM150" i="25"/>
  <c r="BJ150" i="25"/>
  <c r="BI138" i="25"/>
  <c r="BJ138" i="25"/>
  <c r="BK138" i="25"/>
  <c r="BM138" i="25"/>
  <c r="BI126" i="25"/>
  <c r="BJ126" i="25"/>
  <c r="BK126" i="25"/>
  <c r="BM126" i="25"/>
  <c r="BI114" i="25"/>
  <c r="BJ114" i="25"/>
  <c r="BK114" i="25"/>
  <c r="BM114" i="25"/>
  <c r="BI102" i="25"/>
  <c r="BJ102" i="25"/>
  <c r="BK102" i="25"/>
  <c r="BM102" i="25"/>
  <c r="BI90" i="25"/>
  <c r="BJ90" i="25"/>
  <c r="BK90" i="25"/>
  <c r="BM90" i="25"/>
  <c r="BI78" i="25"/>
  <c r="BJ78" i="25"/>
  <c r="BK78" i="25"/>
  <c r="BM78" i="25"/>
  <c r="BI257" i="25"/>
  <c r="BJ257" i="25"/>
  <c r="BK257" i="25"/>
  <c r="BM257" i="25"/>
  <c r="BI245" i="25"/>
  <c r="BJ245" i="25"/>
  <c r="BK245" i="25"/>
  <c r="BM245" i="25"/>
  <c r="BI233" i="25"/>
  <c r="BJ233" i="25"/>
  <c r="BK233" i="25"/>
  <c r="BM233" i="25"/>
  <c r="BI221" i="25"/>
  <c r="BJ221" i="25"/>
  <c r="BK221" i="25"/>
  <c r="BM221" i="25"/>
  <c r="BI209" i="25"/>
  <c r="BJ209" i="25"/>
  <c r="BK209" i="25"/>
  <c r="BM209" i="25"/>
  <c r="BI197" i="25"/>
  <c r="BJ197" i="25"/>
  <c r="BK197" i="25"/>
  <c r="BM197" i="25"/>
  <c r="BI185" i="25"/>
  <c r="BJ185" i="25"/>
  <c r="BK185" i="25"/>
  <c r="BM185" i="25"/>
  <c r="BI173" i="25"/>
  <c r="BJ173" i="25"/>
  <c r="BK173" i="25"/>
  <c r="BM173" i="25"/>
  <c r="BI161" i="25"/>
  <c r="BJ161" i="25"/>
  <c r="BK161" i="25"/>
  <c r="BM161" i="25"/>
  <c r="BI149" i="25"/>
  <c r="BJ149" i="25"/>
  <c r="BK149" i="25"/>
  <c r="BM149" i="25"/>
  <c r="BI137" i="25"/>
  <c r="BJ137" i="25"/>
  <c r="BK137" i="25"/>
  <c r="BM137" i="25"/>
  <c r="BI125" i="25"/>
  <c r="BJ125" i="25"/>
  <c r="BK125" i="25"/>
  <c r="BM125" i="25"/>
  <c r="BI113" i="25"/>
  <c r="BJ113" i="25"/>
  <c r="BK113" i="25"/>
  <c r="BM113" i="25"/>
  <c r="BI101" i="25"/>
  <c r="BJ101" i="25"/>
  <c r="BK101" i="25"/>
  <c r="BM101" i="25"/>
  <c r="BI89" i="25"/>
  <c r="BJ89" i="25"/>
  <c r="BK89" i="25"/>
  <c r="BM89" i="25"/>
  <c r="BM244" i="25"/>
  <c r="BJ244" i="25"/>
  <c r="BK244" i="25"/>
  <c r="BI244" i="25"/>
  <c r="BM232" i="25"/>
  <c r="BJ232" i="25"/>
  <c r="BK232" i="25"/>
  <c r="BI232" i="25"/>
  <c r="BM220" i="25"/>
  <c r="BJ220" i="25"/>
  <c r="BK220" i="25"/>
  <c r="BI220" i="25"/>
  <c r="BM208" i="25"/>
  <c r="BJ208" i="25"/>
  <c r="BK208" i="25"/>
  <c r="BI208" i="25"/>
  <c r="BI196" i="25"/>
  <c r="BM196" i="25"/>
  <c r="BJ196" i="25"/>
  <c r="BK196" i="25"/>
  <c r="BI184" i="25"/>
  <c r="BK184" i="25"/>
  <c r="BM184" i="25"/>
  <c r="BJ184" i="25"/>
  <c r="BI172" i="25"/>
  <c r="BK172" i="25"/>
  <c r="BM172" i="25"/>
  <c r="BJ172" i="25"/>
  <c r="BI160" i="25"/>
  <c r="BK160" i="25"/>
  <c r="BM160" i="25"/>
  <c r="BJ160" i="25"/>
  <c r="BI148" i="25"/>
  <c r="BK148" i="25"/>
  <c r="BM148" i="25"/>
  <c r="BJ148" i="25"/>
  <c r="BI136" i="25"/>
  <c r="BJ136" i="25"/>
  <c r="BK136" i="25"/>
  <c r="BM136" i="25"/>
  <c r="BI124" i="25"/>
  <c r="BJ124" i="25"/>
  <c r="BK124" i="25"/>
  <c r="BM124" i="25"/>
  <c r="BI112" i="25"/>
  <c r="BJ112" i="25"/>
  <c r="BK112" i="25"/>
  <c r="BM112" i="25"/>
  <c r="BI100" i="25"/>
  <c r="BJ100" i="25"/>
  <c r="BK100" i="25"/>
  <c r="BM100" i="25"/>
  <c r="BI88" i="25"/>
  <c r="BJ88" i="25"/>
  <c r="BK88" i="25"/>
  <c r="BM88" i="25"/>
  <c r="BI267" i="25"/>
  <c r="BJ267" i="25"/>
  <c r="BK267" i="25"/>
  <c r="BM267" i="25"/>
  <c r="BI255" i="25"/>
  <c r="BJ255" i="25"/>
  <c r="BK255" i="25"/>
  <c r="BM255" i="25"/>
  <c r="BI243" i="25"/>
  <c r="BJ243" i="25"/>
  <c r="BK243" i="25"/>
  <c r="BM243" i="25"/>
  <c r="BI231" i="25"/>
  <c r="BJ231" i="25"/>
  <c r="BK231" i="25"/>
  <c r="BM231" i="25"/>
  <c r="BI219" i="25"/>
  <c r="BJ219" i="25"/>
  <c r="BK219" i="25"/>
  <c r="BM219" i="25"/>
  <c r="BI207" i="25"/>
  <c r="BJ207" i="25"/>
  <c r="BK207" i="25"/>
  <c r="BM207" i="25"/>
  <c r="BI195" i="25"/>
  <c r="BJ195" i="25"/>
  <c r="BK195" i="25"/>
  <c r="BM195" i="25"/>
  <c r="BI183" i="25"/>
  <c r="BJ183" i="25"/>
  <c r="BK183" i="25"/>
  <c r="BM183" i="25"/>
  <c r="BI171" i="25"/>
  <c r="BJ171" i="25"/>
  <c r="BK171" i="25"/>
  <c r="BM171" i="25"/>
  <c r="BI159" i="25"/>
  <c r="BJ159" i="25"/>
  <c r="BK159" i="25"/>
  <c r="BM159" i="25"/>
  <c r="BI147" i="25"/>
  <c r="BJ147" i="25"/>
  <c r="BK147" i="25"/>
  <c r="BM147" i="25"/>
  <c r="BI135" i="25"/>
  <c r="BJ135" i="25"/>
  <c r="BK135" i="25"/>
  <c r="BM135" i="25"/>
  <c r="BI123" i="25"/>
  <c r="BJ123" i="25"/>
  <c r="BK123" i="25"/>
  <c r="BM123" i="25"/>
  <c r="BI111" i="25"/>
  <c r="BJ111" i="25"/>
  <c r="BK111" i="25"/>
  <c r="BM111" i="25"/>
  <c r="BI99" i="25"/>
  <c r="BJ99" i="25"/>
  <c r="BK99" i="25"/>
  <c r="BM99" i="25"/>
  <c r="BI87" i="25"/>
  <c r="BJ87" i="25"/>
  <c r="BK87" i="25"/>
  <c r="BM87" i="25"/>
  <c r="BI254" i="25"/>
  <c r="BJ254" i="25"/>
  <c r="BK254" i="25"/>
  <c r="BM254" i="25"/>
  <c r="BM242" i="25"/>
  <c r="BI242" i="25"/>
  <c r="BJ242" i="25"/>
  <c r="BK242" i="25"/>
  <c r="BM230" i="25"/>
  <c r="BI230" i="25"/>
  <c r="BJ230" i="25"/>
  <c r="BK230" i="25"/>
  <c r="BM218" i="25"/>
  <c r="BI218" i="25"/>
  <c r="BJ218" i="25"/>
  <c r="BK218" i="25"/>
  <c r="BM206" i="25"/>
  <c r="BI206" i="25"/>
  <c r="BJ206" i="25"/>
  <c r="BK206" i="25"/>
  <c r="BI194" i="25"/>
  <c r="BM194" i="25"/>
  <c r="BJ194" i="25"/>
  <c r="BK194" i="25"/>
  <c r="BI182" i="25"/>
  <c r="BK182" i="25"/>
  <c r="BM182" i="25"/>
  <c r="BJ182" i="25"/>
  <c r="BI170" i="25"/>
  <c r="BK170" i="25"/>
  <c r="BM170" i="25"/>
  <c r="BJ170" i="25"/>
  <c r="BI158" i="25"/>
  <c r="BK158" i="25"/>
  <c r="BM158" i="25"/>
  <c r="BJ158" i="25"/>
  <c r="BI146" i="25"/>
  <c r="BK146" i="25"/>
  <c r="BM146" i="25"/>
  <c r="BJ146" i="25"/>
  <c r="BI134" i="25"/>
  <c r="BJ134" i="25"/>
  <c r="BK134" i="25"/>
  <c r="BM134" i="25"/>
  <c r="BI122" i="25"/>
  <c r="BJ122" i="25"/>
  <c r="BK122" i="25"/>
  <c r="BM122" i="25"/>
  <c r="BI110" i="25"/>
  <c r="BJ110" i="25"/>
  <c r="BK110" i="25"/>
  <c r="BM110" i="25"/>
  <c r="BI98" i="25"/>
  <c r="BJ98" i="25"/>
  <c r="BK98" i="25"/>
  <c r="BM98" i="25"/>
  <c r="BI86" i="25"/>
  <c r="BJ86" i="25"/>
  <c r="BK86" i="25"/>
  <c r="BM86" i="25"/>
  <c r="BI468" i="25"/>
  <c r="BJ468" i="25"/>
  <c r="BK468" i="25"/>
  <c r="BM468" i="25"/>
  <c r="BI456" i="25"/>
  <c r="BJ456" i="25"/>
  <c r="BK456" i="25"/>
  <c r="BM456" i="25"/>
  <c r="BI444" i="25"/>
  <c r="BJ444" i="25"/>
  <c r="BK444" i="25"/>
  <c r="BM444" i="25"/>
  <c r="BI432" i="25"/>
  <c r="BJ432" i="25"/>
  <c r="BK432" i="25"/>
  <c r="BM432" i="25"/>
  <c r="BI420" i="25"/>
  <c r="BJ420" i="25"/>
  <c r="BK420" i="25"/>
  <c r="BM420" i="25"/>
  <c r="BI408" i="25"/>
  <c r="BJ408" i="25"/>
  <c r="BK408" i="25"/>
  <c r="BM408" i="25"/>
  <c r="BI396" i="25"/>
  <c r="BJ396" i="25"/>
  <c r="BK396" i="25"/>
  <c r="BM396" i="25"/>
  <c r="BI384" i="25"/>
  <c r="BJ384" i="25"/>
  <c r="BK384" i="25"/>
  <c r="BM384" i="25"/>
  <c r="BI372" i="25"/>
  <c r="BJ372" i="25"/>
  <c r="BK372" i="25"/>
  <c r="BM372" i="25"/>
  <c r="BI360" i="25"/>
  <c r="BJ360" i="25"/>
  <c r="BK360" i="25"/>
  <c r="BM360" i="25"/>
  <c r="BI348" i="25"/>
  <c r="BJ348" i="25"/>
  <c r="BK348" i="25"/>
  <c r="BM348" i="25"/>
  <c r="BJ336" i="25"/>
  <c r="BK336" i="25"/>
  <c r="BM336" i="25"/>
  <c r="BI336" i="25"/>
  <c r="BJ324" i="25"/>
  <c r="BK324" i="25"/>
  <c r="BM324" i="25"/>
  <c r="BI324" i="25"/>
  <c r="BI312" i="25"/>
  <c r="BJ312" i="25"/>
  <c r="BK312" i="25"/>
  <c r="BM312" i="25"/>
  <c r="BI300" i="25"/>
  <c r="BJ300" i="25"/>
  <c r="BK300" i="25"/>
  <c r="BM300" i="25"/>
  <c r="BI288" i="25"/>
  <c r="BJ288" i="25"/>
  <c r="BK288" i="25"/>
  <c r="BM288" i="25"/>
  <c r="BI276" i="25"/>
  <c r="BJ276" i="25"/>
  <c r="BK276" i="25"/>
  <c r="BM276" i="25"/>
  <c r="BI264" i="25"/>
  <c r="BJ264" i="25"/>
  <c r="BK264" i="25"/>
  <c r="BM264" i="25"/>
  <c r="BI252" i="25"/>
  <c r="BJ252" i="25"/>
  <c r="BK252" i="25"/>
  <c r="BM252" i="25"/>
  <c r="BI467" i="25"/>
  <c r="BJ467" i="25"/>
  <c r="BK467" i="25"/>
  <c r="BM467" i="25"/>
  <c r="BI455" i="25"/>
  <c r="BJ455" i="25"/>
  <c r="BK455" i="25"/>
  <c r="BM455" i="25"/>
  <c r="BI443" i="25"/>
  <c r="BJ443" i="25"/>
  <c r="BK443" i="25"/>
  <c r="BM443" i="25"/>
  <c r="BI431" i="25"/>
  <c r="BJ431" i="25"/>
  <c r="BK431" i="25"/>
  <c r="BM431" i="25"/>
  <c r="BI419" i="25"/>
  <c r="BJ419" i="25"/>
  <c r="BK419" i="25"/>
  <c r="BM419" i="25"/>
  <c r="BI407" i="25"/>
  <c r="BJ407" i="25"/>
  <c r="BK407" i="25"/>
  <c r="BM407" i="25"/>
  <c r="BI395" i="25"/>
  <c r="BJ395" i="25"/>
  <c r="BK395" i="25"/>
  <c r="BM395" i="25"/>
  <c r="BI383" i="25"/>
  <c r="BJ383" i="25"/>
  <c r="BK383" i="25"/>
  <c r="BM383" i="25"/>
  <c r="BI371" i="25"/>
  <c r="BJ371" i="25"/>
  <c r="BK371" i="25"/>
  <c r="BM371" i="25"/>
  <c r="BI359" i="25"/>
  <c r="BJ359" i="25"/>
  <c r="BK359" i="25"/>
  <c r="BM359" i="25"/>
  <c r="BJ347" i="25"/>
  <c r="BK347" i="25"/>
  <c r="BI347" i="25"/>
  <c r="BM347" i="25"/>
  <c r="BI335" i="25"/>
  <c r="BJ335" i="25"/>
  <c r="BK335" i="25"/>
  <c r="BM335" i="25"/>
  <c r="BI323" i="25"/>
  <c r="BJ323" i="25"/>
  <c r="BK323" i="25"/>
  <c r="BM323" i="25"/>
  <c r="BI311" i="25"/>
  <c r="BJ311" i="25"/>
  <c r="BK311" i="25"/>
  <c r="BM311" i="25"/>
  <c r="BI299" i="25"/>
  <c r="BJ299" i="25"/>
  <c r="BK299" i="25"/>
  <c r="BM299" i="25"/>
  <c r="BI287" i="25"/>
  <c r="BJ287" i="25"/>
  <c r="BK287" i="25"/>
  <c r="BM287" i="25"/>
  <c r="BI275" i="25"/>
  <c r="BJ275" i="25"/>
  <c r="BK275" i="25"/>
  <c r="BM275" i="25"/>
  <c r="BI263" i="25"/>
  <c r="BJ263" i="25"/>
  <c r="BK263" i="25"/>
  <c r="BM263" i="25"/>
  <c r="BI466" i="25"/>
  <c r="BJ466" i="25"/>
  <c r="BK466" i="25"/>
  <c r="BM466" i="25"/>
  <c r="BI454" i="25"/>
  <c r="BJ454" i="25"/>
  <c r="BK454" i="25"/>
  <c r="BM454" i="25"/>
  <c r="BI442" i="25"/>
  <c r="BJ442" i="25"/>
  <c r="BK442" i="25"/>
  <c r="BM442" i="25"/>
  <c r="BI430" i="25"/>
  <c r="BJ430" i="25"/>
  <c r="BK430" i="25"/>
  <c r="BM430" i="25"/>
  <c r="BI418" i="25"/>
  <c r="BJ418" i="25"/>
  <c r="BK418" i="25"/>
  <c r="BM418" i="25"/>
  <c r="BI406" i="25"/>
  <c r="BJ406" i="25"/>
  <c r="BK406" i="25"/>
  <c r="BM406" i="25"/>
  <c r="BI394" i="25"/>
  <c r="BJ394" i="25"/>
  <c r="BK394" i="25"/>
  <c r="BM394" i="25"/>
  <c r="BI382" i="25"/>
  <c r="BJ382" i="25"/>
  <c r="BK382" i="25"/>
  <c r="BM382" i="25"/>
  <c r="BI370" i="25"/>
  <c r="BJ370" i="25"/>
  <c r="BK370" i="25"/>
  <c r="BM370" i="25"/>
  <c r="BI358" i="25"/>
  <c r="BJ358" i="25"/>
  <c r="BK358" i="25"/>
  <c r="BM358" i="25"/>
  <c r="BI346" i="25"/>
  <c r="BJ346" i="25"/>
  <c r="BK346" i="25"/>
  <c r="BM346" i="25"/>
  <c r="BJ334" i="25"/>
  <c r="BK334" i="25"/>
  <c r="BM334" i="25"/>
  <c r="BI334" i="25"/>
  <c r="BJ322" i="25"/>
  <c r="BK322" i="25"/>
  <c r="BM322" i="25"/>
  <c r="BI322" i="25"/>
  <c r="BI310" i="25"/>
  <c r="BJ310" i="25"/>
  <c r="BK310" i="25"/>
  <c r="BM310" i="25"/>
  <c r="BI298" i="25"/>
  <c r="BJ298" i="25"/>
  <c r="BK298" i="25"/>
  <c r="BM298" i="25"/>
  <c r="BI286" i="25"/>
  <c r="BJ286" i="25"/>
  <c r="BK286" i="25"/>
  <c r="BM286" i="25"/>
  <c r="BI274" i="25"/>
  <c r="BJ274" i="25"/>
  <c r="BK274" i="25"/>
  <c r="BM274" i="25"/>
  <c r="BI465" i="25"/>
  <c r="BJ465" i="25"/>
  <c r="BK465" i="25"/>
  <c r="BM465" i="25"/>
  <c r="BI453" i="25"/>
  <c r="BJ453" i="25"/>
  <c r="BK453" i="25"/>
  <c r="BM453" i="25"/>
  <c r="BI441" i="25"/>
  <c r="BJ441" i="25"/>
  <c r="BK441" i="25"/>
  <c r="BM441" i="25"/>
  <c r="BI429" i="25"/>
  <c r="BJ429" i="25"/>
  <c r="BK429" i="25"/>
  <c r="BM429" i="25"/>
  <c r="BI417" i="25"/>
  <c r="BJ417" i="25"/>
  <c r="BK417" i="25"/>
  <c r="BM417" i="25"/>
  <c r="BI405" i="25"/>
  <c r="BJ405" i="25"/>
  <c r="BK405" i="25"/>
  <c r="BM405" i="25"/>
  <c r="BI393" i="25"/>
  <c r="BJ393" i="25"/>
  <c r="BK393" i="25"/>
  <c r="BM393" i="25"/>
  <c r="BI381" i="25"/>
  <c r="BJ381" i="25"/>
  <c r="BK381" i="25"/>
  <c r="BM381" i="25"/>
  <c r="BI369" i="25"/>
  <c r="BJ369" i="25"/>
  <c r="BK369" i="25"/>
  <c r="BM369" i="25"/>
  <c r="BI357" i="25"/>
  <c r="BJ357" i="25"/>
  <c r="BK357" i="25"/>
  <c r="BM357" i="25"/>
  <c r="BJ345" i="25"/>
  <c r="BK345" i="25"/>
  <c r="BI345" i="25"/>
  <c r="BM345" i="25"/>
  <c r="BI333" i="25"/>
  <c r="BJ333" i="25"/>
  <c r="BK333" i="25"/>
  <c r="BM333" i="25"/>
  <c r="BI321" i="25"/>
  <c r="BJ321" i="25"/>
  <c r="BK321" i="25"/>
  <c r="BM321" i="25"/>
  <c r="BI309" i="25"/>
  <c r="BJ309" i="25"/>
  <c r="BK309" i="25"/>
  <c r="BM309" i="25"/>
  <c r="BI297" i="25"/>
  <c r="BJ297" i="25"/>
  <c r="BK297" i="25"/>
  <c r="BM297" i="25"/>
  <c r="BI285" i="25"/>
  <c r="BJ285" i="25"/>
  <c r="BK285" i="25"/>
  <c r="BM285" i="25"/>
  <c r="BI273" i="25"/>
  <c r="BJ273" i="25"/>
  <c r="BK273" i="25"/>
  <c r="BM273" i="25"/>
  <c r="BI464" i="25"/>
  <c r="BJ464" i="25"/>
  <c r="BK464" i="25"/>
  <c r="BM464" i="25"/>
  <c r="BI452" i="25"/>
  <c r="BJ452" i="25"/>
  <c r="BK452" i="25"/>
  <c r="BM452" i="25"/>
  <c r="BI440" i="25"/>
  <c r="BJ440" i="25"/>
  <c r="BK440" i="25"/>
  <c r="BM440" i="25"/>
  <c r="BI428" i="25"/>
  <c r="BJ428" i="25"/>
  <c r="BK428" i="25"/>
  <c r="BM428" i="25"/>
  <c r="BI416" i="25"/>
  <c r="BJ416" i="25"/>
  <c r="BK416" i="25"/>
  <c r="BM416" i="25"/>
  <c r="BI404" i="25"/>
  <c r="BJ404" i="25"/>
  <c r="BK404" i="25"/>
  <c r="BM404" i="25"/>
  <c r="BI392" i="25"/>
  <c r="BJ392" i="25"/>
  <c r="BK392" i="25"/>
  <c r="BM392" i="25"/>
  <c r="BI380" i="25"/>
  <c r="BJ380" i="25"/>
  <c r="BK380" i="25"/>
  <c r="BM380" i="25"/>
  <c r="BI368" i="25"/>
  <c r="BJ368" i="25"/>
  <c r="BK368" i="25"/>
  <c r="BM368" i="25"/>
  <c r="BI356" i="25"/>
  <c r="BJ356" i="25"/>
  <c r="BK356" i="25"/>
  <c r="BM356" i="25"/>
  <c r="BJ344" i="25"/>
  <c r="BK344" i="25"/>
  <c r="BM344" i="25"/>
  <c r="BI344" i="25"/>
  <c r="BJ332" i="25"/>
  <c r="BK332" i="25"/>
  <c r="BM332" i="25"/>
  <c r="BI332" i="25"/>
  <c r="BJ320" i="25"/>
  <c r="BK320" i="25"/>
  <c r="BM320" i="25"/>
  <c r="BI320" i="25"/>
  <c r="BI308" i="25"/>
  <c r="BJ308" i="25"/>
  <c r="BK308" i="25"/>
  <c r="BM308" i="25"/>
  <c r="BI296" i="25"/>
  <c r="BJ296" i="25"/>
  <c r="BK296" i="25"/>
  <c r="BM296" i="25"/>
  <c r="BI284" i="25"/>
  <c r="BJ284" i="25"/>
  <c r="BK284" i="25"/>
  <c r="BM284" i="25"/>
  <c r="BI272" i="25"/>
  <c r="BJ272" i="25"/>
  <c r="BK272" i="25"/>
  <c r="BM272" i="25"/>
  <c r="BI463" i="25"/>
  <c r="BJ463" i="25"/>
  <c r="BK463" i="25"/>
  <c r="BM463" i="25"/>
  <c r="BI451" i="25"/>
  <c r="BJ451" i="25"/>
  <c r="BK451" i="25"/>
  <c r="BM451" i="25"/>
  <c r="BI439" i="25"/>
  <c r="BJ439" i="25"/>
  <c r="BK439" i="25"/>
  <c r="BM439" i="25"/>
  <c r="BI427" i="25"/>
  <c r="BJ427" i="25"/>
  <c r="BK427" i="25"/>
  <c r="BM427" i="25"/>
  <c r="BI415" i="25"/>
  <c r="BJ415" i="25"/>
  <c r="BK415" i="25"/>
  <c r="BM415" i="25"/>
  <c r="BI403" i="25"/>
  <c r="BJ403" i="25"/>
  <c r="BK403" i="25"/>
  <c r="BM403" i="25"/>
  <c r="BI391" i="25"/>
  <c r="BJ391" i="25"/>
  <c r="BK391" i="25"/>
  <c r="BM391" i="25"/>
  <c r="BI379" i="25"/>
  <c r="BJ379" i="25"/>
  <c r="BK379" i="25"/>
  <c r="BM379" i="25"/>
  <c r="BI367" i="25"/>
  <c r="BJ367" i="25"/>
  <c r="BK367" i="25"/>
  <c r="BM367" i="25"/>
  <c r="BI355" i="25"/>
  <c r="BJ355" i="25"/>
  <c r="BK355" i="25"/>
  <c r="BM355" i="25"/>
  <c r="BI343" i="25"/>
  <c r="BJ343" i="25"/>
  <c r="BK343" i="25"/>
  <c r="BM343" i="25"/>
  <c r="BI331" i="25"/>
  <c r="BJ331" i="25"/>
  <c r="BK331" i="25"/>
  <c r="BM331" i="25"/>
  <c r="BI319" i="25"/>
  <c r="BJ319" i="25"/>
  <c r="BK319" i="25"/>
  <c r="BM319" i="25"/>
  <c r="BI307" i="25"/>
  <c r="BJ307" i="25"/>
  <c r="BK307" i="25"/>
  <c r="BM307" i="25"/>
  <c r="BI295" i="25"/>
  <c r="BJ295" i="25"/>
  <c r="BK295" i="25"/>
  <c r="BM295" i="25"/>
  <c r="BI283" i="25"/>
  <c r="BJ283" i="25"/>
  <c r="BK283" i="25"/>
  <c r="BM283" i="25"/>
  <c r="BI271" i="25"/>
  <c r="BJ271" i="25"/>
  <c r="BK271" i="25"/>
  <c r="BM271" i="25"/>
  <c r="BI259" i="25"/>
  <c r="BJ259" i="25"/>
  <c r="BK259" i="25"/>
  <c r="BM259" i="25"/>
  <c r="BI247" i="25"/>
  <c r="BJ247" i="25"/>
  <c r="BK247" i="25"/>
  <c r="BM247" i="25"/>
  <c r="BI462" i="25"/>
  <c r="BJ462" i="25"/>
  <c r="BK462" i="25"/>
  <c r="BM462" i="25"/>
  <c r="BI450" i="25"/>
  <c r="BJ450" i="25"/>
  <c r="BK450" i="25"/>
  <c r="BM450" i="25"/>
  <c r="BI438" i="25"/>
  <c r="BJ438" i="25"/>
  <c r="BK438" i="25"/>
  <c r="BM438" i="25"/>
  <c r="BI426" i="25"/>
  <c r="BJ426" i="25"/>
  <c r="BK426" i="25"/>
  <c r="BM426" i="25"/>
  <c r="BI414" i="25"/>
  <c r="BJ414" i="25"/>
  <c r="BK414" i="25"/>
  <c r="BM414" i="25"/>
  <c r="BI402" i="25"/>
  <c r="BJ402" i="25"/>
  <c r="BK402" i="25"/>
  <c r="BM402" i="25"/>
  <c r="BI390" i="25"/>
  <c r="BJ390" i="25"/>
  <c r="BK390" i="25"/>
  <c r="BM390" i="25"/>
  <c r="BI378" i="25"/>
  <c r="BJ378" i="25"/>
  <c r="BK378" i="25"/>
  <c r="BM378" i="25"/>
  <c r="BI366" i="25"/>
  <c r="BJ366" i="25"/>
  <c r="BK366" i="25"/>
  <c r="BM366" i="25"/>
  <c r="BI354" i="25"/>
  <c r="BJ354" i="25"/>
  <c r="BK354" i="25"/>
  <c r="BM354" i="25"/>
  <c r="BJ342" i="25"/>
  <c r="BK342" i="25"/>
  <c r="BM342" i="25"/>
  <c r="BI342" i="25"/>
  <c r="BJ330" i="25"/>
  <c r="BK330" i="25"/>
  <c r="BM330" i="25"/>
  <c r="BI330" i="25"/>
  <c r="BJ318" i="25"/>
  <c r="BK318" i="25"/>
  <c r="BM318" i="25"/>
  <c r="BI318" i="25"/>
  <c r="BI306" i="25"/>
  <c r="BJ306" i="25"/>
  <c r="BK306" i="25"/>
  <c r="BM306" i="25"/>
  <c r="BI294" i="25"/>
  <c r="BJ294" i="25"/>
  <c r="BK294" i="25"/>
  <c r="BM294" i="25"/>
  <c r="BI282" i="25"/>
  <c r="BJ282" i="25"/>
  <c r="BK282" i="25"/>
  <c r="BM282" i="25"/>
  <c r="BI270" i="25"/>
  <c r="BJ270" i="25"/>
  <c r="BK270" i="25"/>
  <c r="BM270" i="25"/>
  <c r="BI461" i="25"/>
  <c r="BJ461" i="25"/>
  <c r="BK461" i="25"/>
  <c r="BM461" i="25"/>
  <c r="BI449" i="25"/>
  <c r="BJ449" i="25"/>
  <c r="BK449" i="25"/>
  <c r="BM449" i="25"/>
  <c r="BI437" i="25"/>
  <c r="BJ437" i="25"/>
  <c r="BK437" i="25"/>
  <c r="BM437" i="25"/>
  <c r="BI425" i="25"/>
  <c r="BJ425" i="25"/>
  <c r="BK425" i="25"/>
  <c r="BM425" i="25"/>
  <c r="BI413" i="25"/>
  <c r="BJ413" i="25"/>
  <c r="BK413" i="25"/>
  <c r="BM413" i="25"/>
  <c r="BI401" i="25"/>
  <c r="BJ401" i="25"/>
  <c r="BK401" i="25"/>
  <c r="BM401" i="25"/>
  <c r="BI389" i="25"/>
  <c r="BJ389" i="25"/>
  <c r="BK389" i="25"/>
  <c r="BM389" i="25"/>
  <c r="BI377" i="25"/>
  <c r="BJ377" i="25"/>
  <c r="BK377" i="25"/>
  <c r="BM377" i="25"/>
  <c r="BI365" i="25"/>
  <c r="BJ365" i="25"/>
  <c r="BK365" i="25"/>
  <c r="BM365" i="25"/>
  <c r="BI353" i="25"/>
  <c r="BJ353" i="25"/>
  <c r="BK353" i="25"/>
  <c r="BM353" i="25"/>
  <c r="BI341" i="25"/>
  <c r="BJ341" i="25"/>
  <c r="BK341" i="25"/>
  <c r="BM341" i="25"/>
  <c r="BI329" i="25"/>
  <c r="BJ329" i="25"/>
  <c r="BK329" i="25"/>
  <c r="BM329" i="25"/>
  <c r="BI317" i="25"/>
  <c r="BJ317" i="25"/>
  <c r="BK317" i="25"/>
  <c r="BM317" i="25"/>
  <c r="BI305" i="25"/>
  <c r="BJ305" i="25"/>
  <c r="BK305" i="25"/>
  <c r="BM305" i="25"/>
  <c r="BI293" i="25"/>
  <c r="BJ293" i="25"/>
  <c r="BK293" i="25"/>
  <c r="BM293" i="25"/>
  <c r="BI281" i="25"/>
  <c r="BJ281" i="25"/>
  <c r="BK281" i="25"/>
  <c r="BM281" i="25"/>
  <c r="BI269" i="25"/>
  <c r="BJ269" i="25"/>
  <c r="BK269" i="25"/>
  <c r="BM269" i="25"/>
  <c r="BI460" i="25"/>
  <c r="BJ460" i="25"/>
  <c r="BK460" i="25"/>
  <c r="BM460" i="25"/>
  <c r="BI448" i="25"/>
  <c r="BJ448" i="25"/>
  <c r="BK448" i="25"/>
  <c r="BM448" i="25"/>
  <c r="BI436" i="25"/>
  <c r="BJ436" i="25"/>
  <c r="BK436" i="25"/>
  <c r="BM436" i="25"/>
  <c r="BI424" i="25"/>
  <c r="BJ424" i="25"/>
  <c r="BK424" i="25"/>
  <c r="BM424" i="25"/>
  <c r="BI412" i="25"/>
  <c r="BJ412" i="25"/>
  <c r="BK412" i="25"/>
  <c r="BM412" i="25"/>
  <c r="BI400" i="25"/>
  <c r="BJ400" i="25"/>
  <c r="BK400" i="25"/>
  <c r="BM400" i="25"/>
  <c r="BI388" i="25"/>
  <c r="BJ388" i="25"/>
  <c r="BK388" i="25"/>
  <c r="BM388" i="25"/>
  <c r="BI376" i="25"/>
  <c r="BJ376" i="25"/>
  <c r="BK376" i="25"/>
  <c r="BM376" i="25"/>
  <c r="BI364" i="25"/>
  <c r="BJ364" i="25"/>
  <c r="BK364" i="25"/>
  <c r="BM364" i="25"/>
  <c r="BI352" i="25"/>
  <c r="BJ352" i="25"/>
  <c r="BK352" i="25"/>
  <c r="BM352" i="25"/>
  <c r="BJ340" i="25"/>
  <c r="BK340" i="25"/>
  <c r="BM340" i="25"/>
  <c r="BI340" i="25"/>
  <c r="BJ328" i="25"/>
  <c r="BK328" i="25"/>
  <c r="BM328" i="25"/>
  <c r="BI328" i="25"/>
  <c r="BJ316" i="25"/>
  <c r="BK316" i="25"/>
  <c r="BM316" i="25"/>
  <c r="BI316" i="25"/>
  <c r="BI304" i="25"/>
  <c r="BJ304" i="25"/>
  <c r="BK304" i="25"/>
  <c r="BM304" i="25"/>
  <c r="BI292" i="25"/>
  <c r="BJ292" i="25"/>
  <c r="BK292" i="25"/>
  <c r="BM292" i="25"/>
  <c r="BI280" i="25"/>
  <c r="BJ280" i="25"/>
  <c r="BK280" i="25"/>
  <c r="BM280" i="25"/>
  <c r="BI268" i="25"/>
  <c r="BJ268" i="25"/>
  <c r="BK268" i="25"/>
  <c r="BM268" i="25"/>
  <c r="BI256" i="25"/>
  <c r="BJ256" i="25"/>
  <c r="BK256" i="25"/>
  <c r="BM256" i="25"/>
  <c r="BI459" i="25"/>
  <c r="BJ459" i="25"/>
  <c r="BK459" i="25"/>
  <c r="BM459" i="25"/>
  <c r="BI447" i="25"/>
  <c r="BJ447" i="25"/>
  <c r="BK447" i="25"/>
  <c r="BM447" i="25"/>
  <c r="BI435" i="25"/>
  <c r="BJ435" i="25"/>
  <c r="BK435" i="25"/>
  <c r="BM435" i="25"/>
  <c r="BI423" i="25"/>
  <c r="BJ423" i="25"/>
  <c r="BK423" i="25"/>
  <c r="BM423" i="25"/>
  <c r="BI411" i="25"/>
  <c r="BJ411" i="25"/>
  <c r="BK411" i="25"/>
  <c r="BM411" i="25"/>
  <c r="BI399" i="25"/>
  <c r="BJ399" i="25"/>
  <c r="BK399" i="25"/>
  <c r="BM399" i="25"/>
  <c r="BI387" i="25"/>
  <c r="BJ387" i="25"/>
  <c r="BK387" i="25"/>
  <c r="BM387" i="25"/>
  <c r="BI375" i="25"/>
  <c r="BJ375" i="25"/>
  <c r="BK375" i="25"/>
  <c r="BM375" i="25"/>
  <c r="BI363" i="25"/>
  <c r="BJ363" i="25"/>
  <c r="BK363" i="25"/>
  <c r="BM363" i="25"/>
  <c r="BK351" i="25"/>
  <c r="BI351" i="25"/>
  <c r="BJ351" i="25"/>
  <c r="BM351" i="25"/>
  <c r="BI339" i="25"/>
  <c r="BJ339" i="25"/>
  <c r="BK339" i="25"/>
  <c r="BM339" i="25"/>
  <c r="BI327" i="25"/>
  <c r="BJ327" i="25"/>
  <c r="BK327" i="25"/>
  <c r="BM327" i="25"/>
  <c r="BI315" i="25"/>
  <c r="BJ315" i="25"/>
  <c r="BK315" i="25"/>
  <c r="BM315" i="25"/>
  <c r="BI303" i="25"/>
  <c r="BJ303" i="25"/>
  <c r="BK303" i="25"/>
  <c r="BM303" i="25"/>
  <c r="BI291" i="25"/>
  <c r="BJ291" i="25"/>
  <c r="BK291" i="25"/>
  <c r="BM291" i="25"/>
  <c r="BI279" i="25"/>
  <c r="BJ279" i="25"/>
  <c r="BK279" i="25"/>
  <c r="BM279" i="25"/>
  <c r="BI458" i="25"/>
  <c r="BJ458" i="25"/>
  <c r="BK458" i="25"/>
  <c r="BM458" i="25"/>
  <c r="BI446" i="25"/>
  <c r="BJ446" i="25"/>
  <c r="BK446" i="25"/>
  <c r="BM446" i="25"/>
  <c r="BI434" i="25"/>
  <c r="BJ434" i="25"/>
  <c r="BK434" i="25"/>
  <c r="BM434" i="25"/>
  <c r="BI422" i="25"/>
  <c r="BJ422" i="25"/>
  <c r="BK422" i="25"/>
  <c r="BM422" i="25"/>
  <c r="BI410" i="25"/>
  <c r="BJ410" i="25"/>
  <c r="BK410" i="25"/>
  <c r="BM410" i="25"/>
  <c r="BI398" i="25"/>
  <c r="BJ398" i="25"/>
  <c r="BK398" i="25"/>
  <c r="BM398" i="25"/>
  <c r="BI386" i="25"/>
  <c r="BJ386" i="25"/>
  <c r="BK386" i="25"/>
  <c r="BM386" i="25"/>
  <c r="BI374" i="25"/>
  <c r="BJ374" i="25"/>
  <c r="BK374" i="25"/>
  <c r="BM374" i="25"/>
  <c r="BI362" i="25"/>
  <c r="BJ362" i="25"/>
  <c r="BK362" i="25"/>
  <c r="BM362" i="25"/>
  <c r="BI350" i="25"/>
  <c r="BJ350" i="25"/>
  <c r="BK350" i="25"/>
  <c r="BM350" i="25"/>
  <c r="BJ338" i="25"/>
  <c r="BK338" i="25"/>
  <c r="BM338" i="25"/>
  <c r="BI338" i="25"/>
  <c r="BJ326" i="25"/>
  <c r="BK326" i="25"/>
  <c r="BM326" i="25"/>
  <c r="BI326" i="25"/>
  <c r="BJ314" i="25"/>
  <c r="BK314" i="25"/>
  <c r="BM314" i="25"/>
  <c r="BI314" i="25"/>
  <c r="BI302" i="25"/>
  <c r="BJ302" i="25"/>
  <c r="BK302" i="25"/>
  <c r="BM302" i="25"/>
  <c r="BI290" i="25"/>
  <c r="BJ290" i="25"/>
  <c r="BK290" i="25"/>
  <c r="BM290" i="25"/>
  <c r="BI278" i="25"/>
  <c r="BJ278" i="25"/>
  <c r="BK278" i="25"/>
  <c r="BM278" i="25"/>
  <c r="BI266" i="25"/>
  <c r="BJ266" i="25"/>
  <c r="BK266" i="25"/>
  <c r="BM266" i="25"/>
  <c r="BI457" i="25"/>
  <c r="BJ457" i="25"/>
  <c r="BK457" i="25"/>
  <c r="BM457" i="25"/>
  <c r="BI445" i="25"/>
  <c r="BJ445" i="25"/>
  <c r="BK445" i="25"/>
  <c r="BM445" i="25"/>
  <c r="BI433" i="25"/>
  <c r="BJ433" i="25"/>
  <c r="BK433" i="25"/>
  <c r="BM433" i="25"/>
  <c r="BI421" i="25"/>
  <c r="BJ421" i="25"/>
  <c r="BK421" i="25"/>
  <c r="BM421" i="25"/>
  <c r="BI409" i="25"/>
  <c r="BJ409" i="25"/>
  <c r="BK409" i="25"/>
  <c r="BM409" i="25"/>
  <c r="BI397" i="25"/>
  <c r="BJ397" i="25"/>
  <c r="BK397" i="25"/>
  <c r="BM397" i="25"/>
  <c r="BI385" i="25"/>
  <c r="BJ385" i="25"/>
  <c r="BK385" i="25"/>
  <c r="BM385" i="25"/>
  <c r="BI373" i="25"/>
  <c r="BJ373" i="25"/>
  <c r="BK373" i="25"/>
  <c r="BM373" i="25"/>
  <c r="BI361" i="25"/>
  <c r="BJ361" i="25"/>
  <c r="BK361" i="25"/>
  <c r="BM361" i="25"/>
  <c r="BJ349" i="25"/>
  <c r="BK349" i="25"/>
  <c r="BM349" i="25"/>
  <c r="BI349" i="25"/>
  <c r="BI337" i="25"/>
  <c r="BJ337" i="25"/>
  <c r="BK337" i="25"/>
  <c r="BM337" i="25"/>
  <c r="BI325" i="25"/>
  <c r="BJ325" i="25"/>
  <c r="BK325" i="25"/>
  <c r="BM325" i="25"/>
  <c r="BI313" i="25"/>
  <c r="BJ313" i="25"/>
  <c r="BK313" i="25"/>
  <c r="BM313" i="25"/>
  <c r="BI301" i="25"/>
  <c r="BJ301" i="25"/>
  <c r="BK301" i="25"/>
  <c r="BM301" i="25"/>
  <c r="BI289" i="25"/>
  <c r="BJ289" i="25"/>
  <c r="BK289" i="25"/>
  <c r="BM289" i="25"/>
  <c r="BI277" i="25"/>
  <c r="BJ277" i="25"/>
  <c r="BK277" i="25"/>
  <c r="BM277" i="25"/>
  <c r="BI265" i="25"/>
  <c r="BJ265" i="25"/>
  <c r="BK265" i="25"/>
  <c r="BM265" i="25"/>
  <c r="BI253" i="25"/>
  <c r="BJ253" i="25"/>
  <c r="BK253" i="25"/>
  <c r="BM253" i="25"/>
  <c r="BI241" i="25"/>
  <c r="BJ241" i="25"/>
  <c r="BK241" i="25"/>
  <c r="BM241" i="25"/>
  <c r="BI229" i="25"/>
  <c r="BJ229" i="25"/>
  <c r="BK229" i="25"/>
  <c r="BM229" i="25"/>
  <c r="BI217" i="25"/>
  <c r="BJ217" i="25"/>
  <c r="BK217" i="25"/>
  <c r="BM217" i="25"/>
  <c r="BI205" i="25"/>
  <c r="BJ205" i="25"/>
  <c r="BK205" i="25"/>
  <c r="BM205" i="25"/>
  <c r="BK193" i="25"/>
  <c r="BM193" i="25"/>
  <c r="BI193" i="25"/>
  <c r="BJ193" i="25"/>
  <c r="BI181" i="25"/>
  <c r="BJ181" i="25"/>
  <c r="BK181" i="25"/>
  <c r="BM181" i="25"/>
  <c r="BI169" i="25"/>
  <c r="BJ169" i="25"/>
  <c r="BK169" i="25"/>
  <c r="BM169" i="25"/>
  <c r="BI157" i="25"/>
  <c r="BJ157" i="25"/>
  <c r="BK157" i="25"/>
  <c r="BM157" i="25"/>
  <c r="BI145" i="25"/>
  <c r="BJ145" i="25"/>
  <c r="BK145" i="25"/>
  <c r="BM145" i="25"/>
  <c r="BI133" i="25"/>
  <c r="BJ133" i="25"/>
  <c r="BK133" i="25"/>
  <c r="BM133" i="25"/>
  <c r="BI121" i="25"/>
  <c r="BJ121" i="25"/>
  <c r="BK121" i="25"/>
  <c r="BM121" i="25"/>
  <c r="BI109" i="25"/>
  <c r="BJ109" i="25"/>
  <c r="BK109" i="25"/>
  <c r="BM109" i="25"/>
  <c r="BI97" i="25"/>
  <c r="BJ97" i="25"/>
  <c r="BK97" i="25"/>
  <c r="BM97" i="25"/>
  <c r="BI85" i="25"/>
  <c r="BJ85" i="25"/>
  <c r="BK85" i="25"/>
  <c r="BM85" i="25"/>
  <c r="BM240" i="25"/>
  <c r="BI240" i="25"/>
  <c r="BJ240" i="25"/>
  <c r="BK240" i="25"/>
  <c r="BM228" i="25"/>
  <c r="BI228" i="25"/>
  <c r="BJ228" i="25"/>
  <c r="BK228" i="25"/>
  <c r="BM216" i="25"/>
  <c r="BI216" i="25"/>
  <c r="BJ216" i="25"/>
  <c r="BK216" i="25"/>
  <c r="BM204" i="25"/>
  <c r="BI204" i="25"/>
  <c r="BJ204" i="25"/>
  <c r="BK204" i="25"/>
  <c r="BI192" i="25"/>
  <c r="BK192" i="25"/>
  <c r="BM192" i="25"/>
  <c r="BJ192" i="25"/>
  <c r="BI180" i="25"/>
  <c r="BK180" i="25"/>
  <c r="BM180" i="25"/>
  <c r="BJ180" i="25"/>
  <c r="BI168" i="25"/>
  <c r="BK168" i="25"/>
  <c r="BM168" i="25"/>
  <c r="BJ168" i="25"/>
  <c r="BI156" i="25"/>
  <c r="BK156" i="25"/>
  <c r="BM156" i="25"/>
  <c r="BJ156" i="25"/>
  <c r="BI144" i="25"/>
  <c r="BK144" i="25"/>
  <c r="BM144" i="25"/>
  <c r="BJ144" i="25"/>
  <c r="BI132" i="25"/>
  <c r="BJ132" i="25"/>
  <c r="BK132" i="25"/>
  <c r="BM132" i="25"/>
  <c r="BI120" i="25"/>
  <c r="BJ120" i="25"/>
  <c r="BK120" i="25"/>
  <c r="BM120" i="25"/>
  <c r="BI108" i="25"/>
  <c r="BJ108" i="25"/>
  <c r="BK108" i="25"/>
  <c r="BM108" i="25"/>
  <c r="BI96" i="25"/>
  <c r="BJ96" i="25"/>
  <c r="BK96" i="25"/>
  <c r="BM96" i="25"/>
  <c r="BI84" i="25"/>
  <c r="BJ84" i="25"/>
  <c r="BK84" i="25"/>
  <c r="BM84" i="25"/>
  <c r="BI76" i="25"/>
  <c r="BJ76" i="25"/>
  <c r="BK76" i="25"/>
  <c r="BM76" i="25"/>
  <c r="BM77" i="25"/>
  <c r="BI77" i="25"/>
  <c r="BJ77" i="25"/>
  <c r="BK77" i="25"/>
  <c r="D41" i="20" l="1"/>
  <c r="F41" i="20" s="1"/>
  <c r="R468" i="19" l="1"/>
  <c r="R467" i="19"/>
  <c r="R466" i="19"/>
  <c r="R465" i="19"/>
  <c r="R464" i="19"/>
  <c r="R463" i="19"/>
  <c r="R462" i="19"/>
  <c r="R461" i="19"/>
  <c r="R460" i="19"/>
  <c r="R459" i="19"/>
  <c r="R458" i="19"/>
  <c r="R457" i="19"/>
  <c r="R456" i="19"/>
  <c r="R455" i="19"/>
  <c r="R454" i="19"/>
  <c r="R453" i="19"/>
  <c r="R452" i="19"/>
  <c r="R451" i="19"/>
  <c r="R450" i="19"/>
  <c r="R449" i="19"/>
  <c r="R448" i="19"/>
  <c r="R447" i="19"/>
  <c r="R446" i="19"/>
  <c r="R445" i="19"/>
  <c r="R444" i="19"/>
  <c r="R443" i="19"/>
  <c r="R442" i="19"/>
  <c r="R441" i="19"/>
  <c r="R440" i="19"/>
  <c r="R439" i="19"/>
  <c r="R438" i="19"/>
  <c r="R437" i="19"/>
  <c r="R436" i="19"/>
  <c r="R435" i="19"/>
  <c r="R434" i="19"/>
  <c r="R433" i="19"/>
  <c r="R432" i="19"/>
  <c r="R431" i="19"/>
  <c r="R430" i="19"/>
  <c r="R429" i="19"/>
  <c r="R428" i="19"/>
  <c r="R427" i="19"/>
  <c r="R426" i="19"/>
  <c r="R425" i="19"/>
  <c r="R424" i="19"/>
  <c r="R423" i="19"/>
  <c r="R422" i="19"/>
  <c r="R421" i="19"/>
  <c r="R420" i="19"/>
  <c r="R419" i="19"/>
  <c r="R418" i="19"/>
  <c r="R417" i="19"/>
  <c r="R416" i="19"/>
  <c r="R415" i="19"/>
  <c r="R414" i="19"/>
  <c r="R413" i="19"/>
  <c r="R412" i="19"/>
  <c r="R411" i="19"/>
  <c r="R410" i="19"/>
  <c r="R409" i="19"/>
  <c r="R408" i="19"/>
  <c r="R407" i="19"/>
  <c r="R406" i="19"/>
  <c r="R405" i="19"/>
  <c r="R404" i="19"/>
  <c r="R403" i="19"/>
  <c r="R402" i="19"/>
  <c r="R401" i="19"/>
  <c r="R400" i="19"/>
  <c r="R399" i="19"/>
  <c r="R398" i="19"/>
  <c r="R397" i="19"/>
  <c r="R396" i="19"/>
  <c r="R395" i="19"/>
  <c r="R394" i="19"/>
  <c r="R393" i="19"/>
  <c r="R392" i="19"/>
  <c r="R391" i="19"/>
  <c r="R390" i="19"/>
  <c r="R389" i="19"/>
  <c r="R388" i="19"/>
  <c r="R387" i="19"/>
  <c r="R386" i="19"/>
  <c r="R385" i="19"/>
  <c r="R384" i="19"/>
  <c r="R383" i="19"/>
  <c r="R382" i="19"/>
  <c r="R381" i="19"/>
  <c r="R380" i="19"/>
  <c r="R379" i="19"/>
  <c r="R378" i="19"/>
  <c r="R377" i="19"/>
  <c r="R376" i="19"/>
  <c r="R375" i="19"/>
  <c r="R374" i="19"/>
  <c r="R373" i="19"/>
  <c r="R372" i="19"/>
  <c r="R371" i="19"/>
  <c r="R370" i="19"/>
  <c r="R369" i="19"/>
  <c r="R368" i="19"/>
  <c r="R367" i="19"/>
  <c r="R366" i="19"/>
  <c r="R365" i="19"/>
  <c r="R364" i="19"/>
  <c r="R363" i="19"/>
  <c r="R362" i="19"/>
  <c r="R361" i="19"/>
  <c r="R360" i="19"/>
  <c r="R359" i="19"/>
  <c r="R358" i="19"/>
  <c r="R357" i="19"/>
  <c r="R356" i="19"/>
  <c r="R355" i="19"/>
  <c r="R354" i="19"/>
  <c r="R353" i="19"/>
  <c r="R352" i="19"/>
  <c r="R351" i="19"/>
  <c r="R350" i="19"/>
  <c r="R349" i="19"/>
  <c r="R348" i="19"/>
  <c r="R347" i="19"/>
  <c r="R346" i="19"/>
  <c r="R345" i="19"/>
  <c r="R344" i="19"/>
  <c r="R343" i="19"/>
  <c r="R342" i="19"/>
  <c r="R341" i="19"/>
  <c r="R340" i="19"/>
  <c r="R339" i="19"/>
  <c r="R338" i="19"/>
  <c r="R337" i="19"/>
  <c r="R336" i="19"/>
  <c r="R335" i="19"/>
  <c r="R334" i="19"/>
  <c r="R333" i="19"/>
  <c r="R332" i="19"/>
  <c r="R331" i="19"/>
  <c r="R330" i="19"/>
  <c r="R329" i="19"/>
  <c r="R328" i="19"/>
  <c r="R327" i="19"/>
  <c r="R326" i="19"/>
  <c r="R325" i="19"/>
  <c r="R324" i="19"/>
  <c r="R323" i="19"/>
  <c r="R322" i="19"/>
  <c r="R321" i="19"/>
  <c r="R320" i="19"/>
  <c r="R319" i="19"/>
  <c r="R318" i="19"/>
  <c r="R317" i="19"/>
  <c r="R316" i="19"/>
  <c r="R315" i="19"/>
  <c r="R314" i="19"/>
  <c r="R313" i="19"/>
  <c r="R312" i="19"/>
  <c r="R311" i="19"/>
  <c r="R310" i="19"/>
  <c r="R309" i="19"/>
  <c r="R308" i="19"/>
  <c r="R307" i="19"/>
  <c r="R306" i="19"/>
  <c r="R305" i="19"/>
  <c r="R304" i="19"/>
  <c r="R303" i="19"/>
  <c r="R302" i="19"/>
  <c r="R301" i="19"/>
  <c r="R300" i="19"/>
  <c r="R299" i="19"/>
  <c r="R298" i="19"/>
  <c r="R297" i="19"/>
  <c r="R296" i="19"/>
  <c r="R295" i="19"/>
  <c r="R294" i="19"/>
  <c r="R293" i="19"/>
  <c r="R292" i="19"/>
  <c r="R291" i="19"/>
  <c r="R290" i="19"/>
  <c r="R289" i="19"/>
  <c r="R288" i="19"/>
  <c r="R287" i="19"/>
  <c r="R286" i="19"/>
  <c r="R285" i="19"/>
  <c r="R284" i="19"/>
  <c r="R283" i="19"/>
  <c r="R282" i="19"/>
  <c r="R281" i="19"/>
  <c r="R280" i="19"/>
  <c r="R279" i="19"/>
  <c r="R278" i="19"/>
  <c r="R277" i="19"/>
  <c r="R276" i="19"/>
  <c r="R275" i="19"/>
  <c r="R274" i="19"/>
  <c r="R273" i="19"/>
  <c r="R272" i="19"/>
  <c r="R271" i="19"/>
  <c r="R270" i="19"/>
  <c r="R269" i="19"/>
  <c r="R268" i="19"/>
  <c r="R267" i="19"/>
  <c r="R266" i="19"/>
  <c r="R265" i="19"/>
  <c r="R264" i="19"/>
  <c r="R263" i="19"/>
  <c r="R262" i="19"/>
  <c r="R261" i="19"/>
  <c r="R260" i="19"/>
  <c r="R259" i="19"/>
  <c r="R258" i="19"/>
  <c r="R257" i="19"/>
  <c r="R256" i="19"/>
  <c r="R255" i="19"/>
  <c r="R254" i="19"/>
  <c r="R253" i="19"/>
  <c r="R252" i="19"/>
  <c r="R251" i="19"/>
  <c r="R250" i="19"/>
  <c r="R249" i="19"/>
  <c r="R248" i="19"/>
  <c r="R247" i="19"/>
  <c r="R246" i="19"/>
  <c r="R245" i="19"/>
  <c r="R244" i="19"/>
  <c r="R243" i="19"/>
  <c r="R242" i="19"/>
  <c r="R241" i="19"/>
  <c r="R240" i="19"/>
  <c r="R239" i="19"/>
  <c r="R238" i="19"/>
  <c r="R237" i="19"/>
  <c r="R236" i="19"/>
  <c r="R235" i="19"/>
  <c r="R234" i="19"/>
  <c r="R233" i="19"/>
  <c r="R232" i="19"/>
  <c r="R231" i="19"/>
  <c r="R230" i="19"/>
  <c r="R229" i="19"/>
  <c r="R228" i="19"/>
  <c r="R227" i="19"/>
  <c r="R226" i="19"/>
  <c r="R225" i="19"/>
  <c r="R224" i="19"/>
  <c r="R223" i="19"/>
  <c r="R222" i="19"/>
  <c r="R221" i="19"/>
  <c r="R220" i="19"/>
  <c r="R219" i="19"/>
  <c r="R218" i="19"/>
  <c r="R217" i="19"/>
  <c r="R216" i="19"/>
  <c r="R215" i="19"/>
  <c r="R214" i="19"/>
  <c r="R213" i="19"/>
  <c r="R212" i="19"/>
  <c r="R211" i="19"/>
  <c r="R210" i="19"/>
  <c r="R209" i="19"/>
  <c r="R208" i="19"/>
  <c r="R207" i="19"/>
  <c r="R206" i="19"/>
  <c r="R205" i="19"/>
  <c r="R204" i="19"/>
  <c r="R203" i="19"/>
  <c r="R202" i="19"/>
  <c r="R201" i="19"/>
  <c r="R200" i="19"/>
  <c r="R199" i="19"/>
  <c r="R198" i="19"/>
  <c r="R197" i="19"/>
  <c r="R196" i="19"/>
  <c r="R195" i="19"/>
  <c r="R194" i="19"/>
  <c r="R193" i="19"/>
  <c r="R192" i="19"/>
  <c r="R191" i="19"/>
  <c r="R190" i="19"/>
  <c r="R189" i="19"/>
  <c r="R188" i="19"/>
  <c r="R187" i="19"/>
  <c r="R186" i="19"/>
  <c r="R185" i="19"/>
  <c r="R184" i="19"/>
  <c r="R183" i="19"/>
  <c r="R182" i="19"/>
  <c r="R181" i="19"/>
  <c r="R180" i="19"/>
  <c r="R179" i="19"/>
  <c r="R178" i="19"/>
  <c r="R177" i="19"/>
  <c r="R176" i="19"/>
  <c r="R175" i="19"/>
  <c r="R174" i="19"/>
  <c r="R173" i="19"/>
  <c r="R172" i="19"/>
  <c r="R171" i="19"/>
  <c r="R170" i="19"/>
  <c r="R169" i="19"/>
  <c r="R168" i="19"/>
  <c r="R167" i="19"/>
  <c r="R166" i="19"/>
  <c r="R165" i="19"/>
  <c r="R164" i="19"/>
  <c r="R163" i="19"/>
  <c r="R162" i="19"/>
  <c r="R161" i="19"/>
  <c r="R160" i="19"/>
  <c r="R159" i="19"/>
  <c r="R158" i="19"/>
  <c r="R157" i="19"/>
  <c r="R156" i="19"/>
  <c r="R155" i="19"/>
  <c r="R154" i="19"/>
  <c r="R153" i="19"/>
  <c r="R152" i="19"/>
  <c r="R151" i="19"/>
  <c r="R150" i="19"/>
  <c r="R149" i="19"/>
  <c r="R148" i="19"/>
  <c r="R147" i="19"/>
  <c r="R146" i="19"/>
  <c r="R145" i="19"/>
  <c r="R144" i="19"/>
  <c r="R143" i="19"/>
  <c r="R142" i="19"/>
  <c r="R141" i="19"/>
  <c r="R140" i="19"/>
  <c r="R139" i="19"/>
  <c r="R138" i="19"/>
  <c r="R137" i="19"/>
  <c r="R136" i="19"/>
  <c r="R135" i="19"/>
  <c r="R134" i="19"/>
  <c r="R133" i="19"/>
  <c r="R132" i="19"/>
  <c r="R131" i="19"/>
  <c r="R130" i="19"/>
  <c r="R129" i="19"/>
  <c r="R128" i="19"/>
  <c r="R127" i="19"/>
  <c r="R126" i="19"/>
  <c r="R125" i="19"/>
  <c r="R124" i="19"/>
  <c r="R123" i="19"/>
  <c r="R122" i="19"/>
  <c r="R121" i="19"/>
  <c r="R120" i="19"/>
  <c r="R119" i="19"/>
  <c r="R118" i="19"/>
  <c r="R117" i="19"/>
  <c r="R116" i="19"/>
  <c r="R115" i="19"/>
  <c r="R114" i="19"/>
  <c r="R113" i="19"/>
  <c r="R112" i="19"/>
  <c r="R111" i="19"/>
  <c r="R110" i="19"/>
  <c r="R109" i="19"/>
  <c r="R108" i="19"/>
  <c r="R107" i="19"/>
  <c r="R106" i="19"/>
  <c r="R105" i="19"/>
  <c r="R104" i="19"/>
  <c r="R103" i="19"/>
  <c r="R102" i="19"/>
  <c r="R101" i="19"/>
  <c r="R100" i="19"/>
  <c r="R99" i="19"/>
  <c r="R98" i="19"/>
  <c r="R97" i="19"/>
  <c r="R96" i="19"/>
  <c r="R95" i="19"/>
  <c r="R94" i="19"/>
  <c r="R93" i="19"/>
  <c r="R92" i="19"/>
  <c r="R91" i="19"/>
  <c r="R90" i="19"/>
  <c r="R89" i="19"/>
  <c r="R88" i="19"/>
  <c r="R87" i="19"/>
  <c r="R86" i="19"/>
  <c r="R85" i="19"/>
  <c r="R84" i="19"/>
  <c r="R83" i="19"/>
  <c r="R82" i="19"/>
  <c r="R81" i="19"/>
  <c r="R80" i="19"/>
  <c r="R79" i="19"/>
  <c r="R78" i="19"/>
  <c r="R77" i="19"/>
  <c r="R76" i="19"/>
  <c r="R75" i="19"/>
  <c r="R74" i="19"/>
  <c r="BU87" i="19" l="1"/>
  <c r="BW88" i="19"/>
  <c r="BU86" i="19"/>
  <c r="BW87" i="19"/>
  <c r="BU85" i="19"/>
  <c r="BW86" i="19"/>
  <c r="BU84" i="19"/>
  <c r="BW85" i="19"/>
  <c r="BU83" i="19"/>
  <c r="BW84" i="19"/>
  <c r="BU82" i="19"/>
  <c r="BW83" i="19"/>
  <c r="BU81" i="19"/>
  <c r="BW82" i="19"/>
  <c r="BU80" i="19"/>
  <c r="BW81" i="19"/>
  <c r="BU78" i="19"/>
  <c r="BW79" i="19"/>
  <c r="BU76" i="19"/>
  <c r="BW77" i="19"/>
  <c r="BU74" i="19"/>
  <c r="BU75" i="19"/>
  <c r="BU77" i="19"/>
  <c r="BW78" i="19"/>
  <c r="BU79" i="19"/>
  <c r="BW80" i="19"/>
  <c r="BW76" i="19"/>
  <c r="BW75" i="19"/>
  <c r="BW74" i="19"/>
  <c r="D45" i="20" l="1"/>
  <c r="D47" i="20"/>
  <c r="E3" i="20" l="1"/>
  <c r="M76" i="25" l="1"/>
  <c r="M77" i="25"/>
  <c r="M78" i="25"/>
  <c r="M79" i="25"/>
  <c r="M80" i="25"/>
  <c r="M81" i="25"/>
  <c r="M82" i="25"/>
  <c r="M83" i="25"/>
  <c r="M84" i="25"/>
  <c r="M85" i="25"/>
  <c r="M86" i="25"/>
  <c r="M87" i="25"/>
  <c r="M88" i="25"/>
  <c r="BP88" i="19" s="1"/>
  <c r="M89" i="25"/>
  <c r="BP89" i="19" s="1"/>
  <c r="M90" i="25"/>
  <c r="BP90" i="19" s="1"/>
  <c r="M91" i="25"/>
  <c r="BP91" i="19" s="1"/>
  <c r="M92" i="25"/>
  <c r="BP92" i="19" s="1"/>
  <c r="M93" i="25"/>
  <c r="BP93" i="19" s="1"/>
  <c r="M94" i="25"/>
  <c r="BP94" i="19" s="1"/>
  <c r="M95" i="25"/>
  <c r="BP95" i="19" s="1"/>
  <c r="M96" i="25"/>
  <c r="BP96" i="19" s="1"/>
  <c r="M97" i="25"/>
  <c r="BP97" i="19" s="1"/>
  <c r="M98" i="25"/>
  <c r="BP98" i="19" s="1"/>
  <c r="M99" i="25"/>
  <c r="BP99" i="19" s="1"/>
  <c r="M100" i="25"/>
  <c r="BP100" i="19" s="1"/>
  <c r="M101" i="25"/>
  <c r="BP101" i="19" s="1"/>
  <c r="M102" i="25"/>
  <c r="BP102" i="19" s="1"/>
  <c r="M103" i="25"/>
  <c r="BP103" i="19" s="1"/>
  <c r="M104" i="25"/>
  <c r="BP104" i="19" s="1"/>
  <c r="M105" i="25"/>
  <c r="BP105" i="19" s="1"/>
  <c r="M106" i="25"/>
  <c r="BP106" i="19" s="1"/>
  <c r="M107" i="25"/>
  <c r="BP107" i="19" s="1"/>
  <c r="M108" i="25"/>
  <c r="BP108" i="19" s="1"/>
  <c r="M109" i="25"/>
  <c r="BP109" i="19" s="1"/>
  <c r="M110" i="25"/>
  <c r="BP110" i="19" s="1"/>
  <c r="M111" i="25"/>
  <c r="BP111" i="19" s="1"/>
  <c r="M112" i="25"/>
  <c r="BP112" i="19" s="1"/>
  <c r="M113" i="25"/>
  <c r="BP113" i="19" s="1"/>
  <c r="M114" i="25"/>
  <c r="BP114" i="19" s="1"/>
  <c r="M115" i="25"/>
  <c r="BP115" i="19" s="1"/>
  <c r="M116" i="25"/>
  <c r="BP116" i="19" s="1"/>
  <c r="M117" i="25"/>
  <c r="BP117" i="19" s="1"/>
  <c r="M118" i="25"/>
  <c r="BP118" i="19" s="1"/>
  <c r="M119" i="25"/>
  <c r="BP119" i="19" s="1"/>
  <c r="M120" i="25"/>
  <c r="BP120" i="19" s="1"/>
  <c r="M121" i="25"/>
  <c r="BP121" i="19" s="1"/>
  <c r="M122" i="25"/>
  <c r="BP122" i="19" s="1"/>
  <c r="M123" i="25"/>
  <c r="BP123" i="19" s="1"/>
  <c r="M124" i="25"/>
  <c r="BP124" i="19" s="1"/>
  <c r="M125" i="25"/>
  <c r="BP125" i="19" s="1"/>
  <c r="M126" i="25"/>
  <c r="BP126" i="19" s="1"/>
  <c r="M127" i="25"/>
  <c r="BP127" i="19" s="1"/>
  <c r="M128" i="25"/>
  <c r="BP128" i="19" s="1"/>
  <c r="M129" i="25"/>
  <c r="BP129" i="19" s="1"/>
  <c r="M130" i="25"/>
  <c r="BP130" i="19" s="1"/>
  <c r="M131" i="25"/>
  <c r="BP131" i="19" s="1"/>
  <c r="M132" i="25"/>
  <c r="BP132" i="19" s="1"/>
  <c r="M133" i="25"/>
  <c r="BP133" i="19" s="1"/>
  <c r="M134" i="25"/>
  <c r="BP134" i="19" s="1"/>
  <c r="M135" i="25"/>
  <c r="BP135" i="19" s="1"/>
  <c r="M136" i="25"/>
  <c r="BP136" i="19" s="1"/>
  <c r="M137" i="25"/>
  <c r="BP137" i="19" s="1"/>
  <c r="M138" i="25"/>
  <c r="BP138" i="19" s="1"/>
  <c r="M139" i="25"/>
  <c r="BP139" i="19" s="1"/>
  <c r="M140" i="25"/>
  <c r="BP140" i="19" s="1"/>
  <c r="M141" i="25"/>
  <c r="BP141" i="19" s="1"/>
  <c r="M142" i="25"/>
  <c r="BP142" i="19" s="1"/>
  <c r="M143" i="25"/>
  <c r="BP143" i="19" s="1"/>
  <c r="M144" i="25"/>
  <c r="BP144" i="19" s="1"/>
  <c r="M145" i="25"/>
  <c r="BP145" i="19" s="1"/>
  <c r="M146" i="25"/>
  <c r="BP146" i="19" s="1"/>
  <c r="M147" i="25"/>
  <c r="BP147" i="19" s="1"/>
  <c r="M148" i="25"/>
  <c r="BP148" i="19" s="1"/>
  <c r="M149" i="25"/>
  <c r="BP149" i="19" s="1"/>
  <c r="M150" i="25"/>
  <c r="BP150" i="19" s="1"/>
  <c r="M151" i="25"/>
  <c r="BP151" i="19" s="1"/>
  <c r="M152" i="25"/>
  <c r="BP152" i="19" s="1"/>
  <c r="M153" i="25"/>
  <c r="BP153" i="19" s="1"/>
  <c r="M154" i="25"/>
  <c r="BP154" i="19" s="1"/>
  <c r="M155" i="25"/>
  <c r="BP155" i="19" s="1"/>
  <c r="M156" i="25"/>
  <c r="BP156" i="19" s="1"/>
  <c r="M157" i="25"/>
  <c r="BP157" i="19" s="1"/>
  <c r="M158" i="25"/>
  <c r="BP158" i="19" s="1"/>
  <c r="M159" i="25"/>
  <c r="BP159" i="19" s="1"/>
  <c r="M160" i="25"/>
  <c r="BP160" i="19" s="1"/>
  <c r="M161" i="25"/>
  <c r="BP161" i="19" s="1"/>
  <c r="M162" i="25"/>
  <c r="BP162" i="19" s="1"/>
  <c r="M163" i="25"/>
  <c r="BP163" i="19" s="1"/>
  <c r="M164" i="25"/>
  <c r="BP164" i="19" s="1"/>
  <c r="M165" i="25"/>
  <c r="BP165" i="19" s="1"/>
  <c r="M166" i="25"/>
  <c r="BP166" i="19" s="1"/>
  <c r="M167" i="25"/>
  <c r="BP167" i="19" s="1"/>
  <c r="M168" i="25"/>
  <c r="BP168" i="19" s="1"/>
  <c r="M169" i="25"/>
  <c r="BP169" i="19" s="1"/>
  <c r="M170" i="25"/>
  <c r="BP170" i="19" s="1"/>
  <c r="M171" i="25"/>
  <c r="BP171" i="19" s="1"/>
  <c r="M172" i="25"/>
  <c r="BP172" i="19" s="1"/>
  <c r="M173" i="25"/>
  <c r="BP173" i="19" s="1"/>
  <c r="M174" i="25"/>
  <c r="BP174" i="19" s="1"/>
  <c r="M175" i="25"/>
  <c r="BP175" i="19" s="1"/>
  <c r="M176" i="25"/>
  <c r="BP176" i="19" s="1"/>
  <c r="M177" i="25"/>
  <c r="BP177" i="19" s="1"/>
  <c r="M178" i="25"/>
  <c r="BP178" i="19" s="1"/>
  <c r="M179" i="25"/>
  <c r="BP179" i="19" s="1"/>
  <c r="M180" i="25"/>
  <c r="BP180" i="19" s="1"/>
  <c r="M181" i="25"/>
  <c r="BP181" i="19" s="1"/>
  <c r="M182" i="25"/>
  <c r="BP182" i="19" s="1"/>
  <c r="M183" i="25"/>
  <c r="BP183" i="19" s="1"/>
  <c r="M184" i="25"/>
  <c r="BP184" i="19" s="1"/>
  <c r="M185" i="25"/>
  <c r="BP185" i="19" s="1"/>
  <c r="M186" i="25"/>
  <c r="BP186" i="19" s="1"/>
  <c r="M187" i="25"/>
  <c r="BP187" i="19" s="1"/>
  <c r="M188" i="25"/>
  <c r="BP188" i="19" s="1"/>
  <c r="M189" i="25"/>
  <c r="BP189" i="19" s="1"/>
  <c r="M190" i="25"/>
  <c r="BP190" i="19" s="1"/>
  <c r="M191" i="25"/>
  <c r="BP191" i="19" s="1"/>
  <c r="M192" i="25"/>
  <c r="BP192" i="19" s="1"/>
  <c r="M193" i="25"/>
  <c r="BP193" i="19" s="1"/>
  <c r="M194" i="25"/>
  <c r="BP194" i="19" s="1"/>
  <c r="M195" i="25"/>
  <c r="BP195" i="19" s="1"/>
  <c r="M196" i="25"/>
  <c r="BP196" i="19" s="1"/>
  <c r="M197" i="25"/>
  <c r="BP197" i="19" s="1"/>
  <c r="M198" i="25"/>
  <c r="BP198" i="19" s="1"/>
  <c r="M199" i="25"/>
  <c r="BP199" i="19" s="1"/>
  <c r="M200" i="25"/>
  <c r="BP200" i="19" s="1"/>
  <c r="M201" i="25"/>
  <c r="BP201" i="19" s="1"/>
  <c r="M202" i="25"/>
  <c r="BP202" i="19" s="1"/>
  <c r="M203" i="25"/>
  <c r="BP203" i="19" s="1"/>
  <c r="M204" i="25"/>
  <c r="BP204" i="19" s="1"/>
  <c r="M205" i="25"/>
  <c r="BP205" i="19" s="1"/>
  <c r="M206" i="25"/>
  <c r="BP206" i="19" s="1"/>
  <c r="M207" i="25"/>
  <c r="BP207" i="19" s="1"/>
  <c r="M208" i="25"/>
  <c r="BP208" i="19" s="1"/>
  <c r="M209" i="25"/>
  <c r="BP209" i="19" s="1"/>
  <c r="M210" i="25"/>
  <c r="BP210" i="19" s="1"/>
  <c r="M211" i="25"/>
  <c r="BP211" i="19" s="1"/>
  <c r="M212" i="25"/>
  <c r="BP212" i="19" s="1"/>
  <c r="M213" i="25"/>
  <c r="BP213" i="19" s="1"/>
  <c r="M214" i="25"/>
  <c r="BP214" i="19" s="1"/>
  <c r="M215" i="25"/>
  <c r="BP215" i="19" s="1"/>
  <c r="M216" i="25"/>
  <c r="BP216" i="19" s="1"/>
  <c r="M217" i="25"/>
  <c r="BP217" i="19" s="1"/>
  <c r="M218" i="25"/>
  <c r="BP218" i="19" s="1"/>
  <c r="M219" i="25"/>
  <c r="BP219" i="19" s="1"/>
  <c r="M220" i="25"/>
  <c r="BP220" i="19" s="1"/>
  <c r="M221" i="25"/>
  <c r="BP221" i="19" s="1"/>
  <c r="M222" i="25"/>
  <c r="BP222" i="19" s="1"/>
  <c r="M223" i="25"/>
  <c r="BP223" i="19" s="1"/>
  <c r="M224" i="25"/>
  <c r="BP224" i="19" s="1"/>
  <c r="M225" i="25"/>
  <c r="BP225" i="19" s="1"/>
  <c r="M226" i="25"/>
  <c r="BP226" i="19" s="1"/>
  <c r="M227" i="25"/>
  <c r="BP227" i="19" s="1"/>
  <c r="M228" i="25"/>
  <c r="BP228" i="19" s="1"/>
  <c r="M229" i="25"/>
  <c r="BP229" i="19" s="1"/>
  <c r="M230" i="25"/>
  <c r="BP230" i="19" s="1"/>
  <c r="M231" i="25"/>
  <c r="BP231" i="19" s="1"/>
  <c r="M232" i="25"/>
  <c r="BP232" i="19" s="1"/>
  <c r="M233" i="25"/>
  <c r="BP233" i="19" s="1"/>
  <c r="M234" i="25"/>
  <c r="BP234" i="19" s="1"/>
  <c r="M235" i="25"/>
  <c r="BP235" i="19" s="1"/>
  <c r="M236" i="25"/>
  <c r="BP236" i="19" s="1"/>
  <c r="M237" i="25"/>
  <c r="BP237" i="19" s="1"/>
  <c r="M238" i="25"/>
  <c r="BP238" i="19" s="1"/>
  <c r="M239" i="25"/>
  <c r="BP239" i="19" s="1"/>
  <c r="M240" i="25"/>
  <c r="BP240" i="19" s="1"/>
  <c r="M241" i="25"/>
  <c r="BP241" i="19" s="1"/>
  <c r="M242" i="25"/>
  <c r="BP242" i="19" s="1"/>
  <c r="M243" i="25"/>
  <c r="BP243" i="19" s="1"/>
  <c r="M244" i="25"/>
  <c r="BP244" i="19" s="1"/>
  <c r="M245" i="25"/>
  <c r="BP245" i="19" s="1"/>
  <c r="M246" i="25"/>
  <c r="BP246" i="19" s="1"/>
  <c r="M247" i="25"/>
  <c r="BP247" i="19" s="1"/>
  <c r="M248" i="25"/>
  <c r="BP248" i="19" s="1"/>
  <c r="M249" i="25"/>
  <c r="BP249" i="19" s="1"/>
  <c r="M250" i="25"/>
  <c r="BP250" i="19" s="1"/>
  <c r="M251" i="25"/>
  <c r="BP251" i="19" s="1"/>
  <c r="M252" i="25"/>
  <c r="BP252" i="19" s="1"/>
  <c r="M253" i="25"/>
  <c r="BP253" i="19" s="1"/>
  <c r="M254" i="25"/>
  <c r="BP254" i="19" s="1"/>
  <c r="M255" i="25"/>
  <c r="BP255" i="19" s="1"/>
  <c r="M256" i="25"/>
  <c r="BP256" i="19" s="1"/>
  <c r="M257" i="25"/>
  <c r="BP257" i="19" s="1"/>
  <c r="M258" i="25"/>
  <c r="BP258" i="19" s="1"/>
  <c r="M259" i="25"/>
  <c r="BP259" i="19" s="1"/>
  <c r="M260" i="25"/>
  <c r="BP260" i="19" s="1"/>
  <c r="M261" i="25"/>
  <c r="BP261" i="19" s="1"/>
  <c r="M262" i="25"/>
  <c r="BP262" i="19" s="1"/>
  <c r="M263" i="25"/>
  <c r="BP263" i="19" s="1"/>
  <c r="M264" i="25"/>
  <c r="BP264" i="19" s="1"/>
  <c r="M265" i="25"/>
  <c r="BP265" i="19" s="1"/>
  <c r="M266" i="25"/>
  <c r="BP266" i="19" s="1"/>
  <c r="M267" i="25"/>
  <c r="BP267" i="19" s="1"/>
  <c r="M268" i="25"/>
  <c r="BP268" i="19" s="1"/>
  <c r="M269" i="25"/>
  <c r="BP269" i="19" s="1"/>
  <c r="M270" i="25"/>
  <c r="BP270" i="19" s="1"/>
  <c r="M271" i="25"/>
  <c r="BP271" i="19" s="1"/>
  <c r="M272" i="25"/>
  <c r="BP272" i="19" s="1"/>
  <c r="M273" i="25"/>
  <c r="BP273" i="19" s="1"/>
  <c r="M274" i="25"/>
  <c r="BP274" i="19" s="1"/>
  <c r="M275" i="25"/>
  <c r="BP275" i="19" s="1"/>
  <c r="M276" i="25"/>
  <c r="BP276" i="19" s="1"/>
  <c r="M277" i="25"/>
  <c r="BP277" i="19" s="1"/>
  <c r="M278" i="25"/>
  <c r="BP278" i="19" s="1"/>
  <c r="M279" i="25"/>
  <c r="BP279" i="19" s="1"/>
  <c r="M280" i="25"/>
  <c r="BP280" i="19" s="1"/>
  <c r="M281" i="25"/>
  <c r="BP281" i="19" s="1"/>
  <c r="M282" i="25"/>
  <c r="BP282" i="19" s="1"/>
  <c r="M283" i="25"/>
  <c r="BP283" i="19" s="1"/>
  <c r="M284" i="25"/>
  <c r="BP284" i="19" s="1"/>
  <c r="M285" i="25"/>
  <c r="BP285" i="19" s="1"/>
  <c r="M286" i="25"/>
  <c r="BP286" i="19" s="1"/>
  <c r="M287" i="25"/>
  <c r="BP287" i="19" s="1"/>
  <c r="M288" i="25"/>
  <c r="BP288" i="19" s="1"/>
  <c r="M289" i="25"/>
  <c r="BP289" i="19" s="1"/>
  <c r="M290" i="25"/>
  <c r="BP290" i="19" s="1"/>
  <c r="M291" i="25"/>
  <c r="BP291" i="19" s="1"/>
  <c r="M292" i="25"/>
  <c r="BP292" i="19" s="1"/>
  <c r="M293" i="25"/>
  <c r="BP293" i="19" s="1"/>
  <c r="M294" i="25"/>
  <c r="BP294" i="19" s="1"/>
  <c r="M295" i="25"/>
  <c r="BP295" i="19" s="1"/>
  <c r="M296" i="25"/>
  <c r="BP296" i="19" s="1"/>
  <c r="M297" i="25"/>
  <c r="BP297" i="19" s="1"/>
  <c r="M298" i="25"/>
  <c r="BP298" i="19" s="1"/>
  <c r="M299" i="25"/>
  <c r="BP299" i="19" s="1"/>
  <c r="M300" i="25"/>
  <c r="BP300" i="19" s="1"/>
  <c r="M301" i="25"/>
  <c r="BP301" i="19" s="1"/>
  <c r="M302" i="25"/>
  <c r="BP302" i="19" s="1"/>
  <c r="M303" i="25"/>
  <c r="BP303" i="19" s="1"/>
  <c r="M304" i="25"/>
  <c r="BP304" i="19" s="1"/>
  <c r="M305" i="25"/>
  <c r="BP305" i="19" s="1"/>
  <c r="M306" i="25"/>
  <c r="BP306" i="19" s="1"/>
  <c r="M307" i="25"/>
  <c r="BP307" i="19" s="1"/>
  <c r="M308" i="25"/>
  <c r="BP308" i="19" s="1"/>
  <c r="M309" i="25"/>
  <c r="BP309" i="19" s="1"/>
  <c r="M310" i="25"/>
  <c r="BP310" i="19" s="1"/>
  <c r="M311" i="25"/>
  <c r="BP311" i="19" s="1"/>
  <c r="M312" i="25"/>
  <c r="BP312" i="19" s="1"/>
  <c r="M313" i="25"/>
  <c r="BP313" i="19" s="1"/>
  <c r="M314" i="25"/>
  <c r="BP314" i="19" s="1"/>
  <c r="M315" i="25"/>
  <c r="BP315" i="19" s="1"/>
  <c r="M316" i="25"/>
  <c r="BP316" i="19" s="1"/>
  <c r="M317" i="25"/>
  <c r="BP317" i="19" s="1"/>
  <c r="M318" i="25"/>
  <c r="BP318" i="19" s="1"/>
  <c r="M319" i="25"/>
  <c r="BP319" i="19" s="1"/>
  <c r="M320" i="25"/>
  <c r="BP320" i="19" s="1"/>
  <c r="M321" i="25"/>
  <c r="BP321" i="19" s="1"/>
  <c r="M322" i="25"/>
  <c r="BP322" i="19" s="1"/>
  <c r="M323" i="25"/>
  <c r="BP323" i="19" s="1"/>
  <c r="M324" i="25"/>
  <c r="BP324" i="19" s="1"/>
  <c r="M325" i="25"/>
  <c r="BP325" i="19" s="1"/>
  <c r="M326" i="25"/>
  <c r="BP326" i="19" s="1"/>
  <c r="M327" i="25"/>
  <c r="BP327" i="19" s="1"/>
  <c r="M328" i="25"/>
  <c r="BP328" i="19" s="1"/>
  <c r="M329" i="25"/>
  <c r="BP329" i="19" s="1"/>
  <c r="M330" i="25"/>
  <c r="BP330" i="19" s="1"/>
  <c r="M331" i="25"/>
  <c r="BP331" i="19" s="1"/>
  <c r="M332" i="25"/>
  <c r="BP332" i="19" s="1"/>
  <c r="M333" i="25"/>
  <c r="BP333" i="19" s="1"/>
  <c r="M334" i="25"/>
  <c r="BP334" i="19" s="1"/>
  <c r="M335" i="25"/>
  <c r="BP335" i="19" s="1"/>
  <c r="M336" i="25"/>
  <c r="BP336" i="19" s="1"/>
  <c r="M337" i="25"/>
  <c r="BP337" i="19" s="1"/>
  <c r="M338" i="25"/>
  <c r="BP338" i="19" s="1"/>
  <c r="M339" i="25"/>
  <c r="BP339" i="19" s="1"/>
  <c r="M340" i="25"/>
  <c r="BP340" i="19" s="1"/>
  <c r="M341" i="25"/>
  <c r="BP341" i="19" s="1"/>
  <c r="M342" i="25"/>
  <c r="BP342" i="19" s="1"/>
  <c r="M343" i="25"/>
  <c r="BP343" i="19" s="1"/>
  <c r="M344" i="25"/>
  <c r="BP344" i="19" s="1"/>
  <c r="M345" i="25"/>
  <c r="BP345" i="19" s="1"/>
  <c r="M346" i="25"/>
  <c r="BP346" i="19" s="1"/>
  <c r="M347" i="25"/>
  <c r="BP347" i="19" s="1"/>
  <c r="M348" i="25"/>
  <c r="BP348" i="19" s="1"/>
  <c r="M349" i="25"/>
  <c r="BP349" i="19" s="1"/>
  <c r="M350" i="25"/>
  <c r="BP350" i="19" s="1"/>
  <c r="M351" i="25"/>
  <c r="BP351" i="19" s="1"/>
  <c r="M352" i="25"/>
  <c r="BP352" i="19" s="1"/>
  <c r="M353" i="25"/>
  <c r="BP353" i="19" s="1"/>
  <c r="M354" i="25"/>
  <c r="BP354" i="19" s="1"/>
  <c r="M355" i="25"/>
  <c r="BP355" i="19" s="1"/>
  <c r="M356" i="25"/>
  <c r="BP356" i="19" s="1"/>
  <c r="M357" i="25"/>
  <c r="BP357" i="19" s="1"/>
  <c r="M358" i="25"/>
  <c r="BP358" i="19" s="1"/>
  <c r="M359" i="25"/>
  <c r="BP359" i="19" s="1"/>
  <c r="M360" i="25"/>
  <c r="BP360" i="19" s="1"/>
  <c r="M361" i="25"/>
  <c r="BP361" i="19" s="1"/>
  <c r="M362" i="25"/>
  <c r="BP362" i="19" s="1"/>
  <c r="M363" i="25"/>
  <c r="BP363" i="19" s="1"/>
  <c r="M364" i="25"/>
  <c r="BP364" i="19" s="1"/>
  <c r="M365" i="25"/>
  <c r="BP365" i="19" s="1"/>
  <c r="M366" i="25"/>
  <c r="BP366" i="19" s="1"/>
  <c r="M367" i="25"/>
  <c r="BP367" i="19" s="1"/>
  <c r="M368" i="25"/>
  <c r="BP368" i="19" s="1"/>
  <c r="M369" i="25"/>
  <c r="BP369" i="19" s="1"/>
  <c r="M370" i="25"/>
  <c r="BP370" i="19" s="1"/>
  <c r="M371" i="25"/>
  <c r="BP371" i="19" s="1"/>
  <c r="M372" i="25"/>
  <c r="BP372" i="19" s="1"/>
  <c r="M373" i="25"/>
  <c r="BP373" i="19" s="1"/>
  <c r="M374" i="25"/>
  <c r="BP374" i="19" s="1"/>
  <c r="M375" i="25"/>
  <c r="BP375" i="19" s="1"/>
  <c r="M376" i="25"/>
  <c r="BP376" i="19" s="1"/>
  <c r="M377" i="25"/>
  <c r="BP377" i="19" s="1"/>
  <c r="M378" i="25"/>
  <c r="BP378" i="19" s="1"/>
  <c r="M379" i="25"/>
  <c r="BP379" i="19" s="1"/>
  <c r="M380" i="25"/>
  <c r="BP380" i="19" s="1"/>
  <c r="M381" i="25"/>
  <c r="BP381" i="19" s="1"/>
  <c r="M382" i="25"/>
  <c r="BP382" i="19" s="1"/>
  <c r="M383" i="25"/>
  <c r="BP383" i="19" s="1"/>
  <c r="M384" i="25"/>
  <c r="BP384" i="19" s="1"/>
  <c r="M385" i="25"/>
  <c r="BP385" i="19" s="1"/>
  <c r="M386" i="25"/>
  <c r="BP386" i="19" s="1"/>
  <c r="M387" i="25"/>
  <c r="BP387" i="19" s="1"/>
  <c r="M388" i="25"/>
  <c r="BP388" i="19" s="1"/>
  <c r="M389" i="25"/>
  <c r="BP389" i="19" s="1"/>
  <c r="M390" i="25"/>
  <c r="BP390" i="19" s="1"/>
  <c r="M391" i="25"/>
  <c r="BP391" i="19" s="1"/>
  <c r="M392" i="25"/>
  <c r="BP392" i="19" s="1"/>
  <c r="M393" i="25"/>
  <c r="BP393" i="19" s="1"/>
  <c r="M394" i="25"/>
  <c r="BP394" i="19" s="1"/>
  <c r="M395" i="25"/>
  <c r="BP395" i="19" s="1"/>
  <c r="M396" i="25"/>
  <c r="BP396" i="19" s="1"/>
  <c r="M397" i="25"/>
  <c r="BP397" i="19" s="1"/>
  <c r="M398" i="25"/>
  <c r="BP398" i="19" s="1"/>
  <c r="M399" i="25"/>
  <c r="BP399" i="19" s="1"/>
  <c r="M400" i="25"/>
  <c r="BP400" i="19" s="1"/>
  <c r="M401" i="25"/>
  <c r="BP401" i="19" s="1"/>
  <c r="M402" i="25"/>
  <c r="BP402" i="19" s="1"/>
  <c r="M403" i="25"/>
  <c r="BP403" i="19" s="1"/>
  <c r="M404" i="25"/>
  <c r="BP404" i="19" s="1"/>
  <c r="M405" i="25"/>
  <c r="BP405" i="19" s="1"/>
  <c r="M406" i="25"/>
  <c r="BP406" i="19" s="1"/>
  <c r="M407" i="25"/>
  <c r="BP407" i="19" s="1"/>
  <c r="M408" i="25"/>
  <c r="BP408" i="19" s="1"/>
  <c r="M409" i="25"/>
  <c r="BP409" i="19" s="1"/>
  <c r="M410" i="25"/>
  <c r="BP410" i="19" s="1"/>
  <c r="M411" i="25"/>
  <c r="BP411" i="19" s="1"/>
  <c r="M412" i="25"/>
  <c r="BP412" i="19" s="1"/>
  <c r="M413" i="25"/>
  <c r="BP413" i="19" s="1"/>
  <c r="M414" i="25"/>
  <c r="BP414" i="19" s="1"/>
  <c r="M415" i="25"/>
  <c r="BP415" i="19" s="1"/>
  <c r="M416" i="25"/>
  <c r="BP416" i="19" s="1"/>
  <c r="M417" i="25"/>
  <c r="BP417" i="19" s="1"/>
  <c r="M418" i="25"/>
  <c r="BP418" i="19" s="1"/>
  <c r="M419" i="25"/>
  <c r="BP419" i="19" s="1"/>
  <c r="M420" i="25"/>
  <c r="BP420" i="19" s="1"/>
  <c r="M421" i="25"/>
  <c r="BP421" i="19" s="1"/>
  <c r="M422" i="25"/>
  <c r="BP422" i="19" s="1"/>
  <c r="M423" i="25"/>
  <c r="BP423" i="19" s="1"/>
  <c r="M424" i="25"/>
  <c r="BP424" i="19" s="1"/>
  <c r="M425" i="25"/>
  <c r="BP425" i="19" s="1"/>
  <c r="M426" i="25"/>
  <c r="BP426" i="19" s="1"/>
  <c r="M427" i="25"/>
  <c r="BP427" i="19" s="1"/>
  <c r="M428" i="25"/>
  <c r="BP428" i="19" s="1"/>
  <c r="M429" i="25"/>
  <c r="BP429" i="19" s="1"/>
  <c r="M430" i="25"/>
  <c r="BP430" i="19" s="1"/>
  <c r="M431" i="25"/>
  <c r="BP431" i="19" s="1"/>
  <c r="M432" i="25"/>
  <c r="BP432" i="19" s="1"/>
  <c r="M433" i="25"/>
  <c r="BP433" i="19" s="1"/>
  <c r="M434" i="25"/>
  <c r="BP434" i="19" s="1"/>
  <c r="M435" i="25"/>
  <c r="BP435" i="19" s="1"/>
  <c r="M436" i="25"/>
  <c r="BP436" i="19" s="1"/>
  <c r="M437" i="25"/>
  <c r="BP437" i="19" s="1"/>
  <c r="M438" i="25"/>
  <c r="BP438" i="19" s="1"/>
  <c r="M439" i="25"/>
  <c r="BP439" i="19" s="1"/>
  <c r="M440" i="25"/>
  <c r="BP440" i="19" s="1"/>
  <c r="M441" i="25"/>
  <c r="BP441" i="19" s="1"/>
  <c r="M442" i="25"/>
  <c r="BP442" i="19" s="1"/>
  <c r="M443" i="25"/>
  <c r="BP443" i="19" s="1"/>
  <c r="M444" i="25"/>
  <c r="BP444" i="19" s="1"/>
  <c r="M445" i="25"/>
  <c r="BP445" i="19" s="1"/>
  <c r="M446" i="25"/>
  <c r="BP446" i="19" s="1"/>
  <c r="M447" i="25"/>
  <c r="BP447" i="19" s="1"/>
  <c r="M448" i="25"/>
  <c r="BP448" i="19" s="1"/>
  <c r="M449" i="25"/>
  <c r="BP449" i="19" s="1"/>
  <c r="M450" i="25"/>
  <c r="BP450" i="19" s="1"/>
  <c r="M451" i="25"/>
  <c r="BP451" i="19" s="1"/>
  <c r="M452" i="25"/>
  <c r="BP452" i="19" s="1"/>
  <c r="M453" i="25"/>
  <c r="BP453" i="19" s="1"/>
  <c r="M454" i="25"/>
  <c r="BP454" i="19" s="1"/>
  <c r="M455" i="25"/>
  <c r="BP455" i="19" s="1"/>
  <c r="M456" i="25"/>
  <c r="BP456" i="19" s="1"/>
  <c r="M457" i="25"/>
  <c r="BP457" i="19" s="1"/>
  <c r="M458" i="25"/>
  <c r="BP458" i="19" s="1"/>
  <c r="M459" i="25"/>
  <c r="BP459" i="19" s="1"/>
  <c r="M460" i="25"/>
  <c r="BP460" i="19" s="1"/>
  <c r="M461" i="25"/>
  <c r="BP461" i="19" s="1"/>
  <c r="M462" i="25"/>
  <c r="BP462" i="19" s="1"/>
  <c r="M463" i="25"/>
  <c r="BP463" i="19" s="1"/>
  <c r="M464" i="25"/>
  <c r="BP464" i="19" s="1"/>
  <c r="M465" i="25"/>
  <c r="BP465" i="19" s="1"/>
  <c r="M466" i="25"/>
  <c r="BP466" i="19" s="1"/>
  <c r="M467" i="25"/>
  <c r="BP467" i="19" s="1"/>
  <c r="M468" i="25"/>
  <c r="BP468" i="19" s="1"/>
  <c r="BP87" i="19" l="1"/>
  <c r="BO87" i="19"/>
  <c r="BN87" i="19"/>
  <c r="BP86" i="19"/>
  <c r="BO86" i="19"/>
  <c r="BN86" i="19"/>
  <c r="BP85" i="19"/>
  <c r="BO85" i="19"/>
  <c r="BN85" i="19"/>
  <c r="BP84" i="19"/>
  <c r="BO84" i="19"/>
  <c r="BN84" i="19"/>
  <c r="BP83" i="19"/>
  <c r="BO83" i="19"/>
  <c r="BN83" i="19"/>
  <c r="BP82" i="19"/>
  <c r="BO82" i="19"/>
  <c r="BN82" i="19"/>
  <c r="BP81" i="19"/>
  <c r="BO81" i="19"/>
  <c r="BN81" i="19"/>
  <c r="BP80" i="19"/>
  <c r="BO80" i="19"/>
  <c r="BN80" i="19"/>
  <c r="BP78" i="19"/>
  <c r="BO78" i="19"/>
  <c r="BN78" i="19"/>
  <c r="BP76" i="19"/>
  <c r="BO76" i="19"/>
  <c r="BN76" i="19"/>
  <c r="BO77" i="19"/>
  <c r="BN77" i="19"/>
  <c r="BP79" i="19"/>
  <c r="BO79" i="19"/>
  <c r="BN79" i="19"/>
  <c r="BP77" i="19"/>
  <c r="D40" i="20" s="1"/>
  <c r="F40" i="20" s="1"/>
  <c r="D39" i="20" l="1"/>
  <c r="F39" i="20" s="1"/>
  <c r="D38" i="20"/>
  <c r="BC424" i="25" l="1"/>
  <c r="BC292" i="25"/>
  <c r="BC196" i="25"/>
  <c r="BC88" i="25"/>
  <c r="BC375" i="25"/>
  <c r="BC279" i="25"/>
  <c r="BC207" i="25"/>
  <c r="BC99" i="25"/>
  <c r="BC386" i="25"/>
  <c r="BC314" i="25"/>
  <c r="BC266" i="25"/>
  <c r="BC194" i="25"/>
  <c r="BC146" i="25"/>
  <c r="BC98" i="25"/>
  <c r="BC445" i="25"/>
  <c r="BC397" i="25"/>
  <c r="BC349" i="25"/>
  <c r="BC289" i="25"/>
  <c r="BC241" i="25"/>
  <c r="BC193" i="25"/>
  <c r="BC133" i="25"/>
  <c r="BC85" i="25"/>
  <c r="BC468" i="25"/>
  <c r="BC456" i="25"/>
  <c r="BC444" i="25"/>
  <c r="BC432" i="25"/>
  <c r="BC420" i="25"/>
  <c r="BC408" i="25"/>
  <c r="BC396" i="25"/>
  <c r="BC384" i="25"/>
  <c r="BC372" i="25"/>
  <c r="BC360" i="25"/>
  <c r="BC348" i="25"/>
  <c r="BC336" i="25"/>
  <c r="BC324" i="25"/>
  <c r="BC312" i="25"/>
  <c r="BC300" i="25"/>
  <c r="BC288" i="25"/>
  <c r="BC276" i="25"/>
  <c r="BC264" i="25"/>
  <c r="BC252" i="25"/>
  <c r="BC240" i="25"/>
  <c r="BC228" i="25"/>
  <c r="BC216" i="25"/>
  <c r="BC204" i="25"/>
  <c r="BC192" i="25"/>
  <c r="BC180" i="25"/>
  <c r="BC168" i="25"/>
  <c r="BC156" i="25"/>
  <c r="BC144" i="25"/>
  <c r="BC132" i="25"/>
  <c r="BC120" i="25"/>
  <c r="BC108" i="25"/>
  <c r="BC96" i="25"/>
  <c r="BC84" i="25"/>
  <c r="BC388" i="25"/>
  <c r="BC304" i="25"/>
  <c r="BC220" i="25"/>
  <c r="BC148" i="25"/>
  <c r="BC423" i="25"/>
  <c r="BC327" i="25"/>
  <c r="BC231" i="25"/>
  <c r="BC147" i="25"/>
  <c r="BC410" i="25"/>
  <c r="BC302" i="25"/>
  <c r="BC254" i="25"/>
  <c r="BC206" i="25"/>
  <c r="BC158" i="25"/>
  <c r="BC122" i="25"/>
  <c r="BC76" i="25"/>
  <c r="BC421" i="25"/>
  <c r="BC373" i="25"/>
  <c r="BC325" i="25"/>
  <c r="BC265" i="25"/>
  <c r="BC205" i="25"/>
  <c r="BC169" i="25"/>
  <c r="BC121" i="25"/>
  <c r="BC467" i="25"/>
  <c r="BC443" i="25"/>
  <c r="BC431" i="25"/>
  <c r="BC419" i="25"/>
  <c r="BC407" i="25"/>
  <c r="BC395" i="25"/>
  <c r="BC383" i="25"/>
  <c r="BC371" i="25"/>
  <c r="BC359" i="25"/>
  <c r="BC347" i="25"/>
  <c r="BC335" i="25"/>
  <c r="BC323" i="25"/>
  <c r="BC311" i="25"/>
  <c r="BC299" i="25"/>
  <c r="BC287" i="25"/>
  <c r="BC275" i="25"/>
  <c r="BC263" i="25"/>
  <c r="BC251" i="25"/>
  <c r="BC239" i="25"/>
  <c r="BC227" i="25"/>
  <c r="BC215" i="25"/>
  <c r="BC203" i="25"/>
  <c r="BC191" i="25"/>
  <c r="BC179" i="25"/>
  <c r="BC167" i="25"/>
  <c r="BC155" i="25"/>
  <c r="BC143" i="25"/>
  <c r="BC131" i="25"/>
  <c r="BC119" i="25"/>
  <c r="BC107" i="25"/>
  <c r="BC95" i="25"/>
  <c r="BC83" i="25"/>
  <c r="BC400" i="25"/>
  <c r="BC364" i="25"/>
  <c r="BC280" i="25"/>
  <c r="BC208" i="25"/>
  <c r="BC172" i="25"/>
  <c r="BC112" i="25"/>
  <c r="BC459" i="25"/>
  <c r="BC399" i="25"/>
  <c r="BC339" i="25"/>
  <c r="BC267" i="25"/>
  <c r="BC183" i="25"/>
  <c r="BC171" i="25"/>
  <c r="BC458" i="25"/>
  <c r="BC398" i="25"/>
  <c r="BC326" i="25"/>
  <c r="BC278" i="25"/>
  <c r="BC230" i="25"/>
  <c r="BC182" i="25"/>
  <c r="BC134" i="25"/>
  <c r="BC110" i="25"/>
  <c r="BC457" i="25"/>
  <c r="BC409" i="25"/>
  <c r="BC361" i="25"/>
  <c r="BC313" i="25"/>
  <c r="BC277" i="25"/>
  <c r="BC229" i="25"/>
  <c r="BC181" i="25"/>
  <c r="BC157" i="25"/>
  <c r="BC109" i="25"/>
  <c r="BC455" i="25"/>
  <c r="BC466" i="25"/>
  <c r="BC454" i="25"/>
  <c r="BC442" i="25"/>
  <c r="BC430" i="25"/>
  <c r="BC418" i="25"/>
  <c r="BC406" i="25"/>
  <c r="BC394" i="25"/>
  <c r="BC382" i="25"/>
  <c r="BC370" i="25"/>
  <c r="BC358" i="25"/>
  <c r="BC346" i="25"/>
  <c r="BC334" i="25"/>
  <c r="BC322" i="25"/>
  <c r="BC310" i="25"/>
  <c r="BC298" i="25"/>
  <c r="BC286" i="25"/>
  <c r="BC274" i="25"/>
  <c r="BC262" i="25"/>
  <c r="BC250" i="25"/>
  <c r="BC238" i="25"/>
  <c r="BC226" i="25"/>
  <c r="BC214" i="25"/>
  <c r="BC202" i="25"/>
  <c r="BC190" i="25"/>
  <c r="BC178" i="25"/>
  <c r="BC166" i="25"/>
  <c r="BC154" i="25"/>
  <c r="BC142" i="25"/>
  <c r="BC130" i="25"/>
  <c r="BC118" i="25"/>
  <c r="BC106" i="25"/>
  <c r="BC94" i="25"/>
  <c r="BC82" i="25"/>
  <c r="BC436" i="25"/>
  <c r="BC340" i="25"/>
  <c r="BC244" i="25"/>
  <c r="BC160" i="25"/>
  <c r="BC435" i="25"/>
  <c r="BC315" i="25"/>
  <c r="BC195" i="25"/>
  <c r="BC111" i="25"/>
  <c r="BC374" i="25"/>
  <c r="BC290" i="25"/>
  <c r="BC242" i="25"/>
  <c r="BC218" i="25"/>
  <c r="BC170" i="25"/>
  <c r="BC86" i="25"/>
  <c r="BC433" i="25"/>
  <c r="BC385" i="25"/>
  <c r="BC337" i="25"/>
  <c r="BC301" i="25"/>
  <c r="BC253" i="25"/>
  <c r="BC217" i="25"/>
  <c r="BC145" i="25"/>
  <c r="BC97" i="25"/>
  <c r="BC465" i="25"/>
  <c r="BC453" i="25"/>
  <c r="BC441" i="25"/>
  <c r="BC429" i="25"/>
  <c r="BC417" i="25"/>
  <c r="BC405" i="25"/>
  <c r="BC393" i="25"/>
  <c r="BC381" i="25"/>
  <c r="BC369" i="25"/>
  <c r="BC357" i="25"/>
  <c r="BC345" i="25"/>
  <c r="BC333" i="25"/>
  <c r="BC321" i="25"/>
  <c r="BC309" i="25"/>
  <c r="BC297" i="25"/>
  <c r="BC285" i="25"/>
  <c r="BC273" i="25"/>
  <c r="BC261" i="25"/>
  <c r="BC249" i="25"/>
  <c r="BC237" i="25"/>
  <c r="BC225" i="25"/>
  <c r="BC213" i="25"/>
  <c r="BC201" i="25"/>
  <c r="BC189" i="25"/>
  <c r="BC177" i="25"/>
  <c r="BC165" i="25"/>
  <c r="BC153" i="25"/>
  <c r="BC141" i="25"/>
  <c r="BC129" i="25"/>
  <c r="BC117" i="25"/>
  <c r="BC105" i="25"/>
  <c r="BC93" i="25"/>
  <c r="BC81" i="25"/>
  <c r="BC448" i="25"/>
  <c r="BC352" i="25"/>
  <c r="BC256" i="25"/>
  <c r="BC124" i="25"/>
  <c r="BC387" i="25"/>
  <c r="BC303" i="25"/>
  <c r="BC255" i="25"/>
  <c r="BC135" i="25"/>
  <c r="BC434" i="25"/>
  <c r="BC452" i="25"/>
  <c r="BC392" i="25"/>
  <c r="BC368" i="25"/>
  <c r="BC356" i="25"/>
  <c r="BC344" i="25"/>
  <c r="BC332" i="25"/>
  <c r="BC320" i="25"/>
  <c r="BC308" i="25"/>
  <c r="BC296" i="25"/>
  <c r="BC284" i="25"/>
  <c r="BC272" i="25"/>
  <c r="BC260" i="25"/>
  <c r="BC248" i="25"/>
  <c r="BC236" i="25"/>
  <c r="BC224" i="25"/>
  <c r="BC212" i="25"/>
  <c r="BC200" i="25"/>
  <c r="BC188" i="25"/>
  <c r="BC176" i="25"/>
  <c r="BC164" i="25"/>
  <c r="BC152" i="25"/>
  <c r="BC140" i="25"/>
  <c r="BC128" i="25"/>
  <c r="BC116" i="25"/>
  <c r="BC104" i="25"/>
  <c r="BC92" i="25"/>
  <c r="BC80" i="25"/>
  <c r="BC412" i="25"/>
  <c r="BC328" i="25"/>
  <c r="BC232" i="25"/>
  <c r="BC136" i="25"/>
  <c r="BC411" i="25"/>
  <c r="BC351" i="25"/>
  <c r="BC243" i="25"/>
  <c r="BC159" i="25"/>
  <c r="BC446" i="25"/>
  <c r="BC362" i="25"/>
  <c r="BC464" i="25"/>
  <c r="BC428" i="25"/>
  <c r="BC451" i="25"/>
  <c r="BC403" i="25"/>
  <c r="BC367" i="25"/>
  <c r="BC355" i="25"/>
  <c r="BC343" i="25"/>
  <c r="BC331" i="25"/>
  <c r="BC319" i="25"/>
  <c r="BC307" i="25"/>
  <c r="BC295" i="25"/>
  <c r="BC283" i="25"/>
  <c r="BC271" i="25"/>
  <c r="BC259" i="25"/>
  <c r="BC247" i="25"/>
  <c r="BC235" i="25"/>
  <c r="BC223" i="25"/>
  <c r="BC211" i="25"/>
  <c r="BC199" i="25"/>
  <c r="BC187" i="25"/>
  <c r="BC175" i="25"/>
  <c r="BC163" i="25"/>
  <c r="BC151" i="25"/>
  <c r="BC139" i="25"/>
  <c r="BC127" i="25"/>
  <c r="BC115" i="25"/>
  <c r="BC103" i="25"/>
  <c r="BC91" i="25"/>
  <c r="BC79" i="25"/>
  <c r="BC87" i="25"/>
  <c r="BC350" i="25"/>
  <c r="BC416" i="25"/>
  <c r="BC380" i="25"/>
  <c r="BC427" i="25"/>
  <c r="BC391" i="25"/>
  <c r="BC438" i="25"/>
  <c r="BC414" i="25"/>
  <c r="BC390" i="25"/>
  <c r="BC342" i="25"/>
  <c r="BC294" i="25"/>
  <c r="BC258" i="25"/>
  <c r="BC222" i="25"/>
  <c r="BC186" i="25"/>
  <c r="BC174" i="25"/>
  <c r="BC150" i="25"/>
  <c r="BC138" i="25"/>
  <c r="BC126" i="25"/>
  <c r="BC114" i="25"/>
  <c r="BC102" i="25"/>
  <c r="BC90" i="25"/>
  <c r="BC78" i="25"/>
  <c r="BC460" i="25"/>
  <c r="BC376" i="25"/>
  <c r="BC316" i="25"/>
  <c r="BC268" i="25"/>
  <c r="BC184" i="25"/>
  <c r="BC100" i="25"/>
  <c r="BC447" i="25"/>
  <c r="BC363" i="25"/>
  <c r="BC291" i="25"/>
  <c r="BC219" i="25"/>
  <c r="BC123" i="25"/>
  <c r="BC422" i="25"/>
  <c r="BC338" i="25"/>
  <c r="BC440" i="25"/>
  <c r="BC404" i="25"/>
  <c r="BC463" i="25"/>
  <c r="BC439" i="25"/>
  <c r="BC415" i="25"/>
  <c r="BC379" i="25"/>
  <c r="BC462" i="25"/>
  <c r="BC450" i="25"/>
  <c r="BC426" i="25"/>
  <c r="BC402" i="25"/>
  <c r="BC378" i="25"/>
  <c r="BC366" i="25"/>
  <c r="BC354" i="25"/>
  <c r="BC330" i="25"/>
  <c r="BC318" i="25"/>
  <c r="BC306" i="25"/>
  <c r="BC282" i="25"/>
  <c r="BC270" i="25"/>
  <c r="BC246" i="25"/>
  <c r="BC234" i="25"/>
  <c r="BC210" i="25"/>
  <c r="BC198" i="25"/>
  <c r="BC162" i="25"/>
  <c r="BC461" i="25"/>
  <c r="BC449" i="25"/>
  <c r="BC437" i="25"/>
  <c r="BC425" i="25"/>
  <c r="BC413" i="25"/>
  <c r="BC401" i="25"/>
  <c r="BC389" i="25"/>
  <c r="BC377" i="25"/>
  <c r="BC365" i="25"/>
  <c r="BC353" i="25"/>
  <c r="BC341" i="25"/>
  <c r="BC329" i="25"/>
  <c r="BC317" i="25"/>
  <c r="BC305" i="25"/>
  <c r="BC293" i="25"/>
  <c r="BC281" i="25"/>
  <c r="BC269" i="25"/>
  <c r="BC257" i="25"/>
  <c r="BC245" i="25"/>
  <c r="BC233" i="25"/>
  <c r="BC221" i="25"/>
  <c r="BC209" i="25"/>
  <c r="BC197" i="25"/>
  <c r="BC185" i="25"/>
  <c r="BC173" i="25"/>
  <c r="BC161" i="25"/>
  <c r="BC149" i="25"/>
  <c r="BC137" i="25"/>
  <c r="BC125" i="25"/>
  <c r="BC113" i="25"/>
  <c r="BC101" i="25"/>
  <c r="BC89" i="25"/>
  <c r="BC77" i="25"/>
  <c r="BC75" i="25" l="1"/>
  <c r="BP75" i="25" s="1"/>
  <c r="CO75" i="19" s="1"/>
  <c r="BC74" i="25" l="1"/>
  <c r="BP74" i="25" s="1"/>
  <c r="CO74" i="19" s="1"/>
  <c r="BC73" i="25"/>
  <c r="BP73" i="25" s="1"/>
  <c r="CO73" i="19" s="1"/>
  <c r="T72" i="19"/>
  <c r="BG13" i="19" s="1"/>
  <c r="BG15" i="19" s="1"/>
  <c r="R3" i="19" l="1"/>
  <c r="BG10" i="19" s="1"/>
  <c r="I5" i="19"/>
  <c r="BB10" i="19" s="1"/>
  <c r="D28" i="20" s="1"/>
  <c r="A73" i="25" l="1"/>
  <c r="B65" i="20" s="1"/>
  <c r="AL3" i="19"/>
  <c r="AL4" i="19"/>
  <c r="AA17" i="19" s="1"/>
  <c r="AA30" i="19" s="1"/>
  <c r="D67" i="20" l="1"/>
  <c r="B26" i="20"/>
  <c r="F26" i="20" s="1"/>
  <c r="D66" i="20"/>
  <c r="F66" i="20" s="1"/>
  <c r="CR73" i="19"/>
  <c r="BF10" i="19"/>
  <c r="AA16" i="19"/>
  <c r="AA29" i="19" s="1"/>
  <c r="AL5" i="19"/>
  <c r="AL67" i="19" s="1"/>
  <c r="BE10" i="19" l="1"/>
  <c r="CQ73" i="19"/>
  <c r="D65" i="20" s="1"/>
  <c r="F65" i="20" s="1"/>
  <c r="AA67" i="19"/>
  <c r="G25" i="20"/>
  <c r="B25" i="20" s="1"/>
  <c r="G76" i="25"/>
  <c r="BG76" i="19" s="1"/>
  <c r="G77" i="25"/>
  <c r="BG77" i="19" s="1"/>
  <c r="G78" i="25"/>
  <c r="BG78" i="19" s="1"/>
  <c r="G80" i="25"/>
  <c r="G81" i="25"/>
  <c r="G82" i="25"/>
  <c r="BG82" i="19" s="1"/>
  <c r="G83" i="25"/>
  <c r="BG83" i="19" s="1"/>
  <c r="G84" i="25"/>
  <c r="BG84" i="19" s="1"/>
  <c r="G85" i="25"/>
  <c r="BG85" i="19" s="1"/>
  <c r="G86" i="25"/>
  <c r="BG86" i="19" s="1"/>
  <c r="G87" i="25"/>
  <c r="BG87" i="19" s="1"/>
  <c r="G88" i="25"/>
  <c r="G89" i="25"/>
  <c r="G90" i="25"/>
  <c r="G91" i="25"/>
  <c r="G92" i="25"/>
  <c r="G93" i="25"/>
  <c r="G94" i="25"/>
  <c r="G95" i="25"/>
  <c r="G96" i="25"/>
  <c r="G97" i="25"/>
  <c r="G98" i="25"/>
  <c r="G99" i="25"/>
  <c r="G100" i="25"/>
  <c r="G101" i="25"/>
  <c r="G102" i="25"/>
  <c r="G103" i="25"/>
  <c r="G104" i="25"/>
  <c r="G105" i="25"/>
  <c r="G106" i="25"/>
  <c r="G107" i="25"/>
  <c r="G108" i="25"/>
  <c r="G109" i="25"/>
  <c r="G110" i="25"/>
  <c r="G111" i="25"/>
  <c r="G112" i="25"/>
  <c r="G113" i="25"/>
  <c r="G114" i="25"/>
  <c r="G115" i="25"/>
  <c r="G116" i="25"/>
  <c r="G117" i="25"/>
  <c r="G118" i="25"/>
  <c r="G119" i="25"/>
  <c r="G120" i="25"/>
  <c r="G121" i="25"/>
  <c r="G122" i="25"/>
  <c r="G123" i="25"/>
  <c r="G124" i="25"/>
  <c r="G125" i="25"/>
  <c r="G126" i="25"/>
  <c r="G127" i="25"/>
  <c r="G128" i="25"/>
  <c r="G129" i="25"/>
  <c r="G130" i="25"/>
  <c r="G131" i="25"/>
  <c r="G132" i="25"/>
  <c r="G133" i="25"/>
  <c r="G134" i="25"/>
  <c r="G135" i="25"/>
  <c r="G136" i="25"/>
  <c r="G137" i="25"/>
  <c r="G138" i="25"/>
  <c r="G139" i="25"/>
  <c r="G140" i="25"/>
  <c r="G141" i="25"/>
  <c r="G142" i="25"/>
  <c r="G143" i="25"/>
  <c r="G144" i="25"/>
  <c r="G145" i="25"/>
  <c r="G146" i="25"/>
  <c r="G147" i="25"/>
  <c r="G148" i="25"/>
  <c r="G149" i="25"/>
  <c r="G150" i="25"/>
  <c r="G151" i="25"/>
  <c r="G152" i="25"/>
  <c r="G153" i="25"/>
  <c r="G154" i="25"/>
  <c r="G155" i="25"/>
  <c r="G156" i="25"/>
  <c r="G157" i="25"/>
  <c r="G158" i="25"/>
  <c r="G159" i="25"/>
  <c r="G160" i="25"/>
  <c r="G161" i="25"/>
  <c r="G162" i="25"/>
  <c r="G163" i="25"/>
  <c r="G164" i="25"/>
  <c r="G165" i="25"/>
  <c r="G166" i="25"/>
  <c r="G167" i="25"/>
  <c r="G168" i="25"/>
  <c r="G169" i="25"/>
  <c r="G170" i="25"/>
  <c r="G171" i="25"/>
  <c r="G172" i="25"/>
  <c r="G173" i="25"/>
  <c r="G174" i="25"/>
  <c r="G175" i="25"/>
  <c r="G176" i="25"/>
  <c r="G177" i="25"/>
  <c r="G178" i="25"/>
  <c r="G179" i="25"/>
  <c r="G180" i="25"/>
  <c r="G181" i="25"/>
  <c r="G182" i="25"/>
  <c r="G183" i="25"/>
  <c r="G184" i="25"/>
  <c r="G185" i="25"/>
  <c r="G186" i="25"/>
  <c r="G187" i="25"/>
  <c r="G188" i="25"/>
  <c r="G189" i="25"/>
  <c r="G190" i="25"/>
  <c r="G191" i="25"/>
  <c r="G192" i="25"/>
  <c r="G193" i="25"/>
  <c r="G194" i="25"/>
  <c r="G195" i="25"/>
  <c r="G196" i="25"/>
  <c r="G197" i="25"/>
  <c r="G198" i="25"/>
  <c r="G199" i="25"/>
  <c r="G200" i="25"/>
  <c r="G201" i="25"/>
  <c r="G202" i="25"/>
  <c r="G203" i="25"/>
  <c r="G204" i="25"/>
  <c r="G205" i="25"/>
  <c r="G206" i="25"/>
  <c r="G207" i="25"/>
  <c r="G208" i="25"/>
  <c r="G209" i="25"/>
  <c r="G210" i="25"/>
  <c r="G211" i="25"/>
  <c r="G212" i="25"/>
  <c r="G213" i="25"/>
  <c r="G214" i="25"/>
  <c r="G215" i="25"/>
  <c r="G216" i="25"/>
  <c r="G217" i="25"/>
  <c r="G218" i="25"/>
  <c r="G219" i="25"/>
  <c r="G220" i="25"/>
  <c r="G221" i="25"/>
  <c r="G222" i="25"/>
  <c r="G223" i="25"/>
  <c r="G224" i="25"/>
  <c r="G225" i="25"/>
  <c r="G226" i="25"/>
  <c r="G227" i="25"/>
  <c r="G228" i="25"/>
  <c r="G229" i="25"/>
  <c r="G230" i="25"/>
  <c r="G231" i="25"/>
  <c r="G232" i="25"/>
  <c r="G233" i="25"/>
  <c r="G234" i="25"/>
  <c r="G235" i="25"/>
  <c r="G236" i="25"/>
  <c r="G237" i="25"/>
  <c r="G238" i="25"/>
  <c r="G239" i="25"/>
  <c r="G240" i="25"/>
  <c r="G241" i="25"/>
  <c r="G242" i="25"/>
  <c r="G243" i="25"/>
  <c r="G244" i="25"/>
  <c r="G245" i="25"/>
  <c r="G246" i="25"/>
  <c r="G247" i="25"/>
  <c r="G248" i="25"/>
  <c r="G249" i="25"/>
  <c r="G250" i="25"/>
  <c r="G251" i="25"/>
  <c r="G252" i="25"/>
  <c r="G253" i="25"/>
  <c r="G254" i="25"/>
  <c r="G255" i="25"/>
  <c r="G256" i="25"/>
  <c r="G257" i="25"/>
  <c r="G258" i="25"/>
  <c r="G259" i="25"/>
  <c r="G260" i="25"/>
  <c r="G261" i="25"/>
  <c r="G262" i="25"/>
  <c r="G263" i="25"/>
  <c r="G264" i="25"/>
  <c r="G265" i="25"/>
  <c r="G266" i="25"/>
  <c r="G267" i="25"/>
  <c r="G268" i="25"/>
  <c r="G269" i="25"/>
  <c r="G270" i="25"/>
  <c r="G271" i="25"/>
  <c r="G272" i="25"/>
  <c r="G273" i="25"/>
  <c r="G274" i="25"/>
  <c r="G275" i="25"/>
  <c r="G276" i="25"/>
  <c r="G277" i="25"/>
  <c r="G278" i="25"/>
  <c r="G279" i="25"/>
  <c r="G280" i="25"/>
  <c r="G281" i="25"/>
  <c r="G282" i="25"/>
  <c r="G283" i="25"/>
  <c r="G284" i="25"/>
  <c r="G285" i="25"/>
  <c r="G286" i="25"/>
  <c r="G287" i="25"/>
  <c r="G288" i="25"/>
  <c r="G289" i="25"/>
  <c r="G290" i="25"/>
  <c r="G291" i="25"/>
  <c r="G292" i="25"/>
  <c r="G293" i="25"/>
  <c r="G294" i="25"/>
  <c r="G295" i="25"/>
  <c r="G296" i="25"/>
  <c r="G297" i="25"/>
  <c r="G298" i="25"/>
  <c r="G299" i="25"/>
  <c r="G300" i="25"/>
  <c r="G301" i="25"/>
  <c r="G302" i="25"/>
  <c r="G303" i="25"/>
  <c r="G304" i="25"/>
  <c r="G305" i="25"/>
  <c r="G306" i="25"/>
  <c r="G307" i="25"/>
  <c r="G308" i="25"/>
  <c r="G309" i="25"/>
  <c r="G310" i="25"/>
  <c r="G311" i="25"/>
  <c r="G312" i="25"/>
  <c r="G313" i="25"/>
  <c r="G314" i="25"/>
  <c r="G315" i="25"/>
  <c r="G316" i="25"/>
  <c r="G317" i="25"/>
  <c r="G318" i="25"/>
  <c r="G319" i="25"/>
  <c r="G320" i="25"/>
  <c r="G321" i="25"/>
  <c r="G322" i="25"/>
  <c r="G323" i="25"/>
  <c r="G324" i="25"/>
  <c r="G325" i="25"/>
  <c r="G326" i="25"/>
  <c r="G327" i="25"/>
  <c r="G328" i="25"/>
  <c r="G329" i="25"/>
  <c r="G330" i="25"/>
  <c r="G331" i="25"/>
  <c r="G332" i="25"/>
  <c r="G333" i="25"/>
  <c r="G334" i="25"/>
  <c r="G335" i="25"/>
  <c r="G336" i="25"/>
  <c r="G337" i="25"/>
  <c r="G338" i="25"/>
  <c r="G339" i="25"/>
  <c r="G340" i="25"/>
  <c r="G341" i="25"/>
  <c r="G342" i="25"/>
  <c r="G343" i="25"/>
  <c r="G344" i="25"/>
  <c r="G345" i="25"/>
  <c r="G346" i="25"/>
  <c r="G347" i="25"/>
  <c r="G348" i="25"/>
  <c r="G349" i="25"/>
  <c r="G350" i="25"/>
  <c r="G351" i="25"/>
  <c r="G352" i="25"/>
  <c r="G353" i="25"/>
  <c r="G354" i="25"/>
  <c r="G355" i="25"/>
  <c r="G356" i="25"/>
  <c r="G357" i="25"/>
  <c r="G358" i="25"/>
  <c r="G359" i="25"/>
  <c r="G360" i="25"/>
  <c r="G361" i="25"/>
  <c r="G362" i="25"/>
  <c r="G363" i="25"/>
  <c r="G364" i="25"/>
  <c r="G365" i="25"/>
  <c r="G366" i="25"/>
  <c r="G367" i="25"/>
  <c r="G368" i="25"/>
  <c r="G369" i="25"/>
  <c r="G370" i="25"/>
  <c r="G371" i="25"/>
  <c r="G372" i="25"/>
  <c r="G373" i="25"/>
  <c r="G374" i="25"/>
  <c r="G375" i="25"/>
  <c r="G376" i="25"/>
  <c r="G377" i="25"/>
  <c r="G378" i="25"/>
  <c r="G379" i="25"/>
  <c r="G380" i="25"/>
  <c r="G381" i="25"/>
  <c r="G382" i="25"/>
  <c r="G383" i="25"/>
  <c r="G384" i="25"/>
  <c r="G385" i="25"/>
  <c r="G386" i="25"/>
  <c r="G387" i="25"/>
  <c r="G388" i="25"/>
  <c r="G389" i="25"/>
  <c r="G390" i="25"/>
  <c r="G391" i="25"/>
  <c r="G392" i="25"/>
  <c r="G393" i="25"/>
  <c r="G394" i="25"/>
  <c r="G395" i="25"/>
  <c r="G396" i="25"/>
  <c r="G397" i="25"/>
  <c r="G398" i="25"/>
  <c r="G399" i="25"/>
  <c r="G400" i="25"/>
  <c r="G401" i="25"/>
  <c r="G402" i="25"/>
  <c r="G403" i="25"/>
  <c r="G404" i="25"/>
  <c r="G405" i="25"/>
  <c r="G406" i="25"/>
  <c r="G407" i="25"/>
  <c r="G408" i="25"/>
  <c r="G409" i="25"/>
  <c r="G410" i="25"/>
  <c r="G411" i="25"/>
  <c r="G412" i="25"/>
  <c r="G413" i="25"/>
  <c r="G414" i="25"/>
  <c r="G415" i="25"/>
  <c r="G416" i="25"/>
  <c r="G417" i="25"/>
  <c r="G418" i="25"/>
  <c r="G419" i="25"/>
  <c r="G420" i="25"/>
  <c r="G421" i="25"/>
  <c r="G422" i="25"/>
  <c r="G423" i="25"/>
  <c r="G424" i="25"/>
  <c r="G425" i="25"/>
  <c r="G426" i="25"/>
  <c r="G427" i="25"/>
  <c r="G428" i="25"/>
  <c r="G429" i="25"/>
  <c r="G430" i="25"/>
  <c r="G431" i="25"/>
  <c r="G432" i="25"/>
  <c r="G433" i="25"/>
  <c r="G434" i="25"/>
  <c r="G435" i="25"/>
  <c r="G436" i="25"/>
  <c r="G437" i="25"/>
  <c r="G438" i="25"/>
  <c r="G439" i="25"/>
  <c r="G440" i="25"/>
  <c r="G441" i="25"/>
  <c r="G442" i="25"/>
  <c r="G443" i="25"/>
  <c r="G444" i="25"/>
  <c r="G445" i="25"/>
  <c r="G446" i="25"/>
  <c r="G447" i="25"/>
  <c r="G448" i="25"/>
  <c r="G449" i="25"/>
  <c r="G450" i="25"/>
  <c r="G451" i="25"/>
  <c r="G452" i="25"/>
  <c r="G453" i="25"/>
  <c r="G454" i="25"/>
  <c r="G455" i="25"/>
  <c r="G456" i="25"/>
  <c r="G457" i="25"/>
  <c r="G458" i="25"/>
  <c r="G459" i="25"/>
  <c r="G460" i="25"/>
  <c r="G461" i="25"/>
  <c r="G462" i="25"/>
  <c r="G463" i="25"/>
  <c r="G464" i="25"/>
  <c r="G465" i="25"/>
  <c r="G466" i="25"/>
  <c r="G467" i="25"/>
  <c r="G468" i="25"/>
  <c r="F25" i="20" l="1"/>
  <c r="BP124" i="25"/>
  <c r="CO124" i="19" s="1"/>
  <c r="CP124" i="19"/>
  <c r="CP399" i="19"/>
  <c r="BP399" i="25"/>
  <c r="CO399" i="19" s="1"/>
  <c r="CP303" i="19"/>
  <c r="BP303" i="25"/>
  <c r="CO303" i="19" s="1"/>
  <c r="BP171" i="25"/>
  <c r="CO171" i="19" s="1"/>
  <c r="CP171" i="19"/>
  <c r="BP434" i="25"/>
  <c r="CO434" i="19" s="1"/>
  <c r="CP434" i="19"/>
  <c r="BP398" i="25"/>
  <c r="CO398" i="19" s="1"/>
  <c r="CP398" i="19"/>
  <c r="BP362" i="25"/>
  <c r="CO362" i="19" s="1"/>
  <c r="CP362" i="19"/>
  <c r="CP326" i="19"/>
  <c r="BP326" i="25"/>
  <c r="CO326" i="19" s="1"/>
  <c r="BP302" i="25"/>
  <c r="CO302" i="19" s="1"/>
  <c r="CP302" i="19"/>
  <c r="BP278" i="25"/>
  <c r="CO278" i="19" s="1"/>
  <c r="CP278" i="19"/>
  <c r="CP266" i="19"/>
  <c r="BP266" i="25"/>
  <c r="CO266" i="19" s="1"/>
  <c r="CP254" i="19"/>
  <c r="BP254" i="25"/>
  <c r="CO254" i="19" s="1"/>
  <c r="CP230" i="19"/>
  <c r="BP230" i="25"/>
  <c r="CO230" i="19" s="1"/>
  <c r="BP218" i="25"/>
  <c r="CO218" i="19" s="1"/>
  <c r="CP218" i="19"/>
  <c r="CP206" i="19"/>
  <c r="BP206" i="25"/>
  <c r="CO206" i="19" s="1"/>
  <c r="CP194" i="19"/>
  <c r="BP194" i="25"/>
  <c r="CO194" i="19" s="1"/>
  <c r="CP182" i="19"/>
  <c r="BP182" i="25"/>
  <c r="CO182" i="19" s="1"/>
  <c r="BP170" i="25"/>
  <c r="CO170" i="19" s="1"/>
  <c r="CP170" i="19"/>
  <c r="BP158" i="25"/>
  <c r="CO158" i="19" s="1"/>
  <c r="CP158" i="19"/>
  <c r="BP146" i="25"/>
  <c r="CO146" i="19" s="1"/>
  <c r="CP146" i="19"/>
  <c r="BP134" i="25"/>
  <c r="CO134" i="19" s="1"/>
  <c r="CP134" i="19"/>
  <c r="BP122" i="25"/>
  <c r="CO122" i="19" s="1"/>
  <c r="CP122" i="19"/>
  <c r="CP110" i="19"/>
  <c r="BP110" i="25"/>
  <c r="CO110" i="19" s="1"/>
  <c r="BP98" i="25"/>
  <c r="CO98" i="19" s="1"/>
  <c r="CP98" i="19"/>
  <c r="CP86" i="19"/>
  <c r="BP86" i="25"/>
  <c r="CO86" i="19" s="1"/>
  <c r="CP436" i="19"/>
  <c r="BP436" i="25"/>
  <c r="CO436" i="19" s="1"/>
  <c r="CP400" i="19"/>
  <c r="BP400" i="25"/>
  <c r="CO400" i="19" s="1"/>
  <c r="CP352" i="19"/>
  <c r="BP352" i="25"/>
  <c r="CO352" i="19" s="1"/>
  <c r="BP328" i="25"/>
  <c r="CO328" i="19" s="1"/>
  <c r="CP328" i="19"/>
  <c r="BP304" i="25"/>
  <c r="CO304" i="19" s="1"/>
  <c r="CP304" i="19"/>
  <c r="CP268" i="19"/>
  <c r="BP268" i="25"/>
  <c r="CO268" i="19" s="1"/>
  <c r="CP244" i="19"/>
  <c r="BP244" i="25"/>
  <c r="CO244" i="19" s="1"/>
  <c r="BP220" i="25"/>
  <c r="CO220" i="19" s="1"/>
  <c r="CP220" i="19"/>
  <c r="CP172" i="19"/>
  <c r="BP172" i="25"/>
  <c r="CO172" i="19" s="1"/>
  <c r="CP88" i="19"/>
  <c r="BP88" i="25"/>
  <c r="CO88" i="19" s="1"/>
  <c r="CP435" i="19"/>
  <c r="BP435" i="25"/>
  <c r="CO435" i="19" s="1"/>
  <c r="BP363" i="25"/>
  <c r="CO363" i="19" s="1"/>
  <c r="CP363" i="19"/>
  <c r="BP327" i="25"/>
  <c r="CO327" i="19" s="1"/>
  <c r="CP327" i="19"/>
  <c r="CP279" i="19"/>
  <c r="BP279" i="25"/>
  <c r="CO279" i="19" s="1"/>
  <c r="CP255" i="19"/>
  <c r="BP255" i="25"/>
  <c r="CO255" i="19" s="1"/>
  <c r="CP219" i="19"/>
  <c r="BP219" i="25"/>
  <c r="CO219" i="19" s="1"/>
  <c r="BP135" i="25"/>
  <c r="CO135" i="19" s="1"/>
  <c r="CP135" i="19"/>
  <c r="BP458" i="25"/>
  <c r="CO458" i="19" s="1"/>
  <c r="CP458" i="19"/>
  <c r="BP446" i="25"/>
  <c r="CO446" i="19" s="1"/>
  <c r="CP446" i="19"/>
  <c r="BP422" i="25"/>
  <c r="CO422" i="19" s="1"/>
  <c r="CP422" i="19"/>
  <c r="BP410" i="25"/>
  <c r="CO410" i="19" s="1"/>
  <c r="CP410" i="19"/>
  <c r="BP386" i="25"/>
  <c r="CO386" i="19" s="1"/>
  <c r="CP386" i="19"/>
  <c r="CP374" i="19"/>
  <c r="BP374" i="25"/>
  <c r="CO374" i="19" s="1"/>
  <c r="CP350" i="19"/>
  <c r="BP350" i="25"/>
  <c r="CO350" i="19" s="1"/>
  <c r="CP338" i="19"/>
  <c r="BP338" i="25"/>
  <c r="CO338" i="19" s="1"/>
  <c r="CP314" i="19"/>
  <c r="BP314" i="25"/>
  <c r="CO314" i="19" s="1"/>
  <c r="CP290" i="19"/>
  <c r="BP290" i="25"/>
  <c r="CO290" i="19" s="1"/>
  <c r="BP242" i="25"/>
  <c r="CO242" i="19" s="1"/>
  <c r="CP242" i="19"/>
  <c r="BP457" i="25"/>
  <c r="CO457" i="19" s="1"/>
  <c r="CP457" i="19"/>
  <c r="CP445" i="19"/>
  <c r="BP445" i="25"/>
  <c r="CO445" i="19" s="1"/>
  <c r="BP433" i="25"/>
  <c r="CO433" i="19" s="1"/>
  <c r="CP433" i="19"/>
  <c r="BP421" i="25"/>
  <c r="CO421" i="19" s="1"/>
  <c r="CP421" i="19"/>
  <c r="BP409" i="25"/>
  <c r="CO409" i="19" s="1"/>
  <c r="CP409" i="19"/>
  <c r="BP397" i="25"/>
  <c r="CO397" i="19" s="1"/>
  <c r="CP397" i="19"/>
  <c r="BP385" i="25"/>
  <c r="CO385" i="19" s="1"/>
  <c r="CP385" i="19"/>
  <c r="BP373" i="25"/>
  <c r="CO373" i="19" s="1"/>
  <c r="CP373" i="19"/>
  <c r="CP361" i="19"/>
  <c r="BP361" i="25"/>
  <c r="CO361" i="19" s="1"/>
  <c r="CP349" i="19"/>
  <c r="BP349" i="25"/>
  <c r="CO349" i="19" s="1"/>
  <c r="CP337" i="19"/>
  <c r="BP337" i="25"/>
  <c r="CO337" i="19" s="1"/>
  <c r="CP325" i="19"/>
  <c r="BP325" i="25"/>
  <c r="CO325" i="19" s="1"/>
  <c r="BP313" i="25"/>
  <c r="CO313" i="19" s="1"/>
  <c r="CP313" i="19"/>
  <c r="CP301" i="19"/>
  <c r="BP301" i="25"/>
  <c r="CO301" i="19" s="1"/>
  <c r="CP289" i="19"/>
  <c r="BP289" i="25"/>
  <c r="CO289" i="19" s="1"/>
  <c r="CP277" i="19"/>
  <c r="BP277" i="25"/>
  <c r="CO277" i="19" s="1"/>
  <c r="CP265" i="19"/>
  <c r="BP265" i="25"/>
  <c r="CO265" i="19" s="1"/>
  <c r="CP253" i="19"/>
  <c r="BP253" i="25"/>
  <c r="CO253" i="19" s="1"/>
  <c r="BP241" i="25"/>
  <c r="CO241" i="19" s="1"/>
  <c r="CP241" i="19"/>
  <c r="BP229" i="25"/>
  <c r="CO229" i="19" s="1"/>
  <c r="CP229" i="19"/>
  <c r="CP217" i="19"/>
  <c r="BP217" i="25"/>
  <c r="CO217" i="19" s="1"/>
  <c r="CP205" i="19"/>
  <c r="BP205" i="25"/>
  <c r="CO205" i="19" s="1"/>
  <c r="BP193" i="25"/>
  <c r="CO193" i="19" s="1"/>
  <c r="CP193" i="19"/>
  <c r="CP181" i="19"/>
  <c r="BP181" i="25"/>
  <c r="CO181" i="19" s="1"/>
  <c r="CP169" i="19"/>
  <c r="BP169" i="25"/>
  <c r="CO169" i="19" s="1"/>
  <c r="BP157" i="25"/>
  <c r="CO157" i="19" s="1"/>
  <c r="CP157" i="19"/>
  <c r="BP145" i="25"/>
  <c r="CO145" i="19" s="1"/>
  <c r="CP145" i="19"/>
  <c r="BP133" i="25"/>
  <c r="CO133" i="19" s="1"/>
  <c r="CP133" i="19"/>
  <c r="BP121" i="25"/>
  <c r="CO121" i="19" s="1"/>
  <c r="CP121" i="19"/>
  <c r="BP109" i="25"/>
  <c r="CO109" i="19" s="1"/>
  <c r="CP109" i="19"/>
  <c r="BP97" i="25"/>
  <c r="CO97" i="19" s="1"/>
  <c r="CP97" i="19"/>
  <c r="CP85" i="19"/>
  <c r="BP85" i="25"/>
  <c r="CO85" i="19" s="1"/>
  <c r="CP160" i="19"/>
  <c r="BP160" i="25"/>
  <c r="CO160" i="19" s="1"/>
  <c r="BP195" i="25"/>
  <c r="CO195" i="19" s="1"/>
  <c r="CP195" i="19"/>
  <c r="CP456" i="19"/>
  <c r="BP456" i="25"/>
  <c r="CO456" i="19" s="1"/>
  <c r="CP444" i="19"/>
  <c r="BP444" i="25"/>
  <c r="CO444" i="19" s="1"/>
  <c r="CP432" i="19"/>
  <c r="BP432" i="25"/>
  <c r="CO432" i="19" s="1"/>
  <c r="CP420" i="19"/>
  <c r="BP420" i="25"/>
  <c r="CO420" i="19" s="1"/>
  <c r="CP408" i="19"/>
  <c r="BP408" i="25"/>
  <c r="CO408" i="19" s="1"/>
  <c r="BP396" i="25"/>
  <c r="CO396" i="19" s="1"/>
  <c r="CP396" i="19"/>
  <c r="CP384" i="19"/>
  <c r="BP384" i="25"/>
  <c r="CO384" i="19" s="1"/>
  <c r="CP372" i="19"/>
  <c r="BP372" i="25"/>
  <c r="CO372" i="19" s="1"/>
  <c r="CP360" i="19"/>
  <c r="BP360" i="25"/>
  <c r="CO360" i="19" s="1"/>
  <c r="CP348" i="19"/>
  <c r="BP348" i="25"/>
  <c r="CO348" i="19" s="1"/>
  <c r="CP336" i="19"/>
  <c r="BP336" i="25"/>
  <c r="CO336" i="19" s="1"/>
  <c r="BP324" i="25"/>
  <c r="CO324" i="19" s="1"/>
  <c r="CP324" i="19"/>
  <c r="CP312" i="19"/>
  <c r="BP312" i="25"/>
  <c r="CO312" i="19" s="1"/>
  <c r="CP300" i="19"/>
  <c r="BP300" i="25"/>
  <c r="CO300" i="19" s="1"/>
  <c r="CP288" i="19"/>
  <c r="BP288" i="25"/>
  <c r="CO288" i="19" s="1"/>
  <c r="CP276" i="19"/>
  <c r="BP276" i="25"/>
  <c r="CO276" i="19" s="1"/>
  <c r="CP264" i="19"/>
  <c r="BP264" i="25"/>
  <c r="CO264" i="19" s="1"/>
  <c r="BP252" i="25"/>
  <c r="CO252" i="19" s="1"/>
  <c r="CP252" i="19"/>
  <c r="CP240" i="19"/>
  <c r="BP240" i="25"/>
  <c r="CO240" i="19" s="1"/>
  <c r="CP228" i="19"/>
  <c r="BP228" i="25"/>
  <c r="CO228" i="19" s="1"/>
  <c r="CP216" i="19"/>
  <c r="BP216" i="25"/>
  <c r="CO216" i="19" s="1"/>
  <c r="CP204" i="19"/>
  <c r="BP204" i="25"/>
  <c r="CO204" i="19" s="1"/>
  <c r="CP192" i="19"/>
  <c r="BP192" i="25"/>
  <c r="CO192" i="19" s="1"/>
  <c r="BP180" i="25"/>
  <c r="CO180" i="19" s="1"/>
  <c r="CP180" i="19"/>
  <c r="CP168" i="19"/>
  <c r="BP168" i="25"/>
  <c r="CO168" i="19" s="1"/>
  <c r="CP156" i="19"/>
  <c r="BP156" i="25"/>
  <c r="CO156" i="19" s="1"/>
  <c r="BP144" i="25"/>
  <c r="CO144" i="19" s="1"/>
  <c r="CP144" i="19"/>
  <c r="BP132" i="25"/>
  <c r="CO132" i="19" s="1"/>
  <c r="CP132" i="19"/>
  <c r="CP120" i="19"/>
  <c r="BP120" i="25"/>
  <c r="CO120" i="19" s="1"/>
  <c r="CP108" i="19"/>
  <c r="BP108" i="25"/>
  <c r="CO108" i="19" s="1"/>
  <c r="CP96" i="19"/>
  <c r="BP96" i="25"/>
  <c r="CO96" i="19" s="1"/>
  <c r="CP84" i="19"/>
  <c r="BP84" i="25"/>
  <c r="CO84" i="19" s="1"/>
  <c r="BP136" i="25"/>
  <c r="CO136" i="19" s="1"/>
  <c r="CP136" i="19"/>
  <c r="CP411" i="19"/>
  <c r="BP411" i="25"/>
  <c r="CO411" i="19" s="1"/>
  <c r="CP315" i="19"/>
  <c r="BP315" i="25"/>
  <c r="CO315" i="19" s="1"/>
  <c r="CP243" i="19"/>
  <c r="BP243" i="25"/>
  <c r="CO243" i="19" s="1"/>
  <c r="BP111" i="25"/>
  <c r="CO111" i="19" s="1"/>
  <c r="CP111" i="19"/>
  <c r="BP468" i="25"/>
  <c r="CO468" i="19" s="1"/>
  <c r="CP468" i="19"/>
  <c r="BP467" i="25"/>
  <c r="CO467" i="19" s="1"/>
  <c r="CP467" i="19"/>
  <c r="BP455" i="25"/>
  <c r="CO455" i="19" s="1"/>
  <c r="CP455" i="19"/>
  <c r="CP443" i="19"/>
  <c r="BP443" i="25"/>
  <c r="CO443" i="19" s="1"/>
  <c r="CP431" i="19"/>
  <c r="BP431" i="25"/>
  <c r="CO431" i="19" s="1"/>
  <c r="CP419" i="19"/>
  <c r="BP419" i="25"/>
  <c r="CO419" i="19" s="1"/>
  <c r="CP407" i="19"/>
  <c r="BP407" i="25"/>
  <c r="CO407" i="19" s="1"/>
  <c r="CP395" i="19"/>
  <c r="BP395" i="25"/>
  <c r="CO395" i="19" s="1"/>
  <c r="CP383" i="19"/>
  <c r="BP383" i="25"/>
  <c r="CO383" i="19" s="1"/>
  <c r="CP371" i="19"/>
  <c r="BP371" i="25"/>
  <c r="CO371" i="19" s="1"/>
  <c r="BP359" i="25"/>
  <c r="CO359" i="19" s="1"/>
  <c r="CP359" i="19"/>
  <c r="BP347" i="25"/>
  <c r="CO347" i="19" s="1"/>
  <c r="CP347" i="19"/>
  <c r="CP335" i="19"/>
  <c r="BP335" i="25"/>
  <c r="CO335" i="19" s="1"/>
  <c r="CP323" i="19"/>
  <c r="BP323" i="25"/>
  <c r="CO323" i="19" s="1"/>
  <c r="CP311" i="19"/>
  <c r="BP311" i="25"/>
  <c r="CO311" i="19" s="1"/>
  <c r="CP299" i="19"/>
  <c r="BP299" i="25"/>
  <c r="CO299" i="19" s="1"/>
  <c r="CP287" i="19"/>
  <c r="BP287" i="25"/>
  <c r="CO287" i="19" s="1"/>
  <c r="CP275" i="19"/>
  <c r="BP275" i="25"/>
  <c r="CO275" i="19" s="1"/>
  <c r="CP263" i="19"/>
  <c r="BP263" i="25"/>
  <c r="CO263" i="19" s="1"/>
  <c r="CP251" i="19"/>
  <c r="BP251" i="25"/>
  <c r="CO251" i="19" s="1"/>
  <c r="CP239" i="19"/>
  <c r="BP239" i="25"/>
  <c r="CO239" i="19" s="1"/>
  <c r="CP227" i="19"/>
  <c r="BP227" i="25"/>
  <c r="CO227" i="19" s="1"/>
  <c r="BP215" i="25"/>
  <c r="CO215" i="19" s="1"/>
  <c r="CP215" i="19"/>
  <c r="BP203" i="25"/>
  <c r="CO203" i="19" s="1"/>
  <c r="CP203" i="19"/>
  <c r="BP191" i="25"/>
  <c r="CO191" i="19" s="1"/>
  <c r="CP191" i="19"/>
  <c r="BP179" i="25"/>
  <c r="CO179" i="19" s="1"/>
  <c r="CP179" i="19"/>
  <c r="BP167" i="25"/>
  <c r="CO167" i="19" s="1"/>
  <c r="CP167" i="19"/>
  <c r="CP155" i="19"/>
  <c r="BP155" i="25"/>
  <c r="CO155" i="19" s="1"/>
  <c r="CP143" i="19"/>
  <c r="BP143" i="25"/>
  <c r="CO143" i="19" s="1"/>
  <c r="CP131" i="19"/>
  <c r="BP131" i="25"/>
  <c r="CO131" i="19" s="1"/>
  <c r="CP119" i="19"/>
  <c r="BP119" i="25"/>
  <c r="CO119" i="19" s="1"/>
  <c r="CP107" i="19"/>
  <c r="BP107" i="25"/>
  <c r="CO107" i="19" s="1"/>
  <c r="CP95" i="19"/>
  <c r="BP95" i="25"/>
  <c r="CO95" i="19" s="1"/>
  <c r="CP83" i="19"/>
  <c r="BP83" i="25"/>
  <c r="CO83" i="19" s="1"/>
  <c r="CP460" i="19"/>
  <c r="BP460" i="25"/>
  <c r="CO460" i="19" s="1"/>
  <c r="CP208" i="19"/>
  <c r="BP208" i="25"/>
  <c r="CO208" i="19" s="1"/>
  <c r="BP387" i="25"/>
  <c r="CO387" i="19" s="1"/>
  <c r="CP387" i="19"/>
  <c r="BP99" i="25"/>
  <c r="CO99" i="19" s="1"/>
  <c r="CP99" i="19"/>
  <c r="CP382" i="19"/>
  <c r="BP382" i="25"/>
  <c r="CO382" i="19" s="1"/>
  <c r="BP322" i="25"/>
  <c r="CO322" i="19" s="1"/>
  <c r="CP322" i="19"/>
  <c r="CP310" i="19"/>
  <c r="BP310" i="25"/>
  <c r="CO310" i="19" s="1"/>
  <c r="CP298" i="19"/>
  <c r="BP298" i="25"/>
  <c r="CO298" i="19" s="1"/>
  <c r="CP286" i="19"/>
  <c r="BP286" i="25"/>
  <c r="CO286" i="19" s="1"/>
  <c r="CP274" i="19"/>
  <c r="BP274" i="25"/>
  <c r="CO274" i="19" s="1"/>
  <c r="CP262" i="19"/>
  <c r="BP262" i="25"/>
  <c r="CO262" i="19" s="1"/>
  <c r="BP250" i="25"/>
  <c r="CO250" i="19" s="1"/>
  <c r="CP250" i="19"/>
  <c r="CP238" i="19"/>
  <c r="BP238" i="25"/>
  <c r="CO238" i="19" s="1"/>
  <c r="CP226" i="19"/>
  <c r="BP226" i="25"/>
  <c r="CO226" i="19" s="1"/>
  <c r="CP214" i="19"/>
  <c r="BP214" i="25"/>
  <c r="CO214" i="19" s="1"/>
  <c r="BP202" i="25"/>
  <c r="CO202" i="19" s="1"/>
  <c r="CP202" i="19"/>
  <c r="CP190" i="19"/>
  <c r="BP190" i="25"/>
  <c r="CO190" i="19" s="1"/>
  <c r="CP178" i="19"/>
  <c r="BP178" i="25"/>
  <c r="CO178" i="19" s="1"/>
  <c r="CP166" i="19"/>
  <c r="BP166" i="25"/>
  <c r="CO166" i="19" s="1"/>
  <c r="CP154" i="19"/>
  <c r="BP154" i="25"/>
  <c r="CO154" i="19" s="1"/>
  <c r="CP142" i="19"/>
  <c r="BP142" i="25"/>
  <c r="CO142" i="19" s="1"/>
  <c r="CP130" i="19"/>
  <c r="BP130" i="25"/>
  <c r="CO130" i="19" s="1"/>
  <c r="CP118" i="19"/>
  <c r="BP118" i="25"/>
  <c r="CO118" i="19" s="1"/>
  <c r="BP106" i="25"/>
  <c r="CO106" i="19" s="1"/>
  <c r="CP106" i="19"/>
  <c r="CP94" i="19"/>
  <c r="BP94" i="25"/>
  <c r="CO94" i="19" s="1"/>
  <c r="CP82" i="19"/>
  <c r="BP82" i="25"/>
  <c r="CO82" i="19" s="1"/>
  <c r="CP388" i="19"/>
  <c r="BP388" i="25"/>
  <c r="CO388" i="19" s="1"/>
  <c r="BP292" i="25"/>
  <c r="CO292" i="19" s="1"/>
  <c r="CP292" i="19"/>
  <c r="CP100" i="19"/>
  <c r="BP100" i="25"/>
  <c r="CO100" i="19" s="1"/>
  <c r="BP459" i="25"/>
  <c r="CO459" i="19" s="1"/>
  <c r="CP459" i="19"/>
  <c r="BP147" i="25"/>
  <c r="CO147" i="19" s="1"/>
  <c r="CP147" i="19"/>
  <c r="CP454" i="19"/>
  <c r="BP454" i="25"/>
  <c r="CO454" i="19" s="1"/>
  <c r="CP394" i="19"/>
  <c r="BP394" i="25"/>
  <c r="CO394" i="19" s="1"/>
  <c r="BP417" i="25"/>
  <c r="CO417" i="19" s="1"/>
  <c r="CP417" i="19"/>
  <c r="BP357" i="25"/>
  <c r="CO357" i="19" s="1"/>
  <c r="CP357" i="19"/>
  <c r="CP321" i="19"/>
  <c r="BP321" i="25"/>
  <c r="CO321" i="19" s="1"/>
  <c r="CP285" i="19"/>
  <c r="BP285" i="25"/>
  <c r="CO285" i="19" s="1"/>
  <c r="BP249" i="25"/>
  <c r="CO249" i="19" s="1"/>
  <c r="CP249" i="19"/>
  <c r="CP225" i="19"/>
  <c r="BP225" i="25"/>
  <c r="CO225" i="19" s="1"/>
  <c r="BP201" i="25"/>
  <c r="CO201" i="19" s="1"/>
  <c r="CP201" i="19"/>
  <c r="CP189" i="19"/>
  <c r="BP189" i="25"/>
  <c r="CO189" i="19" s="1"/>
  <c r="CP177" i="19"/>
  <c r="BP177" i="25"/>
  <c r="CO177" i="19" s="1"/>
  <c r="BP153" i="25"/>
  <c r="CO153" i="19" s="1"/>
  <c r="CP153" i="19"/>
  <c r="CP141" i="19"/>
  <c r="BP141" i="25"/>
  <c r="CO141" i="19" s="1"/>
  <c r="CP129" i="19"/>
  <c r="BP129" i="25"/>
  <c r="CO129" i="19" s="1"/>
  <c r="CP117" i="19"/>
  <c r="BP117" i="25"/>
  <c r="CO117" i="19" s="1"/>
  <c r="BP105" i="25"/>
  <c r="CO105" i="19" s="1"/>
  <c r="CP105" i="19"/>
  <c r="BP93" i="25"/>
  <c r="CO93" i="19" s="1"/>
  <c r="CP93" i="19"/>
  <c r="BP81" i="25"/>
  <c r="CO81" i="19" s="1"/>
  <c r="CP81" i="19"/>
  <c r="CP448" i="19"/>
  <c r="BP448" i="25"/>
  <c r="CO448" i="19" s="1"/>
  <c r="CP196" i="19"/>
  <c r="BP196" i="25"/>
  <c r="CO196" i="19" s="1"/>
  <c r="CP423" i="19"/>
  <c r="BP423" i="25"/>
  <c r="CO423" i="19" s="1"/>
  <c r="BP87" i="25"/>
  <c r="CO87" i="19" s="1"/>
  <c r="CP87" i="19"/>
  <c r="BP430" i="25"/>
  <c r="CO430" i="19" s="1"/>
  <c r="CP430" i="19"/>
  <c r="BP346" i="25"/>
  <c r="CO346" i="19" s="1"/>
  <c r="CP346" i="19"/>
  <c r="CP441" i="19"/>
  <c r="BP441" i="25"/>
  <c r="CO441" i="19" s="1"/>
  <c r="BP405" i="25"/>
  <c r="CO405" i="19" s="1"/>
  <c r="CP405" i="19"/>
  <c r="BP369" i="25"/>
  <c r="CO369" i="19" s="1"/>
  <c r="CP369" i="19"/>
  <c r="BP345" i="25"/>
  <c r="CO345" i="19" s="1"/>
  <c r="CP345" i="19"/>
  <c r="CP333" i="19"/>
  <c r="BP333" i="25"/>
  <c r="CO333" i="19" s="1"/>
  <c r="CP309" i="19"/>
  <c r="BP309" i="25"/>
  <c r="CO309" i="19" s="1"/>
  <c r="CP297" i="19"/>
  <c r="BP297" i="25"/>
  <c r="CO297" i="19" s="1"/>
  <c r="BP273" i="25"/>
  <c r="CO273" i="19" s="1"/>
  <c r="CP273" i="19"/>
  <c r="CP261" i="19"/>
  <c r="BP261" i="25"/>
  <c r="CO261" i="19" s="1"/>
  <c r="CP237" i="19"/>
  <c r="BP237" i="25"/>
  <c r="CO237" i="19" s="1"/>
  <c r="CP213" i="19"/>
  <c r="BP213" i="25"/>
  <c r="CO213" i="19" s="1"/>
  <c r="CP165" i="19"/>
  <c r="BP165" i="25"/>
  <c r="CO165" i="19" s="1"/>
  <c r="CP464" i="19"/>
  <c r="BP464" i="25"/>
  <c r="CO464" i="19" s="1"/>
  <c r="CP452" i="19"/>
  <c r="BP452" i="25"/>
  <c r="CO452" i="19" s="1"/>
  <c r="CP440" i="19"/>
  <c r="BP440" i="25"/>
  <c r="CO440" i="19" s="1"/>
  <c r="CP428" i="19"/>
  <c r="BP428" i="25"/>
  <c r="CO428" i="19" s="1"/>
  <c r="CP416" i="19"/>
  <c r="BP416" i="25"/>
  <c r="CO416" i="19" s="1"/>
  <c r="BP404" i="25"/>
  <c r="CO404" i="19" s="1"/>
  <c r="CP404" i="19"/>
  <c r="BP392" i="25"/>
  <c r="CO392" i="19" s="1"/>
  <c r="CP392" i="19"/>
  <c r="BP380" i="25"/>
  <c r="CO380" i="19" s="1"/>
  <c r="CP380" i="19"/>
  <c r="BP368" i="25"/>
  <c r="CO368" i="19" s="1"/>
  <c r="CP368" i="19"/>
  <c r="BP356" i="25"/>
  <c r="CO356" i="19" s="1"/>
  <c r="CP356" i="19"/>
  <c r="BP344" i="25"/>
  <c r="CO344" i="19" s="1"/>
  <c r="CP344" i="19"/>
  <c r="CP332" i="19"/>
  <c r="BP332" i="25"/>
  <c r="CO332" i="19" s="1"/>
  <c r="CP320" i="19"/>
  <c r="BP320" i="25"/>
  <c r="CO320" i="19" s="1"/>
  <c r="CP308" i="19"/>
  <c r="BP308" i="25"/>
  <c r="CO308" i="19" s="1"/>
  <c r="CP296" i="19"/>
  <c r="BP296" i="25"/>
  <c r="CO296" i="19" s="1"/>
  <c r="BP284" i="25"/>
  <c r="CO284" i="19" s="1"/>
  <c r="CP284" i="19"/>
  <c r="CP272" i="19"/>
  <c r="BP272" i="25"/>
  <c r="CO272" i="19" s="1"/>
  <c r="BP260" i="25"/>
  <c r="CO260" i="19" s="1"/>
  <c r="CP260" i="19"/>
  <c r="BP248" i="25"/>
  <c r="CO248" i="19" s="1"/>
  <c r="CP248" i="19"/>
  <c r="BP236" i="25"/>
  <c r="CO236" i="19" s="1"/>
  <c r="CP236" i="19"/>
  <c r="BP224" i="25"/>
  <c r="CO224" i="19" s="1"/>
  <c r="CP224" i="19"/>
  <c r="CP212" i="19"/>
  <c r="BP212" i="25"/>
  <c r="CO212" i="19" s="1"/>
  <c r="BP200" i="25"/>
  <c r="CO200" i="19" s="1"/>
  <c r="CP200" i="19"/>
  <c r="BP188" i="25"/>
  <c r="CO188" i="19" s="1"/>
  <c r="CP188" i="19"/>
  <c r="CP176" i="19"/>
  <c r="BP176" i="25"/>
  <c r="CO176" i="19" s="1"/>
  <c r="CP164" i="19"/>
  <c r="BP164" i="25"/>
  <c r="CO164" i="19" s="1"/>
  <c r="BP152" i="25"/>
  <c r="CO152" i="19" s="1"/>
  <c r="CP152" i="19"/>
  <c r="BP140" i="25"/>
  <c r="CO140" i="19" s="1"/>
  <c r="CP140" i="19"/>
  <c r="CP128" i="19"/>
  <c r="BP128" i="25"/>
  <c r="CO128" i="19" s="1"/>
  <c r="CP116" i="19"/>
  <c r="BP116" i="25"/>
  <c r="CO116" i="19" s="1"/>
  <c r="CP104" i="19"/>
  <c r="BP104" i="25"/>
  <c r="CO104" i="19" s="1"/>
  <c r="CP92" i="19"/>
  <c r="BP92" i="25"/>
  <c r="CO92" i="19" s="1"/>
  <c r="BP80" i="25"/>
  <c r="CO80" i="19" s="1"/>
  <c r="CP80" i="19"/>
  <c r="CP412" i="19"/>
  <c r="BP412" i="25"/>
  <c r="CO412" i="19" s="1"/>
  <c r="CP112" i="19"/>
  <c r="BP112" i="25"/>
  <c r="CO112" i="19" s="1"/>
  <c r="BP159" i="25"/>
  <c r="CO159" i="19" s="1"/>
  <c r="CP159" i="19"/>
  <c r="CP442" i="19"/>
  <c r="BP442" i="25"/>
  <c r="CO442" i="19" s="1"/>
  <c r="CP370" i="19"/>
  <c r="BP370" i="25"/>
  <c r="CO370" i="19" s="1"/>
  <c r="CP465" i="19"/>
  <c r="BP465" i="25"/>
  <c r="CO465" i="19" s="1"/>
  <c r="CP451" i="19"/>
  <c r="BP451" i="25"/>
  <c r="CO451" i="19" s="1"/>
  <c r="BP367" i="25"/>
  <c r="CO367" i="19" s="1"/>
  <c r="CP367" i="19"/>
  <c r="CP283" i="19"/>
  <c r="BP283" i="25"/>
  <c r="CO283" i="19" s="1"/>
  <c r="BP223" i="25"/>
  <c r="CO223" i="19" s="1"/>
  <c r="CP223" i="19"/>
  <c r="BP187" i="25"/>
  <c r="CO187" i="19" s="1"/>
  <c r="CP187" i="19"/>
  <c r="BP163" i="25"/>
  <c r="CO163" i="19" s="1"/>
  <c r="CP163" i="19"/>
  <c r="BP151" i="25"/>
  <c r="CO151" i="19" s="1"/>
  <c r="CP151" i="19"/>
  <c r="BP127" i="25"/>
  <c r="CO127" i="19" s="1"/>
  <c r="CP127" i="19"/>
  <c r="BP103" i="25"/>
  <c r="CO103" i="19" s="1"/>
  <c r="CP103" i="19"/>
  <c r="CP91" i="19"/>
  <c r="BP91" i="25"/>
  <c r="CO91" i="19" s="1"/>
  <c r="BP78" i="25"/>
  <c r="CO78" i="19" s="1"/>
  <c r="CP78" i="19"/>
  <c r="CP364" i="19"/>
  <c r="BP364" i="25"/>
  <c r="CO364" i="19" s="1"/>
  <c r="CP184" i="19"/>
  <c r="BP184" i="25"/>
  <c r="CO184" i="19" s="1"/>
  <c r="BP351" i="25"/>
  <c r="CO351" i="19" s="1"/>
  <c r="CP351" i="19"/>
  <c r="CP183" i="19"/>
  <c r="BP183" i="25"/>
  <c r="CO183" i="19" s="1"/>
  <c r="CP466" i="19"/>
  <c r="BP466" i="25"/>
  <c r="CO466" i="19" s="1"/>
  <c r="CP406" i="19"/>
  <c r="BP406" i="25"/>
  <c r="CO406" i="19" s="1"/>
  <c r="CP358" i="19"/>
  <c r="BP358" i="25"/>
  <c r="CO358" i="19" s="1"/>
  <c r="CP453" i="19"/>
  <c r="BP453" i="25"/>
  <c r="CO453" i="19" s="1"/>
  <c r="BP393" i="25"/>
  <c r="CO393" i="19" s="1"/>
  <c r="CP393" i="19"/>
  <c r="CP463" i="19"/>
  <c r="BP463" i="25"/>
  <c r="CO463" i="19" s="1"/>
  <c r="CP427" i="19"/>
  <c r="BP427" i="25"/>
  <c r="CO427" i="19" s="1"/>
  <c r="CP403" i="19"/>
  <c r="BP403" i="25"/>
  <c r="CO403" i="19" s="1"/>
  <c r="CP391" i="19"/>
  <c r="BP391" i="25"/>
  <c r="CO391" i="19" s="1"/>
  <c r="CP355" i="19"/>
  <c r="BP355" i="25"/>
  <c r="CO355" i="19" s="1"/>
  <c r="BP331" i="25"/>
  <c r="CO331" i="19" s="1"/>
  <c r="CP331" i="19"/>
  <c r="BP307" i="25"/>
  <c r="CO307" i="19" s="1"/>
  <c r="CP307" i="19"/>
  <c r="BP271" i="25"/>
  <c r="CO271" i="19" s="1"/>
  <c r="CP271" i="19"/>
  <c r="BP247" i="25"/>
  <c r="CO247" i="19" s="1"/>
  <c r="CP247" i="19"/>
  <c r="BP211" i="25"/>
  <c r="CO211" i="19" s="1"/>
  <c r="CP211" i="19"/>
  <c r="CP139" i="19"/>
  <c r="BP139" i="25"/>
  <c r="CO139" i="19" s="1"/>
  <c r="CP438" i="19"/>
  <c r="BP438" i="25"/>
  <c r="CO438" i="19" s="1"/>
  <c r="CP402" i="19"/>
  <c r="BP402" i="25"/>
  <c r="CO402" i="19" s="1"/>
  <c r="CP378" i="19"/>
  <c r="BP378" i="25"/>
  <c r="CO378" i="19" s="1"/>
  <c r="BP354" i="25"/>
  <c r="CO354" i="19" s="1"/>
  <c r="CP354" i="19"/>
  <c r="BP342" i="25"/>
  <c r="CO342" i="19" s="1"/>
  <c r="CP342" i="19"/>
  <c r="BP330" i="25"/>
  <c r="CO330" i="19" s="1"/>
  <c r="CP330" i="19"/>
  <c r="CP318" i="19"/>
  <c r="BP318" i="25"/>
  <c r="CO318" i="19" s="1"/>
  <c r="CP306" i="19"/>
  <c r="BP306" i="25"/>
  <c r="CO306" i="19" s="1"/>
  <c r="CP294" i="19"/>
  <c r="BP294" i="25"/>
  <c r="CO294" i="19" s="1"/>
  <c r="CP282" i="19"/>
  <c r="BP282" i="25"/>
  <c r="CO282" i="19" s="1"/>
  <c r="CP270" i="19"/>
  <c r="BP270" i="25"/>
  <c r="CO270" i="19" s="1"/>
  <c r="CP258" i="19"/>
  <c r="BP258" i="25"/>
  <c r="CO258" i="19" s="1"/>
  <c r="CP246" i="19"/>
  <c r="BP246" i="25"/>
  <c r="CO246" i="19" s="1"/>
  <c r="BP234" i="25"/>
  <c r="CO234" i="19" s="1"/>
  <c r="CP234" i="19"/>
  <c r="BP222" i="25"/>
  <c r="CO222" i="19" s="1"/>
  <c r="CP222" i="19"/>
  <c r="BP210" i="25"/>
  <c r="CO210" i="19" s="1"/>
  <c r="CP210" i="19"/>
  <c r="BP198" i="25"/>
  <c r="CO198" i="19" s="1"/>
  <c r="CP198" i="19"/>
  <c r="BP186" i="25"/>
  <c r="CO186" i="19" s="1"/>
  <c r="CP186" i="19"/>
  <c r="BP174" i="25"/>
  <c r="CO174" i="19" s="1"/>
  <c r="CP174" i="19"/>
  <c r="CP162" i="19"/>
  <c r="BP162" i="25"/>
  <c r="CO162" i="19" s="1"/>
  <c r="CP150" i="19"/>
  <c r="BP150" i="25"/>
  <c r="CO150" i="19" s="1"/>
  <c r="CP138" i="19"/>
  <c r="BP138" i="25"/>
  <c r="CO138" i="19" s="1"/>
  <c r="CP126" i="19"/>
  <c r="BP126" i="25"/>
  <c r="CO126" i="19" s="1"/>
  <c r="BP114" i="25"/>
  <c r="CO114" i="19" s="1"/>
  <c r="CP114" i="19"/>
  <c r="BP102" i="25"/>
  <c r="CO102" i="19" s="1"/>
  <c r="CP102" i="19"/>
  <c r="BP90" i="25"/>
  <c r="CO90" i="19" s="1"/>
  <c r="CP90" i="19"/>
  <c r="BP77" i="25"/>
  <c r="CO77" i="19" s="1"/>
  <c r="CP77" i="19"/>
  <c r="BP424" i="25"/>
  <c r="CO424" i="19" s="1"/>
  <c r="CP424" i="19"/>
  <c r="CP376" i="19"/>
  <c r="BP376" i="25"/>
  <c r="CO376" i="19" s="1"/>
  <c r="CP340" i="19"/>
  <c r="BP340" i="25"/>
  <c r="CO340" i="19" s="1"/>
  <c r="BP316" i="25"/>
  <c r="CO316" i="19" s="1"/>
  <c r="CP316" i="19"/>
  <c r="CP280" i="19"/>
  <c r="BP280" i="25"/>
  <c r="CO280" i="19" s="1"/>
  <c r="CP256" i="19"/>
  <c r="BP256" i="25"/>
  <c r="CO256" i="19" s="1"/>
  <c r="BP232" i="25"/>
  <c r="CO232" i="19" s="1"/>
  <c r="CP232" i="19"/>
  <c r="BP148" i="25"/>
  <c r="CO148" i="19" s="1"/>
  <c r="CP148" i="19"/>
  <c r="CP447" i="19"/>
  <c r="BP447" i="25"/>
  <c r="CO447" i="19" s="1"/>
  <c r="BP375" i="25"/>
  <c r="CO375" i="19" s="1"/>
  <c r="CP375" i="19"/>
  <c r="CP339" i="19"/>
  <c r="BP339" i="25"/>
  <c r="CO339" i="19" s="1"/>
  <c r="CP291" i="19"/>
  <c r="BP291" i="25"/>
  <c r="CO291" i="19" s="1"/>
  <c r="BP267" i="25"/>
  <c r="CO267" i="19" s="1"/>
  <c r="CP267" i="19"/>
  <c r="CP231" i="19"/>
  <c r="BP231" i="25"/>
  <c r="CO231" i="19" s="1"/>
  <c r="CP207" i="19"/>
  <c r="BP207" i="25"/>
  <c r="CO207" i="19" s="1"/>
  <c r="CP123" i="19"/>
  <c r="BP123" i="25"/>
  <c r="CO123" i="19" s="1"/>
  <c r="CP418" i="19"/>
  <c r="BP418" i="25"/>
  <c r="CO418" i="19" s="1"/>
  <c r="CP334" i="19"/>
  <c r="BP334" i="25"/>
  <c r="CO334" i="19" s="1"/>
  <c r="BP429" i="25"/>
  <c r="CO429" i="19" s="1"/>
  <c r="CP429" i="19"/>
  <c r="BP381" i="25"/>
  <c r="CO381" i="19" s="1"/>
  <c r="CP381" i="19"/>
  <c r="BP439" i="25"/>
  <c r="CO439" i="19" s="1"/>
  <c r="CP439" i="19"/>
  <c r="BP415" i="25"/>
  <c r="CO415" i="19" s="1"/>
  <c r="CP415" i="19"/>
  <c r="CP379" i="19"/>
  <c r="BP379" i="25"/>
  <c r="CO379" i="19" s="1"/>
  <c r="BP343" i="25"/>
  <c r="CO343" i="19" s="1"/>
  <c r="CP343" i="19"/>
  <c r="BP319" i="25"/>
  <c r="CO319" i="19" s="1"/>
  <c r="CP319" i="19"/>
  <c r="CP295" i="19"/>
  <c r="BP295" i="25"/>
  <c r="CO295" i="19" s="1"/>
  <c r="CP259" i="19"/>
  <c r="BP259" i="25"/>
  <c r="CO259" i="19" s="1"/>
  <c r="BP235" i="25"/>
  <c r="CO235" i="19" s="1"/>
  <c r="CP235" i="19"/>
  <c r="CP199" i="19"/>
  <c r="BP199" i="25"/>
  <c r="CO199" i="19" s="1"/>
  <c r="BP175" i="25"/>
  <c r="CO175" i="19" s="1"/>
  <c r="CP175" i="19"/>
  <c r="CP115" i="19"/>
  <c r="BP115" i="25"/>
  <c r="CO115" i="19" s="1"/>
  <c r="CP462" i="19"/>
  <c r="BP462" i="25"/>
  <c r="CO462" i="19" s="1"/>
  <c r="CP450" i="19"/>
  <c r="BP450" i="25"/>
  <c r="CO450" i="19" s="1"/>
  <c r="CP426" i="19"/>
  <c r="BP426" i="25"/>
  <c r="CO426" i="19" s="1"/>
  <c r="BP414" i="25"/>
  <c r="CO414" i="19" s="1"/>
  <c r="CP414" i="19"/>
  <c r="CP390" i="19"/>
  <c r="BP390" i="25"/>
  <c r="CO390" i="19" s="1"/>
  <c r="BP366" i="25"/>
  <c r="CO366" i="19" s="1"/>
  <c r="CP366" i="19"/>
  <c r="BP461" i="25"/>
  <c r="CO461" i="19" s="1"/>
  <c r="CP461" i="19"/>
  <c r="BP449" i="25"/>
  <c r="CO449" i="19" s="1"/>
  <c r="CP449" i="19"/>
  <c r="BP437" i="25"/>
  <c r="CO437" i="19" s="1"/>
  <c r="CP437" i="19"/>
  <c r="BP425" i="25"/>
  <c r="CO425" i="19" s="1"/>
  <c r="CP425" i="19"/>
  <c r="BP413" i="25"/>
  <c r="CO413" i="19" s="1"/>
  <c r="CP413" i="19"/>
  <c r="CP401" i="19"/>
  <c r="BP401" i="25"/>
  <c r="CO401" i="19" s="1"/>
  <c r="BP389" i="25"/>
  <c r="CO389" i="19" s="1"/>
  <c r="CP389" i="19"/>
  <c r="BP377" i="25"/>
  <c r="CO377" i="19" s="1"/>
  <c r="CP377" i="19"/>
  <c r="CP365" i="19"/>
  <c r="BP365" i="25"/>
  <c r="CO365" i="19" s="1"/>
  <c r="BP353" i="25"/>
  <c r="CO353" i="19" s="1"/>
  <c r="CP353" i="19"/>
  <c r="CP341" i="19"/>
  <c r="BP341" i="25"/>
  <c r="CO341" i="19" s="1"/>
  <c r="CP329" i="19"/>
  <c r="BP329" i="25"/>
  <c r="CO329" i="19" s="1"/>
  <c r="CP317" i="19"/>
  <c r="BP317" i="25"/>
  <c r="CO317" i="19" s="1"/>
  <c r="CP305" i="19"/>
  <c r="BP305" i="25"/>
  <c r="CO305" i="19" s="1"/>
  <c r="BP293" i="25"/>
  <c r="CO293" i="19" s="1"/>
  <c r="CP293" i="19"/>
  <c r="BP281" i="25"/>
  <c r="CO281" i="19" s="1"/>
  <c r="CP281" i="19"/>
  <c r="BP269" i="25"/>
  <c r="CO269" i="19" s="1"/>
  <c r="CP269" i="19"/>
  <c r="CP257" i="19"/>
  <c r="BP257" i="25"/>
  <c r="CO257" i="19" s="1"/>
  <c r="CP245" i="19"/>
  <c r="BP245" i="25"/>
  <c r="CO245" i="19" s="1"/>
  <c r="CP233" i="19"/>
  <c r="BP233" i="25"/>
  <c r="CO233" i="19" s="1"/>
  <c r="CP221" i="19"/>
  <c r="BP221" i="25"/>
  <c r="CO221" i="19" s="1"/>
  <c r="BP209" i="25"/>
  <c r="CO209" i="19" s="1"/>
  <c r="CP209" i="19"/>
  <c r="BP197" i="25"/>
  <c r="CO197" i="19" s="1"/>
  <c r="CP197" i="19"/>
  <c r="BP185" i="25"/>
  <c r="CO185" i="19" s="1"/>
  <c r="CP185" i="19"/>
  <c r="BP173" i="25"/>
  <c r="CO173" i="19" s="1"/>
  <c r="CP173" i="19"/>
  <c r="BP161" i="25"/>
  <c r="CO161" i="19" s="1"/>
  <c r="CP161" i="19"/>
  <c r="CP149" i="19"/>
  <c r="BP149" i="25"/>
  <c r="CO149" i="19" s="1"/>
  <c r="CP137" i="19"/>
  <c r="BP137" i="25"/>
  <c r="CO137" i="19" s="1"/>
  <c r="BP125" i="25"/>
  <c r="CO125" i="19" s="1"/>
  <c r="CP125" i="19"/>
  <c r="BP113" i="25"/>
  <c r="CO113" i="19" s="1"/>
  <c r="CP113" i="19"/>
  <c r="CP101" i="19"/>
  <c r="BP101" i="25"/>
  <c r="CO101" i="19" s="1"/>
  <c r="CP89" i="19"/>
  <c r="BP89" i="25"/>
  <c r="CO89" i="19" s="1"/>
  <c r="CP76" i="19"/>
  <c r="BP76" i="25"/>
  <c r="CO76" i="19" s="1"/>
  <c r="G79" i="25" l="1"/>
  <c r="BG79" i="19" s="1"/>
  <c r="D31" i="20" s="1"/>
  <c r="CP79" i="19" l="1"/>
  <c r="D64" i="20" s="1"/>
  <c r="BP79" i="25"/>
  <c r="CO79" i="19" s="1"/>
  <c r="D62" i="20" s="1"/>
  <c r="F47" i="20" l="1"/>
  <c r="C8" i="22" l="1"/>
  <c r="D8" i="22" s="1"/>
  <c r="E8" i="22" s="1"/>
  <c r="C9" i="22"/>
  <c r="D9" i="22" s="1"/>
  <c r="E9" i="22" s="1"/>
  <c r="C10" i="22"/>
  <c r="D10" i="22" s="1"/>
  <c r="E10" i="22" s="1"/>
  <c r="C11" i="22"/>
  <c r="D11" i="22" s="1"/>
  <c r="E11" i="22" s="1"/>
  <c r="C12" i="22"/>
  <c r="D12" i="22" s="1"/>
  <c r="E12" i="22" s="1"/>
  <c r="C14" i="22"/>
  <c r="D14" i="22" s="1"/>
  <c r="E14" i="22" s="1"/>
  <c r="C15" i="22"/>
  <c r="D15" i="22" s="1"/>
  <c r="E15" i="22" s="1"/>
  <c r="C16" i="22"/>
  <c r="D16" i="22" s="1"/>
  <c r="E16" i="22" s="1"/>
  <c r="C17" i="22"/>
  <c r="D17" i="22" s="1"/>
  <c r="E17" i="22" s="1"/>
  <c r="C18" i="22"/>
  <c r="D18" i="22" s="1"/>
  <c r="E18" i="22" s="1"/>
  <c r="C19" i="22"/>
  <c r="D19" i="22" s="1"/>
  <c r="E19" i="22" s="1"/>
  <c r="C20" i="22"/>
  <c r="D20" i="22" s="1"/>
  <c r="E20" i="22" s="1"/>
  <c r="C21" i="22"/>
  <c r="D21" i="22" s="1"/>
  <c r="E21" i="22" s="1"/>
  <c r="C22" i="22"/>
  <c r="D22" i="22" s="1"/>
  <c r="E22" i="22" s="1"/>
  <c r="C23" i="22"/>
  <c r="D23" i="22" s="1"/>
  <c r="E23" i="22" s="1"/>
  <c r="C24" i="22"/>
  <c r="D24" i="22" s="1"/>
  <c r="E24" i="22" s="1"/>
  <c r="C25" i="22"/>
  <c r="D25" i="22" s="1"/>
  <c r="E25" i="22" s="1"/>
  <c r="C26" i="22"/>
  <c r="D26" i="22" s="1"/>
  <c r="E26" i="22" s="1"/>
  <c r="C27" i="22"/>
  <c r="D27" i="22" s="1"/>
  <c r="E27" i="22" s="1"/>
  <c r="C28" i="22"/>
  <c r="D28" i="22" s="1"/>
  <c r="E28" i="22" s="1"/>
  <c r="C29" i="22"/>
  <c r="D29" i="22" s="1"/>
  <c r="E29" i="22" s="1"/>
  <c r="C30" i="22"/>
  <c r="D30" i="22" s="1"/>
  <c r="E30" i="22" s="1"/>
  <c r="C31" i="22"/>
  <c r="D31" i="22" s="1"/>
  <c r="E31" i="22" s="1"/>
  <c r="C32" i="22"/>
  <c r="D32" i="22" s="1"/>
  <c r="E32" i="22" s="1"/>
  <c r="C33" i="22"/>
  <c r="D33" i="22" s="1"/>
  <c r="E33" i="22" s="1"/>
  <c r="C34" i="22"/>
  <c r="D34" i="22" s="1"/>
  <c r="E34" i="22" s="1"/>
  <c r="C35" i="22"/>
  <c r="D35" i="22" s="1"/>
  <c r="E35" i="22" s="1"/>
  <c r="C36" i="22"/>
  <c r="D36" i="22" s="1"/>
  <c r="E36" i="22" s="1"/>
  <c r="C37" i="22"/>
  <c r="D37" i="22" s="1"/>
  <c r="E37" i="22" s="1"/>
  <c r="C38" i="22"/>
  <c r="D38" i="22" s="1"/>
  <c r="E38" i="22" s="1"/>
  <c r="C39" i="22"/>
  <c r="D39" i="22" s="1"/>
  <c r="E39" i="22" s="1"/>
  <c r="C40" i="22"/>
  <c r="D40" i="22" s="1"/>
  <c r="E40" i="22" s="1"/>
  <c r="C41" i="22"/>
  <c r="D41" i="22" s="1"/>
  <c r="E41" i="22" s="1"/>
  <c r="C42" i="22"/>
  <c r="D42" i="22" s="1"/>
  <c r="E42" i="22" s="1"/>
  <c r="C43" i="22"/>
  <c r="D43" i="22" s="1"/>
  <c r="E43" i="22" s="1"/>
  <c r="C44" i="22"/>
  <c r="D44" i="22" s="1"/>
  <c r="E44" i="22" s="1"/>
  <c r="C45" i="22"/>
  <c r="D45" i="22" s="1"/>
  <c r="E45" i="22" s="1"/>
  <c r="C46" i="22"/>
  <c r="D46" i="22" s="1"/>
  <c r="E46" i="22" s="1"/>
  <c r="C47" i="22"/>
  <c r="D47" i="22" s="1"/>
  <c r="E47" i="22" s="1"/>
  <c r="C48" i="22"/>
  <c r="D48" i="22" s="1"/>
  <c r="E48" i="22" s="1"/>
  <c r="C49" i="22"/>
  <c r="D49" i="22" s="1"/>
  <c r="E49" i="22" s="1"/>
  <c r="C50" i="22"/>
  <c r="D50" i="22" s="1"/>
  <c r="E50" i="22" s="1"/>
  <c r="C51" i="22"/>
  <c r="D51" i="22" s="1"/>
  <c r="E51" i="22" s="1"/>
  <c r="C52" i="22"/>
  <c r="D52" i="22" s="1"/>
  <c r="E52" i="22" s="1"/>
  <c r="C53" i="22"/>
  <c r="D53" i="22" s="1"/>
  <c r="E53" i="22" s="1"/>
  <c r="C54" i="22"/>
  <c r="D54" i="22" s="1"/>
  <c r="E54" i="22" s="1"/>
  <c r="C55" i="22"/>
  <c r="D55" i="22" s="1"/>
  <c r="E55" i="22" s="1"/>
  <c r="C56" i="22"/>
  <c r="D56" i="22" s="1"/>
  <c r="E56" i="22" s="1"/>
  <c r="C57" i="22"/>
  <c r="D57" i="22" s="1"/>
  <c r="E57" i="22" s="1"/>
  <c r="C58" i="22"/>
  <c r="D58" i="22" s="1"/>
  <c r="E58" i="22" s="1"/>
  <c r="C59" i="22"/>
  <c r="D59" i="22" s="1"/>
  <c r="E59" i="22" s="1"/>
  <c r="C60" i="22"/>
  <c r="D60" i="22" s="1"/>
  <c r="E60" i="22" s="1"/>
  <c r="C61" i="22"/>
  <c r="D61" i="22" s="1"/>
  <c r="E61" i="22" s="1"/>
  <c r="C62" i="22"/>
  <c r="D62" i="22" s="1"/>
  <c r="E62" i="22" s="1"/>
  <c r="C63" i="22"/>
  <c r="D63" i="22" s="1"/>
  <c r="E63" i="22" s="1"/>
  <c r="C64" i="22"/>
  <c r="D64" i="22" s="1"/>
  <c r="E64" i="22" s="1"/>
  <c r="C65" i="22"/>
  <c r="D65" i="22" s="1"/>
  <c r="E65" i="22" s="1"/>
  <c r="C66" i="22"/>
  <c r="D66" i="22" s="1"/>
  <c r="E66" i="22" s="1"/>
  <c r="C67" i="22"/>
  <c r="D67" i="22" s="1"/>
  <c r="E67" i="22" s="1"/>
  <c r="C68" i="22"/>
  <c r="D68" i="22" s="1"/>
  <c r="E68" i="22" s="1"/>
  <c r="C69" i="22"/>
  <c r="D69" i="22" s="1"/>
  <c r="E69" i="22" s="1"/>
  <c r="C70" i="22"/>
  <c r="D70" i="22" s="1"/>
  <c r="E70" i="22" s="1"/>
  <c r="C71" i="22"/>
  <c r="D71" i="22" s="1"/>
  <c r="E71" i="22" s="1"/>
  <c r="C72" i="22"/>
  <c r="D72" i="22" s="1"/>
  <c r="E72" i="22" s="1"/>
  <c r="C73" i="22"/>
  <c r="D73" i="22" s="1"/>
  <c r="E73" i="22" s="1"/>
  <c r="C74" i="22"/>
  <c r="D74" i="22" s="1"/>
  <c r="E74" i="22" s="1"/>
  <c r="C75" i="22"/>
  <c r="D75" i="22" s="1"/>
  <c r="E75" i="22" s="1"/>
  <c r="C76" i="22"/>
  <c r="D76" i="22" s="1"/>
  <c r="E76" i="22" s="1"/>
  <c r="C77" i="22"/>
  <c r="D77" i="22" s="1"/>
  <c r="E77" i="22" s="1"/>
  <c r="C78" i="22"/>
  <c r="D78" i="22" s="1"/>
  <c r="E78" i="22" s="1"/>
  <c r="C79" i="22"/>
  <c r="D79" i="22" s="1"/>
  <c r="E79" i="22" s="1"/>
  <c r="C80" i="22"/>
  <c r="D80" i="22" s="1"/>
  <c r="E80" i="22" s="1"/>
  <c r="C81" i="22"/>
  <c r="D81" i="22" s="1"/>
  <c r="E81" i="22" s="1"/>
  <c r="C82" i="22"/>
  <c r="D82" i="22" s="1"/>
  <c r="E82" i="22" s="1"/>
  <c r="C83" i="22"/>
  <c r="D83" i="22" s="1"/>
  <c r="E83" i="22" s="1"/>
  <c r="C84" i="22"/>
  <c r="D84" i="22" s="1"/>
  <c r="E84" i="22" s="1"/>
  <c r="C85" i="22"/>
  <c r="D85" i="22" s="1"/>
  <c r="E85" i="22" s="1"/>
  <c r="C86" i="22"/>
  <c r="D86" i="22" s="1"/>
  <c r="E86" i="22" s="1"/>
  <c r="C87" i="22"/>
  <c r="D87" i="22" s="1"/>
  <c r="E87" i="22" s="1"/>
  <c r="C88" i="22"/>
  <c r="D88" i="22" s="1"/>
  <c r="E88" i="22" s="1"/>
  <c r="C89" i="22"/>
  <c r="D89" i="22" s="1"/>
  <c r="E89" i="22" s="1"/>
  <c r="C90" i="22"/>
  <c r="D90" i="22" s="1"/>
  <c r="E90" i="22" s="1"/>
  <c r="C91" i="22"/>
  <c r="D91" i="22" s="1"/>
  <c r="E91" i="22" s="1"/>
  <c r="C92" i="22"/>
  <c r="D92" i="22" s="1"/>
  <c r="E92" i="22" s="1"/>
  <c r="C93" i="22"/>
  <c r="D93" i="22" s="1"/>
  <c r="E93" i="22" s="1"/>
  <c r="C94" i="22"/>
  <c r="D94" i="22" s="1"/>
  <c r="E94" i="22" s="1"/>
  <c r="C95" i="22"/>
  <c r="D95" i="22" s="1"/>
  <c r="E95" i="22" s="1"/>
  <c r="C96" i="22"/>
  <c r="D96" i="22" s="1"/>
  <c r="E96" i="22" s="1"/>
  <c r="C97" i="22"/>
  <c r="D97" i="22" s="1"/>
  <c r="E97" i="22" s="1"/>
  <c r="C98" i="22"/>
  <c r="D98" i="22" s="1"/>
  <c r="E98" i="22" s="1"/>
  <c r="C99" i="22"/>
  <c r="D99" i="22" s="1"/>
  <c r="E99" i="22" s="1"/>
  <c r="C100" i="22"/>
  <c r="D100" i="22" s="1"/>
  <c r="E100" i="22" s="1"/>
  <c r="C101" i="22"/>
  <c r="D101" i="22" s="1"/>
  <c r="E101" i="22" s="1"/>
  <c r="C102" i="22"/>
  <c r="D102" i="22" s="1"/>
  <c r="E102" i="22" s="1"/>
  <c r="C103" i="22"/>
  <c r="D103" i="22" s="1"/>
  <c r="E103" i="22" s="1"/>
  <c r="C104" i="22"/>
  <c r="D104" i="22" s="1"/>
  <c r="E104" i="22" s="1"/>
  <c r="C105" i="22"/>
  <c r="D105" i="22" s="1"/>
  <c r="E105" i="22" s="1"/>
  <c r="C106" i="22"/>
  <c r="D106" i="22" s="1"/>
  <c r="E106" i="22" s="1"/>
  <c r="C107" i="22"/>
  <c r="D107" i="22" s="1"/>
  <c r="E107" i="22" s="1"/>
  <c r="C108" i="22"/>
  <c r="D108" i="22" s="1"/>
  <c r="E108" i="22" s="1"/>
  <c r="C109" i="22"/>
  <c r="D109" i="22" s="1"/>
  <c r="E109" i="22" s="1"/>
  <c r="C110" i="22"/>
  <c r="D110" i="22" s="1"/>
  <c r="E110" i="22" s="1"/>
  <c r="C111" i="22"/>
  <c r="D111" i="22" s="1"/>
  <c r="E111" i="22" s="1"/>
  <c r="C112" i="22"/>
  <c r="D112" i="22" s="1"/>
  <c r="E112" i="22" s="1"/>
  <c r="C113" i="22"/>
  <c r="D113" i="22" s="1"/>
  <c r="E113" i="22" s="1"/>
  <c r="C114" i="22"/>
  <c r="D114" i="22" s="1"/>
  <c r="E114" i="22" s="1"/>
  <c r="C115" i="22"/>
  <c r="D115" i="22" s="1"/>
  <c r="E115" i="22" s="1"/>
  <c r="C116" i="22"/>
  <c r="D116" i="22" s="1"/>
  <c r="E116" i="22" s="1"/>
  <c r="C117" i="22"/>
  <c r="D117" i="22" s="1"/>
  <c r="E117" i="22" s="1"/>
  <c r="C118" i="22"/>
  <c r="D118" i="22" s="1"/>
  <c r="E118" i="22" s="1"/>
  <c r="C119" i="22"/>
  <c r="D119" i="22" s="1"/>
  <c r="E119" i="22" s="1"/>
  <c r="C120" i="22"/>
  <c r="D120" i="22" s="1"/>
  <c r="E120" i="22" s="1"/>
  <c r="C121" i="22"/>
  <c r="D121" i="22" s="1"/>
  <c r="E121" i="22" s="1"/>
  <c r="C122" i="22"/>
  <c r="D122" i="22" s="1"/>
  <c r="E122" i="22" s="1"/>
  <c r="C123" i="22"/>
  <c r="D123" i="22" s="1"/>
  <c r="E123" i="22" s="1"/>
  <c r="C124" i="22"/>
  <c r="D124" i="22" s="1"/>
  <c r="E124" i="22" s="1"/>
  <c r="C125" i="22"/>
  <c r="D125" i="22" s="1"/>
  <c r="E125" i="22" s="1"/>
  <c r="C126" i="22"/>
  <c r="D126" i="22" s="1"/>
  <c r="E126" i="22" s="1"/>
  <c r="C127" i="22"/>
  <c r="D127" i="22" s="1"/>
  <c r="E127" i="22" s="1"/>
  <c r="C128" i="22"/>
  <c r="D128" i="22" s="1"/>
  <c r="E128" i="22" s="1"/>
  <c r="C129" i="22"/>
  <c r="D129" i="22" s="1"/>
  <c r="E129" i="22" s="1"/>
  <c r="C130" i="22"/>
  <c r="D130" i="22" s="1"/>
  <c r="E130" i="22" s="1"/>
  <c r="C131" i="22"/>
  <c r="D131" i="22" s="1"/>
  <c r="E131" i="22" s="1"/>
  <c r="C132" i="22"/>
  <c r="D132" i="22" s="1"/>
  <c r="E132" i="22" s="1"/>
  <c r="C133" i="22"/>
  <c r="D133" i="22" s="1"/>
  <c r="E133" i="22" s="1"/>
  <c r="C134" i="22"/>
  <c r="D134" i="22" s="1"/>
  <c r="E134" i="22" s="1"/>
  <c r="C135" i="22"/>
  <c r="D135" i="22" s="1"/>
  <c r="E135" i="22" s="1"/>
  <c r="C136" i="22"/>
  <c r="D136" i="22" s="1"/>
  <c r="E136" i="22" s="1"/>
  <c r="C137" i="22"/>
  <c r="D137" i="22" s="1"/>
  <c r="E137" i="22" s="1"/>
  <c r="C138" i="22"/>
  <c r="D138" i="22" s="1"/>
  <c r="E138" i="22" s="1"/>
  <c r="C139" i="22"/>
  <c r="D139" i="22" s="1"/>
  <c r="E139" i="22" s="1"/>
  <c r="C140" i="22"/>
  <c r="D140" i="22" s="1"/>
  <c r="E140" i="22" s="1"/>
  <c r="C141" i="22"/>
  <c r="D141" i="22" s="1"/>
  <c r="E141" i="22" s="1"/>
  <c r="C142" i="22"/>
  <c r="D142" i="22" s="1"/>
  <c r="E142" i="22" s="1"/>
  <c r="C143" i="22"/>
  <c r="D143" i="22" s="1"/>
  <c r="E143" i="22" s="1"/>
  <c r="C144" i="22"/>
  <c r="D144" i="22" s="1"/>
  <c r="E144" i="22" s="1"/>
  <c r="C145" i="22"/>
  <c r="D145" i="22" s="1"/>
  <c r="E145" i="22" s="1"/>
  <c r="C146" i="22"/>
  <c r="D146" i="22" s="1"/>
  <c r="E146" i="22" s="1"/>
  <c r="C147" i="22"/>
  <c r="D147" i="22" s="1"/>
  <c r="E147" i="22" s="1"/>
  <c r="C148" i="22"/>
  <c r="D148" i="22" s="1"/>
  <c r="E148" i="22" s="1"/>
  <c r="C149" i="22"/>
  <c r="D149" i="22" s="1"/>
  <c r="E149" i="22" s="1"/>
  <c r="C150" i="22"/>
  <c r="D150" i="22" s="1"/>
  <c r="E150" i="22" s="1"/>
  <c r="C151" i="22"/>
  <c r="D151" i="22" s="1"/>
  <c r="E151" i="22" s="1"/>
  <c r="C152" i="22"/>
  <c r="D152" i="22" s="1"/>
  <c r="E152" i="22" s="1"/>
  <c r="C153" i="22"/>
  <c r="D153" i="22" s="1"/>
  <c r="E153" i="22" s="1"/>
  <c r="C154" i="22"/>
  <c r="D154" i="22" s="1"/>
  <c r="E154" i="22" s="1"/>
  <c r="C155" i="22"/>
  <c r="D155" i="22" s="1"/>
  <c r="E155" i="22" s="1"/>
  <c r="C156" i="22"/>
  <c r="D156" i="22" s="1"/>
  <c r="E156" i="22" s="1"/>
  <c r="C157" i="22"/>
  <c r="D157" i="22" s="1"/>
  <c r="E157" i="22" s="1"/>
  <c r="C158" i="22"/>
  <c r="D158" i="22" s="1"/>
  <c r="E158" i="22" s="1"/>
  <c r="C159" i="22"/>
  <c r="D159" i="22" s="1"/>
  <c r="E159" i="22" s="1"/>
  <c r="C160" i="22"/>
  <c r="D160" i="22" s="1"/>
  <c r="E160" i="22" s="1"/>
  <c r="C161" i="22"/>
  <c r="D161" i="22" s="1"/>
  <c r="E161" i="22" s="1"/>
  <c r="C162" i="22"/>
  <c r="D162" i="22" s="1"/>
  <c r="E162" i="22" s="1"/>
  <c r="C163" i="22"/>
  <c r="D163" i="22" s="1"/>
  <c r="E163" i="22" s="1"/>
  <c r="C164" i="22"/>
  <c r="D164" i="22" s="1"/>
  <c r="E164" i="22" s="1"/>
  <c r="C165" i="22"/>
  <c r="D165" i="22" s="1"/>
  <c r="E165" i="22" s="1"/>
  <c r="C166" i="22"/>
  <c r="D166" i="22" s="1"/>
  <c r="E166" i="22" s="1"/>
  <c r="C167" i="22"/>
  <c r="D167" i="22" s="1"/>
  <c r="E167" i="22" s="1"/>
  <c r="C168" i="22"/>
  <c r="D168" i="22" s="1"/>
  <c r="E168" i="22" s="1"/>
  <c r="C169" i="22"/>
  <c r="D169" i="22" s="1"/>
  <c r="E169" i="22" s="1"/>
  <c r="C170" i="22"/>
  <c r="D170" i="22" s="1"/>
  <c r="E170" i="22" s="1"/>
  <c r="C171" i="22"/>
  <c r="D171" i="22" s="1"/>
  <c r="E171" i="22" s="1"/>
  <c r="C172" i="22"/>
  <c r="D172" i="22" s="1"/>
  <c r="E172" i="22" s="1"/>
  <c r="C173" i="22"/>
  <c r="D173" i="22" s="1"/>
  <c r="E173" i="22" s="1"/>
  <c r="C174" i="22"/>
  <c r="D174" i="22" s="1"/>
  <c r="E174" i="22" s="1"/>
  <c r="C175" i="22"/>
  <c r="D175" i="22" s="1"/>
  <c r="E175" i="22" s="1"/>
  <c r="C176" i="22"/>
  <c r="D176" i="22" s="1"/>
  <c r="E176" i="22" s="1"/>
  <c r="C177" i="22"/>
  <c r="D177" i="22" s="1"/>
  <c r="E177" i="22" s="1"/>
  <c r="C178" i="22"/>
  <c r="D178" i="22" s="1"/>
  <c r="E178" i="22" s="1"/>
  <c r="C179" i="22"/>
  <c r="D179" i="22" s="1"/>
  <c r="E179" i="22" s="1"/>
  <c r="C180" i="22"/>
  <c r="D180" i="22" s="1"/>
  <c r="E180" i="22" s="1"/>
  <c r="C181" i="22"/>
  <c r="D181" i="22" s="1"/>
  <c r="E181" i="22" s="1"/>
  <c r="C182" i="22"/>
  <c r="D182" i="22" s="1"/>
  <c r="E182" i="22" s="1"/>
  <c r="C183" i="22"/>
  <c r="D183" i="22" s="1"/>
  <c r="E183" i="22" s="1"/>
  <c r="C184" i="22"/>
  <c r="D184" i="22" s="1"/>
  <c r="E184" i="22" s="1"/>
  <c r="C185" i="22"/>
  <c r="D185" i="22" s="1"/>
  <c r="E185" i="22" s="1"/>
  <c r="C186" i="22"/>
  <c r="D186" i="22" s="1"/>
  <c r="E186" i="22" s="1"/>
  <c r="C187" i="22"/>
  <c r="D187" i="22" s="1"/>
  <c r="E187" i="22" s="1"/>
  <c r="C188" i="22"/>
  <c r="D188" i="22" s="1"/>
  <c r="E188" i="22" s="1"/>
  <c r="C189" i="22"/>
  <c r="D189" i="22" s="1"/>
  <c r="E189" i="22" s="1"/>
  <c r="C190" i="22"/>
  <c r="D190" i="22" s="1"/>
  <c r="E190" i="22" s="1"/>
  <c r="C191" i="22"/>
  <c r="D191" i="22" s="1"/>
  <c r="E191" i="22" s="1"/>
  <c r="C192" i="22"/>
  <c r="D192" i="22" s="1"/>
  <c r="E192" i="22" s="1"/>
  <c r="C193" i="22"/>
  <c r="D193" i="22" s="1"/>
  <c r="E193" i="22" s="1"/>
  <c r="C194" i="22"/>
  <c r="D194" i="22" s="1"/>
  <c r="E194" i="22" s="1"/>
  <c r="C195" i="22"/>
  <c r="D195" i="22" s="1"/>
  <c r="E195" i="22" s="1"/>
  <c r="C196" i="22"/>
  <c r="D196" i="22" s="1"/>
  <c r="E196" i="22" s="1"/>
  <c r="C197" i="22"/>
  <c r="D197" i="22" s="1"/>
  <c r="E197" i="22" s="1"/>
  <c r="C198" i="22"/>
  <c r="D198" i="22" s="1"/>
  <c r="E198" i="22" s="1"/>
  <c r="C199" i="22"/>
  <c r="D199" i="22" s="1"/>
  <c r="E199" i="22" s="1"/>
  <c r="C200" i="22"/>
  <c r="D200" i="22" s="1"/>
  <c r="E200" i="22" s="1"/>
  <c r="C201" i="22"/>
  <c r="D201" i="22" s="1"/>
  <c r="E201" i="22" s="1"/>
  <c r="C202" i="22"/>
  <c r="D202" i="22" s="1"/>
  <c r="E202" i="22" s="1"/>
  <c r="C203" i="22"/>
  <c r="D203" i="22" s="1"/>
  <c r="E203" i="22" s="1"/>
  <c r="C204" i="22"/>
  <c r="D204" i="22" s="1"/>
  <c r="E204" i="22" s="1"/>
  <c r="C205" i="22"/>
  <c r="D205" i="22" s="1"/>
  <c r="E205" i="22" s="1"/>
  <c r="C206" i="22"/>
  <c r="D206" i="22" s="1"/>
  <c r="E206" i="22" s="1"/>
  <c r="C207" i="22"/>
  <c r="D207" i="22" s="1"/>
  <c r="E207" i="22" s="1"/>
  <c r="C208" i="22"/>
  <c r="D208" i="22" s="1"/>
  <c r="E208" i="22" s="1"/>
  <c r="C209" i="22"/>
  <c r="D209" i="22" s="1"/>
  <c r="E209" i="22" s="1"/>
  <c r="C210" i="22"/>
  <c r="D210" i="22" s="1"/>
  <c r="E210" i="22" s="1"/>
  <c r="C211" i="22"/>
  <c r="D211" i="22" s="1"/>
  <c r="E211" i="22" s="1"/>
  <c r="C212" i="22"/>
  <c r="D212" i="22" s="1"/>
  <c r="E212" i="22" s="1"/>
  <c r="C213" i="22"/>
  <c r="D213" i="22" s="1"/>
  <c r="E213" i="22" s="1"/>
  <c r="C214" i="22"/>
  <c r="D214" i="22" s="1"/>
  <c r="E214" i="22" s="1"/>
  <c r="C215" i="22"/>
  <c r="D215" i="22" s="1"/>
  <c r="E215" i="22" s="1"/>
  <c r="C216" i="22"/>
  <c r="D216" i="22" s="1"/>
  <c r="E216" i="22" s="1"/>
  <c r="C217" i="22"/>
  <c r="D217" i="22" s="1"/>
  <c r="E217" i="22" s="1"/>
  <c r="C218" i="22"/>
  <c r="D218" i="22" s="1"/>
  <c r="E218" i="22" s="1"/>
  <c r="C219" i="22"/>
  <c r="D219" i="22" s="1"/>
  <c r="E219" i="22" s="1"/>
  <c r="C220" i="22"/>
  <c r="D220" i="22" s="1"/>
  <c r="E220" i="22" s="1"/>
  <c r="C221" i="22"/>
  <c r="D221" i="22" s="1"/>
  <c r="E221" i="22" s="1"/>
  <c r="C222" i="22"/>
  <c r="D222" i="22" s="1"/>
  <c r="E222" i="22" s="1"/>
  <c r="C223" i="22"/>
  <c r="D223" i="22" s="1"/>
  <c r="E223" i="22" s="1"/>
  <c r="C224" i="22"/>
  <c r="D224" i="22" s="1"/>
  <c r="E224" i="22" s="1"/>
  <c r="C225" i="22"/>
  <c r="D225" i="22" s="1"/>
  <c r="E225" i="22" s="1"/>
  <c r="C226" i="22"/>
  <c r="D226" i="22" s="1"/>
  <c r="E226" i="22" s="1"/>
  <c r="C227" i="22"/>
  <c r="D227" i="22" s="1"/>
  <c r="E227" i="22" s="1"/>
  <c r="C228" i="22"/>
  <c r="D228" i="22" s="1"/>
  <c r="E228" i="22" s="1"/>
  <c r="C229" i="22"/>
  <c r="D229" i="22" s="1"/>
  <c r="E229" i="22" s="1"/>
  <c r="C230" i="22"/>
  <c r="D230" i="22" s="1"/>
  <c r="E230" i="22" s="1"/>
  <c r="C231" i="22"/>
  <c r="D231" i="22" s="1"/>
  <c r="E231" i="22" s="1"/>
  <c r="C232" i="22"/>
  <c r="D232" i="22" s="1"/>
  <c r="E232" i="22" s="1"/>
  <c r="C233" i="22"/>
  <c r="D233" i="22" s="1"/>
  <c r="E233" i="22" s="1"/>
  <c r="C234" i="22"/>
  <c r="D234" i="22" s="1"/>
  <c r="E234" i="22" s="1"/>
  <c r="C235" i="22"/>
  <c r="D235" i="22" s="1"/>
  <c r="E235" i="22" s="1"/>
  <c r="C236" i="22"/>
  <c r="D236" i="22" s="1"/>
  <c r="E236" i="22" s="1"/>
  <c r="C237" i="22"/>
  <c r="D237" i="22" s="1"/>
  <c r="E237" i="22" s="1"/>
  <c r="C238" i="22"/>
  <c r="D238" i="22" s="1"/>
  <c r="E238" i="22" s="1"/>
  <c r="C239" i="22"/>
  <c r="D239" i="22" s="1"/>
  <c r="E239" i="22" s="1"/>
  <c r="C240" i="22"/>
  <c r="D240" i="22" s="1"/>
  <c r="E240" i="22" s="1"/>
  <c r="C241" i="22"/>
  <c r="D241" i="22" s="1"/>
  <c r="E241" i="22" s="1"/>
  <c r="C242" i="22"/>
  <c r="D242" i="22" s="1"/>
  <c r="E242" i="22" s="1"/>
  <c r="C243" i="22"/>
  <c r="D243" i="22" s="1"/>
  <c r="E243" i="22" s="1"/>
  <c r="C244" i="22"/>
  <c r="D244" i="22" s="1"/>
  <c r="E244" i="22" s="1"/>
  <c r="C245" i="22"/>
  <c r="D245" i="22" s="1"/>
  <c r="E245" i="22" s="1"/>
  <c r="C246" i="22"/>
  <c r="D246" i="22" s="1"/>
  <c r="E246" i="22" s="1"/>
  <c r="C247" i="22"/>
  <c r="D247" i="22" s="1"/>
  <c r="E247" i="22" s="1"/>
  <c r="C248" i="22"/>
  <c r="D248" i="22" s="1"/>
  <c r="E248" i="22" s="1"/>
  <c r="C249" i="22"/>
  <c r="D249" i="22" s="1"/>
  <c r="E249" i="22" s="1"/>
  <c r="C250" i="22"/>
  <c r="D250" i="22" s="1"/>
  <c r="E250" i="22" s="1"/>
  <c r="C251" i="22"/>
  <c r="D251" i="22" s="1"/>
  <c r="E251" i="22" s="1"/>
  <c r="C252" i="22"/>
  <c r="D252" i="22" s="1"/>
  <c r="E252" i="22" s="1"/>
  <c r="C253" i="22"/>
  <c r="D253" i="22" s="1"/>
  <c r="E253" i="22" s="1"/>
  <c r="C254" i="22"/>
  <c r="D254" i="22" s="1"/>
  <c r="E254" i="22" s="1"/>
  <c r="C255" i="22"/>
  <c r="D255" i="22" s="1"/>
  <c r="E255" i="22" s="1"/>
  <c r="C256" i="22"/>
  <c r="D256" i="22" s="1"/>
  <c r="E256" i="22" s="1"/>
  <c r="C257" i="22"/>
  <c r="D257" i="22" s="1"/>
  <c r="E257" i="22" s="1"/>
  <c r="C258" i="22"/>
  <c r="D258" i="22" s="1"/>
  <c r="E258" i="22" s="1"/>
  <c r="C259" i="22"/>
  <c r="D259" i="22" s="1"/>
  <c r="E259" i="22" s="1"/>
  <c r="C260" i="22"/>
  <c r="D260" i="22" s="1"/>
  <c r="E260" i="22" s="1"/>
  <c r="C261" i="22"/>
  <c r="D261" i="22" s="1"/>
  <c r="E261" i="22" s="1"/>
  <c r="C262" i="22"/>
  <c r="D262" i="22" s="1"/>
  <c r="E262" i="22" s="1"/>
  <c r="C263" i="22"/>
  <c r="D263" i="22" s="1"/>
  <c r="E263" i="22" s="1"/>
  <c r="C264" i="22"/>
  <c r="D264" i="22" s="1"/>
  <c r="E264" i="22" s="1"/>
  <c r="C265" i="22"/>
  <c r="D265" i="22" s="1"/>
  <c r="E265" i="22" s="1"/>
  <c r="C266" i="22"/>
  <c r="D266" i="22" s="1"/>
  <c r="E266" i="22" s="1"/>
  <c r="C267" i="22"/>
  <c r="D267" i="22" s="1"/>
  <c r="E267" i="22" s="1"/>
  <c r="C268" i="22"/>
  <c r="D268" i="22" s="1"/>
  <c r="E268" i="22" s="1"/>
  <c r="C269" i="22"/>
  <c r="D269" i="22" s="1"/>
  <c r="E269" i="22" s="1"/>
  <c r="C270" i="22"/>
  <c r="D270" i="22" s="1"/>
  <c r="E270" i="22" s="1"/>
  <c r="C271" i="22"/>
  <c r="D271" i="22" s="1"/>
  <c r="E271" i="22" s="1"/>
  <c r="C272" i="22"/>
  <c r="D272" i="22" s="1"/>
  <c r="E272" i="22" s="1"/>
  <c r="C273" i="22"/>
  <c r="D273" i="22" s="1"/>
  <c r="E273" i="22" s="1"/>
  <c r="C274" i="22"/>
  <c r="D274" i="22" s="1"/>
  <c r="E274" i="22" s="1"/>
  <c r="C275" i="22"/>
  <c r="D275" i="22" s="1"/>
  <c r="E275" i="22" s="1"/>
  <c r="C276" i="22"/>
  <c r="D276" i="22" s="1"/>
  <c r="E276" i="22" s="1"/>
  <c r="C277" i="22"/>
  <c r="D277" i="22" s="1"/>
  <c r="E277" i="22" s="1"/>
  <c r="C278" i="22"/>
  <c r="D278" i="22" s="1"/>
  <c r="E278" i="22" s="1"/>
  <c r="C279" i="22"/>
  <c r="D279" i="22" s="1"/>
  <c r="E279" i="22" s="1"/>
  <c r="C280" i="22"/>
  <c r="D280" i="22" s="1"/>
  <c r="E280" i="22" s="1"/>
  <c r="C281" i="22"/>
  <c r="D281" i="22" s="1"/>
  <c r="E281" i="22" s="1"/>
  <c r="C282" i="22"/>
  <c r="D282" i="22" s="1"/>
  <c r="E282" i="22" s="1"/>
  <c r="C283" i="22"/>
  <c r="D283" i="22" s="1"/>
  <c r="E283" i="22" s="1"/>
  <c r="C284" i="22"/>
  <c r="D284" i="22" s="1"/>
  <c r="E284" i="22" s="1"/>
  <c r="C285" i="22"/>
  <c r="D285" i="22" s="1"/>
  <c r="E285" i="22" s="1"/>
  <c r="C286" i="22"/>
  <c r="D286" i="22" s="1"/>
  <c r="E286" i="22" s="1"/>
  <c r="C287" i="22"/>
  <c r="D287" i="22" s="1"/>
  <c r="E287" i="22" s="1"/>
  <c r="C288" i="22"/>
  <c r="D288" i="22" s="1"/>
  <c r="E288" i="22" s="1"/>
  <c r="C289" i="22"/>
  <c r="D289" i="22" s="1"/>
  <c r="E289" i="22" s="1"/>
  <c r="C290" i="22"/>
  <c r="D290" i="22" s="1"/>
  <c r="E290" i="22" s="1"/>
  <c r="C291" i="22"/>
  <c r="D291" i="22" s="1"/>
  <c r="E291" i="22" s="1"/>
  <c r="C292" i="22"/>
  <c r="D292" i="22" s="1"/>
  <c r="E292" i="22" s="1"/>
  <c r="C293" i="22"/>
  <c r="D293" i="22" s="1"/>
  <c r="E293" i="22" s="1"/>
  <c r="C294" i="22"/>
  <c r="D294" i="22" s="1"/>
  <c r="E294" i="22" s="1"/>
  <c r="C295" i="22"/>
  <c r="D295" i="22" s="1"/>
  <c r="E295" i="22" s="1"/>
  <c r="C296" i="22"/>
  <c r="D296" i="22" s="1"/>
  <c r="E296" i="22" s="1"/>
  <c r="C297" i="22"/>
  <c r="D297" i="22" s="1"/>
  <c r="E297" i="22" s="1"/>
  <c r="C298" i="22"/>
  <c r="D298" i="22" s="1"/>
  <c r="E298" i="22" s="1"/>
  <c r="C299" i="22"/>
  <c r="D299" i="22" s="1"/>
  <c r="E299" i="22" s="1"/>
  <c r="C300" i="22"/>
  <c r="D300" i="22" s="1"/>
  <c r="E300" i="22" s="1"/>
  <c r="C301" i="22"/>
  <c r="D301" i="22" s="1"/>
  <c r="E301" i="22" s="1"/>
  <c r="C302" i="22"/>
  <c r="D302" i="22" s="1"/>
  <c r="E302" i="22" s="1"/>
  <c r="C303" i="22"/>
  <c r="D303" i="22" s="1"/>
  <c r="E303" i="22" s="1"/>
  <c r="C304" i="22"/>
  <c r="D304" i="22" s="1"/>
  <c r="E304" i="22" s="1"/>
  <c r="C305" i="22"/>
  <c r="D305" i="22" s="1"/>
  <c r="E305" i="22" s="1"/>
  <c r="C306" i="22"/>
  <c r="D306" i="22" s="1"/>
  <c r="E306" i="22" s="1"/>
  <c r="C307" i="22"/>
  <c r="D307" i="22" s="1"/>
  <c r="E307" i="22" s="1"/>
  <c r="C308" i="22"/>
  <c r="D308" i="22" s="1"/>
  <c r="E308" i="22" s="1"/>
  <c r="C309" i="22"/>
  <c r="D309" i="22" s="1"/>
  <c r="E309" i="22" s="1"/>
  <c r="C310" i="22"/>
  <c r="D310" i="22" s="1"/>
  <c r="E310" i="22" s="1"/>
  <c r="C311" i="22"/>
  <c r="D311" i="22" s="1"/>
  <c r="E311" i="22" s="1"/>
  <c r="C312" i="22"/>
  <c r="D312" i="22" s="1"/>
  <c r="E312" i="22" s="1"/>
  <c r="C313" i="22"/>
  <c r="D313" i="22" s="1"/>
  <c r="E313" i="22" s="1"/>
  <c r="C314" i="22"/>
  <c r="D314" i="22" s="1"/>
  <c r="E314" i="22" s="1"/>
  <c r="C315" i="22"/>
  <c r="D315" i="22" s="1"/>
  <c r="E315" i="22" s="1"/>
  <c r="C316" i="22"/>
  <c r="D316" i="22" s="1"/>
  <c r="E316" i="22" s="1"/>
  <c r="C317" i="22"/>
  <c r="D317" i="22" s="1"/>
  <c r="E317" i="22" s="1"/>
  <c r="C318" i="22"/>
  <c r="D318" i="22" s="1"/>
  <c r="E318" i="22" s="1"/>
  <c r="C319" i="22"/>
  <c r="D319" i="22" s="1"/>
  <c r="E319" i="22" s="1"/>
  <c r="C320" i="22"/>
  <c r="D320" i="22" s="1"/>
  <c r="E320" i="22" s="1"/>
  <c r="C321" i="22"/>
  <c r="D321" i="22" s="1"/>
  <c r="E321" i="22" s="1"/>
  <c r="C322" i="22"/>
  <c r="D322" i="22" s="1"/>
  <c r="E322" i="22" s="1"/>
  <c r="C323" i="22"/>
  <c r="D323" i="22" s="1"/>
  <c r="E323" i="22" s="1"/>
  <c r="C324" i="22"/>
  <c r="D324" i="22" s="1"/>
  <c r="E324" i="22" s="1"/>
  <c r="C325" i="22"/>
  <c r="D325" i="22" s="1"/>
  <c r="E325" i="22" s="1"/>
  <c r="C326" i="22"/>
  <c r="D326" i="22" s="1"/>
  <c r="E326" i="22" s="1"/>
  <c r="C327" i="22"/>
  <c r="D327" i="22" s="1"/>
  <c r="E327" i="22" s="1"/>
  <c r="C328" i="22"/>
  <c r="D328" i="22" s="1"/>
  <c r="E328" i="22" s="1"/>
  <c r="C329" i="22"/>
  <c r="D329" i="22" s="1"/>
  <c r="E329" i="22" s="1"/>
  <c r="C330" i="22"/>
  <c r="D330" i="22" s="1"/>
  <c r="E330" i="22" s="1"/>
  <c r="C331" i="22"/>
  <c r="D331" i="22" s="1"/>
  <c r="E331" i="22" s="1"/>
  <c r="C332" i="22"/>
  <c r="D332" i="22" s="1"/>
  <c r="E332" i="22" s="1"/>
  <c r="C333" i="22"/>
  <c r="D333" i="22" s="1"/>
  <c r="E333" i="22" s="1"/>
  <c r="C334" i="22"/>
  <c r="D334" i="22" s="1"/>
  <c r="E334" i="22" s="1"/>
  <c r="C335" i="22"/>
  <c r="D335" i="22" s="1"/>
  <c r="E335" i="22" s="1"/>
  <c r="C336" i="22"/>
  <c r="D336" i="22" s="1"/>
  <c r="E336" i="22" s="1"/>
  <c r="C337" i="22"/>
  <c r="D337" i="22" s="1"/>
  <c r="E337" i="22" s="1"/>
  <c r="C338" i="22"/>
  <c r="D338" i="22" s="1"/>
  <c r="E338" i="22" s="1"/>
  <c r="C339" i="22"/>
  <c r="D339" i="22" s="1"/>
  <c r="E339" i="22" s="1"/>
  <c r="C340" i="22"/>
  <c r="D340" i="22" s="1"/>
  <c r="E340" i="22" s="1"/>
  <c r="C341" i="22"/>
  <c r="D341" i="22" s="1"/>
  <c r="E341" i="22" s="1"/>
  <c r="C342" i="22"/>
  <c r="D342" i="22" s="1"/>
  <c r="E342" i="22" s="1"/>
  <c r="C343" i="22"/>
  <c r="D343" i="22" s="1"/>
  <c r="E343" i="22" s="1"/>
  <c r="C344" i="22"/>
  <c r="D344" i="22" s="1"/>
  <c r="E344" i="22" s="1"/>
  <c r="C345" i="22"/>
  <c r="D345" i="22" s="1"/>
  <c r="E345" i="22" s="1"/>
  <c r="C346" i="22"/>
  <c r="D346" i="22" s="1"/>
  <c r="E346" i="22" s="1"/>
  <c r="C347" i="22"/>
  <c r="D347" i="22" s="1"/>
  <c r="E347" i="22" s="1"/>
  <c r="C348" i="22"/>
  <c r="D348" i="22" s="1"/>
  <c r="E348" i="22" s="1"/>
  <c r="C349" i="22"/>
  <c r="D349" i="22" s="1"/>
  <c r="E349" i="22" s="1"/>
  <c r="C350" i="22"/>
  <c r="D350" i="22" s="1"/>
  <c r="E350" i="22" s="1"/>
  <c r="C351" i="22"/>
  <c r="D351" i="22" s="1"/>
  <c r="E351" i="22" s="1"/>
  <c r="C352" i="22"/>
  <c r="D352" i="22" s="1"/>
  <c r="E352" i="22" s="1"/>
  <c r="C353" i="22"/>
  <c r="D353" i="22" s="1"/>
  <c r="E353" i="22" s="1"/>
  <c r="C354" i="22"/>
  <c r="D354" i="22" s="1"/>
  <c r="E354" i="22" s="1"/>
  <c r="C355" i="22"/>
  <c r="D355" i="22" s="1"/>
  <c r="E355" i="22" s="1"/>
  <c r="C356" i="22"/>
  <c r="D356" i="22" s="1"/>
  <c r="E356" i="22" s="1"/>
  <c r="C357" i="22"/>
  <c r="D357" i="22" s="1"/>
  <c r="E357" i="22" s="1"/>
  <c r="C358" i="22"/>
  <c r="D358" i="22" s="1"/>
  <c r="E358" i="22" s="1"/>
  <c r="C359" i="22"/>
  <c r="D359" i="22" s="1"/>
  <c r="E359" i="22" s="1"/>
  <c r="C360" i="22"/>
  <c r="D360" i="22" s="1"/>
  <c r="E360" i="22" s="1"/>
  <c r="C361" i="22"/>
  <c r="D361" i="22" s="1"/>
  <c r="E361" i="22" s="1"/>
  <c r="C362" i="22"/>
  <c r="D362" i="22" s="1"/>
  <c r="E362" i="22" s="1"/>
  <c r="C363" i="22"/>
  <c r="D363" i="22" s="1"/>
  <c r="E363" i="22" s="1"/>
  <c r="C364" i="22"/>
  <c r="D364" i="22" s="1"/>
  <c r="E364" i="22" s="1"/>
  <c r="C365" i="22"/>
  <c r="D365" i="22" s="1"/>
  <c r="E365" i="22" s="1"/>
  <c r="C366" i="22"/>
  <c r="D366" i="22" s="1"/>
  <c r="E366" i="22" s="1"/>
  <c r="C367" i="22"/>
  <c r="D367" i="22" s="1"/>
  <c r="E367" i="22" s="1"/>
  <c r="C368" i="22"/>
  <c r="D368" i="22" s="1"/>
  <c r="E368" i="22" s="1"/>
  <c r="C369" i="22"/>
  <c r="D369" i="22" s="1"/>
  <c r="E369" i="22" s="1"/>
  <c r="C370" i="22"/>
  <c r="D370" i="22" s="1"/>
  <c r="E370" i="22" s="1"/>
  <c r="C371" i="22"/>
  <c r="D371" i="22" s="1"/>
  <c r="E371" i="22" s="1"/>
  <c r="C372" i="22"/>
  <c r="D372" i="22" s="1"/>
  <c r="E372" i="22" s="1"/>
  <c r="C373" i="22"/>
  <c r="D373" i="22" s="1"/>
  <c r="E373" i="22" s="1"/>
  <c r="C374" i="22"/>
  <c r="D374" i="22" s="1"/>
  <c r="E374" i="22" s="1"/>
  <c r="C375" i="22"/>
  <c r="D375" i="22" s="1"/>
  <c r="E375" i="22" s="1"/>
  <c r="C376" i="22"/>
  <c r="D376" i="22" s="1"/>
  <c r="E376" i="22" s="1"/>
  <c r="C377" i="22"/>
  <c r="D377" i="22" s="1"/>
  <c r="E377" i="22" s="1"/>
  <c r="C378" i="22"/>
  <c r="D378" i="22" s="1"/>
  <c r="E378" i="22" s="1"/>
  <c r="C379" i="22"/>
  <c r="D379" i="22" s="1"/>
  <c r="E379" i="22" s="1"/>
  <c r="C380" i="22"/>
  <c r="D380" i="22" s="1"/>
  <c r="E380" i="22" s="1"/>
  <c r="C381" i="22"/>
  <c r="D381" i="22" s="1"/>
  <c r="E381" i="22" s="1"/>
  <c r="C382" i="22"/>
  <c r="D382" i="22" s="1"/>
  <c r="E382" i="22" s="1"/>
  <c r="C383" i="22"/>
  <c r="D383" i="22" s="1"/>
  <c r="E383" i="22" s="1"/>
  <c r="C384" i="22"/>
  <c r="D384" i="22" s="1"/>
  <c r="E384" i="22" s="1"/>
  <c r="C385" i="22"/>
  <c r="D385" i="22" s="1"/>
  <c r="E385" i="22" s="1"/>
  <c r="C386" i="22"/>
  <c r="D386" i="22" s="1"/>
  <c r="E386" i="22" s="1"/>
  <c r="C387" i="22"/>
  <c r="D387" i="22" s="1"/>
  <c r="E387" i="22" s="1"/>
  <c r="C388" i="22"/>
  <c r="D388" i="22" s="1"/>
  <c r="E388" i="22" s="1"/>
  <c r="C389" i="22"/>
  <c r="D389" i="22" s="1"/>
  <c r="E389" i="22" s="1"/>
  <c r="C390" i="22"/>
  <c r="D390" i="22" s="1"/>
  <c r="E390" i="22" s="1"/>
  <c r="C391" i="22"/>
  <c r="D391" i="22" s="1"/>
  <c r="E391" i="22" s="1"/>
  <c r="C392" i="22"/>
  <c r="D392" i="22" s="1"/>
  <c r="E392" i="22" s="1"/>
  <c r="C393" i="22"/>
  <c r="D393" i="22" s="1"/>
  <c r="E393" i="22" s="1"/>
  <c r="C394" i="22"/>
  <c r="D394" i="22" s="1"/>
  <c r="E394" i="22" s="1"/>
  <c r="C395" i="22"/>
  <c r="D395" i="22" s="1"/>
  <c r="E395" i="22" s="1"/>
  <c r="C396" i="22"/>
  <c r="D396" i="22" s="1"/>
  <c r="E396" i="22" s="1"/>
  <c r="C397" i="22"/>
  <c r="D397" i="22" s="1"/>
  <c r="E397" i="22" s="1"/>
  <c r="C398" i="22"/>
  <c r="D398" i="22" s="1"/>
  <c r="E398" i="22" s="1"/>
  <c r="C399" i="22"/>
  <c r="D399" i="22" s="1"/>
  <c r="E399" i="22" s="1"/>
  <c r="C400" i="22"/>
  <c r="D400" i="22" s="1"/>
  <c r="E400" i="22" s="1"/>
  <c r="C401" i="22"/>
  <c r="D401" i="22" s="1"/>
  <c r="E401" i="22" s="1"/>
  <c r="C402" i="22"/>
  <c r="D402" i="22" s="1"/>
  <c r="E402" i="22" s="1"/>
  <c r="C403" i="22"/>
  <c r="D403" i="22" s="1"/>
  <c r="E403" i="22" s="1"/>
  <c r="C404" i="22"/>
  <c r="D404" i="22" s="1"/>
  <c r="E404" i="22" s="1"/>
  <c r="C405" i="22"/>
  <c r="D405" i="22" s="1"/>
  <c r="E405" i="22" s="1"/>
  <c r="S72" i="19" l="1"/>
  <c r="F57" i="20" l="1"/>
  <c r="E2" i="20" l="1"/>
  <c r="F45" i="20" l="1"/>
  <c r="C7" i="22" l="1"/>
  <c r="D7" i="22" s="1"/>
  <c r="E7" i="22" s="1"/>
  <c r="E1" i="20" l="1"/>
  <c r="F63" i="20" l="1"/>
  <c r="L2" i="21" l="1"/>
  <c r="P108" i="38" a="1"/>
  <c r="AH193" i="38" a="1"/>
  <c r="AB209" i="38" a="1"/>
  <c r="Z297" i="38" a="1"/>
  <c r="Y147" i="38" a="1"/>
  <c r="D297" i="38" a="1"/>
  <c r="AQ184" i="38" a="1"/>
  <c r="AB245" i="38" a="1"/>
  <c r="Z300" i="38" a="1"/>
  <c r="AA143" i="38" a="1"/>
  <c r="AE199" i="38" a="1"/>
  <c r="Y157" i="38" a="1"/>
  <c r="I150" i="38" a="1"/>
  <c r="AN317" i="38" a="1"/>
  <c r="AP300" i="38" a="1"/>
  <c r="AF271" i="38" a="1"/>
  <c r="AP468" i="38" a="1"/>
  <c r="AH188" i="38" a="1"/>
  <c r="M211" i="38" a="1"/>
  <c r="AO107" i="38" a="1"/>
  <c r="N338" i="38" a="1"/>
  <c r="M113" i="38" a="1"/>
  <c r="E161" i="38" a="1"/>
  <c r="AK249" i="38" a="1"/>
  <c r="AQ123" i="38" a="1"/>
  <c r="AD299" i="38" a="1"/>
  <c r="N309" i="38" a="1"/>
  <c r="AJ83" i="38" a="1"/>
  <c r="AR239" i="38" a="1"/>
  <c r="AL130" i="38" a="1"/>
  <c r="AS140" i="38" a="1"/>
  <c r="AN174" i="38" a="1"/>
  <c r="N126" i="38" a="1"/>
  <c r="S291" i="38" a="1"/>
  <c r="AC196" i="38" a="1"/>
  <c r="V414" i="38" a="1"/>
  <c r="L122" i="38" a="1"/>
  <c r="AI466" i="38" a="1"/>
  <c r="O146" i="38" a="1"/>
  <c r="U164" i="38" a="1"/>
  <c r="M91" i="38" a="1"/>
  <c r="AE229" i="38" a="1"/>
  <c r="AP162" i="38" a="1"/>
  <c r="M184" i="38" a="1"/>
  <c r="AF155" i="38" a="1"/>
  <c r="H158" i="38" a="1"/>
  <c r="T276" i="38" a="1"/>
  <c r="N176" i="38" a="1"/>
  <c r="AP178" i="38" a="1"/>
  <c r="W178" i="38" a="1"/>
  <c r="P84" i="38" a="1"/>
  <c r="AG123" i="38" a="1"/>
  <c r="AC220" i="38" a="1"/>
  <c r="AN207" i="38" a="1"/>
  <c r="G104" i="38" a="1"/>
  <c r="AM220" i="38" a="1"/>
  <c r="AK240" i="38" a="1"/>
  <c r="Z367" i="38" a="1"/>
  <c r="L309" i="38" a="1"/>
  <c r="G397" i="38" a="1"/>
  <c r="L170" i="38" a="1"/>
  <c r="O271" i="38" a="1"/>
  <c r="O214" i="38" a="1"/>
  <c r="AC130" i="38" a="1"/>
  <c r="H131" i="38" a="1"/>
  <c r="AN200" i="38" a="1"/>
  <c r="AF79" i="38" a="1"/>
  <c r="G186" i="38" a="1"/>
  <c r="J269" i="38" a="1"/>
  <c r="AF130" i="38" a="1"/>
  <c r="AC77" i="38" a="1"/>
  <c r="W94" i="38" a="1"/>
  <c r="AH122" i="38" a="1"/>
  <c r="AB135" i="38" a="1"/>
  <c r="AH189" i="38" a="1"/>
  <c r="AA158" i="38" a="1"/>
  <c r="O228" i="38" a="1"/>
  <c r="AR105" i="38" a="1"/>
  <c r="AI433" i="38" a="1"/>
  <c r="U104" i="38" a="1"/>
  <c r="AA361" i="38" a="1"/>
  <c r="W161" i="38" a="1"/>
  <c r="E105" i="38" a="1"/>
  <c r="P133" i="38" a="1"/>
  <c r="S78" i="38" a="1"/>
  <c r="V151" i="38" a="1"/>
  <c r="Z368" i="38" a="1"/>
  <c r="AH409" i="38" a="1"/>
  <c r="AF144" i="38" a="1"/>
  <c r="AA162" i="38" a="1"/>
  <c r="O192" i="38" a="1"/>
  <c r="V447" i="38" a="1"/>
  <c r="K195" i="38" a="1"/>
  <c r="L239" i="38" a="1"/>
  <c r="AO100" i="38" a="1"/>
  <c r="AA106" i="38" a="1"/>
  <c r="AR88" i="38" a="1"/>
  <c r="O87" i="38" a="1"/>
  <c r="W251" i="38" a="1"/>
  <c r="AP303" i="38" a="1"/>
  <c r="W168" i="38" a="1"/>
  <c r="AI320" i="38" a="1"/>
  <c r="AM187" i="38" a="1"/>
  <c r="W337" i="38" a="1"/>
  <c r="L312" i="38" a="1"/>
  <c r="K244" i="38" a="1"/>
  <c r="AF161" i="38" a="1"/>
  <c r="T117" i="38" a="1"/>
  <c r="L222" i="38" a="1"/>
  <c r="J204" i="38" a="1"/>
  <c r="P343" i="38" a="1"/>
  <c r="AJ113" i="38" a="1"/>
  <c r="G149" i="38" a="1"/>
  <c r="AQ244" i="38" a="1"/>
  <c r="J239" i="38" a="1"/>
  <c r="AC103" i="38" a="1"/>
  <c r="W154" i="38" a="1"/>
  <c r="AS93" i="38" a="1"/>
  <c r="G162" i="38" a="1"/>
  <c r="H218" i="38" a="1"/>
  <c r="J447" i="38" a="1"/>
  <c r="AT335" i="38" a="1"/>
  <c r="V467" i="38" a="1"/>
  <c r="O178" i="38" a="1"/>
  <c r="AL153" i="38" a="1"/>
  <c r="J227" i="38" a="1"/>
  <c r="AQ81" i="38" a="1"/>
  <c r="N177" i="38" a="1"/>
  <c r="N403" i="38" a="1"/>
  <c r="V224" i="38" a="1"/>
  <c r="AG171" i="38" a="1"/>
  <c r="G141" i="38" a="1"/>
  <c r="AN103" i="38" a="1"/>
  <c r="E337" i="38" a="1"/>
  <c r="S228" i="38" a="1"/>
  <c r="Z94" i="38" a="1"/>
  <c r="N215" i="38" a="1"/>
  <c r="K190" i="38" a="1"/>
  <c r="AL145" i="38" a="1"/>
  <c r="AF77" i="38" a="1"/>
  <c r="L137" i="38" a="1"/>
  <c r="G314" i="38" a="1"/>
  <c r="N129" i="38" a="1"/>
  <c r="AR95" i="38" a="1"/>
  <c r="J364" i="38" a="1"/>
  <c r="AA128" i="38" a="1"/>
  <c r="I387" i="38" a="1"/>
  <c r="L102" i="38" a="1"/>
  <c r="AR219" i="38" a="1"/>
  <c r="AB270" i="38" a="1"/>
  <c r="S320" i="38" a="1"/>
  <c r="AG199" i="38" a="1"/>
  <c r="AG98" i="38" a="1"/>
  <c r="X165" i="38" a="1"/>
  <c r="AL341" i="38" a="1"/>
  <c r="AS381" i="38" a="1"/>
  <c r="AF448" i="38" a="1"/>
  <c r="I192" i="38" a="1"/>
  <c r="AT150" i="38" a="1"/>
  <c r="H222" i="38" a="1"/>
  <c r="AC171" i="38" a="1"/>
  <c r="AE133" i="38" a="1"/>
  <c r="U221" i="38" a="1"/>
  <c r="AP75" i="38" a="1"/>
  <c r="Y227" i="38" a="1"/>
  <c r="AA150" i="38" a="1"/>
  <c r="Z177" i="38" a="1"/>
  <c r="AG108" i="38" a="1"/>
  <c r="K186" i="38" a="1"/>
  <c r="AR460" i="38" a="1"/>
  <c r="AG179" i="38" a="1"/>
  <c r="O207" i="38" a="1"/>
  <c r="S182" i="38" a="1"/>
  <c r="H224" i="38" a="1"/>
  <c r="AJ162" i="38" a="1"/>
  <c r="AD144" i="38" a="1"/>
  <c r="AB226" i="38" a="1"/>
  <c r="S219" i="38" a="1"/>
  <c r="AB137" i="38" a="1"/>
  <c r="AI100" i="38" a="1"/>
  <c r="AT83" i="38" a="1"/>
  <c r="H231" i="38" a="1"/>
  <c r="AF178" i="38" a="1"/>
  <c r="AS312" i="38" a="1"/>
  <c r="G78" i="38" a="1"/>
  <c r="AD189" i="38" a="1"/>
  <c r="AI81" i="38" a="1"/>
  <c r="AC208" i="38" a="1"/>
  <c r="O191" i="38" a="1"/>
  <c r="AB208" i="38" a="1"/>
  <c r="Z325" i="38" a="1"/>
  <c r="Z270" i="38" a="1"/>
  <c r="W98" i="38" a="1"/>
  <c r="L103" i="38" a="1"/>
  <c r="Z344" i="38" a="1"/>
  <c r="AC147" i="38" a="1"/>
  <c r="AF137" i="38" a="1"/>
  <c r="AF109" i="38" a="1"/>
  <c r="J417" i="38" a="1"/>
  <c r="AN95" i="38" a="1"/>
  <c r="R391" i="38" a="1"/>
  <c r="AE130" i="38" a="1"/>
  <c r="AT410" i="38" a="1"/>
  <c r="G440" i="38" a="1"/>
  <c r="Y196" i="38" a="1"/>
  <c r="X276" i="38" a="1"/>
  <c r="X76" i="38" a="1"/>
  <c r="Y359" i="38" a="1"/>
  <c r="AD103" i="38" a="1"/>
  <c r="S92" i="38" a="1"/>
  <c r="W91" i="38" a="1"/>
  <c r="AK433" i="38" a="1"/>
  <c r="AI130" i="38" a="1"/>
  <c r="V118" i="38" a="1"/>
  <c r="AD85" i="38" a="1"/>
  <c r="AP78" i="38" a="1"/>
  <c r="I107" i="38" a="1"/>
  <c r="AS201" i="38" a="1"/>
  <c r="AB269" i="38" a="1"/>
  <c r="O141" i="38" a="1"/>
  <c r="X452" i="38" a="1"/>
  <c r="AB162" i="38" a="1"/>
  <c r="W122" i="38" a="1"/>
  <c r="AO289" i="38" a="1"/>
  <c r="AD258" i="38" a="1"/>
  <c r="AI164" i="38" a="1"/>
  <c r="AN89" i="38" a="1"/>
  <c r="K179" i="38" a="1"/>
  <c r="AN105" i="38" a="1"/>
  <c r="AR90" i="38" a="1"/>
  <c r="AD87" i="38" a="1"/>
  <c r="K136" i="38" a="1"/>
  <c r="G103" i="38" a="1"/>
  <c r="AN232" i="38" a="1"/>
  <c r="AI137" i="38" a="1"/>
  <c r="R358" i="38" a="1"/>
  <c r="Z164" i="38" a="1"/>
  <c r="AI382" i="38" a="1"/>
  <c r="U454" i="38" a="1"/>
  <c r="G429" i="38" a="1"/>
  <c r="S248" i="38" a="1"/>
  <c r="AC91" i="38" a="1"/>
  <c r="AF194" i="38" a="1"/>
  <c r="Z136" i="38" a="1"/>
  <c r="AD286" i="38" a="1"/>
  <c r="AS259" i="38" a="1"/>
  <c r="AN151" i="38" a="1"/>
  <c r="V135" i="38" a="1"/>
  <c r="AR179" i="38" a="1"/>
  <c r="I75" i="38" a="1"/>
  <c r="AO126" i="38" a="1"/>
  <c r="AT82" i="38" a="1"/>
  <c r="T288" i="38" a="1"/>
  <c r="AC151" i="38" a="1"/>
  <c r="AI325" i="38" a="1"/>
  <c r="AI255" i="38" a="1"/>
  <c r="AA207" i="38" a="1"/>
  <c r="AP86" i="38" a="1"/>
  <c r="AK252" i="38" a="1"/>
  <c r="AI128" i="38" a="1"/>
  <c r="Z82" i="38" a="1"/>
  <c r="P254" i="38" a="1"/>
  <c r="S131" i="38" a="1"/>
  <c r="N195" i="38" a="1"/>
  <c r="K117" i="38" a="1"/>
  <c r="W116" i="38" a="1"/>
  <c r="U143" i="38" a="1"/>
  <c r="J156" i="38" a="1"/>
  <c r="AQ472" i="38" a="1"/>
  <c r="AS176" i="38" a="1"/>
  <c r="J241" i="38" a="1"/>
  <c r="AD156" i="38" a="1"/>
  <c r="X136" i="38" a="1"/>
  <c r="AC100" i="38" a="1"/>
  <c r="AK97" i="38" a="1"/>
  <c r="AT172" i="38" a="1"/>
  <c r="AL109" i="38" a="1"/>
  <c r="L74" i="38" a="1"/>
  <c r="AR395" i="38" a="1"/>
  <c r="W258" i="38" a="1"/>
  <c r="AP407" i="38" a="1"/>
  <c r="AS137" i="38" a="1"/>
  <c r="AS151" i="38" a="1"/>
  <c r="H219" i="38" a="1"/>
  <c r="X94" i="38" a="1"/>
  <c r="AS74" i="38" a="1"/>
  <c r="AP440" i="38" a="1"/>
  <c r="M297" i="38" a="1"/>
  <c r="U206" i="38" a="1"/>
  <c r="AJ255" i="38" a="1"/>
  <c r="AB108" i="38" a="1"/>
  <c r="AN292" i="38" a="1"/>
  <c r="E471" i="38" a="1"/>
  <c r="AK334" i="38" a="1"/>
  <c r="V283" i="38" a="1"/>
  <c r="AA127" i="38" a="1"/>
  <c r="E133" i="38" a="1"/>
  <c r="AQ378" i="38" a="1"/>
  <c r="I125" i="38" a="1"/>
  <c r="AI103" i="38" a="1"/>
  <c r="AD212" i="38" a="1"/>
  <c r="AO277" i="38" a="1"/>
  <c r="X121" i="38" a="1"/>
  <c r="K129" i="38" a="1"/>
  <c r="AO84" i="38" a="1"/>
  <c r="K150" i="38" a="1"/>
  <c r="Y180" i="38" a="1"/>
  <c r="S104" i="38" a="1"/>
  <c r="AA307" i="38" a="1"/>
  <c r="W260" i="38" a="1"/>
  <c r="H220" i="38" a="1"/>
  <c r="AE126" i="38" a="1"/>
  <c r="AL238" i="38" a="1"/>
  <c r="L134" i="38" a="1"/>
  <c r="AA265" i="38" a="1"/>
  <c r="AT124" i="38" a="1"/>
  <c r="S324" i="38" a="1"/>
  <c r="L125" i="38" a="1"/>
  <c r="AK155" i="38" a="1"/>
  <c r="AF171" i="38" a="1"/>
  <c r="J103" i="38" a="1"/>
  <c r="T113" i="38" a="1"/>
  <c r="AL108" i="38" a="1"/>
  <c r="L179" i="38" a="1"/>
  <c r="AI139" i="38" a="1"/>
  <c r="AM86" i="38" a="1"/>
  <c r="S205" i="38" a="1"/>
  <c r="S84" i="38" a="1"/>
  <c r="AR137" i="38" a="1"/>
  <c r="T140" i="38" a="1"/>
  <c r="M174" i="38" a="1"/>
  <c r="U105" i="38" a="1"/>
  <c r="Q140" i="38" a="1"/>
  <c r="AI310" i="38" a="1"/>
  <c r="J129" i="38" a="1"/>
  <c r="AO314" i="38" a="1"/>
  <c r="V229" i="38" a="1"/>
  <c r="AC148" i="38" a="1"/>
  <c r="U214" i="38" a="1"/>
  <c r="V203" i="38" a="1"/>
  <c r="H177" i="38" a="1"/>
  <c r="G87" i="38" a="1"/>
  <c r="AM196" i="38" a="1"/>
  <c r="AH212" i="38" a="1"/>
  <c r="AG313" i="38" a="1"/>
  <c r="AQ98" i="38" a="1"/>
  <c r="S130" i="38" a="1"/>
  <c r="AP215" i="38" a="1"/>
  <c r="M153" i="38" a="1"/>
  <c r="AR184" i="38" a="1"/>
  <c r="K185" i="38" a="1"/>
  <c r="K172" i="38" a="1"/>
  <c r="AH426" i="38" a="1"/>
  <c r="Y209" i="38" a="1"/>
  <c r="AQ255" i="38" a="1"/>
  <c r="H86" i="38" a="1"/>
  <c r="AB133" i="38" a="1"/>
  <c r="AR134" i="38" a="1"/>
  <c r="K94" i="38" a="1"/>
  <c r="AD284" i="38" a="1"/>
  <c r="X325" i="38" a="1"/>
  <c r="W335" i="38" a="1"/>
  <c r="P196" i="38" a="1"/>
  <c r="AP111" i="38" a="1"/>
  <c r="AQ417" i="38" a="1"/>
  <c r="AB109" i="38" a="1"/>
  <c r="Z117" i="38" a="1"/>
  <c r="S105" i="38" a="1"/>
  <c r="AA391" i="38" a="1"/>
  <c r="X254" i="38" a="1"/>
  <c r="X112" i="38" a="1"/>
  <c r="O142" i="38" a="1"/>
  <c r="AR142" i="38" a="1"/>
  <c r="AD178" i="38" a="1"/>
  <c r="J154" i="38" a="1"/>
  <c r="AS373" i="38" a="1"/>
  <c r="G147" i="38" a="1"/>
  <c r="AP290" i="38" a="1"/>
  <c r="AT107" i="38" a="1"/>
  <c r="AT267" i="38" a="1"/>
  <c r="AR115" i="38" a="1"/>
  <c r="AT185" i="38" a="1"/>
  <c r="L242" i="38" a="1"/>
  <c r="AQ204" i="38" a="1"/>
  <c r="Z219" i="38" a="1"/>
  <c r="AM108" i="38" a="1"/>
  <c r="S146" i="38" a="1"/>
  <c r="AC227" i="38" a="1"/>
  <c r="T211" i="38" a="1"/>
  <c r="Z346" i="38" a="1"/>
  <c r="AE117" i="38" a="1"/>
  <c r="AI242" i="38" a="1"/>
  <c r="P118" i="38" a="1"/>
  <c r="M276" i="38" a="1"/>
  <c r="AD141" i="38" a="1"/>
  <c r="AE109" i="38" a="1"/>
  <c r="AO132" i="38" a="1"/>
  <c r="H179" i="38" a="1"/>
  <c r="W77" i="38" a="1"/>
  <c r="O251" i="38" a="1"/>
  <c r="AP233" i="38" a="1"/>
  <c r="O405" i="38" a="1"/>
  <c r="AC320" i="38" a="1"/>
  <c r="T150" i="38" a="1"/>
  <c r="AK355" i="38" a="1"/>
  <c r="AQ177" i="38" a="1"/>
  <c r="X119" i="38" a="1"/>
  <c r="AF105" i="38" a="1"/>
  <c r="AS109" i="38" a="1"/>
  <c r="O75" i="38" a="1"/>
  <c r="I159" i="38" a="1"/>
  <c r="AM252" i="38" a="1"/>
  <c r="AB163" i="38" a="1"/>
  <c r="L225" i="38" a="1"/>
  <c r="O202" i="38" a="1"/>
  <c r="AP211" i="38" a="1"/>
  <c r="AP451" i="38" a="1"/>
  <c r="O315" i="38" a="1"/>
  <c r="AT459" i="38" a="1"/>
  <c r="V171" i="38" a="1"/>
  <c r="AI88" i="38" a="1"/>
  <c r="AQ88" i="38" a="1"/>
  <c r="AD114" i="38" a="1"/>
  <c r="Z263" i="38" a="1"/>
  <c r="AN77" i="38" a="1"/>
  <c r="AQ248" i="38" a="1"/>
  <c r="AF218" i="38" a="1"/>
  <c r="AM195" i="38" a="1"/>
  <c r="AM114" i="38" a="1"/>
  <c r="Z120" i="38" a="1"/>
  <c r="AK427" i="38" a="1"/>
  <c r="AD439" i="38" a="1"/>
  <c r="AH196" i="38" a="1"/>
  <c r="AE83" i="38" a="1"/>
  <c r="AI188" i="38" a="1"/>
  <c r="V92" i="38" a="1"/>
  <c r="G94" i="38" a="1"/>
  <c r="AF309" i="38" a="1"/>
  <c r="G116" i="38" a="1"/>
  <c r="AO157" i="38" a="1"/>
  <c r="N121" i="38" a="1"/>
  <c r="O398" i="38" a="1"/>
  <c r="U181" i="38" a="1"/>
  <c r="AO168" i="38" a="1"/>
  <c r="L218" i="38" a="1"/>
  <c r="AP198" i="38" a="1"/>
  <c r="AS432" i="38" a="1"/>
  <c r="AL112" i="38" a="1"/>
  <c r="AP117" i="38" a="1"/>
  <c r="AL297" i="38" a="1"/>
  <c r="AJ253" i="38" a="1"/>
  <c r="T214" i="38" a="1"/>
  <c r="AO228" i="38" a="1"/>
  <c r="AO198" i="38" a="1"/>
  <c r="M80" i="38" a="1"/>
  <c r="AO188" i="38" a="1"/>
  <c r="Q290" i="38" a="1"/>
  <c r="K77" i="38" a="1"/>
  <c r="G206" i="38" a="1"/>
  <c r="AL244" i="38" a="1"/>
  <c r="AH235" i="38" a="1"/>
  <c r="J260" i="38" a="1"/>
  <c r="M287" i="38" a="1"/>
  <c r="T165" i="38" a="1"/>
  <c r="AH159" i="38" a="1"/>
  <c r="AQ216" i="38" a="1"/>
  <c r="AM300" i="38" a="1"/>
  <c r="S301" i="38" a="1"/>
  <c r="I220" i="38" a="1"/>
  <c r="AA456" i="38" a="1"/>
  <c r="U102" i="38" a="1"/>
  <c r="AC234" i="38" a="1"/>
  <c r="AF76" i="38" a="1"/>
  <c r="L302" i="38" a="1"/>
  <c r="N159" i="38" a="1"/>
  <c r="X164" i="38" a="1"/>
  <c r="AM74" i="38" a="1"/>
  <c r="N245" i="38" a="1"/>
  <c r="AN153" i="38" a="1"/>
  <c r="AD265" i="38" a="1"/>
  <c r="AB247" i="38" a="1"/>
  <c r="L283" i="38" a="1"/>
  <c r="AD74" i="38" a="1"/>
  <c r="J173" i="38" a="1"/>
  <c r="AH85" i="38" a="1"/>
  <c r="AD221" i="38" a="1"/>
  <c r="AS430" i="38" a="1"/>
  <c r="AP259" i="38" a="1"/>
  <c r="AL280" i="38" a="1"/>
  <c r="AA406" i="38" a="1"/>
  <c r="I191" i="38" a="1"/>
  <c r="AT133" i="38" a="1"/>
  <c r="H334" i="38" a="1"/>
  <c r="AC160" i="38" a="1"/>
  <c r="G229" i="38" a="1"/>
  <c r="O209" i="38" a="1"/>
  <c r="H193" i="38" a="1"/>
  <c r="F119" i="38" a="1"/>
  <c r="AT458" i="38" a="1"/>
  <c r="W180" i="38" a="1"/>
  <c r="AM303" i="38" a="1"/>
  <c r="AR204" i="38" a="1"/>
  <c r="Y248" i="38" a="1"/>
  <c r="K187" i="38" a="1"/>
  <c r="AL436" i="38" a="1"/>
  <c r="X156" i="38" a="1"/>
  <c r="W243" i="38" a="1"/>
  <c r="AS165" i="38" a="1"/>
  <c r="AT347" i="38" a="1"/>
  <c r="O81" i="38" a="1"/>
  <c r="AT75" i="38" a="1"/>
  <c r="W138" i="38" a="1"/>
  <c r="H83" i="38" a="1"/>
  <c r="AS375" i="38" a="1"/>
  <c r="AE151" i="38" a="1"/>
  <c r="K138" i="38" a="1"/>
  <c r="AP136" i="38" a="1"/>
  <c r="AO210" i="38" a="1"/>
  <c r="N154" i="38" a="1"/>
  <c r="J138" i="38" a="1"/>
  <c r="P441" i="38" a="1"/>
  <c r="AE179" i="38" a="1"/>
  <c r="AP216" i="38" a="1"/>
  <c r="AO96" i="38" a="1"/>
  <c r="G101" i="38" a="1"/>
  <c r="N145" i="38" a="1"/>
  <c r="I235" i="38" a="1"/>
  <c r="S190" i="38" a="1"/>
  <c r="U111" i="38" a="1"/>
  <c r="AS277" i="38" a="1"/>
  <c r="AQ185" i="38" a="1"/>
  <c r="W312" i="38" a="1"/>
  <c r="AN407" i="38" a="1"/>
  <c r="P92" i="38" a="1"/>
  <c r="AM99" i="38" a="1"/>
  <c r="AE153" i="38" a="1"/>
  <c r="AM318" i="38" a="1"/>
  <c r="P192" i="38" a="1"/>
  <c r="AD82" i="38" a="1"/>
  <c r="N293" i="38" a="1"/>
  <c r="O149" i="38" a="1"/>
  <c r="AO335" i="38" a="1"/>
  <c r="AH183" i="38" a="1"/>
  <c r="S110" i="38" a="1"/>
  <c r="H96" i="38" a="1"/>
  <c r="N138" i="38" a="1"/>
  <c r="AF129" i="38" a="1"/>
  <c r="AP134" i="38" a="1"/>
  <c r="AP291" i="38" a="1"/>
  <c r="P200" i="38" a="1"/>
  <c r="N253" i="38" a="1"/>
  <c r="I225" i="38" a="1"/>
  <c r="J231" i="38" a="1"/>
  <c r="AP97" i="38" a="1"/>
  <c r="L296" i="38" a="1"/>
  <c r="AC280" i="38" a="1"/>
  <c r="G372" i="38" a="1"/>
  <c r="AN161" i="38" a="1"/>
  <c r="W194" i="38" a="1"/>
  <c r="AF216" i="38" a="1"/>
  <c r="AA357" i="38" a="1"/>
  <c r="AP368" i="38" a="1"/>
  <c r="AS301" i="38" a="1"/>
  <c r="AP121" i="38" a="1"/>
  <c r="AN285" i="38" a="1"/>
  <c r="AL199" i="38" a="1"/>
  <c r="AJ109" i="38" a="1"/>
  <c r="AN354" i="38" a="1"/>
  <c r="AF404" i="38" a="1"/>
  <c r="P262" i="38" a="1"/>
  <c r="L422" i="38" a="1"/>
  <c r="AB410" i="38" a="1"/>
  <c r="AI355" i="38" a="1"/>
  <c r="AM92" i="38" a="1"/>
  <c r="AB348" i="38" a="1"/>
  <c r="AM144" i="38" a="1"/>
  <c r="Z440" i="38" a="1"/>
  <c r="AR133" i="38" a="1"/>
  <c r="AD281" i="38" a="1"/>
  <c r="M282" i="38" a="1"/>
  <c r="AQ96" i="38" a="1"/>
  <c r="AN75" i="38" a="1"/>
  <c r="J85" i="38" a="1"/>
  <c r="AE87" i="38" a="1"/>
  <c r="AH158" i="38" a="1"/>
  <c r="AM149" i="38" a="1"/>
  <c r="AQ154" i="38" a="1"/>
  <c r="AJ132" i="38" a="1"/>
  <c r="I74" i="38" a="1"/>
  <c r="AT452" i="38" a="1"/>
  <c r="AN94" i="38" a="1"/>
  <c r="Y372" i="38" a="1"/>
  <c r="F200" i="38" a="1"/>
  <c r="AE236" i="38" a="1"/>
  <c r="L241" i="38" a="1"/>
  <c r="AF159" i="38" a="1"/>
  <c r="T311" i="38" a="1"/>
  <c r="T127" i="38" a="1"/>
  <c r="AI225" i="38" a="1"/>
  <c r="AM341" i="38" a="1"/>
  <c r="M207" i="38" a="1"/>
  <c r="AF145" i="38" a="1"/>
  <c r="AK448" i="38" a="1"/>
  <c r="U151" i="38" a="1"/>
  <c r="G120" i="38" a="1"/>
  <c r="AR74" i="38" a="1"/>
  <c r="AN74" i="38" a="1"/>
  <c r="AR206" i="38" a="1"/>
  <c r="K192" i="38" a="1"/>
  <c r="AQ87" i="38" a="1"/>
  <c r="K84" i="38" a="1"/>
  <c r="I141" i="38" a="1"/>
  <c r="K368" i="38" a="1"/>
  <c r="Z104" i="38" a="1"/>
  <c r="I103" i="38" a="1"/>
  <c r="V241" i="38" a="1"/>
  <c r="F183" i="38" a="1"/>
  <c r="AG204" i="38" a="1"/>
  <c r="T94" i="38" a="1"/>
  <c r="AE146" i="38" a="1"/>
  <c r="AS304" i="38" a="1"/>
  <c r="M173" i="38" a="1"/>
  <c r="Z321" i="38" a="1"/>
  <c r="X356" i="38" a="1"/>
  <c r="AE330" i="38" a="1"/>
  <c r="Z170" i="38" a="1"/>
  <c r="AE233" i="38" a="1"/>
  <c r="S259" i="38" a="1"/>
  <c r="AG187" i="38" a="1"/>
  <c r="AP187" i="38" a="1"/>
  <c r="I189" i="38" a="1"/>
  <c r="G215" i="38" a="1"/>
  <c r="AE192" i="38" a="1"/>
  <c r="P351" i="38" a="1"/>
  <c r="AJ96" i="38" a="1"/>
  <c r="AT209" i="38" a="1"/>
  <c r="AA99" i="38" a="1"/>
  <c r="AQ210" i="38" a="1"/>
  <c r="N171" i="38" a="1"/>
  <c r="F111" i="38" a="1"/>
  <c r="V402" i="38" a="1"/>
  <c r="AH411" i="38" a="1"/>
  <c r="S96" i="38" a="1"/>
  <c r="AO169" i="38" a="1"/>
  <c r="M290" i="38" a="1"/>
  <c r="AA239" i="38" a="1"/>
  <c r="AL111" i="38" a="1"/>
  <c r="AO211" i="38" a="1"/>
  <c r="AA342" i="38" a="1"/>
  <c r="U78" i="38" a="1"/>
  <c r="N77" i="38" a="1"/>
  <c r="L132" i="38" a="1"/>
  <c r="J243" i="38" a="1"/>
  <c r="T173" i="38" a="1"/>
  <c r="V83" i="38" a="1"/>
  <c r="S145" i="38" a="1"/>
  <c r="Z79" i="38" a="1"/>
  <c r="AR185" i="38" a="1"/>
  <c r="AG280" i="38" a="1"/>
  <c r="AF204" i="38" a="1"/>
  <c r="Z147" i="38" a="1"/>
  <c r="AA194" i="38" a="1"/>
  <c r="J271" i="38" a="1"/>
  <c r="AQ217" i="38" a="1"/>
  <c r="Y184" i="38" a="1"/>
  <c r="U77" i="38" a="1"/>
  <c r="N227" i="38" a="1"/>
  <c r="AI378" i="38" a="1"/>
  <c r="M141" i="38" a="1"/>
  <c r="X213" i="38" a="1"/>
  <c r="AP160" i="38" a="1"/>
  <c r="L281" i="38" a="1"/>
  <c r="U107" i="38" a="1"/>
  <c r="AI158" i="38" a="1"/>
  <c r="AI257" i="38" a="1"/>
  <c r="W115" i="38" a="1"/>
  <c r="AM85" i="38" a="1"/>
  <c r="AI77" i="38" a="1"/>
  <c r="AJ79" i="38" a="1"/>
  <c r="AR85" i="38" a="1"/>
  <c r="AK83" i="38" a="1"/>
  <c r="G165" i="38" a="1"/>
  <c r="AS264" i="38" a="1"/>
  <c r="AJ194" i="38" a="1"/>
  <c r="AA268" i="38" a="1"/>
  <c r="AJ78" i="38" a="1"/>
  <c r="AQ186" i="38" a="1"/>
  <c r="Z81" i="38" a="1"/>
  <c r="V392" i="38" a="1"/>
  <c r="AI169" i="38" a="1"/>
  <c r="AQ129" i="38" a="1"/>
  <c r="J186" i="38" a="1"/>
  <c r="U88" i="38" a="1"/>
  <c r="AT219" i="38" a="1"/>
  <c r="I185" i="38" a="1"/>
  <c r="Z155" i="38" a="1"/>
  <c r="AJ342" i="38" a="1"/>
  <c r="O94" i="38" a="1"/>
  <c r="AD125" i="38" a="1"/>
  <c r="AL318" i="38" a="1"/>
  <c r="AS188" i="38" a="1"/>
  <c r="AA438" i="38" a="1"/>
  <c r="M107" i="38" a="1"/>
  <c r="AF292" i="38" a="1"/>
  <c r="P130" i="38" a="1"/>
  <c r="AF214" i="38" a="1"/>
  <c r="AB273" i="38" a="1"/>
  <c r="L290" i="38" a="1"/>
  <c r="M101" i="38" a="1"/>
  <c r="J212" i="38" a="1"/>
  <c r="AJ127" i="38" a="1"/>
  <c r="Q276" i="38" a="1"/>
  <c r="AH98" i="38" a="1"/>
  <c r="AB206" i="38" a="1"/>
  <c r="S121" i="38" a="1"/>
  <c r="W153" i="38" a="1"/>
  <c r="Y318" i="38" a="1"/>
  <c r="O140" i="38" a="1"/>
  <c r="AJ82" i="38" a="1"/>
  <c r="AN85" i="38" a="1"/>
  <c r="T322" i="38" a="1"/>
  <c r="N186" i="38" a="1"/>
  <c r="AI82" i="38" a="1"/>
  <c r="AQ197" i="38" a="1"/>
  <c r="AC330" i="38" a="1"/>
  <c r="AM226" i="38" a="1"/>
  <c r="T453" i="38" a="1"/>
  <c r="AR222" i="38" a="1"/>
  <c r="K253" i="38" a="1"/>
  <c r="AG165" i="38" a="1"/>
  <c r="W468" i="38" a="1"/>
  <c r="AG340" i="38" a="1"/>
  <c r="AS331" i="38" a="1"/>
  <c r="AD75" i="38" a="1"/>
  <c r="M247" i="38" a="1"/>
  <c r="L307" i="38" a="1"/>
  <c r="AH151" i="38" a="1"/>
  <c r="AA175" i="38" a="1"/>
  <c r="AS314" i="38" a="1"/>
  <c r="AI396" i="38" a="1"/>
  <c r="AI194" i="38" a="1"/>
  <c r="L442" i="38" a="1"/>
  <c r="V234" i="38" a="1"/>
  <c r="AK177" i="38" a="1"/>
  <c r="L374" i="38" a="1"/>
  <c r="AE96" i="38" a="1"/>
  <c r="AE197" i="38" a="1"/>
  <c r="V346" i="38" a="1"/>
  <c r="AF350" i="38" a="1"/>
  <c r="AK145" i="38" a="1"/>
  <c r="AM266" i="38" a="1"/>
  <c r="K240" i="38" a="1"/>
  <c r="H138" i="38" a="1"/>
  <c r="T400" i="38" a="1"/>
  <c r="AH100" i="38" a="1"/>
  <c r="L112" i="38" a="1"/>
  <c r="I166" i="38" a="1"/>
  <c r="AB388" i="38" a="1"/>
  <c r="AH327" i="38" a="1"/>
  <c r="AJ208" i="38" a="1"/>
  <c r="AD287" i="38" a="1"/>
  <c r="AP143" i="38" a="1"/>
  <c r="O373" i="38" a="1"/>
  <c r="X126" i="38" a="1"/>
  <c r="V159" i="38" a="1"/>
  <c r="AH93" i="38" a="1"/>
  <c r="AO185" i="38" a="1"/>
  <c r="AK221" i="38" a="1"/>
  <c r="T360" i="38" a="1"/>
  <c r="AM230" i="38" a="1"/>
  <c r="O175" i="38" a="1"/>
  <c r="AD135" i="38" a="1"/>
  <c r="AK406" i="38" a="1"/>
  <c r="AF151" i="38" a="1"/>
  <c r="AN351" i="38" a="1"/>
  <c r="L310" i="38" a="1"/>
  <c r="T110" i="38" a="1"/>
  <c r="AK110" i="38" a="1"/>
  <c r="H178" i="38" a="1"/>
  <c r="AG93" i="38" a="1"/>
  <c r="S91" i="38" a="1"/>
  <c r="M231" i="38" a="1"/>
  <c r="M201" i="38" a="1"/>
  <c r="AS82" i="38" a="1"/>
  <c r="T100" i="38" a="1"/>
  <c r="AS198" i="38" a="1"/>
  <c r="W461" i="38" a="1"/>
  <c r="S100" i="38" a="1"/>
  <c r="AF195" i="38" a="1"/>
  <c r="Y99" i="38" a="1"/>
  <c r="AC458" i="38" a="1"/>
  <c r="AE92" i="38" a="1"/>
  <c r="AT205" i="38" a="1"/>
  <c r="N117" i="38" a="1"/>
  <c r="T249" i="38" a="1"/>
  <c r="AH87" i="38" a="1"/>
  <c r="Y338" i="38" a="1"/>
  <c r="AH265" i="38" a="1"/>
  <c r="AH90" i="38" a="1"/>
  <c r="K275" i="38" a="1"/>
  <c r="V228" i="38" a="1"/>
  <c r="AC76" i="38" a="1"/>
  <c r="AL262" i="38" a="1"/>
  <c r="N98" i="38" a="1"/>
  <c r="AI215" i="38" a="1"/>
  <c r="M398" i="38" a="1"/>
  <c r="N234" i="38" a="1"/>
  <c r="AM218" i="38" a="1"/>
  <c r="L131" i="38" a="1"/>
  <c r="AP213" i="38" a="1"/>
  <c r="AF122" i="38" a="1"/>
  <c r="AT125" i="38" a="1"/>
  <c r="AM82" i="38" a="1"/>
  <c r="Z253" i="38" a="1"/>
  <c r="W212" i="38" a="1"/>
  <c r="AE341" i="38" a="1"/>
  <c r="F85" i="38" a="1"/>
  <c r="P232" i="38" a="1"/>
  <c r="AN154" i="38" a="1"/>
  <c r="K339" i="38" a="1"/>
  <c r="AG363" i="38" a="1"/>
  <c r="J265" i="38" a="1"/>
  <c r="AD151" i="38" a="1"/>
  <c r="AF436" i="38" a="1"/>
  <c r="AM161" i="38" a="1"/>
  <c r="Z378" i="38" a="1"/>
  <c r="O180" i="38" a="1"/>
  <c r="V272" i="38" a="1"/>
  <c r="S374" i="38" a="1"/>
  <c r="AR257" i="38" a="1"/>
  <c r="AA93" i="38" a="1"/>
  <c r="L163" i="38" a="1"/>
  <c r="T155" i="38" a="1"/>
  <c r="AE259" i="38" a="1"/>
  <c r="AB237" i="38" a="1"/>
  <c r="X238" i="38" a="1"/>
  <c r="O309" i="38" a="1"/>
  <c r="H143" i="38" a="1"/>
  <c r="AG81" i="38" a="1"/>
  <c r="X142" i="38" a="1"/>
  <c r="AA86" i="38" a="1"/>
  <c r="Y109" i="38" a="1"/>
  <c r="Z357" i="38" a="1"/>
  <c r="AH206" i="38" a="1"/>
  <c r="AM143" i="38" a="1"/>
  <c r="D194" i="38" a="1"/>
  <c r="I356" i="38" a="1"/>
  <c r="S89" i="38" a="1"/>
  <c r="Y75" i="38" a="1"/>
  <c r="AC177" i="38" a="1"/>
  <c r="S141" i="38" a="1"/>
  <c r="AR194" i="38" a="1"/>
  <c r="V263" i="38" a="1"/>
  <c r="AM146" i="38" a="1"/>
  <c r="AQ178" i="38" a="1"/>
  <c r="K180" i="38" a="1"/>
  <c r="AB428" i="38" a="1"/>
  <c r="AB335" i="38" a="1"/>
  <c r="G212" i="38" a="1"/>
  <c r="N268" i="38" a="1"/>
  <c r="N125" i="38" a="1"/>
  <c r="AR203" i="38" a="1"/>
  <c r="W111" i="38" a="1"/>
  <c r="AL86" i="38" a="1"/>
  <c r="AF172" i="38" a="1"/>
  <c r="O421" i="38" a="1"/>
  <c r="AA235" i="38" a="1"/>
  <c r="AS202" i="38" a="1"/>
  <c r="AC170" i="38" a="1"/>
  <c r="AQ115" i="38" a="1"/>
  <c r="N100" i="38" a="1"/>
  <c r="AA201" i="38" a="1"/>
  <c r="AT186" i="38" a="1"/>
  <c r="AQ208" i="38" a="1"/>
  <c r="AK99" i="38" a="1"/>
  <c r="AS170" i="38" a="1"/>
  <c r="V237" i="38" a="1"/>
  <c r="AS90" i="38" a="1"/>
  <c r="U366" i="38" a="1"/>
  <c r="K162" i="38" a="1"/>
  <c r="Y115" i="38" a="1"/>
  <c r="AN212" i="38" a="1"/>
  <c r="O322" i="38" a="1"/>
  <c r="Y81" i="38" a="1"/>
  <c r="AO275" i="38" a="1"/>
  <c r="Z116" i="38" a="1"/>
  <c r="AC149" i="38" a="1"/>
  <c r="AP277" i="38" a="1"/>
  <c r="N101" i="38" a="1"/>
  <c r="AR236" i="38" a="1"/>
  <c r="AO186" i="38" a="1"/>
  <c r="AQ194" i="38" a="1"/>
  <c r="K257" i="38" a="1"/>
  <c r="AP398" i="38" a="1"/>
  <c r="S384" i="38" a="1"/>
  <c r="AO170" i="38" a="1"/>
  <c r="AK116" i="38" a="1"/>
  <c r="AR124" i="38" a="1"/>
  <c r="D371" i="38" a="1"/>
  <c r="AP354" i="38" a="1"/>
  <c r="AN86" i="38" a="1"/>
  <c r="V204" i="38" a="1"/>
  <c r="AI87" i="38" a="1"/>
  <c r="AK114" i="38" a="1"/>
  <c r="AA374" i="38" a="1"/>
  <c r="M258" i="38" a="1"/>
  <c r="AG151" i="38" a="1"/>
  <c r="AE195" i="38" a="1"/>
  <c r="AG332" i="38" a="1"/>
  <c r="AJ186" i="38" a="1"/>
  <c r="AK103" i="38" a="1"/>
  <c r="T271" i="38" a="1"/>
  <c r="M230" i="38" a="1"/>
  <c r="AM79" i="38" a="1"/>
  <c r="AP98" i="38" a="1"/>
  <c r="AS78" i="38" a="1"/>
  <c r="W346" i="38" a="1"/>
  <c r="S328" i="38" a="1"/>
  <c r="AR195" i="38" a="1"/>
  <c r="J398" i="38" a="1"/>
  <c r="O134" i="38" a="1"/>
  <c r="AJ220" i="38" a="1"/>
  <c r="H165" i="38" a="1"/>
  <c r="O84" i="38" a="1"/>
  <c r="AO244" i="38" a="1"/>
  <c r="S171" i="38" a="1"/>
  <c r="AH289" i="38" a="1"/>
  <c r="AR452" i="38" a="1"/>
  <c r="AM325" i="38" a="1"/>
  <c r="AA109" i="38" a="1"/>
  <c r="S261" i="38" a="1"/>
  <c r="T267" i="38" a="1"/>
  <c r="V166" i="38" a="1"/>
  <c r="AQ173" i="38" a="1"/>
  <c r="AM279" i="38" a="1"/>
  <c r="Z183" i="38" a="1"/>
  <c r="G133" i="38" a="1"/>
  <c r="L93" i="38" a="1"/>
  <c r="P75" i="38" a="1"/>
  <c r="AM306" i="38" a="1"/>
  <c r="AR225" i="38" a="1"/>
  <c r="AT266" i="38" a="1"/>
  <c r="AM204" i="38" a="1"/>
  <c r="O90" i="38" a="1"/>
  <c r="AT111" i="38" a="1"/>
  <c r="J89" i="38" a="1"/>
  <c r="F113" i="38" a="1"/>
  <c r="AI105" i="38" a="1"/>
  <c r="AJ101" i="38" a="1"/>
  <c r="AA80" i="38" a="1"/>
  <c r="Y124" i="38" a="1"/>
  <c r="AE158" i="38" a="1"/>
  <c r="AT140" i="38" a="1"/>
  <c r="AR262" i="38" a="1"/>
  <c r="AN459" i="38" a="1"/>
  <c r="AB90" i="38" a="1"/>
  <c r="P97" i="38" a="1"/>
  <c r="AP167" i="38" a="1"/>
  <c r="AN142" i="38" a="1"/>
  <c r="AL427" i="38" a="1"/>
  <c r="AF316" i="38" a="1"/>
  <c r="R285" i="38" a="1"/>
  <c r="L126" i="38" a="1"/>
  <c r="AI240" i="38" a="1"/>
  <c r="AJ116" i="38" a="1"/>
  <c r="AL93" i="38" a="1"/>
  <c r="X414" i="38" a="1"/>
  <c r="AQ307" i="38" a="1"/>
  <c r="AO76" i="38" a="1"/>
  <c r="AJ108" i="38" a="1"/>
  <c r="AO115" i="38" a="1"/>
  <c r="P396" i="38" a="1"/>
  <c r="E180" i="38" a="1"/>
  <c r="AM323" i="38" a="1"/>
  <c r="AQ243" i="38" a="1"/>
  <c r="E321" i="38" a="1"/>
  <c r="O121" i="38" a="1"/>
  <c r="AQ145" i="38" a="1"/>
  <c r="H164" i="38" a="1"/>
  <c r="AP96" i="38" a="1"/>
  <c r="AE115" i="38" a="1"/>
  <c r="U131" i="38" a="1"/>
  <c r="P255" i="38" a="1"/>
  <c r="K167" i="38" a="1"/>
  <c r="AT154" i="38" a="1"/>
  <c r="G164" i="38" a="1"/>
  <c r="AA156" i="38" a="1"/>
  <c r="J303" i="38" a="1"/>
  <c r="AO88" i="38" a="1"/>
  <c r="AO106" i="38" a="1"/>
  <c r="Y257" i="38" a="1"/>
  <c r="AI172" i="38" a="1"/>
  <c r="Y194" i="38" a="1"/>
  <c r="AC226" i="38" a="1"/>
  <c r="AL209" i="38" a="1"/>
  <c r="AP240" i="38" a="1"/>
  <c r="AN313" i="38" a="1"/>
  <c r="I215" i="38" a="1"/>
  <c r="AO395" i="38" a="1"/>
  <c r="AN78" i="38" a="1"/>
  <c r="AM167" i="38" a="1"/>
  <c r="AO359" i="38" a="1"/>
  <c r="AC142" i="38" a="1"/>
  <c r="V310" i="38" a="1"/>
  <c r="AP463" i="38" a="1"/>
  <c r="AL241" i="38" a="1"/>
  <c r="AQ426" i="38" a="1"/>
  <c r="L184" i="38" a="1"/>
  <c r="AD307" i="38" a="1"/>
  <c r="AH113" i="38" a="1"/>
  <c r="Y265" i="38" a="1"/>
  <c r="AE150" i="38" a="1"/>
  <c r="AK319" i="38" a="1"/>
  <c r="AC191" i="38" a="1"/>
  <c r="AH234" i="38" a="1"/>
  <c r="AP153" i="38" a="1"/>
  <c r="AA115" i="38" a="1"/>
  <c r="AD176" i="38" a="1"/>
  <c r="G376" i="38" a="1"/>
  <c r="J160" i="38" a="1"/>
  <c r="X169" i="38" a="1"/>
  <c r="S153" i="38" a="1"/>
  <c r="AL158" i="38" a="1"/>
  <c r="U227" i="38" a="1"/>
  <c r="AR145" i="38" a="1"/>
  <c r="I216" i="38" a="1"/>
  <c r="W114" i="38" a="1"/>
  <c r="P204" i="38" a="1"/>
  <c r="AL125" i="38" a="1"/>
  <c r="AR96" i="38" a="1"/>
  <c r="AN420" i="38" a="1"/>
  <c r="AO111" i="38" a="1"/>
  <c r="AD149" i="38" a="1"/>
  <c r="AB278" i="38" a="1"/>
  <c r="AS409" i="38" a="1"/>
  <c r="AD86" i="38" a="1"/>
  <c r="AP306" i="38" a="1"/>
  <c r="J206" i="38" a="1"/>
  <c r="Y387" i="38" a="1"/>
  <c r="G334" i="38" a="1"/>
  <c r="J326" i="38" a="1"/>
  <c r="AO122" i="38" a="1"/>
  <c r="AB229" i="38" a="1"/>
  <c r="G356" i="38" a="1"/>
  <c r="X186" i="38" a="1"/>
  <c r="AR147" i="38" a="1"/>
  <c r="AS231" i="38" a="1"/>
  <c r="L161" i="38" a="1"/>
  <c r="AS164" i="38" a="1"/>
  <c r="W226" i="38" a="1"/>
  <c r="AH423" i="38" a="1"/>
  <c r="AJ124" i="38" a="1"/>
  <c r="F140" i="38" a="1"/>
  <c r="AG314" i="38" a="1"/>
  <c r="AD137" i="38" a="1"/>
  <c r="AQ162" i="38" a="1"/>
  <c r="AN172" i="38" a="1"/>
  <c r="W135" i="38" a="1"/>
  <c r="AJ363" i="38" a="1"/>
  <c r="L459" i="38" a="1"/>
  <c r="L77" i="38" a="1"/>
  <c r="AA98" i="38" a="1"/>
  <c r="AI126" i="38" a="1"/>
  <c r="S267" i="38" a="1"/>
  <c r="AA441" i="38" a="1"/>
  <c r="G233" i="38" a="1"/>
  <c r="AA380" i="38" a="1"/>
  <c r="AA399" i="38" a="1"/>
  <c r="AL266" i="38" a="1"/>
  <c r="AP359" i="38" a="1"/>
  <c r="AN99" i="38" a="1"/>
  <c r="AD108" i="38" a="1"/>
  <c r="AH305" i="38" a="1"/>
  <c r="AH75" i="38" a="1"/>
  <c r="AP102" i="38" a="1"/>
  <c r="AH417" i="38" a="1"/>
  <c r="AM174" i="38" a="1"/>
  <c r="AF183" i="38" a="1"/>
  <c r="Z142" i="38" a="1"/>
  <c r="J211" i="38" a="1"/>
  <c r="L189" i="38" a="1"/>
  <c r="V211" i="38" a="1"/>
  <c r="U378" i="38" a="1"/>
  <c r="AB321" i="38" a="1"/>
  <c r="AD94" i="38" a="1"/>
  <c r="V209" i="38" a="1"/>
  <c r="AI328" i="38" a="1"/>
  <c r="V106" i="38" a="1"/>
  <c r="AR187" i="38" a="1"/>
  <c r="AN191" i="38" a="1"/>
  <c r="I337" i="38" a="1"/>
  <c r="AD462" i="38" a="1"/>
  <c r="X458" i="38" a="1"/>
  <c r="U398" i="38" a="1"/>
  <c r="I85" i="38" a="1"/>
  <c r="AA241" i="38" a="1"/>
  <c r="V331" i="38" a="1"/>
  <c r="AK153" i="38" a="1"/>
  <c r="S329" i="38" a="1"/>
  <c r="AG216" i="38" a="1"/>
  <c r="AA105" i="38" a="1"/>
  <c r="AS155" i="38" a="1"/>
  <c r="AS247" i="38" a="1"/>
  <c r="Y148" i="38" a="1"/>
  <c r="AO163" i="38" a="1"/>
  <c r="X110" i="38" a="1"/>
  <c r="H123" i="38" a="1"/>
  <c r="N333" i="38" a="1"/>
  <c r="AM145" i="38" a="1"/>
  <c r="X293" i="38" a="1"/>
  <c r="AK270" i="38" a="1"/>
  <c r="D166" i="38" a="1"/>
  <c r="G325" i="38" a="1"/>
  <c r="AS227" i="38" a="1"/>
  <c r="T221" i="38" a="1"/>
  <c r="Z212" i="38" a="1"/>
  <c r="H260" i="38" a="1"/>
  <c r="Y94" i="38" a="1"/>
  <c r="P153" i="38" a="1"/>
  <c r="M134" i="38" a="1"/>
  <c r="AN165" i="38" a="1"/>
  <c r="F145" i="38" a="1"/>
  <c r="AJ106" i="38" a="1"/>
  <c r="AA189" i="38" a="1"/>
  <c r="AS333" i="38" a="1"/>
  <c r="Y201" i="38" a="1"/>
  <c r="H227" i="38" a="1"/>
  <c r="AT383" i="38" a="1"/>
  <c r="O256" i="38" a="1"/>
  <c r="AG367" i="38" a="1"/>
  <c r="AE345" i="38" a="1"/>
  <c r="W261" i="38" a="1"/>
  <c r="AQ372" i="38" a="1"/>
  <c r="X106" i="38" a="1"/>
  <c r="X397" i="38" a="1"/>
  <c r="F359" i="38" a="1"/>
  <c r="N172" i="38" a="1"/>
  <c r="K155" i="38" a="1"/>
  <c r="S278" i="38" a="1"/>
  <c r="AM447" i="38" a="1"/>
  <c r="G431" i="38" a="1"/>
  <c r="AF283" i="38" a="1"/>
  <c r="AR218" i="38" a="1"/>
  <c r="Z288" i="38" a="1"/>
  <c r="L139" i="38" a="1"/>
  <c r="U205" i="38" a="1"/>
  <c r="AB327" i="38" a="1"/>
  <c r="O145" i="38" a="1"/>
  <c r="AE164" i="38" a="1"/>
  <c r="L202" i="38" a="1"/>
  <c r="AM285" i="38" a="1"/>
  <c r="V156" i="38" a="1"/>
  <c r="AE226" i="38" a="1"/>
  <c r="H397" i="38" a="1"/>
  <c r="U390" i="38" a="1"/>
  <c r="AP296" i="38" a="1"/>
  <c r="AD77" i="38" a="1"/>
  <c r="AT286" i="38" a="1"/>
  <c r="N146" i="38" a="1"/>
  <c r="AL340" i="38" a="1"/>
  <c r="O131" i="38" a="1"/>
  <c r="U133" i="38" a="1"/>
  <c r="K188" i="38" a="1"/>
  <c r="G199" i="38" a="1"/>
  <c r="AK93" i="38" a="1"/>
  <c r="L343" i="38" a="1"/>
  <c r="AE250" i="38" a="1"/>
  <c r="AJ216" i="38" a="1"/>
  <c r="AK420" i="38" a="1"/>
  <c r="S241" i="38" a="1"/>
  <c r="AD225" i="38" a="1"/>
  <c r="AI149" i="38" a="1"/>
  <c r="G178" i="38" a="1"/>
  <c r="L104" i="38" a="1"/>
  <c r="AM188" i="38" a="1"/>
  <c r="Y167" i="38" a="1"/>
  <c r="AE149" i="38" a="1"/>
  <c r="L107" i="38" a="1"/>
  <c r="L227" i="38" a="1"/>
  <c r="AH194" i="38" a="1"/>
  <c r="T189" i="38" a="1"/>
  <c r="L320" i="38" a="1"/>
  <c r="W82" i="38" a="1"/>
  <c r="AK329" i="38" a="1"/>
  <c r="U120" i="38" a="1"/>
  <c r="I186" i="38" a="1"/>
  <c r="D160" i="38" a="1"/>
  <c r="AK244" i="38" a="1"/>
  <c r="H141" i="38" a="1"/>
  <c r="AB193" i="38" a="1"/>
  <c r="X312" i="38" a="1"/>
  <c r="X98" i="38" a="1"/>
  <c r="AA114" i="38" a="1"/>
  <c r="H135" i="38" a="1"/>
  <c r="AM122" i="38" a="1"/>
  <c r="AD101" i="38" a="1"/>
  <c r="G415" i="38" a="1"/>
  <c r="AK256" i="38" a="1"/>
  <c r="V301" i="38" a="1"/>
  <c r="X291" i="38" a="1"/>
  <c r="AM459" i="38" a="1"/>
  <c r="M220" i="38" a="1"/>
  <c r="U451" i="38" a="1"/>
  <c r="AB97" i="38" a="1"/>
  <c r="P463" i="38" a="1"/>
  <c r="V315" i="38" a="1"/>
  <c r="AJ166" i="38" a="1"/>
  <c r="S381" i="38" a="1"/>
  <c r="AN267" i="38" a="1"/>
  <c r="G113" i="38" a="1"/>
  <c r="AO189" i="38" a="1"/>
  <c r="H134" i="38" a="1"/>
  <c r="AF197" i="38" a="1"/>
  <c r="S83" i="38" a="1"/>
  <c r="AC271" i="38" a="1"/>
  <c r="AR131" i="38" a="1"/>
  <c r="AE243" i="38" a="1"/>
  <c r="AG238" i="38" a="1"/>
  <c r="N137" i="38" a="1"/>
  <c r="AB95" i="38" a="1"/>
  <c r="J229" i="38" a="1"/>
  <c r="Z171" i="38" a="1"/>
  <c r="Z306" i="38" a="1"/>
  <c r="U379" i="38" a="1"/>
  <c r="AG373" i="38" a="1"/>
  <c r="AL391" i="38" a="1"/>
  <c r="AP197" i="38" a="1"/>
  <c r="M425" i="38" a="1"/>
  <c r="AO208" i="38" a="1"/>
  <c r="V378" i="38" a="1"/>
  <c r="T425" i="38" a="1"/>
  <c r="AB197" i="38" a="1"/>
  <c r="AS280" i="38" a="1"/>
  <c r="AO378" i="38" a="1"/>
  <c r="O170" i="38" a="1"/>
  <c r="G130" i="38" a="1"/>
  <c r="S129" i="38" a="1"/>
  <c r="T88" i="38" a="1"/>
  <c r="AO415" i="38" a="1"/>
  <c r="H308" i="38" a="1"/>
  <c r="AS80" i="38" a="1"/>
  <c r="O435" i="38" a="1"/>
  <c r="AG94" i="38" a="1"/>
  <c r="O286" i="38" a="1"/>
  <c r="AS149" i="38" a="1"/>
  <c r="AI387" i="38" a="1"/>
  <c r="K256" i="38" a="1"/>
  <c r="Z89" i="38" a="1"/>
  <c r="L84" i="38" a="1"/>
  <c r="P219" i="38" a="1"/>
  <c r="X332" i="38" a="1"/>
  <c r="AN458" i="38" a="1"/>
  <c r="R304" i="38" a="1"/>
  <c r="P156" i="38" a="1"/>
  <c r="Y116" i="38" a="1"/>
  <c r="AO259" i="38" a="1"/>
  <c r="H77" i="38" a="1"/>
  <c r="W90" i="38" a="1"/>
  <c r="S282" i="38" a="1"/>
  <c r="E308" i="38" a="1"/>
  <c r="T242" i="38" a="1"/>
  <c r="O407" i="38" a="1"/>
  <c r="AA452" i="38" a="1"/>
  <c r="AT212" i="38" a="1"/>
  <c r="Y96" i="38" a="1"/>
  <c r="AG147" i="38" a="1"/>
  <c r="X243" i="38" a="1"/>
  <c r="AO219" i="38" a="1"/>
  <c r="U138" i="38" a="1"/>
  <c r="AR341" i="38" a="1"/>
  <c r="AQ266" i="38" a="1"/>
  <c r="G148" i="38" a="1"/>
  <c r="AT269" i="38" a="1"/>
  <c r="AG258" i="38" a="1"/>
  <c r="H109" i="38" a="1"/>
  <c r="AR255" i="38" a="1"/>
  <c r="AM141" i="38" a="1"/>
  <c r="AM88" i="38" a="1"/>
  <c r="S240" i="38" a="1"/>
  <c r="N302" i="38" a="1"/>
  <c r="M400" i="38" a="1"/>
  <c r="AK271" i="38" a="1"/>
  <c r="M180" i="38" a="1"/>
  <c r="X207" i="38" a="1"/>
  <c r="E255" i="38" a="1"/>
  <c r="U312" i="38" a="1"/>
  <c r="Z442" i="38" a="1"/>
  <c r="N326" i="38" a="1"/>
  <c r="AK199" i="38" a="1"/>
  <c r="AD456" i="38" a="1"/>
  <c r="P303" i="38" a="1"/>
  <c r="N228" i="38" a="1"/>
  <c r="I194" i="38" a="1"/>
  <c r="J439" i="38" a="1"/>
  <c r="S265" i="38" a="1"/>
  <c r="H421" i="38" a="1"/>
  <c r="AJ200" i="38" a="1"/>
  <c r="N438" i="38" a="1"/>
  <c r="AK239" i="38" a="1"/>
  <c r="L314" i="38" a="1"/>
  <c r="J258" i="38" a="1"/>
  <c r="L430" i="38" a="1"/>
  <c r="P181" i="38" a="1"/>
  <c r="AC449" i="38" a="1"/>
  <c r="J273" i="38" a="1"/>
  <c r="AH163" i="38" a="1"/>
  <c r="AG77" i="38" a="1"/>
  <c r="AK290" i="38" a="1"/>
  <c r="K112" i="38" a="1"/>
  <c r="AG177" i="38" a="1"/>
  <c r="AE222" i="38" a="1"/>
  <c r="S161" i="38" a="1"/>
  <c r="AQ238" i="38" a="1"/>
  <c r="D210" i="38" a="1"/>
  <c r="AJ187" i="38" a="1"/>
  <c r="AK296" i="38" a="1"/>
  <c r="H182" i="38" a="1"/>
  <c r="S184" i="38" a="1"/>
  <c r="V408" i="38" a="1"/>
  <c r="AS130" i="38" a="1"/>
  <c r="V192" i="38" a="1"/>
  <c r="AD96" i="38" a="1"/>
  <c r="P419" i="38" a="1"/>
  <c r="AD390" i="38" a="1"/>
  <c r="AG74" i="38" a="1"/>
  <c r="K134" i="38" a="1"/>
  <c r="Y98" i="38" a="1"/>
  <c r="V167" i="38" a="1"/>
  <c r="AC121" i="38" a="1"/>
  <c r="AJ183" i="38" a="1"/>
  <c r="AE389" i="38" a="1"/>
  <c r="AK310" i="38" a="1"/>
  <c r="G194" i="38" a="1"/>
  <c r="AB83" i="38" a="1"/>
  <c r="W134" i="38" a="1"/>
  <c r="S204" i="38" a="1"/>
  <c r="M403" i="38" a="1"/>
  <c r="AL118" i="38" a="1"/>
  <c r="X90" i="38" a="1"/>
  <c r="X128" i="38" a="1"/>
  <c r="AP436" i="38" a="1"/>
  <c r="AM135" i="38" a="1"/>
  <c r="AG184" i="38" a="1"/>
  <c r="Q209" i="38" a="1"/>
  <c r="AQ250" i="38" a="1"/>
  <c r="AI220" i="38" a="1"/>
  <c r="W285" i="38" a="1"/>
  <c r="O408" i="38" a="1"/>
  <c r="AE165" i="38" a="1"/>
  <c r="AK197" i="38" a="1"/>
  <c r="M325" i="38" a="1"/>
  <c r="X360" i="38" a="1"/>
  <c r="X272" i="38" a="1"/>
  <c r="K158" i="38" a="1"/>
  <c r="AB156" i="38" a="1"/>
  <c r="AF210" i="38" a="1"/>
  <c r="I145" i="38" a="1"/>
  <c r="AO181" i="38" a="1"/>
  <c r="AO472" i="38" a="1"/>
  <c r="W102" i="38" a="1"/>
  <c r="W265" i="38" a="1"/>
  <c r="T207" i="38" a="1"/>
  <c r="I106" i="38" a="1"/>
  <c r="Y137" i="38" a="1"/>
  <c r="AE244" i="38" a="1"/>
  <c r="H148" i="38" a="1"/>
  <c r="AD421" i="38" a="1"/>
  <c r="I134" i="38" a="1"/>
  <c r="I208" i="38" a="1"/>
  <c r="Z324" i="38" a="1"/>
  <c r="G127" i="38" a="1"/>
  <c r="V170" i="38" a="1"/>
  <c r="Z234" i="38" a="1"/>
  <c r="H110" i="38" a="1"/>
  <c r="AJ239" i="38" a="1"/>
  <c r="AM444" i="38" a="1"/>
  <c r="P94" i="38" a="1"/>
  <c r="U81" i="38" a="1"/>
  <c r="P222" i="38" a="1"/>
  <c r="AB333" i="38" a="1"/>
  <c r="I119" i="38" a="1"/>
  <c r="AL83" i="38" a="1"/>
  <c r="W296" i="38" a="1"/>
  <c r="W469" i="38" a="1"/>
  <c r="L113" i="38" a="1"/>
  <c r="Z395" i="38" a="1"/>
  <c r="AA94" i="38" a="1"/>
  <c r="AH308" i="38" a="1"/>
  <c r="K152" i="38" a="1"/>
  <c r="AG120" i="38" a="1"/>
  <c r="T132" i="38" a="1"/>
  <c r="AA180" i="38" a="1"/>
  <c r="AP189" i="38" a="1"/>
  <c r="AL283" i="38" a="1"/>
  <c r="M343" i="38" a="1"/>
  <c r="X134" i="38" a="1"/>
  <c r="U152" i="38" a="1"/>
  <c r="AI146" i="38" a="1"/>
  <c r="AF187" i="38" a="1"/>
  <c r="P134" i="38" a="1"/>
  <c r="G123" i="38" a="1"/>
  <c r="G160" i="38" a="1"/>
  <c r="O444" i="38" a="1"/>
  <c r="AS88" i="38" a="1"/>
  <c r="AJ103" i="38" a="1"/>
  <c r="AM138" i="38" a="1"/>
  <c r="N181" i="38" a="1"/>
  <c r="AQ97" i="38" a="1"/>
  <c r="N142" i="38" a="1"/>
  <c r="AO264" i="38" a="1"/>
  <c r="T125" i="38" a="1"/>
  <c r="S218" i="38" a="1"/>
  <c r="AF302" i="38" a="1"/>
  <c r="AD312" i="38" a="1"/>
  <c r="AK280" i="38" a="1"/>
  <c r="AG150" i="38" a="1"/>
  <c r="Y275" i="38" a="1"/>
  <c r="I264" i="38" a="1"/>
  <c r="AD366" i="38" a="1"/>
  <c r="H78" i="38" a="1"/>
  <c r="AL220" i="38" a="1"/>
  <c r="AA174" i="38" a="1"/>
  <c r="AM358" i="38" a="1"/>
  <c r="AD349" i="38" a="1"/>
  <c r="AQ286" i="38" a="1"/>
  <c r="AT190" i="38" a="1"/>
  <c r="O193" i="38" a="1"/>
  <c r="AB173" i="38" a="1"/>
  <c r="AS77" i="38" a="1"/>
  <c r="AL213" i="38" a="1"/>
  <c r="J295" i="38" a="1"/>
  <c r="M339" i="38" a="1"/>
  <c r="AS246" i="38" a="1"/>
  <c r="AJ202" i="38" a="1"/>
  <c r="M127" i="38" a="1"/>
  <c r="J102" i="38" a="1"/>
  <c r="AG122" i="38" a="1"/>
  <c r="P420" i="38" a="1"/>
  <c r="X343" i="38" a="1"/>
  <c r="AM201" i="38" a="1"/>
  <c r="AI102" i="38" a="1"/>
  <c r="AE85" i="38" a="1"/>
  <c r="AL394" i="38" a="1"/>
  <c r="D284" i="38" a="1"/>
  <c r="AP260" i="38" a="1"/>
  <c r="AB187" i="38" a="1"/>
  <c r="D100" i="38" a="1"/>
  <c r="H355" i="38" a="1"/>
  <c r="AL115" i="38" a="1"/>
  <c r="AF273" i="38" a="1"/>
  <c r="AK182" i="38" a="1"/>
  <c r="V265" i="38" a="1"/>
  <c r="AT84" i="38" a="1"/>
  <c r="AL110" i="38" a="1"/>
  <c r="G188" i="38" a="1"/>
  <c r="AI133" i="38" a="1"/>
  <c r="W463" i="38" a="1"/>
  <c r="AK228" i="38" a="1"/>
  <c r="AB100" i="38" a="1"/>
  <c r="AL138" i="38" a="1"/>
  <c r="AT218" i="38" a="1"/>
  <c r="AQ93" i="38" a="1"/>
  <c r="AK325" i="38" a="1"/>
  <c r="AA97" i="38" a="1"/>
  <c r="W124" i="38" a="1"/>
  <c r="W276" i="38" a="1"/>
  <c r="AJ386" i="38" a="1"/>
  <c r="O133" i="38" a="1"/>
  <c r="AN141" i="38" a="1"/>
  <c r="T161" i="38" a="1"/>
  <c r="AT401" i="38" a="1"/>
  <c r="W190" i="38" a="1"/>
  <c r="AI401" i="38" a="1"/>
  <c r="I115" i="38" a="1"/>
  <c r="I273" i="38" a="1"/>
  <c r="AT326" i="38" a="1"/>
  <c r="AD231" i="38" a="1"/>
  <c r="S123" i="38" a="1"/>
  <c r="I163" i="38" a="1"/>
  <c r="AQ288" i="38" a="1"/>
  <c r="AF325" i="38" a="1"/>
  <c r="AQ305" i="38" a="1"/>
  <c r="E385" i="38" a="1"/>
  <c r="AE468" i="38" a="1"/>
  <c r="AH314" i="38" a="1"/>
  <c r="AM237" i="38" a="1"/>
  <c r="I236" i="38" a="1"/>
  <c r="AK209" i="38" a="1"/>
  <c r="AQ144" i="38" a="1"/>
  <c r="AF152" i="38" a="1"/>
  <c r="AE190" i="38" a="1"/>
  <c r="AD232" i="38" a="1"/>
  <c r="AM244" i="38" a="1"/>
  <c r="AS285" i="38" a="1"/>
  <c r="L177" i="38" a="1"/>
  <c r="G461" i="38" a="1"/>
  <c r="X181" i="38" a="1"/>
  <c r="S232" i="38" a="1"/>
  <c r="T262" i="38" a="1"/>
  <c r="H186" i="38" a="1"/>
  <c r="T201" i="38" a="1"/>
  <c r="AB232" i="38" a="1"/>
  <c r="N89" i="38" a="1"/>
  <c r="H117" i="38" a="1"/>
  <c r="O259" i="38" a="1"/>
  <c r="AO271" i="38" a="1"/>
  <c r="K333" i="38" a="1"/>
  <c r="V78" i="38" a="1"/>
  <c r="AL150" i="38" a="1"/>
  <c r="AC344" i="38" a="1"/>
  <c r="G124" i="38" a="1"/>
  <c r="E126" i="38" a="1"/>
  <c r="U162" i="38" a="1"/>
  <c r="K119" i="38" a="1"/>
  <c r="AN294" i="38" a="1"/>
  <c r="K124" i="38" a="1"/>
  <c r="AG145" i="38" a="1"/>
  <c r="AQ149" i="38" a="1"/>
  <c r="X199" i="38" a="1"/>
  <c r="O176" i="38" a="1"/>
  <c r="T142" i="38" a="1"/>
  <c r="AB285" i="38" a="1"/>
  <c r="M140" i="38" a="1"/>
  <c r="AF196" i="38" a="1"/>
  <c r="Z337" i="38" a="1"/>
  <c r="AR117" i="38" a="1"/>
  <c r="L135" i="38" a="1"/>
  <c r="AO429" i="38" a="1"/>
  <c r="AM451" i="38" a="1"/>
  <c r="Y213" i="38" a="1"/>
  <c r="AP238" i="38" a="1"/>
  <c r="O219" i="38" a="1"/>
  <c r="AH240" i="38" a="1"/>
  <c r="AA118" i="38" a="1"/>
  <c r="N103" i="38" a="1"/>
  <c r="Y375" i="38" a="1"/>
  <c r="AO206" i="38" a="1"/>
  <c r="K235" i="38" a="1"/>
  <c r="E215" i="38" a="1"/>
  <c r="AE412" i="38" a="1"/>
  <c r="AJ178" i="38" a="1"/>
  <c r="AI323" i="38" a="1"/>
  <c r="G365" i="38" a="1"/>
  <c r="W316" i="38" a="1"/>
  <c r="R386" i="38" a="1"/>
  <c r="O449" i="38" a="1"/>
  <c r="AQ342" i="38" a="1"/>
  <c r="AH78" i="38" a="1"/>
  <c r="L136" i="38" a="1"/>
  <c r="AA465" i="38" a="1"/>
  <c r="AC183" i="38" a="1"/>
  <c r="AO295" i="38" a="1"/>
  <c r="Z105" i="38" a="1"/>
  <c r="AB244" i="38" a="1"/>
  <c r="AP236" i="38" a="1"/>
  <c r="AA122" i="38" a="1"/>
  <c r="AI114" i="38" a="1"/>
  <c r="H303" i="38" a="1"/>
  <c r="I176" i="38" a="1"/>
  <c r="S359" i="38" a="1"/>
  <c r="AG237" i="38" a="1"/>
  <c r="AB124" i="38" a="1"/>
  <c r="N88" i="38" a="1"/>
  <c r="AT292" i="38" a="1"/>
  <c r="X77" i="38" a="1"/>
  <c r="I324" i="38" a="1"/>
  <c r="AO121" i="38" a="1"/>
  <c r="AJ283" i="38" a="1"/>
  <c r="D456" i="38" a="1"/>
  <c r="AA117" i="38" a="1"/>
  <c r="W179" i="38" a="1"/>
  <c r="AG154" i="38" a="1"/>
  <c r="AE370" i="38" a="1"/>
  <c r="R336" i="38" a="1"/>
  <c r="L214" i="38" a="1"/>
  <c r="K431" i="38" a="1"/>
  <c r="AO368" i="38" a="1"/>
  <c r="I102" i="38" a="1"/>
  <c r="AT360" i="38" a="1"/>
  <c r="O168" i="38" a="1"/>
  <c r="N113" i="38" a="1"/>
  <c r="T193" i="38" a="1"/>
  <c r="AO187" i="38" a="1"/>
  <c r="U127" i="38" a="1"/>
  <c r="S113" i="38" a="1"/>
  <c r="H105" i="38" a="1"/>
  <c r="X104" i="38" a="1"/>
  <c r="Y112" i="38" a="1"/>
  <c r="I469" i="38" a="1"/>
  <c r="AK404" i="38" a="1"/>
  <c r="T91" i="38" a="1"/>
  <c r="AI106" i="38" a="1"/>
  <c r="AH346" i="38" a="1"/>
  <c r="O88" i="38" a="1"/>
  <c r="U140" i="38" a="1"/>
  <c r="AT142" i="38" a="1"/>
  <c r="AK399" i="38" a="1"/>
  <c r="AG233" i="38" a="1"/>
  <c r="X171" i="38" a="1"/>
  <c r="AK273" i="38" a="1"/>
  <c r="AK74" i="38" a="1"/>
  <c r="AL390" i="38" a="1"/>
  <c r="AG433" i="38" a="1"/>
  <c r="N169" i="38" a="1"/>
  <c r="AD228" i="38" a="1"/>
  <c r="Z217" i="38" a="1"/>
  <c r="K331" i="38" a="1"/>
  <c r="I122" i="38" a="1"/>
  <c r="M295" i="38" a="1"/>
  <c r="D329" i="38" a="1"/>
  <c r="AF149" i="38" a="1"/>
  <c r="AQ183" i="38" a="1"/>
  <c r="S126" i="38" a="1"/>
  <c r="AL323" i="38" a="1"/>
  <c r="M415" i="38" a="1"/>
  <c r="O76" i="38" a="1"/>
  <c r="AN231" i="38" a="1"/>
  <c r="Y113" i="38" a="1"/>
  <c r="V158" i="38" a="1"/>
  <c r="AO134" i="38" a="1"/>
  <c r="G155" i="38" a="1"/>
  <c r="AR199" i="38" a="1"/>
  <c r="AG168" i="38" a="1"/>
  <c r="G110" i="38" a="1"/>
  <c r="AM280" i="38" a="1"/>
  <c r="AT97" i="38" a="1"/>
  <c r="P98" i="38" a="1"/>
  <c r="AO462" i="38" a="1"/>
  <c r="AH162" i="38" a="1"/>
  <c r="S436" i="38" a="1"/>
  <c r="W321" i="38" a="1"/>
  <c r="X205" i="38" a="1"/>
  <c r="AO278" i="38" a="1"/>
  <c r="S140" i="38" a="1"/>
  <c r="W264" i="38" a="1"/>
  <c r="AO229" i="38" a="1"/>
  <c r="AS212" i="38" a="1"/>
  <c r="AS368" i="38" a="1"/>
  <c r="AA301" i="38" a="1"/>
  <c r="V444" i="38" a="1"/>
  <c r="AP281" i="38" a="1"/>
  <c r="AA102" i="38" a="1"/>
  <c r="V353" i="38" a="1"/>
  <c r="AT428" i="38" a="1"/>
  <c r="I373" i="38" a="1"/>
  <c r="AO296" i="38" a="1"/>
  <c r="AF82" i="38" a="1"/>
  <c r="Y304" i="38" a="1"/>
  <c r="AJ233" i="38" a="1"/>
  <c r="W147" i="38" a="1"/>
  <c r="AN203" i="38" a="1"/>
  <c r="U89" i="38" a="1"/>
  <c r="AG226" i="38" a="1"/>
  <c r="AF373" i="38" a="1"/>
  <c r="I82" i="38" a="1"/>
  <c r="AD80" i="38" a="1"/>
  <c r="AP217" i="38" a="1"/>
  <c r="L246" i="38" a="1"/>
  <c r="V150" i="38" a="1"/>
  <c r="AJ324" i="38" a="1"/>
  <c r="AG134" i="38" a="1"/>
  <c r="AA188" i="38" a="1"/>
  <c r="AO142" i="38" a="1"/>
  <c r="U313" i="38" a="1"/>
  <c r="AT234" i="38" a="1"/>
  <c r="Y215" i="38" a="1"/>
  <c r="M81" i="38" a="1"/>
  <c r="AE215" i="38" a="1"/>
  <c r="D173" i="38" a="1"/>
  <c r="AS341" i="38" a="1"/>
  <c r="AI363" i="38" a="1"/>
  <c r="T351" i="38" a="1"/>
  <c r="K246" i="38" a="1"/>
  <c r="Y121" i="38" a="1"/>
  <c r="E429" i="38" a="1"/>
  <c r="O245" i="38" a="1"/>
  <c r="AL140" i="38" a="1"/>
  <c r="AR213" i="38" a="1"/>
  <c r="U280" i="38" a="1"/>
  <c r="L116" i="38" a="1"/>
  <c r="W131" i="38" a="1"/>
  <c r="AA264" i="38" a="1"/>
  <c r="Y394" i="38" a="1"/>
  <c r="AO422" i="38" a="1"/>
  <c r="AI280" i="38" a="1"/>
  <c r="N180" i="38" a="1"/>
  <c r="E135" i="38" a="1"/>
  <c r="AP312" i="38" a="1"/>
  <c r="AQ350" i="38" a="1"/>
  <c r="AF356" i="38" a="1"/>
  <c r="P145" i="38" a="1"/>
  <c r="AN245" i="38" a="1"/>
  <c r="W423" i="38" a="1"/>
  <c r="T307" i="38" a="1"/>
  <c r="AB373" i="38" a="1"/>
  <c r="AB129" i="38" a="1"/>
  <c r="M122" i="38" a="1"/>
  <c r="N262" i="38" a="1"/>
  <c r="AT99" i="38" a="1"/>
  <c r="AR467" i="38" a="1"/>
  <c r="F269" i="38" a="1"/>
  <c r="AQ355" i="38" a="1"/>
  <c r="T220" i="38" a="1"/>
  <c r="AA216" i="38" a="1"/>
  <c r="AN185" i="38" a="1"/>
  <c r="L467" i="38" a="1"/>
  <c r="AH254" i="38" a="1"/>
  <c r="R417" i="38" a="1"/>
  <c r="I84" i="38" a="1"/>
  <c r="I76" i="38" a="1"/>
  <c r="P110" i="38" a="1"/>
  <c r="T114" i="38" a="1"/>
  <c r="AG333" i="38" a="1"/>
  <c r="AD409" i="38" a="1"/>
  <c r="H295" i="38" a="1"/>
  <c r="AH259" i="38" a="1"/>
  <c r="AS286" i="38" a="1"/>
  <c r="K116" i="38" a="1"/>
  <c r="AD177" i="38" a="1"/>
  <c r="AC129" i="38" a="1"/>
  <c r="T224" i="38" a="1"/>
  <c r="T147" i="38" a="1"/>
  <c r="AR89" i="38" a="1"/>
  <c r="AT247" i="38" a="1"/>
  <c r="Z138" i="38" a="1"/>
  <c r="AK150" i="38" a="1"/>
  <c r="H346" i="38" a="1"/>
  <c r="AG160" i="38" a="1"/>
  <c r="G167" i="38" a="1"/>
  <c r="AK362" i="38" a="1"/>
  <c r="N167" i="38" a="1"/>
  <c r="AR140" i="38" a="1"/>
  <c r="X311" i="38" a="1"/>
  <c r="J220" i="38" a="1"/>
  <c r="AT90" i="38" a="1"/>
  <c r="AT106" i="38" a="1"/>
  <c r="N112" i="38" a="1"/>
  <c r="K211" i="38" a="1"/>
  <c r="E146" i="38" a="1"/>
  <c r="AK287" i="38" a="1"/>
  <c r="E323" i="38" a="1"/>
  <c r="P187" i="38" a="1"/>
  <c r="AG218" i="38" a="1"/>
  <c r="AP244" i="38" a="1"/>
  <c r="T97" i="38" a="1"/>
  <c r="AH392" i="38" a="1"/>
  <c r="AT166" i="38" a="1"/>
  <c r="G204" i="38" a="1"/>
  <c r="AT182" i="38" a="1"/>
  <c r="T245" i="38" a="1"/>
  <c r="P257" i="38" a="1"/>
  <c r="N84" i="38" a="1"/>
  <c r="Z326" i="38" a="1"/>
  <c r="P88" i="38" a="1"/>
  <c r="AO448" i="38" a="1"/>
  <c r="AM116" i="38" a="1"/>
  <c r="X78" i="38" a="1"/>
  <c r="AD153" i="38" a="1"/>
  <c r="AH128" i="38" a="1"/>
  <c r="AC140" i="38" a="1"/>
  <c r="P216" i="38" a="1"/>
  <c r="X168" i="38" a="1"/>
  <c r="AR109" i="38" a="1"/>
  <c r="AI86" i="38" a="1"/>
  <c r="U352" i="38" a="1"/>
  <c r="AT187" i="38" a="1"/>
  <c r="U259" i="38" a="1"/>
  <c r="X96" i="38" a="1"/>
  <c r="AN366" i="38" a="1"/>
  <c r="I143" i="38" a="1"/>
  <c r="W224" i="38" a="1"/>
  <c r="AM100" i="38" a="1"/>
  <c r="T112" i="38" a="1"/>
  <c r="AM212" i="38" a="1"/>
  <c r="N392" i="38" a="1"/>
  <c r="W106" i="38" a="1"/>
  <c r="J126" i="38" a="1"/>
  <c r="AC201" i="38" a="1"/>
  <c r="AN306" i="38" a="1"/>
  <c r="J104" i="38" a="1"/>
  <c r="AS317" i="38" a="1"/>
  <c r="AK456" i="38" a="1"/>
  <c r="AI173" i="38" a="1"/>
  <c r="W120" i="38" a="1"/>
  <c r="AD336" i="38" a="1"/>
  <c r="AN82" i="38" a="1"/>
  <c r="AB138" i="38" a="1"/>
  <c r="AQ91" i="38" a="1"/>
  <c r="Z244" i="38" a="1"/>
  <c r="AR226" i="38" a="1"/>
  <c r="AD325" i="38" a="1"/>
  <c r="Y188" i="38" a="1"/>
  <c r="AN214" i="38" a="1"/>
  <c r="AF84" i="38" a="1"/>
  <c r="AR315" i="38" a="1"/>
  <c r="T149" i="38" a="1"/>
  <c r="AC283" i="38" a="1"/>
  <c r="Y92" i="38" a="1"/>
  <c r="AO232" i="38" a="1"/>
  <c r="W108" i="38" a="1"/>
  <c r="F309" i="38" a="1"/>
  <c r="Y217" i="38" a="1"/>
  <c r="D462" i="38" a="1"/>
  <c r="AR130" i="38" a="1"/>
  <c r="AB134" i="38" a="1"/>
  <c r="W213" i="38" a="1"/>
  <c r="AJ148" i="38" a="1"/>
  <c r="I318" i="38" a="1"/>
  <c r="Z99" i="38" a="1"/>
  <c r="W280" i="38" a="1"/>
  <c r="X148" i="38" a="1"/>
  <c r="AB312" i="38" a="1"/>
  <c r="AS111" i="38" a="1"/>
  <c r="AQ180" i="38" a="1"/>
  <c r="AQ270" i="38" a="1"/>
  <c r="AM93" i="38" a="1"/>
  <c r="U232" i="38" a="1"/>
  <c r="AE201" i="38" a="1"/>
  <c r="AL279" i="38" a="1"/>
  <c r="N199" i="38" a="1"/>
  <c r="D264" i="38" a="1"/>
  <c r="S192" i="38" a="1"/>
  <c r="AG106" i="38" a="1"/>
  <c r="AI275" i="38" a="1"/>
  <c r="Y264" i="38" a="1"/>
  <c r="AD330" i="38" a="1"/>
  <c r="H336" i="38" a="1"/>
  <c r="F75" i="38" a="1"/>
  <c r="AE175" i="38" a="1"/>
  <c r="O100" i="38" a="1"/>
  <c r="AM125" i="38" a="1"/>
  <c r="N124" i="38" a="1"/>
  <c r="X256" i="38" a="1"/>
  <c r="E392" i="38" a="1"/>
  <c r="AP278" i="38" a="1"/>
  <c r="AF398" i="38" a="1"/>
  <c r="AH134" i="38" a="1"/>
  <c r="AE160" i="38" a="1"/>
  <c r="I112" i="38" a="1"/>
  <c r="AR306" i="38" a="1"/>
  <c r="AA157" i="38" a="1"/>
  <c r="AB169" i="38" a="1"/>
  <c r="AC291" i="38" a="1"/>
  <c r="AA247" i="38" a="1"/>
  <c r="U182" i="38" a="1"/>
  <c r="AR186" i="38" a="1"/>
  <c r="AS345" i="38" a="1"/>
  <c r="M248" i="38" a="1"/>
  <c r="I94" i="38" a="1"/>
  <c r="AC252" i="38" a="1"/>
  <c r="AI281" i="38" a="1"/>
  <c r="AH393" i="38" a="1"/>
  <c r="P86" i="38" a="1"/>
  <c r="G90" i="38" a="1"/>
  <c r="AE200" i="38" a="1"/>
  <c r="U262" i="38" a="1"/>
  <c r="AF258" i="38" a="1"/>
  <c r="M82" i="38" a="1"/>
  <c r="L377" i="38" a="1"/>
  <c r="AD359" i="38" a="1"/>
  <c r="M360" i="38" a="1"/>
  <c r="AD304" i="38" a="1"/>
  <c r="X223" i="38" a="1"/>
  <c r="L271" i="38" a="1"/>
  <c r="U228" i="38" a="1"/>
  <c r="W209" i="38" a="1"/>
  <c r="I248" i="38" a="1"/>
  <c r="M426" i="38" a="1"/>
  <c r="AH301" i="38" a="1"/>
  <c r="AT331" i="38" a="1"/>
  <c r="J149" i="38" a="1"/>
  <c r="AS116" i="38" a="1"/>
  <c r="AQ220" i="38" a="1"/>
  <c r="AJ86" i="38" a="1"/>
  <c r="Y143" i="38" a="1"/>
  <c r="AN193" i="38" a="1"/>
  <c r="Y470" i="38" a="1"/>
  <c r="W84" i="38" a="1"/>
  <c r="AQ95" i="38" a="1"/>
  <c r="AT224" i="38" a="1"/>
  <c r="AR107" i="38" a="1"/>
  <c r="AN251" i="38" a="1"/>
  <c r="AC166" i="38" a="1"/>
  <c r="AL76" i="38" a="1"/>
  <c r="AT126" i="38" a="1"/>
  <c r="AG75" i="38" a="1"/>
  <c r="Z103" i="38" a="1"/>
  <c r="AI141" i="38" a="1"/>
  <c r="I100" i="38" a="1"/>
  <c r="Y164" i="38" a="1"/>
  <c r="P221" i="38" a="1"/>
  <c r="AG197" i="38" a="1"/>
  <c r="AR356" i="38" a="1"/>
  <c r="T107" i="38" a="1"/>
  <c r="AN90" i="38" a="1"/>
  <c r="AF157" i="38" a="1"/>
  <c r="AC192" i="38" a="1"/>
  <c r="U154" i="38" a="1"/>
  <c r="AL316" i="38" a="1"/>
  <c r="S454" i="38" a="1"/>
  <c r="P235" i="38" a="1"/>
  <c r="AR106" i="38" a="1"/>
  <c r="AC110" i="38" a="1"/>
  <c r="W141" i="38" a="1"/>
  <c r="P165" i="38" a="1"/>
  <c r="S81" i="38" a="1"/>
  <c r="AJ136" i="38" a="1"/>
  <c r="K101" i="38" a="1"/>
  <c r="I253" i="38" a="1"/>
  <c r="Z210" i="38" a="1"/>
  <c r="K429" i="38" a="1"/>
  <c r="AK156" i="38" a="1"/>
  <c r="AJ94" i="38" a="1"/>
  <c r="N433" i="38" a="1"/>
  <c r="AT364" i="38" a="1"/>
  <c r="AP266" i="38" a="1"/>
  <c r="AM105" i="38" a="1"/>
  <c r="T345" i="38" a="1"/>
  <c r="J77" i="38" a="1"/>
  <c r="AB454" i="38" a="1"/>
  <c r="AD148" i="38" a="1"/>
  <c r="AJ214" i="38" a="1"/>
  <c r="AQ102" i="38" a="1"/>
  <c r="AK261" i="38" a="1"/>
  <c r="AR411" i="38" a="1"/>
  <c r="AB364" i="38" a="1"/>
  <c r="N377" i="38" a="1"/>
  <c r="AP389" i="38" a="1"/>
  <c r="AG99" i="38" a="1"/>
  <c r="AM156" i="38" a="1"/>
  <c r="D274" i="38" a="1"/>
  <c r="AN355" i="38" a="1"/>
  <c r="D126" i="38" a="1"/>
  <c r="T188" i="38" a="1"/>
  <c r="AR289" i="38" a="1"/>
  <c r="N78" i="38" a="1"/>
  <c r="AH110" i="38" a="1"/>
  <c r="AP133" i="38" a="1"/>
  <c r="T167" i="38" a="1"/>
  <c r="AH76" i="38" a="1"/>
  <c r="AM78" i="38" a="1"/>
  <c r="AE219" i="38" a="1"/>
  <c r="AS83" i="38" a="1"/>
  <c r="L322" i="38" a="1"/>
  <c r="I195" i="38" a="1"/>
  <c r="H80" i="38" a="1"/>
  <c r="AO95" i="38" a="1"/>
  <c r="U99" i="38" a="1"/>
  <c r="T279" i="38" a="1"/>
  <c r="AK264" i="38" a="1"/>
  <c r="AJ322" i="38" a="1"/>
  <c r="D368" i="38" a="1"/>
  <c r="S191" i="38" a="1"/>
  <c r="V173" i="38" a="1"/>
  <c r="I355" i="38" a="1"/>
  <c r="AQ167" i="38" a="1"/>
  <c r="AJ298" i="38" a="1"/>
  <c r="H104" i="38" a="1"/>
  <c r="AM302" i="38" a="1"/>
  <c r="I445" i="38" a="1"/>
  <c r="AS75" i="38" a="1"/>
  <c r="AG153" i="38" a="1"/>
  <c r="G86" i="38" a="1"/>
  <c r="AS98" i="38" a="1"/>
  <c r="AG245" i="38" a="1"/>
  <c r="AH129" i="38" a="1"/>
  <c r="AE194" i="38" a="1"/>
  <c r="AL291" i="38" a="1"/>
  <c r="AQ117" i="38" a="1"/>
  <c r="AI134" i="38" a="1"/>
  <c r="E434" i="38" a="1"/>
  <c r="U340" i="38" a="1"/>
  <c r="AJ217" i="38" a="1"/>
  <c r="AO242" i="38" a="1"/>
  <c r="AD121" i="38" a="1"/>
  <c r="AB306" i="38" a="1"/>
  <c r="K297" i="38" a="1"/>
  <c r="AR141" i="38" a="1"/>
  <c r="AH342" i="38" a="1"/>
  <c r="K194" i="38" a="1"/>
  <c r="U343" i="38" a="1"/>
  <c r="AO246" i="38" a="1"/>
  <c r="AK82" i="38" a="1"/>
  <c r="E367" i="38" a="1"/>
  <c r="V255" i="38" a="1"/>
  <c r="Z115" i="38" a="1"/>
  <c r="Y303" i="38" a="1"/>
  <c r="AQ325" i="38" a="1"/>
  <c r="T186" i="38" a="1"/>
  <c r="AB353" i="38" a="1"/>
  <c r="Z85" i="38" a="1"/>
  <c r="Y339" i="38" a="1"/>
  <c r="AS382" i="38" a="1"/>
  <c r="H156" i="38" a="1"/>
  <c r="AR410" i="38" a="1"/>
  <c r="X74" i="38" a="1"/>
  <c r="AC152" i="38" a="1"/>
  <c r="AT358" i="38" a="1"/>
  <c r="AN302" i="38" a="1"/>
  <c r="AI115" i="38" a="1"/>
  <c r="U97" i="38" a="1"/>
  <c r="Y162" i="38" a="1"/>
  <c r="AL85" i="38" a="1"/>
  <c r="AR392" i="38" a="1"/>
  <c r="AM308" i="38" a="1"/>
  <c r="D207" i="38" a="1"/>
  <c r="U396" i="38" a="1"/>
  <c r="N361" i="38" a="1"/>
  <c r="Z237" i="38" a="1"/>
  <c r="N85" i="38" a="1"/>
  <c r="Z189" i="38" a="1"/>
  <c r="H275" i="38" a="1"/>
  <c r="AH421" i="38" a="1"/>
  <c r="AG239" i="38" a="1"/>
  <c r="H460" i="38" a="1"/>
  <c r="G309" i="38" a="1"/>
  <c r="J251" i="38" a="1"/>
  <c r="O183" i="38" a="1"/>
  <c r="I196" i="38" a="1"/>
  <c r="AC418" i="38" a="1"/>
  <c r="AH168" i="38" a="1"/>
  <c r="AD112" i="38" a="1"/>
  <c r="M440" i="38" a="1"/>
  <c r="U369" i="38" a="1"/>
  <c r="N256" i="38" a="1"/>
  <c r="AK87" i="38" a="1"/>
  <c r="O157" i="38" a="1"/>
  <c r="AN346" i="38" a="1"/>
  <c r="H122" i="38" a="1"/>
  <c r="AA261" i="38" a="1"/>
  <c r="AK118" i="38" a="1"/>
  <c r="AM147" i="38" a="1"/>
  <c r="AF300" i="38" a="1"/>
  <c r="P326" i="38" a="1"/>
  <c r="L255" i="38" a="1"/>
  <c r="AK102" i="38" a="1"/>
  <c r="AT353" i="38" a="1"/>
  <c r="Z313" i="38" a="1"/>
  <c r="AB292" i="38" a="1"/>
  <c r="AA129" i="38" a="1"/>
  <c r="X127" i="38" a="1"/>
  <c r="G88" i="38" a="1"/>
  <c r="AI189" i="38" a="1"/>
  <c r="K279" i="38" a="1"/>
  <c r="AA321" i="38" a="1"/>
  <c r="J75" i="38" a="1"/>
  <c r="AH109" i="38" a="1"/>
  <c r="AT149" i="38" a="1"/>
  <c r="G298" i="38" a="1"/>
  <c r="M142" i="38" a="1"/>
  <c r="AG162" i="38" a="1"/>
  <c r="AB107" i="38" a="1"/>
  <c r="AF246" i="38" a="1"/>
  <c r="AN180" i="38" a="1"/>
  <c r="I108" i="38" a="1"/>
  <c r="J452" i="38" a="1"/>
  <c r="AE98" i="38" a="1"/>
  <c r="AF305" i="38" a="1"/>
  <c r="AH117" i="38" a="1"/>
  <c r="V139" i="38" a="1"/>
  <c r="L129" i="38" a="1"/>
  <c r="AA83" i="38" a="1"/>
  <c r="H149" i="38" a="1"/>
  <c r="I164" i="38" a="1"/>
  <c r="M229" i="38" a="1"/>
  <c r="M212" i="38" a="1"/>
  <c r="AA445" i="38" a="1"/>
  <c r="D304" i="38" a="1"/>
  <c r="AL185" i="38" a="1"/>
  <c r="AC309" i="38" a="1"/>
  <c r="AQ428" i="38" a="1"/>
  <c r="H251" i="38" a="1"/>
  <c r="J131" i="38" a="1"/>
  <c r="AF163" i="38" a="1"/>
  <c r="P237" i="38" a="1"/>
  <c r="AM139" i="38" a="1"/>
  <c r="AA170" i="38" a="1"/>
  <c r="AS181" i="38" a="1"/>
  <c r="AN139" i="38" a="1"/>
  <c r="AS265" i="38" a="1"/>
  <c r="L206" i="38" a="1"/>
  <c r="L229" i="38" a="1"/>
  <c r="G346" i="38" a="1"/>
  <c r="L146" i="38" a="1"/>
  <c r="AQ140" i="38" a="1"/>
  <c r="AS197" i="38" a="1"/>
  <c r="AC202" i="38" a="1"/>
  <c r="AT348" i="38" a="1"/>
  <c r="AT169" i="38" a="1"/>
  <c r="J122" i="38" a="1"/>
  <c r="AP411" i="38" a="1"/>
  <c r="S183" i="38" a="1"/>
  <c r="AF249" i="38" a="1"/>
  <c r="AI181" i="38" a="1"/>
  <c r="U334" i="38" a="1"/>
  <c r="AS147" i="38" a="1"/>
  <c r="N432" i="38" a="1"/>
  <c r="AL90" i="38" a="1"/>
  <c r="AL202" i="38" a="1"/>
  <c r="W101" i="38" a="1"/>
  <c r="V147" i="38" a="1"/>
  <c r="P142" i="38" a="1"/>
  <c r="AL152" i="38" a="1"/>
  <c r="AB179" i="38" a="1"/>
  <c r="AA225" i="38" a="1"/>
  <c r="T78" i="38" a="1"/>
  <c r="AT88" i="38" a="1"/>
  <c r="F306" i="38" a="1"/>
  <c r="T460" i="38" a="1"/>
  <c r="AB287" i="38" a="1"/>
  <c r="I151" i="38" a="1"/>
  <c r="AH455" i="38" a="1"/>
  <c r="AP91" i="38" a="1"/>
  <c r="AG285" i="38" a="1"/>
  <c r="AO274" i="38" a="1"/>
  <c r="AJ274" i="38" a="1"/>
  <c r="T124" i="38" a="1"/>
  <c r="AF375" i="38" a="1"/>
  <c r="F223" i="38" a="1"/>
  <c r="AD375" i="38" a="1"/>
  <c r="AI432" i="38" a="1"/>
  <c r="AE74" i="38" a="1"/>
  <c r="S415" i="38" a="1"/>
  <c r="AR364" i="38" a="1"/>
  <c r="AC255" i="38" a="1"/>
  <c r="AJ276" i="38" a="1"/>
  <c r="K107" i="38" a="1"/>
  <c r="M320" i="38" a="1"/>
  <c r="S119" i="38" a="1"/>
  <c r="AE168" i="38" a="1"/>
  <c r="AN108" i="38" a="1"/>
  <c r="K159" i="38" a="1"/>
  <c r="AA414" i="38" a="1"/>
  <c r="AN157" i="38" a="1"/>
  <c r="AR101" i="38" a="1"/>
  <c r="AB274" i="38" a="1"/>
  <c r="V292" i="38" a="1"/>
  <c r="AB331" i="38" a="1"/>
  <c r="AM84" i="38" a="1"/>
  <c r="Z100" i="38" a="1"/>
  <c r="L109" i="38" a="1"/>
  <c r="I368" i="38" a="1"/>
  <c r="Z137" i="38" a="1"/>
  <c r="AA103" i="38" a="1"/>
  <c r="AJ291" i="38" a="1"/>
  <c r="X271" i="38" a="1"/>
  <c r="AH462" i="38" a="1"/>
  <c r="Y74" i="38" a="1"/>
  <c r="J86" i="38" a="1"/>
  <c r="U448" i="38" a="1"/>
  <c r="H272" i="38" a="1"/>
  <c r="AM136" i="38" a="1"/>
  <c r="AK436" i="38" a="1"/>
  <c r="Z404" i="38" a="1"/>
  <c r="AQ121" i="38" a="1"/>
  <c r="AD249" i="38" a="1"/>
  <c r="P87" i="38" a="1"/>
  <c r="O248" i="38" a="1"/>
  <c r="Z207" i="38" a="1"/>
  <c r="AN91" i="38" a="1"/>
  <c r="I113" i="38" a="1"/>
  <c r="M336" i="38" a="1"/>
  <c r="W89" i="38" a="1"/>
  <c r="J339" i="38" a="1"/>
  <c r="F399" i="38" a="1"/>
  <c r="AN189" i="38" a="1"/>
  <c r="Y309" i="38" a="1"/>
  <c r="AQ221" i="38" a="1"/>
  <c r="H144" i="38" a="1"/>
  <c r="P168" i="38" a="1"/>
  <c r="D198" i="38" a="1"/>
  <c r="D259" i="38" a="1"/>
  <c r="AA202" i="38" a="1"/>
  <c r="AE80" i="38" a="1"/>
  <c r="AQ455" i="38" a="1"/>
  <c r="AC101" i="38" a="1"/>
  <c r="AF205" i="38" a="1"/>
  <c r="X391" i="38" a="1"/>
  <c r="AG101" i="38" a="1"/>
  <c r="Y367" i="38" a="1"/>
  <c r="P309" i="38" a="1"/>
  <c r="AJ332" i="38" a="1"/>
  <c r="O97" i="38" a="1"/>
  <c r="H292" i="38" a="1"/>
  <c r="AE207" i="38" a="1"/>
  <c r="Z271" i="38" a="1"/>
  <c r="M397" i="38" a="1"/>
  <c r="M136" i="38" a="1"/>
  <c r="AF263" i="38" a="1"/>
  <c r="E300" i="38" a="1"/>
  <c r="D150" i="38" a="1"/>
  <c r="AJ313" i="38" a="1"/>
  <c r="AB82" i="38" a="1"/>
  <c r="G115" i="38" a="1"/>
  <c r="AP164" i="38" a="1"/>
  <c r="AO109" i="38" a="1"/>
  <c r="L412" i="38" a="1"/>
  <c r="K104" i="38" a="1"/>
  <c r="AH460" i="38" a="1"/>
  <c r="AB411" i="38" a="1"/>
  <c r="AT91" i="38" a="1"/>
  <c r="N226" i="38" a="1"/>
  <c r="X187" i="38" a="1"/>
  <c r="AI147" i="38" a="1"/>
  <c r="AN224" i="38" a="1"/>
  <c r="AA85" i="38" a="1"/>
  <c r="K315" i="38" a="1"/>
  <c r="X86" i="38" a="1"/>
  <c r="AG128" i="38" a="1"/>
  <c r="P394" i="38" a="1"/>
  <c r="K306" i="38" a="1"/>
  <c r="J267" i="38" a="1"/>
  <c r="AH191" i="38" a="1"/>
  <c r="AK218" i="38" a="1"/>
  <c r="AE242" i="38" a="1"/>
  <c r="T105" i="38" a="1"/>
  <c r="AF207" i="38" a="1"/>
  <c r="L169" i="38" a="1"/>
  <c r="AP103" i="38" a="1"/>
  <c r="W192" i="38" a="1"/>
  <c r="L332" i="38" a="1"/>
  <c r="I81" i="38" a="1"/>
  <c r="AA219" i="38" a="1"/>
  <c r="AD270" i="38" a="1"/>
  <c r="D287" i="38" a="1"/>
  <c r="K304" i="38" a="1"/>
  <c r="AB149" i="38" a="1"/>
  <c r="AK165" i="38" a="1"/>
  <c r="AJ150" i="38" a="1"/>
  <c r="AL219" i="38" a="1"/>
  <c r="AR318" i="38" a="1"/>
  <c r="P89" i="38" a="1"/>
  <c r="AB155" i="38" a="1"/>
  <c r="AP77" i="38" a="1"/>
  <c r="AL200" i="38" a="1"/>
  <c r="AA151" i="38" a="1"/>
  <c r="T280" i="38" a="1"/>
  <c r="AR155" i="38" a="1"/>
  <c r="AQ367" i="38" a="1"/>
  <c r="AS245" i="38" a="1"/>
  <c r="Y156" i="38" a="1"/>
  <c r="N160" i="38" a="1"/>
  <c r="X342" i="38" a="1"/>
  <c r="AS124" i="38" a="1"/>
  <c r="Y90" i="38" a="1"/>
  <c r="AN297" i="38" a="1"/>
  <c r="AA123" i="38" a="1"/>
  <c r="K471" i="38" a="1"/>
  <c r="AT255" i="38" a="1"/>
  <c r="AS251" i="38" a="1"/>
  <c r="AR118" i="38" a="1"/>
  <c r="AM94" i="38" a="1"/>
  <c r="AN107" i="38" a="1"/>
  <c r="AE292" i="38" a="1"/>
  <c r="O199" i="38" a="1"/>
  <c r="AL170" i="38" a="1"/>
  <c r="AO133" i="38" a="1"/>
  <c r="I281" i="38" a="1"/>
  <c r="O102" i="38" a="1"/>
  <c r="P81" i="38" a="1"/>
  <c r="AR403" i="38" a="1"/>
  <c r="AM77" i="38" a="1"/>
  <c r="AF190" i="38" a="1"/>
  <c r="M154" i="38" a="1"/>
  <c r="H81" i="38" a="1"/>
  <c r="AE255" i="38" a="1"/>
  <c r="L204" i="38" a="1"/>
  <c r="M217" i="38" a="1"/>
  <c r="AD382" i="38" a="1"/>
  <c r="S224" i="38" a="1"/>
  <c r="AG84" i="38" a="1"/>
  <c r="U92" i="38" a="1"/>
  <c r="AD91" i="38" a="1"/>
  <c r="W130" i="38" a="1"/>
  <c r="AT87" i="38" a="1"/>
  <c r="K75" i="38" a="1"/>
  <c r="AI160" i="38" a="1"/>
  <c r="AB249" i="38" a="1"/>
  <c r="AA147" i="38" a="1"/>
  <c r="AO91" i="38" a="1"/>
  <c r="I187" i="38" a="1"/>
  <c r="E207" i="38" a="1"/>
  <c r="K453" i="38" a="1"/>
  <c r="D136" i="38" a="1"/>
  <c r="K299" i="38" a="1"/>
  <c r="AJ77" i="38" a="1"/>
  <c r="X175" i="38" a="1"/>
  <c r="AC221" i="38" a="1"/>
  <c r="AF386" i="38" a="1"/>
  <c r="W214" i="38" a="1"/>
  <c r="AL114" i="38" a="1"/>
  <c r="V247" i="38" a="1"/>
  <c r="AS161" i="38" a="1"/>
  <c r="W234" i="38" a="1"/>
  <c r="AE193" i="38" a="1"/>
  <c r="AH157" i="38" a="1"/>
  <c r="M90" i="38" a="1"/>
  <c r="AP460" i="38" a="1"/>
  <c r="AL228" i="38" a="1"/>
  <c r="X227" i="38" a="1"/>
  <c r="AQ79" i="38" a="1"/>
  <c r="AG209" i="38" a="1"/>
  <c r="O206" i="38" a="1"/>
  <c r="Z272" i="38" a="1"/>
  <c r="AG112" i="38" a="1"/>
  <c r="AO247" i="38" a="1"/>
  <c r="AK162" i="38" a="1"/>
  <c r="G236" i="38" a="1"/>
  <c r="AR350" i="38" a="1"/>
  <c r="L150" i="38" a="1"/>
  <c r="AP190" i="38" a="1"/>
  <c r="S382" i="38" a="1"/>
  <c r="R432" i="38" a="1"/>
  <c r="L144" i="38" a="1"/>
  <c r="AR82" i="38" a="1"/>
  <c r="E316" i="38" a="1"/>
  <c r="S162" i="38" a="1"/>
  <c r="G259" i="38" a="1"/>
  <c r="Z240" i="38" a="1"/>
  <c r="T459" i="38" a="1"/>
  <c r="F134" i="38" a="1"/>
  <c r="AP79" i="38" a="1"/>
  <c r="H128" i="38" a="1"/>
  <c r="J288" i="38" a="1"/>
  <c r="AS250" i="38" a="1"/>
  <c r="AE90" i="38" a="1"/>
  <c r="AN199" i="38" a="1"/>
  <c r="AN221" i="38" a="1"/>
  <c r="AA257" i="38" a="1"/>
  <c r="AF110" i="38" a="1"/>
  <c r="P294" i="38" a="1"/>
  <c r="J88" i="38" a="1"/>
  <c r="J284" i="38" a="1"/>
  <c r="AR250" i="38" a="1"/>
  <c r="K322" i="38" a="1"/>
  <c r="U124" i="38" a="1"/>
  <c r="AC187" i="38" a="1"/>
  <c r="AM317" i="38" a="1"/>
  <c r="G322" i="38" a="1"/>
  <c r="AS191" i="38" a="1"/>
  <c r="AO103" i="38" a="1"/>
  <c r="AG315" i="38" a="1"/>
  <c r="D292" i="38" a="1"/>
  <c r="AA292" i="38" a="1"/>
  <c r="H198" i="38" a="1"/>
  <c r="O204" i="38" a="1"/>
  <c r="AR174" i="38" a="1"/>
  <c r="E193" i="38" a="1"/>
  <c r="AR113" i="38" a="1"/>
  <c r="P316" i="38" a="1"/>
  <c r="AH333" i="38" a="1"/>
  <c r="G407" i="38" a="1"/>
  <c r="AB176" i="38" a="1"/>
  <c r="Y193" i="38" a="1"/>
  <c r="N300" i="38" a="1"/>
  <c r="X396" i="38" a="1"/>
  <c r="AJ328" i="38" a="1"/>
  <c r="J84" i="38" a="1"/>
  <c r="AP205" i="38" a="1"/>
  <c r="AJ130" i="38" a="1"/>
  <c r="M244" i="38" a="1"/>
  <c r="AB196" i="38" a="1"/>
  <c r="H212" i="38" a="1"/>
  <c r="K361" i="38" a="1"/>
  <c r="AE422" i="38" a="1"/>
  <c r="S102" i="38" a="1"/>
  <c r="AA295" i="38" a="1"/>
  <c r="F135" i="38" a="1"/>
  <c r="H190" i="38" a="1"/>
  <c r="Z141" i="38" a="1"/>
  <c r="F256" i="38" a="1"/>
  <c r="AC79" i="38" a="1"/>
  <c r="M434" i="38" a="1"/>
  <c r="AK151" i="38" a="1"/>
  <c r="D177" i="38" a="1"/>
  <c r="G305" i="38" a="1"/>
  <c r="M348" i="38" a="1"/>
  <c r="J79" i="38" a="1"/>
  <c r="AH258" i="38" a="1"/>
  <c r="AF175" i="38" a="1"/>
  <c r="AN402" i="38" a="1"/>
  <c r="AT131" i="38" a="1"/>
  <c r="AJ180" i="38" a="1"/>
  <c r="E229" i="38" a="1"/>
  <c r="AC86" i="38" a="1"/>
  <c r="T93" i="38" a="1"/>
  <c r="AN133" i="38" a="1"/>
  <c r="AG219" i="38" a="1"/>
  <c r="AE137" i="38" a="1"/>
  <c r="AD168" i="38" a="1"/>
  <c r="AM155" i="38" a="1"/>
  <c r="I213" i="38" a="1"/>
  <c r="AA411" i="38" a="1"/>
  <c r="AC95" i="38" a="1"/>
  <c r="AR220" i="38" a="1"/>
  <c r="AM372" i="38" a="1"/>
  <c r="U371" i="38" a="1"/>
  <c r="AQ240" i="38" a="1"/>
  <c r="AN237" i="38" a="1"/>
  <c r="AS122" i="38" a="1"/>
  <c r="O304" i="38" a="1"/>
  <c r="AP195" i="38" a="1"/>
  <c r="AG131" i="38" a="1"/>
  <c r="AS334" i="38" a="1"/>
  <c r="AK188" i="38" a="1"/>
  <c r="AB324" i="38" a="1"/>
  <c r="P277" i="38" a="1"/>
  <c r="I299" i="38" a="1"/>
  <c r="W126" i="38" a="1"/>
  <c r="AJ163" i="38" a="1"/>
  <c r="W385" i="38" a="1"/>
  <c r="W222" i="38" a="1"/>
  <c r="AH277" i="38" a="1"/>
  <c r="P300" i="38" a="1"/>
  <c r="AM245" i="38" a="1"/>
  <c r="I167" i="38" a="1"/>
  <c r="T393" i="38" a="1"/>
  <c r="J142" i="38" a="1"/>
  <c r="O107" i="38" a="1"/>
  <c r="Y119" i="38" a="1"/>
  <c r="AF383" i="38" a="1"/>
  <c r="X206" i="38" a="1"/>
  <c r="AT304" i="38" a="1"/>
  <c r="AS274" i="38" a="1"/>
  <c r="G274" i="38" a="1"/>
  <c r="AK174" i="38" a="1"/>
  <c r="AM109" i="38" a="1"/>
  <c r="AQ157" i="38" a="1"/>
  <c r="AE338" i="38" a="1"/>
  <c r="J78" i="38" a="1"/>
  <c r="O132" i="38" a="1"/>
  <c r="AF269" i="38" a="1"/>
  <c r="T99" i="38" a="1"/>
  <c r="AK131" i="38" a="1"/>
  <c r="AD237" i="38" a="1"/>
  <c r="AB228" i="38" a="1"/>
  <c r="AF310" i="38" a="1"/>
  <c r="AS183" i="38" a="1"/>
  <c r="AE444" i="38" a="1"/>
  <c r="AM228" i="38" a="1"/>
  <c r="AT179" i="38" a="1"/>
  <c r="AS141" i="38" a="1"/>
  <c r="AD338" i="38" a="1"/>
  <c r="AQ113" i="38" a="1"/>
  <c r="Y159" i="38" a="1"/>
  <c r="AS138" i="38" a="1"/>
  <c r="AB126" i="38" a="1"/>
  <c r="AR244" i="38" a="1"/>
  <c r="L240" i="38" a="1"/>
  <c r="V162" i="38" a="1"/>
  <c r="M283" i="38" a="1"/>
  <c r="K109" i="38" a="1"/>
  <c r="AK320" i="38" a="1"/>
  <c r="AS180" i="38" a="1"/>
  <c r="AC143" i="38" a="1"/>
  <c r="AQ105" i="38" a="1"/>
  <c r="AO209" i="38" a="1"/>
  <c r="W269" i="38" a="1"/>
  <c r="Y380" i="38" a="1"/>
  <c r="AR128" i="38" a="1"/>
  <c r="AB101" i="38" a="1"/>
  <c r="AH165" i="38" a="1"/>
  <c r="AM197" i="38" a="1"/>
  <c r="AJ164" i="38" a="1"/>
  <c r="S245" i="38" a="1"/>
  <c r="AF240" i="38" a="1"/>
  <c r="N294" i="38" a="1"/>
  <c r="Y270" i="38" a="1"/>
  <c r="AA289" i="38" a="1"/>
  <c r="U110" i="38" a="1"/>
  <c r="J294" i="38" a="1"/>
  <c r="H331" i="38" a="1"/>
  <c r="K250" i="38" a="1"/>
  <c r="N93" i="38" a="1"/>
  <c r="V434" i="38" a="1"/>
  <c r="L108" i="38" a="1"/>
  <c r="F313" i="38" a="1"/>
  <c r="X101" i="38" a="1"/>
  <c r="N205" i="38" a="1"/>
  <c r="X75" i="38" a="1"/>
  <c r="AG107" i="38" a="1"/>
  <c r="Y232" i="38" a="1"/>
  <c r="Y173" i="38" a="1"/>
  <c r="H347" i="38" a="1"/>
  <c r="AH184" i="38" a="1"/>
  <c r="AC159" i="38" a="1"/>
  <c r="G137" i="38" a="1"/>
  <c r="G464" i="38" a="1"/>
  <c r="M243" i="38" a="1"/>
  <c r="K272" i="38" a="1"/>
  <c r="G262" i="38" a="1"/>
  <c r="U240" i="38" a="1"/>
  <c r="G196" i="38" a="1"/>
  <c r="N202" i="38" a="1"/>
  <c r="AB114" i="38" a="1"/>
  <c r="AI411" i="38" a="1"/>
  <c r="AC199" i="38" a="1"/>
  <c r="AM344" i="38" a="1"/>
  <c r="E351" i="38" a="1"/>
  <c r="S417" i="38" a="1"/>
  <c r="Y238" i="38" a="1"/>
  <c r="AR246" i="38" a="1"/>
  <c r="P103" i="38" a="1"/>
  <c r="N469" i="38" a="1"/>
  <c r="V111" i="38" a="1"/>
  <c r="AK369" i="38" a="1"/>
  <c r="U176" i="38" a="1"/>
  <c r="D235" i="38" a="1"/>
  <c r="AG243" i="38" a="1"/>
  <c r="U220" i="38" a="1"/>
  <c r="AM232" i="38" a="1"/>
  <c r="AN109" i="38" a="1"/>
  <c r="O340" i="38" a="1"/>
  <c r="AF85" i="38" a="1"/>
  <c r="AI272" i="38" a="1"/>
  <c r="AI163" i="38" a="1"/>
  <c r="AB334" i="38" a="1"/>
  <c r="AK305" i="38" a="1"/>
  <c r="AA139" i="38" a="1"/>
  <c r="AR299" i="38" a="1"/>
  <c r="O127" i="38" a="1"/>
  <c r="AP222" i="38" a="1"/>
  <c r="O93" i="38" a="1"/>
  <c r="P123" i="38" a="1"/>
  <c r="AT160" i="38" a="1"/>
  <c r="J133" i="38" a="1"/>
  <c r="T164" i="38" a="1"/>
  <c r="AQ94" i="38" a="1"/>
  <c r="AH155" i="38" a="1"/>
  <c r="AS150" i="38" a="1"/>
  <c r="AJ122" i="38" a="1"/>
  <c r="AD76" i="38" a="1"/>
  <c r="Z86" i="38" a="1"/>
  <c r="N151" i="38" a="1"/>
  <c r="G232" i="38" a="1"/>
  <c r="G388" i="38" a="1"/>
  <c r="P79" i="38" a="1"/>
  <c r="AJ428" i="38" a="1"/>
  <c r="H444" i="38" a="1"/>
  <c r="AS258" i="38" a="1"/>
  <c r="AF396" i="38" a="1"/>
  <c r="N187" i="38" a="1"/>
  <c r="Z77" i="38" a="1"/>
  <c r="AF176" i="38" a="1"/>
  <c r="AO366" i="38" a="1"/>
  <c r="M145" i="38" a="1"/>
  <c r="AA248" i="38" a="1"/>
  <c r="U345" i="38" a="1"/>
  <c r="AS94" i="38" a="1"/>
  <c r="AQ75" i="38" a="1"/>
  <c r="AR348" i="38" a="1"/>
  <c r="AK105" i="38" a="1"/>
  <c r="G89" i="38" a="1"/>
  <c r="G166" i="38" a="1"/>
  <c r="X155" i="38" a="1"/>
  <c r="AA263" i="38" a="1"/>
  <c r="AN314" i="38" a="1"/>
  <c r="AD107" i="38" a="1"/>
  <c r="AK260" i="38" a="1"/>
  <c r="S264" i="38" a="1"/>
  <c r="S316" i="38" a="1"/>
  <c r="V93" i="38" a="1"/>
  <c r="AC229" i="38" a="1"/>
  <c r="AF248" i="38" a="1"/>
  <c r="AD208" i="38" a="1"/>
  <c r="Z129" i="38" a="1"/>
  <c r="AR367" i="38" a="1"/>
  <c r="AH368" i="38" a="1"/>
  <c r="T98" i="38" a="1"/>
  <c r="G218" i="38" a="1"/>
  <c r="W237" i="38" a="1"/>
  <c r="M370" i="38" a="1"/>
  <c r="P105" i="38" a="1"/>
  <c r="AN113" i="38" a="1"/>
  <c r="AO203" i="38" a="1"/>
  <c r="M74" i="38" a="1"/>
  <c r="AC153" i="38" a="1"/>
  <c r="AR340" i="38" a="1"/>
  <c r="AM274" i="38" a="1"/>
  <c r="I140" i="38" a="1"/>
  <c r="Y91" i="38" a="1"/>
  <c r="AF219" i="38" a="1"/>
  <c r="G268" i="38" a="1"/>
  <c r="AA258" i="38" a="1"/>
  <c r="AB464" i="38" a="1"/>
  <c r="AA161" i="38" a="1"/>
  <c r="J82" i="38" a="1"/>
  <c r="AT85" i="38" a="1"/>
  <c r="AH147" i="38" a="1"/>
  <c r="AB266" i="38" a="1"/>
  <c r="AO101" i="38" a="1"/>
  <c r="AQ175" i="38" a="1"/>
  <c r="AO194" i="38" a="1"/>
  <c r="X368" i="38" a="1"/>
  <c r="AF94" i="38" a="1"/>
  <c r="V195" i="38" a="1"/>
  <c r="AK230" i="38" a="1"/>
  <c r="AN120" i="38" a="1"/>
  <c r="AT365" i="38" a="1"/>
  <c r="V108" i="38" a="1"/>
  <c r="AD224" i="38" a="1"/>
  <c r="AB78" i="38" a="1"/>
  <c r="AH89" i="38" a="1"/>
  <c r="Y120" i="38" a="1"/>
  <c r="AK147" i="38" a="1"/>
  <c r="AM173" i="38" a="1"/>
  <c r="K135" i="38" a="1"/>
  <c r="AB117" i="38" a="1"/>
  <c r="T89" i="38" a="1"/>
  <c r="AM162" i="38" a="1"/>
  <c r="AM87" i="38" a="1"/>
  <c r="G252" i="38" a="1"/>
  <c r="AA388" i="38" a="1"/>
  <c r="AI118" i="38" a="1"/>
  <c r="AS446" i="38" a="1"/>
  <c r="X145" i="38" a="1"/>
  <c r="AG86" i="38" a="1"/>
  <c r="I441" i="38" a="1"/>
  <c r="P116" i="38" a="1"/>
  <c r="AF81" i="38" a="1"/>
  <c r="AO85" i="38" a="1"/>
  <c r="L253" i="38" a="1"/>
  <c r="I268" i="38" a="1"/>
  <c r="AS436" i="38" a="1"/>
  <c r="AD203" i="38" a="1"/>
  <c r="AC357" i="38" a="1"/>
  <c r="AJ250" i="38" a="1"/>
  <c r="Y114" i="38" a="1"/>
  <c r="S198" i="38" a="1"/>
  <c r="U146" i="38" a="1"/>
  <c r="J386" i="38" a="1"/>
  <c r="I262" i="38" a="1"/>
  <c r="AC327" i="38" a="1"/>
  <c r="AD268" i="38" a="1"/>
  <c r="AC358" i="38" a="1"/>
  <c r="AP210" i="38" a="1"/>
  <c r="P135" i="38" a="1"/>
  <c r="AK195" i="38" a="1"/>
  <c r="AK160" i="38" a="1"/>
  <c r="AQ133" i="38" a="1"/>
  <c r="AQ130" i="38" a="1"/>
  <c r="AE400" i="38" a="1"/>
  <c r="AN110" i="38" a="1"/>
  <c r="P111" i="38" a="1"/>
  <c r="Q350" i="38" a="1"/>
  <c r="AM130" i="38" a="1"/>
  <c r="AQ236" i="38" a="1"/>
  <c r="N247" i="38" a="1"/>
  <c r="AP464" i="38" a="1"/>
  <c r="AD98" i="38" a="1"/>
  <c r="AC85" i="38" a="1"/>
  <c r="AN135" i="38" a="1"/>
  <c r="J329" i="38" a="1"/>
  <c r="W183" i="38" a="1"/>
  <c r="N179" i="38" a="1"/>
  <c r="G279" i="38" a="1"/>
  <c r="AO390" i="38" a="1"/>
  <c r="AH226" i="38" a="1"/>
  <c r="N273" i="38" a="1"/>
  <c r="AF296" i="38" a="1"/>
  <c r="T83" i="38" a="1"/>
  <c r="AF237" i="38" a="1"/>
  <c r="I258" i="38" a="1"/>
  <c r="AT433" i="38" a="1"/>
  <c r="S111" i="38" a="1"/>
  <c r="N193" i="38" a="1"/>
  <c r="AA288" i="38" a="1"/>
  <c r="G191" i="38" a="1"/>
  <c r="AL190" i="38" a="1"/>
  <c r="AL141" i="38" a="1"/>
  <c r="AE148" i="38" a="1"/>
  <c r="AG290" i="38" a="1"/>
  <c r="AS233" i="38" a="1"/>
  <c r="AD184" i="38" a="1"/>
  <c r="AD164" i="38" a="1"/>
  <c r="AS205" i="38" a="1"/>
  <c r="AS243" i="38" a="1"/>
  <c r="T135" i="38" a="1"/>
  <c r="H299" i="38" a="1"/>
  <c r="AC364" i="38" a="1"/>
  <c r="L168" i="38" a="1"/>
  <c r="P421" i="38" a="1"/>
  <c r="AS79" i="38" a="1"/>
  <c r="M235" i="38" a="1"/>
  <c r="AN152" i="38" a="1"/>
  <c r="AS443" i="38" a="1"/>
  <c r="J123" i="38" a="1"/>
  <c r="V99" i="38" a="1"/>
  <c r="AB181" i="38" a="1"/>
  <c r="AO129" i="38" a="1"/>
  <c r="J255" i="38" a="1"/>
  <c r="O249" i="38" a="1"/>
  <c r="R385" i="38" a="1"/>
  <c r="M387" i="38" a="1"/>
  <c r="AL181" i="38" a="1"/>
  <c r="AA173" i="38" a="1"/>
  <c r="AA409" i="38" a="1"/>
  <c r="AH182" i="38" a="1"/>
  <c r="M199" i="38" a="1"/>
  <c r="N468" i="38" a="1"/>
  <c r="AB93" i="38" a="1"/>
  <c r="AE127" i="38" a="1"/>
  <c r="K125" i="38" a="1"/>
  <c r="AA104" i="38" a="1"/>
  <c r="P155" i="38" a="1"/>
  <c r="AH108" i="38" a="1"/>
  <c r="L145" i="38" a="1"/>
  <c r="AK163" i="38" a="1"/>
  <c r="J353" i="38" a="1"/>
  <c r="Z95" i="38" a="1"/>
  <c r="AF189" i="38" a="1"/>
  <c r="AE77" i="38" a="1"/>
  <c r="Y287" i="38" a="1"/>
  <c r="T151" i="38" a="1"/>
  <c r="J283" i="38" a="1"/>
  <c r="AB151" i="38" a="1"/>
  <c r="AK130" i="38" a="1"/>
  <c r="AR126" i="38" a="1"/>
  <c r="AL225" i="38" a="1"/>
  <c r="AD105" i="38" a="1"/>
  <c r="AO253" i="38" a="1"/>
  <c r="U322" i="38" a="1"/>
  <c r="AI346" i="38" a="1"/>
  <c r="S213" i="38" a="1"/>
  <c r="J248" i="38" a="1"/>
  <c r="Y267" i="38" a="1"/>
  <c r="AG194" i="38" a="1"/>
  <c r="AP80" i="38" a="1"/>
  <c r="AA214" i="38" a="1"/>
  <c r="AJ203" i="38" a="1"/>
  <c r="P183" i="38" a="1"/>
  <c r="J81" i="38" a="1"/>
  <c r="L342" i="38" a="1"/>
  <c r="M234" i="38" a="1"/>
  <c r="I452" i="38" a="1"/>
  <c r="AI214" i="38" a="1"/>
  <c r="AI212" i="38" a="1"/>
  <c r="V222" i="38" a="1"/>
  <c r="O126" i="38" a="1"/>
  <c r="Z319" i="38" a="1"/>
  <c r="AC248" i="38" a="1"/>
  <c r="AD229" i="38" a="1"/>
  <c r="AA100" i="38" a="1"/>
  <c r="AC298" i="38" a="1"/>
  <c r="AN143" i="38" a="1"/>
  <c r="AG96" i="38" a="1"/>
  <c r="AK124" i="38" a="1"/>
  <c r="AR165" i="38" a="1"/>
  <c r="AD404" i="38" a="1"/>
  <c r="S345" i="38" a="1"/>
  <c r="AF339" i="38" a="1"/>
  <c r="AF295" i="38" a="1"/>
  <c r="I212" i="38" a="1"/>
  <c r="Y240" i="38" a="1"/>
  <c r="U222" i="38" a="1"/>
  <c r="V200" i="38" a="1"/>
  <c r="AF262" i="38" a="1"/>
  <c r="AF128" i="38" a="1"/>
  <c r="AJ184" i="38" a="1"/>
  <c r="AG88" i="38" a="1"/>
  <c r="T215" i="38" a="1"/>
  <c r="AO154" i="38" a="1"/>
  <c r="AB407" i="38" a="1"/>
  <c r="AS313" i="38" a="1"/>
  <c r="AT296" i="38" a="1"/>
  <c r="N87" i="38" a="1"/>
  <c r="AQ434" i="38" a="1"/>
  <c r="X203" i="38" a="1"/>
  <c r="AO158" i="38" a="1"/>
  <c r="V251" i="38" a="1"/>
  <c r="AQ424" i="38" a="1"/>
  <c r="M429" i="38" a="1"/>
  <c r="AA410" i="38" a="1"/>
  <c r="AS148" i="38" a="1"/>
  <c r="AN204" i="38" a="1"/>
  <c r="AS169" i="38" a="1"/>
  <c r="AT77" i="38" a="1"/>
  <c r="AG103" i="38" a="1"/>
  <c r="AP105" i="38" a="1"/>
  <c r="AG105" i="38" a="1"/>
  <c r="AE234" i="38" a="1"/>
  <c r="J268" i="38" a="1"/>
  <c r="AE251" i="38" a="1"/>
  <c r="U85" i="38" a="1"/>
  <c r="H301" i="38" a="1"/>
  <c r="AC210" i="38" a="1"/>
  <c r="I470" i="38" a="1"/>
  <c r="AA95" i="38" a="1"/>
  <c r="AL198" i="38" a="1"/>
  <c r="G95" i="38" a="1"/>
  <c r="I137" i="38" a="1"/>
  <c r="AF279" i="38" a="1"/>
  <c r="AK285" i="38" a="1"/>
  <c r="V375" i="38" a="1"/>
  <c r="AD351" i="38" a="1"/>
  <c r="AL314" i="38" a="1"/>
  <c r="AD180" i="38" a="1"/>
  <c r="AQ110" i="38" a="1"/>
  <c r="AS199" i="38" a="1"/>
  <c r="V136" i="38" a="1"/>
  <c r="V290" i="38" a="1"/>
  <c r="AH125" i="38" a="1"/>
  <c r="N276" i="38" a="1"/>
  <c r="AN170" i="38" a="1"/>
  <c r="U421" i="38" a="1"/>
  <c r="M75" i="38" a="1"/>
  <c r="N402" i="38" a="1"/>
  <c r="J132" i="38" a="1"/>
  <c r="AH347" i="38" a="1"/>
  <c r="G140" i="38" a="1"/>
  <c r="AB159" i="38" a="1"/>
  <c r="V77" i="38" a="1"/>
  <c r="X129" i="38" a="1"/>
  <c r="G287" i="38" a="1"/>
  <c r="AT222" i="38" a="1"/>
  <c r="AM205" i="38" a="1"/>
  <c r="AI299" i="38" a="1"/>
  <c r="Q191" i="38" a="1"/>
  <c r="J183" i="38" a="1"/>
  <c r="W305" i="38" a="1"/>
  <c r="E117" i="38" a="1"/>
  <c r="V363" i="38" a="1"/>
  <c r="S406" i="38" a="1"/>
  <c r="V143" i="38" a="1"/>
  <c r="AN211" i="38" a="1"/>
  <c r="U144" i="38" a="1"/>
  <c r="Y168" i="38" a="1"/>
  <c r="AL176" i="38" a="1"/>
  <c r="AP135" i="38" a="1"/>
  <c r="Z107" i="38" a="1"/>
  <c r="I158" i="38" a="1"/>
  <c r="AG183" i="38" a="1"/>
  <c r="U255" i="38" a="1"/>
  <c r="W242" i="38" a="1"/>
  <c r="N263" i="38" a="1"/>
  <c r="Z276" i="38" a="1"/>
  <c r="AI79" i="38" a="1"/>
  <c r="I110" i="38" a="1"/>
  <c r="S247" i="38" a="1"/>
  <c r="J388" i="38" a="1"/>
  <c r="AT121" i="38" a="1"/>
  <c r="U112" i="38" a="1"/>
  <c r="Z226" i="38" a="1"/>
  <c r="I153" i="38" a="1"/>
  <c r="I332" i="38" a="1"/>
  <c r="X150" i="38" a="1"/>
  <c r="AA254" i="38" a="1"/>
  <c r="Z259" i="38" a="1"/>
  <c r="AA397" i="38" a="1"/>
  <c r="AQ459" i="38" a="1"/>
  <c r="AO197" i="38" a="1"/>
  <c r="O467" i="38" a="1"/>
  <c r="AH82" i="38" a="1"/>
  <c r="G185" i="38" a="1"/>
  <c r="W436" i="38" a="1"/>
  <c r="AO392" i="38" a="1"/>
  <c r="AP329" i="38" a="1"/>
  <c r="I174" i="38" a="1"/>
  <c r="AP83" i="38" a="1"/>
  <c r="AI248" i="38" a="1"/>
  <c r="O153" i="38" a="1"/>
  <c r="AD275" i="38" a="1"/>
  <c r="T96" i="38" a="1"/>
  <c r="Y326" i="38" a="1"/>
  <c r="M298" i="38" a="1"/>
  <c r="E250" i="38" a="1"/>
  <c r="AQ218" i="38" a="1"/>
  <c r="AJ185" i="38" a="1"/>
  <c r="G203" i="38" a="1"/>
  <c r="T399" i="38" a="1"/>
  <c r="Y191" i="38" a="1"/>
  <c r="P76" i="38" a="1"/>
  <c r="AN79" i="38" a="1"/>
  <c r="H108" i="38" a="1"/>
  <c r="AP158" i="38" a="1"/>
  <c r="AJ173" i="38" a="1"/>
  <c r="E295" i="38" a="1"/>
  <c r="AT427" i="38" a="1"/>
  <c r="AP294" i="38" a="1"/>
  <c r="K88" i="38" a="1"/>
  <c r="AR365" i="38" a="1"/>
  <c r="Y76" i="38" a="1"/>
  <c r="AE283" i="38" a="1"/>
  <c r="Y145" i="38" a="1"/>
  <c r="N207" i="38" a="1"/>
  <c r="S378" i="38" a="1"/>
  <c r="AM166" i="38" a="1"/>
  <c r="AT161" i="38" a="1"/>
  <c r="AB262" i="38" a="1"/>
  <c r="AQ352" i="38" a="1"/>
  <c r="G373" i="38" a="1"/>
  <c r="T283" i="38" a="1"/>
  <c r="AG417" i="38" a="1"/>
  <c r="AP229" i="38" a="1"/>
  <c r="AT100" i="38" a="1"/>
  <c r="AG91" i="38" a="1"/>
  <c r="AR93" i="38" a="1"/>
  <c r="O220" i="38" a="1"/>
  <c r="AN183" i="38" a="1"/>
  <c r="Y165" i="38" a="1"/>
  <c r="Z80" i="38" a="1"/>
  <c r="G190" i="38" a="1"/>
  <c r="K147" i="38" a="1"/>
  <c r="AH271" i="38" a="1"/>
  <c r="V205" i="38" a="1"/>
  <c r="AN155" i="38" a="1"/>
  <c r="N110" i="38" a="1"/>
  <c r="AI200" i="38" a="1"/>
  <c r="AH385" i="38" a="1"/>
  <c r="AS175" i="38" a="1"/>
  <c r="I328" i="38" a="1"/>
  <c r="V383" i="38" a="1"/>
  <c r="AR360" i="38" a="1"/>
  <c r="T208" i="38" a="1"/>
  <c r="AQ125" i="38" a="1"/>
  <c r="AS230" i="38" a="1"/>
  <c r="F395" i="38" a="1"/>
  <c r="L424" i="38" a="1"/>
  <c r="AH279" i="38" a="1"/>
  <c r="J291" i="38" a="1"/>
  <c r="L252" i="38" a="1"/>
  <c r="K289" i="38" a="1"/>
  <c r="AN414" i="38" a="1"/>
  <c r="H360" i="38" a="1"/>
  <c r="L124" i="38" a="1"/>
  <c r="AA146" i="38" a="1"/>
  <c r="J92" i="38" a="1"/>
  <c r="AJ128" i="38" a="1"/>
  <c r="F458" i="38" a="1"/>
  <c r="AC133" i="38" a="1"/>
  <c r="AH204" i="38" a="1"/>
  <c r="W127" i="38" a="1"/>
  <c r="AF112" i="38" a="1"/>
  <c r="F77" i="38" a="1"/>
  <c r="M306" i="38" a="1"/>
  <c r="AM120" i="38" a="1"/>
  <c r="I87" i="38" a="1"/>
  <c r="Z386" i="38" a="1"/>
  <c r="X123" i="38" a="1"/>
  <c r="W81" i="38" a="1"/>
  <c r="I292" i="38" a="1"/>
  <c r="Z154" i="38" a="1"/>
  <c r="M177" i="38" a="1"/>
  <c r="AL254" i="38" a="1"/>
  <c r="K175" i="38" a="1"/>
  <c r="AO349" i="38" a="1"/>
  <c r="AQ83" i="38" a="1"/>
  <c r="AJ147" i="38" a="1"/>
  <c r="AG130" i="38" a="1"/>
  <c r="AM273" i="38" a="1"/>
  <c r="N128" i="38" a="1"/>
  <c r="K319" i="38" a="1"/>
  <c r="AE121" i="38" a="1"/>
  <c r="AG172" i="38" a="1"/>
  <c r="AI131" i="38" a="1"/>
  <c r="E352" i="38" a="1"/>
  <c r="J233" i="38" a="1"/>
  <c r="F239" i="38" a="1"/>
  <c r="T240" i="38" a="1"/>
  <c r="AS224" i="38" a="1"/>
  <c r="Z184" i="38" a="1"/>
  <c r="AM261" i="38" a="1"/>
  <c r="E389" i="38" a="1"/>
  <c r="Z74" i="38" a="1"/>
  <c r="AA108" i="38" a="1"/>
  <c r="O152" i="38" a="1"/>
  <c r="AC78" i="38" a="1"/>
  <c r="AD283" i="38" a="1"/>
  <c r="L75" i="38" a="1"/>
  <c r="Y89" i="38" a="1"/>
  <c r="AG87" i="38" a="1"/>
  <c r="AG139" i="38" a="1"/>
  <c r="Y79" i="38" a="1"/>
  <c r="T82" i="38" a="1"/>
  <c r="AN184" i="38" a="1"/>
  <c r="AQ168" i="38" a="1"/>
  <c r="I427" i="38" a="1"/>
  <c r="O342" i="38" a="1"/>
  <c r="AN263" i="38" a="1"/>
  <c r="AE182" i="38" a="1"/>
  <c r="AK75" i="38" a="1"/>
  <c r="AI168" i="38" a="1"/>
  <c r="Y262" i="38" a="1"/>
  <c r="D144" i="38" a="1"/>
  <c r="T333" i="38" a="1"/>
  <c r="AO162" i="38" a="1"/>
  <c r="L98" i="38" a="1"/>
  <c r="AA413" i="38" a="1"/>
  <c r="W338" i="38" a="1"/>
  <c r="AD341" i="38" a="1"/>
  <c r="E439" i="38" a="1"/>
  <c r="T286" i="38" a="1"/>
  <c r="AT202" i="38" a="1"/>
  <c r="O223" i="38" a="1"/>
  <c r="AR209" i="38" a="1"/>
  <c r="AB280" i="38" a="1"/>
  <c r="AS99" i="38" a="1"/>
  <c r="AB105" i="38" a="1"/>
  <c r="P203" i="38" a="1"/>
  <c r="AI198" i="38" a="1"/>
  <c r="AG305" i="38" a="1"/>
  <c r="Y290" i="38" a="1"/>
  <c r="U83" i="38" a="1"/>
  <c r="AF180" i="38" a="1"/>
  <c r="W225" i="38" a="1"/>
  <c r="AT260" i="38" a="1"/>
  <c r="H317" i="38" a="1"/>
  <c r="M449" i="38" a="1"/>
  <c r="AB110" i="38" a="1"/>
  <c r="AL288" i="38" a="1"/>
  <c r="AC204" i="38" a="1"/>
  <c r="AH331" i="38" a="1"/>
  <c r="X87" i="38" a="1"/>
  <c r="AP318" i="38" a="1"/>
  <c r="AM170" i="38" a="1"/>
  <c r="X228" i="38" a="1"/>
  <c r="AF117" i="38" a="1"/>
  <c r="AA121" i="38" a="1"/>
  <c r="AP176" i="38" a="1"/>
  <c r="AE387" i="38" a="1"/>
  <c r="AN210" i="38" a="1"/>
  <c r="AT144" i="38" a="1"/>
  <c r="AL155" i="38" a="1"/>
  <c r="AT170" i="38" a="1"/>
  <c r="AH91" i="38" a="1"/>
  <c r="AR83" i="38" a="1"/>
  <c r="AN112" i="38" a="1"/>
  <c r="U361" i="38" a="1"/>
  <c r="AN250" i="38" a="1"/>
  <c r="I222" i="38" a="1"/>
  <c r="W128" i="38" a="1"/>
  <c r="P454" i="38" a="1"/>
  <c r="AL159" i="38" a="1"/>
  <c r="J199" i="38" a="1"/>
  <c r="AG259" i="38" a="1"/>
  <c r="V238" i="38" a="1"/>
  <c r="U82" i="38" a="1"/>
  <c r="AL136" i="38" a="1"/>
  <c r="Z108" i="38" a="1"/>
  <c r="AI469" i="38" a="1"/>
  <c r="AL216" i="38" a="1"/>
  <c r="O333" i="38" a="1"/>
  <c r="R398" i="38" a="1"/>
  <c r="I91" i="38" a="1"/>
  <c r="AN100" i="38" a="1"/>
  <c r="AO380" i="38" a="1"/>
  <c r="AE256" i="38" a="1"/>
  <c r="AC373" i="38" a="1"/>
  <c r="M97" i="38" a="1"/>
  <c r="AK136" i="38" a="1"/>
  <c r="AF415" i="38" a="1"/>
  <c r="Q419" i="38" a="1"/>
  <c r="M188" i="38" a="1"/>
  <c r="AE403" i="38" a="1"/>
  <c r="AI124" i="38" a="1"/>
  <c r="Y186" i="38" a="1"/>
  <c r="T139" i="38" a="1"/>
  <c r="E212" i="38" a="1"/>
  <c r="L81" i="38" a="1"/>
  <c r="AC120" i="38" a="1"/>
  <c r="AJ92" i="38" a="1"/>
  <c r="D211" i="38" a="1"/>
  <c r="W342" i="38" a="1"/>
  <c r="AA130" i="38" a="1"/>
  <c r="AH126" i="38" a="1"/>
  <c r="Y77" i="38" a="1"/>
  <c r="G254" i="38" a="1"/>
  <c r="J253" i="38" a="1"/>
  <c r="AB96" i="38" a="1"/>
  <c r="T143" i="38" a="1"/>
  <c r="K403" i="38" a="1"/>
  <c r="AO145" i="38" a="1"/>
  <c r="Y225" i="38" a="1"/>
  <c r="I177" i="38" a="1"/>
  <c r="AK281" i="38" a="1"/>
  <c r="AK437" i="38" a="1"/>
  <c r="Y316" i="38" a="1"/>
  <c r="T184" i="38" a="1"/>
  <c r="D283" i="38" a="1"/>
  <c r="AJ158" i="38" a="1"/>
  <c r="AI274" i="38" a="1"/>
  <c r="AJ268" i="38" a="1"/>
  <c r="AQ212" i="38" a="1"/>
  <c r="AG257" i="38" a="1"/>
  <c r="H140" i="38" a="1"/>
  <c r="X93" i="38" a="1"/>
  <c r="S230" i="38" a="1"/>
  <c r="U335" i="38" a="1"/>
  <c r="AB296" i="38" a="1"/>
  <c r="E312" i="38" a="1"/>
  <c r="AD353" i="38" a="1"/>
  <c r="AQ176" i="38" a="1"/>
  <c r="AA73" i="38" a="1"/>
  <c r="AP200" i="38" a="1"/>
  <c r="AM441" i="38" a="1"/>
  <c r="H250" i="38" a="1"/>
  <c r="AB174" i="38" a="1"/>
  <c r="AP114" i="38" a="1"/>
  <c r="AR160" i="38" a="1"/>
  <c r="AH233" i="38" a="1"/>
  <c r="AO218" i="38" a="1"/>
  <c r="U123" i="38" a="1"/>
  <c r="AA87" i="38" a="1"/>
  <c r="E424" i="38" a="1"/>
  <c r="P209" i="38" a="1"/>
  <c r="N258" i="38" a="1"/>
  <c r="M281" i="38" a="1"/>
  <c r="AH127" i="38" a="1"/>
  <c r="AT399" i="38" a="1"/>
  <c r="Z228" i="38" a="1"/>
  <c r="AA159" i="38" a="1"/>
  <c r="AD115" i="38" a="1"/>
  <c r="AC388" i="38" a="1"/>
  <c r="AK235" i="38" a="1"/>
  <c r="AA198" i="38" a="1"/>
  <c r="U79" i="38" a="1"/>
  <c r="AC146" i="38" a="1"/>
  <c r="Y131" i="38" a="1"/>
  <c r="AN327" i="38" a="1"/>
  <c r="AP122" i="38" a="1"/>
  <c r="K265" i="38" a="1"/>
  <c r="AT203" i="38" a="1"/>
  <c r="K126" i="38" a="1"/>
  <c r="AG263" i="38" a="1"/>
  <c r="AT355" i="38" a="1"/>
  <c r="J357" i="38" a="1"/>
  <c r="AJ445" i="38" a="1"/>
  <c r="M253" i="38" a="1"/>
  <c r="T133" i="38" a="1"/>
  <c r="AN305" i="38" a="1"/>
  <c r="F211" i="38" a="1"/>
  <c r="W408" i="38" a="1"/>
  <c r="AO300" i="38" a="1"/>
  <c r="AJ125" i="38" a="1"/>
  <c r="L261" i="38" a="1"/>
  <c r="K419" i="38" a="1"/>
  <c r="M371" i="38" a="1"/>
  <c r="AR217" i="38" a="1"/>
  <c r="AT81" i="38" a="1"/>
  <c r="AJ221" i="38" a="1"/>
  <c r="W156" i="38" a="1"/>
  <c r="P148" i="38" a="1"/>
  <c r="AS352" i="38" a="1"/>
  <c r="N292" i="38" a="1"/>
  <c r="AB171" i="38" a="1"/>
  <c r="U132" i="38" a="1"/>
  <c r="T120" i="38" a="1"/>
  <c r="AH355" i="38" a="1"/>
  <c r="J147" i="38" a="1"/>
  <c r="J192" i="38" a="1"/>
  <c r="F141" i="38" a="1"/>
  <c r="AF281" i="38" a="1"/>
  <c r="AT119" i="38" a="1"/>
  <c r="AJ415" i="38" a="1"/>
  <c r="T146" i="38" a="1"/>
  <c r="AK205" i="38" a="1"/>
  <c r="O308" i="38" a="1"/>
  <c r="AS316" i="38" a="1"/>
  <c r="Z139" i="38" a="1"/>
  <c r="AL229" i="38" a="1"/>
  <c r="AG409" i="38" a="1"/>
  <c r="U460" i="38" a="1"/>
  <c r="H130" i="38" a="1"/>
  <c r="W217" i="38" a="1"/>
  <c r="AT178" i="38" a="1"/>
  <c r="AJ115" i="38" a="1"/>
  <c r="AA421" i="38" a="1"/>
  <c r="AB80" i="38" a="1"/>
  <c r="AA113" i="38" a="1"/>
  <c r="N399" i="38" a="1"/>
  <c r="AH286" i="38" a="1"/>
  <c r="AA171" i="38" a="1"/>
  <c r="J125" i="38" a="1"/>
  <c r="AP130" i="38" a="1"/>
  <c r="G114" i="38" a="1"/>
  <c r="AH180" i="38" a="1"/>
  <c r="AG95" i="38" a="1"/>
  <c r="AP249" i="38" a="1"/>
  <c r="AO204" i="38" a="1"/>
  <c r="AP169" i="38" a="1"/>
  <c r="Z126" i="38" a="1"/>
  <c r="AD340" i="38" a="1"/>
  <c r="Z284" i="38" a="1"/>
  <c r="AN164" i="38" a="1"/>
  <c r="L83" i="38" a="1"/>
  <c r="AK418" i="38" a="1"/>
  <c r="D465" i="38" a="1"/>
  <c r="Z125" i="38" a="1"/>
  <c r="N188" i="38" a="1"/>
  <c r="Z459" i="38" a="1"/>
  <c r="AM241" i="38" a="1"/>
  <c r="AP179" i="38" a="1"/>
  <c r="L164" i="38" a="1"/>
  <c r="P365" i="38" a="1"/>
  <c r="U401" i="38" a="1"/>
  <c r="AP90" i="38" a="1"/>
  <c r="AC180" i="38" a="1"/>
  <c r="AL313" i="38" a="1"/>
  <c r="AI335" i="38" a="1"/>
  <c r="O233" i="38" a="1"/>
  <c r="K283" i="38" a="1"/>
  <c r="AC278" i="38" a="1"/>
  <c r="G173" i="38" a="1"/>
  <c r="W373" i="38" a="1"/>
  <c r="H133" i="38" a="1"/>
  <c r="AT113" i="38" a="1"/>
  <c r="T449" i="38" a="1"/>
  <c r="Z289" i="38" a="1"/>
  <c r="AA322" i="38" a="1"/>
  <c r="Z323" i="38" a="1"/>
  <c r="O371" i="38" a="1"/>
  <c r="AM403" i="38" a="1"/>
  <c r="E235" i="38" a="1"/>
  <c r="AA404" i="38" a="1"/>
  <c r="AK262" i="38" a="1"/>
  <c r="V87" i="38" a="1"/>
  <c r="W103" i="38" a="1"/>
  <c r="M98" i="38" a="1"/>
  <c r="AD391" i="38" a="1"/>
  <c r="AL78" i="38" a="1"/>
  <c r="U248" i="38" a="1"/>
  <c r="T119" i="38" a="1"/>
  <c r="AO325" i="38" a="1"/>
  <c r="M296" i="38" a="1"/>
  <c r="AE79" i="38" a="1"/>
  <c r="AJ256" i="38" a="1"/>
  <c r="P132" i="38" a="1"/>
  <c r="E79" i="38" a="1"/>
  <c r="V348" i="38" a="1"/>
  <c r="M77" i="38" a="1"/>
  <c r="T156" i="38" a="1"/>
  <c r="X100" i="38" a="1"/>
  <c r="AR335" i="38" a="1"/>
  <c r="AM246" i="38" a="1"/>
  <c r="AH156" i="38" a="1"/>
  <c r="I90" i="38" a="1"/>
  <c r="P247" i="38" a="1"/>
  <c r="Z83" i="38" a="1"/>
  <c r="AT287" i="38" a="1"/>
  <c r="AB102" i="38" a="1"/>
  <c r="AH439" i="38" a="1"/>
  <c r="AF370" i="38" a="1"/>
  <c r="AN219" i="38" a="1"/>
  <c r="S173" i="38" a="1"/>
  <c r="AC118" i="38" a="1"/>
  <c r="T205" i="38" a="1"/>
  <c r="U250" i="38" a="1"/>
  <c r="U373" i="38" a="1"/>
  <c r="AO125" i="38" a="1"/>
  <c r="W110" i="38" a="1"/>
  <c r="T260" i="38" a="1"/>
  <c r="AI97" i="38" a="1"/>
  <c r="H74" i="38" a="1"/>
  <c r="G299" i="38" a="1"/>
  <c r="N386" i="38" a="1"/>
  <c r="AF78" i="38" a="1"/>
  <c r="AK349" i="38" a="1"/>
  <c r="AH211" i="38" a="1"/>
  <c r="AK445" i="38" a="1"/>
  <c r="AG167" i="38" a="1"/>
  <c r="K400" i="38" a="1"/>
  <c r="X456" i="38" a="1"/>
  <c r="AR190" i="38" a="1"/>
  <c r="Q143" i="38" a="1"/>
  <c r="AH379" i="38" a="1"/>
  <c r="AO114" i="38" a="1"/>
  <c r="P131" i="38" a="1"/>
  <c r="AL403" i="38" a="1"/>
  <c r="AB282" i="38" a="1"/>
  <c r="R330" i="38" a="1"/>
  <c r="V300" i="38" a="1"/>
  <c r="AT309" i="38" a="1"/>
  <c r="AJ271" i="38" a="1"/>
  <c r="AN253" i="38" a="1"/>
  <c r="AC105" i="38" a="1"/>
  <c r="K314" i="38" a="1"/>
  <c r="I95" i="38" a="1"/>
  <c r="AO78" i="38" a="1"/>
  <c r="AN188" i="38" a="1"/>
  <c r="D197" i="38" a="1"/>
  <c r="U141" i="38" a="1"/>
  <c r="AI415" i="38" a="1"/>
  <c r="Y246" i="38" a="1"/>
  <c r="G375" i="38" a="1"/>
  <c r="T136" i="38" a="1"/>
  <c r="AT105" i="38" a="1"/>
  <c r="AM326" i="38" a="1"/>
  <c r="AI263" i="38" a="1"/>
  <c r="P100" i="38" a="1"/>
  <c r="AG309" i="38" a="1"/>
  <c r="AH397" i="38" a="1"/>
  <c r="AH432" i="38" a="1"/>
  <c r="L91" i="38" a="1"/>
  <c r="AR297" i="38" a="1"/>
  <c r="M186" i="38" a="1"/>
  <c r="S441" i="38" a="1"/>
  <c r="AO176" i="38" a="1"/>
  <c r="O187" i="38" a="1"/>
  <c r="AC141" i="38" a="1"/>
  <c r="AG447" i="38" a="1"/>
  <c r="T250" i="38" a="1"/>
  <c r="AH160" i="38" a="1"/>
  <c r="K221" i="38" a="1"/>
  <c r="H118" i="38" a="1"/>
  <c r="AB85" i="38" a="1"/>
  <c r="AF336" i="38" a="1"/>
  <c r="Y78" i="38" a="1"/>
  <c r="O144" i="38" a="1"/>
  <c r="X173" i="38" a="1"/>
  <c r="F414" i="38" a="1"/>
  <c r="AA136" i="38" a="1"/>
  <c r="O185" i="38" a="1"/>
  <c r="AG453" i="38" a="1"/>
  <c r="AK421" i="38" a="1"/>
  <c r="M264" i="38" a="1"/>
  <c r="V270" i="38" a="1"/>
  <c r="X235" i="38" a="1"/>
  <c r="AF306" i="38" a="1"/>
  <c r="N75" i="38" a="1"/>
  <c r="P106" i="38" a="1"/>
  <c r="AF125" i="38" a="1"/>
  <c r="S342" i="38" a="1"/>
  <c r="AM256" i="38" a="1"/>
  <c r="P418" i="38" a="1"/>
  <c r="AP350" i="38" a="1"/>
  <c r="X405" i="38" a="1"/>
  <c r="I193" i="38" a="1"/>
  <c r="M206" i="38" a="1"/>
  <c r="AR144" i="38" a="1"/>
  <c r="V274" i="38" a="1"/>
  <c r="H254" i="38" a="1"/>
  <c r="T199" i="38" a="1"/>
  <c r="AM443" i="38" a="1"/>
  <c r="AL268" i="38" a="1"/>
  <c r="AP165" i="38" a="1"/>
  <c r="AM322" i="38" a="1"/>
  <c r="Y199" i="38" a="1"/>
  <c r="O426" i="38" a="1"/>
  <c r="L355" i="38" a="1"/>
  <c r="K389" i="38" a="1"/>
  <c r="I228" i="38" a="1"/>
  <c r="AE113" i="38" a="1"/>
  <c r="E107" i="38" a="1"/>
  <c r="E163" i="38" a="1"/>
  <c r="AQ191" i="38" a="1"/>
  <c r="AB295" i="38" a="1"/>
  <c r="S149" i="38" a="1"/>
  <c r="H153" i="38" a="1"/>
  <c r="AG180" i="38" a="1"/>
  <c r="AK193" i="38" a="1"/>
  <c r="AN300" i="38" a="1"/>
  <c r="AB120" i="38" a="1"/>
  <c r="AF228" i="38" a="1"/>
  <c r="V207" i="38" a="1"/>
  <c r="W87" i="38" a="1"/>
  <c r="P371" i="38" a="1"/>
  <c r="Z153" i="38" a="1"/>
  <c r="AG416" i="38" a="1"/>
  <c r="AD363" i="38" a="1"/>
  <c r="R197" i="38" a="1"/>
  <c r="AQ160" i="38" a="1"/>
  <c r="AQ447" i="38" a="1"/>
  <c r="O98" i="38" a="1"/>
  <c r="AN312" i="38" a="1"/>
  <c r="AT98" i="38" a="1"/>
  <c r="H367" i="38" a="1"/>
  <c r="AL249" i="38" a="1"/>
  <c r="AE437" i="38" a="1"/>
  <c r="K295" i="38" a="1"/>
  <c r="K182" i="38" a="1"/>
  <c r="G182" i="38" a="1"/>
  <c r="Z211" i="38" a="1"/>
  <c r="Q269" i="38" a="1"/>
  <c r="AE203" i="38" a="1"/>
  <c r="AI349" i="38" a="1"/>
  <c r="AD361" i="38" a="1"/>
  <c r="AN156" i="38" a="1"/>
  <c r="J115" i="38" a="1"/>
  <c r="U265" i="38" a="1"/>
  <c r="P344" i="38" a="1"/>
  <c r="AC123" i="38" a="1"/>
  <c r="AL182" i="38" a="1"/>
  <c r="D449" i="38" a="1"/>
  <c r="AL344" i="38" a="1"/>
  <c r="AE147" i="38" a="1"/>
  <c r="AS366" i="38" a="1"/>
  <c r="Y80" i="38" a="1"/>
  <c r="F311" i="38" a="1"/>
  <c r="K282" i="38" a="1"/>
  <c r="AT258" i="38" a="1"/>
  <c r="T238" i="38" a="1"/>
  <c r="AA96" i="38" a="1"/>
  <c r="Z214" i="38" a="1"/>
  <c r="AO284" i="38" a="1"/>
  <c r="AG405" i="38" a="1"/>
  <c r="M224" i="38" a="1"/>
  <c r="L99" i="38" a="1"/>
  <c r="O83" i="38" a="1"/>
  <c r="H432" i="38" a="1"/>
  <c r="F152" i="38" a="1"/>
  <c r="AC384" i="38" a="1"/>
  <c r="L330" i="38" a="1"/>
  <c r="AQ431" i="38" a="1"/>
  <c r="P382" i="38" a="1"/>
  <c r="G364" i="38" a="1"/>
  <c r="AC223" i="38" a="1"/>
  <c r="AP227" i="38" a="1"/>
  <c r="Z224" i="38" a="1"/>
  <c r="AI108" i="38" a="1"/>
  <c r="AH120" i="38" a="1"/>
  <c r="Y107" i="38" a="1"/>
  <c r="J217" i="38" a="1"/>
  <c r="AA300" i="38" a="1"/>
  <c r="L471" i="38" a="1"/>
  <c r="P109" i="38" a="1"/>
  <c r="K102" i="38" a="1"/>
  <c r="AI204" i="38" a="1"/>
  <c r="E371" i="38" a="1"/>
  <c r="AB170" i="38" a="1"/>
  <c r="G134" i="38" a="1"/>
  <c r="AI93" i="38" a="1"/>
  <c r="AL389" i="38" a="1"/>
  <c r="AM278" i="38" a="1"/>
  <c r="Z98" i="38" a="1"/>
  <c r="AA91" i="38" a="1"/>
  <c r="K217" i="38" a="1"/>
  <c r="AC348" i="38" a="1"/>
  <c r="AA329" i="38" a="1"/>
  <c r="AL414" i="38" a="1"/>
  <c r="D245" i="38" a="1"/>
  <c r="H201" i="38" a="1"/>
  <c r="E332" i="38" a="1"/>
  <c r="M435" i="38" a="1"/>
  <c r="T293" i="38" a="1"/>
  <c r="AC174" i="38" a="1"/>
  <c r="F412" i="38" a="1"/>
  <c r="AK336" i="38" a="1"/>
  <c r="AS239" i="38" a="1"/>
  <c r="T264" i="38" a="1"/>
  <c r="Y192" i="38" a="1"/>
  <c r="AE183" i="38" a="1"/>
  <c r="K248" i="38" a="1"/>
  <c r="V266" i="38" a="1"/>
  <c r="Z114" i="38" a="1"/>
  <c r="AE299" i="38" a="1"/>
  <c r="AJ218" i="38" a="1"/>
  <c r="AJ155" i="38" a="1"/>
  <c r="AL167" i="38" a="1"/>
  <c r="P85" i="38" a="1"/>
  <c r="J257" i="38" a="1"/>
  <c r="AJ212" i="38" a="1"/>
  <c r="P202" i="38" a="1"/>
  <c r="AM159" i="38" a="1"/>
  <c r="O169" i="38" a="1"/>
  <c r="AQ458" i="38" a="1"/>
  <c r="V165" i="38" a="1"/>
  <c r="J345" i="38" a="1"/>
  <c r="I444" i="38" a="1"/>
  <c r="AG90" i="38" a="1"/>
  <c r="AE103" i="38" a="1"/>
  <c r="L143" i="38" a="1"/>
  <c r="AK342" i="38" a="1"/>
  <c r="R79" i="38" a="1"/>
  <c r="K87" i="38" a="1"/>
  <c r="AH257" i="38" a="1"/>
  <c r="AF327" i="38" a="1"/>
  <c r="AR166" i="38" a="1"/>
  <c r="AQ215" i="38" a="1"/>
  <c r="AJ340" i="38" a="1"/>
  <c r="O108" i="38" a="1"/>
  <c r="P286" i="38" a="1"/>
  <c r="U135" i="38" a="1"/>
  <c r="AJ396" i="38" a="1"/>
  <c r="P208" i="38" a="1"/>
  <c r="V334" i="38" a="1"/>
  <c r="S438" i="38" a="1"/>
  <c r="AR103" i="38" a="1"/>
  <c r="U261" i="38" a="1"/>
  <c r="V358" i="38" a="1"/>
  <c r="AP292" i="38" a="1"/>
  <c r="G242" i="38" a="1"/>
  <c r="X224" i="38" a="1"/>
  <c r="T79" i="38" a="1"/>
  <c r="U337" i="38" a="1"/>
  <c r="W80" i="38" a="1"/>
  <c r="AP175" i="38" a="1"/>
  <c r="AC176" i="38" a="1"/>
  <c r="G118" i="38" a="1"/>
  <c r="AH221" i="38" a="1"/>
  <c r="AO92" i="38" a="1"/>
  <c r="T138" i="38" a="1"/>
  <c r="AE335" i="38" a="1"/>
  <c r="I149" i="38" a="1"/>
  <c r="R252" i="38" a="1"/>
  <c r="AI370" i="38" a="1"/>
  <c r="G163" i="38" a="1"/>
  <c r="AM374" i="38" a="1"/>
  <c r="AR253" i="38" a="1"/>
  <c r="AS296" i="38" a="1"/>
  <c r="S79" i="38" a="1"/>
  <c r="AA165" i="38" a="1"/>
  <c r="I313" i="38" a="1"/>
  <c r="AJ98" i="38" a="1"/>
  <c r="S134" i="38" a="1"/>
  <c r="AM427" i="38" a="1"/>
  <c r="AN335" i="38" a="1"/>
  <c r="AQ249" i="38" a="1"/>
  <c r="AH245" i="38" a="1"/>
  <c r="AO193" i="38" a="1"/>
  <c r="AD369" i="38" a="1"/>
  <c r="AD277" i="38" a="1"/>
  <c r="M88" i="38" a="1"/>
  <c r="AB185" i="38" a="1"/>
  <c r="Z133" i="38" a="1"/>
  <c r="AM90" i="38" a="1"/>
  <c r="AO171" i="38" a="1"/>
  <c r="Y171" i="38" a="1"/>
  <c r="AA237" i="38" a="1"/>
  <c r="AT117" i="38" a="1"/>
  <c r="K303" i="38" a="1"/>
  <c r="AB189" i="38" a="1"/>
  <c r="AI127" i="38" a="1"/>
  <c r="J191" i="38" a="1"/>
  <c r="V199" i="38" a="1"/>
  <c r="S235" i="38" a="1"/>
  <c r="S272" i="38" a="1"/>
  <c r="AL193" i="38" a="1"/>
  <c r="Y197" i="38" a="1"/>
  <c r="Y95" i="38" a="1"/>
  <c r="AI202" i="38" a="1"/>
  <c r="K199" i="38" a="1"/>
  <c r="AS81" i="38" a="1"/>
  <c r="V141" i="38" a="1"/>
  <c r="AD92" i="38" a="1"/>
  <c r="U167" i="38" a="1"/>
  <c r="AN177" i="38" a="1"/>
  <c r="F342" i="38" a="1"/>
  <c r="V296" i="38" a="1"/>
  <c r="D346" i="38" a="1"/>
  <c r="AL117" i="38" a="1"/>
  <c r="AF367" i="38" a="1"/>
  <c r="AN299" i="38" a="1"/>
  <c r="AN215" i="38" a="1"/>
  <c r="AS244" i="38" a="1"/>
  <c r="AH299" i="38" a="1"/>
  <c r="E118" i="38" a="1"/>
  <c r="T411" i="38" a="1"/>
  <c r="AH310" i="38" a="1"/>
  <c r="AO299" i="38" a="1"/>
  <c r="R363" i="38" a="1"/>
  <c r="AT356" i="38" a="1"/>
  <c r="AB225" i="38" a="1"/>
  <c r="AS452" i="38" a="1"/>
  <c r="AQ85" i="38" a="1"/>
  <c r="AN445" i="38" a="1"/>
  <c r="O346" i="38" a="1"/>
  <c r="AC80" i="38" a="1"/>
  <c r="T228" i="38" a="1"/>
  <c r="AQ427" i="38" a="1"/>
  <c r="AI319" i="38" a="1"/>
  <c r="AO216" i="38" a="1"/>
  <c r="P388" i="38" a="1"/>
  <c r="AR295" i="38" a="1"/>
  <c r="AJ364" i="38" a="1"/>
  <c r="AC124" i="38" a="1"/>
  <c r="AF322" i="38" a="1"/>
  <c r="AP132" i="38" a="1"/>
  <c r="AH116" i="38" a="1"/>
  <c r="M291" i="38" a="1"/>
  <c r="R131" i="38" a="1"/>
  <c r="I403" i="38" a="1"/>
  <c r="AJ390" i="38" a="1"/>
  <c r="AI353" i="38" a="1"/>
  <c r="H382" i="38" a="1"/>
  <c r="AR161" i="38" a="1"/>
  <c r="AQ99" i="38" a="1"/>
  <c r="I173" i="38" a="1"/>
  <c r="AT345" i="38" a="1"/>
  <c r="AT101" i="38" a="1"/>
  <c r="AH222" i="38" a="1"/>
  <c r="H142" i="38" a="1"/>
  <c r="G369" i="38" a="1"/>
  <c r="AR193" i="38" a="1"/>
  <c r="V246" i="38" a="1"/>
  <c r="G296" i="38" a="1"/>
  <c r="U179" i="38" a="1"/>
  <c r="O434" i="38" a="1"/>
  <c r="AN337" i="38" a="1"/>
  <c r="AQ265" i="38" a="1"/>
  <c r="W376" i="38" a="1"/>
  <c r="AK138" i="38" a="1"/>
  <c r="AR177" i="38" a="1"/>
  <c r="AT291" i="38" a="1"/>
  <c r="AD354" i="38" a="1"/>
  <c r="AD269" i="38" a="1"/>
  <c r="P189" i="38" a="1"/>
  <c r="AN162" i="38" a="1"/>
  <c r="AI322" i="38" a="1"/>
  <c r="AJ171" i="38" a="1"/>
  <c r="V354" i="38" a="1"/>
  <c r="J137" i="38" a="1"/>
  <c r="Z93" i="38" a="1"/>
  <c r="E373" i="38" a="1"/>
  <c r="AF124" i="38" a="1"/>
  <c r="P274" i="38" a="1"/>
  <c r="AM80" i="38" a="1"/>
  <c r="AO391" i="38" a="1"/>
  <c r="AS134" i="38" a="1"/>
  <c r="AE171" i="38" a="1"/>
  <c r="U350" i="38" a="1"/>
  <c r="AS107" i="38" a="1"/>
  <c r="S349" i="38" a="1"/>
  <c r="AK120" i="38" a="1"/>
  <c r="AM206" i="38" a="1"/>
  <c r="AQ166" i="38" a="1"/>
  <c r="AI250" i="38" a="1"/>
  <c r="AE228" i="38" a="1"/>
  <c r="AI144" i="38" a="1"/>
  <c r="W73" i="38" a="1"/>
  <c r="G92" i="38" a="1"/>
  <c r="K222" i="38" a="1"/>
  <c r="O200" i="38" a="1"/>
  <c r="AJ111" i="38" a="1"/>
  <c r="Z264" i="38" a="1"/>
  <c r="L275" i="38" a="1"/>
  <c r="AM89" i="38" a="1"/>
  <c r="AA195" i="38" a="1"/>
  <c r="H90" i="38" a="1"/>
  <c r="T74" i="38" a="1"/>
  <c r="R96" i="38" a="1"/>
  <c r="G269" i="38" a="1"/>
  <c r="AN464" i="38" a="1"/>
  <c r="W421" i="38" a="1"/>
  <c r="V144" i="38" a="1"/>
  <c r="AA287" i="38" a="1"/>
  <c r="W113" i="38" a="1"/>
  <c r="G306" i="38" a="1"/>
  <c r="AL101" i="38" a="1"/>
  <c r="AF225" i="38" a="1"/>
  <c r="AL113" i="38" a="1"/>
  <c r="O386" i="38" a="1"/>
  <c r="Y181" i="38" a="1"/>
  <c r="AL421" i="38" a="1"/>
  <c r="X435" i="38" a="1"/>
  <c r="O164" i="38" a="1"/>
  <c r="J308" i="38" a="1"/>
  <c r="X236" i="38" a="1"/>
  <c r="T461" i="38" a="1"/>
  <c r="AF241" i="38" a="1"/>
  <c r="Y239" i="38" a="1"/>
  <c r="Y337" i="38" a="1"/>
  <c r="Y203" i="38" a="1"/>
  <c r="E372" i="38" a="1"/>
  <c r="AI203" i="38" a="1"/>
  <c r="AL233" i="38" a="1"/>
  <c r="I172" i="38" a="1"/>
  <c r="AT199" i="38" a="1"/>
  <c r="O82" i="38" a="1"/>
  <c r="AN291" i="38" a="1"/>
  <c r="AP422" i="38" a="1"/>
  <c r="AG301" i="38" a="1"/>
  <c r="R148" i="38" a="1"/>
  <c r="Z163" i="38" a="1"/>
  <c r="M439" i="38" a="1"/>
  <c r="AM321" i="38" a="1"/>
  <c r="AE161" i="38" a="1"/>
  <c r="AO102" i="38" a="1"/>
  <c r="AA138" i="38" a="1"/>
  <c r="AD470" i="38" a="1"/>
  <c r="W86" i="38" a="1"/>
  <c r="Y259" i="38" a="1"/>
  <c r="AF160" i="38" a="1"/>
  <c r="AD267" i="38" a="1"/>
  <c r="AG126" i="38" a="1"/>
  <c r="I148" i="38" a="1"/>
  <c r="W93" i="38" a="1"/>
  <c r="AB223" i="38" a="1"/>
  <c r="AP181" i="38" a="1"/>
  <c r="AN456" i="38" a="1"/>
  <c r="X204" i="38" a="1"/>
  <c r="AC106" i="38" a="1"/>
  <c r="AI150" i="38" a="1"/>
  <c r="AI109" i="38" a="1"/>
  <c r="J187" i="38" a="1"/>
  <c r="AA119" i="38" a="1"/>
  <c r="M194" i="38" a="1"/>
  <c r="AE342" i="38" a="1"/>
  <c r="AG435" i="38" a="1"/>
  <c r="K83" i="38" a="1"/>
  <c r="AN304" i="38" a="1"/>
  <c r="W107" i="38" a="1"/>
  <c r="AL404" i="38" a="1"/>
  <c r="N322" i="38" a="1"/>
  <c r="K382" i="38" a="1"/>
  <c r="AL177" i="38" a="1"/>
  <c r="Z239" i="38" a="1"/>
  <c r="M102" i="38" a="1"/>
  <c r="L238" i="38" a="1"/>
  <c r="I135" i="38" a="1"/>
  <c r="AL217" i="38" a="1"/>
  <c r="S199" i="38" a="1"/>
  <c r="S302" i="38" a="1"/>
  <c r="V128" i="38" a="1"/>
  <c r="Q325" i="38" a="1"/>
  <c r="AT402" i="38" a="1"/>
  <c r="G129" i="38" a="1"/>
  <c r="Z151" i="38" a="1"/>
  <c r="F268" i="38" a="1"/>
  <c r="AJ126" i="38" a="1"/>
  <c r="AJ193" i="38" a="1"/>
  <c r="AB184" i="38" a="1"/>
  <c r="AN319" i="38" a="1"/>
  <c r="W323" i="38" a="1"/>
  <c r="H89" i="38" a="1"/>
  <c r="AA382" i="38" a="1"/>
  <c r="U349" i="38" a="1"/>
  <c r="T206" i="38" a="1"/>
  <c r="AT394" i="38" a="1"/>
  <c r="AC300" i="38" a="1"/>
  <c r="AI461" i="38" a="1"/>
  <c r="J242" i="38" a="1"/>
  <c r="AN369" i="38" a="1"/>
  <c r="AC313" i="38" a="1"/>
  <c r="Y437" i="38" a="1"/>
  <c r="K309" i="38" a="1"/>
  <c r="G227" i="38" a="1"/>
  <c r="AM284" i="38" a="1"/>
  <c r="D229" i="38" a="1"/>
  <c r="D351" i="38" a="1"/>
  <c r="AD289" i="38" a="1"/>
  <c r="L458" i="38" a="1"/>
  <c r="L337" i="38" a="1"/>
  <c r="AR191" i="38" a="1"/>
  <c r="AM151" i="38" a="1"/>
  <c r="T257" i="38" a="1"/>
  <c r="AC304" i="38" a="1"/>
  <c r="U74" i="38" a="1"/>
  <c r="AT92" i="38" a="1"/>
  <c r="E115" i="38" a="1"/>
  <c r="J235" i="38" a="1"/>
  <c r="AQ276" i="38" a="1"/>
  <c r="U333" i="38" a="1"/>
  <c r="V127" i="38" a="1"/>
  <c r="W117" i="38" a="1"/>
  <c r="AN392" i="38" a="1"/>
  <c r="AJ114" i="38" a="1"/>
  <c r="N239" i="38" a="1"/>
  <c r="AE295" i="38" a="1"/>
  <c r="AT265" i="38" a="1"/>
  <c r="M315" i="38" a="1"/>
  <c r="Y195" i="38" a="1"/>
  <c r="L213" i="38" a="1"/>
  <c r="AO199" i="38" a="1"/>
  <c r="AH223" i="38" a="1"/>
  <c r="P284" i="38" a="1"/>
  <c r="AC419" i="38" a="1"/>
  <c r="T332" i="38" a="1"/>
  <c r="G255" i="38" a="1"/>
  <c r="L92" i="38" a="1"/>
  <c r="AI464" i="38" a="1"/>
  <c r="T313" i="38" a="1"/>
  <c r="AM227" i="38" a="1"/>
  <c r="L209" i="38" a="1"/>
  <c r="V114" i="38" a="1"/>
  <c r="AS139" i="38" a="1"/>
  <c r="AE139" i="38" a="1"/>
  <c r="AT94" i="38" a="1"/>
  <c r="N464" i="38" a="1"/>
  <c r="M99" i="38" a="1"/>
  <c r="AT339" i="38" a="1"/>
  <c r="I287" i="38" a="1"/>
  <c r="Y289" i="38" a="1"/>
  <c r="AK455" i="38" a="1"/>
  <c r="AE208" i="38" a="1"/>
  <c r="D149" i="38" a="1"/>
  <c r="AN347" i="38" a="1"/>
  <c r="Z109" i="38" a="1"/>
  <c r="Y139" i="38" a="1"/>
  <c r="R326" i="38" a="1"/>
  <c r="D109" i="38" a="1"/>
  <c r="T141" i="38" a="1"/>
  <c r="N251" i="38" a="1"/>
  <c r="AF136" i="38" a="1"/>
  <c r="AF74" i="38" a="1"/>
  <c r="K90" i="38" a="1"/>
  <c r="M446" i="38" a="1"/>
  <c r="F465" i="38" a="1"/>
  <c r="V122" i="38" a="1"/>
  <c r="K96" i="38" a="1"/>
  <c r="AN87" i="38" a="1"/>
  <c r="AR73" i="38" a="1"/>
  <c r="Y409" i="38" a="1"/>
  <c r="AD174" i="38" a="1"/>
  <c r="AG155" i="38" a="1"/>
  <c r="Z399" i="38" a="1"/>
  <c r="AI444" i="38" a="1"/>
  <c r="AB449" i="38" a="1"/>
  <c r="U386" i="38" a="1"/>
  <c r="AK367" i="38" a="1"/>
  <c r="E217" i="38" a="1"/>
  <c r="AK384" i="38" a="1"/>
  <c r="AD429" i="38" a="1"/>
  <c r="S364" i="38" a="1"/>
  <c r="AP93" i="38" a="1"/>
  <c r="AH394" i="38" a="1"/>
  <c r="L380" i="38" a="1"/>
  <c r="F208" i="38" a="1"/>
  <c r="AP405" i="38" a="1"/>
  <c r="W427" i="38" a="1"/>
  <c r="M236" i="38" a="1"/>
  <c r="AC230" i="38" a="1"/>
  <c r="S150" i="38" a="1"/>
  <c r="H335" i="38" a="1"/>
  <c r="AI180" i="38" a="1"/>
  <c r="AH80" i="38" a="1"/>
  <c r="AL236" i="38" a="1"/>
  <c r="J278" i="38" a="1"/>
  <c r="AJ416" i="38" a="1"/>
  <c r="AP320" i="38" a="1"/>
  <c r="AR342" i="38" a="1"/>
  <c r="AP388" i="38" a="1"/>
  <c r="AG119" i="38" a="1"/>
  <c r="O425" i="38" a="1"/>
  <c r="M115" i="38" a="1"/>
  <c r="AO301" i="38" a="1"/>
  <c r="G402" i="38" a="1"/>
  <c r="AF229" i="38" a="1"/>
  <c r="E356" i="38" a="1"/>
  <c r="AO373" i="38" a="1"/>
  <c r="AF146" i="38" a="1"/>
  <c r="O173" i="38" a="1"/>
  <c r="Y458" i="38" a="1"/>
  <c r="X209" i="38" a="1"/>
  <c r="AB258" i="38" a="1"/>
  <c r="AP450" i="38" a="1"/>
  <c r="S274" i="38" a="1"/>
  <c r="AR173" i="38" a="1"/>
  <c r="G136" i="38" a="1"/>
  <c r="J384" i="38" a="1"/>
  <c r="AP84" i="38" a="1"/>
  <c r="H95" i="38" a="1"/>
  <c r="T427" i="38" a="1"/>
  <c r="AK107" i="38" a="1"/>
  <c r="AP145" i="38" a="1"/>
  <c r="Y426" i="38" a="1"/>
  <c r="AG434" i="38" a="1"/>
  <c r="U238" i="38" a="1"/>
  <c r="AA245" i="38" a="1"/>
  <c r="O445" i="38" a="1"/>
  <c r="F181" i="38" a="1"/>
  <c r="AQ82" i="38" a="1"/>
  <c r="M158" i="38" a="1"/>
  <c r="Y401" i="38" a="1"/>
  <c r="AJ356" i="38" a="1"/>
  <c r="Z269" i="38" a="1"/>
  <c r="AG223" i="38" a="1"/>
  <c r="AK220" i="38" a="1"/>
  <c r="AL186" i="38" a="1"/>
  <c r="AA179" i="38" a="1"/>
  <c r="AN102" i="38" a="1"/>
  <c r="I239" i="38" a="1"/>
  <c r="U129" i="38" a="1"/>
  <c r="AC184" i="38" a="1"/>
  <c r="S236" i="38" a="1"/>
  <c r="AO327" i="38" a="1"/>
  <c r="AA206" i="38" a="1"/>
  <c r="Z180" i="38" a="1"/>
  <c r="W350" i="38" a="1"/>
  <c r="Q155" i="38" a="1"/>
  <c r="W345" i="38" a="1"/>
  <c r="AP139" i="38" a="1"/>
  <c r="Y155" i="38" a="1"/>
  <c r="AT243" i="38" a="1"/>
  <c r="O129" i="38" a="1"/>
  <c r="AS158" i="38" a="1"/>
  <c r="S197" i="38" a="1"/>
  <c r="G288" i="38" a="1"/>
  <c r="Z113" i="38" a="1"/>
  <c r="AC211" i="38" a="1"/>
  <c r="T247" i="38" a="1"/>
  <c r="O113" i="38" a="1"/>
  <c r="AQ120" i="38" a="1"/>
  <c r="AE100" i="38" a="1"/>
  <c r="AF95" i="38" a="1"/>
  <c r="V202" i="38" a="1"/>
  <c r="Y263" i="38" a="1"/>
  <c r="M352" i="38" a="1"/>
  <c r="AE129" i="38" a="1"/>
  <c r="V149" i="38" a="1"/>
  <c r="AM150" i="38" a="1"/>
  <c r="R181" i="38" a="1"/>
  <c r="AE105" i="38" a="1"/>
  <c r="AN198" i="38" a="1"/>
  <c r="Z286" i="38" a="1"/>
  <c r="AR175" i="38" a="1"/>
  <c r="F147" i="38" a="1"/>
  <c r="AP106" i="38" a="1"/>
  <c r="AT180" i="38" a="1"/>
  <c r="W336" i="38" a="1"/>
  <c r="AD190" i="38" a="1"/>
  <c r="AF256" i="38" a="1"/>
  <c r="AG220" i="38" a="1"/>
  <c r="E110" i="38" a="1"/>
  <c r="AB248" i="38" a="1"/>
  <c r="AJ379" i="38" a="1"/>
  <c r="AK154" i="38" a="1"/>
  <c r="V360" i="38" a="1"/>
  <c r="AL431" i="38" a="1"/>
  <c r="AR291" i="38" a="1"/>
  <c r="Q87" i="38" a="1"/>
  <c r="X469" i="38" a="1"/>
  <c r="H114" i="38" a="1"/>
  <c r="AA142" i="38" a="1"/>
  <c r="H175" i="38" a="1"/>
  <c r="Z174" i="38" a="1"/>
  <c r="AC205" i="38" a="1"/>
  <c r="M87" i="38" a="1"/>
  <c r="N200" i="38" a="1"/>
  <c r="AL207" i="38" a="1"/>
  <c r="E400" i="38" a="1"/>
  <c r="K140" i="38" a="1"/>
  <c r="U106" i="38" a="1"/>
  <c r="Y284" i="38" a="1"/>
  <c r="Q424" i="38" a="1"/>
  <c r="AF86" i="38" a="1"/>
  <c r="I343" i="38" a="1"/>
  <c r="V157" i="38" a="1"/>
  <c r="AB293" i="38" a="1"/>
  <c r="I467" i="38" a="1"/>
  <c r="T157" i="38" a="1"/>
  <c r="AK225" i="38" a="1"/>
  <c r="AS110" i="38" a="1"/>
  <c r="Z414" i="38" a="1"/>
  <c r="AP171" i="38" a="1"/>
  <c r="AT197" i="38" a="1"/>
  <c r="O80" i="38" a="1"/>
  <c r="AK400" i="38" a="1"/>
  <c r="U208" i="38" a="1"/>
  <c r="X251" i="38" a="1"/>
  <c r="I250" i="38" a="1"/>
  <c r="AQ214" i="38" a="1"/>
  <c r="Z299" i="38" a="1"/>
  <c r="AP270" i="38" a="1"/>
  <c r="AR151" i="38" a="1"/>
  <c r="AC325" i="38" a="1"/>
  <c r="AQ84" i="38" a="1"/>
  <c r="AQ235" i="38" a="1"/>
  <c r="AI111" i="38" a="1"/>
  <c r="J250" i="38" a="1"/>
  <c r="G208" i="38" a="1"/>
  <c r="W233" i="38" a="1"/>
  <c r="AQ103" i="38" a="1"/>
  <c r="AN208" i="38" a="1"/>
  <c r="AH398" i="38" a="1"/>
  <c r="S159" i="38" a="1"/>
  <c r="AF254" i="38" a="1"/>
  <c r="Q336" i="38" a="1"/>
  <c r="N123" i="38" a="1"/>
  <c r="AK185" i="38" a="1"/>
  <c r="P117" i="38" a="1"/>
  <c r="O298" i="38" a="1"/>
  <c r="AE377" i="38" a="1"/>
  <c r="AH350" i="38" a="1"/>
  <c r="N220" i="38" a="1"/>
  <c r="V407" i="38" a="1"/>
  <c r="X281" i="38" a="1"/>
  <c r="AM134" i="38" a="1"/>
  <c r="AD273" i="38" a="1"/>
  <c r="AC75" i="38" a="1"/>
  <c r="AP313" i="38" a="1"/>
  <c r="T237" i="38" a="1"/>
  <c r="E348" i="38" a="1"/>
  <c r="D226" i="38" a="1"/>
  <c r="AL89" i="38" a="1"/>
  <c r="AF173" i="38" a="1"/>
  <c r="J275" i="38" a="1"/>
  <c r="F248" i="38" a="1"/>
  <c r="K103" i="38" a="1"/>
  <c r="AK246" i="38" a="1"/>
  <c r="G161" i="38" a="1"/>
  <c r="P273" i="38" a="1"/>
  <c r="H462" i="38" a="1"/>
  <c r="I404" i="38" a="1"/>
  <c r="AG115" i="38" a="1"/>
  <c r="Z201" i="38" a="1"/>
  <c r="H323" i="38" a="1"/>
  <c r="S250" i="38" a="1"/>
  <c r="T244" i="38" a="1"/>
  <c r="V131" i="38" a="1"/>
  <c r="Z236" i="38" a="1"/>
  <c r="I305" i="38" a="1"/>
  <c r="W121" i="38" a="1"/>
  <c r="AJ301" i="38" a="1"/>
  <c r="S229" i="38" a="1"/>
  <c r="M193" i="38" a="1"/>
  <c r="O124" i="38" a="1"/>
  <c r="L178" i="38" a="1"/>
  <c r="AT400" i="38" a="1"/>
  <c r="M300" i="38" a="1"/>
  <c r="R411" i="38" a="1"/>
  <c r="AO336" i="38" a="1"/>
  <c r="X99" i="38" a="1"/>
  <c r="D321" i="38" a="1"/>
  <c r="AR76" i="38" a="1"/>
  <c r="U424" i="38" a="1"/>
  <c r="AJ123" i="38" a="1"/>
  <c r="AO345" i="38" a="1"/>
  <c r="AA135" i="38" a="1"/>
  <c r="K105" i="38" a="1"/>
  <c r="N197" i="38" a="1"/>
  <c r="X411" i="38" a="1"/>
  <c r="L217" i="38" a="1"/>
  <c r="AK356" i="38" a="1"/>
  <c r="AE81" i="38" a="1"/>
  <c r="U80" i="38" a="1"/>
  <c r="AG246" i="38" a="1"/>
  <c r="M241" i="38" a="1"/>
  <c r="AA427" i="38" a="1"/>
  <c r="AF275" i="38" a="1"/>
  <c r="E428" i="38" a="1"/>
  <c r="AA131" i="38" a="1"/>
  <c r="AK167" i="38" a="1"/>
  <c r="AQ296" i="38" a="1"/>
  <c r="H439" i="38" a="1"/>
  <c r="Z238" i="38" a="1"/>
  <c r="E457" i="38" a="1"/>
  <c r="AP128" i="38" a="1"/>
  <c r="AL162" i="38" a="1"/>
  <c r="S152" i="38" a="1"/>
  <c r="Y149" i="38" a="1"/>
  <c r="AQ401" i="38" a="1"/>
  <c r="P101" i="38" a="1"/>
  <c r="AJ260" i="38" a="1"/>
  <c r="AH178" i="38" a="1"/>
  <c r="AE267" i="38" a="1"/>
  <c r="AO444" i="38" a="1"/>
  <c r="P275" i="38" a="1"/>
  <c r="AS193" i="38" a="1"/>
  <c r="W362" i="38" a="1"/>
  <c r="V448" i="38" a="1"/>
  <c r="AI148" i="38" a="1"/>
  <c r="K144" i="38" a="1"/>
  <c r="W381" i="38" a="1"/>
  <c r="AE163" i="38" a="1"/>
  <c r="J467" i="38" a="1"/>
  <c r="G153" i="38" a="1"/>
  <c r="L193" i="38" a="1"/>
  <c r="T158" i="38" a="1"/>
  <c r="Z121" i="38" a="1"/>
  <c r="AN254" i="38" a="1"/>
  <c r="J297" i="38" a="1"/>
  <c r="I157" i="38" a="1"/>
  <c r="AB436" i="38" a="1"/>
  <c r="AP237" i="38" a="1"/>
  <c r="AS217" i="38" a="1"/>
  <c r="AT393" i="38" a="1"/>
  <c r="I202" i="38" a="1"/>
  <c r="S109" i="38" a="1"/>
  <c r="AF116" i="38" a="1"/>
  <c r="AS156" i="38" a="1"/>
  <c r="AS389" i="38" a="1"/>
  <c r="L278" i="38" a="1"/>
  <c r="AC209" i="38" a="1"/>
  <c r="AI468" i="38" a="1"/>
  <c r="AJ352" i="38" a="1"/>
  <c r="AI75" i="38" a="1"/>
  <c r="AB143" i="38" a="1"/>
  <c r="AF393" i="38" a="1"/>
  <c r="Y130" i="38" a="1"/>
  <c r="Y441" i="38" a="1"/>
  <c r="F425" i="38" a="1"/>
  <c r="AE143" i="38" a="1"/>
  <c r="O120" i="38" a="1"/>
  <c r="S175" i="38" a="1"/>
  <c r="AS441" i="38" a="1"/>
  <c r="AL163" i="38" a="1"/>
  <c r="AF177" i="38" a="1"/>
  <c r="L152" i="38" a="1"/>
  <c r="AN159" i="38" a="1"/>
  <c r="AN80" i="38" a="1"/>
  <c r="W246" i="38" a="1"/>
  <c r="T198" i="38" a="1"/>
  <c r="O231" i="38" a="1"/>
  <c r="AC212" i="38" a="1"/>
  <c r="G97" i="38" a="1"/>
  <c r="AL245" i="38" a="1"/>
  <c r="AD230" i="38" a="1"/>
  <c r="AN168" i="38" a="1"/>
  <c r="AB271" i="38" a="1"/>
  <c r="S295" i="38" a="1"/>
  <c r="X115" i="38" a="1"/>
  <c r="Y379" i="38" a="1"/>
  <c r="AJ144" i="38" a="1"/>
  <c r="AS437" i="38" a="1"/>
  <c r="Y102" i="38" a="1"/>
  <c r="AR233" i="38" a="1"/>
  <c r="V116" i="38" a="1"/>
  <c r="V101" i="38" a="1"/>
  <c r="X83" i="38" a="1"/>
  <c r="O257" i="38" a="1"/>
  <c r="V117" i="38" a="1"/>
  <c r="Y132" i="38" a="1"/>
  <c r="D246" i="38" a="1"/>
  <c r="T92" i="38" a="1"/>
  <c r="AO320" i="38" a="1"/>
  <c r="AP428" i="38" a="1"/>
  <c r="N350" i="38" a="1"/>
  <c r="AF201" i="38" a="1"/>
  <c r="I152" i="38" a="1"/>
  <c r="U412" i="38" a="1"/>
  <c r="AE205" i="38" a="1"/>
  <c r="AE94" i="38" a="1"/>
  <c r="J155" i="38" a="1"/>
  <c r="T73" i="38" a="1"/>
  <c r="E205" i="38" a="1"/>
  <c r="AM288" i="38" a="1"/>
  <c r="AS120" i="38" a="1"/>
  <c r="P102" i="38" a="1"/>
  <c r="N368" i="38" a="1"/>
  <c r="AS196" i="38" a="1"/>
  <c r="P276" i="38" a="1"/>
  <c r="S341" i="38" a="1"/>
  <c r="AA433" i="38" a="1"/>
  <c r="AC406" i="38" a="1"/>
  <c r="U216" i="38" a="1"/>
  <c r="AT445" i="38" a="1"/>
  <c r="F176" i="38" a="1"/>
  <c r="Y160" i="38" a="1"/>
  <c r="E360" i="38" a="1"/>
  <c r="AD322" i="38" a="1"/>
  <c r="E181" i="38" a="1"/>
  <c r="E304" i="38" a="1"/>
  <c r="H113" i="38" a="1"/>
  <c r="Y355" i="38" a="1"/>
  <c r="K227" i="38" a="1"/>
  <c r="X314" i="38" a="1"/>
  <c r="X353" i="38" a="1"/>
  <c r="AI85" i="38" a="1"/>
  <c r="L232" i="38" a="1"/>
  <c r="AK192" i="38" a="1"/>
  <c r="K388" i="38" a="1"/>
  <c r="AG80" i="38" a="1"/>
  <c r="AL204" i="38" a="1"/>
  <c r="F108" i="38" a="1"/>
  <c r="O111" i="38" a="1"/>
  <c r="O414" i="38" a="1"/>
  <c r="AH112" i="38" a="1"/>
  <c r="J299" i="38" a="1"/>
  <c r="AG382" i="38" a="1"/>
  <c r="AE176" i="38" a="1"/>
  <c r="AL191" i="38" a="1"/>
  <c r="I169" i="38" a="1"/>
  <c r="AH86" i="38" a="1"/>
  <c r="S280" i="38" a="1"/>
  <c r="AK426" i="38" a="1"/>
  <c r="M338" i="38" a="1"/>
  <c r="G225" i="38" a="1"/>
  <c r="AL205" i="38" a="1"/>
  <c r="N149" i="38" a="1"/>
  <c r="P171" i="38" a="1"/>
  <c r="AK327" i="38" a="1"/>
  <c r="AE340" i="38" a="1"/>
  <c r="Z322" i="38" a="1"/>
  <c r="AQ333" i="38" a="1"/>
  <c r="AI329" i="38" a="1"/>
  <c r="W152" i="38" a="1"/>
  <c r="AQ294" i="38" a="1"/>
  <c r="AT135" i="38" a="1"/>
  <c r="AG384" i="38" a="1"/>
  <c r="AE331" i="38" a="1"/>
  <c r="Z274" i="38" a="1"/>
  <c r="U136" i="38" a="1"/>
  <c r="G327" i="38" a="1"/>
  <c r="T183" i="38" a="1"/>
  <c r="L114" i="38" a="1"/>
  <c r="AM154" i="38" a="1"/>
  <c r="AS299" i="38" a="1"/>
  <c r="K141" i="38" a="1"/>
  <c r="K439" i="38" a="1"/>
  <c r="AT298" i="38" a="1"/>
  <c r="I252" i="38" a="1"/>
  <c r="X301" i="38" a="1"/>
  <c r="O292" i="38" a="1"/>
  <c r="AQ292" i="38" a="1"/>
  <c r="M95" i="38" a="1"/>
  <c r="G243" i="38" a="1"/>
  <c r="AD332" i="38" a="1"/>
  <c r="U246" i="38" a="1"/>
  <c r="H98" i="38" a="1"/>
  <c r="AM121" i="38" a="1"/>
  <c r="AG92" i="38" a="1"/>
  <c r="AD133" i="38" a="1"/>
  <c r="E142" i="38" a="1"/>
  <c r="AM83" i="38" a="1"/>
  <c r="AQ101" i="38" a="1"/>
  <c r="AG234" i="38" a="1"/>
  <c r="AQ258" i="38" a="1"/>
  <c r="L386" i="38" a="1"/>
  <c r="AG341" i="38" a="1"/>
  <c r="AH119" i="38" a="1"/>
  <c r="AK204" i="38" a="1"/>
  <c r="J378" i="38" a="1"/>
  <c r="M280" i="38" a="1"/>
  <c r="V86" i="38" a="1"/>
  <c r="H273" i="38" a="1"/>
  <c r="V469" i="38" a="1"/>
  <c r="F391" i="38" a="1"/>
  <c r="J134" i="38" a="1"/>
  <c r="Y434" i="38" a="1"/>
  <c r="O269" i="38" a="1"/>
  <c r="J302" i="38" a="1"/>
  <c r="H180" i="38" a="1"/>
  <c r="H297" i="38" a="1"/>
  <c r="V349" i="38" a="1"/>
  <c r="AB154" i="38" a="1"/>
  <c r="AC380" i="38" a="1"/>
  <c r="M150" i="38" a="1"/>
  <c r="AI104" i="38" a="1"/>
  <c r="P83" i="38" a="1"/>
  <c r="AO136" i="38" a="1"/>
  <c r="W391" i="38" a="1"/>
  <c r="K110" i="38" a="1"/>
  <c r="T218" i="38" a="1"/>
  <c r="I257" i="38" a="1"/>
  <c r="AT215" i="38" a="1"/>
  <c r="F118" i="38" a="1"/>
  <c r="J427" i="38" a="1"/>
  <c r="AF165" i="38" a="1"/>
  <c r="L110" i="38" a="1"/>
  <c r="AG304" i="38" a="1"/>
  <c r="U257" i="38" a="1"/>
  <c r="AP437" i="38" a="1"/>
  <c r="W232" i="38" a="1"/>
  <c r="U419" i="38" a="1"/>
  <c r="N203" i="38" a="1"/>
  <c r="G312" i="38" a="1"/>
  <c r="AI80" i="38" a="1"/>
  <c r="AT423" i="38" a="1"/>
  <c r="AB366" i="38" a="1"/>
  <c r="AI73" i="38" a="1"/>
  <c r="I223" i="38" a="1"/>
  <c r="AJ95" i="38" a="1"/>
  <c r="I161" i="38" a="1"/>
  <c r="AN181" i="38" a="1"/>
  <c r="M175" i="38" a="1"/>
  <c r="AQ384" i="38" a="1"/>
  <c r="AC346" i="38" a="1"/>
  <c r="U348" i="38" a="1"/>
  <c r="AI303" i="38" a="1"/>
  <c r="R199" i="38" a="1"/>
  <c r="Z421" i="38" a="1"/>
  <c r="AF186" i="38" a="1"/>
  <c r="AO351" i="38" a="1"/>
  <c r="S346" i="38" a="1"/>
  <c r="M438" i="38" a="1"/>
  <c r="AO124" i="38" a="1"/>
  <c r="AO99" i="38" a="1"/>
  <c r="O339" i="38" a="1"/>
  <c r="N134" i="38" a="1"/>
  <c r="AM257" i="38" a="1"/>
  <c r="X304" i="38" a="1"/>
  <c r="AJ196" i="38" a="1"/>
  <c r="AH358" i="38" a="1"/>
  <c r="W208" i="38" a="1"/>
  <c r="K156" i="38" a="1"/>
  <c r="AI196" i="38" a="1"/>
  <c r="Y101" i="38" a="1"/>
  <c r="AL120" i="38" a="1"/>
  <c r="AJ312" i="38" a="1"/>
  <c r="AL400" i="38" a="1"/>
  <c r="M169" i="38" a="1"/>
  <c r="P163" i="38" a="1"/>
  <c r="AI285" i="38" a="1"/>
  <c r="AF235" i="38" a="1"/>
  <c r="AR100" i="38" a="1"/>
  <c r="L121" i="38" a="1"/>
  <c r="AT176" i="38" a="1"/>
  <c r="AA183" i="38" a="1"/>
  <c r="K385" i="38" a="1"/>
  <c r="AI386" i="38" a="1"/>
  <c r="AE358" i="38" a="1"/>
  <c r="AB290" i="38" a="1"/>
  <c r="AI338" i="38" a="1"/>
  <c r="AK353" i="38" a="1"/>
  <c r="AT132" i="38" a="1"/>
  <c r="AN315" i="38" a="1"/>
  <c r="AK381" i="38" a="1"/>
  <c r="AM262" i="38" a="1"/>
  <c r="AB399" i="38" a="1"/>
  <c r="P310" i="38" a="1"/>
  <c r="F127" i="38" a="1"/>
  <c r="I271" i="38" a="1"/>
  <c r="AO83" i="38" a="1"/>
  <c r="AI356" i="38" a="1"/>
  <c r="W348" i="38" a="1"/>
  <c r="AG135" i="38" a="1"/>
  <c r="AF97" i="38" a="1"/>
  <c r="AO75" i="38" a="1"/>
  <c r="AJ204" i="38" a="1"/>
  <c r="V172" i="38" a="1"/>
  <c r="X226" i="38" a="1"/>
  <c r="AL142" i="38" a="1"/>
  <c r="AD143" i="38" a="1"/>
  <c r="AB313" i="38" a="1"/>
  <c r="K342" i="38" a="1"/>
  <c r="AK92" i="38" a="1"/>
  <c r="AT210" i="38" a="1"/>
  <c r="AE173" i="38" a="1"/>
  <c r="E202" i="38" a="1"/>
  <c r="Z220" i="38" a="1"/>
  <c r="AL100" i="38" a="1"/>
  <c r="D367" i="38" a="1"/>
  <c r="W149" i="38" a="1"/>
  <c r="S221" i="38" a="1"/>
  <c r="H431" i="38" a="1"/>
  <c r="U400" i="38" a="1"/>
  <c r="AK466" i="38" a="1"/>
  <c r="I221" i="38" a="1"/>
  <c r="H171" i="38" a="1"/>
  <c r="AL148" i="38" a="1"/>
  <c r="X239" i="38" a="1"/>
  <c r="AT227" i="38" a="1"/>
  <c r="Z148" i="38" a="1"/>
  <c r="AT319" i="38" a="1"/>
  <c r="AC260" i="38" a="1"/>
  <c r="O243" i="38" a="1"/>
  <c r="AK184" i="38" a="1"/>
  <c r="AM213" i="38" a="1"/>
  <c r="D332" i="38" a="1"/>
  <c r="S86" i="38" a="1"/>
  <c r="AS351" i="38" a="1"/>
  <c r="W104" i="38" a="1"/>
  <c r="AO90" i="38" a="1"/>
  <c r="AR352" i="38" a="1"/>
  <c r="AA415" i="38" a="1"/>
  <c r="AP76" i="38" a="1"/>
  <c r="AL151" i="38" a="1"/>
  <c r="Q377" i="38" a="1"/>
  <c r="E148" i="38" a="1"/>
  <c r="P348" i="38" a="1"/>
  <c r="AD298" i="38" a="1"/>
  <c r="AO341" i="38" a="1"/>
  <c r="J140" i="38" a="1"/>
  <c r="M218" i="38" a="1"/>
  <c r="AE352" i="38" a="1"/>
  <c r="G432" i="38" a="1"/>
  <c r="O239" i="38" a="1"/>
  <c r="AM356" i="38" a="1"/>
  <c r="L162" i="38" a="1"/>
  <c r="AL264" i="38" a="1"/>
  <c r="AH105" i="38" a="1"/>
  <c r="T171" i="38" a="1"/>
  <c r="S87" i="38" a="1"/>
  <c r="Z130" i="38" a="1"/>
  <c r="H189" i="38" a="1"/>
  <c r="V153" i="38" a="1"/>
  <c r="AO310" i="38" a="1"/>
  <c r="AR362" i="38" a="1"/>
  <c r="AL286" i="38" a="1"/>
  <c r="AD127" i="38" a="1"/>
  <c r="AJ112" i="38" a="1"/>
  <c r="AT373" i="38" a="1"/>
  <c r="AG133" i="38" a="1"/>
  <c r="K344" i="38" a="1"/>
  <c r="P378" i="38" a="1"/>
  <c r="AA224" i="38" a="1"/>
  <c r="AM381" i="38" a="1"/>
  <c r="S368" i="38" a="1"/>
  <c r="W79" i="38" a="1"/>
  <c r="AK432" i="38" a="1"/>
  <c r="AT411" i="38" a="1"/>
  <c r="L156" i="38" a="1"/>
  <c r="AO117" i="38" a="1"/>
  <c r="S107" i="38" a="1"/>
  <c r="Z266" i="38" a="1"/>
  <c r="K258" i="38" a="1"/>
  <c r="AF87" i="38" a="1"/>
  <c r="AR275" i="38" a="1"/>
  <c r="L205" i="38" a="1"/>
  <c r="AK396" i="38" a="1"/>
  <c r="AE360" i="38" a="1"/>
  <c r="F265" i="38" a="1"/>
  <c r="AP99" i="38" a="1"/>
  <c r="AO130" i="38" a="1"/>
  <c r="AD83" i="38" a="1"/>
  <c r="Y93" i="38" a="1"/>
  <c r="AE99" i="38" a="1"/>
  <c r="G330" i="38" a="1"/>
  <c r="AP282" i="38" a="1"/>
  <c r="AF104" i="38" a="1"/>
  <c r="O165" i="38" a="1"/>
  <c r="H132" i="38" a="1"/>
  <c r="S194" i="38" a="1"/>
  <c r="M332" i="38" a="1"/>
  <c r="AS100" i="38" a="1"/>
  <c r="AS461" i="38" a="1"/>
  <c r="AG163" i="38" a="1"/>
  <c r="AD276" i="38" a="1"/>
  <c r="Z301" i="38" a="1"/>
  <c r="N278" i="38" a="1"/>
  <c r="E450" i="38" a="1"/>
  <c r="AC195" i="38" a="1"/>
  <c r="AP247" i="38" a="1"/>
  <c r="AL94" i="38" a="1"/>
  <c r="AT264" i="38" a="1"/>
  <c r="P455" i="38" a="1"/>
  <c r="AF333" i="38" a="1"/>
  <c r="AF182" i="38" a="1"/>
  <c r="Z208" i="38" a="1"/>
  <c r="T168" i="38" a="1"/>
  <c r="AB294" i="38" a="1"/>
  <c r="I263" i="38" a="1"/>
  <c r="AE363" i="38" a="1"/>
  <c r="L80" i="38" a="1"/>
  <c r="AQ293" i="38" a="1"/>
  <c r="AT183" i="38" a="1"/>
  <c r="AI199" i="38" a="1"/>
  <c r="G184" i="38" a="1"/>
  <c r="AL129" i="38" a="1"/>
  <c r="AJ303" i="38" a="1"/>
  <c r="S147" i="38" a="1"/>
  <c r="Y352" i="38" a="1"/>
  <c r="X109" i="38" a="1"/>
  <c r="AT283" i="38" a="1"/>
  <c r="Z241" i="38" a="1"/>
  <c r="AB415" i="38" a="1"/>
  <c r="V275" i="38" a="1"/>
  <c r="AD79" i="38" a="1"/>
  <c r="L76" i="38" a="1"/>
  <c r="E173" i="38" a="1"/>
  <c r="AG316" i="38" a="1"/>
  <c r="AH241" i="38" a="1"/>
  <c r="J83" i="38" a="1"/>
  <c r="X318" i="38" a="1"/>
  <c r="AE397" i="38" a="1"/>
  <c r="N170" i="38" a="1"/>
  <c r="AA276" i="38" a="1"/>
  <c r="AF272" i="38" a="1"/>
  <c r="AE120" i="38" a="1"/>
  <c r="D319" i="38" a="1"/>
  <c r="AQ182" i="38" a="1"/>
  <c r="K278" i="38" a="1"/>
  <c r="AC307" i="38" a="1"/>
  <c r="AF148" i="38" a="1"/>
  <c r="AL422" i="38" a="1"/>
  <c r="G170" i="38" a="1"/>
  <c r="AE95" i="38" a="1"/>
  <c r="AC113" i="38" a="1"/>
  <c r="AH228" i="38" a="1"/>
  <c r="AO79" i="38" a="1"/>
  <c r="G81" i="38" a="1"/>
  <c r="AF304" i="38" a="1"/>
  <c r="G139" i="38" a="1"/>
  <c r="AL232" i="38" a="1"/>
  <c r="U185" i="38" a="1"/>
  <c r="Z161" i="38" a="1"/>
  <c r="G409" i="38" a="1"/>
  <c r="P146" i="38" a="1"/>
  <c r="Y362" i="38" a="1"/>
  <c r="D139" i="38" a="1"/>
  <c r="AR182" i="38" a="1"/>
  <c r="AK132" i="38" a="1"/>
  <c r="AE155" i="38" a="1"/>
  <c r="T209" i="38" a="1"/>
  <c r="I205" i="38" a="1"/>
  <c r="T233" i="38" a="1"/>
  <c r="AN417" i="38" a="1"/>
  <c r="U276" i="38" a="1"/>
  <c r="E452" i="38" a="1"/>
  <c r="AS395" i="38" a="1"/>
  <c r="N349" i="38" a="1"/>
  <c r="AA145" i="38" a="1"/>
  <c r="O246" i="38" a="1"/>
  <c r="Z158" i="38" a="1"/>
  <c r="E242" i="38" a="1"/>
  <c r="O85" i="38" a="1"/>
  <c r="AG149" i="38" a="1"/>
  <c r="AN73" i="38" a="1"/>
  <c r="AK159" i="38" a="1"/>
  <c r="M109" i="38" a="1"/>
  <c r="T123" i="38" a="1"/>
  <c r="AB236" i="38" a="1"/>
  <c r="V176" i="38" a="1"/>
  <c r="S457" i="38" a="1"/>
  <c r="AO135" i="38" a="1"/>
  <c r="H157" i="38" a="1"/>
  <c r="X234" i="38" a="1"/>
  <c r="W172" i="38" a="1"/>
  <c r="AA197" i="38" a="1"/>
  <c r="AL135" i="38" a="1"/>
  <c r="Z90" i="38" a="1"/>
  <c r="H87" i="38" a="1"/>
  <c r="AS338" i="38" a="1"/>
  <c r="AG358" i="38" a="1"/>
  <c r="G119" i="38" a="1"/>
  <c r="AQ195" i="38" a="1"/>
  <c r="AD457" i="38" a="1"/>
  <c r="AO147" i="38" a="1"/>
  <c r="K357" i="38" a="1"/>
  <c r="AT349" i="38" a="1"/>
  <c r="V186" i="38" a="1"/>
  <c r="AN216" i="38" a="1"/>
  <c r="AE426" i="38" a="1"/>
  <c r="I266" i="38" a="1"/>
  <c r="K242" i="38" a="1"/>
  <c r="P387" i="38" a="1"/>
  <c r="E327" i="38" a="1"/>
  <c r="Z199" i="38" a="1"/>
  <c r="AG102" i="38" a="1"/>
  <c r="U225" i="38" a="1"/>
  <c r="H151" i="38" a="1"/>
  <c r="AA164" i="38" a="1"/>
  <c r="AH187" i="38" a="1"/>
  <c r="M130" i="38" a="1"/>
  <c r="U318" i="38" a="1"/>
  <c r="F227" i="38" a="1"/>
  <c r="Z303" i="38" a="1"/>
  <c r="AG143" i="38" a="1"/>
  <c r="U172" i="38" a="1"/>
  <c r="N96" i="38" a="1"/>
  <c r="Z134" i="38" a="1"/>
  <c r="AN205" i="38" a="1"/>
  <c r="H368" i="38" a="1"/>
  <c r="G328" i="38" a="1"/>
  <c r="Q268" i="38" a="1"/>
  <c r="D425" i="38" a="1"/>
  <c r="D138" i="38" a="1"/>
  <c r="AN163" i="38" a="1"/>
  <c r="Q441" i="38" a="1"/>
  <c r="J164" i="38" a="1"/>
  <c r="S163" i="38" a="1"/>
  <c r="K413" i="38" a="1"/>
  <c r="U239" i="38" a="1"/>
  <c r="N211" i="38" a="1"/>
  <c r="AA137" i="38" a="1"/>
  <c r="O343" i="38" a="1"/>
  <c r="AH414" i="38" a="1"/>
  <c r="K207" i="38" a="1"/>
  <c r="U215" i="38" a="1"/>
  <c r="AO97" i="38" a="1"/>
  <c r="K236" i="38" a="1"/>
  <c r="AH176" i="38" a="1"/>
  <c r="F384" i="38" a="1"/>
  <c r="Z291" i="38" a="1"/>
  <c r="AB145" i="38" a="1"/>
  <c r="I321" i="38" a="1"/>
  <c r="AP241" i="38" a="1"/>
  <c r="F329" i="38" a="1"/>
  <c r="AS342" i="38" a="1"/>
  <c r="Z316" i="38" a="1"/>
  <c r="AA302" i="38" a="1"/>
  <c r="AG403" i="38" a="1"/>
  <c r="K437" i="38" a="1"/>
  <c r="Y324" i="38" a="1"/>
  <c r="X296" i="38" a="1"/>
  <c r="AR198" i="38" a="1"/>
  <c r="X220" i="38" a="1"/>
  <c r="N305" i="38" a="1"/>
  <c r="AS411" i="38" a="1"/>
  <c r="AT377" i="38" a="1"/>
  <c r="F286" i="38" a="1"/>
  <c r="U187" i="38" a="1"/>
  <c r="AD199" i="38" a="1"/>
  <c r="L185" i="38" a="1"/>
  <c r="U327" i="38" a="1"/>
  <c r="AM248" i="38" a="1"/>
  <c r="AS87" i="38" a="1"/>
  <c r="AL203" i="38" a="1"/>
  <c r="M147" i="38" a="1"/>
  <c r="L118" i="38" a="1"/>
  <c r="I394" i="38" a="1"/>
  <c r="H205" i="38" a="1"/>
  <c r="AH316" i="38" a="1"/>
  <c r="AC294" i="38" a="1"/>
  <c r="W195" i="38" a="1"/>
  <c r="AG299" i="38" a="1"/>
  <c r="AE210" i="38" a="1"/>
  <c r="AR159" i="38" a="1"/>
  <c r="AC268" i="38" a="1"/>
  <c r="AM339" i="38" a="1"/>
  <c r="AT188" i="38" a="1"/>
  <c r="K143" i="38" a="1"/>
  <c r="T180" i="38" a="1"/>
  <c r="AH88" i="38" a="1"/>
  <c r="AS213" i="38" a="1"/>
  <c r="AS101" i="38" a="1"/>
  <c r="K274" i="38" a="1"/>
  <c r="AP372" i="38" a="1"/>
  <c r="AC267" i="38" a="1"/>
  <c r="AR156" i="38" a="1"/>
  <c r="K308" i="38" a="1"/>
  <c r="AE211" i="38" a="1"/>
  <c r="L159" i="38" a="1"/>
  <c r="AF106" i="38" a="1"/>
  <c r="Z354" i="38" a="1"/>
  <c r="AM210" i="38" a="1"/>
  <c r="AE278" i="38" a="1"/>
  <c r="AL246" i="38" a="1"/>
  <c r="D468" i="38" a="1"/>
  <c r="AL212" i="38" a="1"/>
  <c r="AL77" i="38" a="1"/>
  <c r="AB356" i="38" a="1"/>
  <c r="O182" i="38" a="1"/>
  <c r="AC256" i="38" a="1"/>
  <c r="U175" i="38" a="1"/>
  <c r="AC197" i="38" a="1"/>
  <c r="T314" i="38" a="1"/>
  <c r="L138" i="38" a="1"/>
  <c r="AE86" i="38" a="1"/>
  <c r="M380" i="38" a="1"/>
  <c r="W173" i="38" a="1"/>
  <c r="AP119" i="38" a="1"/>
  <c r="S74" i="38" a="1"/>
  <c r="AP126" i="38" a="1"/>
  <c r="AT152" i="38" a="1"/>
  <c r="W142" i="38" a="1"/>
  <c r="AL174" i="38" a="1"/>
  <c r="K108" i="38" a="1"/>
  <c r="AH216" i="38" a="1"/>
  <c r="F434" i="38" a="1"/>
  <c r="AB88" i="38" a="1"/>
  <c r="R401" i="38" a="1"/>
  <c r="AO184" i="38" a="1"/>
  <c r="AP418" i="38" a="1"/>
  <c r="AE221" i="38" a="1"/>
  <c r="AI99" i="38" a="1"/>
  <c r="AG191" i="38" a="1"/>
  <c r="AQ470" i="38" a="1"/>
  <c r="I93" i="38" a="1"/>
  <c r="AL134" i="38" a="1"/>
  <c r="AR158" i="38" a="1"/>
  <c r="H418" i="38" a="1"/>
  <c r="AQ471" i="38" a="1"/>
  <c r="M272" i="38" a="1"/>
  <c r="S344" i="38" a="1"/>
  <c r="M259" i="38" a="1"/>
  <c r="AR390" i="38" a="1"/>
  <c r="AG281" i="38" a="1"/>
  <c r="N288" i="38" a="1"/>
  <c r="W83" i="38" a="1"/>
  <c r="AA107" i="38" a="1"/>
  <c r="Z140" i="38" a="1"/>
  <c r="AJ177" i="38" a="1"/>
  <c r="AQ119" i="38" a="1"/>
  <c r="AG97" i="38" a="1"/>
  <c r="AL348" i="38" a="1"/>
  <c r="AM76" i="38" a="1"/>
  <c r="H168" i="38" a="1"/>
  <c r="AH202" i="38" a="1"/>
  <c r="AD123" i="38" a="1"/>
  <c r="AB276" i="38" a="1"/>
  <c r="X335" i="38" a="1"/>
  <c r="T300" i="38" a="1"/>
  <c r="AM123" i="38" a="1"/>
  <c r="AQ326" i="38" a="1"/>
  <c r="W356" i="38" a="1"/>
  <c r="I210" i="38" a="1"/>
  <c r="I170" i="38" a="1"/>
  <c r="AK100" i="38" a="1"/>
  <c r="F137" i="38" a="1"/>
  <c r="AL160" i="38" a="1"/>
  <c r="AF231" i="38" a="1"/>
  <c r="W435" i="38" a="1"/>
  <c r="P160" i="38" a="1"/>
  <c r="AK125" i="38" a="1"/>
  <c r="V240" i="38" a="1"/>
  <c r="AF242" i="38" a="1"/>
  <c r="AN218" i="38" a="1"/>
  <c r="AJ169" i="38" a="1"/>
  <c r="AF73" i="38" a="1"/>
  <c r="J225" i="38" a="1"/>
  <c r="AF199" i="38" a="1"/>
  <c r="Z145" i="38" a="1"/>
  <c r="D314" i="38" a="1"/>
  <c r="Z461" i="38" a="1"/>
  <c r="V98" i="38" a="1"/>
  <c r="AN425" i="38" a="1"/>
  <c r="G143" i="38" a="1"/>
  <c r="H126" i="38" a="1"/>
  <c r="D131" i="38" a="1"/>
  <c r="AJ85" i="38" a="1"/>
  <c r="AP252" i="38" a="1"/>
  <c r="AJ198" i="38" a="1"/>
  <c r="AH214" i="38" a="1"/>
  <c r="AD453" i="38" a="1"/>
  <c r="AL373" i="38" a="1"/>
  <c r="D410" i="38" a="1"/>
  <c r="AT343" i="38" a="1"/>
  <c r="AQ318" i="38" a="1"/>
  <c r="G111" i="38" a="1"/>
  <c r="O332" i="38" a="1"/>
  <c r="K232" i="38" a="1"/>
  <c r="AG336" i="38" a="1"/>
  <c r="AJ367" i="38" a="1"/>
  <c r="Z166" i="38" a="1"/>
  <c r="AE140" i="38" a="1"/>
  <c r="D92" i="38" a="1"/>
  <c r="M100" i="38" a="1"/>
  <c r="AK135" i="38" a="1"/>
  <c r="W293" i="38" a="1"/>
  <c r="AJ141" i="38" a="1"/>
  <c r="AP95" i="38" a="1"/>
  <c r="AJ138" i="38" a="1"/>
  <c r="N335" i="38" a="1"/>
  <c r="AQ242" i="38" a="1"/>
  <c r="AE110" i="38" a="1"/>
  <c r="AQ303" i="38" a="1"/>
  <c r="AT201" i="38" a="1"/>
  <c r="AA228" i="38" a="1"/>
  <c r="AF111" i="38" a="1"/>
  <c r="M196" i="38" a="1"/>
  <c r="AT76" i="38" a="1"/>
  <c r="AC468" i="38" a="1"/>
  <c r="M242" i="38" a="1"/>
  <c r="AR163" i="38" a="1"/>
  <c r="J76" i="38" a="1"/>
  <c r="V297" i="38" a="1"/>
  <c r="Q202" i="38" a="1"/>
  <c r="R453" i="38" a="1"/>
  <c r="AL311" i="38" a="1"/>
  <c r="M464" i="38" a="1"/>
  <c r="AD196" i="38" a="1"/>
  <c r="AC462" i="38" a="1"/>
  <c r="AR230" i="38" a="1"/>
  <c r="AA334" i="38" a="1"/>
  <c r="N454" i="38" a="1"/>
  <c r="AP125" i="38" a="1"/>
  <c r="N342" i="38" a="1"/>
  <c r="S448" i="38" a="1"/>
  <c r="E354" i="38" a="1"/>
  <c r="S169" i="38" a="1"/>
  <c r="AE291" i="38" a="1"/>
  <c r="M378" i="38" a="1"/>
  <c r="O95" i="38" a="1"/>
  <c r="AC239" i="38" a="1"/>
  <c r="W137" i="38" a="1"/>
  <c r="Z182" i="38" a="1"/>
  <c r="N158" i="38" a="1"/>
  <c r="V286" i="38" a="1"/>
  <c r="AT321" i="38" a="1"/>
  <c r="K163" i="38" a="1"/>
  <c r="AS172" i="38" a="1"/>
  <c r="W74" i="38" a="1"/>
  <c r="T101" i="38" a="1"/>
  <c r="AP159" i="38" a="1"/>
  <c r="I182" i="38" a="1"/>
  <c r="Y189" i="38" a="1"/>
  <c r="M183" i="38" a="1"/>
  <c r="AQ165" i="38" a="1"/>
  <c r="X278" i="38" a="1"/>
  <c r="AQ139" i="38" a="1"/>
  <c r="AH171" i="38" a="1"/>
  <c r="AM310" i="38" a="1"/>
  <c r="G416" i="38" a="1"/>
  <c r="N116" i="38" a="1"/>
  <c r="AE411" i="38" a="1"/>
  <c r="X250" i="38" a="1"/>
  <c r="X255" i="38" a="1"/>
  <c r="AI326" i="38" a="1"/>
  <c r="K168" i="38" a="1"/>
  <c r="V235" i="38" a="1"/>
  <c r="AG254" i="38" a="1"/>
  <c r="P413" i="38" a="1"/>
  <c r="AE348" i="38" a="1"/>
  <c r="V257" i="38" a="1"/>
  <c r="U147" i="38" a="1"/>
  <c r="AA133" i="38" a="1"/>
  <c r="AM179" i="38" a="1"/>
  <c r="AK303" i="38" a="1"/>
  <c r="AP124" i="38" a="1"/>
  <c r="AC144" i="38" a="1"/>
  <c r="AO269" i="38" a="1"/>
  <c r="I197" i="38" a="1"/>
  <c r="P358" i="38" a="1"/>
  <c r="U317" i="38" a="1"/>
  <c r="U423" i="38" a="1"/>
  <c r="R396" i="38" a="1"/>
  <c r="H312" i="38" a="1"/>
  <c r="AM393" i="38" a="1"/>
  <c r="AK348" i="38" a="1"/>
  <c r="AC89" i="38" a="1"/>
  <c r="G96" i="38" a="1"/>
  <c r="G404" i="38" a="1"/>
  <c r="R150" i="38" a="1"/>
  <c r="E433" i="38" a="1"/>
  <c r="K137" i="38" a="1"/>
  <c r="AS207" i="38" a="1"/>
  <c r="AK457" i="38" a="1"/>
  <c r="O353" i="38" a="1"/>
  <c r="V371" i="38" a="1"/>
  <c r="U226" i="38" a="1"/>
  <c r="U118" i="38" a="1"/>
  <c r="Z146" i="38" a="1"/>
  <c r="D199" i="38" a="1"/>
  <c r="AT368" i="38" a="1"/>
  <c r="O101" i="38" a="1"/>
  <c r="W388" i="38" a="1"/>
  <c r="AO192" i="38" a="1"/>
  <c r="AS226" i="38" a="1"/>
  <c r="L394" i="38" a="1"/>
  <c r="S416" i="38" a="1"/>
  <c r="M321" i="38" a="1"/>
  <c r="N286" i="38" a="1"/>
  <c r="AJ159" i="38" a="1"/>
  <c r="K165" i="38" a="1"/>
  <c r="AB182" i="38" a="1"/>
  <c r="I178" i="38" a="1"/>
  <c r="P452" i="38" a="1"/>
  <c r="AE118" i="38" a="1"/>
  <c r="AT128" i="38" a="1"/>
  <c r="AE114" i="38" a="1"/>
  <c r="W215" i="38" a="1"/>
  <c r="AI91" i="38" a="1"/>
  <c r="AS360" i="38" a="1"/>
  <c r="AP265" i="38" a="1"/>
  <c r="AD393" i="38" a="1"/>
  <c r="K441" i="38" a="1"/>
  <c r="K307" i="38" a="1"/>
  <c r="Z76" i="38" a="1"/>
  <c r="AF414" i="38" a="1"/>
  <c r="AS453" i="38" a="1"/>
  <c r="AM96" i="38" a="1"/>
  <c r="M335" i="38" a="1"/>
  <c r="X197" i="38" a="1"/>
  <c r="AL413" i="38" a="1"/>
  <c r="AL273" i="38" a="1"/>
  <c r="Z227" i="38" a="1"/>
  <c r="AD158" i="38" a="1"/>
  <c r="Y177" i="38" a="1"/>
  <c r="D206" i="38" a="1"/>
  <c r="P281" i="38" a="1"/>
  <c r="AL149" i="38" a="1"/>
  <c r="AD227" i="38" a="1"/>
  <c r="AT189" i="38" a="1"/>
  <c r="AM433" i="38" a="1"/>
  <c r="P217" i="38" a="1"/>
  <c r="AH227" i="38" a="1"/>
  <c r="H192" i="38" a="1"/>
  <c r="X140" i="38" a="1"/>
  <c r="Q292" i="38" a="1"/>
  <c r="AQ386" i="38" a="1"/>
  <c r="AI354" i="38" a="1"/>
  <c r="O188" i="38" a="1"/>
  <c r="AH334" i="38" a="1"/>
  <c r="AA200" i="38" a="1"/>
  <c r="AH329" i="38" a="1"/>
  <c r="I201" i="38" a="1"/>
  <c r="AP138" i="38" a="1"/>
  <c r="AS427" i="38" a="1"/>
  <c r="H92" i="38" a="1"/>
  <c r="P226" i="38" a="1"/>
  <c r="AE106" i="38" a="1"/>
  <c r="AO262" i="38" a="1"/>
  <c r="Z439" i="38" a="1"/>
  <c r="AQ109" i="38" a="1"/>
  <c r="AH217" i="38" a="1"/>
  <c r="AG360" i="38" a="1"/>
  <c r="AG229" i="38" a="1"/>
  <c r="AJ389" i="38" a="1"/>
  <c r="J463" i="38" a="1"/>
  <c r="AJ192" i="38" a="1"/>
  <c r="AD251" i="38" a="1"/>
  <c r="AL96" i="38" a="1"/>
  <c r="AF120" i="38" a="1"/>
  <c r="L292" i="38" a="1"/>
  <c r="AL81" i="38" a="1"/>
  <c r="M366" i="38" a="1"/>
  <c r="AG266" i="38" a="1"/>
  <c r="AA77" i="38" a="1"/>
  <c r="L117" i="38" a="1"/>
  <c r="V368" i="38" a="1"/>
  <c r="AN274" i="38" a="1"/>
  <c r="V121" i="38" a="1"/>
  <c r="G408" i="38" a="1"/>
  <c r="AI218" i="38" a="1"/>
  <c r="Y261" i="38" a="1"/>
  <c r="E76" i="38" a="1"/>
  <c r="O244" i="38" a="1"/>
  <c r="AQ146" i="38" a="1"/>
  <c r="J305" i="38" a="1"/>
  <c r="N351" i="38" a="1"/>
  <c r="AA155" i="38" a="1"/>
  <c r="W422" i="38" a="1"/>
  <c r="AM225" i="38" a="1"/>
  <c r="AH77" i="38" a="1"/>
  <c r="AI287" i="38" a="1"/>
  <c r="AL302" i="38" a="1"/>
  <c r="AE246" i="38" a="1"/>
  <c r="AK276" i="38" a="1"/>
  <c r="AJ110" i="38" a="1"/>
  <c r="AR424" i="38" a="1"/>
  <c r="K203" i="38" a="1"/>
  <c r="AQ181" i="38" a="1"/>
  <c r="M162" i="38" a="1"/>
  <c r="P347" i="38" a="1"/>
  <c r="AQ90" i="38" a="1"/>
  <c r="AE423" i="38" a="1"/>
  <c r="AG402" i="38" a="1"/>
  <c r="AA203" i="38" a="1"/>
  <c r="AJ308" i="38" a="1"/>
  <c r="M227" i="38" a="1"/>
  <c r="X170" i="38" a="1"/>
  <c r="Y100" i="38" a="1"/>
  <c r="O430" i="38" a="1"/>
  <c r="K191" i="38" a="1"/>
  <c r="N408" i="38" a="1"/>
  <c r="F185" i="38" a="1"/>
  <c r="AP230" i="38" a="1"/>
  <c r="AQ254" i="38" a="1"/>
  <c r="J351" i="38" a="1"/>
  <c r="AF408" i="38" a="1"/>
  <c r="AD218" i="38" a="1"/>
  <c r="AD173" i="38" a="1"/>
  <c r="AJ209" i="38" a="1"/>
  <c r="AT120" i="38" a="1"/>
  <c r="E359" i="38" a="1"/>
  <c r="V384" i="38" a="1"/>
  <c r="AN127" i="38" a="1"/>
  <c r="P231" i="38" a="1"/>
  <c r="Q174" i="38" a="1"/>
  <c r="AJ397" i="38" a="1"/>
  <c r="R390" i="38" a="1"/>
  <c r="AO412" i="38" a="1"/>
  <c r="U231" i="38" a="1"/>
  <c r="J210" i="38" a="1"/>
  <c r="AJ143" i="38" a="1"/>
  <c r="AD343" i="38" a="1"/>
  <c r="M149" i="38" a="1"/>
  <c r="AM450" i="38" a="1"/>
  <c r="AR332" i="38" a="1"/>
  <c r="AF239" i="38" a="1"/>
  <c r="K100" i="38" a="1"/>
  <c r="O268" i="38" a="1"/>
  <c r="Z392" i="38" a="1"/>
  <c r="V316" i="38" a="1"/>
  <c r="AC317" i="38" a="1"/>
  <c r="D302" i="38" a="1"/>
  <c r="W159" i="38" a="1"/>
  <c r="U323" i="38" a="1"/>
  <c r="AG369" i="38" a="1"/>
  <c r="AQ269" i="38" a="1"/>
  <c r="S98" i="38" a="1"/>
  <c r="AE135" i="38" a="1"/>
  <c r="J151" i="38" a="1"/>
  <c r="AE102" i="38" a="1"/>
  <c r="Z260" i="38" a="1"/>
  <c r="AF468" i="38" a="1"/>
  <c r="L257" i="38" a="1"/>
  <c r="N235" i="38" a="1"/>
  <c r="AA90" i="38" a="1"/>
  <c r="S158" i="38" a="1"/>
  <c r="AI157" i="38" a="1"/>
  <c r="L220" i="38" a="1"/>
  <c r="S186" i="38" a="1"/>
  <c r="AA79" i="38" a="1"/>
  <c r="X131" i="38" a="1"/>
  <c r="AF134" i="38" a="1"/>
  <c r="I96" i="38" a="1"/>
  <c r="I77" i="38" a="1"/>
  <c r="AQ345" i="38" a="1"/>
  <c r="U314" i="38" a="1"/>
  <c r="AF313" i="38" a="1"/>
  <c r="H422" i="38" a="1"/>
  <c r="Y105" i="38" a="1"/>
  <c r="N106" i="38" a="1"/>
  <c r="AF226" i="38" a="1"/>
  <c r="H237" i="38" a="1"/>
  <c r="U171" i="38" a="1"/>
  <c r="R218" i="38" a="1"/>
  <c r="R374" i="38" a="1"/>
  <c r="AS383" i="38" a="1"/>
  <c r="AJ385" i="38" a="1"/>
  <c r="AH169" i="38" a="1"/>
  <c r="AF132" i="38" a="1"/>
  <c r="K292" i="38" a="1"/>
  <c r="AR223" i="38" a="1"/>
  <c r="AJ357" i="38" a="1"/>
  <c r="G84" i="38" a="1"/>
  <c r="O159" i="38" a="1"/>
  <c r="H94" i="38" a="1"/>
  <c r="Y123" i="38" a="1"/>
  <c r="P157" i="38" a="1"/>
  <c r="AE237" i="38" a="1"/>
  <c r="AS398" i="38" a="1"/>
  <c r="AJ237" i="38" a="1"/>
  <c r="Z295" i="38" a="1"/>
  <c r="AN222" i="38" a="1"/>
  <c r="W431" i="38" a="1"/>
  <c r="AD93" i="38" a="1"/>
  <c r="L368" i="38" a="1"/>
  <c r="I232" i="38" a="1"/>
  <c r="I101" i="38" a="1"/>
  <c r="AH107" i="38" a="1"/>
  <c r="AD205" i="38" a="1"/>
  <c r="AO255" i="38" a="1"/>
  <c r="G152" i="38" a="1"/>
  <c r="AF360" i="38" a="1"/>
  <c r="AT104" i="38" a="1"/>
  <c r="X174" i="38" a="1"/>
  <c r="AL154" i="38" a="1"/>
  <c r="K264" i="38" a="1"/>
  <c r="G224" i="38" a="1"/>
  <c r="I283" i="38" a="1"/>
  <c r="G273" i="38" a="1"/>
  <c r="X79" i="38" a="1"/>
  <c r="V278" i="38" a="1"/>
  <c r="V97" i="38" a="1"/>
  <c r="AR337" i="38" a="1"/>
  <c r="AK301" i="38" a="1"/>
  <c r="AD402" i="38" a="1"/>
  <c r="AK108" i="38" a="1"/>
  <c r="AT153" i="38" a="1"/>
  <c r="AQ78" i="38" a="1"/>
  <c r="H233" i="38" a="1"/>
  <c r="O471" i="38" a="1"/>
  <c r="AB301" i="38" a="1"/>
  <c r="AK309" i="38" a="1"/>
  <c r="AC282" i="38" a="1"/>
  <c r="P162" i="38" a="1"/>
  <c r="W197" i="38" a="1"/>
  <c r="AT467" i="38" a="1"/>
  <c r="H176" i="38" a="1"/>
  <c r="AQ410" i="38" a="1"/>
  <c r="AA89" i="38" a="1"/>
  <c r="AP185" i="38" a="1"/>
  <c r="AK272" i="38" a="1"/>
  <c r="AK117" i="38" a="1"/>
  <c r="O329" i="38" a="1"/>
  <c r="AR168" i="38" a="1"/>
  <c r="N175" i="38" a="1"/>
  <c r="AL243" i="38" a="1"/>
  <c r="H234" i="38" a="1"/>
  <c r="K408" i="38" a="1"/>
  <c r="AB139" i="38" a="1"/>
  <c r="G250" i="38" a="1"/>
  <c r="AH452" i="38" a="1"/>
  <c r="AN150" i="38" a="1"/>
  <c r="J401" i="38" a="1"/>
  <c r="L181" i="38" a="1"/>
  <c r="AO394" i="38" a="1"/>
  <c r="J431" i="38" a="1"/>
  <c r="H321" i="38" a="1"/>
  <c r="AF308" i="38" a="1"/>
  <c r="M213" i="38" a="1"/>
  <c r="AL259" i="38" a="1"/>
  <c r="AE436" i="38" a="1"/>
  <c r="X200" i="38" a="1"/>
  <c r="AO465" i="38" a="1"/>
  <c r="AF212" i="38" a="1"/>
  <c r="AK315" i="38" a="1"/>
  <c r="G265" i="38" a="1"/>
  <c r="AB286" i="38" a="1"/>
  <c r="Y86" i="38" a="1"/>
  <c r="H75" i="38" a="1"/>
  <c r="T176" i="38" a="1"/>
  <c r="AJ117" i="38" a="1"/>
  <c r="AL306" i="38" a="1"/>
  <c r="AO108" i="38" a="1"/>
  <c r="AI298" i="38" a="1"/>
  <c r="N218" i="38" a="1"/>
  <c r="AS256" i="38" a="1"/>
  <c r="Z135" i="38" a="1"/>
  <c r="W328" i="38" a="1"/>
  <c r="P267" i="38" a="1"/>
  <c r="Y467" i="38" a="1"/>
  <c r="L191" i="38" a="1"/>
  <c r="I214" i="38" a="1"/>
  <c r="AQ336" i="38" a="1"/>
  <c r="T75" i="38" a="1"/>
  <c r="AB375" i="38" a="1"/>
  <c r="AN243" i="38" a="1"/>
  <c r="X429" i="38" a="1"/>
  <c r="G301" i="38" a="1"/>
  <c r="T246" i="38" a="1"/>
  <c r="H91" i="38" a="1"/>
  <c r="R75" i="38" a="1"/>
  <c r="AH442" i="38" a="1"/>
  <c r="G403" i="38" a="1"/>
  <c r="M423" i="38" a="1"/>
  <c r="AM219" i="38" a="1"/>
  <c r="AI176" i="38" a="1"/>
  <c r="G195" i="38" a="1"/>
  <c r="AT192" i="38" a="1"/>
  <c r="D231" i="38" a="1"/>
  <c r="Z334" i="38" a="1"/>
  <c r="AT193" i="38" a="1"/>
  <c r="AM97" i="38" a="1"/>
  <c r="K451" i="38" a="1"/>
  <c r="I162" i="38" a="1"/>
  <c r="O104" i="38" a="1"/>
  <c r="U417" i="38" a="1"/>
  <c r="L460" i="38" a="1"/>
  <c r="AM177" i="38" a="1"/>
  <c r="AN446" i="38" a="1"/>
  <c r="E342" i="38" a="1"/>
  <c r="AB352" i="38" a="1"/>
  <c r="AQ430" i="38" a="1"/>
  <c r="AE300" i="38" a="1"/>
  <c r="P121" i="38" a="1"/>
  <c r="AM115" i="38" a="1"/>
  <c r="V102" i="38" a="1"/>
  <c r="X382" i="38" a="1"/>
  <c r="T428" i="38" a="1"/>
  <c r="AQ399" i="38" a="1"/>
  <c r="G466" i="38" a="1"/>
  <c r="I284" i="38" a="1"/>
  <c r="U249" i="38" a="1"/>
  <c r="AQ320" i="38" a="1"/>
  <c r="AR370" i="38" a="1"/>
  <c r="K132" i="38" a="1"/>
  <c r="L157" i="38" a="1"/>
  <c r="AI142" i="38" a="1"/>
  <c r="AI92" i="38" a="1"/>
  <c r="AI135" i="38" a="1"/>
  <c r="H146" i="38" a="1"/>
  <c r="AT235" i="38" a="1"/>
  <c r="F377" i="38" a="1"/>
  <c r="AG157" i="38" a="1"/>
  <c r="J440" i="38" a="1"/>
  <c r="AA468" i="38" a="1"/>
  <c r="AK109" i="38" a="1"/>
  <c r="AD385" i="38" a="1"/>
  <c r="AP94" i="38" a="1"/>
  <c r="AA353" i="38" a="1"/>
  <c r="W315" i="38" a="1"/>
  <c r="AS91" i="38" a="1"/>
  <c r="P220" i="38" a="1"/>
  <c r="G350" i="38" a="1"/>
  <c r="W383" i="38" a="1"/>
  <c r="AE227" i="38" a="1"/>
  <c r="AS423" i="38" a="1"/>
  <c r="S115" i="38" a="1"/>
  <c r="P406" i="38" a="1"/>
  <c r="AK243" i="38" a="1"/>
  <c r="AC432" i="38" a="1"/>
  <c r="G289" i="38" a="1"/>
  <c r="U444" i="38" a="1"/>
  <c r="AI425" i="38" a="1"/>
  <c r="K85" i="38" a="1"/>
  <c r="AT284" i="38" a="1"/>
  <c r="H121" i="38" a="1"/>
  <c r="Y363" i="38" a="1"/>
  <c r="AR196" i="38" a="1"/>
  <c r="AE354" i="38" a="1"/>
  <c r="AG406" i="38" a="1"/>
  <c r="K412" i="38" a="1"/>
  <c r="K197" i="38" a="1"/>
  <c r="AF208" i="38" a="1"/>
  <c r="N255" i="38" a="1"/>
  <c r="AN248" i="38" a="1"/>
  <c r="D445" i="38" a="1"/>
  <c r="AN136" i="38" a="1"/>
  <c r="M94" i="38" a="1"/>
  <c r="K215" i="38" a="1"/>
  <c r="S354" i="38" a="1"/>
  <c r="AB127" i="38" a="1"/>
  <c r="AC108" i="38" a="1"/>
  <c r="AD111" i="38" a="1"/>
  <c r="M341" i="38" a="1"/>
  <c r="AR468" i="38" a="1"/>
  <c r="W196" i="38" a="1"/>
  <c r="AE448" i="38" a="1"/>
  <c r="P225" i="38" a="1"/>
  <c r="AF391" i="38" a="1"/>
  <c r="F264" i="38" a="1"/>
  <c r="AL301" i="38" a="1"/>
  <c r="R209" i="38" a="1"/>
  <c r="Z203" i="38" a="1"/>
  <c r="Z248" i="38" a="1"/>
  <c r="Q101" i="38" a="1"/>
  <c r="L284" i="38" a="1"/>
  <c r="O328" i="38" a="1"/>
  <c r="AM223" i="38" a="1"/>
  <c r="AT362" i="38" a="1"/>
  <c r="AE279" i="38" a="1"/>
  <c r="AE191" i="38" a="1"/>
  <c r="P201" i="38" a="1"/>
  <c r="P161" i="38" a="1"/>
  <c r="AP192" i="38" a="1"/>
  <c r="R108" i="38" a="1"/>
  <c r="J272" i="38" a="1"/>
  <c r="O305" i="38" a="1"/>
  <c r="AJ335" i="38" a="1"/>
  <c r="V74" i="38" a="1"/>
  <c r="AM113" i="38" a="1"/>
  <c r="G145" i="38" a="1"/>
  <c r="V187" i="38" a="1"/>
  <c r="W398" i="38" a="1"/>
  <c r="U321" i="38" a="1"/>
  <c r="AH92" i="38" a="1"/>
  <c r="AC315" i="38" a="1"/>
  <c r="AH298" i="38" a="1"/>
  <c r="AI403" i="38" a="1"/>
  <c r="J230" i="38" a="1"/>
  <c r="E401" i="38" a="1"/>
  <c r="AL343" i="38" a="1"/>
  <c r="AA112" i="38" a="1"/>
  <c r="U404" i="38" a="1"/>
  <c r="AS144" i="38" a="1"/>
  <c r="Z216" i="38" a="1"/>
  <c r="AE272" i="38" a="1"/>
  <c r="M255" i="38" a="1"/>
  <c r="AF162" i="38" a="1"/>
  <c r="AT110" i="38" a="1"/>
  <c r="L219" i="38" a="1"/>
  <c r="I120" i="38" a="1"/>
  <c r="AS89" i="38" a="1"/>
  <c r="AR240" i="38" a="1"/>
  <c r="K231" i="38" a="1"/>
  <c r="G453" i="38" a="1"/>
  <c r="AT115" i="38" a="1"/>
  <c r="O397" i="38" a="1"/>
  <c r="U196" i="38" a="1"/>
  <c r="U403" i="38" a="1"/>
  <c r="AS168" i="38" a="1"/>
  <c r="AN122" i="38" a="1"/>
  <c r="U94" i="38" a="1"/>
  <c r="AL123" i="38" a="1"/>
  <c r="AL88" i="38" a="1"/>
  <c r="AS112" i="38" a="1"/>
  <c r="AR276" i="38" a="1"/>
  <c r="I372" i="38" a="1"/>
  <c r="AN83" i="38" a="1"/>
  <c r="U342" i="38" a="1"/>
  <c r="AJ266" i="38" a="1"/>
  <c r="AP202" i="38" a="1"/>
  <c r="E275" i="38" a="1"/>
  <c r="H115" i="38" a="1"/>
  <c r="S178" i="38" a="1"/>
  <c r="T440" i="38" a="1"/>
  <c r="O162" i="38" a="1"/>
  <c r="AR192" i="38" a="1"/>
  <c r="J121" i="38" a="1"/>
  <c r="N76" i="38" a="1"/>
  <c r="AJ153" i="38" a="1"/>
  <c r="Z88" i="38" a="1"/>
  <c r="R228" i="38" a="1"/>
  <c r="D134" i="38" a="1"/>
  <c r="AN84" i="38" a="1"/>
  <c r="AS262" i="38" a="1"/>
  <c r="R149" i="38" a="1"/>
  <c r="T103" i="38" a="1"/>
  <c r="T252" i="38" a="1"/>
  <c r="AB203" i="38" a="1"/>
  <c r="Z312" i="38" a="1"/>
  <c r="AL265" i="38" a="1"/>
  <c r="H277" i="38" a="1"/>
  <c r="AT334" i="38" a="1"/>
  <c r="AG319" i="38" a="1"/>
  <c r="AD194" i="38" a="1"/>
  <c r="AM104" i="38" a="1"/>
  <c r="M390" i="38" a="1"/>
  <c r="Z273" i="38" a="1"/>
  <c r="AF89" i="38" a="1"/>
  <c r="AG236" i="38" a="1"/>
  <c r="AO146" i="38" a="1"/>
  <c r="I315" i="38" a="1"/>
  <c r="AB119" i="38" a="1"/>
  <c r="W394" i="38" a="1"/>
  <c r="AG170" i="38" a="1"/>
  <c r="H246" i="38" a="1"/>
  <c r="AM353" i="38" a="1"/>
  <c r="Y142" i="38" a="1"/>
  <c r="L426" i="38" a="1"/>
  <c r="AT78" i="38" a="1"/>
  <c r="X259" i="38" a="1"/>
  <c r="L140" i="38" a="1"/>
  <c r="P128" i="38" a="1"/>
  <c r="AM419" i="38" a="1"/>
  <c r="AN278" i="38" a="1"/>
  <c r="AS367" i="38" a="1"/>
  <c r="AJ197" i="38" a="1"/>
  <c r="V155" i="38" a="1"/>
  <c r="S120" i="38" a="1"/>
  <c r="J165" i="38" a="1"/>
  <c r="V221" i="38" a="1"/>
  <c r="AJ439" i="38" a="1"/>
  <c r="L176" i="38" a="1"/>
  <c r="AI407" i="38" a="1"/>
  <c r="J167" i="38" a="1"/>
  <c r="AA345" i="38" a="1"/>
  <c r="AB74" i="38" a="1"/>
  <c r="AF286" i="38" a="1"/>
  <c r="AO265" i="38" a="1"/>
  <c r="S468" i="38" a="1"/>
  <c r="P122" i="38" a="1"/>
  <c r="V327" i="38" a="1"/>
  <c r="AQ252" i="38" a="1"/>
  <c r="AE472" i="38" a="1"/>
  <c r="U149" i="38" a="1"/>
  <c r="AP142" i="38" a="1"/>
  <c r="L200" i="38" a="1"/>
  <c r="AL450" i="38" a="1"/>
  <c r="I346" i="38" a="1"/>
  <c r="G339" i="38" a="1"/>
  <c r="AF418" i="38" a="1"/>
  <c r="K80" i="38" a="1"/>
  <c r="AI362" i="38" a="1"/>
  <c r="AC323" i="38" a="1"/>
  <c r="AR434" i="38" a="1"/>
  <c r="AA464" i="38" a="1"/>
  <c r="AA294" i="38" a="1"/>
  <c r="L383" i="38" a="1"/>
  <c r="S319" i="38" a="1"/>
  <c r="AG443" i="38" a="1"/>
  <c r="K364" i="38" a="1"/>
  <c r="AT437" i="38" a="1"/>
  <c r="AI185" i="38" a="1"/>
  <c r="AG124" i="38" a="1"/>
  <c r="AT327" i="38" a="1"/>
  <c r="M368" i="38" a="1"/>
  <c r="AS209" i="38" a="1"/>
  <c r="AM290" i="38" a="1"/>
  <c r="T95" i="38" a="1"/>
  <c r="AA191" i="38" a="1"/>
  <c r="R387" i="38" a="1"/>
  <c r="N196" i="38" a="1"/>
  <c r="AJ354" i="38" a="1"/>
  <c r="AH79" i="38" a="1"/>
  <c r="M123" i="38" a="1"/>
  <c r="AJ448" i="38" a="1"/>
  <c r="S285" i="38" a="1"/>
  <c r="AT434" i="38" a="1"/>
  <c r="AN329" i="38" a="1"/>
  <c r="W299" i="38" a="1"/>
  <c r="R113" i="38" a="1"/>
  <c r="F430" i="38" a="1"/>
  <c r="H441" i="38" a="1"/>
  <c r="AR313" i="38" a="1"/>
  <c r="AT288" i="38" a="1"/>
  <c r="P459" i="38" a="1"/>
  <c r="S277" i="38" a="1"/>
  <c r="AM458" i="38" a="1"/>
  <c r="X252" i="38" a="1"/>
  <c r="AE132" i="38" a="1"/>
  <c r="M452" i="38" a="1"/>
  <c r="AN256" i="38" a="1"/>
  <c r="P233" i="38" a="1"/>
  <c r="O122" i="38" a="1"/>
  <c r="AN318" i="38" a="1"/>
  <c r="L187" i="38" a="1"/>
  <c r="AO303" i="38" a="1"/>
  <c r="AG140" i="38" a="1"/>
  <c r="P223" i="38" a="1"/>
  <c r="AF75" i="38" a="1"/>
  <c r="U117" i="38" a="1"/>
  <c r="W406" i="38" a="1"/>
  <c r="AJ404" i="38" a="1"/>
  <c r="AS163" i="38" a="1"/>
  <c r="AQ114" i="38" a="1"/>
  <c r="AK282" i="38" a="1"/>
  <c r="AK194" i="38" a="1"/>
  <c r="AD195" i="38" a="1"/>
  <c r="AQ234" i="38" a="1"/>
  <c r="AK201" i="38" a="1"/>
  <c r="X125" i="38" a="1"/>
  <c r="AB263" i="38" a="1"/>
  <c r="J181" i="38" a="1"/>
  <c r="Y254" i="38" a="1"/>
  <c r="N238" i="38" a="1"/>
  <c r="AH149" i="38" a="1"/>
  <c r="X146" i="38" a="1"/>
  <c r="AO143" i="38" a="1"/>
  <c r="M144" i="38" a="1"/>
  <c r="T272" i="38" a="1"/>
  <c r="AF101" i="38" a="1"/>
  <c r="AO411" i="38" a="1"/>
  <c r="AG242" i="38" a="1"/>
  <c r="H310" i="38" a="1"/>
  <c r="AR446" i="38" a="1"/>
  <c r="AO77" i="38" a="1"/>
  <c r="P164" i="38" a="1"/>
  <c r="N346" i="38" a="1"/>
  <c r="AG439" i="38" a="1"/>
  <c r="M355" i="38" a="1"/>
  <c r="T137" i="38" a="1"/>
  <c r="AQ222" i="38" a="1"/>
  <c r="S419" i="38" a="1"/>
  <c r="Z243" i="38" a="1"/>
  <c r="J286" i="38" a="1"/>
  <c r="G154" i="38" a="1"/>
  <c r="AL126" i="38" a="1"/>
  <c r="R272" i="38" a="1"/>
  <c r="X163" i="38" a="1"/>
  <c r="P416" i="38" a="1"/>
  <c r="AQ188" i="38" a="1"/>
  <c r="N272" i="38" a="1"/>
  <c r="AK331" i="38" a="1"/>
  <c r="AB431" i="38" a="1"/>
  <c r="AQ151" i="38" a="1"/>
  <c r="AE374" i="38" a="1"/>
  <c r="AC93" i="38" a="1"/>
  <c r="AP397" i="38" a="1"/>
  <c r="AL91" i="38" a="1"/>
  <c r="AM320" i="38" a="1"/>
  <c r="AE351" i="38" a="1"/>
  <c r="F428" i="38" a="1"/>
  <c r="L371" i="38" a="1"/>
  <c r="K193" i="38" a="1"/>
  <c r="AA299" i="38" a="1"/>
  <c r="N447" i="38" a="1"/>
  <c r="V437" i="38" a="1"/>
  <c r="AL261" i="38" a="1"/>
  <c r="Z150" i="38" a="1"/>
  <c r="AQ143" i="38" a="1"/>
  <c r="AF188" i="38" a="1"/>
  <c r="AP338" i="38" a="1"/>
  <c r="L211" i="38" a="1"/>
  <c r="AC203" i="38" a="1"/>
  <c r="AJ174" i="38" a="1"/>
  <c r="U200" i="38" a="1"/>
  <c r="AQ192" i="38" a="1"/>
  <c r="AK123" i="38" a="1"/>
  <c r="AO438" i="38" a="1"/>
  <c r="K142" i="38" a="1"/>
  <c r="AJ350" i="38" a="1"/>
  <c r="T434" i="38" a="1"/>
  <c r="AG297" i="38" a="1"/>
  <c r="AT430" i="38" a="1"/>
  <c r="Y419" i="38" a="1"/>
  <c r="N427" i="38" a="1"/>
  <c r="T192" i="38" a="1"/>
  <c r="Y260" i="38" a="1"/>
  <c r="H395" i="38" a="1"/>
  <c r="AI414" i="38" a="1"/>
  <c r="AG388" i="38" a="1"/>
  <c r="S263" i="38" a="1"/>
  <c r="AF314" i="38" a="1"/>
  <c r="AF335" i="38" a="1"/>
  <c r="I98" i="38" a="1"/>
  <c r="AP289" i="38" a="1"/>
  <c r="AN409" i="38" a="1"/>
  <c r="AQ148" i="38" a="1"/>
  <c r="H223" i="38" a="1"/>
  <c r="U113" i="38" a="1"/>
  <c r="K139" i="38" a="1"/>
  <c r="AL423" i="38" a="1"/>
  <c r="S127" i="38" a="1"/>
  <c r="V107" i="38" a="1"/>
  <c r="AO291" i="38" a="1"/>
  <c r="AR243" i="38" a="1"/>
  <c r="AS203" i="38" a="1"/>
  <c r="Q150" i="38" a="1"/>
  <c r="E274" i="38" a="1"/>
  <c r="R429" i="38" a="1"/>
  <c r="V175" i="38" a="1"/>
  <c r="V328" i="38" a="1"/>
  <c r="T80" i="38" a="1"/>
  <c r="J98" i="38" a="1"/>
  <c r="AG270" i="38" a="1"/>
  <c r="AT390" i="38" a="1"/>
  <c r="S165" i="38" a="1"/>
  <c r="AH336" i="38" a="1"/>
  <c r="AR296" i="38" a="1"/>
  <c r="AA78" i="38" a="1"/>
  <c r="AF119" i="38" a="1"/>
  <c r="L409" i="38" a="1"/>
  <c r="AF288" i="38" a="1"/>
  <c r="D215" i="38" a="1"/>
  <c r="Y183" i="38" a="1"/>
  <c r="N219" i="38" a="1"/>
  <c r="W252" i="38" a="1"/>
  <c r="Q262" i="38" a="1"/>
  <c r="AO160" i="38" a="1"/>
  <c r="Z256" i="38" a="1"/>
  <c r="AT320" i="38" a="1"/>
  <c r="AC155" i="38" a="1"/>
  <c r="P341" i="38" a="1"/>
  <c r="AO175" i="38" a="1"/>
  <c r="Z305" i="38" a="1"/>
  <c r="AG248" i="38" a="1"/>
  <c r="P258" i="38" a="1"/>
  <c r="AP465" i="38" a="1"/>
  <c r="AE355" i="38" a="1"/>
  <c r="AH231" i="38" a="1"/>
  <c r="M126" i="38" a="1"/>
  <c r="F274" i="38" a="1"/>
  <c r="V112" i="38" a="1"/>
  <c r="AD317" i="38" a="1"/>
  <c r="J150" i="38" a="1"/>
  <c r="P283" i="38" a="1"/>
  <c r="AS121" i="38" a="1"/>
  <c r="AL444" i="38" a="1"/>
  <c r="I450" i="38" a="1"/>
  <c r="W166" i="38" a="1"/>
  <c r="AF340" i="38" a="1"/>
  <c r="AS96" i="38" a="1"/>
  <c r="AC145" i="38" a="1"/>
  <c r="W401" i="38" a="1"/>
  <c r="AQ135" i="38" a="1"/>
  <c r="K406" i="38" a="1"/>
  <c r="K178" i="38" a="1"/>
  <c r="AA471" i="38" a="1"/>
  <c r="AR277" i="38" a="1"/>
  <c r="Q182" i="38" a="1"/>
  <c r="AH96" i="38" a="1"/>
  <c r="AH81" i="38" a="1"/>
  <c r="AC188" i="38" a="1"/>
  <c r="O254" i="38" a="1"/>
  <c r="AQ280" i="38" a="1"/>
  <c r="G292" i="38" a="1"/>
  <c r="U184" i="38" a="1"/>
  <c r="AR326" i="38" a="1"/>
  <c r="AJ161" i="38" a="1"/>
  <c r="S157" i="38" a="1"/>
  <c r="J95" i="38" a="1"/>
  <c r="AE404" i="38" a="1"/>
  <c r="AD88" i="38" a="1"/>
  <c r="O217" i="38" a="1"/>
  <c r="AN76" i="38" a="1"/>
  <c r="J410" i="38" a="1"/>
  <c r="M285" i="38" a="1"/>
  <c r="U416" i="38" a="1"/>
  <c r="D412" i="38" a="1"/>
  <c r="G458" i="38" a="1"/>
  <c r="N213" i="38" a="1"/>
  <c r="V396" i="38" a="1"/>
  <c r="AN117" i="38" a="1"/>
  <c r="AP107" i="38" a="1"/>
  <c r="AN247" i="38" a="1"/>
  <c r="H185" i="38" a="1"/>
  <c r="AF384" i="38" a="1"/>
  <c r="F394" i="38" a="1"/>
  <c r="AT223" i="38" a="1"/>
  <c r="O218" i="38" a="1"/>
  <c r="O427" i="38" a="1"/>
  <c r="AC157" i="38" a="1"/>
  <c r="AB426" i="38" a="1"/>
  <c r="AH143" i="38" a="1"/>
  <c r="AS192" i="38" a="1"/>
  <c r="AA88" i="38" a="1"/>
  <c r="K213" i="38" a="1"/>
  <c r="F228" i="38" a="1"/>
  <c r="AQ170" i="38" a="1"/>
  <c r="W96" i="38" a="1"/>
  <c r="W393" i="38" a="1"/>
  <c r="AC318" i="38" a="1"/>
  <c r="W174" i="38" a="1"/>
  <c r="J201" i="38" a="1"/>
  <c r="K247" i="38" a="1"/>
  <c r="M232" i="38" a="1"/>
  <c r="AP295" i="38" a="1"/>
  <c r="AI347" i="38" a="1"/>
  <c r="AE344" i="38" a="1"/>
  <c r="F93" i="38" a="1"/>
  <c r="I362" i="38" a="1"/>
  <c r="Y457" i="38" a="1"/>
  <c r="AT443" i="38" a="1"/>
  <c r="W275" i="38" a="1"/>
  <c r="X338" i="38" a="1"/>
  <c r="AQ277" i="38" a="1"/>
  <c r="AH225" i="38" a="1"/>
  <c r="AI132" i="38" a="1"/>
  <c r="AE320" i="38" a="1"/>
  <c r="AM180" i="38" a="1"/>
  <c r="V113" i="38" a="1"/>
  <c r="AH267" i="38" a="1"/>
  <c r="AS403" i="38" a="1"/>
  <c r="AQ100" i="38" a="1"/>
  <c r="U91" i="38" a="1"/>
  <c r="AH356" i="38" a="1"/>
  <c r="X371" i="38" a="1"/>
  <c r="AJ388" i="38" a="1"/>
  <c r="AM182" i="38" a="1"/>
  <c r="J344" i="38" a="1"/>
  <c r="V465" i="38" a="1"/>
  <c r="AG203" i="38" a="1"/>
  <c r="U411" i="38" a="1"/>
  <c r="S75" i="38" a="1"/>
  <c r="D272" i="38" a="1"/>
  <c r="U275" i="38" a="1"/>
  <c r="AB165" i="38" a="1"/>
  <c r="AK451" i="38" a="1"/>
  <c r="G399" i="38" a="1"/>
  <c r="AD295" i="38" a="1"/>
  <c r="AH167" i="38" a="1"/>
  <c r="L87" i="38" a="1"/>
  <c r="AC104" i="38" a="1"/>
  <c r="J433" i="38" a="1"/>
  <c r="U210" i="38" a="1"/>
  <c r="AA347" i="38" a="1"/>
  <c r="AQ198" i="38" a="1"/>
  <c r="G179" i="38" a="1"/>
  <c r="AC288" i="38" a="1"/>
  <c r="M416" i="38" a="1"/>
  <c r="D123" i="38" a="1"/>
  <c r="AP104" i="38" a="1"/>
  <c r="U180" i="38" a="1"/>
  <c r="F94" i="38" a="1"/>
  <c r="K78" i="38" a="1"/>
  <c r="F142" i="38" a="1"/>
  <c r="AI435" i="38" a="1"/>
  <c r="AK88" i="38" a="1"/>
  <c r="AE198" i="38" a="1"/>
  <c r="AN160" i="38" a="1"/>
  <c r="U229" i="38" a="1"/>
  <c r="L94" i="38" a="1"/>
  <c r="AS108" i="38" a="1"/>
  <c r="AM448" i="38" a="1"/>
  <c r="AT80" i="38" a="1"/>
  <c r="AD266" i="38" a="1"/>
  <c r="G79" i="38" a="1"/>
  <c r="X138" i="38" a="1"/>
  <c r="AO344" i="38" a="1"/>
  <c r="AI166" i="38" a="1"/>
  <c r="D385" i="38" a="1"/>
  <c r="D310" i="38" a="1"/>
  <c r="AH83" i="38" a="1"/>
  <c r="D113" i="38" a="1"/>
  <c r="P224" i="38" a="1"/>
  <c r="E281" i="38" a="1"/>
  <c r="AL121" i="38" a="1"/>
  <c r="AR426" i="38" a="1"/>
  <c r="N274" i="38" a="1"/>
  <c r="K234" i="38" a="1"/>
  <c r="AS104" i="38" a="1"/>
  <c r="E472" i="38" a="1"/>
  <c r="S305" i="38" a="1"/>
  <c r="AI192" i="38" a="1"/>
  <c r="H455" i="38" a="1"/>
  <c r="E394" i="38" a="1"/>
  <c r="P263" i="38" a="1"/>
  <c r="AJ182" i="38" a="1"/>
  <c r="AP297" i="38" a="1"/>
  <c r="P234" i="38" a="1"/>
  <c r="AC351" i="38" a="1"/>
  <c r="P230" i="38" a="1"/>
  <c r="N463" i="38" a="1"/>
  <c r="AN96" i="38" a="1"/>
  <c r="AK366" i="38" a="1"/>
  <c r="AK254" i="38" a="1"/>
  <c r="M238" i="38" a="1"/>
  <c r="AG190" i="38" a="1"/>
  <c r="V352" i="38" a="1"/>
  <c r="AL466" i="38" a="1"/>
  <c r="X282" i="38" a="1"/>
  <c r="Z268" i="38" a="1"/>
  <c r="AT431" i="38" a="1"/>
  <c r="Z102" i="38" a="1"/>
  <c r="AG211" i="38" a="1"/>
  <c r="L236" i="38" a="1"/>
  <c r="I165" i="38" a="1"/>
  <c r="H188" i="38" a="1"/>
  <c r="P239" i="38" a="1"/>
  <c r="O155" i="38" a="1"/>
  <c r="AS272" i="38" a="1"/>
  <c r="D299" i="38" a="1"/>
  <c r="F316" i="38" a="1"/>
  <c r="J175" i="38" a="1"/>
  <c r="W189" i="38" a="1"/>
  <c r="J264" i="38" a="1"/>
  <c r="P250" i="38" a="1"/>
  <c r="O196" i="38" a="1"/>
  <c r="AQ298" i="38" a="1"/>
  <c r="AM193" i="38" a="1"/>
  <c r="AG445" i="38" a="1"/>
  <c r="AG256" i="38" a="1"/>
  <c r="V174" i="38" a="1"/>
  <c r="AS261" i="38" a="1"/>
  <c r="AR108" i="38" a="1"/>
  <c r="D327" i="38" a="1"/>
  <c r="Z91" i="38" a="1"/>
  <c r="AC136" i="38" a="1"/>
  <c r="X263" i="38" a="1"/>
  <c r="AL156" i="38" a="1"/>
  <c r="M351" i="38" a="1"/>
  <c r="K82" i="38" a="1"/>
  <c r="AJ228" i="38" a="1"/>
  <c r="AK379" i="38" a="1"/>
  <c r="V258" i="38" a="1"/>
  <c r="S375" i="38" a="1"/>
  <c r="AD169" i="38" a="1"/>
  <c r="AJ172" i="38" a="1"/>
  <c r="Y179" i="38" a="1"/>
  <c r="AL201" i="38" a="1"/>
  <c r="T387" i="38" a="1"/>
  <c r="Q423" i="38" a="1"/>
  <c r="AA472" i="38" a="1"/>
  <c r="Z262" i="38" a="1"/>
  <c r="J236" i="38" a="1"/>
  <c r="O374" i="38" a="1"/>
  <c r="G344" i="38" a="1"/>
  <c r="R273" i="38" a="1"/>
  <c r="AG83" i="38" a="1"/>
  <c r="I114" i="38" a="1"/>
  <c r="J221" i="38" a="1"/>
  <c r="Z391" i="38" a="1"/>
  <c r="X103" i="38" a="1"/>
  <c r="D378" i="38" a="1"/>
  <c r="G349" i="38" a="1"/>
  <c r="W292" i="38" a="1"/>
  <c r="O336" i="38" a="1"/>
  <c r="AJ296" i="38" a="1"/>
  <c r="U441" i="38" a="1"/>
  <c r="P129" i="38" a="1"/>
  <c r="F326" i="38" a="1"/>
  <c r="L313" i="38" a="1"/>
  <c r="AC411" i="38" a="1"/>
  <c r="D430" i="38" a="1"/>
  <c r="Y429" i="38" a="1"/>
  <c r="AL106" i="38" a="1"/>
  <c r="W286" i="38" a="1"/>
  <c r="Z363" i="38" a="1"/>
  <c r="R359" i="38" a="1"/>
  <c r="Z402" i="38" a="1"/>
  <c r="AC99" i="38" a="1"/>
  <c r="AH322" i="38" a="1"/>
  <c r="AF141" i="38" a="1"/>
  <c r="AE247" i="38" a="1"/>
  <c r="AT225" i="38" a="1"/>
  <c r="K79" i="38" a="1"/>
  <c r="Z418" i="38" a="1"/>
  <c r="V361" i="38" a="1"/>
  <c r="AT112" i="38" a="1"/>
  <c r="AM355" i="38" a="1"/>
  <c r="AK377" i="38" a="1"/>
  <c r="AP118" i="38" a="1"/>
  <c r="N80" i="38" a="1"/>
  <c r="S303" i="38" a="1"/>
  <c r="F193" i="38" a="1"/>
  <c r="Z397" i="38" a="1"/>
  <c r="AM455" i="38" a="1"/>
  <c r="Z97" i="38" a="1"/>
  <c r="P104" i="38" a="1"/>
  <c r="T423" i="38" a="1"/>
  <c r="E170" i="38" a="1"/>
  <c r="AP188" i="38" a="1"/>
  <c r="Z179" i="38" a="1"/>
  <c r="L316" i="38" a="1"/>
  <c r="AD134" i="38" a="1"/>
  <c r="AH249" i="38" a="1"/>
  <c r="N156" i="38" a="1"/>
  <c r="AM402" i="38" a="1"/>
  <c r="AM142" i="38" a="1"/>
  <c r="Z78" i="38" a="1"/>
  <c r="G276" i="38" a="1"/>
  <c r="AQ409" i="38" a="1"/>
  <c r="K447" i="38" a="1"/>
  <c r="AM418" i="38" a="1"/>
  <c r="AB246" i="38" a="1"/>
  <c r="AQ338" i="38" a="1"/>
  <c r="AH139" i="38" a="1"/>
  <c r="N118" i="38" a="1"/>
  <c r="H197" i="38" a="1"/>
  <c r="AC336" i="38" a="1"/>
  <c r="I303" i="38" a="1"/>
  <c r="W241" i="38" a="1"/>
  <c r="U73" i="38" a="1"/>
  <c r="AT102" i="38" a="1"/>
  <c r="AD383" i="38" a="1"/>
  <c r="O109" i="38" a="1"/>
  <c r="V369" i="38" a="1"/>
  <c r="AB87" i="38" a="1"/>
  <c r="X450" i="38" a="1"/>
  <c r="AQ316" i="38" a="1"/>
  <c r="AM133" i="38" a="1"/>
  <c r="AP92" i="38" a="1"/>
  <c r="AQ348" i="38" a="1"/>
  <c r="AD171" i="38" a="1"/>
  <c r="AO164" i="38" a="1"/>
  <c r="AE459" i="38" a="1"/>
  <c r="Y464" i="38" a="1"/>
  <c r="AD160" i="38" a="1"/>
  <c r="AQ413" i="38" a="1"/>
  <c r="T212" i="38" a="1"/>
  <c r="J177" i="38" a="1"/>
  <c r="X355" i="38" a="1"/>
  <c r="J390" i="38" a="1"/>
  <c r="AT416" i="38" a="1"/>
  <c r="Z420" i="38" a="1"/>
  <c r="AI98" i="38" a="1"/>
  <c r="F397" i="38" a="1"/>
  <c r="X395" i="38" a="1"/>
  <c r="P191" i="38" a="1"/>
  <c r="AB412" i="38" a="1"/>
  <c r="R315" i="38" a="1"/>
  <c r="J405" i="38" a="1"/>
  <c r="AM376" i="38" a="1"/>
  <c r="AR274" i="38" a="1"/>
  <c r="AR162" i="38" a="1"/>
  <c r="AJ453" i="38" a="1"/>
  <c r="O91" i="38" a="1"/>
  <c r="D143" i="38" a="1"/>
  <c r="AG118" i="38" a="1"/>
  <c r="L158" i="38" a="1"/>
  <c r="Y237" i="38" a="1"/>
  <c r="AN138" i="38" a="1"/>
  <c r="X88" i="38" a="1"/>
  <c r="AB112" i="38" a="1"/>
  <c r="T226" i="38" a="1"/>
  <c r="L224" i="38" a="1"/>
  <c r="Z176" i="38" a="1"/>
  <c r="K340" i="38" a="1"/>
  <c r="AH280" i="38" a="1"/>
  <c r="AK344" i="38" a="1"/>
  <c r="AL255" i="38" a="1"/>
  <c r="U278" i="38" a="1"/>
  <c r="AS123" i="38" a="1"/>
  <c r="AI123" i="38" a="1"/>
  <c r="AN192" i="38" a="1"/>
  <c r="V389" i="38" a="1"/>
  <c r="V217" i="38" a="1"/>
  <c r="AE223" i="38" a="1"/>
  <c r="W210" i="38" a="1"/>
  <c r="AR310" i="38" a="1"/>
  <c r="U128" i="38" a="1"/>
  <c r="AE416" i="38" a="1"/>
  <c r="AB92" i="38" a="1"/>
  <c r="AS424" i="38" a="1"/>
  <c r="D132" i="38" a="1"/>
  <c r="X246" i="38" a="1"/>
  <c r="P393" i="38" a="1"/>
  <c r="AS282" i="38" a="1"/>
  <c r="G174" i="38" a="1"/>
  <c r="AA396" i="38" a="1"/>
  <c r="E177" i="38" a="1"/>
  <c r="AB216" i="38" a="1"/>
  <c r="AG356" i="38" a="1"/>
  <c r="J203" i="38" a="1"/>
  <c r="AN97" i="38" a="1"/>
  <c r="AC84" i="38" a="1"/>
  <c r="AE88" i="38" a="1"/>
  <c r="AP204" i="38" a="1"/>
  <c r="AG114" i="38" a="1"/>
  <c r="E152" i="38" a="1"/>
  <c r="J108" i="38" a="1"/>
  <c r="AL347" i="38" a="1"/>
  <c r="K310" i="38" a="1"/>
  <c r="J370" i="38" a="1"/>
  <c r="AN426" i="38" a="1"/>
  <c r="L190" i="38" a="1"/>
  <c r="AO356" i="38" a="1"/>
  <c r="V90" i="38" a="1"/>
  <c r="Z196" i="38" a="1"/>
  <c r="AM337" i="38" a="1"/>
  <c r="AP258" i="38" a="1"/>
  <c r="AN390" i="38" a="1"/>
  <c r="AR208" i="38" a="1"/>
  <c r="AQ261" i="38" a="1"/>
  <c r="L100" i="38" a="1"/>
  <c r="S327" i="38" a="1"/>
  <c r="AJ401" i="38" a="1"/>
  <c r="J309" i="38" a="1"/>
  <c r="AI136" i="38" a="1"/>
  <c r="Q397" i="38" a="1"/>
  <c r="AK133" i="38" a="1"/>
  <c r="Z178" i="38" a="1"/>
  <c r="AB157" i="38" a="1"/>
  <c r="AI301" i="38" a="1"/>
  <c r="J176" i="38" a="1"/>
  <c r="K302" i="38" a="1"/>
  <c r="P218" i="38" a="1"/>
  <c r="P308" i="38" a="1"/>
  <c r="AA280" i="38" a="1"/>
  <c r="AP180" i="38" a="1"/>
  <c r="P468" i="38" a="1"/>
  <c r="AE301" i="38" a="1"/>
  <c r="K202" i="38" a="1"/>
  <c r="S77" i="38" a="1"/>
  <c r="N150" i="38" a="1"/>
  <c r="AN429" i="38" a="1"/>
  <c r="AN461" i="38" a="1"/>
  <c r="K219" i="38" a="1"/>
  <c r="V424" i="38" a="1"/>
  <c r="F206" i="38" a="1"/>
  <c r="AR138" i="38" a="1"/>
  <c r="AK152" i="38" a="1"/>
  <c r="AE82" i="38" a="1"/>
  <c r="W119" i="38" a="1"/>
  <c r="G230" i="38" a="1"/>
  <c r="K377" i="38" a="1"/>
  <c r="T317" i="38" a="1"/>
  <c r="AB305" i="38" a="1"/>
  <c r="P93" i="38" a="1"/>
  <c r="K329" i="38" a="1"/>
  <c r="L207" i="38" a="1"/>
  <c r="AG377" i="38" a="1"/>
  <c r="AM329" i="38" a="1"/>
  <c r="O99" i="38" a="1"/>
  <c r="X85" i="38" a="1"/>
  <c r="E328" i="38" a="1"/>
  <c r="AK200" i="38" a="1"/>
  <c r="W200" i="38" a="1"/>
  <c r="R177" i="38" a="1"/>
  <c r="R142" i="38" a="1"/>
  <c r="AF174" i="38" a="1"/>
  <c r="AF102" i="38" a="1"/>
  <c r="P167" i="38" a="1"/>
  <c r="AK245" i="38" a="1"/>
  <c r="AO441" i="38" a="1"/>
  <c r="I127" i="38" a="1"/>
  <c r="AE364" i="38" a="1"/>
  <c r="V412" i="38" a="1"/>
  <c r="X370" i="38" a="1"/>
  <c r="AN367" i="38" a="1"/>
  <c r="M273" i="38" a="1"/>
  <c r="Q121" i="38" a="1"/>
  <c r="D237" i="38" a="1"/>
  <c r="AB144" i="38" a="1"/>
  <c r="S407" i="38" a="1"/>
  <c r="AQ251" i="38" a="1"/>
  <c r="O316" i="38" a="1"/>
  <c r="AF467" i="38" a="1"/>
  <c r="T251" i="38" a="1"/>
  <c r="AM364" i="38" a="1"/>
  <c r="AQ211" i="38" a="1"/>
  <c r="AN389" i="38" a="1"/>
  <c r="F460" i="38" a="1"/>
  <c r="AS162" i="38" a="1"/>
  <c r="Y73" i="38" a="1"/>
  <c r="S76" i="38" a="1"/>
  <c r="R455" i="38" a="1"/>
  <c r="AN270" i="38" a="1"/>
  <c r="AK170" i="38" a="1"/>
  <c r="AL299" i="38" a="1"/>
  <c r="AJ236" i="38" a="1"/>
  <c r="X143" i="38" a="1"/>
  <c r="H243" i="38" a="1"/>
  <c r="AH449" i="38" a="1"/>
  <c r="H307" i="38" a="1"/>
  <c r="AL147" i="38" a="1"/>
  <c r="AG428" i="38" a="1"/>
  <c r="AG232" i="38" a="1"/>
  <c r="AM81" i="38" a="1"/>
  <c r="U430" i="38" a="1"/>
  <c r="AG291" i="38" a="1"/>
  <c r="AG111" i="38" a="1"/>
  <c r="V261" i="38" a="1"/>
  <c r="D219" i="38" a="1"/>
  <c r="D341" i="38" a="1"/>
  <c r="AN421" i="38" a="1"/>
  <c r="S210" i="38" a="1"/>
  <c r="P403" i="38" a="1"/>
  <c r="Y273" i="38" a="1"/>
  <c r="AP74" i="38" a="1"/>
  <c r="W341" i="38" a="1"/>
  <c r="AA328" i="38" a="1"/>
  <c r="U296" i="38" a="1"/>
  <c r="AD471" i="38" a="1"/>
  <c r="D323" i="38" a="1"/>
  <c r="AR372" i="38" a="1"/>
  <c r="P213" i="38" a="1"/>
  <c r="M317" i="38" a="1"/>
  <c r="K262" i="38" a="1"/>
  <c r="U298" i="38" a="1"/>
  <c r="L199" i="38" a="1"/>
  <c r="N472" i="38" a="1"/>
  <c r="U75" i="38" a="1"/>
  <c r="AI107" i="38" a="1"/>
  <c r="AF185" i="38" a="1"/>
  <c r="U336" i="38" a="1"/>
  <c r="AK173" i="38" a="1"/>
  <c r="V85" i="38" a="1"/>
  <c r="U178" i="38" a="1"/>
  <c r="AM216" i="38" a="1"/>
  <c r="U134" i="38" a="1"/>
  <c r="AO384" i="38" a="1"/>
  <c r="M240" i="38" a="1"/>
  <c r="D395" i="38" a="1"/>
  <c r="V220" i="38" a="1"/>
  <c r="AJ93" i="38" a="1"/>
  <c r="I294" i="38" a="1"/>
  <c r="P462" i="38" a="1"/>
  <c r="AT436" i="38" a="1"/>
  <c r="AK206" i="38" a="1"/>
  <c r="AD95" i="38" a="1"/>
  <c r="M219" i="38" a="1"/>
  <c r="AR205" i="38" a="1"/>
  <c r="H230" i="38" a="1"/>
  <c r="AD157" i="38" a="1"/>
  <c r="AC316" i="38" a="1"/>
  <c r="S137" i="38" a="1"/>
  <c r="AR99" i="38" a="1"/>
  <c r="AN344" i="38" a="1"/>
  <c r="AJ213" i="38" a="1"/>
  <c r="T122" i="38" a="1"/>
  <c r="V430" i="38" a="1"/>
  <c r="G293" i="38" a="1"/>
  <c r="K373" i="38" a="1"/>
  <c r="Y412" i="38" a="1"/>
  <c r="AQ77" i="38" a="1"/>
  <c r="AQ126" i="38" a="1"/>
  <c r="M120" i="38" a="1"/>
  <c r="N277" i="38" a="1"/>
  <c r="U203" i="38" a="1"/>
  <c r="T145" i="38" a="1"/>
  <c r="AM464" i="38" a="1"/>
  <c r="AO220" i="38" a="1"/>
  <c r="AM221" i="38" a="1"/>
  <c r="H411" i="38" a="1"/>
  <c r="AA392" i="38" a="1"/>
  <c r="AG225" i="38" a="1"/>
  <c r="Y313" i="38" a="1"/>
  <c r="AT325" i="38" a="1"/>
  <c r="O148" i="38" a="1"/>
  <c r="Z333" i="38" a="1"/>
  <c r="AH395" i="38" a="1"/>
  <c r="T363" i="38" a="1"/>
  <c r="O299" i="38" a="1"/>
  <c r="AS407" i="38" a="1"/>
  <c r="D270" i="38" a="1"/>
  <c r="G247" i="38" a="1"/>
  <c r="AD410" i="38" a="1"/>
  <c r="H184" i="38" a="1"/>
  <c r="Z218" i="38" a="1"/>
  <c r="X221" i="38" a="1"/>
  <c r="U320" i="38" a="1"/>
  <c r="F457" i="38" a="1"/>
  <c r="X266" i="38" a="1"/>
  <c r="AH239" i="38" a="1"/>
  <c r="AK431" i="38" a="1"/>
  <c r="AT129" i="38" a="1"/>
  <c r="AE428" i="38" a="1"/>
  <c r="P411" i="38" a="1"/>
  <c r="AF220" i="38" a="1"/>
  <c r="AF377" i="38" a="1"/>
  <c r="AJ151" i="38" a="1"/>
  <c r="N405" i="38" a="1"/>
  <c r="Y153" i="38" a="1"/>
  <c r="J373" i="38" a="1"/>
  <c r="AR338" i="38" a="1"/>
  <c r="AS414" i="38" a="1"/>
  <c r="AA153" i="38" a="1"/>
  <c r="G80" i="38" a="1"/>
  <c r="AE328" i="38" a="1"/>
  <c r="AC131" i="38" a="1"/>
  <c r="AF167" i="38" a="1"/>
  <c r="AQ368" i="38" a="1"/>
  <c r="X354" i="38" a="1"/>
  <c r="J144" i="38" a="1"/>
  <c r="AJ267" i="38" a="1"/>
  <c r="E305" i="38" a="1"/>
  <c r="G106" i="38" a="1"/>
  <c r="AD367" i="38" a="1"/>
  <c r="AN288" i="38" a="1"/>
  <c r="AE449" i="38" a="1"/>
  <c r="U418" i="38" a="1"/>
  <c r="AG148" i="38" a="1"/>
  <c r="AT116" i="38" a="1"/>
  <c r="AJ450" i="38" a="1"/>
  <c r="K355" i="38" a="1"/>
  <c r="AQ207" i="38" a="1"/>
  <c r="AD455" i="38" a="1"/>
  <c r="AK129" i="38" a="1"/>
  <c r="H112" i="38" a="1"/>
  <c r="V370" i="38" a="1"/>
  <c r="AC312" i="38" a="1"/>
  <c r="S445" i="38" a="1"/>
  <c r="W202" i="38" a="1"/>
  <c r="P392" i="38" a="1"/>
  <c r="O234" i="38" a="1"/>
  <c r="AD240" i="38" a="1"/>
  <c r="AR172" i="38" a="1"/>
  <c r="AJ206" i="38" a="1"/>
  <c r="AM420" i="38" a="1"/>
  <c r="AG401" i="38" a="1"/>
  <c r="AB150" i="38" a="1"/>
  <c r="AG200" i="38" a="1"/>
  <c r="W266" i="38" a="1"/>
  <c r="AC360" i="38" a="1"/>
  <c r="V146" i="38" a="1"/>
  <c r="AC460" i="38" a="1"/>
  <c r="AO223" i="38" a="1"/>
  <c r="T181" i="38" a="1"/>
  <c r="S350" i="38" a="1"/>
  <c r="I329" i="38" a="1"/>
  <c r="P147" i="38" a="1"/>
  <c r="T367" i="38" a="1"/>
  <c r="U253" i="38" a="1"/>
  <c r="I430" i="38" a="1"/>
  <c r="AG294" i="38" a="1"/>
  <c r="H258" i="38" a="1"/>
  <c r="AL258" i="38" a="1"/>
  <c r="F324" i="38" a="1"/>
  <c r="K166" i="38" a="1"/>
  <c r="O372" i="38" a="1"/>
  <c r="S103" i="38" a="1"/>
  <c r="F266" i="38" a="1"/>
  <c r="N451" i="38" a="1"/>
  <c r="AR180" i="38" a="1"/>
  <c r="AH123" i="38" a="1"/>
  <c r="F444" i="38" a="1"/>
  <c r="AL253" i="38" a="1"/>
  <c r="AO222" i="38" a="1"/>
  <c r="AB238" i="38" a="1"/>
  <c r="AG201" i="38" a="1"/>
  <c r="AN437" i="38" a="1"/>
  <c r="S323" i="38" a="1"/>
  <c r="U95" i="38" a="1"/>
  <c r="Q134" i="38" a="1"/>
  <c r="G172" i="38" a="1"/>
  <c r="U145" i="38" a="1"/>
  <c r="G205" i="38" a="1"/>
  <c r="AT159" i="38" a="1"/>
  <c r="G300" i="38" a="1"/>
  <c r="J423" i="38" a="1"/>
  <c r="AN176" i="38" a="1"/>
  <c r="R93" i="38" a="1"/>
  <c r="AK112" i="38" a="1"/>
  <c r="AM160" i="38" a="1"/>
  <c r="T126" i="38" a="1"/>
  <c r="AO190" i="38" a="1"/>
  <c r="AQ335" i="38" a="1"/>
  <c r="AT328" i="38" a="1"/>
  <c r="AL440" i="38" a="1"/>
  <c r="U165" i="38" a="1"/>
  <c r="AR394" i="38" a="1"/>
  <c r="AF290" i="38" a="1"/>
  <c r="V132" i="38" a="1"/>
  <c r="AB264" i="38" a="1"/>
  <c r="AE181" i="38" a="1"/>
  <c r="AK460" i="38" a="1"/>
  <c r="F221" i="38" a="1"/>
  <c r="I144" i="38" a="1"/>
  <c r="AK266" i="38" a="1"/>
  <c r="Y302" i="38" a="1"/>
  <c r="G333" i="38" a="1"/>
  <c r="E203" i="38" a="1"/>
  <c r="E278" i="38" a="1"/>
  <c r="J224" i="38" a="1"/>
  <c r="AM319" i="38" a="1"/>
  <c r="V295" i="38" a="1"/>
  <c r="W333" i="38" a="1"/>
  <c r="AN403" i="38" a="1"/>
  <c r="AB188" i="38" a="1"/>
  <c r="AE434" i="38" a="1"/>
  <c r="Q229" i="38" a="1"/>
  <c r="AQ86" i="38" a="1"/>
  <c r="M176" i="38" a="1"/>
  <c r="Z157" i="38" a="1"/>
  <c r="AP87" i="38" a="1"/>
  <c r="Q429" i="38" a="1"/>
  <c r="AM354" i="38" a="1"/>
  <c r="N141" i="38" a="1"/>
  <c r="K148" i="38" a="1"/>
  <c r="AO451" i="38" a="1"/>
  <c r="AG164" i="38" a="1"/>
  <c r="AL172" i="38" a="1"/>
  <c r="AD84" i="38" a="1"/>
  <c r="U467" i="38" a="1"/>
  <c r="L266" i="38" a="1"/>
  <c r="Y206" i="38" a="1"/>
  <c r="U452" i="38" a="1"/>
  <c r="D244" i="38" a="1"/>
  <c r="AA407" i="38" a="1"/>
  <c r="S467" i="38" a="1"/>
  <c r="AF452" i="38" a="1"/>
  <c r="AT429" i="38" a="1"/>
  <c r="Y212" i="38" a="1"/>
  <c r="Q213" i="38" a="1"/>
  <c r="AF355" i="38" a="1"/>
  <c r="M215" i="38" a="1"/>
  <c r="AN119" i="38" a="1"/>
  <c r="AD319" i="38" a="1"/>
  <c r="E223" i="38" a="1"/>
  <c r="AR270" i="38" a="1"/>
  <c r="AF351" i="38" a="1"/>
  <c r="Z441" i="38" a="1"/>
  <c r="N352" i="38" a="1"/>
  <c r="AB177" i="38" a="1"/>
  <c r="AN316" i="38" a="1"/>
  <c r="AE443" i="38" a="1"/>
  <c r="AT454" i="38" a="1"/>
  <c r="D303" i="38" a="1"/>
  <c r="Z205" i="38" a="1"/>
  <c r="W322" i="38" a="1"/>
  <c r="AS269" i="38" a="1"/>
  <c r="U375" i="38" a="1"/>
  <c r="AL183" i="38" a="1"/>
  <c r="AL250" i="38" a="1"/>
  <c r="AE91" i="38" a="1"/>
  <c r="AT123" i="38" a="1"/>
  <c r="D250" i="38" a="1"/>
  <c r="W229" i="38" a="1"/>
  <c r="AQ107" i="38" a="1"/>
  <c r="Y211" i="38" a="1"/>
  <c r="AD256" i="38" a="1"/>
  <c r="AH237" i="38" a="1"/>
  <c r="M458" i="38" a="1"/>
  <c r="J368" i="38" a="1"/>
  <c r="E260" i="38" a="1"/>
  <c r="J457" i="38" a="1"/>
  <c r="AH422" i="38" a="1"/>
  <c r="U310" i="38" a="1"/>
  <c r="X470" i="38" a="1"/>
  <c r="AQ357" i="38" a="1"/>
  <c r="AM260" i="38" a="1"/>
  <c r="AH243" i="38" a="1"/>
  <c r="AM164" i="38" a="1"/>
  <c r="AF114" i="38" a="1"/>
  <c r="R428" i="38" a="1"/>
  <c r="D74" i="38" a="1"/>
  <c r="G260" i="38" a="1"/>
  <c r="K427" i="38" a="1"/>
  <c r="AQ159" i="38" a="1"/>
  <c r="AP147" i="38" a="1"/>
  <c r="N261" i="38" a="1"/>
  <c r="P95" i="38" a="1"/>
  <c r="I280" i="38" a="1"/>
  <c r="AL358" i="38" a="1"/>
  <c r="K214" i="38" a="1"/>
  <c r="AK452" i="38" a="1"/>
  <c r="AD246" i="38" a="1"/>
  <c r="AM407" i="38" a="1"/>
  <c r="O321" i="38" a="1"/>
  <c r="AT246" i="38" a="1"/>
  <c r="X160" i="38" a="1"/>
  <c r="M314" i="38" a="1"/>
  <c r="V259" i="38" a="1"/>
  <c r="K390" i="38" a="1"/>
  <c r="O123" i="38" a="1"/>
  <c r="AB254" i="38" a="1"/>
  <c r="R97" i="38" a="1"/>
  <c r="O263" i="38" a="1"/>
  <c r="V119" i="38" a="1"/>
  <c r="Q113" i="38" a="1"/>
  <c r="AI283" i="38" a="1"/>
  <c r="AO128" i="38" a="1"/>
  <c r="S251" i="38" a="1"/>
  <c r="AT238" i="38" a="1"/>
  <c r="AE142" i="38" a="1"/>
  <c r="AC107" i="38" a="1"/>
  <c r="S108" i="38" a="1"/>
  <c r="H267" i="38" a="1"/>
  <c r="AH416" i="38" a="1"/>
  <c r="AO319" i="38" a="1"/>
  <c r="N435" i="38" a="1"/>
  <c r="X116" i="38" a="1"/>
  <c r="AR459" i="38" a="1"/>
  <c r="AN303" i="38" a="1"/>
  <c r="N83" i="38" a="1"/>
  <c r="AO243" i="38" a="1"/>
  <c r="AM424" i="38" a="1"/>
  <c r="P379" i="38" a="1"/>
  <c r="AC387" i="38" a="1"/>
  <c r="AT297" i="38" a="1"/>
  <c r="AH377" i="38" a="1"/>
  <c r="AA320" i="38" a="1"/>
  <c r="AQ317" i="38" a="1"/>
  <c r="AJ230" i="38" a="1"/>
  <c r="AO205" i="38" a="1"/>
  <c r="AN88" i="38" a="1"/>
  <c r="K460" i="38" a="1"/>
  <c r="F99" i="38" a="1"/>
  <c r="AT95" i="38" a="1"/>
  <c r="AJ188" i="38" a="1"/>
  <c r="K418" i="38" a="1"/>
  <c r="AM148" i="38" a="1"/>
  <c r="AB84" i="38" a="1"/>
  <c r="AC328" i="38" a="1"/>
  <c r="E226" i="38" a="1"/>
  <c r="AD280" i="38" a="1"/>
  <c r="AT93" i="38" a="1"/>
  <c r="AK217" i="38" a="1"/>
  <c r="AL214" i="38" a="1"/>
  <c r="P466" i="38" a="1"/>
  <c r="P279" i="38" a="1"/>
  <c r="K76" i="38" a="1"/>
  <c r="J219" i="38" a="1"/>
  <c r="AL143" i="38" a="1"/>
  <c r="G310" i="38" a="1"/>
  <c r="E85" i="38" a="1"/>
  <c r="AN332" i="38" a="1"/>
  <c r="P144" i="38" a="1"/>
  <c r="AB250" i="38" a="1"/>
  <c r="AA296" i="38" a="1"/>
  <c r="AQ153" i="38" a="1"/>
  <c r="G132" i="38" a="1"/>
  <c r="T187" i="38" a="1"/>
  <c r="Z389" i="38" a="1"/>
  <c r="G248" i="38" a="1"/>
  <c r="W88" i="38" a="1"/>
  <c r="S101" i="38" a="1"/>
  <c r="Z112" i="38" a="1"/>
  <c r="Z124" i="38" a="1"/>
  <c r="Q89" i="38" a="1"/>
  <c r="AA418" i="38" a="1"/>
  <c r="O424" i="38" a="1"/>
  <c r="AP85" i="38" a="1"/>
  <c r="AE97" i="38" a="1"/>
  <c r="AM95" i="38" a="1"/>
  <c r="J205" i="38" a="1"/>
  <c r="H408" i="38" a="1"/>
  <c r="AC263" i="38" a="1"/>
  <c r="AB446" i="38" a="1"/>
  <c r="AQ315" i="38" a="1"/>
  <c r="N312" i="38" a="1"/>
  <c r="N148" i="38" a="1"/>
  <c r="AD187" i="38" a="1"/>
  <c r="I411" i="38" a="1"/>
  <c r="M118" i="38" a="1"/>
  <c r="AD167" i="38" a="1"/>
  <c r="S189" i="38" a="1"/>
  <c r="AS266" i="38" a="1"/>
  <c r="U148" i="38" a="1"/>
  <c r="AA442" i="38" a="1"/>
  <c r="AM181" i="38" a="1"/>
  <c r="Y140" i="38" a="1"/>
  <c r="I455" i="38" a="1"/>
  <c r="AB106" i="38" a="1"/>
  <c r="Z96" i="38" a="1"/>
  <c r="J200" i="38" a="1"/>
  <c r="AS275" i="38" a="1"/>
  <c r="AL173" i="38" a="1"/>
  <c r="AM247" i="38" a="1"/>
  <c r="R361" i="38" a="1"/>
  <c r="AI455" i="38" a="1"/>
  <c r="Y231" i="38" a="1"/>
  <c r="Z390" i="38" a="1"/>
  <c r="AK390" i="38" a="1"/>
  <c r="D301" i="38" a="1"/>
  <c r="AD89" i="38" a="1"/>
  <c r="AG213" i="38" a="1"/>
  <c r="I155" i="38" a="1"/>
  <c r="AD350" i="38" a="1"/>
  <c r="AP377" i="38" a="1"/>
  <c r="AH186" i="38" a="1"/>
  <c r="AC163" i="38" a="1"/>
  <c r="AF142" i="38" a="1"/>
  <c r="AM101" i="38" a="1"/>
  <c r="AK137" i="38" a="1"/>
  <c r="N404" i="38" a="1"/>
  <c r="V307" i="38" a="1"/>
  <c r="X453" i="38" a="1"/>
  <c r="AR417" i="38" a="1"/>
  <c r="AM203" i="38" a="1"/>
  <c r="N127" i="38" a="1"/>
  <c r="H249" i="38" a="1"/>
  <c r="G396" i="38" a="1"/>
  <c r="AN197" i="38" a="1"/>
  <c r="V322" i="38" a="1"/>
  <c r="J190" i="38" a="1"/>
  <c r="AR237" i="38" a="1"/>
  <c r="AN269" i="38" a="1"/>
  <c r="U224" i="38" a="1"/>
  <c r="AI112" i="38" a="1"/>
  <c r="AI359" i="38" a="1"/>
  <c r="AG337" i="38" a="1"/>
  <c r="R110" i="38" a="1"/>
  <c r="AK178" i="38" a="1"/>
  <c r="AG169" i="38" a="1"/>
  <c r="AK429" i="38" a="1"/>
  <c r="H404" i="38" a="1"/>
  <c r="J428" i="38" a="1"/>
  <c r="E309" i="38" a="1"/>
  <c r="F174" i="38" a="1"/>
  <c r="AF430" i="38" a="1"/>
  <c r="R446" i="38" a="1"/>
  <c r="AR283" i="38" a="1"/>
  <c r="J259" i="38" a="1"/>
  <c r="K452" i="38" a="1"/>
  <c r="J127" i="38" a="1"/>
  <c r="U241" i="38" a="1"/>
  <c r="AF131" i="38" a="1"/>
  <c r="AM126" i="38" a="1"/>
  <c r="AN301" i="38" a="1"/>
  <c r="AP410" i="38" a="1"/>
  <c r="AR330" i="38" a="1"/>
  <c r="AP267" i="38" a="1"/>
  <c r="M192" i="38" a="1"/>
  <c r="U273" i="38" a="1"/>
  <c r="AE174" i="38" a="1"/>
  <c r="S217" i="38" a="1"/>
  <c r="AO213" i="38" a="1"/>
  <c r="AR224" i="38" a="1"/>
  <c r="P299" i="38" a="1"/>
  <c r="O210" i="38" a="1"/>
  <c r="AC190" i="38" a="1"/>
  <c r="H391" i="38" a="1"/>
  <c r="X412" i="38" a="1"/>
  <c r="K321" i="38" a="1"/>
  <c r="K154" i="38" a="1"/>
  <c r="AE281" i="38" a="1"/>
  <c r="Q333" i="38" a="1"/>
  <c r="AJ154" i="38" a="1"/>
  <c r="R152" i="38" a="1"/>
  <c r="P430" i="38" a="1"/>
  <c r="Q145" i="38" a="1"/>
  <c r="V281" i="38" a="1"/>
  <c r="X237" i="38" a="1"/>
  <c r="AO81" i="38" a="1"/>
  <c r="M354" i="38" a="1"/>
  <c r="G264" i="38" a="1"/>
  <c r="G341" i="38" a="1"/>
  <c r="G175" i="38" a="1"/>
  <c r="V308" i="38" a="1"/>
  <c r="AJ199" i="38" a="1"/>
  <c r="D356" i="38" a="1"/>
  <c r="K97" i="38" a="1"/>
  <c r="AN356" i="38" a="1"/>
  <c r="X153" i="38" a="1"/>
  <c r="M405" i="38" a="1"/>
  <c r="G91" i="38" a="1"/>
  <c r="D254" i="38" a="1"/>
  <c r="AQ74" i="38" a="1"/>
  <c r="AC257" i="38" a="1"/>
  <c r="P339" i="38" a="1"/>
  <c r="AD154" i="38" a="1"/>
  <c r="AR123" i="38" a="1"/>
  <c r="H329" i="38" a="1"/>
  <c r="AB421" i="38" a="1"/>
  <c r="Z444" i="38" a="1"/>
  <c r="AC396" i="38" a="1"/>
  <c r="AM157" i="38" a="1"/>
  <c r="AH99" i="38" a="1"/>
  <c r="F91" i="38" a="1"/>
  <c r="AM467" i="38" a="1"/>
  <c r="Q359" i="38" a="1"/>
  <c r="Y459" i="38" a="1"/>
  <c r="K449" i="38" a="1"/>
  <c r="AC119" i="38" a="1"/>
  <c r="J392" i="38" a="1"/>
  <c r="H154" i="38" a="1"/>
  <c r="T299" i="38" a="1"/>
  <c r="H302" i="38" a="1"/>
  <c r="V206" i="38" a="1"/>
  <c r="R347" i="38" a="1"/>
  <c r="W145" i="38" a="1"/>
  <c r="AD460" i="38" a="1"/>
  <c r="G99" i="38" a="1"/>
  <c r="AF118" i="38" a="1"/>
  <c r="E361" i="38" a="1"/>
  <c r="AN148" i="38" a="1"/>
  <c r="W310" i="38" a="1"/>
  <c r="X269" i="38" a="1"/>
  <c r="AC394" i="38" a="1"/>
  <c r="X472" i="38" a="1"/>
  <c r="K128" i="38" a="1"/>
  <c r="K260" i="38" a="1"/>
  <c r="AI229" i="38" a="1"/>
  <c r="S312" i="38" a="1"/>
  <c r="P169" i="38" a="1"/>
  <c r="X369" i="38" a="1"/>
  <c r="F463" i="38" a="1"/>
  <c r="F156" i="38" a="1"/>
  <c r="E382" i="38" a="1"/>
  <c r="AI341" i="38" a="1"/>
  <c r="Z462" i="38" a="1"/>
  <c r="E445" i="38" a="1"/>
  <c r="AC305" i="38" a="1"/>
  <c r="D241" i="38" a="1"/>
  <c r="AN444" i="38" a="1"/>
  <c r="W424" i="38" a="1"/>
  <c r="X465" i="38" a="1"/>
  <c r="AQ344" i="38" a="1"/>
  <c r="S242" i="38" a="1"/>
  <c r="G253" i="38" a="1"/>
  <c r="V164" i="38" a="1"/>
  <c r="U209" i="38" a="1"/>
  <c r="V438" i="38" a="1"/>
  <c r="P246" i="38" a="1"/>
  <c r="E186" i="38" a="1"/>
  <c r="Y141" i="38" a="1"/>
  <c r="AP101" i="38" a="1"/>
  <c r="R275" i="38" a="1"/>
  <c r="AC115" i="38" a="1"/>
  <c r="T109" i="38" a="1"/>
  <c r="AK143" i="38" a="1"/>
  <c r="U114" i="38" a="1"/>
  <c r="AG415" i="38" a="1"/>
  <c r="T216" i="38" a="1"/>
  <c r="O463" i="38" a="1"/>
  <c r="L166" i="38" a="1"/>
  <c r="AT240" i="38" a="1"/>
  <c r="L180" i="38" a="1"/>
  <c r="AK447" i="38" a="1"/>
  <c r="M189" i="38" a="1"/>
  <c r="Z261" i="38" a="1"/>
  <c r="AQ131" i="38" a="1"/>
  <c r="AB153" i="38" a="1"/>
  <c r="R183" i="38" a="1"/>
  <c r="K269" i="38" a="1"/>
  <c r="AF461" i="38" a="1"/>
  <c r="AE265" i="38" a="1"/>
  <c r="AE318" i="38" a="1"/>
  <c r="AD214" i="38" a="1"/>
  <c r="AH357" i="38" a="1"/>
  <c r="AB191" i="38" a="1"/>
  <c r="AD233" i="38" a="1"/>
  <c r="W158" i="38" a="1"/>
  <c r="AQ263" i="38" a="1"/>
  <c r="J74" i="38" a="1"/>
  <c r="AL222" i="38" a="1"/>
  <c r="AL272" i="38" a="1"/>
  <c r="AM106" i="38" a="1"/>
  <c r="AI191" i="38" a="1"/>
  <c r="G107" i="38" a="1"/>
  <c r="AG78" i="38" a="1"/>
  <c r="K462" i="38" a="1"/>
  <c r="AS387" i="38" a="1"/>
  <c r="AS332" i="38" a="1"/>
  <c r="I472" i="38" a="1"/>
  <c r="AI165" i="38" a="1"/>
  <c r="U202" i="38" a="1"/>
  <c r="S413" i="38" a="1"/>
  <c r="AP174" i="38" a="1"/>
  <c r="K209" i="38" a="1"/>
  <c r="AF459" i="38" a="1"/>
  <c r="AE379" i="38" a="1"/>
  <c r="AS95" i="38" a="1"/>
  <c r="H155" i="38" a="1"/>
  <c r="AP243" i="38" a="1"/>
  <c r="D95" i="38" a="1"/>
  <c r="AI246" i="38" a="1"/>
  <c r="G234" i="38" a="1"/>
  <c r="AC382" i="38" a="1"/>
  <c r="U244" i="38" a="1"/>
  <c r="AG208" i="38" a="1"/>
  <c r="AA160" i="38" a="1"/>
  <c r="Z338" i="38" a="1"/>
  <c r="F88" i="38" a="1"/>
  <c r="D78" i="38" a="1"/>
  <c r="I171" i="38" a="1"/>
  <c r="AG470" i="38" a="1"/>
  <c r="AA379" i="38" a="1"/>
  <c r="AL430" i="38" a="1"/>
  <c r="AF127" i="38" a="1"/>
  <c r="AB111" i="38" a="1"/>
  <c r="I86" i="38" a="1"/>
  <c r="AR119" i="38" a="1"/>
  <c r="AP184" i="38" a="1"/>
  <c r="AE332" i="38" a="1"/>
  <c r="AD126" i="38" a="1"/>
  <c r="Z426" i="38" a="1"/>
  <c r="T304" i="38" a="1"/>
  <c r="T229" i="38" a="1"/>
  <c r="AT228" i="38" a="1"/>
  <c r="G150" i="38" a="1"/>
  <c r="D451" i="38" a="1"/>
  <c r="AN241" i="38" a="1"/>
  <c r="AJ282" i="38" a="1"/>
  <c r="Z388" i="38" a="1"/>
  <c r="D253" i="38" a="1"/>
  <c r="E151" i="38" a="1"/>
  <c r="AT457" i="38" a="1"/>
  <c r="AA348" i="38" a="1"/>
  <c r="AN451" i="38" a="1"/>
  <c r="AC366" i="38" a="1"/>
  <c r="E120" i="38" a="1"/>
  <c r="AB272" i="38" a="1"/>
  <c r="AI337" i="38" a="1"/>
  <c r="K466" i="38" a="1"/>
  <c r="D255" i="38" a="1"/>
  <c r="Y356" i="38" a="1"/>
  <c r="G171" i="38" a="1"/>
  <c r="O433" i="38" a="1"/>
  <c r="R335" i="38" a="1"/>
  <c r="AL231" i="38" a="1"/>
  <c r="AM231" i="38" a="1"/>
  <c r="J218" i="38" a="1"/>
  <c r="Y111" i="38" a="1"/>
  <c r="AM258" i="38" a="1"/>
  <c r="P193" i="38" a="1"/>
  <c r="AG185" i="38" a="1"/>
  <c r="AK234" i="38" a="1"/>
  <c r="AK158" i="38" a="1"/>
  <c r="AT413" i="38" a="1"/>
  <c r="AK306" i="38" a="1"/>
  <c r="W184" i="38" a="1"/>
  <c r="AC261" i="38" a="1"/>
  <c r="N336" i="38" a="1"/>
  <c r="AN381" i="38" a="1"/>
  <c r="N443" i="38" a="1"/>
  <c r="E234" i="38" a="1"/>
  <c r="AS413" i="38" a="1"/>
  <c r="O289" i="38" a="1"/>
  <c r="F261" i="38" a="1"/>
  <c r="AQ312" i="38" a="1"/>
  <c r="D376" i="38" a="1"/>
  <c r="AL131" i="38" a="1"/>
  <c r="AC87" i="38" a="1"/>
  <c r="AI314" i="38" a="1"/>
  <c r="R312" i="38" a="1"/>
  <c r="Y310" i="38" a="1"/>
  <c r="M168" i="38" a="1"/>
  <c r="AM207" i="38" a="1"/>
  <c r="V242" i="38" a="1"/>
  <c r="Y403" i="38" a="1"/>
  <c r="AT412" i="38" a="1"/>
  <c r="AE138" i="38" a="1"/>
  <c r="I105" i="38" a="1"/>
  <c r="AK352" i="38" a="1"/>
  <c r="AM129" i="38" a="1"/>
  <c r="Q431" i="38" a="1"/>
  <c r="S214" i="38" a="1"/>
  <c r="AK462" i="38" a="1"/>
  <c r="O323" i="38" a="1"/>
  <c r="AO118" i="38" a="1"/>
  <c r="AJ235" i="38" a="1"/>
  <c r="AJ179" i="38" a="1"/>
  <c r="W439" i="38" a="1"/>
  <c r="AO248" i="38" a="1"/>
  <c r="P194" i="38" a="1"/>
  <c r="U235" i="38" a="1"/>
  <c r="AT226" i="38" a="1"/>
  <c r="O295" i="38" a="1"/>
  <c r="I175" i="38" a="1"/>
  <c r="AE170" i="38" a="1"/>
  <c r="AR169" i="38" a="1"/>
  <c r="AB452" i="38" a="1"/>
  <c r="H440" i="38" a="1"/>
  <c r="AM250" i="38" a="1"/>
  <c r="U163" i="38" a="1"/>
  <c r="G337" i="38" a="1"/>
  <c r="Z162" i="38" a="1"/>
  <c r="AF278" i="38" a="1"/>
  <c r="J437" i="38" a="1"/>
  <c r="AJ269" i="38" a="1"/>
  <c r="AI161" i="38" a="1"/>
  <c r="O96" i="38" a="1"/>
  <c r="AG214" i="38" a="1"/>
  <c r="K198" i="38" a="1"/>
  <c r="AB393" i="38" a="1"/>
  <c r="AJ134" i="38" a="1"/>
  <c r="AP343" i="38" a="1"/>
  <c r="U168" i="38" a="1"/>
  <c r="P241" i="38" a="1"/>
  <c r="AO113" i="38" a="1"/>
  <c r="J356" i="38" a="1"/>
  <c r="X193" i="38" a="1"/>
  <c r="AB383" i="38" a="1"/>
  <c r="AC102" i="38" a="1"/>
  <c r="AS248" i="38" a="1"/>
  <c r="M312" i="38" a="1"/>
  <c r="I227" i="38" a="1"/>
  <c r="AA326" i="38" a="1"/>
  <c r="AF354" i="38" a="1"/>
  <c r="AD222" i="38" a="1"/>
  <c r="AI438" i="38" a="1"/>
  <c r="P211" i="38" a="1"/>
  <c r="K95" i="38" a="1"/>
  <c r="AH166" i="38" a="1"/>
  <c r="AF400" i="38" a="1"/>
  <c r="L141" i="38" a="1"/>
  <c r="R351" i="38" a="1"/>
  <c r="AH133" i="38" a="1"/>
  <c r="L465" i="38" a="1"/>
  <c r="AO396" i="38" a="1"/>
  <c r="AE285" i="38" a="1"/>
  <c r="H383" i="38" a="1"/>
  <c r="P184" i="38" a="1"/>
  <c r="AC139" i="38" a="1"/>
  <c r="AC164" i="38" a="1"/>
  <c r="N316" i="38" a="1"/>
  <c r="Z191" i="38" a="1"/>
  <c r="Q135" i="38" a="1"/>
  <c r="V413" i="38" a="1"/>
  <c r="P249" i="38" a="1"/>
  <c r="AT314" i="38" a="1"/>
  <c r="J365" i="38" a="1"/>
  <c r="G367" i="38" a="1"/>
  <c r="J119" i="38" a="1"/>
  <c r="AJ107" i="38" a="1"/>
  <c r="AL379" i="38" a="1"/>
  <c r="AN93" i="38" a="1"/>
  <c r="AH190" i="38" a="1"/>
  <c r="G202" i="38" a="1"/>
  <c r="AT148" i="38" a="1"/>
  <c r="N331" i="38" a="1"/>
  <c r="AS253" i="38" a="1"/>
  <c r="G398" i="38" a="1"/>
  <c r="R139" i="38" a="1"/>
  <c r="Z242" i="38" a="1"/>
  <c r="X375" i="38" a="1"/>
  <c r="T235" i="38" a="1"/>
  <c r="J189" i="38" a="1"/>
  <c r="AA251" i="38" a="1"/>
  <c r="K280" i="38" a="1"/>
  <c r="AF107" i="38" a="1"/>
  <c r="AS145" i="38" a="1"/>
  <c r="S288" i="38" a="1"/>
  <c r="S294" i="38" a="1"/>
  <c r="R426" i="38" a="1"/>
  <c r="AI159" i="38" a="1"/>
  <c r="AI421" i="38" a="1"/>
  <c r="H357" i="38" a="1"/>
  <c r="I402" i="38" a="1"/>
  <c r="U100" i="38" a="1"/>
  <c r="AT440" i="38" a="1"/>
  <c r="AL292" i="38" a="1"/>
  <c r="M137" i="38" a="1"/>
  <c r="O462" i="38" a="1"/>
  <c r="AE239" i="38" a="1"/>
  <c r="AF103" i="38" a="1"/>
  <c r="E210" i="38" a="1"/>
  <c r="I270" i="38" a="1"/>
  <c r="AP196" i="38" a="1"/>
  <c r="E397" i="38" a="1"/>
  <c r="W133" i="38" a="1"/>
  <c r="AD132" i="38" a="1"/>
  <c r="AC431" i="38" a="1"/>
  <c r="T278" i="38" a="1"/>
  <c r="AM103" i="38" a="1"/>
  <c r="AS297" i="38" a="1"/>
  <c r="AL370" i="38" a="1"/>
  <c r="E415" i="38" a="1"/>
  <c r="AQ465" i="38" a="1"/>
  <c r="H406" i="38" a="1"/>
  <c r="L375" i="38" a="1"/>
  <c r="E369" i="38" a="1"/>
  <c r="M299" i="38" a="1"/>
  <c r="Y277" i="38" a="1"/>
  <c r="AC96" i="38" a="1"/>
  <c r="V433" i="38" a="1"/>
  <c r="AT191" i="38" a="1"/>
  <c r="AJ145" i="38" a="1"/>
  <c r="R461" i="38" a="1"/>
  <c r="X244" i="38" a="1"/>
  <c r="AT381" i="38" a="1"/>
  <c r="AD373" i="38" a="1"/>
  <c r="X428" i="38" a="1"/>
  <c r="AK237" i="38" a="1"/>
  <c r="AE220" i="38" a="1"/>
  <c r="W272" i="38" a="1"/>
  <c r="AG465" i="38" a="1"/>
  <c r="AM426" i="38" a="1"/>
  <c r="AL116" i="38" a="1"/>
  <c r="I79" i="38" a="1"/>
  <c r="V337" i="38" a="1"/>
  <c r="N119" i="38" a="1"/>
  <c r="AL464" i="38" a="1"/>
  <c r="AQ80" i="38" a="1"/>
  <c r="N143" i="38" a="1"/>
  <c r="H463" i="38" a="1"/>
  <c r="H106" i="38" a="1"/>
  <c r="Y97" i="38" a="1"/>
  <c r="Z308" i="38" a="1"/>
  <c r="AT138" i="38" a="1"/>
  <c r="Q378" i="38" a="1"/>
  <c r="AJ286" i="38" a="1"/>
  <c r="AH172" i="38" a="1"/>
  <c r="X157" i="38" a="1"/>
  <c r="J128" i="38" a="1"/>
  <c r="AA169" i="38" a="1"/>
  <c r="L393" i="38" a="1"/>
  <c r="S106" i="38" a="1"/>
  <c r="AT118" i="38" a="1"/>
  <c r="N86" i="38" a="1"/>
  <c r="L133" i="38" a="1"/>
  <c r="D190" i="38" a="1"/>
  <c r="AR81" i="38" a="1"/>
  <c r="AH152" i="38" a="1"/>
  <c r="G200" i="38" a="1"/>
  <c r="AF247" i="38" a="1"/>
  <c r="V94" i="38" a="1"/>
  <c r="AF264" i="38" a="1"/>
  <c r="AI245" i="38" a="1"/>
  <c r="AQ108" i="38" a="1"/>
  <c r="Z200" i="38" a="1"/>
  <c r="H170" i="38" a="1"/>
  <c r="D469" i="38" a="1"/>
  <c r="AS118" i="38" a="1"/>
  <c r="P188" i="38" a="1"/>
  <c r="D413" i="38" a="1"/>
  <c r="AB253" i="38" a="1"/>
  <c r="AR121" i="38" a="1"/>
  <c r="AA74" i="38" a="1"/>
  <c r="AP246" i="38" a="1"/>
  <c r="F201" i="38" a="1"/>
  <c r="AI94" i="38" a="1"/>
  <c r="AA134" i="38" a="1"/>
  <c r="AH294" i="38" a="1"/>
  <c r="AD318" i="38" a="1"/>
  <c r="AA163" i="38" a="1"/>
  <c r="W185" i="38" a="1"/>
  <c r="AS143" i="38" a="1"/>
  <c r="H203" i="38" a="1"/>
  <c r="V177" i="38" a="1"/>
  <c r="E350" i="38" a="1"/>
  <c r="AT380" i="38" a="1"/>
  <c r="AH213" i="38" a="1"/>
  <c r="G93" i="38" a="1"/>
  <c r="N339" i="38" a="1"/>
  <c r="AD416" i="38" a="1"/>
  <c r="L247" i="38" a="1"/>
  <c r="AP374" i="38" a="1"/>
  <c r="AK164" i="38" a="1"/>
  <c r="AE206" i="38" a="1"/>
  <c r="AF359" i="38" a="1"/>
  <c r="N122" i="38" a="1"/>
  <c r="AD463" i="38" a="1"/>
  <c r="X97" i="38" a="1"/>
  <c r="Y110" i="38" a="1"/>
  <c r="N108" i="38" a="1"/>
  <c r="Q370" i="38" a="1"/>
  <c r="U86" i="38" a="1"/>
  <c r="Y245" i="38" a="1"/>
  <c r="AC469" i="38" a="1"/>
  <c r="K281" i="38" a="1"/>
  <c r="I435" i="38" a="1"/>
  <c r="AL346" i="38" a="1"/>
  <c r="D184" i="38" a="1"/>
  <c r="AR445" i="38" a="1"/>
  <c r="O318" i="38" a="1"/>
  <c r="AC451" i="38" a="1"/>
  <c r="O458" i="38" a="1"/>
  <c r="AE393" i="38" a="1"/>
  <c r="T448" i="38" a="1"/>
  <c r="AR333" i="38" a="1"/>
  <c r="Q243" i="38" a="1"/>
  <c r="AD209" i="38" a="1"/>
  <c r="AM445" i="38" a="1"/>
  <c r="G444" i="38" a="1"/>
  <c r="AB128" i="38" a="1"/>
  <c r="K161" i="38" a="1"/>
  <c r="S122" i="38" a="1"/>
  <c r="R291" i="38" a="1"/>
  <c r="AF126" i="38" a="1"/>
  <c r="R380" i="38" a="1"/>
  <c r="S154" i="38" a="1"/>
  <c r="V451" i="38" a="1"/>
  <c r="O89" i="38" a="1"/>
  <c r="F380" i="38" a="1"/>
  <c r="L210" i="38" a="1"/>
  <c r="AH131" i="38" a="1"/>
  <c r="AI179" i="38" a="1"/>
  <c r="AB79" i="38" a="1"/>
  <c r="P260" i="38" a="1"/>
  <c r="AT251" i="38" a="1"/>
  <c r="AD183" i="38" a="1"/>
  <c r="AH273" i="38" a="1"/>
  <c r="L215" i="38" a="1"/>
  <c r="T374" i="38" a="1"/>
  <c r="W432" i="38" a="1"/>
  <c r="AQ141" i="38" a="1"/>
  <c r="AF376" i="38" a="1"/>
  <c r="D233" i="38" a="1"/>
  <c r="V329" i="38" a="1"/>
  <c r="K216" i="38" a="1"/>
  <c r="H290" i="38" a="1"/>
  <c r="AT143" i="38" a="1"/>
  <c r="AI350" i="38" a="1"/>
  <c r="AC218" i="38" a="1"/>
  <c r="AI472" i="38" a="1"/>
  <c r="AA116" i="38" a="1"/>
  <c r="J135" i="38" a="1"/>
  <c r="AI206" i="38" a="1"/>
  <c r="Z101" i="38" a="1"/>
  <c r="AI427" i="38" a="1"/>
  <c r="J300" i="38" a="1"/>
  <c r="AF233" i="38" a="1"/>
  <c r="L228" i="38" a="1"/>
  <c r="AI282" i="38" a="1"/>
  <c r="AN422" i="38" a="1"/>
  <c r="AE169" i="38" a="1"/>
  <c r="AG116" i="38" a="1"/>
  <c r="AO251" i="38" a="1"/>
  <c r="AA358" i="38" a="1"/>
  <c r="U447" i="38" a="1"/>
  <c r="T357" i="38" a="1"/>
  <c r="AI391" i="38" a="1"/>
  <c r="AP199" i="38" a="1"/>
  <c r="AB338" i="38" a="1"/>
  <c r="AL95" i="38" a="1"/>
  <c r="AL128" i="38" a="1"/>
  <c r="AI74" i="38" a="1"/>
  <c r="AO138" i="38" a="1"/>
  <c r="Z185" i="38" a="1"/>
  <c r="I128" i="38" a="1"/>
  <c r="H217" i="38" a="1"/>
  <c r="AN140" i="38" a="1"/>
  <c r="AE454" i="38" a="1"/>
  <c r="AA275" i="38" a="1"/>
  <c r="K270" i="38" a="1"/>
  <c r="AI183" i="38" a="1"/>
  <c r="K106" i="38" a="1"/>
  <c r="R200" i="38" a="1"/>
  <c r="N446" i="38" a="1"/>
  <c r="AT322" i="38" a="1"/>
  <c r="AO110" i="38" a="1"/>
  <c r="H451" i="38" a="1"/>
  <c r="AI228" i="38" a="1"/>
  <c r="D382" i="38" a="1"/>
  <c r="AN92" i="38" a="1"/>
  <c r="U347" i="38" a="1"/>
  <c r="AS204" i="38" a="1"/>
  <c r="H341" i="38" a="1"/>
  <c r="J143" i="38" a="1"/>
  <c r="AR267" i="38" a="1"/>
  <c r="AQ127" i="38" a="1"/>
  <c r="W257" i="38" a="1"/>
  <c r="S166" i="38" a="1"/>
  <c r="L287" i="38" a="1"/>
  <c r="J277" i="38" a="1"/>
  <c r="AB164" i="38" a="1"/>
  <c r="T90" i="38" a="1"/>
  <c r="P331" i="38" a="1"/>
  <c r="AH201" i="38" a="1"/>
  <c r="AN145" i="38" a="1"/>
  <c r="E99" i="38" a="1"/>
  <c r="AE327" i="38" a="1"/>
  <c r="U234" i="38" a="1"/>
  <c r="L298" i="38" a="1"/>
  <c r="AA168" i="38" a="1"/>
  <c r="AN279" i="38" a="1"/>
  <c r="AT108" i="38" a="1"/>
  <c r="Y150" i="38" a="1"/>
  <c r="M83" i="38" a="1"/>
  <c r="E267" i="38" a="1"/>
  <c r="J153" i="38" a="1"/>
  <c r="AF364" i="38" a="1"/>
  <c r="X151" i="38" a="1"/>
  <c r="AP73" i="38" a="1"/>
  <c r="AB240" i="38" a="1"/>
  <c r="AE189" i="38" a="1"/>
  <c r="AN144" i="38" a="1"/>
  <c r="AP131" i="38" a="1"/>
  <c r="E219" i="38" a="1"/>
  <c r="V183" i="38" a="1"/>
  <c r="Z283" i="38" a="1"/>
  <c r="AS125" i="38" a="1"/>
  <c r="AG322" i="38" a="1"/>
  <c r="Q308" i="38" a="1"/>
  <c r="G378" i="38" a="1"/>
  <c r="AF259" i="38" a="1"/>
  <c r="R111" i="38" a="1"/>
  <c r="E449" i="38" a="1"/>
  <c r="AE419" i="38" a="1"/>
  <c r="E431" i="38" a="1"/>
  <c r="V91" i="38" a="1"/>
  <c r="AB450" i="38" a="1"/>
  <c r="P238" i="38" a="1"/>
  <c r="F440" i="38" a="1"/>
  <c r="U115" i="38" a="1"/>
  <c r="K300" i="38" a="1"/>
  <c r="AS177" i="38" a="1"/>
  <c r="AA277" i="38" a="1"/>
  <c r="D450" i="38" a="1"/>
  <c r="V462" i="38" a="1"/>
  <c r="AK121" i="38" a="1"/>
  <c r="AS391" i="38" a="1"/>
  <c r="AO195" i="38" a="1"/>
  <c r="S243" i="38" a="1"/>
  <c r="S201" i="38" a="1"/>
  <c r="T217" i="38" a="1"/>
  <c r="G446" i="38" a="1"/>
  <c r="L395" i="38" a="1"/>
  <c r="AL188" i="38" a="1"/>
  <c r="AK207" i="38" a="1"/>
  <c r="AL278" i="38" a="1"/>
  <c r="AN361" i="38" a="1"/>
  <c r="S180" i="38" a="1"/>
  <c r="M111" i="38" a="1"/>
  <c r="AM137" i="38" a="1"/>
  <c r="Z290" i="38" a="1"/>
  <c r="K153" i="38" a="1"/>
  <c r="AA211" i="38" a="1"/>
  <c r="T275" i="38" a="1"/>
  <c r="Y276" i="38" a="1"/>
  <c r="AB194" i="38" a="1"/>
  <c r="AB242" i="38" a="1"/>
  <c r="AS84" i="38" a="1"/>
  <c r="AR381" i="38" a="1"/>
  <c r="AN223" i="38" a="1"/>
  <c r="AL287" i="38" a="1"/>
  <c r="AN343" i="38" a="1"/>
  <c r="H238" i="38" a="1"/>
  <c r="AJ339" i="38" a="1"/>
  <c r="G214" i="38" a="1"/>
  <c r="AK216" i="38" a="1"/>
  <c r="AT417" i="38" a="1"/>
  <c r="AP207" i="38" a="1"/>
  <c r="AB200" i="38" a="1"/>
  <c r="T128" i="38" a="1"/>
  <c r="I428" i="38" a="1"/>
  <c r="V208" i="38" a="1"/>
  <c r="AB212" i="38" a="1"/>
  <c r="G283" i="38" a="1"/>
  <c r="N107" i="38" a="1"/>
  <c r="U121" i="38" a="1"/>
  <c r="AT141" i="38" a="1"/>
  <c r="P124" i="38" a="1"/>
  <c r="V421" i="38" a="1"/>
  <c r="Y406" i="38" a="1"/>
  <c r="AK84" i="38" a="1"/>
  <c r="M318" i="38" a="1"/>
  <c r="F423" i="38" a="1"/>
  <c r="AQ468" i="38" a="1"/>
  <c r="AL107" i="38" a="1"/>
  <c r="AK180" i="38" a="1"/>
  <c r="Z342" i="38" a="1"/>
  <c r="Y266" i="38" a="1"/>
  <c r="AB118" i="38" a="1"/>
  <c r="AR152" i="38" a="1"/>
  <c r="K113" i="38" a="1"/>
  <c r="AL471" i="38" a="1"/>
  <c r="V298" i="38" a="1"/>
  <c r="I453" i="38" a="1"/>
  <c r="AG275" i="38" a="1"/>
  <c r="U431" i="38" a="1"/>
  <c r="AE230" i="38" a="1"/>
  <c r="P270" i="38" a="1"/>
  <c r="R94" i="38" a="1"/>
  <c r="Y433" i="38" a="1"/>
  <c r="AA192" i="38" a="1"/>
  <c r="AF90" i="38" a="1"/>
  <c r="G221" i="38" a="1"/>
  <c r="L259" i="38" a="1"/>
  <c r="AT389" i="38" a="1"/>
  <c r="Y185" i="38" a="1"/>
  <c r="AI241" i="38" a="1"/>
  <c r="AA218" i="38" a="1"/>
  <c r="M447" i="38" a="1"/>
  <c r="K271" i="38" a="1"/>
  <c r="AM102" i="38" a="1"/>
  <c r="AI152" i="38" a="1"/>
  <c r="V284" i="38" a="1"/>
  <c r="AD146" i="38" a="1"/>
  <c r="AL105" i="38" a="1"/>
  <c r="AO215" i="38" a="1"/>
  <c r="AM301" i="38" a="1"/>
  <c r="AI302" i="38" a="1"/>
  <c r="AG127" i="38" a="1"/>
  <c r="T390" i="38" a="1"/>
  <c r="AG159" i="38" a="1"/>
  <c r="Y151" i="38" a="1"/>
  <c r="AD78" i="38" a="1"/>
  <c r="V250" i="38" a="1"/>
  <c r="AA354" i="38" a="1"/>
  <c r="Y332" i="38" a="1"/>
  <c r="U263" i="38" a="1"/>
  <c r="Q425" i="38" a="1"/>
  <c r="AB205" i="38" a="1"/>
  <c r="T361" i="38" a="1"/>
  <c r="AN295" i="38" a="1"/>
  <c r="O167" i="38" a="1"/>
  <c r="AD161" i="38" a="1"/>
  <c r="AC244" i="38" a="1"/>
  <c r="E319" i="38" a="1"/>
  <c r="AS278" i="38" a="1"/>
  <c r="G201" i="38" a="1"/>
  <c r="W302" i="38" a="1"/>
  <c r="AK172" i="38" a="1"/>
  <c r="J193" i="38" a="1"/>
  <c r="AB251" i="38" a="1"/>
  <c r="O382" i="38" a="1"/>
  <c r="E364" i="38" a="1"/>
  <c r="AK289" i="38" a="1"/>
  <c r="AR136" i="38" a="1"/>
  <c r="AE343" i="38" a="1"/>
  <c r="E276" i="38" a="1"/>
  <c r="AP140" i="38" a="1"/>
  <c r="K114" i="38" a="1"/>
  <c r="S427" i="38" a="1"/>
  <c r="AI424" i="38" a="1"/>
  <c r="AD248" i="38" a="1"/>
  <c r="S216" i="38" a="1"/>
  <c r="X105" i="38" a="1"/>
  <c r="I369" i="38" a="1"/>
  <c r="AE131" i="38" a="1"/>
  <c r="AL104" i="38" a="1"/>
  <c r="AO252" i="38" a="1"/>
  <c r="Z110" i="38" a="1"/>
  <c r="AS241" i="38" a="1"/>
  <c r="X102" i="38" a="1"/>
  <c r="P215" i="38" a="1"/>
  <c r="AN134" i="38" a="1"/>
  <c r="AI116" i="38" a="1"/>
  <c r="AR463" i="38" a="1"/>
  <c r="AP268" i="38" a="1"/>
  <c r="D181" i="38" a="1"/>
  <c r="AI223" i="38" a="1"/>
  <c r="E137" i="38" a="1"/>
  <c r="AC393" i="38" a="1"/>
  <c r="AG398" i="38" a="1"/>
  <c r="AG189" i="38" a="1"/>
  <c r="AH136" i="38" a="1"/>
  <c r="Y364" i="38" a="1"/>
  <c r="AP399" i="38" a="1"/>
  <c r="H194" i="38" a="1"/>
  <c r="AN104" i="38" a="1"/>
  <c r="AB380" i="38" a="1"/>
  <c r="AG283" i="38" a="1"/>
  <c r="F388" i="38" a="1"/>
  <c r="P90" i="38" a="1"/>
  <c r="E231" i="38" a="1"/>
  <c r="R290" i="38" a="1"/>
  <c r="AB204" i="38" a="1"/>
  <c r="F318" i="38" a="1"/>
  <c r="Y176" i="38" a="1"/>
  <c r="W239" i="38" a="1"/>
  <c r="W263" i="38" a="1"/>
  <c r="AS117" i="38" a="1"/>
  <c r="AO238" i="38" a="1"/>
  <c r="AF170" i="38" a="1"/>
  <c r="AT257" i="38" a="1"/>
  <c r="H338" i="38" a="1"/>
  <c r="N364" i="38" a="1"/>
  <c r="V382" i="38" a="1"/>
  <c r="AF464" i="38" a="1"/>
  <c r="AR378" i="38" a="1"/>
  <c r="AR373" i="38" a="1"/>
  <c r="AR309" i="38" a="1"/>
  <c r="AC222" i="38" a="1"/>
  <c r="R216" i="38" a="1"/>
  <c r="AP345" i="38" a="1"/>
  <c r="J324" i="38" a="1"/>
  <c r="Z394" i="38" a="1"/>
  <c r="O106" i="38" a="1"/>
  <c r="AG329" i="38" a="1"/>
  <c r="AO82" i="38" a="1"/>
  <c r="S399" i="38" a="1"/>
  <c r="AC333" i="38" a="1"/>
  <c r="M237" i="38" a="1"/>
  <c r="AA227" i="38" a="1"/>
  <c r="R129" i="38" a="1"/>
  <c r="AM377" i="38" a="1"/>
  <c r="AL320" i="38" a="1"/>
  <c r="P113" i="38" a="1"/>
  <c r="AR461" i="38" a="1"/>
  <c r="AN363" i="38" a="1"/>
  <c r="AK372" i="38" a="1"/>
  <c r="AK316" i="38" a="1"/>
  <c r="J266" i="38" a="1"/>
  <c r="AM189" i="38" a="1"/>
  <c r="T445" i="38" a="1"/>
  <c r="AQ104" i="38" a="1"/>
  <c r="Q194" i="38" a="1"/>
  <c r="Y224" i="38" a="1"/>
  <c r="L85" i="38" a="1"/>
  <c r="E277" i="38" a="1"/>
  <c r="S451" i="38" a="1"/>
  <c r="AK277" i="38" a="1"/>
  <c r="AP151" i="38" a="1"/>
  <c r="H102" i="38" a="1"/>
  <c r="AG138" i="38" a="1"/>
  <c r="P143" i="38" a="1"/>
  <c r="AR153" i="38" a="1"/>
  <c r="H82" i="38" a="1"/>
  <c r="E199" i="38" a="1"/>
  <c r="AN373" i="38" a="1"/>
  <c r="AH209" i="38" a="1"/>
  <c r="S370" i="38" a="1"/>
  <c r="AK326" i="38" a="1"/>
  <c r="F353" i="38" a="1"/>
  <c r="AD219" i="38" a="1"/>
  <c r="AQ290" i="38" a="1"/>
  <c r="W100" i="38" a="1"/>
  <c r="R284" i="38" a="1"/>
  <c r="X268" i="38" a="1"/>
  <c r="G213" i="38" a="1"/>
  <c r="E179" i="38" a="1"/>
  <c r="K374" i="38" a="1"/>
  <c r="AR353" i="38" a="1"/>
  <c r="G271" i="38" a="1"/>
  <c r="P427" i="38" a="1"/>
  <c r="F188" i="38" a="1"/>
  <c r="G363" i="38" a="1"/>
  <c r="F245" i="38" a="1"/>
  <c r="AK236" i="38" a="1"/>
  <c r="L429" i="38" a="1"/>
  <c r="W347" i="38" a="1"/>
  <c r="N173" i="38" a="1"/>
  <c r="AR92" i="38" a="1"/>
  <c r="Y205" i="38" a="1"/>
  <c r="AF150" i="38" a="1"/>
  <c r="AE107" i="38" a="1"/>
  <c r="K294" i="38" a="1"/>
  <c r="AF200" i="38" a="1"/>
  <c r="H136" i="38" a="1"/>
  <c r="AJ81" i="38" a="1"/>
  <c r="K328" i="38" a="1"/>
  <c r="E169" i="38" a="1"/>
  <c r="AO260" i="38" a="1"/>
  <c r="AC216" i="38" a="1"/>
  <c r="U281" i="38" a="1"/>
  <c r="AI393" i="38" a="1"/>
  <c r="Y208" i="38" a="1"/>
  <c r="F390" i="38" a="1"/>
  <c r="AC287" i="38" a="1"/>
  <c r="AL187" i="38" a="1"/>
  <c r="L441" i="38" a="1"/>
  <c r="AH238" i="38" a="1"/>
  <c r="AE157" i="38" a="1"/>
  <c r="AB180" i="38" a="1"/>
  <c r="M110" i="38" a="1"/>
  <c r="O363" i="38" a="1"/>
  <c r="AH177" i="38" a="1"/>
  <c r="AL417" i="38" a="1"/>
  <c r="Y258" i="38" a="1"/>
  <c r="AS214" i="38" a="1"/>
  <c r="AB132" i="38" a="1"/>
  <c r="X279" i="38" a="1"/>
  <c r="AT371" i="38" a="1"/>
  <c r="AE185" i="38" a="1"/>
  <c r="N270" i="38" a="1"/>
  <c r="AQ122" i="38" a="1"/>
  <c r="W150" i="38" a="1"/>
  <c r="H97" i="38" a="1"/>
  <c r="AH148" i="38" a="1"/>
  <c r="Z245" i="38" a="1"/>
  <c r="F279" i="38" a="1"/>
  <c r="AN158" i="38" a="1"/>
  <c r="AN309" i="38" a="1"/>
  <c r="X402" i="38" a="1"/>
  <c r="T118" i="38" a="1"/>
  <c r="AO261" i="38" a="1"/>
  <c r="Q438" i="38" a="1"/>
  <c r="F202" i="38" a="1"/>
  <c r="Y220" i="38" a="1"/>
  <c r="AA149" i="38" a="1"/>
  <c r="E132" i="38" a="1"/>
  <c r="T356" i="38" a="1"/>
  <c r="Q446" i="38" a="1"/>
  <c r="AA186" i="38" a="1"/>
  <c r="S225" i="38" a="1"/>
  <c r="AI467" i="38" a="1"/>
  <c r="AC356" i="38" a="1"/>
  <c r="F92" i="38" a="1"/>
  <c r="H119" i="38" a="1"/>
  <c r="I314" i="38" a="1"/>
  <c r="I392" i="38" a="1"/>
  <c r="M78" i="38" a="1"/>
  <c r="AL388" i="38" a="1"/>
  <c r="P229" i="38" a="1"/>
  <c r="AD181" i="38" a="1"/>
  <c r="AJ76" i="38" a="1"/>
  <c r="AT424" i="38" a="1"/>
  <c r="N131" i="38" a="1"/>
  <c r="AP370" i="38" a="1"/>
  <c r="Q175" i="38" a="1"/>
  <c r="AN375" i="38" a="1"/>
  <c r="AD200" i="38" a="1"/>
  <c r="AF282" i="38" a="1"/>
  <c r="AA470" i="38" a="1"/>
  <c r="T340" i="38" a="1"/>
  <c r="AO459" i="38" a="1"/>
  <c r="AQ174" i="38" a="1"/>
  <c r="J207" i="38" a="1"/>
  <c r="AP253" i="38" a="1"/>
  <c r="N366" i="38" a="1"/>
  <c r="T385" i="38" a="1"/>
  <c r="W397" i="38" a="1"/>
  <c r="AQ451" i="38" a="1"/>
  <c r="G168" i="38" a="1"/>
  <c r="AJ290" i="38" a="1"/>
  <c r="K320" i="38" a="1"/>
  <c r="D240" i="38" a="1"/>
  <c r="AS271" i="38" a="1"/>
  <c r="AB235" i="38" a="1"/>
  <c r="P461" i="38" a="1"/>
  <c r="M223" i="38" a="1"/>
  <c r="U380" i="38" a="1"/>
  <c r="AL161" i="38" a="1"/>
  <c r="D357" i="38" a="1"/>
  <c r="T115" i="38" a="1"/>
  <c r="AT302" i="38" a="1"/>
  <c r="E197" i="38" a="1"/>
  <c r="AI233" i="38" a="1"/>
  <c r="AO346" i="38" a="1"/>
  <c r="Y460" i="38" a="1"/>
  <c r="J184" i="38" a="1"/>
  <c r="AQ291" i="38" a="1"/>
  <c r="AP457" i="38" a="1"/>
  <c r="L372" i="38" a="1"/>
  <c r="H174" i="38" a="1"/>
  <c r="AN132" i="38" a="1"/>
  <c r="M393" i="38" a="1"/>
  <c r="AM140" i="38" a="1"/>
  <c r="AH185" i="38" a="1"/>
  <c r="AC376" i="38" a="1"/>
  <c r="L78" i="38" a="1"/>
  <c r="AC246" i="38" a="1"/>
  <c r="N250" i="38" a="1"/>
  <c r="U283" i="38" a="1"/>
  <c r="AC117" i="38" a="1"/>
  <c r="X152" i="38" a="1"/>
  <c r="N417" i="38" a="1"/>
  <c r="AT408" i="38" a="1"/>
  <c r="AN460" i="38" a="1"/>
  <c r="W464" i="38" a="1"/>
  <c r="K261" i="38" a="1"/>
  <c r="AN121" i="38" a="1"/>
  <c r="X159" i="38" a="1"/>
  <c r="Q165" i="38" a="1"/>
  <c r="H427" i="38" a="1"/>
  <c r="Y128" i="38" a="1"/>
  <c r="AE446" i="38" a="1"/>
  <c r="AM158" i="38" a="1"/>
  <c r="H270" i="38" a="1"/>
  <c r="AK253" i="38" a="1"/>
  <c r="AG328" i="38" a="1"/>
  <c r="T239" i="38" a="1"/>
  <c r="AA376" i="38" a="1"/>
  <c r="I179" i="38" a="1"/>
  <c r="AD136" i="38" a="1"/>
  <c r="AG464" i="38" a="1"/>
  <c r="AH373" i="38" a="1"/>
  <c r="V411" i="38" a="1"/>
  <c r="S389" i="38" a="1"/>
  <c r="R394" i="38" a="1"/>
  <c r="R114" i="38" a="1"/>
  <c r="J289" i="38" a="1"/>
  <c r="L96" i="38" a="1"/>
  <c r="H181" i="38" a="1"/>
  <c r="AP194" i="38" a="1"/>
  <c r="U391" i="38" a="1"/>
  <c r="N390" i="38" a="1"/>
  <c r="D133" i="38" a="1"/>
  <c r="AD131" i="38" a="1"/>
  <c r="L345" i="38" a="1"/>
  <c r="V163" i="38" a="1"/>
  <c r="AK376" i="38" a="1"/>
  <c r="L453" i="38" a="1"/>
  <c r="AF261" i="38" a="1"/>
  <c r="J316" i="38" a="1"/>
  <c r="AA416" i="38" a="1"/>
  <c r="T282" i="38" a="1"/>
  <c r="O285" i="38" a="1"/>
  <c r="Y298" i="38" a="1"/>
  <c r="P311" i="38" a="1"/>
  <c r="AQ422" i="38" a="1"/>
  <c r="L165" i="38" a="1"/>
  <c r="S337" i="38" a="1"/>
  <c r="Z376" i="38" a="1"/>
  <c r="AL171" i="38" a="1"/>
  <c r="AF265" i="38" a="1"/>
  <c r="O297" i="38" a="1"/>
  <c r="W105" i="38" a="1"/>
  <c r="K428" i="38" a="1"/>
  <c r="F167" i="38" a="1"/>
  <c r="E158" i="38" a="1"/>
  <c r="M379" i="38" a="1"/>
  <c r="AH360" i="38" a="1"/>
  <c r="D179" i="38" a="1"/>
  <c r="AJ307" i="38" a="1"/>
  <c r="U341" i="38" a="1"/>
  <c r="J455" i="38" a="1"/>
  <c r="F101" i="38" a="1"/>
  <c r="S252" i="38" a="1"/>
  <c r="I342" i="38" a="1"/>
  <c r="E138" i="38" a="1"/>
  <c r="V312" i="38" a="1"/>
  <c r="AD450" i="38" a="1"/>
  <c r="G131" i="38" a="1"/>
  <c r="AK94" i="38" a="1"/>
  <c r="L305" i="38" a="1"/>
  <c r="AJ224" i="38" a="1"/>
  <c r="S211" i="38" a="1"/>
  <c r="E399" i="38" a="1"/>
  <c r="X378" i="38" a="1"/>
  <c r="P278" i="38" a="1"/>
  <c r="G180" i="38" a="1"/>
  <c r="I219" i="38" a="1"/>
  <c r="J376" i="38" a="1"/>
  <c r="P210" i="38" a="1"/>
  <c r="S227" i="38" a="1"/>
  <c r="AH418" i="38" a="1"/>
  <c r="V142" i="38" a="1"/>
  <c r="K362" i="38" a="1"/>
  <c r="G348" i="38" a="1"/>
  <c r="AA278" i="38" a="1"/>
  <c r="AK142" i="38" a="1"/>
  <c r="H85" i="38" a="1"/>
  <c r="AE235" i="38" a="1"/>
  <c r="AR398" i="38" a="1"/>
  <c r="N383" i="38" a="1"/>
  <c r="AM168" i="38" a="1"/>
  <c r="AD217" i="38" a="1"/>
  <c r="F443" i="38" a="1"/>
  <c r="J174" i="38" a="1"/>
  <c r="G422" i="38" a="1"/>
  <c r="R274" i="38" a="1"/>
  <c r="W452" i="38" a="1"/>
  <c r="N422" i="38" a="1"/>
  <c r="AH312" i="38" a="1"/>
  <c r="AJ257" i="38" a="1"/>
  <c r="AQ310" i="38" a="1"/>
  <c r="AI121" i="38" a="1"/>
  <c r="V269" i="38" a="1"/>
  <c r="Z190" i="38" a="1"/>
  <c r="AA154" i="38" a="1"/>
  <c r="AJ175" i="38" a="1"/>
  <c r="S409" i="38" a="1"/>
  <c r="X339" i="38" a="1"/>
  <c r="Y235" i="38" a="1"/>
  <c r="G438" i="38" a="1"/>
  <c r="AC243" i="38" a="1"/>
  <c r="Y347" i="38" a="1"/>
  <c r="AO174" i="38" a="1"/>
  <c r="M386" i="38" a="1"/>
  <c r="Z181" i="38" a="1"/>
  <c r="R405" i="38" a="1"/>
  <c r="Y418" i="38" a="1"/>
  <c r="AA386" i="38" a="1"/>
  <c r="T422" i="38" a="1"/>
  <c r="AK312" i="38" a="1"/>
  <c r="AQ319" i="38" a="1"/>
  <c r="AM190" i="38" a="1"/>
  <c r="AF437" i="38" a="1"/>
  <c r="W250" i="38" a="1"/>
  <c r="Z294" i="38" a="1"/>
  <c r="O275" i="38" a="1"/>
  <c r="T166" i="38" a="1"/>
  <c r="AG221" i="38" a="1"/>
  <c r="K470" i="38" a="1"/>
  <c r="AC270" i="38" a="1"/>
  <c r="Q154" i="38" a="1"/>
  <c r="AQ76" i="38" a="1"/>
  <c r="E420" i="38" a="1"/>
  <c r="AC324" i="38" a="1"/>
  <c r="AI333" i="38" a="1"/>
  <c r="J245" i="38" a="1"/>
  <c r="R313" i="38" a="1"/>
  <c r="E75" i="38" a="1"/>
  <c r="AO360" i="38" a="1"/>
  <c r="AG455" i="38" a="1"/>
  <c r="AS97" i="38" a="1"/>
  <c r="V138" i="38" a="1"/>
  <c r="P417" i="38" a="1"/>
  <c r="Z229" i="38" a="1"/>
  <c r="AI308" i="38" a="1"/>
  <c r="AJ432" i="38" a="1"/>
  <c r="AR349" i="38" a="1"/>
  <c r="AN194" i="38" a="1"/>
  <c r="AQ301" i="38" a="1"/>
  <c r="P174" i="38" a="1"/>
  <c r="AS182" i="38" a="1"/>
  <c r="R127" i="38" a="1"/>
  <c r="AQ376" i="38" a="1"/>
  <c r="I352" i="38" a="1"/>
  <c r="H388" i="38" a="1"/>
  <c r="H172" i="38" a="1"/>
  <c r="V231" i="38" a="1"/>
  <c r="K176" i="38" a="1"/>
  <c r="T336" i="38" a="1"/>
  <c r="AG207" i="38" a="1"/>
  <c r="AR212" i="38" a="1"/>
  <c r="F214" i="38" a="1"/>
  <c r="AC339" i="38" a="1"/>
  <c r="AH106" i="38" a="1"/>
  <c r="AT384" i="38" a="1"/>
  <c r="AB265" i="38" a="1"/>
  <c r="AI170" i="38" a="1"/>
  <c r="AQ245" i="38" a="1"/>
  <c r="U365" i="38" a="1"/>
  <c r="AS357" i="38" a="1"/>
  <c r="G320" i="38" a="1"/>
  <c r="L351" i="38" a="1"/>
  <c r="H93" i="38" a="1"/>
  <c r="Z287" i="38" a="1"/>
  <c r="W364" i="38" a="1"/>
  <c r="AT206" i="38" a="1"/>
  <c r="AM198" i="38" a="1"/>
  <c r="W414" i="38" a="1"/>
  <c r="U436" i="38" a="1"/>
  <c r="AP361" i="38" a="1"/>
  <c r="E141" i="38" a="1"/>
  <c r="AG429" i="38" a="1"/>
  <c r="Z428" i="38" a="1"/>
  <c r="AP193" i="38" a="1"/>
  <c r="AI140" i="38" a="1"/>
  <c r="AF341" i="38" a="1"/>
  <c r="Q75" i="38" a="1"/>
  <c r="Z336" i="38" a="1"/>
  <c r="AQ136" i="38" a="1"/>
  <c r="AK224" i="38" a="1"/>
  <c r="AD292" i="38" a="1"/>
  <c r="T285" i="38" a="1"/>
  <c r="N306" i="38" a="1"/>
  <c r="AS438" i="38" a="1"/>
  <c r="J274" i="38" a="1"/>
  <c r="AQ302" i="38" a="1"/>
  <c r="AC128" i="38" a="1"/>
  <c r="F233" i="38" a="1"/>
  <c r="AR80" i="38" a="1"/>
  <c r="P405" i="38" a="1"/>
  <c r="AK388" i="38" a="1"/>
  <c r="H454" i="38" a="1"/>
  <c r="H327" i="38" a="1"/>
  <c r="X362" i="38" a="1"/>
  <c r="Q365" i="38" a="1"/>
  <c r="AP115" i="38" a="1"/>
  <c r="K311" i="38" a="1"/>
  <c r="AT329" i="38" a="1"/>
  <c r="M358" i="38" a="1"/>
  <c r="AE172" i="38" a="1"/>
  <c r="T130" i="38" a="1"/>
  <c r="AE312" i="38" a="1"/>
  <c r="G223" i="38" a="1"/>
  <c r="L392" i="38" a="1"/>
  <c r="K411" i="38" a="1"/>
  <c r="N135" i="38" a="1"/>
  <c r="M202" i="38" a="1"/>
  <c r="AC321" i="38" a="1"/>
  <c r="W283" i="38" a="1"/>
  <c r="AQ193" i="38" a="1"/>
  <c r="S82" i="38" a="1"/>
  <c r="AC127" i="38" a="1"/>
  <c r="AP201" i="38" a="1"/>
  <c r="AF334" i="38" a="1"/>
  <c r="AR139" i="38" a="1"/>
  <c r="V130" i="38" a="1"/>
  <c r="V125" i="38" a="1"/>
  <c r="AS374" i="38" a="1"/>
  <c r="Q148" i="38" a="1"/>
  <c r="AN427" i="38" a="1"/>
  <c r="AO461" i="38" a="1"/>
  <c r="AR258" i="38" a="1"/>
  <c r="R383" i="38" a="1"/>
  <c r="F251" i="38" a="1"/>
  <c r="AP401" i="38" a="1"/>
  <c r="N231" i="38" a="1"/>
  <c r="AA453" i="38" a="1"/>
  <c r="S124" i="38" a="1"/>
  <c r="AC279" i="38" a="1"/>
  <c r="G459" i="38" a="1"/>
  <c r="AN213" i="38" a="1"/>
  <c r="J171" i="38" a="1"/>
  <c r="AT177" i="38" a="1"/>
  <c r="AT409" i="38" a="1"/>
  <c r="E376" i="38" a="1"/>
  <c r="Z350" i="38" a="1"/>
  <c r="H286" i="38" a="1"/>
  <c r="U218" i="38" a="1"/>
  <c r="AL309" i="38" a="1"/>
  <c r="AC322" i="38" a="1"/>
  <c r="L148" i="38" a="1"/>
  <c r="AC173" i="38" a="1"/>
  <c r="AG460" i="38" a="1"/>
  <c r="K171" i="38" a="1"/>
  <c r="AR265" i="38" a="1"/>
  <c r="AS211" i="38" a="1"/>
  <c r="G257" i="38" a="1"/>
  <c r="N230" i="38" a="1"/>
  <c r="E416" i="38" a="1"/>
  <c r="J426" i="38" a="1"/>
  <c r="S429" i="38" a="1"/>
  <c r="M309" i="38" a="1"/>
  <c r="AD220" i="38" a="1"/>
  <c r="AH260" i="38" a="1"/>
  <c r="AH374" i="38" a="1"/>
  <c r="P471" i="38" a="1"/>
  <c r="R174" i="38" a="1"/>
  <c r="AK337" i="38" a="1"/>
  <c r="R280" i="38" a="1"/>
  <c r="W254" i="38" a="1"/>
  <c r="AT324" i="38" a="1"/>
  <c r="P265" i="38" a="1"/>
  <c r="P74" i="38" a="1"/>
  <c r="U422" i="38" a="1"/>
  <c r="AF324" i="38" a="1"/>
  <c r="AC158" i="38" a="1"/>
  <c r="O174" i="38" a="1"/>
  <c r="M103" i="38" a="1"/>
  <c r="X303" i="38" a="1"/>
  <c r="AL270" i="38" a="1"/>
  <c r="AQ232" i="38" a="1"/>
  <c r="AG351" i="38" a="1"/>
  <c r="S461" i="38" a="1"/>
  <c r="N139" i="38" a="1"/>
  <c r="F297" i="38" a="1"/>
  <c r="AH363" i="38" a="1"/>
  <c r="AS406" i="38" a="1"/>
  <c r="O238" i="38" a="1"/>
  <c r="J327" i="38" a="1"/>
  <c r="T327" i="38" a="1"/>
  <c r="R277" i="38" a="1"/>
  <c r="M209" i="38" a="1"/>
  <c r="AR435" i="38" a="1"/>
  <c r="AO322" i="38" a="1"/>
  <c r="AA141" i="38" a="1"/>
  <c r="AF100" i="38" a="1"/>
  <c r="AE392" i="38" a="1"/>
  <c r="I291" i="38" a="1"/>
  <c r="S310" i="38" a="1"/>
  <c r="AA317" i="38" a="1"/>
  <c r="R238" i="38" a="1"/>
  <c r="W465" i="38" a="1"/>
  <c r="AO156" i="38" a="1"/>
  <c r="AR458" i="38" a="1"/>
  <c r="K461" i="38" a="1"/>
  <c r="V381" i="38" a="1"/>
  <c r="G284" i="38" a="1"/>
  <c r="K173" i="38" a="1"/>
  <c r="AI226" i="38" a="1"/>
  <c r="G413" i="38" a="1"/>
  <c r="O186" i="38" a="1"/>
  <c r="T104" i="38" a="1"/>
  <c r="L265" i="38" a="1"/>
  <c r="AJ100" i="38" a="1"/>
  <c r="AB190" i="38" a="1"/>
  <c r="X421" i="38" a="1"/>
  <c r="R300" i="38" a="1"/>
  <c r="U87" i="38" a="1"/>
  <c r="Q379" i="38" a="1"/>
  <c r="G316" i="38" a="1"/>
  <c r="AP466" i="38" a="1"/>
  <c r="P398" i="38" a="1"/>
  <c r="U300" i="38" a="1"/>
  <c r="AD452" i="38" a="1"/>
  <c r="AA205" i="38" a="1"/>
  <c r="R82" i="38" a="1"/>
  <c r="Q198" i="38" a="1"/>
  <c r="O112" i="38" a="1"/>
  <c r="AD461" i="38" a="1"/>
  <c r="V185" i="38" a="1"/>
  <c r="AC385" i="38" a="1"/>
  <c r="M166" i="38" a="1"/>
  <c r="S386" i="38" a="1"/>
  <c r="I385" i="38" a="1"/>
  <c r="S253" i="38" a="1"/>
  <c r="Z458" i="38" a="1"/>
  <c r="AG261" i="38" a="1"/>
  <c r="AI84" i="38" a="1"/>
  <c r="N265" i="38" a="1"/>
  <c r="AO309" i="38" a="1"/>
  <c r="Z436" i="38" a="1"/>
  <c r="R400" i="38" a="1"/>
  <c r="Q210" i="38" a="1"/>
  <c r="AI365" i="38" a="1"/>
  <c r="AL164" i="38" a="1"/>
  <c r="AK298" i="38" a="1"/>
  <c r="R267" i="38" a="1"/>
  <c r="E270" i="38" a="1"/>
  <c r="AJ105" i="38" a="1"/>
  <c r="AC412" i="38" a="1"/>
  <c r="N410" i="38" a="1"/>
  <c r="AC457" i="38" a="1"/>
  <c r="V189" i="38" a="1"/>
  <c r="U219" i="38" a="1"/>
  <c r="AF358" i="38" a="1"/>
  <c r="T419" i="38" a="1"/>
  <c r="R224" i="38" a="1"/>
  <c r="H387" i="38" a="1"/>
  <c r="AF365" i="38" a="1"/>
  <c r="AN126" i="38" a="1"/>
  <c r="AC386" i="38" a="1"/>
  <c r="AM387" i="38" a="1"/>
  <c r="AK222" i="38" a="1"/>
  <c r="U260" i="38" a="1"/>
  <c r="D76" i="38" a="1"/>
  <c r="AD110" i="38" a="1"/>
  <c r="AP363" i="38" a="1"/>
  <c r="O413" i="38" a="1"/>
  <c r="K386" i="38" a="1"/>
  <c r="X135" i="38" a="1"/>
  <c r="AC272" i="38" a="1"/>
  <c r="AA267" i="38" a="1"/>
  <c r="AH365" i="38" a="1"/>
  <c r="AA185" i="38" a="1"/>
  <c r="N130" i="38" a="1"/>
  <c r="I218" i="38" a="1"/>
  <c r="AA125" i="38" a="1"/>
  <c r="N192" i="38" a="1"/>
  <c r="U125" i="38" a="1"/>
  <c r="X257" i="38" a="1"/>
  <c r="I341" i="38" a="1"/>
  <c r="AT241" i="38" a="1"/>
  <c r="H403" i="38" a="1"/>
  <c r="Y388" i="38" a="1"/>
  <c r="AF179" i="38" a="1"/>
  <c r="O367" i="38" a="1"/>
  <c r="AE136" i="38" a="1"/>
  <c r="K122" i="38" a="1"/>
  <c r="AT248" i="38" a="1"/>
  <c r="AL442" i="38" a="1"/>
  <c r="AD163" i="38" a="1"/>
  <c r="Z382" i="38" a="1"/>
  <c r="AK428" i="38" a="1"/>
  <c r="AB202" i="38" a="1"/>
  <c r="H466" i="38" a="1"/>
  <c r="AL239" i="38" a="1"/>
  <c r="AG176" i="38" a="1"/>
  <c r="R346" i="38" a="1"/>
  <c r="AT278" i="38" a="1"/>
  <c r="AF449" i="38" a="1"/>
  <c r="M73" i="38" a="1"/>
  <c r="Q401" i="38" a="1"/>
  <c r="AJ246" i="38" a="1"/>
  <c r="P127" i="38" a="1"/>
  <c r="G231" i="38" a="1"/>
  <c r="Y305" i="38" a="1"/>
  <c r="M143" i="38" a="1"/>
  <c r="E252" i="38" a="1"/>
  <c r="E162" i="38" a="1"/>
  <c r="E227" i="38" a="1"/>
  <c r="AK422" i="38" a="1"/>
  <c r="R343" i="38" a="1"/>
  <c r="Y268" i="38" a="1"/>
  <c r="J310" i="38" a="1"/>
  <c r="AJ440" i="38" a="1"/>
  <c r="L402" i="38" a="1"/>
  <c r="AQ387" i="38" a="1"/>
  <c r="L325" i="38" a="1"/>
  <c r="AA371" i="38" a="1"/>
  <c r="AH296" i="38" a="1"/>
  <c r="AP283" i="38" a="1"/>
  <c r="W357" i="38" a="1"/>
  <c r="AM330" i="38" a="1"/>
  <c r="AG129" i="38" a="1"/>
  <c r="AI454" i="38" a="1"/>
  <c r="P158" i="38" a="1"/>
  <c r="AG265" i="38" a="1"/>
  <c r="AO179" i="38" a="1"/>
  <c r="AH174" i="38" a="1"/>
  <c r="AB303" i="38" a="1"/>
  <c r="AH276" i="38" a="1"/>
  <c r="Q226" i="38" a="1"/>
  <c r="AJ142" i="38" a="1"/>
  <c r="J412" i="38" a="1"/>
  <c r="S455" i="38" a="1"/>
  <c r="AH339" i="38" a="1"/>
  <c r="H173" i="38" a="1"/>
  <c r="Z279" i="38" a="1"/>
  <c r="T413" i="38" a="1"/>
  <c r="AA166" i="38" a="1"/>
  <c r="AO137" i="38" a="1"/>
  <c r="H446" i="38" a="1"/>
  <c r="U464" i="38" a="1"/>
  <c r="AM359" i="38" a="1"/>
  <c r="AB172" i="38" a="1"/>
  <c r="M228" i="38" a="1"/>
  <c r="M85" i="38" a="1"/>
  <c r="AE218" i="38" a="1"/>
  <c r="Z361" i="38" a="1"/>
  <c r="G135" i="38" a="1"/>
  <c r="AH170" i="38" a="1"/>
  <c r="AD259" i="38" a="1"/>
  <c r="M210" i="38" a="1"/>
  <c r="AG327" i="38" a="1"/>
  <c r="I391" i="38" a="1"/>
  <c r="AQ128" i="38" a="1"/>
  <c r="AJ392" i="38" a="1"/>
  <c r="AI462" i="38" a="1"/>
  <c r="AP458" i="38" a="1"/>
  <c r="AR231" i="38" a="1"/>
  <c r="Q153" i="38" a="1"/>
  <c r="L400" i="38" a="1"/>
  <c r="AL74" i="38" a="1"/>
  <c r="G370" i="38" a="1"/>
  <c r="L88" i="38" a="1"/>
  <c r="K266" i="38" a="1"/>
  <c r="AL179" i="38" a="1"/>
  <c r="F301" i="38" a="1"/>
  <c r="AQ450" i="38" a="1"/>
  <c r="AG410" i="38" a="1"/>
  <c r="U122" i="38" a="1"/>
  <c r="O241" i="38" a="1"/>
  <c r="AG457" i="38" a="1"/>
  <c r="L97" i="38" a="1"/>
  <c r="M345" i="38" a="1"/>
  <c r="AH469" i="38" a="1"/>
  <c r="Q408" i="38" a="1"/>
  <c r="X326" i="38" a="1"/>
  <c r="Q312" i="38" a="1"/>
  <c r="U399" i="38" a="1"/>
  <c r="J120" i="38" a="1"/>
  <c r="F371" i="38" a="1"/>
  <c r="O370" i="38" a="1"/>
  <c r="AI120" i="38" a="1"/>
  <c r="P389" i="38" a="1"/>
  <c r="W370" i="38" a="1"/>
  <c r="F466" i="38" a="1"/>
  <c r="AE457" i="38" a="1"/>
  <c r="AI331" i="38" a="1"/>
  <c r="L421" i="38" a="1"/>
  <c r="AM184" i="38" a="1"/>
  <c r="AF357" i="38" a="1"/>
  <c r="AH150" i="38" a="1"/>
  <c r="AL396" i="38" a="1"/>
  <c r="AD346" i="38" a="1"/>
  <c r="AL157" i="38" a="1"/>
  <c r="AK231" i="38" a="1"/>
  <c r="AJ331" i="38" a="1"/>
  <c r="W317" i="38" a="1"/>
  <c r="AT279" i="38" a="1"/>
  <c r="V154" i="38" a="1"/>
  <c r="AO183" i="38" a="1"/>
  <c r="AQ347" i="38" a="1"/>
  <c r="AT392" i="38" a="1"/>
  <c r="AI138" i="38" a="1"/>
  <c r="AL98" i="38" a="1"/>
  <c r="J403" i="38" a="1"/>
  <c r="X286" i="38" a="1"/>
  <c r="Y340" i="38" a="1"/>
  <c r="H342" i="38" a="1"/>
  <c r="AH229" i="38" a="1"/>
  <c r="W309" i="38" a="1"/>
  <c r="I130" i="38" a="1"/>
  <c r="I259" i="38" a="1"/>
  <c r="N257" i="38" a="1"/>
  <c r="R230" i="38" a="1"/>
  <c r="U461" i="38" a="1"/>
  <c r="U344" i="38" a="1"/>
  <c r="AQ404" i="38" a="1"/>
  <c r="M159" i="38" a="1"/>
  <c r="I242" i="38" a="1"/>
  <c r="L233" i="38" a="1"/>
  <c r="AN131" i="38" a="1"/>
  <c r="AR98" i="38" a="1"/>
  <c r="K395" i="38" a="1"/>
  <c r="AC399" i="38" a="1"/>
  <c r="AQ163" i="38" a="1"/>
  <c r="AI235" i="38" a="1"/>
  <c r="H215" i="38" a="1"/>
  <c r="G98" i="38" a="1"/>
  <c r="AD211" i="38" a="1"/>
  <c r="AI167" i="38" a="1"/>
  <c r="AO321" i="38" a="1"/>
  <c r="AL296" i="38" a="1"/>
  <c r="AH270" i="38" a="1"/>
  <c r="AL175" i="38" a="1"/>
  <c r="F343" i="38" a="1"/>
  <c r="AG462" i="38" a="1"/>
  <c r="V226" i="38" a="1"/>
  <c r="K89" i="38" a="1"/>
  <c r="AG339" i="38" a="1"/>
  <c r="AA344" i="38" a="1"/>
  <c r="AS220" i="38" a="1"/>
  <c r="AF454" i="38" a="1"/>
  <c r="AC225" i="38" a="1"/>
  <c r="AD374" i="38" a="1"/>
  <c r="AA327" i="38" a="1"/>
  <c r="K423" i="38" a="1"/>
  <c r="M301" i="38" a="1"/>
  <c r="AN287" i="38" a="1"/>
  <c r="AL248" i="38" a="1"/>
  <c r="H147" i="38" a="1"/>
  <c r="AK214" i="38" a="1"/>
  <c r="Z285" i="38" a="1"/>
  <c r="AM243" i="38" a="1"/>
  <c r="AN401" i="38" a="1"/>
  <c r="AO140" i="38" a="1"/>
  <c r="AP383" i="38" a="1"/>
  <c r="AM229" i="38" a="1"/>
  <c r="K410" i="38" a="1"/>
  <c r="V423" i="38" a="1"/>
  <c r="S196" i="38" a="1"/>
  <c r="AI357" i="38" a="1"/>
  <c r="P175" i="38" a="1"/>
  <c r="Z172" i="38" a="1"/>
  <c r="AH264" i="38" a="1"/>
  <c r="AR379" i="38" a="1"/>
  <c r="AI297" i="38" a="1"/>
  <c r="N275" i="38" a="1"/>
  <c r="AK382" i="38" a="1"/>
  <c r="X407" i="38" a="1"/>
  <c r="Y323" i="38" a="1"/>
  <c r="F436" i="38" a="1"/>
  <c r="AK106" i="38" a="1"/>
  <c r="N394" i="38" a="1"/>
  <c r="I351" i="38" a="1"/>
  <c r="AH269" i="38" a="1"/>
  <c r="V427" i="38" a="1"/>
  <c r="V367" i="38" a="1"/>
  <c r="AC215" i="38" a="1"/>
  <c r="AM367" i="38" a="1"/>
  <c r="AN368" i="38" a="1"/>
  <c r="V145" i="38" a="1"/>
  <c r="M112" i="38" a="1"/>
  <c r="V152" i="38" a="1"/>
  <c r="AK324" i="38" a="1"/>
  <c r="AA101" i="38" a="1"/>
  <c r="U177" i="38" a="1"/>
  <c r="AT432" i="38" a="1"/>
  <c r="AM347" i="38" a="1"/>
  <c r="AH195" i="38" a="1"/>
  <c r="K149" i="38" a="1"/>
  <c r="J314" i="38" a="1"/>
  <c r="Q162" i="38" a="1"/>
  <c r="T274" i="38" a="1"/>
  <c r="AH146" i="38" a="1"/>
  <c r="AJ355" i="38" a="1"/>
  <c r="H103" i="38" a="1"/>
  <c r="L346" i="38" a="1"/>
  <c r="X91" i="38" a="1"/>
  <c r="AS335" i="38" a="1"/>
  <c r="H287" i="38" a="1"/>
  <c r="W169" i="38" a="1"/>
  <c r="S260" i="38" a="1"/>
  <c r="AL377" i="38" a="1"/>
  <c r="I160" i="38" a="1"/>
  <c r="AN236" i="38" a="1"/>
  <c r="AB320" i="38" a="1"/>
  <c r="V429" i="38" a="1"/>
  <c r="AK470" i="38" a="1"/>
  <c r="AR266" i="38" a="1"/>
  <c r="D461" i="38" a="1"/>
  <c r="AE116" i="38" a="1"/>
  <c r="F413" i="38" a="1"/>
  <c r="H276" i="38" a="1"/>
  <c r="AO323" i="38" a="1"/>
  <c r="V373" i="38" a="1"/>
  <c r="Y404" i="38" a="1"/>
  <c r="Y328" i="38" a="1"/>
  <c r="AJ88" i="38" a="1"/>
  <c r="V223" i="38" a="1"/>
  <c r="O364" i="38" a="1"/>
  <c r="AF138" i="38" a="1"/>
  <c r="AC168" i="38" a="1"/>
  <c r="AM392" i="38" a="1"/>
  <c r="P207" i="38" a="1"/>
  <c r="V73" i="38" a="1"/>
  <c r="M208" i="38" a="1"/>
  <c r="Z381" i="38" a="1"/>
  <c r="AI426" i="38" a="1"/>
  <c r="Z468" i="38" a="1"/>
  <c r="M441" i="38" a="1"/>
  <c r="K401" i="38" a="1"/>
  <c r="W75" i="38" a="1"/>
  <c r="V76" i="38" a="1"/>
  <c r="Y134" i="38" a="1"/>
  <c r="S363" i="38" a="1"/>
  <c r="G332" i="38" a="1"/>
  <c r="H202" i="38" a="1"/>
  <c r="H247" i="38" a="1"/>
  <c r="Z186" i="38" a="1"/>
  <c r="AR357" i="38" a="1"/>
  <c r="AP334" i="38" a="1"/>
  <c r="D223" i="38" a="1"/>
  <c r="L245" i="38" a="1"/>
  <c r="L340" i="38" a="1"/>
  <c r="AC466" i="38" a="1"/>
  <c r="S289" i="38" a="1"/>
  <c r="L438" i="38" a="1"/>
  <c r="T268" i="38" a="1"/>
  <c r="AG142" i="38" a="1"/>
  <c r="AP120" i="38" a="1"/>
  <c r="AF431" i="38" a="1"/>
  <c r="D85" i="38" a="1"/>
  <c r="P385" i="38" a="1"/>
  <c r="AJ433" i="38" a="1"/>
  <c r="G77" i="38" a="1"/>
  <c r="AP381" i="38" a="1"/>
  <c r="O352" i="38" a="1"/>
  <c r="W109" i="38" a="1"/>
  <c r="AG289" i="38" a="1"/>
  <c r="H159" i="38" a="1"/>
  <c r="E159" i="38" a="1"/>
  <c r="L454" i="38" a="1"/>
  <c r="AT139" i="38" a="1"/>
  <c r="L356" i="38" a="1"/>
  <c r="AH121" i="38" a="1"/>
  <c r="Q322" i="38" a="1"/>
  <c r="AP272" i="38" a="1"/>
  <c r="W363" i="38" a="1"/>
  <c r="AR431" i="38" a="1"/>
  <c r="AI431" i="38" a="1"/>
  <c r="E441" i="38" a="1"/>
  <c r="AC132" i="38" a="1"/>
  <c r="AM360" i="38" a="1"/>
  <c r="AO424" i="38" a="1"/>
  <c r="U256" i="38" a="1"/>
  <c r="H293" i="38" a="1"/>
  <c r="W78" i="38" a="1"/>
  <c r="N111" i="38" a="1"/>
  <c r="W167" i="38" a="1"/>
  <c r="AJ383" i="38" a="1"/>
  <c r="T108" i="38" a="1"/>
  <c r="AR383" i="38" a="1"/>
  <c r="G105" i="38" a="1"/>
  <c r="AM208" i="38" a="1"/>
  <c r="AQ282" i="38" a="1"/>
  <c r="AK346" i="38" a="1"/>
  <c r="AM382" i="38" a="1"/>
  <c r="AR472" i="38" a="1"/>
  <c r="L389" i="38" a="1"/>
  <c r="AT86" i="38" a="1"/>
  <c r="J162" i="38" a="1"/>
  <c r="AC355" i="38" a="1"/>
  <c r="AM183" i="38" a="1"/>
  <c r="AF434" i="38" a="1"/>
  <c r="F250" i="38" a="1"/>
  <c r="W188" i="38" a="1"/>
  <c r="AO363" i="38" a="1"/>
  <c r="S470" i="38" a="1"/>
  <c r="Y346" i="38" a="1"/>
  <c r="AI441" i="38" a="1"/>
  <c r="I226" i="38" a="1"/>
  <c r="O161" i="38" a="1"/>
  <c r="AQ257" i="38" a="1"/>
  <c r="AL166" i="38" a="1"/>
  <c r="V410" i="38" a="1"/>
  <c r="H379" i="38" a="1"/>
  <c r="AB354" i="38" a="1"/>
  <c r="AM327" i="38" a="1"/>
  <c r="AD401" i="38" a="1"/>
  <c r="L230" i="38" a="1"/>
  <c r="P152" i="38" a="1"/>
  <c r="AM421" i="38" a="1"/>
  <c r="W228" i="38" a="1"/>
  <c r="Y204" i="38" a="1"/>
  <c r="M164" i="38" a="1"/>
  <c r="S408" i="38" a="1"/>
  <c r="AG348" i="38" a="1"/>
  <c r="L341" i="38" a="1"/>
  <c r="AO87" i="38" a="1"/>
  <c r="AF425" i="38" a="1"/>
  <c r="E467" i="38" a="1"/>
  <c r="N290" i="38" a="1"/>
  <c r="K338" i="38" a="1"/>
  <c r="AR269" i="38" a="1"/>
  <c r="E220" i="38" a="1"/>
  <c r="V198" i="38" a="1"/>
  <c r="S206" i="38" a="1"/>
  <c r="F433" i="38" a="1"/>
  <c r="AQ332" i="38" a="1"/>
  <c r="AD272" i="38" a="1"/>
  <c r="AA144" i="38" a="1"/>
  <c r="Z410" i="38" a="1"/>
  <c r="M328" i="38" a="1"/>
  <c r="F165" i="38" a="1"/>
  <c r="AA178" i="38" a="1"/>
  <c r="AH341" i="38" a="1"/>
  <c r="AC408" i="38" a="1"/>
  <c r="Y244" i="38" a="1"/>
  <c r="AP109" i="38" a="1"/>
  <c r="G158" i="38" a="1"/>
  <c r="AB403" i="38" a="1"/>
  <c r="D438" i="38" a="1"/>
  <c r="T289" i="38" a="1"/>
  <c r="AQ196" i="38" a="1"/>
  <c r="L354" i="38" a="1"/>
  <c r="AK393" i="38" a="1"/>
  <c r="AP279" i="38" a="1"/>
  <c r="H208" i="38" a="1"/>
  <c r="Y366" i="38" a="1"/>
  <c r="P73" i="38" a="1"/>
  <c r="E453" i="38" a="1"/>
  <c r="Q164" i="38" a="1"/>
  <c r="O325" i="38" a="1"/>
  <c r="AH450" i="38" a="1"/>
  <c r="AH311" i="38" a="1"/>
  <c r="D293" i="38" a="1"/>
  <c r="H458" i="38" a="1"/>
  <c r="L455" i="38" a="1"/>
  <c r="U383" i="38" a="1"/>
  <c r="Y465" i="38" a="1"/>
  <c r="S114" i="38" a="1"/>
  <c r="Q151" i="38" a="1"/>
  <c r="Y341" i="38" a="1"/>
  <c r="L431" i="38" a="1"/>
  <c r="AN307" i="38" a="1"/>
  <c r="F470" i="38" a="1"/>
  <c r="N398" i="38" a="1"/>
  <c r="AN290" i="38" a="1"/>
  <c r="AD206" i="38" a="1"/>
  <c r="AO105" i="38" a="1"/>
  <c r="U258" i="38" a="1"/>
  <c r="X423" i="38" a="1"/>
  <c r="Z419" i="38" a="1"/>
  <c r="Z425" i="38" a="1"/>
  <c r="AG427" i="38" a="1"/>
  <c r="AC111" i="38" a="1"/>
  <c r="H289" i="38" a="1"/>
  <c r="H169" i="38" a="1"/>
  <c r="J328" i="38" a="1"/>
  <c r="E257" i="38" a="1"/>
  <c r="N323" i="38" a="1"/>
  <c r="AB89" i="38" a="1"/>
  <c r="AS386" i="38" a="1"/>
  <c r="K436" i="38" a="1"/>
  <c r="AJ170" i="38" a="1"/>
  <c r="AF440" i="38" a="1"/>
  <c r="Q142" i="38" a="1"/>
  <c r="AF154" i="38" a="1"/>
  <c r="AK181" i="38" a="1"/>
  <c r="AC114" i="38" a="1"/>
  <c r="AD326" i="38" a="1"/>
  <c r="S88" i="38" a="1"/>
  <c r="J168" i="38" a="1"/>
  <c r="M395" i="38" a="1"/>
  <c r="V134" i="38" a="1"/>
  <c r="E362" i="38" a="1"/>
  <c r="AT271" i="38" a="1"/>
  <c r="F243" i="38" a="1"/>
  <c r="T464" i="38" a="1"/>
  <c r="O225" i="38" a="1"/>
  <c r="AG271" i="38" a="1"/>
  <c r="K92" i="38" a="1"/>
  <c r="G209" i="38" a="1"/>
  <c r="T204" i="38" a="1"/>
  <c r="H236" i="38" a="1"/>
  <c r="S431" i="38" a="1"/>
  <c r="AA148" i="38" a="1"/>
  <c r="AE399" i="38" a="1"/>
  <c r="AK313" i="38" a="1"/>
  <c r="P422" i="38" a="1"/>
  <c r="AO231" i="38" a="1"/>
  <c r="S453" i="38" a="1"/>
  <c r="T172" i="38" a="1"/>
  <c r="AE167" i="38" a="1"/>
  <c r="X327" i="38" a="1"/>
  <c r="I457" i="38" a="1"/>
  <c r="AO315" i="38" a="1"/>
  <c r="AA284" i="38" a="1"/>
  <c r="Q452" i="38" a="1"/>
  <c r="D82" i="38" a="1"/>
  <c r="H423" i="38" a="1"/>
  <c r="I426" i="38" a="1"/>
  <c r="Z231" i="38" a="1"/>
  <c r="AC97" i="38" a="1"/>
  <c r="AQ213" i="38" a="1"/>
  <c r="E378" i="38" a="1"/>
  <c r="AA451" i="38" a="1"/>
  <c r="AH252" i="38" a="1"/>
  <c r="V110" i="38" a="1"/>
  <c r="AD301" i="38" a="1"/>
  <c r="AT305" i="38" a="1"/>
  <c r="S223" i="38" a="1"/>
  <c r="AE152" i="38" a="1"/>
  <c r="AO165" i="38" a="1"/>
  <c r="AG79" i="38" a="1"/>
  <c r="O349" i="38" a="1"/>
  <c r="AQ328" i="38" a="1"/>
  <c r="AM425" i="38" a="1"/>
  <c r="G109" i="38" a="1"/>
  <c r="AH278" i="38" a="1"/>
  <c r="P212" i="38" a="1"/>
  <c r="AJ74" i="38" a="1"/>
  <c r="M233" i="38" a="1"/>
  <c r="F354" i="38" a="1"/>
  <c r="N166" i="38" a="1"/>
  <c r="Y154" i="38" a="1"/>
  <c r="AK311" i="38" a="1"/>
  <c r="AQ225" i="38" a="1"/>
  <c r="AP228" i="38" a="1"/>
  <c r="AE217" i="38" a="1"/>
  <c r="AK213" i="38" a="1"/>
  <c r="D195" i="38" a="1"/>
  <c r="H300" i="38" a="1"/>
  <c r="Y127" i="38" a="1"/>
  <c r="AL384" i="38" a="1"/>
  <c r="AC162" i="38" a="1"/>
  <c r="T398" i="38" a="1"/>
  <c r="M79" i="38" a="1"/>
  <c r="W175" i="38" a="1"/>
  <c r="AN395" i="38" a="1"/>
  <c r="AD116" i="38" a="1"/>
  <c r="AE125" i="38" a="1"/>
  <c r="M197" i="38" a="1"/>
  <c r="L101" i="38" a="1"/>
  <c r="AM468" i="38" a="1"/>
  <c r="J139" i="38" a="1"/>
  <c r="Y466" i="38" a="1"/>
  <c r="AO293" i="38" a="1"/>
  <c r="U90" i="38" a="1"/>
  <c r="AO369" i="38" a="1"/>
  <c r="S306" i="38" a="1"/>
  <c r="AD245" i="38" a="1"/>
  <c r="AP364" i="38" a="1"/>
  <c r="S142" i="38" a="1"/>
  <c r="T154" i="38" a="1"/>
  <c r="V264" i="38" a="1"/>
  <c r="AN362" i="38" a="1"/>
  <c r="I350" i="38" a="1"/>
  <c r="AA405" i="38" a="1"/>
  <c r="AM234" i="38" a="1"/>
  <c r="P180" i="38" a="1"/>
  <c r="V168" i="38" a="1"/>
  <c r="AR399" i="38" a="1"/>
  <c r="Y158" i="38" a="1"/>
  <c r="AG104" i="38" a="1"/>
  <c r="F408" i="38" a="1"/>
  <c r="L357" i="38" a="1"/>
  <c r="AC193" i="38" a="1"/>
  <c r="AS129" i="38" a="1"/>
  <c r="J282" i="38" a="1"/>
  <c r="AG175" i="38" a="1"/>
  <c r="AF392" i="38" a="1"/>
  <c r="Y228" i="38" a="1"/>
  <c r="M161" i="38" a="1"/>
  <c r="N441" i="38" a="1"/>
  <c r="X409" i="38" a="1"/>
  <c r="X330" i="38" a="1"/>
  <c r="N212" i="38" a="1"/>
  <c r="AR183" i="38" a="1"/>
  <c r="AK408" i="38" a="1"/>
  <c r="AI268" i="38" a="1"/>
  <c r="U271" i="38" a="1"/>
  <c r="S333" i="38" a="1"/>
  <c r="AT301" i="38" a="1"/>
  <c r="U374" i="38" a="1"/>
  <c r="AS347" i="38" a="1"/>
  <c r="P150" i="38" a="1"/>
  <c r="AQ462" i="38" a="1"/>
  <c r="F203" i="38" a="1"/>
  <c r="AE311" i="38" a="1"/>
  <c r="AM185" i="38" a="1"/>
  <c r="R469" i="38" a="1"/>
  <c r="M254" i="38" a="1"/>
  <c r="D372" i="38" a="1"/>
  <c r="U108" i="38" a="1"/>
  <c r="AR167" i="38" a="1"/>
  <c r="Q362" i="38" a="1"/>
  <c r="M323" i="38" a="1"/>
  <c r="AH145" i="38" a="1"/>
  <c r="O290" i="38" a="1"/>
  <c r="AI453" i="38" a="1"/>
  <c r="AH303" i="38" a="1"/>
  <c r="AO367" i="38" a="1"/>
  <c r="F452" i="38" a="1"/>
  <c r="Y463" i="38" a="1"/>
  <c r="AO74" i="38" a="1"/>
  <c r="AO200" i="38" a="1"/>
  <c r="AK360" i="38" a="1"/>
  <c r="X189" i="38" a="1"/>
  <c r="AN452" i="38" a="1"/>
  <c r="I117" i="38" a="1"/>
  <c r="X190" i="38" a="1"/>
  <c r="AJ231" i="38" a="1"/>
  <c r="AC236" i="38" a="1"/>
  <c r="O442" i="38" a="1"/>
  <c r="AP100" i="38" a="1"/>
  <c r="O236" i="38" a="1"/>
  <c r="AQ309" i="38" a="1"/>
  <c r="AG370" i="38" a="1"/>
  <c r="AB457" i="38" a="1"/>
  <c r="M421" i="38" a="1"/>
  <c r="AS420" i="38" a="1"/>
  <c r="AM165" i="38" a="1"/>
  <c r="AS369" i="38" a="1"/>
  <c r="F281" i="38" a="1"/>
  <c r="AT253" i="38" a="1"/>
  <c r="AO89" i="38" a="1"/>
  <c r="AQ233" i="38" a="1"/>
  <c r="AM449" i="38" a="1"/>
  <c r="M444" i="38" a="1"/>
  <c r="AC401" i="38" a="1"/>
  <c r="X178" i="38" a="1"/>
  <c r="K230" i="38" a="1"/>
  <c r="AS431" i="38" a="1"/>
  <c r="AK250" i="38" a="1"/>
  <c r="V267" i="38" a="1"/>
  <c r="AS308" i="38" a="1"/>
  <c r="AQ256" i="38" a="1"/>
  <c r="AJ430" i="38" a="1"/>
  <c r="N114" i="38" a="1"/>
  <c r="V216" i="38" a="1"/>
  <c r="R165" i="38" a="1"/>
  <c r="S181" i="38" a="1"/>
  <c r="AH144" i="38" a="1"/>
  <c r="AR336" i="38" a="1"/>
  <c r="AQ398" i="38" a="1"/>
  <c r="AG137" i="38" a="1"/>
  <c r="H187" i="38" a="1"/>
  <c r="AI219" i="38" a="1"/>
  <c r="V75" i="38" a="1"/>
  <c r="AM263" i="38" a="1"/>
  <c r="AT134" i="38" a="1"/>
  <c r="AG306" i="38" a="1"/>
  <c r="Y133" i="38" a="1"/>
  <c r="S434" i="38" a="1"/>
  <c r="AN405" i="38" a="1"/>
  <c r="N406" i="38" a="1"/>
  <c r="P78" i="38" a="1"/>
  <c r="AJ89" i="38" a="1"/>
  <c r="E188" i="38" a="1"/>
  <c r="AN217" i="38" a="1"/>
  <c r="X188" i="38" a="1"/>
  <c r="AF435" i="38" a="1"/>
  <c r="P228" i="38" a="1"/>
  <c r="AA364" i="38" a="1"/>
  <c r="P376" i="38" a="1"/>
  <c r="H288" i="38" a="1"/>
  <c r="H343" i="38" a="1"/>
  <c r="O388" i="38" a="1"/>
  <c r="I184" i="38" a="1"/>
  <c r="AS240" i="38" a="1"/>
  <c r="N334" i="38" a="1"/>
  <c r="S466" i="38" a="1"/>
  <c r="K394" i="38" a="1"/>
  <c r="X379" i="38" a="1"/>
  <c r="H255" i="38" a="1"/>
  <c r="Z144" i="38" a="1"/>
  <c r="M310" i="38" a="1"/>
  <c r="M266" i="38" a="1"/>
  <c r="AK259" i="38" a="1"/>
  <c r="S314" i="38" a="1"/>
  <c r="J232" i="38" a="1"/>
  <c r="N254" i="38" a="1"/>
  <c r="AR422" i="38" a="1"/>
  <c r="AD223" i="38" a="1"/>
  <c r="AG458" i="38" a="1"/>
  <c r="AJ373" i="38" a="1"/>
  <c r="AE302" i="38" a="1"/>
  <c r="N391" i="38" a="1"/>
  <c r="AJ73" i="38" a="1"/>
  <c r="AD320" i="38" a="1"/>
  <c r="AK265" i="38" a="1"/>
  <c r="Y175" i="38" a="1"/>
  <c r="AO362" i="38" a="1"/>
  <c r="M269" i="38" a="1"/>
  <c r="V191" i="38" a="1"/>
  <c r="R77" i="38" a="1"/>
  <c r="AS401" i="38" a="1"/>
  <c r="H324" i="38" a="1"/>
  <c r="AO152" i="38" a="1"/>
  <c r="AG251" i="38" a="1"/>
  <c r="O151" i="38" a="1"/>
  <c r="AI230" i="38" a="1"/>
  <c r="AP223" i="38" a="1"/>
  <c r="W399" i="38" a="1"/>
  <c r="AG347" i="38" a="1"/>
  <c r="AH179" i="38" a="1"/>
  <c r="Z168" i="38" a="1"/>
  <c r="L336" i="38" a="1"/>
  <c r="O158" i="38" a="1"/>
  <c r="AH224" i="38" a="1"/>
  <c r="AT404" i="38" a="1"/>
  <c r="M114" i="38" a="1"/>
  <c r="AE407" i="38" a="1"/>
  <c r="M292" i="38" a="1"/>
  <c r="AB76" i="38" a="1"/>
  <c r="AR132" i="38" a="1"/>
  <c r="P77" i="38" a="1"/>
  <c r="AQ171" i="38" a="1"/>
  <c r="AQ337" i="38" a="1"/>
  <c r="AR304" i="38" a="1"/>
  <c r="H166" i="38" a="1"/>
  <c r="N321" i="38" a="1"/>
  <c r="AG141" i="38" a="1"/>
  <c r="AP231" i="38" a="1"/>
  <c r="E286" i="38" a="1"/>
  <c r="N92" i="38" a="1"/>
  <c r="AA260" i="38" a="1"/>
  <c r="AQ137" i="38" a="1"/>
  <c r="AP186" i="38" a="1"/>
  <c r="AR75" i="38" a="1"/>
  <c r="W425" i="38" a="1"/>
  <c r="O423" i="38" a="1"/>
  <c r="N282" i="38" a="1"/>
  <c r="AJ394" i="38" a="1"/>
  <c r="H390" i="38" a="1"/>
  <c r="I298" i="38" a="1"/>
  <c r="AT74" i="38" a="1"/>
  <c r="D174" i="38" a="1"/>
  <c r="O279" i="38" a="1"/>
  <c r="F213" i="38" a="1"/>
  <c r="H264" i="38" a="1"/>
  <c r="S410" i="38" a="1"/>
  <c r="N183" i="38" a="1"/>
  <c r="W220" i="38" a="1"/>
  <c r="U160" i="38" a="1"/>
  <c r="AT282" i="38" a="1"/>
  <c r="S143" i="38" a="1"/>
  <c r="AT259" i="38" a="1"/>
  <c r="AJ241" i="38" a="1"/>
  <c r="AR312" i="38" a="1"/>
  <c r="AB459" i="38" a="1"/>
  <c r="R278" i="38" a="1"/>
  <c r="AO386" i="38" a="1"/>
  <c r="L326" i="38" a="1"/>
  <c r="J216" i="38" a="1"/>
  <c r="AI456" i="38" a="1"/>
  <c r="D170" i="38" a="1"/>
  <c r="L366" i="38" a="1"/>
  <c r="P91" i="38" a="1"/>
  <c r="AD408" i="38" a="1"/>
  <c r="AQ306" i="38" a="1"/>
  <c r="E211" i="38" a="1"/>
  <c r="K343" i="38" a="1"/>
  <c r="Z460" i="38" a="1"/>
  <c r="J382" i="38" a="1"/>
  <c r="AF108" i="38" a="1"/>
  <c r="G83" i="38" a="1"/>
  <c r="AJ129" i="38" a="1"/>
  <c r="AK333" i="38" a="1"/>
  <c r="AF223" i="38" a="1"/>
  <c r="Q205" i="38" a="1"/>
  <c r="AQ442" i="38" a="1"/>
  <c r="AA81" i="38" a="1"/>
  <c r="AR401" i="38" a="1"/>
  <c r="AQ209" i="38" a="1"/>
  <c r="AI405" i="38" a="1"/>
  <c r="U392" i="38" a="1"/>
  <c r="AN265" i="38" a="1"/>
  <c r="F186" i="38" a="1"/>
  <c r="H84" i="38" a="1"/>
  <c r="AK371" i="38" a="1"/>
  <c r="AQ313" i="38" a="1"/>
  <c r="AH335" i="38" a="1"/>
  <c r="AF184" i="38" a="1"/>
  <c r="AP400" i="38" a="1"/>
  <c r="AE108" i="38" a="1"/>
  <c r="AK226" i="38" a="1"/>
  <c r="H400" i="38" a="1"/>
  <c r="I121" i="38" a="1"/>
  <c r="U308" i="38" a="1"/>
  <c r="AR442" i="38" a="1"/>
  <c r="AQ268" i="38" a="1"/>
  <c r="AA244" i="38" a="1"/>
  <c r="AD142" i="38" a="1"/>
  <c r="AK89" i="38" a="1"/>
  <c r="AK468" i="38" a="1"/>
  <c r="AP409" i="38" a="1"/>
  <c r="N429" i="38" a="1"/>
  <c r="U319" i="38" a="1"/>
  <c r="AR146" i="38" a="1"/>
  <c r="AG376" i="38" a="1"/>
  <c r="I97" i="38" a="1"/>
  <c r="AF471" i="38" a="1"/>
  <c r="N161" i="38" a="1"/>
  <c r="AP108" i="38" a="1"/>
  <c r="AL144" i="38" a="1"/>
  <c r="Q138" i="38" a="1"/>
  <c r="AG394" i="38" a="1"/>
  <c r="AQ161" i="38" a="1"/>
  <c r="W360" i="38" a="1"/>
  <c r="AE382" i="38" a="1"/>
  <c r="AF193" i="38" a="1"/>
  <c r="R373" i="38" a="1"/>
  <c r="H470" i="38" a="1"/>
  <c r="L249" i="38" a="1"/>
  <c r="AO436" i="38" a="1"/>
  <c r="AR91" i="38" a="1"/>
  <c r="L195" i="38" a="1"/>
  <c r="K131" i="38" a="1"/>
  <c r="AR375" i="38" a="1"/>
  <c r="G128" i="38" a="1"/>
  <c r="AP382" i="38" a="1"/>
  <c r="V374" i="38" a="1"/>
  <c r="Z221" i="38" a="1"/>
  <c r="F427" i="38" a="1"/>
  <c r="K455" i="38" a="1"/>
  <c r="AE306" i="38" a="1"/>
  <c r="O277" i="38" a="1"/>
  <c r="P272" i="38" a="1"/>
  <c r="D157" i="38" a="1"/>
  <c r="M190" i="38" a="1"/>
  <c r="AI381" i="38" a="1"/>
  <c r="Z311" i="38" a="1"/>
  <c r="O358" i="38" a="1"/>
  <c r="AF451" i="38" a="1"/>
  <c r="U101" i="38" a="1"/>
  <c r="K464" i="38" a="1"/>
  <c r="H256" i="38" a="1"/>
  <c r="W191" i="38" a="1"/>
  <c r="AE395" i="38" a="1"/>
  <c r="W396" i="38" a="1"/>
  <c r="K115" i="38" a="1"/>
  <c r="L79" i="38" a="1"/>
  <c r="G360" i="38" a="1"/>
  <c r="Y296" i="38" a="1"/>
  <c r="E176" i="38" a="1"/>
  <c r="D458" i="38" a="1"/>
  <c r="R325" i="38" a="1"/>
  <c r="AS187" i="38" a="1"/>
  <c r="AS221" i="38" a="1"/>
  <c r="X350" i="38" a="1"/>
  <c r="Y169" i="38" a="1"/>
  <c r="AD333" i="38" a="1"/>
  <c r="T178" i="38" a="1"/>
  <c r="M263" i="38" a="1"/>
  <c r="R219" i="38" a="1"/>
  <c r="N79" i="38" a="1"/>
  <c r="AE122" i="38" a="1"/>
  <c r="AA350" i="38" a="1"/>
  <c r="W354" i="38" a="1"/>
  <c r="X292" i="38" a="1"/>
  <c r="AF147" i="38" a="1"/>
  <c r="AN244" i="38" a="1"/>
  <c r="D205" i="38" a="1"/>
  <c r="AF312" i="38" a="1"/>
  <c r="AG193" i="38" a="1"/>
  <c r="AK157" i="38" a="1"/>
  <c r="AD130" i="38" a="1"/>
  <c r="AC98" i="38" a="1"/>
  <c r="AF92" i="38" a="1"/>
  <c r="AD197" i="38" a="1"/>
  <c r="X113" i="38" a="1"/>
  <c r="AN434" i="38" a="1"/>
  <c r="M205" i="38" a="1"/>
  <c r="Q345" i="38" a="1"/>
  <c r="P112" i="38" a="1"/>
  <c r="AF253" i="38" a="1"/>
  <c r="W419" i="38" a="1"/>
  <c r="S423" i="38" a="1"/>
  <c r="I420" i="38" a="1"/>
  <c r="AO131" i="38" a="1"/>
  <c r="AL267" i="38" a="1"/>
  <c r="AL425" i="38" a="1"/>
  <c r="D398" i="38" a="1"/>
  <c r="X367" i="38" a="1"/>
  <c r="Z443" i="38" a="1"/>
  <c r="S391" i="38" a="1"/>
  <c r="Q357" i="38" a="1"/>
  <c r="Q270" i="38" a="1"/>
  <c r="AH332" i="38" a="1"/>
  <c r="AE154" i="38" a="1"/>
  <c r="AB358" i="38" a="1"/>
  <c r="R389" i="38" a="1"/>
  <c r="Y333" i="38" a="1"/>
  <c r="AM91" i="38" a="1"/>
  <c r="R143" i="38" a="1"/>
  <c r="X111" i="38" a="1"/>
  <c r="S393" i="38" a="1"/>
  <c r="AL124" i="38" a="1"/>
  <c r="J468" i="38" a="1"/>
  <c r="D432" i="38" a="1"/>
  <c r="AD323" i="38" a="1"/>
  <c r="X285" i="38" a="1"/>
  <c r="AK351" i="38" a="1"/>
  <c r="E313" i="38" a="1"/>
  <c r="J223" i="38" a="1"/>
  <c r="P352" i="38" a="1"/>
  <c r="E124" i="38" a="1"/>
  <c r="AB405" i="38" a="1"/>
  <c r="D247" i="38" a="1"/>
  <c r="O331" i="38" a="1"/>
  <c r="AG441" i="38" a="1"/>
  <c r="U394" i="38" a="1"/>
  <c r="W327" i="38" a="1"/>
  <c r="AE277" i="38" a="1"/>
  <c r="Z309" i="38" a="1"/>
  <c r="AP301" i="38" a="1"/>
  <c r="AG346" i="38" a="1"/>
  <c r="AS105" i="38" a="1"/>
  <c r="AD235" i="38" a="1"/>
  <c r="AP438" i="38" a="1"/>
  <c r="E243" i="38" a="1"/>
  <c r="AT388" i="38" a="1"/>
  <c r="AF299" i="38" a="1"/>
  <c r="AC301" i="38" a="1"/>
  <c r="P159" i="38" a="1"/>
  <c r="AP250" i="38" a="1"/>
  <c r="H428" i="38" a="1"/>
  <c r="D343" i="38" a="1"/>
  <c r="N416" i="38" a="1"/>
  <c r="R172" i="38" a="1"/>
  <c r="AF252" i="38" a="1"/>
  <c r="AJ277" i="38" a="1"/>
  <c r="X374" i="38" a="1"/>
  <c r="AR404" i="38" a="1"/>
  <c r="AH164" i="38" a="1"/>
  <c r="AT275" i="38" a="1"/>
  <c r="S459" i="38" a="1"/>
  <c r="Y360" i="38" a="1"/>
  <c r="U307" i="38" a="1"/>
  <c r="S403" i="38" a="1"/>
  <c r="AD113" i="38" a="1"/>
  <c r="V393" i="38" a="1"/>
  <c r="AB370" i="38" a="1"/>
  <c r="AJ152" i="38" a="1"/>
  <c r="AL285" i="38" a="1"/>
  <c r="AS146" i="38" a="1"/>
  <c r="S284" i="38" a="1"/>
  <c r="F418" i="38" a="1"/>
  <c r="W270" i="38" a="1"/>
  <c r="W407" i="38" a="1"/>
  <c r="H419" i="38" a="1"/>
  <c r="W375" i="38" a="1"/>
  <c r="E189" i="38" a="1"/>
  <c r="K98" i="38" a="1"/>
  <c r="AQ106" i="38" a="1"/>
  <c r="N458" i="38" a="1"/>
  <c r="AN411" i="38" a="1"/>
  <c r="Q385" i="38" a="1"/>
  <c r="X442" i="38" a="1"/>
  <c r="Y135" i="38" a="1"/>
  <c r="Y415" i="38" a="1"/>
  <c r="W255" i="38" a="1"/>
  <c r="AP342" i="38" a="1"/>
  <c r="P297" i="38" a="1"/>
  <c r="Z398" i="38" a="1"/>
  <c r="AH338" i="38" a="1"/>
  <c r="AL412" i="38" a="1"/>
  <c r="S392" i="38" a="1"/>
  <c r="X82" i="38" a="1"/>
  <c r="AG100" i="38" a="1"/>
  <c r="V420" i="38" a="1"/>
  <c r="G366" i="38" a="1"/>
  <c r="J383" i="38" a="1"/>
  <c r="AS349" i="38" a="1"/>
  <c r="AD360" i="38" a="1"/>
  <c r="J136" i="38" a="1"/>
  <c r="AQ432" i="38" a="1"/>
  <c r="AE326" i="38" a="1"/>
  <c r="AR369" i="38" a="1"/>
  <c r="E412" i="38" a="1"/>
  <c r="AF192" i="38" a="1"/>
  <c r="AM312" i="38" a="1"/>
  <c r="S452" i="38" a="1"/>
  <c r="N133" i="38" a="1"/>
  <c r="P472" i="38" a="1"/>
  <c r="V197" i="38" a="1"/>
  <c r="T328" i="38" a="1"/>
  <c r="AF224" i="38" a="1"/>
  <c r="AR389" i="38" a="1"/>
  <c r="H318" i="38" a="1"/>
  <c r="H167" i="38" a="1"/>
  <c r="AN167" i="38" a="1"/>
  <c r="O451" i="38" a="1"/>
  <c r="AJ402" i="38" a="1"/>
  <c r="AD443" i="38" a="1"/>
  <c r="L198" i="38" a="1"/>
  <c r="K422" i="38" a="1"/>
  <c r="Y82" i="38" a="1"/>
  <c r="P139" i="38" a="1"/>
  <c r="E386" i="38" a="1"/>
  <c r="O392" i="38" a="1"/>
  <c r="AN298" i="38" a="1"/>
  <c r="N457" i="38" a="1"/>
  <c r="AD238" i="38" a="1"/>
  <c r="AR84" i="38" a="1"/>
  <c r="F304" i="38" a="1"/>
  <c r="Q448" i="38" a="1"/>
  <c r="D260" i="38" a="1"/>
  <c r="F231" i="38" a="1"/>
  <c r="H150" i="38" a="1"/>
  <c r="S449" i="38" a="1"/>
  <c r="AI439" i="38" a="1"/>
  <c r="U302" i="38" a="1"/>
  <c r="AG295" i="38" a="1"/>
  <c r="AD446" i="38" a="1"/>
  <c r="K237" i="38" a="1"/>
  <c r="AA75" i="38" a="1"/>
  <c r="AB461" i="38" a="1"/>
  <c r="O272" i="38" a="1"/>
  <c r="AP384" i="38" a="1"/>
  <c r="AD297" i="38" a="1"/>
  <c r="AB215" i="38" a="1"/>
  <c r="AA290" i="38" a="1"/>
  <c r="G351" i="38" a="1"/>
  <c r="X388" i="38" a="1"/>
  <c r="AK238" i="38" a="1"/>
  <c r="R105" i="38" a="1"/>
  <c r="U150" i="38" a="1"/>
  <c r="AG350" i="38" a="1"/>
  <c r="R226" i="38" a="1"/>
  <c r="Q327" i="38" a="1"/>
  <c r="Q172" i="38" a="1"/>
  <c r="AK441" i="38" a="1"/>
  <c r="AC350" i="38" a="1"/>
  <c r="L457" i="38" a="1"/>
  <c r="AC264" i="38" a="1"/>
  <c r="AD309" i="38" a="1"/>
  <c r="K170" i="38" a="1"/>
  <c r="AJ181" i="38" a="1"/>
  <c r="Z92" i="38" a="1"/>
  <c r="AL132" i="38" a="1"/>
  <c r="AR346" i="38" a="1"/>
  <c r="AO172" i="38" a="1"/>
  <c r="J169" i="38" a="1"/>
  <c r="AR221" i="38" a="1"/>
  <c r="AH386" i="38" a="1"/>
  <c r="Z156" i="38" a="1"/>
  <c r="J279" i="38" a="1"/>
  <c r="X463" i="38" a="1"/>
  <c r="AO144" i="38" a="1"/>
  <c r="P336" i="38" a="1"/>
  <c r="H279" i="38" a="1"/>
  <c r="AH304" i="38" a="1"/>
  <c r="AQ308" i="38" a="1"/>
  <c r="AP141" i="38" a="1"/>
  <c r="R166" i="38" a="1"/>
  <c r="O211" i="38" a="1"/>
  <c r="AP386" i="38" a="1"/>
  <c r="S298" i="38" a="1"/>
  <c r="P242" i="38" a="1"/>
  <c r="AL257" i="38" a="1"/>
  <c r="AE435" i="38" a="1"/>
  <c r="D472" i="38" a="1"/>
  <c r="AM242" i="38" a="1"/>
  <c r="R117" i="38" a="1"/>
  <c r="Z232" i="38" a="1"/>
  <c r="V194" i="38" a="1"/>
  <c r="Q300" i="38" a="1"/>
  <c r="AP89" i="38" a="1"/>
  <c r="AD357" i="38" a="1"/>
  <c r="AD191" i="38" a="1"/>
  <c r="K111" i="38" a="1"/>
  <c r="K354" i="38" a="1"/>
  <c r="U173" i="38" a="1"/>
  <c r="AE241" i="38" a="1"/>
  <c r="U116" i="38" a="1"/>
  <c r="G176" i="38" a="1"/>
  <c r="R286" i="38" a="1"/>
  <c r="AO149" i="38" a="1"/>
  <c r="AI358" i="38" a="1"/>
  <c r="H417" i="38" a="1"/>
  <c r="AJ420" i="38" a="1"/>
  <c r="X212" i="38" a="1"/>
  <c r="F347" i="38" a="1"/>
  <c r="W352" i="38" a="1"/>
  <c r="E403" i="38" a="1"/>
  <c r="V82" i="38" a="1"/>
  <c r="AB326" i="38" a="1"/>
  <c r="L437" i="38" a="1"/>
  <c r="P227" i="38" a="1"/>
  <c r="N448" i="38" a="1"/>
  <c r="E155" i="38" a="1"/>
  <c r="AK76" i="38" a="1"/>
  <c r="T368" i="38" a="1"/>
  <c r="E109" i="38" a="1"/>
  <c r="H280" i="38" a="1"/>
  <c r="AD106" i="38" a="1"/>
  <c r="E236" i="38" a="1"/>
  <c r="AK263" i="38" a="1"/>
  <c r="AA250" i="38" a="1"/>
  <c r="AT451" i="38" a="1"/>
  <c r="M157" i="38" a="1"/>
  <c r="AR232" i="38" a="1"/>
  <c r="AJ87" i="38" a="1"/>
  <c r="AG411" i="38" a="1"/>
  <c r="AE307" i="38" a="1"/>
  <c r="O119" i="38" a="1"/>
  <c r="H340" i="38" a="1"/>
  <c r="P314" i="38" a="1"/>
  <c r="AN330" i="38" a="1"/>
  <c r="V314" i="38" a="1"/>
  <c r="AT317" i="38" a="1"/>
  <c r="L381" i="38" a="1"/>
  <c r="AH253" i="38" a="1"/>
  <c r="AK368" i="38" a="1"/>
  <c r="AI398" i="38" a="1"/>
  <c r="AD378" i="38" a="1"/>
  <c r="M221" i="38" a="1"/>
  <c r="E166" i="38" a="1"/>
  <c r="H163" i="38" a="1"/>
  <c r="AS344" i="38" a="1"/>
  <c r="AK98" i="38" a="1"/>
  <c r="AQ440" i="38" a="1"/>
  <c r="T144" i="38" a="1"/>
  <c r="S397" i="38" a="1"/>
  <c r="AQ439" i="38" a="1"/>
  <c r="N97" i="38" a="1"/>
  <c r="P470" i="38" a="1"/>
  <c r="AT194" i="38" a="1"/>
  <c r="D394" i="38" a="1"/>
  <c r="M104" i="38" a="1"/>
  <c r="H449" i="38" a="1"/>
  <c r="Y219" i="38" a="1"/>
  <c r="E97" i="38" a="1"/>
  <c r="AQ365" i="38" a="1"/>
  <c r="AQ132" i="38" a="1"/>
  <c r="AN255" i="38" a="1"/>
  <c r="AR279" i="38" a="1"/>
  <c r="AO233" i="38" a="1"/>
  <c r="AG231" i="38" a="1"/>
  <c r="S347" i="38" a="1"/>
  <c r="AH446" i="38" a="1"/>
  <c r="AT415" i="38" a="1"/>
  <c r="AF326" i="38" a="1"/>
  <c r="AN448" i="38" a="1"/>
  <c r="E375" i="38" a="1"/>
  <c r="AE409" i="38" a="1"/>
  <c r="AO151" i="38" a="1"/>
  <c r="AF135" i="38" a="1"/>
  <c r="J395" i="38" a="1"/>
  <c r="AL361" i="38" a="1"/>
  <c r="AD387" i="38" a="1"/>
  <c r="P170" i="38" a="1"/>
  <c r="J333" i="38" a="1"/>
  <c r="U169" i="38" a="1"/>
  <c r="X261" i="38" a="1"/>
  <c r="L407" i="38" a="1"/>
  <c r="AH428" i="38" a="1"/>
  <c r="M245" i="38" a="1"/>
  <c r="AQ322" i="38" a="1"/>
  <c r="X320" i="38" a="1"/>
  <c r="U351" i="38" a="1"/>
  <c r="AB420" i="38" a="1"/>
  <c r="AC154" i="38" a="1"/>
  <c r="AP264" i="38" a="1"/>
  <c r="D290" i="38" a="1"/>
  <c r="X185" i="38" a="1"/>
  <c r="AH328" i="38" a="1"/>
  <c r="AS287" i="38" a="1"/>
  <c r="J101" i="38" a="1"/>
  <c r="X114" i="38" a="1"/>
  <c r="AP427" i="38" a="1"/>
  <c r="AA359" i="38" a="1"/>
  <c r="Y83" i="38" a="1"/>
  <c r="AR469" i="38" a="1"/>
  <c r="AM255" i="38" a="1"/>
  <c r="AB115" i="38" a="1"/>
  <c r="O156" i="38" a="1"/>
  <c r="X191" i="38" a="1"/>
  <c r="V452" i="38" a="1"/>
  <c r="AR104" i="38" a="1"/>
  <c r="L82" i="38" a="1"/>
  <c r="AT461" i="38" a="1"/>
  <c r="AD119" i="38" a="1"/>
  <c r="Y84" i="38" a="1"/>
  <c r="AA126" i="38" a="1"/>
  <c r="AH94" i="38" a="1"/>
  <c r="AD216" i="38" a="1"/>
  <c r="O166" i="38" a="1"/>
  <c r="AN81" i="38" a="1"/>
  <c r="G121" i="38" a="1"/>
  <c r="AB199" i="38" a="1"/>
  <c r="AO234" i="38" a="1"/>
  <c r="M401" i="38" a="1"/>
  <c r="Z132" i="38" a="1"/>
  <c r="K448" i="38" a="1"/>
  <c r="AR94" i="38" a="1"/>
  <c r="I136" i="38" a="1"/>
  <c r="S355" i="38" a="1"/>
  <c r="AJ377" i="38" a="1"/>
  <c r="AP232" i="38" a="1"/>
  <c r="AP455" i="38" a="1"/>
  <c r="D360" i="38" a="1"/>
  <c r="J420" i="38" a="1"/>
  <c r="F411" i="38" a="1"/>
  <c r="D116" i="38" a="1"/>
  <c r="AD274" i="38" a="1"/>
  <c r="D308" i="38" a="1"/>
  <c r="Z335" i="38" a="1"/>
  <c r="AE266" i="38" a="1"/>
  <c r="AR272" i="38" a="1"/>
  <c r="AR200" i="38" a="1"/>
  <c r="I198" i="38" a="1"/>
  <c r="AH255" i="38" a="1"/>
  <c r="AO239" i="38" a="1"/>
  <c r="U409" i="38" a="1"/>
  <c r="AT395" i="38" a="1"/>
  <c r="AB98" i="38" a="1"/>
  <c r="AE187" i="38" a="1"/>
  <c r="F276" i="38" a="1"/>
  <c r="AT232" i="38" a="1"/>
  <c r="AJ258" i="38" a="1"/>
  <c r="AH284" i="38" a="1"/>
  <c r="T231" i="38" a="1"/>
  <c r="U98" i="38" a="1"/>
  <c r="AG89" i="38" a="1"/>
  <c r="E366" i="38" a="1"/>
  <c r="Q157" i="38" a="1"/>
  <c r="X408" i="38" a="1"/>
  <c r="AO212" i="38" a="1"/>
  <c r="U174" i="38" a="1"/>
  <c r="E320" i="38" a="1"/>
  <c r="R441" i="38" a="1"/>
  <c r="I377" i="38" a="1"/>
  <c r="AT281" i="38" a="1"/>
  <c r="AF399" i="38" a="1"/>
  <c r="AR419" i="38" a="1"/>
  <c r="AD109" i="38" a="1"/>
  <c r="J469" i="38" a="1"/>
  <c r="Q348" i="38" a="1"/>
  <c r="Z413" i="38" a="1"/>
  <c r="AF280" i="38" a="1"/>
  <c r="AA403" i="38" a="1"/>
  <c r="U290" i="38" a="1"/>
  <c r="T179" i="38" a="1"/>
  <c r="AS417" i="38" a="1"/>
  <c r="AA309" i="38" a="1"/>
  <c r="E370" i="38" a="1"/>
  <c r="H328" i="38" a="1"/>
  <c r="X215" i="38" a="1"/>
  <c r="AR441" i="38" a="1"/>
  <c r="AP127" i="38" a="1"/>
  <c r="M170" i="38" a="1"/>
  <c r="G85" i="38" a="1"/>
  <c r="E384" i="38" a="1"/>
  <c r="H409" i="38" a="1"/>
  <c r="Q173" i="38" a="1"/>
  <c r="AC290" i="38" a="1"/>
  <c r="AE405" i="38" a="1"/>
  <c r="M260" i="38" a="1"/>
  <c r="W320" i="38" a="1"/>
  <c r="F365" i="38" a="1"/>
  <c r="Z339" i="38" a="1"/>
  <c r="G319" i="38" a="1"/>
  <c r="AP449" i="38" a="1"/>
  <c r="J182" i="38" a="1"/>
  <c r="U456" i="38" a="1"/>
  <c r="N423" i="38" a="1"/>
  <c r="AG359" i="38" a="1"/>
  <c r="Q221" i="38" a="1"/>
  <c r="N434" i="38" a="1"/>
  <c r="AE451" i="38" a="1"/>
  <c r="O301" i="38" a="1"/>
  <c r="T255" i="38" a="1"/>
  <c r="AF267" i="38" a="1"/>
  <c r="AC421" i="38" a="1"/>
  <c r="AI182" i="38" a="1"/>
  <c r="AC232" i="38" a="1"/>
  <c r="J270" i="38" a="1"/>
  <c r="AK232" i="38" a="1"/>
  <c r="N242" i="38" a="1"/>
  <c r="AS379" i="38" a="1"/>
  <c r="H160" i="38" a="1"/>
  <c r="L318" i="38" a="1"/>
  <c r="AE315" i="38" a="1"/>
  <c r="D125" i="38" a="1"/>
  <c r="N155" i="38" a="1"/>
  <c r="AR87" i="38" a="1"/>
  <c r="AT455" i="38" a="1"/>
  <c r="F396" i="38" a="1"/>
  <c r="AC125" i="38" a="1"/>
  <c r="L339" i="38" a="1"/>
  <c r="AF209" i="38" a="1"/>
  <c r="I269" i="38" a="1"/>
  <c r="V318" i="38" a="1"/>
  <c r="T270" i="38" a="1"/>
  <c r="X80" i="38" a="1"/>
  <c r="AF255" i="38" a="1"/>
  <c r="AO159" i="38" a="1"/>
  <c r="I244" i="38" a="1"/>
  <c r="AC74" i="38" a="1"/>
  <c r="AT308" i="38" a="1"/>
  <c r="I408" i="38" a="1"/>
  <c r="L216" i="38" a="1"/>
  <c r="AN386" i="38" a="1"/>
  <c r="R248" i="38" a="1"/>
  <c r="AR447" i="38" a="1"/>
  <c r="N289" i="38" a="1"/>
  <c r="Z302" i="38" a="1"/>
  <c r="E454" i="38" a="1"/>
  <c r="Y108" i="38" a="1"/>
  <c r="S151" i="38" a="1"/>
  <c r="N120" i="38" a="1"/>
  <c r="I379" i="38" a="1"/>
  <c r="AD365" i="38" a="1"/>
  <c r="E341" i="38" a="1"/>
  <c r="AP322" i="38" a="1"/>
  <c r="AI384" i="38" a="1"/>
  <c r="AC181" i="38" a="1"/>
  <c r="P179" i="38" a="1"/>
  <c r="U166" i="38" a="1"/>
  <c r="P245" i="38" a="1"/>
  <c r="Y430" i="38" a="1"/>
  <c r="J453" i="38" a="1"/>
  <c r="AN234" i="38" a="1"/>
  <c r="W221" i="38" a="1"/>
  <c r="X132" i="38" a="1"/>
  <c r="AK279" i="38" a="1"/>
  <c r="AF397" i="38" a="1"/>
  <c r="T232" i="38" a="1"/>
  <c r="Z257" i="38" a="1"/>
  <c r="AA167" i="38" a="1"/>
  <c r="AL223" i="38" a="1"/>
  <c r="AN202" i="38" a="1"/>
  <c r="V84" i="38" a="1"/>
  <c r="D366" i="38" a="1"/>
  <c r="H268" i="38" a="1"/>
  <c r="AK359" i="38" a="1"/>
  <c r="U204" i="38" a="1"/>
  <c r="W76" i="38" a="1"/>
  <c r="AG178" i="38" a="1"/>
  <c r="AT162" i="38" a="1"/>
  <c r="Q323" i="38" a="1"/>
  <c r="K223" i="38" a="1"/>
  <c r="O411" i="38" a="1"/>
  <c r="AC169" i="38" a="1"/>
  <c r="AP225" i="38" a="1"/>
  <c r="N164" i="38" a="1"/>
  <c r="Q218" i="38" a="1"/>
  <c r="Q283" i="38" a="1"/>
  <c r="AD356" i="38" a="1"/>
  <c r="S195" i="38" a="1"/>
  <c r="M289" i="38" a="1"/>
  <c r="AT163" i="38" a="1"/>
  <c r="AJ102" i="38" a="1"/>
  <c r="R145" i="38" a="1"/>
  <c r="AE159" i="38" a="1"/>
  <c r="T259" i="38" a="1"/>
  <c r="N147" i="38" a="1"/>
  <c r="AE429" i="38" a="1"/>
  <c r="AM349" i="38" a="1"/>
  <c r="AQ418" i="38" a="1"/>
  <c r="V341" i="38" a="1"/>
  <c r="R185" i="38" a="1"/>
  <c r="Y369" i="38" a="1"/>
  <c r="T432" i="38" a="1"/>
  <c r="AN408" i="38" a="1"/>
  <c r="AM128" i="38" a="1"/>
  <c r="AI278" i="38" a="1"/>
  <c r="X461" i="38" a="1"/>
  <c r="AF298" i="38" a="1"/>
  <c r="AL432" i="38" a="1"/>
  <c r="AM434" i="38" a="1"/>
  <c r="AI412" i="38" a="1"/>
  <c r="T284" i="38" a="1"/>
  <c r="AE401" i="38" a="1"/>
  <c r="P434" i="38" a="1"/>
  <c r="W177" i="38" a="1"/>
  <c r="AP353" i="38" a="1"/>
  <c r="L149" i="38" a="1"/>
  <c r="L286" i="38" a="1"/>
  <c r="Y449" i="38" a="1"/>
  <c r="G437" i="38" a="1"/>
  <c r="M279" i="38" a="1"/>
  <c r="AA425" i="38" a="1"/>
  <c r="AB322" i="38" a="1"/>
  <c r="L203" i="38" a="1"/>
  <c r="W176" i="38" a="1"/>
  <c r="AK212" i="38" a="1"/>
  <c r="O466" i="38" a="1"/>
  <c r="E240" i="38" a="1"/>
  <c r="G435" i="38" a="1"/>
  <c r="Q410" i="38" a="1"/>
  <c r="AJ149" i="38" a="1"/>
  <c r="AQ156" i="38" a="1"/>
  <c r="S193" i="38" a="1"/>
  <c r="AI368" i="38" a="1"/>
  <c r="S125" i="38" a="1"/>
  <c r="AH306" i="38" a="1"/>
  <c r="AD241" i="38" a="1"/>
  <c r="AM202" i="38" a="1"/>
  <c r="AT306" i="38" a="1"/>
  <c r="AD447" i="38" a="1"/>
  <c r="R459" i="38" a="1"/>
  <c r="L378" i="38" a="1"/>
  <c r="R233" i="38" a="1"/>
  <c r="E358" i="38" a="1"/>
  <c r="R196" i="38" a="1"/>
  <c r="Y312" i="38" a="1"/>
  <c r="AH444" i="38" a="1"/>
  <c r="AG343" i="38" a="1"/>
  <c r="AG323" i="38" a="1"/>
  <c r="J448" i="38" a="1"/>
  <c r="S380" i="38" a="1"/>
  <c r="AB289" i="38" a="1"/>
  <c r="I83" i="38" a="1"/>
  <c r="D234" i="38" a="1"/>
  <c r="P412" i="38" a="1"/>
  <c r="X333" i="38" a="1"/>
  <c r="Z122" i="38" a="1"/>
  <c r="AC90" i="38" a="1"/>
  <c r="H226" i="38" a="1"/>
  <c r="AE204" i="38" a="1"/>
  <c r="D340" i="38" a="1"/>
  <c r="AJ247" i="38" a="1"/>
  <c r="K467" i="38" a="1"/>
  <c r="AC150" i="38" a="1"/>
  <c r="AP387" i="38" a="1"/>
  <c r="H221" i="38" a="1"/>
  <c r="AL289" i="38" a="1"/>
  <c r="AD122" i="38" a="1"/>
  <c r="AT173" i="38" a="1"/>
  <c r="AC446" i="38" a="1"/>
  <c r="T129" i="38" a="1"/>
  <c r="AJ469" i="38" a="1"/>
  <c r="F404" i="38" a="1"/>
  <c r="D464" i="38" a="1"/>
  <c r="F370" i="38" a="1"/>
  <c r="J394" i="38" a="1"/>
  <c r="I238" i="38" a="1"/>
  <c r="AH138" i="38" a="1"/>
  <c r="AE145" i="38" a="1"/>
  <c r="Y443" i="38" a="1"/>
  <c r="Q219" i="38" a="1"/>
  <c r="AE123" i="38" a="1"/>
  <c r="I354" i="38" a="1"/>
  <c r="AB384" i="38" a="1"/>
  <c r="D276" i="38" a="1"/>
  <c r="AO385" i="38" a="1"/>
  <c r="F73" i="38" a="1"/>
  <c r="AK286" i="38" a="1"/>
  <c r="X309" i="38" a="1"/>
  <c r="D453" i="38" a="1"/>
  <c r="R269" i="38" a="1"/>
  <c r="O310" i="38" a="1"/>
  <c r="I285" i="38" a="1"/>
  <c r="AT342" i="38" a="1"/>
  <c r="Z310" i="38" a="1"/>
  <c r="U295" i="38" a="1"/>
  <c r="AK90" i="38" a="1"/>
  <c r="O347" i="38" a="1"/>
  <c r="O190" i="38" a="1"/>
  <c r="E419" i="38" a="1"/>
  <c r="R371" i="38" a="1"/>
  <c r="I323" i="38" a="1"/>
  <c r="F448" i="38" a="1"/>
  <c r="AQ444" i="38" a="1"/>
  <c r="AG368" i="38" a="1"/>
  <c r="J411" i="38" a="1"/>
  <c r="E435" i="38" a="1"/>
  <c r="AR470" i="38" a="1"/>
  <c r="AE453" i="38" a="1"/>
  <c r="AC296" i="38" a="1"/>
  <c r="T407" i="38" a="1"/>
  <c r="V169" i="38" a="1"/>
  <c r="R157" i="38" a="1"/>
  <c r="S187" i="38" a="1"/>
  <c r="D242" i="38" a="1"/>
  <c r="AP285" i="38" a="1"/>
  <c r="AG113" i="38" a="1"/>
  <c r="X139" i="38" a="1"/>
  <c r="X118" i="38" a="1"/>
  <c r="AP472" i="38" a="1"/>
  <c r="G420" i="38" a="1"/>
  <c r="AS194" i="38" a="1"/>
  <c r="AC459" i="38" a="1"/>
  <c r="F169" i="38" a="1"/>
  <c r="AH118" i="38" a="1"/>
  <c r="J93" i="38" a="1"/>
  <c r="AQ201" i="38" a="1"/>
  <c r="F153" i="38" a="1"/>
  <c r="AJ248" i="38" a="1"/>
  <c r="H416" i="38" a="1"/>
  <c r="AP274" i="38" a="1"/>
  <c r="D193" i="38" a="1"/>
  <c r="AM259" i="38" a="1"/>
  <c r="V160" i="38" a="1"/>
  <c r="AR302" i="38" a="1"/>
  <c r="I138" i="38" a="1"/>
  <c r="V405" i="38" a="1"/>
  <c r="Y229" i="38" a="1"/>
  <c r="N442" i="38" a="1"/>
  <c r="T409" i="38" a="1"/>
  <c r="AS340" i="38" a="1"/>
  <c r="U359" i="38" a="1"/>
  <c r="AQ279" i="38" a="1"/>
  <c r="W314" i="38" a="1"/>
  <c r="U364" i="38" a="1"/>
  <c r="AD97" i="38" a="1"/>
  <c r="Q469" i="38" a="1"/>
  <c r="W146" i="38" a="1"/>
  <c r="T219" i="38" a="1"/>
  <c r="E251" i="38" a="1"/>
  <c r="AC207" i="38" a="1"/>
  <c r="AA375" i="38" a="1"/>
  <c r="AG362" i="38" a="1"/>
  <c r="AJ146" i="38" a="1"/>
  <c r="AG182" i="38" a="1"/>
  <c r="AQ425" i="38" a="1"/>
  <c r="AB371" i="38" a="1"/>
  <c r="U325" i="38" a="1"/>
  <c r="AP155" i="38" a="1"/>
  <c r="M469" i="38" a="1"/>
  <c r="W412" i="38" a="1"/>
  <c r="N267" i="38" a="1"/>
  <c r="P251" i="38" a="1"/>
  <c r="J298" i="38" a="1"/>
  <c r="AG352" i="38" a="1"/>
  <c r="AG311" i="38" a="1"/>
  <c r="P338" i="38" a="1"/>
  <c r="W165" i="38" a="1"/>
  <c r="AF245" i="38" a="1"/>
  <c r="W231" i="38" a="1"/>
  <c r="H374" i="38" a="1"/>
  <c r="Z277" i="38" a="1"/>
  <c r="AJ293" i="38" a="1"/>
  <c r="L234" i="38" a="1"/>
  <c r="J414" i="38" a="1"/>
  <c r="AR339" i="38" a="1"/>
  <c r="X182" i="38" a="1"/>
  <c r="I207" i="38" a="1"/>
  <c r="V320" i="38" a="1"/>
  <c r="AP286" i="38" a="1"/>
  <c r="S258" i="38" a="1"/>
  <c r="AN111" i="38" a="1"/>
  <c r="O377" i="38" a="1"/>
  <c r="AQ363" i="38" a="1"/>
  <c r="P437" i="38" a="1"/>
  <c r="F275" i="38" a="1"/>
  <c r="AS422" i="38" a="1"/>
  <c r="T410" i="38" a="1"/>
  <c r="Q296" i="38" a="1"/>
  <c r="AI117" i="38" a="1"/>
  <c r="AJ227" i="38" a="1"/>
  <c r="K366" i="38" a="1"/>
  <c r="F453" i="38" a="1"/>
  <c r="O78" i="38" a="1"/>
  <c r="N74" i="38" a="1"/>
  <c r="O222" i="38" a="1"/>
  <c r="M89" i="38" a="1"/>
  <c r="Z452" i="38" a="1"/>
  <c r="AS132" i="38" a="1"/>
  <c r="AQ321" i="38" a="1"/>
  <c r="U269" i="38" a="1"/>
  <c r="AO416" i="38" a="1"/>
  <c r="AM352" i="38" a="1"/>
  <c r="R395" i="38" a="1"/>
  <c r="AG392" i="38" a="1"/>
  <c r="AD129" i="38" a="1"/>
  <c r="T256" i="38" a="1"/>
  <c r="F350" i="38" a="1"/>
  <c r="AI251" i="38" a="1"/>
  <c r="F260" i="38" a="1"/>
  <c r="Y230" i="38" a="1"/>
  <c r="R254" i="38" a="1"/>
  <c r="X352" i="38" a="1"/>
  <c r="I267" i="38" a="1"/>
  <c r="AT363" i="38" a="1"/>
  <c r="T397" i="38" a="1"/>
  <c r="AB404" i="38" a="1"/>
  <c r="AF420" i="38" a="1"/>
  <c r="E463" i="38" a="1"/>
  <c r="AD202" i="38" a="1"/>
  <c r="X192" i="38" a="1"/>
  <c r="V428" i="38" a="1"/>
  <c r="X346" i="38" a="1"/>
  <c r="AF371" i="38" a="1"/>
  <c r="H378" i="38" a="1"/>
  <c r="H244" i="38" a="1"/>
  <c r="R100" i="38" a="1"/>
  <c r="AC194" i="38" a="1"/>
  <c r="F116" i="38" a="1"/>
  <c r="J252" i="38" a="1"/>
  <c r="AT204" i="38" a="1"/>
  <c r="AQ262" i="38" a="1"/>
  <c r="Q248" i="38" a="1"/>
  <c r="D313" i="38" a="1"/>
  <c r="T131" i="38" a="1"/>
  <c r="AT469" i="38" a="1"/>
  <c r="J454" i="38" a="1"/>
  <c r="AI448" i="38" a="1"/>
  <c r="Y361" i="38" a="1"/>
  <c r="E387" i="38" a="1"/>
  <c r="G389" i="38" a="1"/>
  <c r="K432" i="38" a="1"/>
  <c r="F230" i="38" a="1"/>
  <c r="J313" i="38" a="1"/>
  <c r="AA431" i="38" a="1"/>
  <c r="Z435" i="38" a="1"/>
  <c r="G428" i="38" a="1"/>
  <c r="V214" i="38" a="1"/>
  <c r="E447" i="38" a="1"/>
  <c r="AR437" i="38" a="1"/>
  <c r="AI260" i="38" a="1"/>
  <c r="M302" i="38" a="1"/>
  <c r="E87" i="38" a="1"/>
  <c r="M382" i="38" a="1"/>
  <c r="T302" i="38" a="1"/>
  <c r="U267" i="38" a="1"/>
  <c r="AH378" i="38" a="1"/>
  <c r="R415" i="38" a="1"/>
  <c r="AA385" i="38" a="1"/>
  <c r="AJ362" i="38" a="1"/>
  <c r="AF366" i="38" a="1"/>
  <c r="V468" i="38" a="1"/>
  <c r="O357" i="38" a="1"/>
  <c r="P465" i="38" a="1"/>
  <c r="AG241" i="38" a="1"/>
  <c r="AT340" i="38" a="1"/>
  <c r="P432" i="38" a="1"/>
  <c r="AD424" i="38" a="1"/>
  <c r="AJ280" i="38" a="1"/>
  <c r="AF374" i="38" a="1"/>
  <c r="G414" i="38" a="1"/>
  <c r="AA338" i="38" a="1"/>
  <c r="F357" i="38" a="1"/>
  <c r="U465" i="38" a="1"/>
  <c r="M413" i="38" a="1"/>
  <c r="AH208" i="38" a="1"/>
  <c r="AJ137" i="38" a="1"/>
  <c r="F151" i="38" a="1"/>
  <c r="I124" i="38" a="1"/>
  <c r="AS354" i="38" a="1"/>
  <c r="Q215" i="38" a="1"/>
  <c r="P243" i="38" a="1"/>
  <c r="W193" i="38" a="1"/>
  <c r="M116" i="38" a="1"/>
  <c r="R225" i="38" a="1"/>
  <c r="R344" i="38" a="1"/>
  <c r="W332" i="38" a="1"/>
  <c r="O138" i="38" a="1"/>
  <c r="E344" i="38" a="1"/>
  <c r="Y427" i="38" a="1"/>
  <c r="AR211" i="38" a="1"/>
  <c r="D196" i="38" a="1"/>
  <c r="S358" i="38" a="1"/>
  <c r="AL330" i="38" a="1"/>
  <c r="E288" i="38" a="1"/>
  <c r="AK434" i="38" a="1"/>
  <c r="T346" i="38" a="1"/>
  <c r="W139" i="38" a="1"/>
  <c r="O416" i="38" a="1"/>
  <c r="O448" i="38" a="1"/>
  <c r="L364" i="38" a="1"/>
  <c r="Q152" i="38" a="1"/>
  <c r="O345" i="38" a="1"/>
  <c r="AQ203" i="38" a="1"/>
  <c r="Z304" i="38" a="1"/>
  <c r="AF409" i="38" a="1"/>
  <c r="AI334" i="38" a="1"/>
  <c r="AK278" i="38" a="1"/>
  <c r="I382" i="38" a="1"/>
  <c r="S439" i="38" a="1"/>
  <c r="S275" i="38" a="1"/>
  <c r="AO93" i="38" a="1"/>
  <c r="X242" i="38" a="1"/>
  <c r="H471" i="38" a="1"/>
  <c r="AN472" i="38" a="1"/>
  <c r="S116" i="38" a="1"/>
  <c r="AI306" i="38" a="1"/>
  <c r="AK370" i="38" a="1"/>
  <c r="M375" i="38" a="1"/>
  <c r="H239" i="38" a="1"/>
  <c r="AQ304" i="38" a="1"/>
  <c r="U288" i="38" a="1"/>
  <c r="I389" i="38" a="1"/>
  <c r="V104" i="38" a="1"/>
  <c r="AH285" i="38" a="1"/>
  <c r="AH321" i="38" a="1"/>
  <c r="AN455" i="38" a="1"/>
  <c r="AO306" i="38" a="1"/>
  <c r="AG222" i="38" a="1"/>
  <c r="R296" i="38" a="1"/>
  <c r="R190" i="38" a="1"/>
  <c r="AQ331" i="38" a="1"/>
  <c r="R242" i="38" a="1"/>
  <c r="Z258" i="38" a="1"/>
  <c r="AK81" i="38" a="1"/>
  <c r="AA209" i="38" a="1"/>
  <c r="M316" i="38" a="1"/>
  <c r="D370" i="38" a="1"/>
  <c r="D389" i="38" a="1"/>
  <c r="W471" i="38" a="1"/>
  <c r="AT236" i="38" a="1"/>
  <c r="AM73" i="38" a="1"/>
  <c r="AG342" i="38" a="1"/>
  <c r="AF406" i="38" a="1"/>
  <c r="T77" i="38" a="1"/>
  <c r="AF443" i="38" a="1"/>
  <c r="W318" i="38" a="1"/>
  <c r="AS463" i="38" a="1"/>
  <c r="AS396" i="38" a="1"/>
  <c r="AF234" i="38" a="1"/>
  <c r="H120" i="38" a="1"/>
  <c r="M225" i="38" a="1"/>
  <c r="AI186" i="38" a="1"/>
  <c r="Q127" i="38" a="1"/>
  <c r="AA394" i="38" a="1"/>
  <c r="X270" i="38" a="1"/>
  <c r="F290" i="38" a="1"/>
  <c r="AO272" i="38" a="1"/>
  <c r="H240" i="38" a="1"/>
  <c r="P312" i="38" a="1"/>
  <c r="AP314" i="38" a="1"/>
  <c r="AC337" i="38" a="1"/>
  <c r="Q159" i="38" a="1"/>
  <c r="Q99" i="38" a="1"/>
  <c r="I123" i="38" a="1"/>
  <c r="X399" i="38" a="1"/>
  <c r="AG424" i="38" a="1"/>
  <c r="AH295" i="38" a="1"/>
  <c r="AD104" i="38" a="1"/>
  <c r="G100" i="38" a="1"/>
  <c r="Q203" i="38" a="1"/>
  <c r="AO408" i="38" a="1"/>
  <c r="AM265" i="38" a="1"/>
  <c r="AQ323" i="38" a="1"/>
  <c r="F254" i="38" a="1"/>
  <c r="AB429" i="38" a="1"/>
  <c r="N460" i="38" a="1"/>
  <c r="Z173" i="38" a="1"/>
  <c r="R372" i="38" a="1"/>
  <c r="P136" i="38" a="1"/>
  <c r="Y234" i="38" a="1"/>
  <c r="R435" i="38" a="1"/>
  <c r="AF83" i="38" a="1"/>
  <c r="AB427" i="38" a="1"/>
  <c r="AK332" i="38" a="1"/>
  <c r="G411" i="38" a="1"/>
  <c r="AL371" i="38" a="1"/>
  <c r="AJ309" i="38" a="1"/>
  <c r="X467" i="38" a="1"/>
  <c r="AD415" i="38" a="1"/>
  <c r="AD348" i="38" a="1"/>
  <c r="P287" i="38" a="1"/>
  <c r="Q107" i="38" a="1"/>
  <c r="S315" i="38" a="1"/>
  <c r="E261" i="38" a="1"/>
  <c r="W444" i="38" a="1"/>
  <c r="D334" i="38" a="1"/>
  <c r="D386" i="38" a="1"/>
  <c r="AH161" i="38" a="1"/>
  <c r="AB168" i="38" a="1"/>
  <c r="Y174" i="38" a="1"/>
  <c r="E379" i="38" a="1"/>
  <c r="AJ387" i="38" a="1"/>
  <c r="Y354" i="38" a="1"/>
  <c r="E140" i="38" a="1"/>
  <c r="D414" i="38" a="1"/>
  <c r="AO276" i="38" a="1"/>
  <c r="P440" i="38" a="1"/>
  <c r="AP206" i="38" a="1"/>
  <c r="AJ380" i="38" a="1"/>
  <c r="AM348" i="38" a="1"/>
  <c r="N388" i="38" a="1"/>
  <c r="AK442" i="38" a="1"/>
  <c r="AS267" i="38" a="1"/>
  <c r="S440" i="38" a="1"/>
  <c r="AL380" i="38" a="1"/>
  <c r="AJ348" i="38" a="1"/>
  <c r="AE162" i="38" a="1"/>
  <c r="AO467" i="38" a="1"/>
  <c r="J249" i="38" a="1"/>
  <c r="AG467" i="38" a="1"/>
  <c r="M171" i="38" a="1"/>
  <c r="AJ449" i="38" a="1"/>
  <c r="R384" i="38" a="1"/>
  <c r="N223" i="38" a="1"/>
  <c r="N82" i="38" a="1"/>
  <c r="AC441" i="38" a="1"/>
  <c r="AO469" i="38" a="1"/>
  <c r="W143" i="38" a="1"/>
  <c r="W92" i="38" a="1"/>
  <c r="R360" i="38" a="1"/>
  <c r="AC241" i="38" a="1"/>
  <c r="V309" i="38" a="1"/>
  <c r="AF353" i="38" a="1"/>
  <c r="F235" i="38" a="1"/>
  <c r="H305" i="38" a="1"/>
  <c r="W450" i="38" a="1"/>
  <c r="AR359" i="38" a="1"/>
  <c r="AQ349" i="38" a="1"/>
  <c r="Q343" i="38" a="1"/>
  <c r="K298" i="38" a="1"/>
  <c r="AT333" i="38" a="1"/>
  <c r="AB406" i="38" a="1"/>
  <c r="N345" i="38" a="1"/>
  <c r="S322" i="38" a="1"/>
  <c r="AC433" i="38" a="1"/>
  <c r="Q371" i="38" a="1"/>
  <c r="AJ244" i="38" a="1"/>
  <c r="J347" i="38" a="1"/>
  <c r="AP148" i="38" a="1"/>
  <c r="D335" i="38" a="1"/>
  <c r="K337" i="38" a="1"/>
  <c r="E228" i="38" a="1"/>
  <c r="Y272" i="38" a="1"/>
  <c r="AH465" i="38" a="1"/>
  <c r="H354" i="38" a="1"/>
  <c r="AR428" i="38" a="1"/>
  <c r="R140" i="38" a="1"/>
  <c r="AN260" i="38" a="1"/>
  <c r="AD445" i="38" a="1"/>
  <c r="N105" i="38" a="1"/>
  <c r="AO302" i="38" a="1"/>
  <c r="I359" i="38" a="1"/>
  <c r="L182" i="38" a="1"/>
  <c r="J99" i="38" a="1"/>
  <c r="E147" i="38" a="1"/>
  <c r="Q86" i="38" a="1"/>
  <c r="L359" i="38" a="1"/>
  <c r="F204" i="38" a="1"/>
  <c r="AL211" i="38" a="1"/>
  <c r="X365" i="38" a="1"/>
  <c r="M163" i="38" a="1"/>
  <c r="AI428" i="38" a="1"/>
  <c r="F124" i="38" a="1"/>
  <c r="AN230" i="38" a="1"/>
  <c r="E451" i="38" a="1"/>
  <c r="AT359" i="38" a="1"/>
  <c r="P439" i="38" a="1"/>
  <c r="AL218" i="38" a="1"/>
  <c r="X455" i="38" a="1"/>
  <c r="Y279" i="38" a="1"/>
  <c r="E196" i="38" a="1"/>
  <c r="AG354" i="38" a="1"/>
  <c r="W313" i="38" a="1"/>
  <c r="AM305" i="38" a="1"/>
  <c r="AR471" i="38" a="1"/>
  <c r="L406" i="38" a="1"/>
  <c r="Q298" i="38" a="1"/>
  <c r="AC185" i="38" a="1"/>
  <c r="T412" i="38" a="1"/>
  <c r="AJ240" i="38" a="1"/>
  <c r="Z417" i="38" a="1"/>
  <c r="S203" i="38" a="1"/>
  <c r="AA259" i="38" a="1"/>
  <c r="AQ469" i="38" a="1"/>
  <c r="AA378" i="38" a="1"/>
  <c r="AQ411" i="38" a="1"/>
  <c r="O276" i="38" a="1"/>
  <c r="F155" i="38" a="1"/>
  <c r="D258" i="38" a="1"/>
  <c r="X394" i="38" a="1"/>
  <c r="K468" i="38" a="1"/>
  <c r="AR245" i="38" a="1"/>
  <c r="I251" i="38" a="1"/>
  <c r="G138" i="38" a="1"/>
  <c r="AS268" i="38" a="1"/>
  <c r="N222" i="38" a="1"/>
  <c r="AE322" i="38" a="1"/>
  <c r="AN115" i="38" a="1"/>
  <c r="AL454" i="38" a="1"/>
  <c r="H161" i="38" a="1"/>
  <c r="AM269" i="38" a="1"/>
  <c r="R128" i="38" a="1"/>
  <c r="X321" i="38" a="1"/>
  <c r="AB451" i="38" a="1"/>
  <c r="AK113" i="38" a="1"/>
  <c r="AB267" i="38" a="1"/>
  <c r="AA330" i="38" a="1"/>
  <c r="O293" i="38" a="1"/>
  <c r="Y233" i="38" a="1"/>
  <c r="D175" i="38" a="1"/>
  <c r="S313" i="38" a="1"/>
  <c r="AJ330" i="38" a="1"/>
  <c r="E411" i="38" a="1"/>
  <c r="K416" i="38" a="1"/>
  <c r="P186" i="38" a="1"/>
  <c r="AM431" i="38" a="1"/>
  <c r="AL445" i="38" a="1"/>
  <c r="AM333" i="38" a="1"/>
  <c r="AE438" i="38" a="1"/>
  <c r="F358" i="38" a="1"/>
  <c r="AE216" i="38" a="1"/>
  <c r="AO423" i="38" a="1"/>
  <c r="AT369" i="38" a="1"/>
  <c r="AO376" i="38" a="1"/>
  <c r="AR216" i="38" a="1"/>
  <c r="AG166" i="38" a="1"/>
  <c r="AK85" i="38" a="1"/>
  <c r="AE166" i="38" a="1"/>
  <c r="AM163" i="38" a="1"/>
  <c r="AS223" i="38" a="1"/>
  <c r="K415" i="38" a="1"/>
  <c r="AD441" i="38" a="1"/>
  <c r="S334" i="38" a="1"/>
  <c r="J338" i="38" a="1"/>
  <c r="J350" i="38" a="1"/>
  <c r="AT310" i="38" a="1"/>
  <c r="H195" i="38" a="1"/>
  <c r="P154" i="38" a="1"/>
  <c r="S317" i="38" a="1"/>
  <c r="H425" i="38" a="1"/>
  <c r="E233" i="38" a="1"/>
  <c r="S307" i="38" a="1"/>
  <c r="AB213" i="38" a="1"/>
  <c r="AQ259" i="38" a="1"/>
  <c r="AI232" i="38" a="1"/>
  <c r="AG383" i="38" a="1"/>
  <c r="X319" i="38" a="1"/>
  <c r="AC456" i="38" a="1"/>
  <c r="V294" i="38" a="1"/>
  <c r="AP433" i="38" a="1"/>
  <c r="AI264" i="38" a="1"/>
  <c r="AG446" i="38" a="1"/>
  <c r="Y432" i="38" a="1"/>
  <c r="O465" i="38" a="1"/>
  <c r="H101" i="38" a="1"/>
  <c r="K459" i="38" a="1"/>
  <c r="AI440" i="38" a="1"/>
  <c r="AM235" i="38" a="1"/>
  <c r="Q211" i="38" a="1"/>
  <c r="AJ84" i="38" a="1"/>
  <c r="AI385" i="38" a="1"/>
  <c r="Q176" i="38" a="1"/>
  <c r="L358" i="38" a="1"/>
  <c r="AF388" i="38" a="1"/>
  <c r="E406" i="38" a="1"/>
  <c r="U437" i="38" a="1"/>
  <c r="T330" i="38" a="1"/>
  <c r="J306" i="38" a="1"/>
  <c r="AO329" i="38" a="1"/>
  <c r="AC442" i="38" a="1"/>
  <c r="AB391" i="38" a="1"/>
  <c r="M172" i="38" a="1"/>
  <c r="AQ419" i="38" a="1"/>
  <c r="AL342" i="38" a="1"/>
  <c r="R331" i="38" a="1"/>
  <c r="AJ215" i="38" a="1"/>
  <c r="M388" i="38" a="1"/>
  <c r="R266" i="38" a="1"/>
  <c r="V291" i="38" a="1"/>
  <c r="AK461" i="38" a="1"/>
  <c r="AA283" i="38" a="1"/>
  <c r="K99" i="38" a="1"/>
  <c r="AS242" i="38" a="1"/>
  <c r="AF93" i="38" a="1"/>
  <c r="Q235" i="38" a="1"/>
  <c r="Q368" i="38" a="1"/>
  <c r="O403" i="38" a="1"/>
  <c r="E338" i="38" a="1"/>
  <c r="T326" i="38" a="1"/>
  <c r="M108" i="38" a="1"/>
  <c r="AA346" i="38" a="1"/>
  <c r="AT435" i="38" a="1"/>
  <c r="F130" i="38" a="1"/>
  <c r="R333" i="38" a="1"/>
  <c r="AQ463" i="38" a="1"/>
  <c r="AG269" i="38" a="1"/>
  <c r="Q144" i="38" a="1"/>
  <c r="AT351" i="38" a="1"/>
  <c r="AB130" i="38" a="1"/>
  <c r="D364" i="38" a="1"/>
  <c r="AA84" i="38" a="1"/>
  <c r="AO350" i="38" a="1"/>
  <c r="W374" i="38" a="1"/>
  <c r="AM217" i="38" a="1"/>
  <c r="AG381" i="38" a="1"/>
  <c r="R445" i="38" a="1"/>
  <c r="W306" i="38" a="1"/>
  <c r="F163" i="38" a="1"/>
  <c r="F401" i="38" a="1"/>
  <c r="W410" i="38" a="1"/>
  <c r="AS471" i="38" a="1"/>
  <c r="L329" i="38" a="1"/>
  <c r="T415" i="38" a="1"/>
  <c r="D230" i="38" a="1"/>
  <c r="AA336" i="38" a="1"/>
  <c r="Q282" i="38" a="1"/>
  <c r="J436" i="38" a="1"/>
  <c r="S237" i="38" a="1"/>
  <c r="V249" i="38" a="1"/>
  <c r="Z423" i="38" a="1"/>
  <c r="AI340" i="38" a="1"/>
  <c r="E94" i="38" a="1"/>
  <c r="L194" i="38" a="1"/>
  <c r="X265" i="38" a="1"/>
  <c r="AS458" i="38" a="1"/>
  <c r="J458" i="38" a="1"/>
  <c r="Z255" i="38" a="1"/>
  <c r="AE430" i="38" a="1"/>
  <c r="AB425" i="38" a="1"/>
  <c r="H385" i="38" a="1"/>
  <c r="AK403" i="38" a="1"/>
  <c r="M239" i="38" a="1"/>
  <c r="AI129" i="38" a="1"/>
  <c r="R456" i="38" a="1"/>
  <c r="I447" i="38" a="1"/>
  <c r="Z364" i="38" a="1"/>
  <c r="AL405" i="38" a="1"/>
  <c r="AA434" i="38" a="1"/>
  <c r="U433" i="38" a="1"/>
  <c r="T343" i="38" a="1"/>
  <c r="Y170" i="38" a="1"/>
  <c r="Q347" i="38" a="1"/>
  <c r="O92" i="38" a="1"/>
  <c r="AN443" i="38" a="1"/>
  <c r="AF307" i="38" a="1"/>
  <c r="W294" i="38" a="1"/>
  <c r="AK86" i="38" a="1"/>
  <c r="Q418" i="38" a="1"/>
  <c r="K327" i="38" a="1"/>
  <c r="AA462" i="38" a="1"/>
  <c r="E271" i="38" a="1"/>
  <c r="F115" i="38" a="1"/>
  <c r="AM384" i="38" a="1"/>
  <c r="AP123" i="38" a="1"/>
  <c r="AM401" i="38" a="1"/>
  <c r="AB430" i="38" a="1"/>
  <c r="Y255" i="38" a="1"/>
  <c r="AE396" i="38" a="1"/>
  <c r="T443" i="38" a="1"/>
  <c r="AH247" i="38" a="1"/>
  <c r="Q388" i="38" a="1"/>
  <c r="J331" i="38" a="1"/>
  <c r="E302" i="38" a="1"/>
  <c r="F392" i="38" a="1"/>
  <c r="AK323" i="38" a="1"/>
  <c r="O139" i="38" a="1"/>
  <c r="P166" i="38" a="1"/>
  <c r="AT262" i="38" a="1"/>
  <c r="F207" i="38" a="1"/>
  <c r="W429" i="38" a="1"/>
  <c r="AD331" i="38" a="1"/>
  <c r="Z408" i="38" a="1"/>
  <c r="AT155" i="38" a="1"/>
  <c r="AM439" i="38" a="1"/>
  <c r="G144" i="38" a="1"/>
  <c r="W377" i="38" a="1"/>
  <c r="D277" i="38" a="1"/>
  <c r="W400" i="38" a="1"/>
  <c r="G156" i="38" a="1"/>
  <c r="I286" i="38" a="1"/>
  <c r="AO324" i="38" a="1"/>
  <c r="S128" i="38" a="1"/>
  <c r="AQ150" i="38" a="1"/>
  <c r="AN186" i="38" a="1"/>
  <c r="AT405" i="38" a="1"/>
  <c r="AA373" i="38" a="1"/>
  <c r="AJ376" i="38" a="1"/>
  <c r="AO201" i="38" a="1"/>
  <c r="AN182" i="38" a="1"/>
  <c r="R126" i="38" a="1"/>
  <c r="AM309" i="38" a="1"/>
  <c r="AI471" i="38" a="1"/>
  <c r="Y190" i="38" a="1"/>
  <c r="D268" i="38" a="1"/>
  <c r="AD440" i="38" a="1"/>
  <c r="L248" i="38" a="1"/>
  <c r="S276" i="38" a="1"/>
  <c r="AR112" i="38" a="1"/>
  <c r="D344" i="38" a="1"/>
  <c r="AT280" i="38" a="1"/>
  <c r="L280" i="38" a="1"/>
  <c r="Y243" i="38" a="1"/>
  <c r="O334" i="38" a="1"/>
  <c r="G286" i="38" a="1"/>
  <c r="AA395" i="38" a="1"/>
  <c r="AI399" i="38" a="1"/>
  <c r="W279" i="38" a="1"/>
  <c r="I348" i="38" a="1"/>
  <c r="L221" i="38" a="1"/>
  <c r="M84" i="38" a="1"/>
  <c r="F400" i="38" a="1"/>
  <c r="E116" i="38" a="1"/>
  <c r="AA140" i="38" a="1"/>
  <c r="P372" i="38" a="1"/>
  <c r="Z374" i="38" a="1"/>
  <c r="O258" i="38" a="1"/>
  <c r="AG205" i="38" a="1"/>
  <c r="L331" i="38" a="1"/>
  <c r="S254" i="38" a="1"/>
  <c r="AQ179" i="38" a="1"/>
  <c r="Z87" i="38" a="1"/>
  <c r="D333" i="38" a="1"/>
  <c r="AG320" i="38" a="1"/>
  <c r="S356" i="38" a="1"/>
  <c r="AD370" i="38" a="1"/>
  <c r="AM254" i="38" a="1"/>
  <c r="AD291" i="38" a="1"/>
  <c r="AP376" i="38" a="1"/>
  <c r="AT147" i="38" a="1"/>
  <c r="V289" i="38" a="1"/>
  <c r="Y342" i="38" a="1"/>
  <c r="AJ249" i="38" a="1"/>
  <c r="AP177" i="38" a="1"/>
  <c r="S330" i="38" a="1"/>
  <c r="AF315" i="38" a="1"/>
  <c r="AQ361" i="38" a="1"/>
  <c r="AJ207" i="38" a="1"/>
  <c r="AH246" i="38" a="1"/>
  <c r="W219" i="38" a="1"/>
  <c r="AA212" i="38" a="1"/>
  <c r="Y138" i="38" a="1"/>
  <c r="AF342" i="38" a="1"/>
  <c r="AP358" i="38" a="1"/>
  <c r="L154" i="38" a="1"/>
  <c r="M151" i="38" a="1"/>
  <c r="P256" i="38" a="1"/>
  <c r="L470" i="38" a="1"/>
  <c r="I204" i="38" a="1"/>
  <c r="AQ295" i="38" a="1"/>
  <c r="AP439" i="38" a="1"/>
  <c r="F332" i="38" a="1"/>
  <c r="AB146" i="38" a="1"/>
  <c r="AK247" i="38" a="1"/>
  <c r="J161" i="38" a="1"/>
  <c r="AD315" i="38" a="1"/>
  <c r="V455" i="38" a="1"/>
  <c r="AK407" i="38" a="1"/>
  <c r="AA449" i="38" a="1"/>
  <c r="AT252" i="38" a="1"/>
  <c r="AC165" i="38" a="1"/>
  <c r="I422" i="38" a="1"/>
  <c r="AD437" i="38" a="1"/>
  <c r="I424" i="38" a="1"/>
  <c r="U450" i="38" a="1"/>
  <c r="H315" i="38" a="1"/>
  <c r="M359" i="38" a="1"/>
  <c r="AD124" i="38" a="1"/>
  <c r="D103" i="38" a="1"/>
  <c r="X196" i="38" a="1"/>
  <c r="Z281" i="38" a="1"/>
  <c r="AO94" i="38" a="1"/>
  <c r="AP331" i="38" a="1"/>
  <c r="D273" i="38" a="1"/>
  <c r="AF301" i="38" a="1"/>
  <c r="AE156" i="38" a="1"/>
  <c r="N411" i="38" a="1"/>
  <c r="AI237" i="38" a="1"/>
  <c r="AT439" i="38" a="1"/>
  <c r="E347" i="38" a="1"/>
  <c r="E92" i="38" a="1"/>
  <c r="AO456" i="38" a="1"/>
  <c r="D286" i="38" a="1"/>
  <c r="Q454" i="38" a="1"/>
  <c r="AE248" i="38" a="1"/>
  <c r="H316" i="38" a="1"/>
  <c r="AF363" i="38" a="1"/>
  <c r="AH434" i="38" a="1"/>
  <c r="L338" i="38" a="1"/>
  <c r="T404" i="38" a="1"/>
  <c r="AP191" i="38" a="1"/>
  <c r="P433" i="38" a="1"/>
  <c r="T315" i="38" a="1"/>
  <c r="D328" i="38" a="1"/>
  <c r="AI261" i="38" a="1"/>
  <c r="N109" i="38" a="1"/>
  <c r="D249" i="38" a="1"/>
  <c r="N313" i="38" a="1"/>
  <c r="K433" i="38" a="1"/>
  <c r="AD139" i="38" a="1"/>
  <c r="AT168" i="38" a="1"/>
  <c r="AO224" i="38" a="1"/>
  <c r="U264" i="38" a="1"/>
  <c r="W449" i="38" a="1"/>
  <c r="I416" i="38" a="1"/>
  <c r="AJ398" i="38" a="1"/>
  <c r="E127" i="38" a="1"/>
  <c r="S400" i="38" a="1"/>
  <c r="AA273" i="38" a="1"/>
  <c r="V105" i="38" a="1"/>
  <c r="Z356" i="38" a="1"/>
  <c r="F467" i="38" a="1"/>
  <c r="AN273" i="38" a="1"/>
  <c r="R236" i="38" a="1"/>
  <c r="AK471" i="38" a="1"/>
  <c r="R348" i="38" a="1"/>
  <c r="L445" i="38" a="1"/>
  <c r="AT195" i="38" a="1"/>
  <c r="AK444" i="38" a="1"/>
  <c r="Y315" i="38" a="1"/>
  <c r="H384" i="38" a="1"/>
  <c r="F464" i="38" a="1"/>
  <c r="M305" i="38" a="1"/>
  <c r="Q277" i="38" a="1"/>
  <c r="H402" i="38" a="1"/>
  <c r="D402" i="38" a="1"/>
  <c r="H241" i="38" a="1"/>
  <c r="W384" i="38" a="1"/>
  <c r="AS92" i="38" a="1"/>
  <c r="AP415" i="38" a="1"/>
  <c r="AG210" i="38" a="1"/>
  <c r="AR308" i="38" a="1"/>
  <c r="AF433" i="38" a="1"/>
  <c r="AH470" i="38" a="1"/>
  <c r="AP379" i="38" a="1"/>
  <c r="AA457" i="38" a="1"/>
  <c r="T394" i="38" a="1"/>
  <c r="D90" i="38" a="1"/>
  <c r="H469" i="38" a="1"/>
  <c r="V439" i="38" a="1"/>
  <c r="AR420" i="38" a="1"/>
  <c r="H361" i="38" a="1"/>
  <c r="AK104" i="38" a="1"/>
  <c r="D146" i="38" a="1"/>
  <c r="K81" i="38" a="1"/>
  <c r="R419" i="38" a="1"/>
  <c r="O447" i="38" a="1"/>
  <c r="AS462" i="38" a="1"/>
  <c r="K375" i="38" a="1"/>
  <c r="I240" i="38" a="1"/>
  <c r="W437" i="38" a="1"/>
  <c r="I224" i="38" a="1"/>
  <c r="E357" i="38" a="1"/>
  <c r="AC454" i="38" a="1"/>
  <c r="F454" i="38" a="1"/>
  <c r="AI174" i="38" a="1"/>
  <c r="D457" i="38" a="1"/>
  <c r="AJ302" i="38" a="1"/>
  <c r="AS447" i="38" a="1"/>
  <c r="AF153" i="38" a="1"/>
  <c r="AP137" i="38" a="1"/>
  <c r="AP349" i="38" a="1"/>
  <c r="V109" i="38" a="1"/>
  <c r="J323" i="38" a="1"/>
  <c r="AC368" i="38" a="1"/>
  <c r="AM400" i="38" a="1"/>
  <c r="AP446" i="38" a="1"/>
  <c r="AE421" i="38" a="1"/>
  <c r="Y397" i="38" a="1"/>
  <c r="AR298" i="38" a="1"/>
  <c r="M344" i="38" a="1"/>
  <c r="AJ278" i="38" a="1"/>
  <c r="AC285" i="38" a="1"/>
  <c r="R99" i="38" a="1"/>
  <c r="X177" i="38" a="1"/>
  <c r="AN206" i="38" a="1"/>
  <c r="J130" i="38" a="1"/>
  <c r="N355" i="38" a="1"/>
  <c r="G393" i="38" a="1"/>
  <c r="Y198" i="38" a="1"/>
  <c r="E331" i="38" a="1"/>
  <c r="AP344" i="38" a="1"/>
  <c r="W331" i="38" a="1"/>
  <c r="H137" i="38" a="1"/>
  <c r="R472" i="38" a="1"/>
  <c r="V193" i="38" a="1"/>
  <c r="L130" i="38" a="1"/>
  <c r="V422" i="38" a="1"/>
  <c r="G266" i="38" a="1"/>
  <c r="AM413" i="38" a="1"/>
  <c r="X184" i="38" a="1"/>
  <c r="T339" i="38" a="1"/>
  <c r="F439" i="38" a="1"/>
  <c r="H199" i="38" a="1"/>
  <c r="AQ360" i="38" a="1"/>
  <c r="J421" i="38" a="1"/>
  <c r="AO207" i="38" a="1"/>
  <c r="E381" i="38" a="1"/>
  <c r="J456" i="38" a="1"/>
  <c r="AM311" i="38" a="1"/>
  <c r="E114" i="38" a="1"/>
  <c r="AK423" i="38" a="1"/>
  <c r="G189" i="38" a="1"/>
  <c r="AI187" i="38" a="1"/>
  <c r="W236" i="38" a="1"/>
  <c r="S377" i="38" a="1"/>
  <c r="X198" i="38" a="1"/>
  <c r="D232" i="38" a="1"/>
  <c r="J254" i="38" a="1"/>
  <c r="AB86" i="38" a="1"/>
  <c r="S471" i="38" a="1"/>
  <c r="J424" i="38" a="1"/>
  <c r="Z169" i="38" a="1"/>
  <c r="AB152" i="38" a="1"/>
  <c r="AB220" i="38" a="1"/>
  <c r="U189" i="38" a="1"/>
  <c r="D110" i="38" a="1"/>
  <c r="AL381" i="38" a="1"/>
  <c r="Y288" i="38" a="1"/>
  <c r="G302" i="38" a="1"/>
  <c r="AR465" i="38" a="1"/>
  <c r="K378" i="38" a="1"/>
  <c r="Z345" i="38" a="1"/>
  <c r="D102" i="38" a="1"/>
  <c r="M377" i="38" a="1"/>
  <c r="O224" i="38" a="1"/>
  <c r="F278" i="38" a="1"/>
  <c r="U242" i="38" a="1"/>
  <c r="AH181" i="38" a="1"/>
  <c r="AF429" i="38" a="1"/>
  <c r="L352" i="38" a="1"/>
  <c r="U197" i="38" a="1"/>
  <c r="AS449" i="38" a="1"/>
  <c r="S293" i="38" a="1"/>
  <c r="Z106" i="38" a="1"/>
  <c r="I180" i="38" a="1"/>
  <c r="AT463" i="38" a="1"/>
  <c r="AO389" i="38" a="1"/>
  <c r="AP454" i="38" a="1"/>
  <c r="Z159" i="38" a="1"/>
  <c r="I326" i="38" a="1"/>
  <c r="P334" i="38" a="1"/>
  <c r="Y106" i="38" a="1"/>
  <c r="P345" i="38" a="1"/>
  <c r="H450" i="38" a="1"/>
  <c r="Z379" i="38" a="1"/>
  <c r="D388" i="38" a="1"/>
  <c r="Y299" i="38" a="1"/>
  <c r="AL319" i="38" a="1"/>
  <c r="AL456" i="38" a="1"/>
  <c r="AH424" i="38" a="1"/>
  <c r="Q85" i="38" a="1"/>
  <c r="AE316" i="38" a="1"/>
  <c r="AE273" i="38" a="1"/>
  <c r="P408" i="38" a="1"/>
  <c r="J466" i="38" a="1"/>
  <c r="Q305" i="38" a="1"/>
  <c r="AE413" i="38" a="1"/>
  <c r="AB297" i="38" a="1"/>
  <c r="AD271" i="38" a="1"/>
  <c r="AL139" i="38" a="1"/>
  <c r="I432" i="38" a="1"/>
  <c r="R404" i="38" a="1"/>
  <c r="Q244" i="38" a="1"/>
  <c r="AR164" i="38" a="1"/>
  <c r="L171" i="38" a="1"/>
  <c r="AO425" i="38" a="1"/>
  <c r="I206" i="38" a="1"/>
  <c r="J100" i="38" a="1"/>
  <c r="AP339" i="38" a="1"/>
  <c r="AA111" i="38" a="1"/>
  <c r="F86" i="38" a="1"/>
  <c r="J194" i="38" a="1"/>
  <c r="AF369" i="38" a="1"/>
  <c r="I375" i="38" a="1"/>
  <c r="I247" i="38" a="1"/>
  <c r="AE384" i="38" a="1"/>
  <c r="E287" i="38" a="1"/>
  <c r="M121" i="38" a="1"/>
  <c r="AK363" i="38" a="1"/>
  <c r="Z252" i="38" a="1"/>
  <c r="AB316" i="38" a="1"/>
  <c r="AS167" i="38" a="1"/>
  <c r="AF156" i="38" a="1"/>
  <c r="AM172" i="38" a="1"/>
  <c r="Q100" i="38" a="1"/>
  <c r="N353" i="38" a="1"/>
  <c r="N450" i="38" a="1"/>
  <c r="R260" i="38" a="1"/>
  <c r="AL169" i="38" a="1"/>
  <c r="U329" i="38" a="1"/>
  <c r="AQ377" i="38" a="1"/>
  <c r="I168" i="38" a="1"/>
  <c r="AH340" i="38" a="1"/>
  <c r="M462" i="38" a="1"/>
  <c r="AG407" i="38" a="1"/>
  <c r="J330" i="38" a="1"/>
  <c r="AS320" i="38" a="1"/>
  <c r="AP113" i="38" a="1"/>
  <c r="P182" i="38" a="1"/>
  <c r="AK383" i="38" a="1"/>
  <c r="AI312" i="38" a="1"/>
  <c r="I349" i="38" a="1"/>
  <c r="AD255" i="38" a="1"/>
  <c r="AJ191" i="38" a="1"/>
  <c r="O184" i="38" a="1"/>
  <c r="K285" i="38" a="1"/>
  <c r="K371" i="38" a="1"/>
  <c r="G267" i="38" a="1"/>
  <c r="AC213" i="38" a="1"/>
  <c r="AD433" i="38" a="1"/>
  <c r="M457" i="38" a="1"/>
  <c r="X389" i="38" a="1"/>
  <c r="L398" i="38" a="1"/>
  <c r="AN240" i="38" a="1"/>
  <c r="Q82" i="38" a="1"/>
  <c r="AB339" i="38" a="1"/>
  <c r="AJ378" i="38" a="1"/>
  <c r="G436" i="38" a="1"/>
  <c r="T76" i="38" a="1"/>
  <c r="R203" i="38" a="1"/>
  <c r="E405" i="38" a="1"/>
  <c r="AF232" i="38" a="1"/>
  <c r="O360" i="38" a="1"/>
  <c r="AC319" i="38" a="1"/>
  <c r="P429" i="38" a="1"/>
  <c r="G277" i="38" a="1"/>
  <c r="AE427" i="38" a="1"/>
  <c r="R191" i="38" a="1"/>
  <c r="AP453" i="38" a="1"/>
  <c r="E292" i="38" a="1"/>
  <c r="AM171" i="38" a="1"/>
  <c r="AI315" i="38" a="1"/>
  <c r="AC286" i="38" a="1"/>
  <c r="AF213" i="38" a="1"/>
  <c r="L415" i="38" a="1"/>
  <c r="I363" i="38" a="1"/>
  <c r="K91" i="38" a="1"/>
  <c r="D99" i="38" a="1"/>
  <c r="AH437" i="38" a="1"/>
  <c r="AP443" i="38" a="1"/>
  <c r="V417" i="38" a="1"/>
  <c r="E335" i="38" a="1"/>
  <c r="K291" i="38" a="1"/>
  <c r="S283" i="38" a="1"/>
  <c r="O355" i="38" a="1"/>
  <c r="AL362" i="38" a="1"/>
  <c r="AM153" i="38" a="1"/>
  <c r="I463" i="38" a="1"/>
  <c r="AK415" i="38" a="1"/>
  <c r="AK317" i="38" a="1"/>
  <c r="J296" i="38" a="1"/>
  <c r="AC440" i="38" a="1"/>
  <c r="AM428" i="38" a="1"/>
  <c r="E185" i="38" a="1"/>
  <c r="V385" i="38" a="1"/>
  <c r="AO357" i="38" a="1"/>
  <c r="M131" i="38" a="1"/>
  <c r="AL339" i="38" a="1"/>
  <c r="AO428" i="38" a="1"/>
  <c r="AT237" i="38" a="1"/>
  <c r="G361" i="38" a="1"/>
  <c r="AC465" i="38" a="1"/>
  <c r="AH367" i="38" a="1"/>
  <c r="O240" i="38" a="1"/>
  <c r="H445" i="38" a="1"/>
  <c r="AC365" i="38" a="1"/>
  <c r="N284" i="38" a="1"/>
  <c r="T320" i="38" a="1"/>
  <c r="T354" i="38" a="1"/>
  <c r="J441" i="38" a="1"/>
  <c r="AR197" i="38" a="1"/>
  <c r="F385" i="38" a="1"/>
  <c r="AI339" i="38" a="1"/>
  <c r="N466" i="38" a="1"/>
  <c r="AE280" i="38" a="1"/>
  <c r="AI400" i="38" a="1"/>
  <c r="AN106" i="38" a="1"/>
  <c r="AE294" i="38" a="1"/>
  <c r="AL382" i="38" a="1"/>
  <c r="AS388" i="38" a="1"/>
  <c r="K352" i="38" a="1"/>
  <c r="P366" i="38" a="1"/>
  <c r="AS444" i="38" a="1"/>
  <c r="N363" i="38" a="1"/>
  <c r="X210" i="38" a="1"/>
  <c r="AT344" i="38" a="1"/>
  <c r="E279" i="38" a="1"/>
  <c r="J317" i="38" a="1"/>
  <c r="U291" i="38" a="1"/>
  <c r="AD185" i="38" a="1"/>
  <c r="AL97" i="38" a="1"/>
  <c r="V271" i="38" a="1"/>
  <c r="AC250" i="38" a="1"/>
  <c r="AD278" i="38" a="1"/>
  <c r="AS254" i="38" a="1"/>
  <c r="AG255" i="38" a="1"/>
  <c r="AS279" i="38" a="1"/>
  <c r="AD102" i="38" a="1"/>
  <c r="O282" i="38" a="1"/>
  <c r="AP150" i="38" a="1"/>
  <c r="AD376" i="38" a="1"/>
  <c r="N210" i="38" a="1"/>
  <c r="AE368" i="38" a="1"/>
  <c r="AO173" i="38" a="1"/>
  <c r="AS390" i="38" a="1"/>
  <c r="AG132" i="38" a="1"/>
  <c r="AB368" i="38" a="1"/>
  <c r="F168" i="38" a="1"/>
  <c r="AC445" i="38" a="1"/>
  <c r="AQ124" i="38" a="1"/>
  <c r="AF123" i="38" a="1"/>
  <c r="AE78" i="38" a="1"/>
  <c r="AN129" i="38" a="1"/>
  <c r="X433" i="38" a="1"/>
  <c r="J116" i="38" a="1"/>
  <c r="AB302" i="38" a="1"/>
  <c r="AN365" i="38" a="1"/>
  <c r="AT285" i="38" a="1"/>
  <c r="AK175" i="38" a="1"/>
  <c r="U190" i="38" a="1"/>
  <c r="L384" i="38" a="1"/>
  <c r="D316" i="38" a="1"/>
  <c r="P137" i="38" a="1"/>
  <c r="O262" i="38" a="1"/>
  <c r="AD81" i="38" a="1"/>
  <c r="D379" i="38" a="1"/>
  <c r="AB394" i="38" a="1"/>
  <c r="F389" i="38" a="1"/>
  <c r="J415" i="38" a="1"/>
  <c r="H389" i="38" a="1"/>
  <c r="X351" i="38" a="1"/>
  <c r="O432" i="38" a="1"/>
  <c r="AP221" i="38" a="1"/>
  <c r="X217" i="38" a="1"/>
  <c r="AR290" i="38" a="1"/>
  <c r="AI375" i="38" a="1"/>
  <c r="AS190" i="38" a="1"/>
  <c r="R98" i="38" a="1"/>
  <c r="G280" i="38" a="1"/>
  <c r="W386" i="38" a="1"/>
  <c r="AL378" i="38" a="1"/>
  <c r="L327" i="38" a="1"/>
  <c r="P447" i="38" a="1"/>
  <c r="E460" i="38" a="1"/>
  <c r="H214" i="38" a="1"/>
  <c r="D101" i="38" a="1"/>
  <c r="AS425" i="38" a="1"/>
  <c r="H278" i="38" a="1"/>
  <c r="AP332" i="38" a="1"/>
  <c r="AK210" i="38" a="1"/>
  <c r="AN171" i="38" a="1"/>
  <c r="AM222" i="38" a="1"/>
  <c r="AF164" i="38" a="1"/>
  <c r="AE410" i="38" a="1"/>
  <c r="AR154" i="38" a="1"/>
  <c r="O472" i="38" a="1"/>
  <c r="M399" i="38" a="1"/>
  <c r="Q317" i="38" a="1"/>
  <c r="S311" i="38" a="1"/>
  <c r="AL439" i="38" a="1"/>
  <c r="M369" i="38" a="1"/>
  <c r="K205" i="38" a="1"/>
  <c r="K93" i="38" a="1"/>
  <c r="AD99" i="38" a="1"/>
  <c r="AH244" i="38" a="1"/>
  <c r="AA256" i="38" a="1"/>
  <c r="G241" i="38" a="1"/>
  <c r="AO267" i="38" a="1"/>
  <c r="V304" i="38" a="1"/>
  <c r="V342" i="38" a="1"/>
  <c r="AF293" i="38" a="1"/>
  <c r="AB323" i="38" a="1"/>
  <c r="W311" i="38" a="1"/>
  <c r="R316" i="38" a="1"/>
  <c r="P321" i="38" a="1"/>
  <c r="AH351" i="38" a="1"/>
  <c r="AO268" i="38" a="1"/>
  <c r="K183" i="38" a="1"/>
  <c r="AB462" i="38" a="1"/>
  <c r="Z469" i="38" a="1"/>
  <c r="AS377" i="38" a="1"/>
  <c r="S394" i="38" a="1"/>
  <c r="W307" i="38" a="1"/>
  <c r="G454" i="38" a="1"/>
  <c r="Y440" i="38" a="1"/>
  <c r="R106" i="38" a="1"/>
  <c r="S246" i="38" a="1"/>
  <c r="Y405" i="38" a="1"/>
  <c r="Q437" i="38" a="1"/>
  <c r="J460" i="38" a="1"/>
  <c r="AS249" i="38" a="1"/>
  <c r="K472" i="38" a="1"/>
  <c r="J105" i="38" a="1"/>
  <c r="V398" i="38" a="1"/>
  <c r="AD310" i="38" a="1"/>
  <c r="AI254" i="38" a="1"/>
  <c r="I471" i="38" a="1"/>
  <c r="V210" i="38" a="1"/>
  <c r="U414" i="38" a="1"/>
  <c r="AE349" i="38" a="1"/>
  <c r="AJ201" i="38" a="1"/>
  <c r="AM351" i="38" a="1"/>
  <c r="H99" i="38" a="1"/>
  <c r="AD306" i="38" a="1"/>
  <c r="D437" i="38" a="1"/>
  <c r="AN371" i="38" a="1"/>
  <c r="AN379" i="38" a="1"/>
  <c r="R164" i="38" a="1"/>
  <c r="G82" i="38" a="1"/>
  <c r="AO245" i="38" a="1"/>
  <c r="AH410" i="38" a="1"/>
  <c r="AO405" i="38" a="1"/>
  <c r="Y236" i="38" a="1"/>
  <c r="F240" i="38" a="1"/>
  <c r="L73" i="38" a="1"/>
  <c r="H363" i="38" a="1"/>
  <c r="AM470" i="38" a="1"/>
  <c r="R102" i="38" a="1"/>
  <c r="H266" i="38" a="1"/>
  <c r="AP445" i="38" a="1"/>
  <c r="W453" i="38" a="1"/>
  <c r="M307" i="38" a="1"/>
  <c r="AB141" i="38" a="1"/>
  <c r="Y417" i="38" a="1"/>
  <c r="E206" i="38" a="1"/>
  <c r="F246" i="38" a="1"/>
  <c r="E442" i="38" a="1"/>
  <c r="V181" i="38" a="1"/>
  <c r="Q166" i="38" a="1"/>
  <c r="H261" i="38" a="1"/>
  <c r="P448" i="38" a="1"/>
  <c r="Z432" i="38" a="1"/>
  <c r="Y301" i="38" a="1"/>
  <c r="AH275" i="38" a="1"/>
  <c r="K127" i="38" a="1"/>
  <c r="Q179" i="38" a="1"/>
  <c r="N266" i="38" a="1"/>
  <c r="N376" i="38" a="1"/>
  <c r="N95" i="38" a="1"/>
  <c r="V252" i="38" a="1"/>
  <c r="U84" i="38" a="1"/>
  <c r="U406" i="38" a="1"/>
  <c r="H76" i="38" a="1"/>
  <c r="E83" i="38" a="1"/>
  <c r="AJ195" i="38" a="1"/>
  <c r="D185" i="38" a="1"/>
  <c r="AD117" i="38" a="1"/>
  <c r="AH74" i="38" a="1"/>
  <c r="G146" i="38" a="1"/>
  <c r="D294" i="38" a="1"/>
  <c r="N396" i="38" a="1"/>
  <c r="O143" i="38" a="1"/>
  <c r="G405" i="38" a="1"/>
  <c r="N415" i="38" a="1"/>
  <c r="Q234" i="38" a="1"/>
  <c r="K169" i="38" a="1"/>
  <c r="H129" i="38" a="1"/>
  <c r="S257" i="38" a="1"/>
  <c r="AR303" i="38" a="1"/>
  <c r="Y250" i="38" a="1"/>
  <c r="R377" i="38" a="1"/>
  <c r="G197" i="38" a="1"/>
  <c r="O396" i="38" a="1"/>
  <c r="AK375" i="38" a="1"/>
  <c r="AN175" i="38" a="1"/>
  <c r="O300" i="38" a="1"/>
  <c r="AQ246" i="38" a="1"/>
  <c r="AG268" i="38" a="1"/>
  <c r="AM410" i="38" a="1"/>
  <c r="AG287" i="38" a="1"/>
  <c r="AB288" i="38" a="1"/>
  <c r="F472" i="38" a="1"/>
  <c r="U402" i="38" a="1"/>
  <c r="L120" i="38" a="1"/>
  <c r="N320" i="38" a="1"/>
  <c r="P324" i="38" a="1"/>
  <c r="V403" i="38" a="1"/>
  <c r="AS460" i="38" a="1"/>
  <c r="D248" i="38" a="1"/>
  <c r="R241" i="38" a="1"/>
  <c r="Q374" i="38" a="1"/>
  <c r="AD90" i="38" a="1"/>
  <c r="M430" i="38" a="1"/>
  <c r="I282" i="38" a="1"/>
  <c r="G275" i="38" a="1"/>
  <c r="E84" i="38" a="1"/>
  <c r="Y383" i="38" a="1"/>
  <c r="AT426" i="38" a="1"/>
  <c r="AT303" i="38" a="1"/>
  <c r="Z149" i="38" a="1"/>
  <c r="Z198" i="38" a="1"/>
  <c r="Y435" i="38" a="1"/>
  <c r="T323" i="38" a="1"/>
  <c r="R251" i="38" a="1"/>
  <c r="AD257" i="38" a="1"/>
  <c r="AN324" i="38" a="1"/>
  <c r="Q79" i="38" a="1"/>
  <c r="P402" i="38" a="1"/>
  <c r="AK467" i="38" a="1"/>
  <c r="AR325" i="38" a="1"/>
  <c r="H412" i="38" a="1"/>
  <c r="O395" i="38" a="1"/>
  <c r="Y413" i="38" a="1"/>
  <c r="AS218" i="38" a="1"/>
  <c r="D455" i="38" a="1"/>
  <c r="AS376" i="38" a="1"/>
  <c r="AO339" i="38" a="1"/>
  <c r="AH457" i="38" a="1"/>
  <c r="W282" i="38" a="1"/>
  <c r="U425" i="38" a="1"/>
  <c r="V212" i="38" a="1"/>
  <c r="AS115" i="38" a="1"/>
  <c r="G395" i="38" a="1"/>
  <c r="AQ287" i="38" a="1"/>
  <c r="AM373" i="38" a="1"/>
  <c r="M129" i="38" a="1"/>
  <c r="O194" i="38" a="1"/>
  <c r="E182" i="38" a="1"/>
  <c r="AE371" i="38" a="1"/>
  <c r="Q204" i="38" a="1"/>
  <c r="AC361" i="38" a="1"/>
  <c r="AJ424" i="38" a="1"/>
  <c r="AJ458" i="38" a="1"/>
  <c r="AM110" i="38" a="1"/>
  <c r="AN259" i="38" a="1"/>
  <c r="AI343" i="38" a="1"/>
  <c r="M367" i="38" a="1"/>
  <c r="P325" i="38" a="1"/>
  <c r="F369" i="38" a="1"/>
  <c r="K228" i="38" a="1"/>
  <c r="Q278" i="38" a="1"/>
  <c r="D119" i="38" a="1"/>
  <c r="P271" i="38" a="1"/>
  <c r="R188" i="38" a="1"/>
  <c r="AL349" i="38" a="1"/>
  <c r="Y286" i="38" a="1"/>
  <c r="D172" i="38" a="1"/>
  <c r="AL452" i="38" a="1"/>
  <c r="AA236" i="38" a="1"/>
  <c r="AF243" i="38" a="1"/>
  <c r="S361" i="38" a="1"/>
  <c r="AK345" i="38" a="1"/>
  <c r="AJ242" i="38" a="1"/>
  <c r="AP81" i="38" a="1"/>
  <c r="AN125" i="38" a="1"/>
  <c r="M357" i="38" a="1"/>
  <c r="AK126" i="38" a="1"/>
  <c r="S450" i="38" a="1"/>
  <c r="AS166" i="38" a="1"/>
  <c r="AR129" i="38" a="1"/>
  <c r="M262" i="38" a="1"/>
  <c r="F346" i="38" a="1"/>
  <c r="K454" i="38" a="1"/>
  <c r="O359" i="38" a="1"/>
  <c r="AE450" i="38" a="1"/>
  <c r="AG349" i="38" a="1"/>
  <c r="AJ381" i="38" a="1"/>
  <c r="I104" i="38" a="1"/>
  <c r="I307" i="38" a="1"/>
  <c r="AA196" i="38" a="1"/>
  <c r="P266" i="38" a="1"/>
  <c r="AK111" i="38" a="1"/>
  <c r="K86" i="38" a="1"/>
  <c r="U286" i="38" a="1"/>
  <c r="N393" i="38" a="1"/>
  <c r="Z251" i="38" a="1"/>
  <c r="G270" i="38" a="1"/>
  <c r="Q216" i="38" a="1"/>
  <c r="X400" i="38" a="1"/>
  <c r="AS364" i="38" a="1"/>
  <c r="V400" i="38" a="1"/>
  <c r="F379" i="38" a="1"/>
  <c r="AP182" i="38" a="1"/>
  <c r="F242" i="38" a="1"/>
  <c r="AQ230" i="38" a="1"/>
  <c r="AJ368" i="38" a="1"/>
  <c r="AQ362" i="38" a="1"/>
  <c r="AE329" i="38" a="1"/>
  <c r="N424" i="38" a="1"/>
  <c r="AI327" i="38" a="1"/>
  <c r="K351" i="38" a="1"/>
  <c r="AJ391" i="38" a="1"/>
  <c r="Q102" i="38" a="1"/>
  <c r="H364" i="38" a="1"/>
  <c r="I154" i="38" a="1"/>
  <c r="U306" i="38" a="1"/>
  <c r="V454" i="38" a="1"/>
  <c r="AB396" i="38" a="1"/>
  <c r="AN469" i="38" a="1"/>
  <c r="AP325" i="38" a="1"/>
  <c r="G359" i="38" a="1"/>
  <c r="D261" i="38" a="1"/>
  <c r="Q137" i="38" a="1"/>
  <c r="AM405" i="38" a="1"/>
  <c r="AR444" i="38" a="1"/>
  <c r="AC435" i="38" a="1"/>
  <c r="I133" i="38" a="1"/>
  <c r="X419" i="38" a="1"/>
  <c r="I361" i="38" a="1"/>
  <c r="P290" i="38" a="1"/>
  <c r="AL383" i="38" a="1"/>
  <c r="AG372" i="38" a="1"/>
  <c r="W455" i="38" a="1"/>
  <c r="AG288" i="38" a="1"/>
  <c r="AE290" i="38" a="1"/>
  <c r="R88" i="38" a="1"/>
  <c r="T303" i="38" a="1"/>
  <c r="AL366" i="38" a="1"/>
  <c r="AK392" i="38" a="1"/>
  <c r="AD250" i="38" a="1"/>
  <c r="AO240" i="38" a="1"/>
  <c r="D83" i="38" a="1"/>
  <c r="AG420" i="38" a="1"/>
  <c r="T111" i="38" a="1"/>
  <c r="AN397" i="38" a="1"/>
  <c r="T377" i="38" a="1"/>
  <c r="I272" i="38" a="1"/>
  <c r="AS380" i="38" a="1"/>
  <c r="L155" i="38" a="1"/>
  <c r="AJ318" i="38" a="1"/>
  <c r="M146" i="38" a="1"/>
  <c r="AI78" i="38" a="1"/>
  <c r="AR114" i="38" a="1"/>
  <c r="X444" i="38" a="1"/>
  <c r="Z193" i="38" a="1"/>
  <c r="AH274" i="38" a="1"/>
  <c r="D289" i="38" a="1"/>
  <c r="AH287" i="38" a="1"/>
  <c r="AF446" i="38" a="1"/>
  <c r="AN467" i="38" a="1"/>
  <c r="AL415" i="38" a="1"/>
  <c r="T312" i="38" a="1"/>
  <c r="AB359" i="38" a="1"/>
  <c r="AG188" i="38" a="1"/>
  <c r="E144" i="38" a="1"/>
  <c r="R176" i="38" a="1"/>
  <c r="AS321" i="38" a="1"/>
  <c r="AB131" i="38" a="1"/>
  <c r="AE339" i="38" a="1"/>
  <c r="AS328" i="38" a="1"/>
  <c r="AJ456" i="38" a="1"/>
  <c r="AJ118" i="38" a="1"/>
  <c r="G354" i="38" a="1"/>
  <c r="Z328" i="38" a="1"/>
  <c r="I319" i="38" a="1"/>
  <c r="K305" i="38" a="1"/>
  <c r="O226" i="38" a="1"/>
  <c r="P349" i="38" a="1"/>
  <c r="AC237" i="38" a="1"/>
  <c r="AQ383" i="38" a="1"/>
  <c r="AA325" i="38" a="1"/>
  <c r="AJ411" i="38" a="1"/>
  <c r="X117" i="38" a="1"/>
  <c r="D142" i="38" a="1"/>
  <c r="R369" i="38" a="1"/>
  <c r="AK398" i="38" a="1"/>
  <c r="AM175" i="38" a="1"/>
  <c r="AE447" i="38" a="1"/>
  <c r="Y271" i="38" a="1"/>
  <c r="AM297" i="38" a="1"/>
  <c r="AM313" i="38" a="1"/>
  <c r="F173" i="38" a="1"/>
  <c r="W249" i="38" a="1"/>
  <c r="AE420" i="38" a="1"/>
  <c r="AO377" i="38" a="1"/>
  <c r="AI239" i="38" a="1"/>
  <c r="AM132" i="38" a="1"/>
  <c r="I370" i="38" a="1"/>
  <c r="O361" i="38" a="1"/>
  <c r="AR329" i="38" a="1"/>
  <c r="Y350" i="38" a="1"/>
  <c r="M374" i="38" a="1"/>
  <c r="P391" i="38" a="1"/>
  <c r="AS435" i="38" a="1"/>
  <c r="AD288" i="38" a="1"/>
  <c r="AF470" i="38" a="1"/>
  <c r="N369" i="38" a="1"/>
  <c r="W420" i="38" a="1"/>
  <c r="K181" i="38" a="1"/>
  <c r="AR412" i="38" a="1"/>
  <c r="AA270" i="38" a="1"/>
  <c r="T472" i="38" a="1"/>
  <c r="AE325" i="38" a="1"/>
  <c r="F303" i="38" a="1"/>
  <c r="W274" i="38" a="1"/>
  <c r="R268" i="38" a="1"/>
  <c r="P401" i="38" a="1"/>
  <c r="F157" i="38" a="1"/>
  <c r="AI156" i="38" a="1"/>
  <c r="X130" i="38" a="1"/>
  <c r="AA234" i="38" a="1"/>
  <c r="E339" i="38" a="1"/>
  <c r="AB243" i="38" a="1"/>
  <c r="AK122" i="38" a="1"/>
  <c r="AN209" i="38" a="1"/>
  <c r="Q439" i="38" a="1"/>
  <c r="AM362" i="38" a="1"/>
  <c r="AI210" i="38" a="1"/>
  <c r="U137" i="38" a="1"/>
  <c r="R73" i="38" a="1"/>
  <c r="U426" i="38" a="1"/>
  <c r="AI447" i="38" a="1"/>
  <c r="AG344" i="38" a="1"/>
  <c r="E222" i="38" a="1"/>
  <c r="AM296" i="38" a="1"/>
  <c r="F172" i="38" a="1"/>
  <c r="AC443" i="38" a="1"/>
  <c r="AT444" i="38" a="1"/>
  <c r="N439" i="38" a="1"/>
  <c r="M353" i="38" a="1"/>
  <c r="M373" i="38" a="1"/>
  <c r="AD188" i="38" a="1"/>
  <c r="Q328" i="38" a="1"/>
  <c r="D224" i="38" a="1"/>
  <c r="I338" i="38" a="1"/>
  <c r="AB308" i="38" a="1"/>
  <c r="AP271" i="38" a="1"/>
  <c r="T438" i="38" a="1"/>
  <c r="AP352" i="38" a="1"/>
  <c r="AB252" i="38" a="1"/>
  <c r="O201" i="38" a="1"/>
  <c r="AR110" i="38" a="1"/>
  <c r="G142" i="38" a="1"/>
  <c r="Z449" i="38" a="1"/>
  <c r="AP412" i="38" a="1"/>
  <c r="T153" i="38" a="1"/>
  <c r="W389" i="38" a="1"/>
  <c r="Q119" i="38" a="1"/>
  <c r="AJ285" i="38" a="1"/>
  <c r="AL247" i="38" a="1"/>
  <c r="Q349" i="38" a="1"/>
  <c r="J372" i="38" a="1"/>
  <c r="F82" i="38" a="1"/>
  <c r="AQ466" i="38" a="1"/>
  <c r="F194" i="38" a="1"/>
  <c r="AE275" i="38" a="1"/>
  <c r="P261" i="38" a="1"/>
  <c r="L119" i="38" a="1"/>
  <c r="G210" i="38" a="1"/>
  <c r="W132" i="38" a="1"/>
  <c r="AS228" i="38" a="1"/>
  <c r="H320" i="38" a="1"/>
  <c r="O390" i="38" a="1"/>
  <c r="AB142" i="38" a="1"/>
  <c r="F255" i="38" a="1"/>
  <c r="I203" i="38" a="1"/>
  <c r="Q263" i="38" a="1"/>
  <c r="K268" i="38" a="1"/>
  <c r="D162" i="38" a="1"/>
  <c r="P115" i="38" a="1"/>
  <c r="M246" i="38" a="1"/>
  <c r="AK168" i="38" a="1"/>
  <c r="AO364" i="38" a="1"/>
  <c r="AG399" i="38" a="1"/>
  <c r="AM178" i="38" a="1"/>
  <c r="F351" i="38" a="1"/>
  <c r="AJ341" i="38" a="1"/>
  <c r="AT273" i="38" a="1"/>
  <c r="G261" i="38" a="1"/>
  <c r="AB419" i="38" a="1"/>
  <c r="M257" i="38" a="1"/>
  <c r="AN334" i="38" a="1"/>
  <c r="AI379" i="38" a="1"/>
  <c r="AM472" i="38" a="1"/>
  <c r="T87" i="38" a="1"/>
  <c r="AD468" i="38" a="1"/>
  <c r="Q228" i="38" a="1"/>
  <c r="AI76" i="38" a="1"/>
  <c r="AQ415" i="38" a="1"/>
  <c r="AC258" i="38" a="1"/>
  <c r="R279" i="38" a="1"/>
  <c r="AK258" i="38" a="1"/>
  <c r="L304" i="38" a="1"/>
  <c r="P252" i="38" a="1"/>
  <c r="AO463" i="38" a="1"/>
  <c r="AB183" i="38" a="1"/>
  <c r="Q106" i="38" a="1"/>
  <c r="F438" i="38" a="1"/>
  <c r="AK268" i="38" a="1"/>
  <c r="AB398" i="38" a="1"/>
  <c r="M436" i="38" a="1"/>
  <c r="AK139" i="38" a="1"/>
  <c r="AS343" i="38" a="1"/>
  <c r="K293" i="38" a="1"/>
  <c r="M424" i="38" a="1"/>
  <c r="N407" i="38" a="1"/>
  <c r="D443" i="38" a="1"/>
  <c r="R136" i="38" a="1"/>
  <c r="X376" i="38" a="1"/>
  <c r="AC341" i="38" a="1"/>
  <c r="AA369" i="38" a="1"/>
  <c r="N232" i="38" a="1"/>
  <c r="R234" i="38" a="1"/>
  <c r="Q435" i="38" a="1"/>
  <c r="Z152" i="38" a="1"/>
  <c r="AB414" i="38" a="1"/>
  <c r="M277" i="38" a="1"/>
  <c r="P337" i="38" a="1"/>
  <c r="X440" i="38" a="1"/>
  <c r="U301" i="38" a="1"/>
  <c r="R175" i="38" a="1"/>
  <c r="T450" i="38" a="1"/>
  <c r="F335" i="38" a="1"/>
  <c r="I415" i="38" a="1"/>
  <c r="Y172" i="38" a="1"/>
  <c r="R413" i="38" a="1"/>
  <c r="X390" i="38" a="1"/>
  <c r="E225" i="38" a="1"/>
  <c r="M182" i="38" a="1"/>
  <c r="U293" i="38" a="1"/>
  <c r="AH383" i="38" a="1"/>
  <c r="AP396" i="38" a="1"/>
  <c r="AO434" i="38" a="1"/>
  <c r="M437" i="38" a="1"/>
  <c r="AK77" i="38" a="1"/>
  <c r="AM112" i="38" a="1"/>
  <c r="U439" i="38" a="1"/>
  <c r="AB437" i="38" a="1"/>
  <c r="AG292" i="38" a="1"/>
  <c r="AM437" i="38" a="1"/>
  <c r="W340" i="38" a="1"/>
  <c r="P149" i="38" a="1"/>
  <c r="T403" i="38" a="1"/>
  <c r="J334" i="38" a="1"/>
  <c r="K254" i="38" a="1"/>
  <c r="N243" i="38" a="1"/>
  <c r="AR347" i="38" a="1"/>
  <c r="M274" i="38" a="1"/>
  <c r="I431" i="38" a="1"/>
  <c r="AC429" i="38" a="1"/>
  <c r="AL438" i="38" a="1"/>
  <c r="AF442" i="38" a="1"/>
  <c r="AE84" i="38" a="1"/>
  <c r="AK449" i="38" a="1"/>
  <c r="X377" i="38" a="1"/>
  <c r="F129" i="38" a="1"/>
  <c r="Q372" i="38" a="1"/>
  <c r="P151" i="38" a="1"/>
  <c r="AA318" i="38" a="1"/>
  <c r="F136" i="38" a="1"/>
  <c r="K387" i="38" a="1"/>
  <c r="V366" i="38" a="1"/>
  <c r="AK144" i="38" a="1"/>
  <c r="W355" i="38" a="1"/>
  <c r="AI227" i="38" a="1"/>
  <c r="AC439" i="38" a="1"/>
  <c r="AH313" i="38" a="1"/>
  <c r="AB94" i="38" a="1"/>
  <c r="AA229" i="38" a="1"/>
  <c r="AN293" i="38" a="1"/>
  <c r="F105" i="38" a="1"/>
  <c r="O344" i="38" a="1"/>
  <c r="J404" i="38" a="1"/>
  <c r="F226" i="38" a="1"/>
  <c r="W259" i="38" a="1"/>
  <c r="AK302" i="38" a="1"/>
  <c r="O189" i="38" a="1"/>
  <c r="P120" i="38" a="1"/>
  <c r="Y385" i="38" a="1"/>
  <c r="K346" i="38" a="1"/>
  <c r="N206" i="38" a="1"/>
  <c r="AC242" i="38" a="1"/>
  <c r="W235" i="38" a="1"/>
  <c r="F406" i="38" a="1"/>
  <c r="T273" i="38" a="1"/>
  <c r="O181" i="38" a="1"/>
  <c r="P368" i="38" a="1"/>
  <c r="R322" i="38" a="1"/>
  <c r="E130" i="38" a="1"/>
  <c r="AM200" i="38" a="1"/>
  <c r="X297" i="38" a="1"/>
  <c r="T447" i="38" a="1"/>
  <c r="AT420" i="38" a="1"/>
  <c r="Y300" i="38" a="1"/>
  <c r="AR79" i="38" a="1"/>
  <c r="AQ395" i="38" a="1"/>
  <c r="I116" i="38" a="1"/>
  <c r="AE408" i="38" a="1"/>
  <c r="AE313" i="38" a="1"/>
  <c r="AG317" i="38" a="1"/>
  <c r="AK373" i="38" a="1"/>
  <c r="AR78" i="38" a="1"/>
  <c r="F177" i="38" a="1"/>
  <c r="Z194" i="38" a="1"/>
  <c r="Z329" i="38" a="1"/>
  <c r="S209" i="38" a="1"/>
  <c r="AG393" i="38" a="1"/>
  <c r="O437" i="38" a="1"/>
  <c r="AL424" i="38" a="1"/>
  <c r="E282" i="38" a="1"/>
  <c r="AT127" i="38" a="1"/>
  <c r="W458" i="38" a="1"/>
  <c r="N152" i="38" a="1"/>
  <c r="X384" i="38" a="1"/>
  <c r="U245" i="38" a="1"/>
  <c r="K146" i="38" a="1"/>
  <c r="R423" i="38" a="1"/>
  <c r="V319" i="38" a="1"/>
  <c r="AI457" i="38" a="1"/>
  <c r="E417" i="38" a="1"/>
  <c r="E239" i="38" a="1"/>
  <c r="AL75" i="38" a="1"/>
  <c r="J352" i="38" a="1"/>
  <c r="V461" i="38" a="1"/>
  <c r="AG419" i="38" a="1"/>
  <c r="J337" i="38" a="1"/>
  <c r="Z197" i="38" a="1"/>
  <c r="AT245" i="38" a="1"/>
  <c r="Q261" i="38" a="1"/>
  <c r="AS303" i="38" a="1"/>
  <c r="H127" i="38" a="1"/>
  <c r="K317" i="38" a="1"/>
  <c r="AP356" i="38" a="1"/>
  <c r="S231" i="38" a="1"/>
  <c r="AH401" i="38" a="1"/>
  <c r="AS270" i="38" a="1"/>
  <c r="AH402" i="38" a="1"/>
  <c r="D151" i="38" a="1"/>
  <c r="AG437" i="38" a="1"/>
  <c r="AT167" i="38" a="1"/>
  <c r="AP330" i="38" a="1"/>
  <c r="AK389" i="38" a="1"/>
  <c r="N362" i="38" a="1"/>
  <c r="K376" i="38" a="1"/>
  <c r="L174" i="38" a="1"/>
  <c r="F330" i="38" a="1"/>
  <c r="AP452" i="38" a="1"/>
  <c r="AA428" i="38" a="1"/>
  <c r="K379" i="38" a="1"/>
  <c r="AB298" i="38" a="1"/>
  <c r="U199" i="38" a="1"/>
  <c r="AG202" i="38" a="1"/>
  <c r="AL331" i="38" a="1"/>
  <c r="AN296" i="38" a="1"/>
  <c r="L447" i="38" a="1"/>
  <c r="AB227" i="38" a="1"/>
  <c r="P173" i="38" a="1"/>
  <c r="D348" i="38" a="1"/>
  <c r="P214" i="38" a="1"/>
  <c r="AE238" i="38" a="1"/>
  <c r="AS157" i="38" a="1"/>
  <c r="P424" i="38" a="1"/>
  <c r="AF238" i="38" a="1"/>
  <c r="AA389" i="38" a="1"/>
  <c r="AG303" i="38" a="1"/>
  <c r="E139" i="38" a="1"/>
  <c r="T309" i="38" a="1"/>
  <c r="AP442" i="38" a="1"/>
  <c r="W460" i="38" a="1"/>
  <c r="P335" i="38" a="1"/>
  <c r="AF317" i="38" a="1"/>
  <c r="AS85" i="38" a="1"/>
  <c r="AG110" i="38" a="1"/>
  <c r="X471" i="38" a="1"/>
  <c r="U130" i="38" a="1"/>
  <c r="R239" i="38" a="1"/>
  <c r="AK425" i="38" a="1"/>
  <c r="AR214" i="38" a="1"/>
  <c r="AJ468" i="38" a="1"/>
  <c r="O172" i="38" a="1"/>
  <c r="O376" i="38" a="1"/>
  <c r="J280" i="38" a="1"/>
  <c r="P323" i="38" a="1"/>
  <c r="O400" i="38" a="1"/>
  <c r="AF222" i="38" a="1"/>
  <c r="AD294" i="38" a="1"/>
  <c r="W136" i="38" a="1"/>
  <c r="AO387" i="38" a="1"/>
  <c r="F205" i="38" a="1"/>
  <c r="H376" i="38" a="1"/>
  <c r="AM176" i="38" a="1"/>
  <c r="AF168" i="38" a="1"/>
  <c r="P414" i="38" a="1"/>
  <c r="Y384" i="38" a="1"/>
  <c r="D407" i="38" a="1"/>
  <c r="AF320" i="38" a="1"/>
  <c r="AK283" i="38" a="1"/>
  <c r="Y281" i="38" a="1"/>
  <c r="Q111" i="38" a="1"/>
  <c r="I188" i="38" a="1"/>
  <c r="AD358" i="38" a="1"/>
  <c r="AG215" i="38" a="1"/>
  <c r="E262" i="38" a="1"/>
  <c r="F405" i="38" a="1"/>
  <c r="AQ329" i="38" a="1"/>
  <c r="AN423" i="38" a="1"/>
  <c r="AQ226" i="38" a="1"/>
  <c r="D339" i="38" a="1"/>
  <c r="T389" i="38" a="1"/>
  <c r="AI317" i="38" a="1"/>
  <c r="AA217" i="38" a="1"/>
  <c r="T106" i="38" a="1"/>
  <c r="Z434" i="38" a="1"/>
  <c r="H111" i="38" a="1"/>
  <c r="K229" i="38" a="1"/>
  <c r="D390" i="38" a="1"/>
  <c r="Q252" i="38" a="1"/>
  <c r="AL448" i="38" a="1"/>
  <c r="AH447" i="38" a="1"/>
  <c r="AE282" i="38" a="1"/>
  <c r="F374" i="38" a="1"/>
  <c r="S443" i="38" a="1"/>
  <c r="AO127" i="38" a="1"/>
  <c r="L267" i="38" a="1"/>
  <c r="H333" i="38" a="1"/>
  <c r="N157" i="38" a="1"/>
  <c r="G193" i="38" a="1"/>
  <c r="AN357" i="38" a="1"/>
  <c r="AI321" i="38" a="1"/>
  <c r="M428" i="38" a="1"/>
  <c r="J471" i="38" a="1"/>
  <c r="D91" i="38" a="1"/>
  <c r="AA426" i="38" a="1"/>
  <c r="J322" i="38" a="1"/>
  <c r="AE463" i="38" a="1"/>
  <c r="Q286" i="38" a="1"/>
  <c r="S426" i="38" a="1"/>
  <c r="AJ423" i="38" a="1"/>
  <c r="AI243" i="38" a="1"/>
  <c r="M226" i="38" a="1"/>
  <c r="AO340" i="38" a="1"/>
  <c r="M419" i="38" a="1"/>
  <c r="AL252" i="38" a="1"/>
  <c r="AS429" i="38" a="1"/>
  <c r="F122" i="38" a="1"/>
  <c r="AB470" i="38" a="1"/>
  <c r="AL365" i="38" a="1"/>
  <c r="AN418" i="38" a="1"/>
  <c r="AO470" i="38" a="1"/>
  <c r="P399" i="38" a="1"/>
  <c r="AK338" i="38" a="1"/>
  <c r="E164" i="38" a="1"/>
  <c r="AN169" i="38" a="1"/>
  <c r="S249" i="38" a="1"/>
  <c r="AJ325" i="38" a="1"/>
  <c r="AN130" i="38" a="1"/>
  <c r="H263" i="38" a="1"/>
  <c r="Z456" i="38" a="1"/>
  <c r="Q413" i="38" a="1"/>
  <c r="M417" i="38" a="1"/>
  <c r="Z453" i="38" a="1"/>
  <c r="J213" i="38" a="1"/>
  <c r="N365" i="38" a="1"/>
  <c r="AA372" i="38" a="1"/>
  <c r="L244" i="38" a="1"/>
  <c r="I376" i="38" a="1"/>
  <c r="M410" i="38" a="1"/>
  <c r="X324" i="38" a="1"/>
  <c r="S136" i="38" a="1"/>
  <c r="AO249" i="38" a="1"/>
  <c r="U76" i="38" a="1"/>
  <c r="P373" i="38" a="1"/>
  <c r="AJ210" i="38" a="1"/>
  <c r="AI304" i="38" a="1"/>
  <c r="AR430" i="38" a="1"/>
  <c r="AO290" i="38" a="1"/>
  <c r="R271" i="38" a="1"/>
  <c r="Z195" i="38" a="1"/>
  <c r="AK176" i="38" a="1"/>
  <c r="AP425" i="38" a="1"/>
  <c r="T437" i="38" a="1"/>
  <c r="Z438" i="38" a="1"/>
  <c r="Z349" i="38" a="1"/>
  <c r="H145" i="38" a="1"/>
  <c r="Q112" i="38" a="1"/>
  <c r="F150" i="38" a="1"/>
  <c r="W411" i="38" a="1"/>
  <c r="AT332" i="38" a="1"/>
  <c r="L243" i="38" a="1"/>
  <c r="Q249" i="38" a="1"/>
  <c r="AI374" i="38" a="1"/>
  <c r="AN450" i="38" a="1"/>
  <c r="J208" i="38" a="1"/>
  <c r="T435" i="38" a="1"/>
  <c r="P264" i="38" a="1"/>
  <c r="AO167" i="38" a="1"/>
  <c r="Q114" i="38" a="1"/>
  <c r="AR363" i="38" a="1"/>
  <c r="AT418" i="38" a="1"/>
  <c r="I200" i="38" a="1"/>
  <c r="AP424" i="38" a="1"/>
  <c r="AF311" i="38" a="1"/>
  <c r="R138" i="38" a="1"/>
  <c r="J285" i="38" a="1"/>
  <c r="L303" i="38" a="1"/>
  <c r="I451" i="38" a="1"/>
  <c r="AI293" i="38" a="1"/>
  <c r="AR235" i="38" a="1"/>
  <c r="X298" i="38" a="1"/>
  <c r="AQ169" i="38" a="1"/>
  <c r="J90" i="38" a="1"/>
  <c r="AP391" i="38" a="1"/>
  <c r="AE252" i="38" a="1"/>
  <c r="M179" i="38" a="1"/>
  <c r="L349" i="38" a="1"/>
  <c r="R298" i="38" a="1"/>
  <c r="AF323" i="38" a="1"/>
  <c r="Q376" i="38" a="1"/>
  <c r="AR285" i="38" a="1"/>
  <c r="AR171" i="38" a="1"/>
  <c r="AI305" i="38" a="1"/>
  <c r="H398" i="38" a="1"/>
  <c r="AG456" i="38" a="1"/>
  <c r="Q220" i="38" a="1"/>
  <c r="K123" i="38" a="1"/>
  <c r="I466" i="38" a="1"/>
  <c r="AP432" i="38" a="1"/>
  <c r="AI360" i="38" a="1"/>
  <c r="D352" i="38" a="1"/>
  <c r="Z401" i="38" a="1"/>
  <c r="R375" i="38" a="1"/>
  <c r="G340" i="38" a="1"/>
  <c r="AI177" i="38" a="1"/>
  <c r="AE398" i="38" a="1"/>
  <c r="Z360" i="38" a="1"/>
  <c r="K325" i="38" a="1"/>
  <c r="AR247" i="38" a="1"/>
  <c r="Y292" i="38" a="1"/>
  <c r="AJ223" i="38" a="1"/>
  <c r="K341" i="38" a="1"/>
  <c r="AB224" i="38" a="1"/>
  <c r="AS126" i="38" a="1"/>
  <c r="K212" i="38" a="1"/>
  <c r="AC214" i="38" a="1"/>
  <c r="U384" i="38" a="1"/>
  <c r="D140" i="38" a="1"/>
  <c r="AJ346" i="38" a="1"/>
  <c r="AH205" i="38" a="1"/>
  <c r="AA419" i="38" a="1"/>
  <c r="AB218" i="38" a="1"/>
  <c r="M256" i="38" a="1"/>
  <c r="AF368" i="38" a="1"/>
  <c r="T196" i="38" a="1"/>
  <c r="F259" i="38" a="1"/>
  <c r="AB234" i="38" a="1"/>
  <c r="I89" i="38" a="1"/>
  <c r="M288" i="38" a="1"/>
  <c r="L183" i="38" a="1"/>
  <c r="W430" i="38" a="1"/>
  <c r="AQ206" i="38" a="1"/>
  <c r="AF456" i="38" a="1"/>
  <c r="W319" i="38" a="1"/>
  <c r="I334" i="38" a="1"/>
  <c r="F139" i="38" a="1"/>
  <c r="W201" i="38" a="1"/>
  <c r="AG375" i="38" a="1"/>
  <c r="AA281" i="38" a="1"/>
  <c r="AB325" i="38" a="1"/>
  <c r="M148" i="38" a="1"/>
  <c r="G427" i="38" a="1"/>
  <c r="AP402" i="38" a="1"/>
  <c r="F366" i="38" a="1"/>
  <c r="F356" i="38" a="1"/>
  <c r="AT472" i="38" a="1"/>
  <c r="AO439" i="38" a="1"/>
  <c r="AP220" i="38" a="1"/>
  <c r="U459" i="38" a="1"/>
  <c r="F283" i="38" a="1"/>
  <c r="K263" i="38" a="1"/>
  <c r="AF158" i="38" a="1"/>
  <c r="AO332" i="38" a="1"/>
  <c r="AP212" i="38" a="1"/>
  <c r="D470" i="38" a="1"/>
  <c r="R132" i="38" a="1"/>
  <c r="AN341" i="38" a="1"/>
  <c r="D377" i="38" a="1"/>
  <c r="Q381" i="38" a="1"/>
  <c r="AP149" i="38" a="1"/>
  <c r="AI418" i="38" a="1"/>
  <c r="D153" i="38" a="1"/>
  <c r="D165" i="38" a="1"/>
  <c r="AQ158" i="38" a="1"/>
  <c r="AJ452" i="38" a="1"/>
  <c r="AD434" i="38" a="1"/>
  <c r="AB458" i="38" a="1"/>
  <c r="W329" i="38" a="1"/>
  <c r="M433" i="38" a="1"/>
  <c r="G278" i="38" a="1"/>
  <c r="AC138" i="38" a="1"/>
  <c r="D161" i="38" a="1"/>
  <c r="X149" i="38" a="1"/>
  <c r="O150" i="38" a="1"/>
  <c r="J106" i="38" a="1"/>
  <c r="AF270" i="38" a="1"/>
  <c r="X331" i="38" a="1"/>
  <c r="T84" i="38" a="1"/>
  <c r="T190" i="38" a="1"/>
  <c r="AN261" i="38" a="1"/>
  <c r="AA253" i="38" a="1"/>
  <c r="S185" i="38" a="1"/>
  <c r="O429" i="38" a="1"/>
  <c r="AS300" i="38" a="1"/>
  <c r="F234" i="38" a="1"/>
  <c r="K252" i="38" a="1"/>
  <c r="AP327" i="38" a="1"/>
  <c r="Y221" i="38" a="1"/>
  <c r="AO214" i="38" a="1"/>
  <c r="Z318" i="38" a="1"/>
  <c r="AE253" i="38" a="1"/>
  <c r="Z355" i="38" a="1"/>
  <c r="P363" i="38" a="1"/>
  <c r="O369" i="38" a="1"/>
  <c r="AJ344" i="38" a="1"/>
  <c r="M406" i="38" a="1"/>
  <c r="AF284" i="38" a="1"/>
  <c r="N241" i="38" a="1"/>
  <c r="X358" i="38" a="1"/>
  <c r="X247" i="38" a="1"/>
  <c r="I456" i="38" a="1"/>
  <c r="AG412" i="38" a="1"/>
  <c r="AB374" i="38" a="1"/>
  <c r="AG308" i="38" a="1"/>
  <c r="W434" i="38" a="1"/>
  <c r="R406" i="38" a="1"/>
  <c r="G353" i="38" a="1"/>
  <c r="AS128" i="38" a="1"/>
  <c r="AA460" i="38" a="1"/>
  <c r="J109" i="38" a="1"/>
  <c r="F349" i="38" a="1"/>
  <c r="Q382" i="38" a="1"/>
  <c r="AO430" i="38" a="1"/>
  <c r="AF250" i="38" a="1"/>
  <c r="AD451" i="38" a="1"/>
  <c r="AO433" i="38" a="1"/>
  <c r="P248" i="38" a="1"/>
  <c r="Q334" i="38" a="1"/>
  <c r="AH453" i="38" a="1"/>
  <c r="Z371" i="38" a="1"/>
  <c r="F402" i="38" a="1"/>
  <c r="AO279" i="38" a="1"/>
  <c r="Y307" i="38" a="1"/>
  <c r="AS173" i="38" a="1"/>
  <c r="AA424" i="38" a="1"/>
  <c r="N318" i="38" a="1"/>
  <c r="AN118" i="38" a="1"/>
  <c r="Y376" i="38" a="1"/>
  <c r="K349" i="38" a="1"/>
  <c r="AI437" i="38" a="1"/>
  <c r="AT156" i="38" a="1"/>
  <c r="D209" i="38" a="1"/>
  <c r="AA337" i="38" a="1"/>
  <c r="AF424" i="38" a="1"/>
  <c r="U367" i="38" a="1"/>
  <c r="H88" i="38" a="1"/>
  <c r="AA193" i="38" a="1"/>
  <c r="J228" i="38" a="1"/>
  <c r="AO371" i="38" a="1"/>
  <c r="AG338" i="38" a="1"/>
  <c r="V282" i="38" a="1"/>
  <c r="X262" i="38" a="1"/>
  <c r="AB178" i="38" a="1"/>
  <c r="AJ259" i="38" a="1"/>
  <c r="X381" i="38" a="1"/>
  <c r="O384" i="38" a="1"/>
  <c r="R211" i="38" a="1"/>
  <c r="AE372" i="38" a="1"/>
  <c r="AC179" i="38" a="1"/>
  <c r="F237" i="38" a="1"/>
  <c r="U161" i="38" a="1"/>
  <c r="V123" i="38" a="1"/>
  <c r="T194" i="38" a="1"/>
  <c r="AD458" i="38" a="1"/>
  <c r="AO141" i="38" a="1"/>
  <c r="H332" i="38" a="1"/>
  <c r="X249" i="38" a="1"/>
  <c r="AF115" i="38" a="1"/>
  <c r="AD186" i="38" a="1"/>
  <c r="L186" i="38" a="1"/>
  <c r="AK446" i="38" a="1"/>
  <c r="AQ241" i="38" a="1"/>
  <c r="AT158" i="38" a="1"/>
  <c r="AO455" i="38" a="1"/>
  <c r="U316" i="38" a="1"/>
  <c r="AK196" i="38" a="1"/>
  <c r="AP471" i="38" a="1"/>
  <c r="AM315" i="38" a="1"/>
  <c r="AI151" i="38" a="1"/>
  <c r="I396" i="38" a="1"/>
  <c r="F184" i="38" a="1"/>
  <c r="S395" i="38" a="1"/>
  <c r="P199" i="38" a="1"/>
  <c r="AA222" i="38" a="1"/>
  <c r="AH207" i="38" a="1"/>
  <c r="W361" i="38" a="1"/>
  <c r="AD407" i="38" a="1"/>
  <c r="AR286" i="38" a="1"/>
  <c r="AF344" i="38" a="1"/>
  <c r="H350" i="38" a="1"/>
  <c r="D94" i="38" a="1"/>
  <c r="O160" i="38" a="1"/>
  <c r="M139" i="38" a="1"/>
  <c r="K326" i="38" a="1"/>
  <c r="AC240" i="38" a="1"/>
  <c r="AG385" i="38" a="1"/>
  <c r="AI273" i="38" a="1"/>
  <c r="Y285" i="38" a="1"/>
  <c r="AB104" i="38" a="1"/>
  <c r="AN228" i="38" a="1"/>
  <c r="E258" i="38" a="1"/>
  <c r="AF268" i="38" a="1"/>
  <c r="G317" i="38" a="1"/>
  <c r="F109" i="38" a="1"/>
  <c r="G244" i="38" a="1"/>
  <c r="Y117" i="38" a="1"/>
  <c r="P425" i="38" a="1"/>
  <c r="Q273" i="38" a="1"/>
  <c r="AT361" i="38" a="1"/>
  <c r="K255" i="38" a="1"/>
  <c r="O464" i="38" a="1"/>
  <c r="I306" i="38" a="1"/>
  <c r="AQ300" i="38" a="1"/>
  <c r="U469" i="38" a="1"/>
  <c r="U363" i="38" a="1"/>
  <c r="D148" i="38" a="1"/>
  <c r="AK416" i="38" a="1"/>
  <c r="L443" i="38" a="1"/>
  <c r="Z405" i="38" a="1"/>
  <c r="X231" i="38" a="1"/>
  <c r="AK307" i="38" a="1"/>
  <c r="F426" i="38" a="1"/>
  <c r="V463" i="38" a="1"/>
  <c r="R289" i="38" a="1"/>
  <c r="AN276" i="38" a="1"/>
  <c r="Z351" i="38" a="1"/>
  <c r="AI207" i="38" a="1"/>
  <c r="AA363" i="38" a="1"/>
  <c r="R112" i="38" a="1"/>
  <c r="AC331" i="38" a="1"/>
  <c r="V81" i="38" a="1"/>
  <c r="AN149" i="38" a="1"/>
  <c r="P456" i="38" a="1"/>
  <c r="AI443" i="38" a="1"/>
  <c r="Y439" i="38" a="1"/>
  <c r="AF291" i="38" a="1"/>
  <c r="AI459" i="38" a="1"/>
  <c r="AQ278" i="38" a="1"/>
  <c r="AD329" i="38" a="1"/>
  <c r="AJ275" i="38" a="1"/>
  <c r="AB99" i="38" a="1"/>
  <c r="U156" i="38" a="1"/>
  <c r="E437" i="38" a="1"/>
  <c r="O128" i="38" a="1"/>
  <c r="AB304" i="38" a="1"/>
  <c r="R204" i="38" a="1"/>
  <c r="L276" i="38" a="1"/>
  <c r="N279" i="38" a="1"/>
  <c r="AN396" i="38" a="1"/>
  <c r="AO458" i="38" a="1"/>
  <c r="H373" i="38" a="1"/>
  <c r="AA286" i="38" a="1"/>
  <c r="J185" i="38" a="1"/>
  <c r="G329" i="38" a="1"/>
  <c r="AH431" i="38" a="1"/>
  <c r="AT122" i="38" a="1"/>
  <c r="AJ435" i="38" a="1"/>
  <c r="U194" i="38" a="1"/>
  <c r="N144" i="38" a="1"/>
  <c r="AC395" i="38" a="1"/>
  <c r="H262" i="38" a="1"/>
  <c r="AK295" i="38" a="1"/>
  <c r="X219" i="38" a="1"/>
  <c r="AH230" i="38" a="1"/>
  <c r="I233" i="38" a="1"/>
  <c r="AC381" i="38" a="1"/>
  <c r="AE213" i="38" a="1"/>
  <c r="AE196" i="38" a="1"/>
  <c r="K157" i="38" a="1"/>
  <c r="T253" i="38" a="1"/>
  <c r="AI247" i="38" a="1"/>
  <c r="Z192" i="38" a="1"/>
  <c r="X431" i="38" a="1"/>
  <c r="K177" i="38" a="1"/>
  <c r="AJ446" i="38" a="1"/>
  <c r="X357" i="38" a="1"/>
  <c r="AM454" i="38" a="1"/>
  <c r="K267" i="38" a="1"/>
  <c r="M152" i="38" a="1"/>
  <c r="I88" i="38" a="1"/>
  <c r="AR355" i="38" a="1"/>
  <c r="I290" i="38" a="1"/>
  <c r="AF432" i="38" a="1"/>
  <c r="F146" i="38" a="1"/>
  <c r="AB345" i="38" a="1"/>
  <c r="AT254" i="38" a="1"/>
  <c r="G256" i="38" a="1"/>
  <c r="AJ382" i="38" a="1"/>
  <c r="AE141" i="38" a="1"/>
  <c r="AD193" i="38" a="1"/>
  <c r="M422" i="38" a="1"/>
  <c r="AK267" i="38" a="1"/>
  <c r="AM409" i="38" a="1"/>
  <c r="AC410" i="38" a="1"/>
  <c r="AJ315" i="38" a="1"/>
  <c r="D171" i="38" a="1"/>
  <c r="O105" i="38" a="1"/>
  <c r="AI216" i="38" a="1"/>
  <c r="AN308" i="38" a="1"/>
  <c r="AP435" i="38" a="1"/>
  <c r="AR259" i="38" a="1"/>
  <c r="D280" i="38" a="1"/>
  <c r="F339" i="38" a="1"/>
  <c r="AO421" i="38" a="1"/>
  <c r="AO73" i="38" a="1"/>
  <c r="Q251" i="38" a="1"/>
  <c r="R321" i="38" a="1"/>
  <c r="E377" i="38" a="1"/>
  <c r="N370" i="38" a="1"/>
  <c r="Q324" i="38" a="1"/>
  <c r="R180" i="38" a="1"/>
  <c r="G392" i="38" a="1"/>
  <c r="AQ247" i="38" a="1"/>
  <c r="AD145" i="38" a="1"/>
  <c r="AT233" i="38" a="1"/>
  <c r="AH396" i="38" a="1"/>
  <c r="O348" i="38" a="1"/>
  <c r="S463" i="38" a="1"/>
  <c r="M76" i="38" a="1"/>
  <c r="X307" i="38" a="1"/>
  <c r="AS281" i="38" a="1"/>
  <c r="AF402" i="38" a="1"/>
  <c r="H284" i="38" a="1"/>
  <c r="AA417" i="38" a="1"/>
  <c r="AT136" i="38" a="1"/>
  <c r="F232" i="38" a="1"/>
  <c r="AR102" i="38" a="1"/>
  <c r="AM415" i="38" a="1"/>
  <c r="N385" i="38" a="1"/>
  <c r="V184" i="38" a="1"/>
  <c r="J145" i="38" a="1"/>
  <c r="AK419" i="38" a="1"/>
  <c r="AG421" i="38" a="1"/>
  <c r="AL224" i="38" a="1"/>
  <c r="J377" i="38" a="1"/>
  <c r="P178" i="38" a="1"/>
  <c r="Y223" i="38" a="1"/>
  <c r="D471" i="38" a="1"/>
  <c r="AJ421" i="38" a="1"/>
  <c r="K442" i="38" a="1"/>
  <c r="AS292" i="38" a="1"/>
  <c r="I275" i="38" a="1"/>
  <c r="O307" i="38" a="1"/>
  <c r="AN238" i="38" a="1"/>
  <c r="AN439" i="38" a="1"/>
  <c r="AG440" i="38" a="1"/>
  <c r="AF413" i="38" a="1"/>
  <c r="R431" i="38" a="1"/>
  <c r="AI83" i="38" a="1"/>
  <c r="AT376" i="38" a="1"/>
  <c r="AA349" i="38" a="1"/>
  <c r="AO457" i="38" a="1"/>
  <c r="I322" i="38" a="1"/>
  <c r="H392" i="38" a="1"/>
  <c r="AP298" i="38" a="1"/>
  <c r="AD179" i="38" a="1"/>
  <c r="AQ408" i="38" a="1"/>
  <c r="V89" i="38" a="1"/>
  <c r="AN220" i="38" a="1"/>
  <c r="AE334" i="38" a="1"/>
  <c r="Q197" i="38" a="1"/>
  <c r="W339" i="38" a="1"/>
  <c r="AA232" i="38" a="1"/>
  <c r="AH153" i="38" a="1"/>
  <c r="S432" i="38" a="1"/>
  <c r="AD418" i="38" a="1"/>
  <c r="F386" i="38" a="1"/>
  <c r="R349" i="38" a="1"/>
  <c r="AL133" i="38" a="1"/>
  <c r="X387" i="38" a="1"/>
  <c r="V388" i="38" a="1"/>
  <c r="AC122" i="38" a="1"/>
  <c r="T203" i="38" a="1"/>
  <c r="L173" i="38" a="1"/>
  <c r="AC369" i="38" a="1"/>
  <c r="AK101" i="38" a="1"/>
  <c r="AT231" i="38" a="1"/>
  <c r="Y344" i="38" a="1"/>
  <c r="Y424" i="38" a="1"/>
  <c r="S388" i="38" a="1"/>
  <c r="AR248" i="38" a="1"/>
  <c r="AR388" i="38" a="1"/>
  <c r="AG293" i="38" a="1"/>
  <c r="M376" i="38" a="1"/>
  <c r="AS428" i="38" a="1"/>
  <c r="H461" i="38" a="1"/>
  <c r="V336" i="38" a="1"/>
  <c r="F328" i="38" a="1"/>
  <c r="I217" i="38" a="1"/>
  <c r="T372" i="38" a="1"/>
  <c r="AK134" i="38" a="1"/>
  <c r="Z314" i="38" a="1"/>
  <c r="AS353" i="38" a="1"/>
  <c r="R141" i="38" a="1"/>
  <c r="AO286" i="38" a="1"/>
  <c r="M356" i="38" a="1"/>
  <c r="AI361" i="38" a="1"/>
  <c r="S357" i="38" a="1"/>
  <c r="AA323" i="38" a="1"/>
  <c r="AK255" i="38" a="1"/>
  <c r="AO104" i="38" a="1"/>
  <c r="AD243" i="38" a="1"/>
  <c r="O350" i="38" a="1"/>
  <c r="AM287" i="38" a="1"/>
  <c r="AH326" i="38" a="1"/>
  <c r="AP112" i="38" a="1"/>
  <c r="W163" i="38" a="1"/>
  <c r="E322" i="38" a="1"/>
  <c r="AR210" i="38" a="1"/>
  <c r="R378" i="38" a="1"/>
  <c r="AE212" i="38" a="1"/>
  <c r="AD311" i="38" a="1"/>
  <c r="R103" i="38" a="1"/>
  <c r="H459" i="38" a="1"/>
  <c r="Z340" i="38" a="1"/>
  <c r="S352" i="38" a="1"/>
  <c r="AL275" i="38" a="1"/>
  <c r="Y251" i="38" a="1"/>
  <c r="AC306" i="38" a="1"/>
  <c r="E283" i="38" a="1"/>
  <c r="T102" i="38" a="1"/>
  <c r="AM152" i="38" a="1"/>
  <c r="AC367" i="38" a="1"/>
  <c r="AE445" i="38" a="1"/>
  <c r="AH324" i="38" a="1"/>
  <c r="R464" i="38" a="1"/>
  <c r="R293" i="38" a="1"/>
  <c r="H365" i="38" a="1"/>
  <c r="F429" i="38" a="1"/>
  <c r="AB210" i="38" a="1"/>
  <c r="W409" i="38" a="1"/>
  <c r="G456" i="38" a="1"/>
  <c r="D305" i="38" a="1"/>
  <c r="H452" i="38" a="1"/>
  <c r="M461" i="38" a="1"/>
  <c r="I99" i="38" a="1"/>
  <c r="AL307" i="38" a="1"/>
  <c r="X337" i="38" a="1"/>
  <c r="U207" i="38" a="1"/>
  <c r="L167" i="38" a="1"/>
  <c r="X454" i="38" a="1"/>
  <c r="AI195" i="38" a="1"/>
  <c r="AL146" i="38" a="1"/>
  <c r="G381" i="38" a="1"/>
  <c r="AD147" i="38" a="1"/>
  <c r="AC391" i="38" a="1"/>
  <c r="AS153" i="38" a="1"/>
  <c r="AB413" i="38" a="1"/>
  <c r="AH297" i="38" a="1"/>
  <c r="S85" i="38" a="1"/>
  <c r="AT318" i="38" a="1"/>
  <c r="J80" i="38" a="1"/>
  <c r="AF257" i="38" a="1"/>
  <c r="P438" i="38" a="1"/>
  <c r="AD380" i="38" a="1"/>
  <c r="Y447" i="38" a="1"/>
  <c r="AG387" i="38" a="1"/>
  <c r="O260" i="38" a="1"/>
  <c r="T452" i="38" a="1"/>
  <c r="O365" i="38" a="1"/>
  <c r="S200" i="38" a="1"/>
  <c r="AR242" i="38" a="1"/>
  <c r="E345" i="38" a="1"/>
  <c r="AS102" i="38" a="1"/>
  <c r="F199" i="38" a="1"/>
  <c r="I156" i="38" a="1"/>
  <c r="N449" i="38" a="1"/>
  <c r="R116" i="38" a="1"/>
  <c r="V268" i="38" a="1"/>
  <c r="AN252" i="38" a="1"/>
  <c r="U192" i="38" a="1"/>
  <c r="X410" i="38" a="1"/>
  <c r="AL303" i="38" a="1"/>
  <c r="E214" i="38" a="1"/>
  <c r="E423" i="38" a="1"/>
  <c r="P404" i="38" a="1"/>
  <c r="R340" i="38" a="1"/>
  <c r="AC372" i="38" a="1"/>
  <c r="AH318" i="38" a="1"/>
  <c r="R137" i="38" a="1"/>
  <c r="AN229" i="38" a="1"/>
  <c r="AT336" i="38" a="1"/>
  <c r="AP416" i="38" a="1"/>
  <c r="O136" i="38" a="1"/>
  <c r="R170" i="38" a="1"/>
  <c r="K296" i="38" a="1"/>
  <c r="AJ288" i="38" a="1"/>
  <c r="I80" i="38" a="1"/>
  <c r="AB328" i="38" a="1"/>
  <c r="T344" i="38" a="1"/>
  <c r="P362" i="38" a="1"/>
  <c r="AT300" i="38" a="1"/>
  <c r="L315" i="38" a="1"/>
  <c r="I365" i="38" a="1"/>
  <c r="AB435" i="38" a="1"/>
  <c r="AB211" i="38" a="1"/>
  <c r="AL84" i="38" a="1"/>
  <c r="AQ464" i="38" a="1"/>
  <c r="E444" i="38" a="1"/>
  <c r="G272" i="38" a="1"/>
  <c r="G75" i="38" a="1"/>
  <c r="U458" i="38" a="1"/>
  <c r="I357" i="38" a="1"/>
  <c r="AM240" i="38" a="1"/>
  <c r="AD344" i="38" a="1"/>
  <c r="X366" i="38" a="1"/>
  <c r="AI366" i="38" a="1"/>
  <c r="O287" i="38" a="1"/>
  <c r="AF202" i="38" a="1"/>
  <c r="X202" i="38" a="1"/>
  <c r="F247" i="38" a="1"/>
  <c r="F160" i="38" a="1"/>
  <c r="X166" i="38" a="1"/>
  <c r="E326" i="38" a="1"/>
  <c r="Y329" i="38" a="1"/>
  <c r="AL359" i="38" a="1"/>
  <c r="G303" i="38" a="1"/>
  <c r="X341" i="38" a="1"/>
  <c r="D421" i="38" a="1"/>
  <c r="E293" i="38" a="1"/>
  <c r="M132" i="38" a="1"/>
  <c r="AR391" i="38" a="1"/>
  <c r="J152" i="38" a="1"/>
  <c r="AS215" i="38" a="1"/>
  <c r="T266" i="38" a="1"/>
  <c r="Z160" i="38" a="1"/>
  <c r="AI262" i="38" a="1"/>
  <c r="U420" i="38" a="1"/>
  <c r="AQ379" i="38" a="1"/>
  <c r="AN321" i="38" a="1"/>
  <c r="AN440" i="38" a="1"/>
  <c r="AD254" i="38" a="1"/>
  <c r="O452" i="38" a="1"/>
  <c r="AL242" i="38" a="1"/>
  <c r="AC302" i="38" a="1"/>
  <c r="J91" i="38" a="1"/>
  <c r="M472" i="38" a="1"/>
  <c r="AP317" i="38" a="1"/>
  <c r="L270" i="38" a="1"/>
  <c r="K151" i="38" a="1"/>
  <c r="AB255" i="38" a="1"/>
  <c r="AJ418" i="38" a="1"/>
  <c r="Q387" i="38" a="1"/>
  <c r="AJ434" i="38" a="1"/>
  <c r="AD403" i="38" a="1"/>
  <c r="S290" i="38" a="1"/>
  <c r="N191" i="38" a="1"/>
  <c r="G368" i="38" a="1"/>
  <c r="AM127" i="38" a="1"/>
  <c r="Y136" i="38" a="1"/>
  <c r="N298" i="38" a="1"/>
  <c r="J349" i="38" a="1"/>
  <c r="Z472" i="38" a="1"/>
  <c r="T347" i="38" a="1"/>
  <c r="AD100" i="38" a="1"/>
  <c r="M311" i="38" a="1"/>
  <c r="K184" i="38" a="1"/>
  <c r="AE323" i="38" a="1"/>
  <c r="J341" i="38" a="1"/>
  <c r="X401" i="38" a="1"/>
  <c r="AP360" i="38" a="1"/>
  <c r="AG438" i="38" a="1"/>
  <c r="AO440" i="38" a="1"/>
  <c r="M222" i="38" a="1"/>
  <c r="G258" i="38" a="1"/>
  <c r="L350" i="38" a="1"/>
  <c r="D325" i="38" a="1"/>
  <c r="AQ359" i="38" a="1"/>
  <c r="O115" i="38" a="1"/>
  <c r="E167" i="38" a="1"/>
  <c r="N190" i="38" a="1"/>
  <c r="T334" i="38" a="1"/>
  <c r="Q238" i="38" a="1"/>
  <c r="K251" i="38" a="1"/>
  <c r="T466" i="38" a="1"/>
  <c r="AT378" i="38" a="1"/>
  <c r="D400" i="38" a="1"/>
  <c r="L297" i="38" a="1"/>
  <c r="S80" i="38" a="1"/>
  <c r="AM107" i="38" a="1"/>
  <c r="AO180" i="38" a="1"/>
  <c r="AC371" i="38" a="1"/>
  <c r="AN416" i="38" a="1"/>
  <c r="AB291" i="38" a="1"/>
  <c r="AG230" i="38" a="1"/>
  <c r="F331" i="38" a="1"/>
  <c r="R416" i="38" a="1"/>
  <c r="U303" i="38" a="1"/>
  <c r="AF318" i="38" a="1"/>
  <c r="AL282" i="38" a="1"/>
  <c r="AO353" i="38" a="1"/>
  <c r="R327" i="38" a="1"/>
  <c r="Q302" i="38" a="1"/>
  <c r="AM388" i="38" a="1"/>
  <c r="F3" i="40" a="1"/>
  <c r="F449" i="38" a="1"/>
  <c r="AN114" i="38" a="1"/>
  <c r="AL372" i="38" a="1"/>
  <c r="AA243" i="38" a="1"/>
  <c r="AG173" i="38" a="1"/>
  <c r="T331" i="38" a="1"/>
  <c r="K259" i="38" a="1"/>
  <c r="AB279" i="38" a="1"/>
  <c r="X92" i="38" a="1"/>
  <c r="AE254" i="38" a="1"/>
  <c r="F180" i="38" a="1"/>
  <c r="U330" i="38" a="1"/>
  <c r="W459" i="38" a="1"/>
  <c r="AO355" i="38" a="1"/>
  <c r="AC383" i="38" a="1"/>
  <c r="K312" i="38" a="1"/>
  <c r="F416" i="38" a="1"/>
  <c r="N198" i="38" a="1"/>
  <c r="AI288" i="38" a="1"/>
  <c r="AB260" i="38" a="1"/>
  <c r="AR380" i="38" a="1"/>
  <c r="R161" i="38" a="1"/>
  <c r="Q97" i="38" a="1"/>
  <c r="D203" i="38" a="1"/>
  <c r="AE415" i="38" a="1"/>
  <c r="AM466" i="38" a="1"/>
  <c r="U155" i="38" a="1"/>
  <c r="X245" i="38" a="1"/>
  <c r="AS456" i="38" a="1"/>
  <c r="V406" i="38" a="1"/>
  <c r="AJ336" i="38" a="1"/>
  <c r="AN196" i="38" a="1"/>
  <c r="AJ157" i="38" a="1"/>
  <c r="AM75" i="38" a="1"/>
  <c r="N94" i="38" a="1"/>
  <c r="AB161" i="38" a="1"/>
  <c r="K324" i="38" a="1"/>
  <c r="H457" i="38" a="1"/>
  <c r="AL192" i="38" a="1"/>
  <c r="AJ305" i="38" a="1"/>
  <c r="N375" i="38" a="1"/>
  <c r="R356" i="38" a="1"/>
  <c r="AQ274" i="38" a="1"/>
  <c r="AI110" i="38" a="1"/>
  <c r="AR448" i="38" a="1"/>
  <c r="R422" i="38" a="1"/>
  <c r="V471" i="38" a="1"/>
  <c r="U287" i="38" a="1"/>
  <c r="M333" i="38" a="1"/>
  <c r="H309" i="38" a="1"/>
  <c r="S371" i="38" a="1"/>
  <c r="I371" i="38" a="1"/>
  <c r="U158" i="38" a="1"/>
  <c r="S117" i="38" a="1"/>
  <c r="AB166" i="38" a="1"/>
  <c r="U230" i="38" a="1"/>
  <c r="E248" i="38" a="1"/>
  <c r="AG249" i="38" a="1"/>
  <c r="I132" i="38" a="1"/>
  <c r="K336" i="38" a="1"/>
  <c r="AM298" i="38" a="1"/>
  <c r="Q124" i="38" a="1"/>
  <c r="Q116" i="38" a="1"/>
  <c r="Q201" i="38" a="1"/>
  <c r="T310" i="38" a="1"/>
  <c r="AR215" i="38" a="1"/>
  <c r="G355" i="38" a="1"/>
  <c r="AN266" i="38" a="1"/>
  <c r="D415" i="38" a="1"/>
  <c r="M409" i="38" a="1"/>
  <c r="F340" i="38" a="1"/>
  <c r="U385" i="38" a="1"/>
  <c r="AC137" i="38" a="1"/>
  <c r="H344" i="38" a="1"/>
  <c r="Q400" i="38" a="1"/>
  <c r="AQ340" i="38" a="1"/>
  <c r="Q420" i="38" a="1"/>
  <c r="Z246" i="38" a="1"/>
  <c r="I276" i="38" a="1"/>
  <c r="AS185" i="38" a="1"/>
  <c r="Z223" i="38" a="1"/>
  <c r="AG195" i="38" a="1"/>
  <c r="W334" i="38" a="1"/>
  <c r="Z429" i="38" a="1"/>
  <c r="M105" i="38" a="1"/>
  <c r="AI394" i="38" a="1"/>
  <c r="J438" i="38" a="1"/>
  <c r="R420" i="38" a="1"/>
  <c r="AQ231" i="38" a="1"/>
  <c r="O86" i="38" a="1"/>
  <c r="AP434" i="38" a="1"/>
  <c r="AF390" i="38" a="1"/>
  <c r="AR397" i="38" a="1"/>
  <c r="AQ354" i="38" a="1"/>
  <c r="F195" i="38" a="1"/>
  <c r="D227" i="38" a="1"/>
  <c r="AS263" i="38" a="1"/>
  <c r="AF445" i="38" a="1"/>
  <c r="AD165" i="38" a="1"/>
  <c r="AG307" i="38" a="1"/>
  <c r="AN272" i="38" a="1"/>
  <c r="AL178" i="38" a="1"/>
  <c r="F273" i="38" a="1"/>
  <c r="AJ366" i="38" a="1"/>
  <c r="AG321" i="38" a="1"/>
  <c r="J146" i="38" a="1"/>
  <c r="Y202" i="38" a="1"/>
  <c r="R328" i="38" a="1"/>
  <c r="AF428" i="38" a="1"/>
  <c r="M178" i="38" a="1"/>
  <c r="AK293" i="38" a="1"/>
  <c r="AR268" i="38" a="1"/>
  <c r="AR288" i="38" a="1"/>
  <c r="AQ420" i="38" a="1"/>
  <c r="AS433" i="38" a="1"/>
  <c r="AT256" i="38" a="1"/>
  <c r="AJ310" i="38" a="1"/>
  <c r="AI184" i="38" a="1"/>
  <c r="AF260" i="38" a="1"/>
  <c r="K316" i="38" a="1"/>
  <c r="AR416" i="38" a="1"/>
  <c r="P305" i="38" a="1"/>
  <c r="G386" i="38" a="1"/>
  <c r="G342" i="38" a="1"/>
  <c r="AP357" i="38" a="1"/>
  <c r="R339" i="38" a="1"/>
  <c r="J117" i="38" a="1"/>
  <c r="AG300" i="38" a="1"/>
  <c r="AF381" i="38" a="1"/>
  <c r="AH292" i="38" a="1"/>
  <c r="AL397" i="38" a="1"/>
  <c r="AG117" i="38" a="1"/>
  <c r="AJ375" i="38" a="1"/>
  <c r="AK439" i="38" a="1"/>
  <c r="AK179" i="38" a="1"/>
  <c r="K218" i="38" a="1"/>
  <c r="Y428" i="38" a="1"/>
  <c r="T321" i="38" a="1"/>
  <c r="X434" i="38" a="1"/>
  <c r="Z119" i="38" a="1"/>
  <c r="D180" i="38" a="1"/>
  <c r="AA432" i="38" a="1"/>
  <c r="O312" i="38" a="1"/>
  <c r="AD263" i="38" a="1"/>
  <c r="G291" i="38" a="1"/>
  <c r="R83" i="38" a="1"/>
  <c r="Z307" i="38" a="1"/>
  <c r="E90" i="38" a="1"/>
  <c r="T162" i="38" a="1"/>
  <c r="AC94" i="38" a="1"/>
  <c r="AC251" i="38" a="1"/>
  <c r="D405" i="38" a="1"/>
  <c r="AL325" i="38" a="1"/>
  <c r="AS459" i="38" a="1"/>
  <c r="AE93" i="38" a="1"/>
  <c r="AC342" i="38" a="1"/>
  <c r="AK119" i="38" a="1"/>
  <c r="AM399" i="38" a="1"/>
  <c r="R305" i="38" a="1"/>
  <c r="AR385" i="38" a="1"/>
  <c r="J188" i="38" a="1"/>
  <c r="AJ189" i="38" a="1"/>
  <c r="AI450" i="38" a="1"/>
  <c r="AQ380" i="38" a="1"/>
  <c r="J166" i="38" a="1"/>
  <c r="AQ172" i="38" a="1"/>
  <c r="F372" i="38" a="1"/>
  <c r="Y218" i="38" a="1"/>
  <c r="G108" i="38" a="1"/>
  <c r="G251" i="38" a="1"/>
  <c r="G445" i="38" a="1"/>
  <c r="W123" i="38" a="1"/>
  <c r="AC219" i="38" a="1"/>
  <c r="AH337" i="38" a="1"/>
  <c r="H213" i="38" a="1"/>
  <c r="AK257" i="38" a="1"/>
  <c r="AC347" i="38" a="1"/>
  <c r="AP421" i="38" a="1"/>
  <c r="AG471" i="38" a="1"/>
  <c r="Q405" i="38" a="1"/>
  <c r="AC116" i="38" a="1"/>
  <c r="G74" i="38" a="1"/>
  <c r="O391" i="38" a="1"/>
  <c r="AJ131" i="38" a="1"/>
  <c r="T296" i="38" a="1"/>
  <c r="AH272" i="38" a="1"/>
  <c r="X300" i="38" a="1"/>
  <c r="Y311" i="38" a="1"/>
  <c r="AR423" i="38" a="1"/>
  <c r="Z165" i="38" a="1"/>
  <c r="I309" i="38" a="1"/>
  <c r="AH348" i="38" a="1"/>
  <c r="R323" i="38" a="1"/>
  <c r="Y391" i="38" a="1"/>
  <c r="U289" i="38" a="1"/>
  <c r="AG450" i="38" a="1"/>
  <c r="AS136" i="38" a="1"/>
  <c r="AO282" i="38" a="1"/>
  <c r="D176" i="38" a="1"/>
  <c r="P126" i="38" a="1"/>
  <c r="I310" i="38" a="1"/>
  <c r="K204" i="38" a="1"/>
  <c r="W443" i="38" a="1"/>
  <c r="H204" i="38" a="1"/>
  <c r="AJ399" i="38" a="1"/>
  <c r="G157" i="38" a="1"/>
  <c r="AD335" i="38" a="1"/>
  <c r="L226" i="38" a="1"/>
  <c r="T134" i="38" a="1"/>
  <c r="G362" i="38" a="1"/>
  <c r="AM270" i="38" a="1"/>
  <c r="X340" i="38" a="1"/>
  <c r="H200" i="38" a="1"/>
  <c r="AE240" i="38" a="1"/>
  <c r="AI316" i="38" a="1"/>
  <c r="D424" i="38" a="1"/>
  <c r="M324" i="38" a="1"/>
  <c r="P409" i="38" a="1"/>
  <c r="AB434" i="38" a="1"/>
  <c r="AG324" i="38" a="1"/>
  <c r="X459" i="38" a="1"/>
  <c r="AC397" i="38" a="1"/>
  <c r="N387" i="38" a="1"/>
  <c r="Q390" i="38" a="1"/>
  <c r="P329" i="38" a="1"/>
  <c r="D186" i="38" a="1"/>
  <c r="AJ263" i="38" a="1"/>
  <c r="AK318" i="38" a="1"/>
  <c r="AS174" i="38" a="1"/>
  <c r="AB121" i="38" a="1"/>
  <c r="AH218" i="38" a="1"/>
  <c r="K365" i="38" a="1"/>
  <c r="AA423" i="38" a="1"/>
  <c r="W181" i="38" a="1"/>
  <c r="AL395" i="38" a="1"/>
  <c r="R470" i="38" a="1"/>
  <c r="AN462" i="38" a="1"/>
  <c r="L328" i="38" a="1"/>
  <c r="Y453" i="38" a="1"/>
  <c r="Y365" i="38" a="1"/>
  <c r="AQ454" i="38" a="1"/>
  <c r="AR354" i="38" a="1"/>
  <c r="V180" i="38" a="1"/>
  <c r="R155" i="38" a="1"/>
  <c r="U354" i="38" a="1"/>
  <c r="Z470" i="38" a="1"/>
  <c r="AG330" i="38" a="1"/>
  <c r="AN283" i="38" a="1"/>
  <c r="AC407" i="38" a="1"/>
  <c r="H124" i="38" a="1"/>
  <c r="AD279" i="38" a="1"/>
  <c r="AE346" i="38" a="1"/>
  <c r="Z450" i="38" a="1"/>
  <c r="G313" i="38" a="1"/>
  <c r="V416" i="38" a="1"/>
  <c r="W203" i="38" a="1"/>
  <c r="AO403" i="38" a="1"/>
  <c r="AC472" i="38" a="1"/>
  <c r="K301" i="38" a="1"/>
  <c r="AN391" i="38" a="1"/>
  <c r="AB344" i="38" a="1"/>
  <c r="Y187" i="38" a="1"/>
  <c r="E353" i="38" a="1"/>
  <c r="G442" i="38" a="1"/>
  <c r="T444" i="38" a="1"/>
  <c r="D114" i="38" a="1"/>
  <c r="Y274" i="38" a="1"/>
  <c r="AR150" i="38" a="1"/>
  <c r="U377" i="38" a="1"/>
  <c r="AH261" i="38" a="1"/>
  <c r="I366" i="38" a="1"/>
  <c r="AH175" i="38" a="1"/>
  <c r="T451" i="38" a="1"/>
  <c r="E426" i="38" a="1"/>
  <c r="X275" i="38" a="1"/>
  <c r="R240" i="38" a="1"/>
  <c r="AI390" i="38" a="1"/>
  <c r="AP459" i="38" a="1"/>
  <c r="Q394" i="38" a="1"/>
  <c r="AQ134" i="38" a="1"/>
  <c r="AF139" i="38" a="1"/>
  <c r="S179" i="38" a="1"/>
  <c r="AA285" i="38" a="1"/>
  <c r="AQ341" i="38" a="1"/>
  <c r="AJ462" i="38" a="1"/>
  <c r="R365" i="38" a="1"/>
  <c r="Y216" i="38" a="1"/>
  <c r="Q122" i="38" a="1"/>
  <c r="AH198" i="38" a="1"/>
  <c r="AJ75" i="38" a="1"/>
  <c r="AS323" i="38" a="1"/>
  <c r="D221" i="38" a="1"/>
  <c r="AN178" i="38" a="1"/>
  <c r="P280" i="38" a="1"/>
  <c r="X201" i="38" a="1"/>
  <c r="I300" i="38" a="1"/>
  <c r="T454" i="38" a="1"/>
  <c r="AM340" i="38" a="1"/>
  <c r="AH141" i="38" a="1"/>
  <c r="S226" i="38" a="1"/>
  <c r="H281" i="38" a="1"/>
  <c r="Z320" i="38" a="1"/>
  <c r="AR148" i="38" a="1"/>
  <c r="AS324" i="38" a="1"/>
  <c r="E157" i="38" a="1"/>
  <c r="AD469" i="38" a="1"/>
  <c r="AI377" i="38" a="1"/>
  <c r="O291" i="38" a="1"/>
  <c r="Z225" i="38" a="1"/>
  <c r="J179" i="38" a="1"/>
  <c r="D188" i="38" a="1"/>
  <c r="AB432" i="38" a="1"/>
  <c r="S270" i="38" a="1"/>
  <c r="Q169" i="38" a="1"/>
  <c r="L317" i="38" a="1"/>
  <c r="AK251" i="38" a="1"/>
  <c r="D330" i="38" a="1"/>
  <c r="AB259" i="38" a="1"/>
  <c r="AN471" i="38" a="1"/>
  <c r="V244" i="38" a="1"/>
  <c r="Z250" i="38" a="1"/>
  <c r="AP173" i="38" a="1"/>
  <c r="AS350" i="38" a="1"/>
  <c r="AO297" i="38" a="1"/>
  <c r="AK127" i="38" a="1"/>
  <c r="AA390" i="38" a="1"/>
  <c r="W295" i="38" a="1"/>
  <c r="AT315" i="38" a="1"/>
  <c r="M160" i="38" a="1"/>
  <c r="AE177" i="38" a="1"/>
  <c r="AC464" i="38" a="1"/>
  <c r="F270" i="38" a="1"/>
  <c r="V445" i="38" a="1"/>
  <c r="AC447" i="38" a="1"/>
  <c r="AT414" i="38" a="1"/>
  <c r="O319" i="38" a="1"/>
  <c r="R451" i="38" a="1"/>
  <c r="AR400" i="38" a="1"/>
  <c r="AI178" i="38" a="1"/>
  <c r="AB372" i="38" a="1"/>
  <c r="E238" i="38" a="1"/>
  <c r="W466" i="38" a="1"/>
  <c r="O440" i="38" a="1"/>
  <c r="E315" i="38" a="1"/>
  <c r="T348" i="38" a="1"/>
  <c r="U415" i="38" a="1"/>
  <c r="K323" i="38" a="1"/>
  <c r="AP203" i="38" a="1"/>
  <c r="AT263" i="38" a="1"/>
  <c r="N413" i="38" a="1"/>
  <c r="AE385" i="38" a="1"/>
  <c r="P446" i="38" a="1"/>
  <c r="W170" i="38" a="1"/>
  <c r="AS135" i="38" a="1"/>
  <c r="Q274" i="38" a="1"/>
  <c r="Q232" i="38" a="1"/>
  <c r="T185" i="38" a="1"/>
  <c r="AN275" i="38" a="1"/>
  <c r="AK149" i="38" a="1"/>
  <c r="V457" i="38" a="1"/>
  <c r="S139" i="38" a="1"/>
  <c r="Z454" i="38" a="1"/>
  <c r="AS195" i="38" a="1"/>
  <c r="R74" i="38" a="1"/>
  <c r="AB318" i="38" a="1"/>
  <c r="G352" i="38" a="1"/>
  <c r="N397" i="38" a="1"/>
  <c r="T295" i="38" a="1"/>
  <c r="AT466" i="38" a="1"/>
  <c r="AQ370" i="38" a="1"/>
  <c r="AQ453" i="38" a="1"/>
  <c r="X147" i="38" a="1"/>
  <c r="AD213" i="38" a="1"/>
  <c r="AP423" i="38" a="1"/>
  <c r="AR396" i="38" a="1"/>
  <c r="E73" i="38" a="1"/>
  <c r="O455" i="38" a="1"/>
  <c r="AF98" i="38" a="1"/>
  <c r="V442" i="38" a="1"/>
  <c r="AS405" i="38" a="1"/>
  <c r="T294" i="38" a="1"/>
  <c r="AC156" i="38" a="1"/>
  <c r="AL240" i="38" a="1"/>
  <c r="P82" i="38" a="1"/>
  <c r="U272" i="38" a="1"/>
  <c r="U292" i="38" a="1"/>
  <c r="Y377" i="38" a="1"/>
  <c r="AP469" i="38" a="1"/>
  <c r="Q416" i="38" a="1"/>
  <c r="P332" i="38" a="1"/>
  <c r="AB147" i="38" a="1"/>
  <c r="J318" i="38" a="1"/>
  <c r="W467" i="38" a="1"/>
  <c r="X373" i="38" a="1"/>
  <c r="K238" i="38" a="1"/>
  <c r="M471" i="38" a="1"/>
  <c r="AT249" i="38" a="1"/>
  <c r="W284" i="38" a="1"/>
  <c r="Z433" i="38" a="1"/>
  <c r="AT442" i="38" a="1"/>
  <c r="W267" i="38" a="1"/>
  <c r="AR116" i="38" a="1"/>
  <c r="AC200" i="38" a="1"/>
  <c r="K350" i="38" a="1"/>
  <c r="Z431" i="38" a="1"/>
  <c r="AQ281" i="38" a="1"/>
  <c r="AL221" i="38" a="1"/>
  <c r="P236" i="38" a="1"/>
  <c r="AT239" i="38" a="1"/>
  <c r="AI221" i="38" a="1"/>
  <c r="AI162" i="38" a="1"/>
  <c r="AC415" i="38" a="1"/>
  <c r="AI429" i="38" a="1"/>
  <c r="L123" i="38" a="1"/>
  <c r="AL385" i="38" a="1"/>
  <c r="AO399" i="38" a="1"/>
  <c r="AT462" i="38" a="1"/>
  <c r="AT468" i="38" a="1"/>
  <c r="AJ405" i="38" a="1"/>
  <c r="Z222" i="38" a="1"/>
  <c r="F325" i="38" a="1"/>
  <c r="AR271" i="38" a="1"/>
  <c r="AR120" i="38" a="1"/>
  <c r="N317" i="38" a="1"/>
  <c r="R189" i="38" a="1"/>
  <c r="O404" i="38" a="1"/>
  <c r="J172" i="38" a="1"/>
  <c r="AD345" i="38" a="1"/>
  <c r="G159" i="38" a="1"/>
  <c r="AB77" i="38" a="1"/>
  <c r="AP310" i="38" a="1"/>
  <c r="F445" i="38" a="1"/>
  <c r="AQ374" i="38" a="1"/>
  <c r="H375" i="38" a="1"/>
  <c r="Q311" i="38" a="1"/>
  <c r="AP426" i="38" a="1"/>
  <c r="V227" i="38" a="1"/>
  <c r="AA231" i="38" a="1"/>
  <c r="N204" i="38" a="1"/>
  <c r="Q230" i="38" a="1"/>
  <c r="M195" i="38" a="1"/>
  <c r="Q240" i="38" a="1"/>
  <c r="F210" i="38" a="1"/>
  <c r="AC314" i="38" a="1"/>
  <c r="AN358" i="38" a="1"/>
  <c r="AQ445" i="38" a="1"/>
  <c r="V321" i="38" a="1"/>
  <c r="AK161" i="38" a="1"/>
  <c r="L333" i="38" a="1"/>
  <c r="R205" i="38" a="1"/>
  <c r="AD414" i="38" a="1"/>
  <c r="AJ229" i="38" a="1"/>
  <c r="AB233" i="38" a="1"/>
  <c r="AN268" i="38" a="1"/>
  <c r="AI434" i="38" a="1"/>
  <c r="E443" i="38" a="1"/>
  <c r="X322" i="38" a="1"/>
  <c r="E368" i="38" a="1"/>
  <c r="AF439" i="38" a="1"/>
  <c r="AH406" i="38" a="1"/>
  <c r="L268" i="38" a="1"/>
  <c r="S437" i="38" a="1"/>
  <c r="Y392" i="38" a="1"/>
  <c r="Z265" i="38" a="1"/>
  <c r="N252" i="38" a="1"/>
  <c r="Q264" i="38" a="1"/>
  <c r="AH376" i="38" a="1"/>
  <c r="AC413" i="38" a="1"/>
  <c r="AG380" i="38" a="1"/>
  <c r="AR405" i="38" a="1"/>
  <c r="AO454" i="38" a="1"/>
  <c r="AT244" i="38" a="1"/>
  <c r="D417" i="38" a="1"/>
  <c r="AS302" i="38" a="1"/>
  <c r="G336" i="38" a="1"/>
  <c r="F121" i="38" a="1"/>
  <c r="AH84" i="38" a="1"/>
  <c r="T287" i="38" a="1"/>
  <c r="X264" i="38" a="1"/>
  <c r="AK395" i="38" a="1"/>
  <c r="AC167" i="38" a="1"/>
  <c r="AE381" i="38" a="1"/>
  <c r="K245" i="38" a="1"/>
  <c r="S234" i="38" a="1"/>
  <c r="J281" i="38" a="1"/>
  <c r="AC455" i="38" a="1"/>
  <c r="E194" i="38" a="1"/>
  <c r="O280" i="38" a="1"/>
  <c r="AT270" i="38" a="1"/>
  <c r="AB277" i="38" a="1"/>
  <c r="AO375" i="38" a="1"/>
  <c r="AJ327" i="38" a="1"/>
  <c r="Y336" i="38" a="1"/>
  <c r="R95" i="38" a="1"/>
  <c r="AT446" i="38" a="1"/>
  <c r="Z424" i="38" a="1"/>
  <c r="G239" i="38" a="1"/>
  <c r="O362" i="38" a="1"/>
  <c r="AI96" i="38" a="1"/>
  <c r="E74" i="38" a="1"/>
  <c r="AI145" i="38" a="1"/>
  <c r="AN430" i="38" a="1"/>
  <c r="AP304" i="38" a="1"/>
  <c r="V333" i="38" a="1"/>
  <c r="T362" i="38" a="1"/>
  <c r="AQ112" i="38" a="1"/>
  <c r="AM307" i="38" a="1"/>
  <c r="AH413" i="38" a="1"/>
  <c r="O274" i="38" a="1"/>
  <c r="AO397" i="38" a="1"/>
  <c r="AE214" i="38" a="1"/>
  <c r="J198" i="38" a="1"/>
  <c r="AJ321" i="38" a="1"/>
  <c r="AE186" i="38" a="1"/>
  <c r="AJ311" i="38" a="1"/>
  <c r="M448" i="38" a="1"/>
  <c r="Z123" i="38" a="1"/>
  <c r="AT323" i="38" a="1"/>
  <c r="AL393" i="38" a="1"/>
  <c r="AA466" i="38" a="1"/>
  <c r="L192" i="38" a="1"/>
  <c r="AE184" i="38" a="1"/>
  <c r="AJ436" i="38" a="1"/>
  <c r="AQ271" i="38" a="1"/>
  <c r="AH359" i="38" a="1"/>
  <c r="AJ465" i="38" a="1"/>
  <c r="U139" i="38" a="1"/>
  <c r="Q444" i="38" a="1"/>
  <c r="O469" i="38" a="1"/>
  <c r="Y319" i="38" a="1"/>
  <c r="D408" i="38" a="1"/>
  <c r="AG326" i="38" a="1"/>
  <c r="AJ413" i="38" a="1"/>
  <c r="AK453" i="38" a="1"/>
  <c r="F159" i="38" a="1"/>
  <c r="AD372" i="38" a="1"/>
  <c r="T277" i="38" a="1"/>
  <c r="J355" i="38" a="1"/>
  <c r="E230" i="38" a="1"/>
  <c r="V178" i="38" a="1"/>
  <c r="AK340" i="38" a="1"/>
  <c r="AB158" i="38" a="1"/>
  <c r="K359" i="38" a="1"/>
  <c r="AM131" i="38" a="1"/>
  <c r="R352" i="38" a="1"/>
  <c r="E280" i="38" a="1"/>
  <c r="AM435" i="38" a="1"/>
  <c r="O306" i="38" a="1"/>
  <c r="AI324" i="38" a="1"/>
  <c r="AE375" i="38" a="1"/>
  <c r="W343" i="38" a="1"/>
  <c r="AG136" i="38" a="1"/>
  <c r="G455" i="38" a="1"/>
  <c r="V344" i="38" a="1"/>
  <c r="AL462" i="38" a="1"/>
  <c r="S222" i="38" a="1"/>
  <c r="AK242" i="38" a="1"/>
  <c r="T152" i="38" a="1"/>
  <c r="E349" i="38" a="1"/>
  <c r="E363" i="38" a="1"/>
  <c r="I360" i="38" a="1"/>
  <c r="P442" i="38" a="1"/>
  <c r="T86" i="38" a="1"/>
  <c r="AI318" i="38" a="1"/>
  <c r="AK330" i="38" a="1"/>
  <c r="AS330" i="38" a="1"/>
  <c r="AF191" i="38" a="1"/>
  <c r="AS372" i="38" a="1"/>
  <c r="AR384" i="38" a="1"/>
  <c r="X260" i="38" a="1"/>
  <c r="AE134" i="38" a="1"/>
  <c r="AF463" i="38" a="1"/>
  <c r="O154" i="38" a="1"/>
  <c r="F98" i="38" a="1"/>
  <c r="AJ454" i="38" a="1"/>
  <c r="AD175" i="38" a="1"/>
  <c r="AQ164" i="38" a="1"/>
  <c r="AS76" i="38" a="1"/>
  <c r="AO407" i="38" a="1"/>
  <c r="AA110" i="38" a="1"/>
  <c r="AE119" i="38" a="1"/>
  <c r="W199" i="38" a="1"/>
  <c r="AB362" i="38" a="1"/>
  <c r="V137" i="38" a="1"/>
  <c r="D433" i="38" a="1"/>
  <c r="Z175" i="38" a="1"/>
  <c r="N418" i="38" a="1"/>
  <c r="K133" i="38" a="1"/>
  <c r="AE441" i="38" a="1"/>
  <c r="AD316" i="38" a="1"/>
  <c r="AL416" i="38" a="1"/>
  <c r="AS229" i="38" a="1"/>
  <c r="R192" i="38" a="1"/>
  <c r="AB123" i="38" a="1"/>
  <c r="V425" i="38" a="1"/>
  <c r="AS358" i="38" a="1"/>
  <c r="AO123" i="38" a="1"/>
  <c r="AE128" i="38" a="1"/>
  <c r="AT341" i="38" a="1"/>
  <c r="AA76" i="38" a="1"/>
  <c r="AL290" i="38" a="1"/>
  <c r="AB309" i="38" a="1"/>
  <c r="S177" i="38" a="1"/>
  <c r="AN463" i="38" a="1"/>
  <c r="AA324" i="38" a="1"/>
  <c r="AI445" i="38" a="1"/>
  <c r="AA274" i="38" a="1"/>
  <c r="AP261" i="38" a="1"/>
  <c r="R447" i="38" a="1"/>
  <c r="AL284" i="38" a="1"/>
  <c r="K370" i="38" a="1"/>
  <c r="AL353" i="38" a="1"/>
  <c r="S168" i="38" a="1"/>
  <c r="Q256" i="38" a="1"/>
  <c r="R263" i="38" a="1"/>
  <c r="V472" i="38" a="1"/>
  <c r="T455" i="38" a="1"/>
  <c r="AS455" i="38" a="1"/>
  <c r="AK73" i="38" a="1"/>
  <c r="Q156" i="38" a="1"/>
  <c r="T241" i="38" a="1"/>
  <c r="M155" i="38" a="1"/>
  <c r="L417" i="38" a="1"/>
  <c r="R182" i="38" a="1"/>
  <c r="AA360" i="38" a="1"/>
  <c r="F166" i="38" a="1"/>
  <c r="T468" i="38" a="1"/>
  <c r="AO468" i="38" a="1"/>
  <c r="K367" i="38" a="1"/>
  <c r="O125" i="38" a="1"/>
  <c r="E456" i="38" a="1"/>
  <c r="I190" i="38" a="1"/>
  <c r="T379" i="38" a="1"/>
  <c r="W367" i="38" a="1"/>
  <c r="AC247" i="38" a="1"/>
  <c r="I308" i="38" a="1"/>
  <c r="AF133" i="38" a="1"/>
  <c r="J97" i="38" a="1"/>
  <c r="AS418" i="38" a="1"/>
  <c r="G424" i="38" a="1"/>
  <c r="AC363" i="38" a="1"/>
  <c r="Y182" i="38" a="1"/>
  <c r="AK347" i="38" a="1"/>
  <c r="AM215" i="38" a="1"/>
  <c r="E160" i="38" a="1"/>
  <c r="L237" i="38" a="1"/>
  <c r="AD73" i="38" a="1"/>
  <c r="AS159" i="38" a="1"/>
  <c r="AB307" i="38" a="1"/>
  <c r="X315" i="38" a="1"/>
  <c r="E427" i="38" a="1"/>
  <c r="F307" i="38" a="1"/>
  <c r="I256" i="38" a="1"/>
  <c r="X447" i="38" a="1"/>
  <c r="Q272" i="38" a="1"/>
  <c r="AT299" i="38" a="1"/>
  <c r="AB81" i="38" a="1"/>
  <c r="U266" i="38" a="1"/>
  <c r="W298" i="38" a="1"/>
  <c r="AN410" i="38" a="1"/>
  <c r="AD334" i="38" a="1"/>
  <c r="Y368" i="38" a="1"/>
  <c r="O197" i="38" a="1"/>
  <c r="T386" i="38" a="1"/>
  <c r="AJ406" i="38" a="1"/>
  <c r="G112" i="38" a="1"/>
  <c r="Z143" i="38" a="1"/>
  <c r="X424" i="38" a="1"/>
  <c r="P195" i="38" a="1"/>
  <c r="AO414" i="38" a="1"/>
  <c r="S132" i="38" a="1"/>
  <c r="AM299" i="38" a="1"/>
  <c r="AS361" i="38" a="1"/>
  <c r="AD215" i="38" a="1"/>
  <c r="T213" i="38" a="1"/>
  <c r="AB351" i="38" a="1"/>
  <c r="AK284" i="38" a="1"/>
  <c r="AF472" i="38" a="1"/>
  <c r="J141" i="38" a="1"/>
  <c r="AE144" i="38" a="1"/>
  <c r="K273" i="38" a="1"/>
  <c r="O250" i="38" a="1"/>
  <c r="H210" i="38" a="1"/>
  <c r="AB73" i="38" a="1"/>
  <c r="F442" i="38" a="1"/>
  <c r="AI193" i="38" a="1"/>
  <c r="AA269" i="38" a="1"/>
  <c r="N372" i="38" a="1"/>
  <c r="AN195" i="38" a="1"/>
  <c r="P346" i="38" a="1"/>
  <c r="AI256" i="38" a="1"/>
  <c r="H206" i="38" a="1"/>
  <c r="S348" i="38" a="1"/>
  <c r="AP429" i="38" a="1"/>
  <c r="H294" i="38" a="1"/>
  <c r="H325" i="38" a="1"/>
  <c r="AO348" i="38" a="1"/>
  <c r="AA252" i="38" a="1"/>
  <c r="L142" i="38" a="1"/>
  <c r="AP419" i="38" a="1"/>
  <c r="AQ299" i="38" a="1"/>
  <c r="I317" i="38" a="1"/>
  <c r="AM289" i="38" a="1"/>
  <c r="O130" i="38" a="1"/>
  <c r="Q214" i="38" a="1"/>
  <c r="AL407" i="38" a="1"/>
  <c r="I230" i="38" a="1"/>
  <c r="AP321" i="38" a="1"/>
  <c r="Q120" i="38" a="1"/>
  <c r="AL409" i="38" a="1"/>
  <c r="AC253" i="38" a="1"/>
  <c r="R210" i="38" a="1"/>
  <c r="AK227" i="38" a="1"/>
  <c r="P319" i="38" a="1"/>
  <c r="N248" i="38" a="1"/>
  <c r="AA190" i="38" a="1"/>
  <c r="T236" i="38" a="1"/>
  <c r="AQ118" i="38" a="1"/>
  <c r="F182" i="38" a="1"/>
  <c r="U427" i="38" a="1"/>
  <c r="D419" i="38" a="1"/>
  <c r="AF465" i="38" a="1"/>
  <c r="Q76" i="38" a="1"/>
  <c r="AP116" i="38" a="1"/>
  <c r="AH419" i="38" a="1"/>
  <c r="X232" i="38" a="1"/>
  <c r="J422" i="38" a="1"/>
  <c r="AK169" i="38" a="1"/>
  <c r="AO312" i="38" a="1"/>
  <c r="AQ364" i="38" a="1"/>
  <c r="G385" i="38" a="1"/>
  <c r="R163" i="38" a="1"/>
  <c r="AJ121" i="38" a="1"/>
  <c r="H358" i="38" a="1"/>
  <c r="S464" i="38" a="1"/>
  <c r="AR252" i="38" a="1"/>
  <c r="F253" i="38" a="1"/>
  <c r="U277" i="38" a="1"/>
  <c r="E466" i="38" a="1"/>
  <c r="AE373" i="38" a="1"/>
  <c r="P317" i="38" a="1"/>
  <c r="AB463" i="38" a="1"/>
  <c r="R310" i="38" a="1"/>
  <c r="W366" i="38" a="1"/>
  <c r="G181" i="38" a="1"/>
  <c r="AS370" i="38" a="1"/>
  <c r="N229" i="38" a="1"/>
  <c r="W433" i="38" a="1"/>
  <c r="M347" i="38" a="1"/>
  <c r="S188" i="38" a="1"/>
  <c r="S308" i="38" a="1"/>
  <c r="Q132" i="38" a="1"/>
  <c r="AI422" i="38" a="1"/>
  <c r="K393" i="38" a="1"/>
  <c r="D97" i="38" a="1"/>
  <c r="X144" i="38" a="1"/>
  <c r="G412" i="38" a="1"/>
  <c r="AG82" i="38" a="1"/>
  <c r="D154" i="38" a="1"/>
  <c r="AI413" i="38" a="1"/>
  <c r="AN146" i="38" a="1"/>
  <c r="O335" i="38" a="1"/>
  <c r="AL315" i="38" a="1"/>
  <c r="J234" i="38" a="1"/>
  <c r="L334" i="38" a="1"/>
  <c r="AH154" i="38" a="1"/>
  <c r="AK78" i="38" a="1"/>
  <c r="K120" i="38" a="1"/>
  <c r="AA210" i="38" a="1"/>
  <c r="AJ232" i="38" a="1"/>
  <c r="AH429" i="38" a="1"/>
  <c r="AJ431" i="38" a="1"/>
  <c r="AS469" i="38" a="1"/>
  <c r="P141" i="38" a="1"/>
  <c r="AH203" i="38" a="1"/>
  <c r="Y129" i="38" a="1"/>
  <c r="AO98" i="38" a="1"/>
  <c r="D355" i="38" a="1"/>
  <c r="AJ252" i="38" a="1"/>
  <c r="W387" i="38" a="1"/>
  <c r="D84" i="38" a="1"/>
  <c r="AR178" i="38" a="1"/>
  <c r="AD210" i="38" a="1"/>
  <c r="L413" i="38" a="1"/>
  <c r="F285" i="38" a="1"/>
  <c r="L128" i="38" a="1"/>
  <c r="AI143" i="38" a="1"/>
  <c r="AS154" i="38" a="1"/>
  <c r="R135" i="38" a="1"/>
  <c r="R381" i="38" a="1"/>
  <c r="AT73" i="38" a="1"/>
  <c r="U103" i="38" a="1"/>
  <c r="U126" i="38" a="1"/>
  <c r="N343" i="38" a="1"/>
  <c r="AH192" i="38" a="1"/>
  <c r="G394" i="38" a="1"/>
  <c r="AM304" i="38" a="1"/>
  <c r="AC281" i="38" a="1"/>
  <c r="E244" i="38" a="1"/>
  <c r="D387" i="38" a="1"/>
  <c r="V440" i="38" a="1"/>
  <c r="N237" i="38" a="1"/>
  <c r="D263" i="38" a="1"/>
  <c r="AR260" i="38" a="1"/>
  <c r="H253" i="38" a="1"/>
  <c r="Q363" i="38" a="1"/>
  <c r="M167" i="38" a="1"/>
  <c r="T263" i="38" a="1"/>
  <c r="AI101" i="38" a="1"/>
  <c r="AI404" i="38" a="1"/>
  <c r="AT448" i="38" a="1"/>
  <c r="X451" i="38" a="1"/>
  <c r="H399" i="38" a="1"/>
  <c r="AO420" i="38" a="1"/>
  <c r="Z127" i="38" a="1"/>
  <c r="V129" i="38" a="1"/>
  <c r="AJ447" i="38" a="1"/>
  <c r="AD303" i="38" a="1"/>
  <c r="AC284" i="38" a="1"/>
  <c r="J170" i="38" a="1"/>
  <c r="N299" i="38" a="1"/>
  <c r="AF387" i="38" a="1"/>
  <c r="AT330" i="38" a="1"/>
  <c r="AG395" i="38" a="1"/>
  <c r="AB433" i="38" a="1"/>
  <c r="U311" i="38" a="1"/>
  <c r="S300" i="38" a="1"/>
  <c r="X418" i="38" a="1"/>
  <c r="AN249" i="38" a="1"/>
  <c r="W344" i="38" a="1"/>
  <c r="AJ459" i="38" a="1"/>
  <c r="AR368" i="38" a="1"/>
  <c r="AI284" i="38" a="1"/>
  <c r="T365" i="38" a="1"/>
  <c r="R452" i="38" a="1"/>
  <c r="AI389" i="38" a="1"/>
  <c r="M451" i="38" a="1"/>
  <c r="AJ245" i="38" a="1"/>
  <c r="AT216" i="38" a="1"/>
  <c r="AH323" i="38" a="1"/>
  <c r="AA440" i="38" a="1"/>
  <c r="AI330" i="38" a="1"/>
  <c r="AH242" i="38" a="1"/>
  <c r="AI234" i="38" a="1"/>
  <c r="AD201" i="38" a="1"/>
  <c r="AO257" i="38" a="1"/>
  <c r="AQ283" i="38" a="1"/>
  <c r="Q402" i="38" a="1"/>
  <c r="G423" i="38" a="1"/>
  <c r="R194" i="38" a="1"/>
  <c r="V339" i="38" a="1"/>
  <c r="AR456" i="38" a="1"/>
  <c r="AH458" i="38" a="1"/>
  <c r="AQ330" i="38" a="1"/>
  <c r="AI113" i="38" a="1"/>
  <c r="AQ273" i="38" a="1"/>
  <c r="E268" i="38" a="1"/>
  <c r="D288" i="38" a="1"/>
  <c r="D373" i="38" a="1"/>
  <c r="O443" i="38" a="1"/>
  <c r="H242" i="38" a="1"/>
  <c r="X310" i="38" a="1"/>
  <c r="M391" i="38" a="1"/>
  <c r="AR261" i="38" a="1"/>
  <c r="K318" i="38" a="1"/>
  <c r="F123" i="38" a="1"/>
  <c r="D426" i="38" a="1"/>
  <c r="AE101" i="38" a="1"/>
  <c r="E204" i="38" a="1"/>
  <c r="AE376" i="38" a="1"/>
  <c r="N81" i="38" a="1"/>
  <c r="G358" i="38" a="1"/>
  <c r="AL357" i="38" a="1"/>
  <c r="AF169" i="38" a="1"/>
  <c r="Q415" i="38" a="1"/>
  <c r="AL446" i="38" a="1"/>
  <c r="D105" i="38" a="1"/>
  <c r="AE304" i="38" a="1"/>
  <c r="AE276" i="38" a="1"/>
  <c r="V364" i="38" a="1"/>
  <c r="E407" i="38" a="1"/>
  <c r="S172" i="38" a="1"/>
  <c r="AN449" i="38" a="1"/>
  <c r="AN264" i="38" a="1"/>
  <c r="N324" i="38" a="1"/>
  <c r="N311" i="38" a="1"/>
  <c r="S174" i="38" a="1"/>
  <c r="N426" i="38" a="1"/>
  <c r="AC409" i="38" a="1"/>
  <c r="AP461" i="38" a="1"/>
  <c r="D267" i="38" a="1"/>
  <c r="AM342" i="38" a="1"/>
  <c r="M418" i="38" a="1"/>
  <c r="Q330" i="38" a="1"/>
  <c r="AF99" i="38" a="1"/>
  <c r="V277" i="38" a="1"/>
  <c r="M284" i="38" a="1"/>
  <c r="AC428" i="38" a="1"/>
  <c r="AE269" i="38" a="1"/>
  <c r="F461" i="38" a="1"/>
  <c r="O171" i="38" a="1"/>
  <c r="E340" i="38" a="1"/>
  <c r="AP152" i="38" a="1"/>
  <c r="E296" i="38" a="1"/>
  <c r="AR188" i="38" a="1"/>
  <c r="H271" i="38" a="1"/>
  <c r="Q73" i="38" a="1"/>
  <c r="O459" i="38" a="1"/>
  <c r="AI410" i="38" a="1"/>
  <c r="J445" i="38" a="1"/>
  <c r="AI463" i="38" a="1"/>
  <c r="AP375" i="38" a="1"/>
  <c r="AA448" i="38" a="1"/>
  <c r="R309" i="38" a="1"/>
  <c r="O417" i="38" a="1"/>
  <c r="R471" i="38" a="1"/>
  <c r="J346" i="38" a="1"/>
  <c r="AA315" i="38" a="1"/>
  <c r="AE367" i="38" a="1"/>
  <c r="I399" i="38" a="1"/>
  <c r="AE469" i="38" a="1"/>
  <c r="J450" i="38" a="1"/>
  <c r="L440" i="38" a="1"/>
  <c r="G357" i="38" a="1"/>
  <c r="M402" i="38" a="1"/>
  <c r="AN239" i="38" a="1"/>
  <c r="T465" i="38" a="1"/>
  <c r="Y389" i="38" a="1"/>
  <c r="Q392" i="38" a="1"/>
  <c r="AL368" i="38" a="1"/>
  <c r="Q139" i="38" a="1"/>
  <c r="G222" i="38" a="1"/>
  <c r="F293" i="38" a="1"/>
  <c r="AI392" i="38" a="1"/>
  <c r="AO443" i="38" a="1"/>
  <c r="H424" i="38" a="1"/>
  <c r="AR201" i="38" a="1"/>
  <c r="F238" i="38" a="1"/>
  <c r="Y295" i="38" a="1"/>
  <c r="AK203" i="38" a="1"/>
  <c r="AF379" i="38" a="1"/>
  <c r="AL310" i="38" a="1"/>
  <c r="AF274" i="38" a="1"/>
  <c r="AJ165" i="38" a="1"/>
  <c r="AL184" i="38" a="1"/>
  <c r="AR305" i="38" a="1"/>
  <c r="AB460" i="38" a="1"/>
  <c r="F244" i="38" a="1"/>
  <c r="Y163" i="38" a="1"/>
  <c r="Z292" i="38" a="1"/>
  <c r="AA298" i="38" a="1"/>
  <c r="AG277" i="38" a="1"/>
  <c r="AL304" i="38" a="1"/>
  <c r="AN385" i="38" a="1"/>
  <c r="AS291" i="38" a="1"/>
  <c r="D350" i="38" a="1"/>
  <c r="AJ384" i="38" a="1"/>
  <c r="F291" i="38" a="1"/>
  <c r="X216" i="38" a="1"/>
  <c r="X108" i="38" a="1"/>
  <c r="K402" i="38" a="1"/>
  <c r="E168" i="38" a="1"/>
  <c r="L335" i="38" a="1"/>
  <c r="AQ346" i="38" a="1"/>
  <c r="AK229" i="38" a="1"/>
  <c r="H345" i="38" a="1"/>
  <c r="D435" i="38" a="1"/>
  <c r="AQ311" i="38" a="1"/>
  <c r="AA182" i="38" a="1"/>
  <c r="Q391" i="38" a="1"/>
  <c r="AD430" i="38" a="1"/>
  <c r="F74" i="38" a="1"/>
  <c r="E380" i="38" a="1"/>
  <c r="U362" i="38" a="1"/>
  <c r="M414" i="38" a="1"/>
  <c r="AD399" i="38" a="1"/>
  <c r="V230" i="38" a="1"/>
  <c r="R368" i="38" a="1"/>
  <c r="I109" i="38" a="1"/>
  <c r="V399" i="38" a="1"/>
  <c r="I279" i="38" a="1"/>
  <c r="AR382" i="38" a="1"/>
  <c r="F133" i="38" a="1"/>
  <c r="I278" i="38" a="1"/>
  <c r="AP380" i="38" a="1"/>
  <c r="N378" i="38" a="1"/>
  <c r="L365" i="38" a="1"/>
  <c r="D87" i="38" a="1"/>
  <c r="AF329" i="38" a="1"/>
  <c r="AJ374" i="38" a="1"/>
  <c r="O399" i="38" a="1"/>
  <c r="J304" i="38" a="1"/>
  <c r="U109" i="38" a="1"/>
  <c r="G235" i="38" a="1"/>
  <c r="O215" i="38" a="1"/>
  <c r="V115" i="38" a="1"/>
  <c r="AJ472" i="38" a="1"/>
  <c r="AS119" i="38" a="1"/>
  <c r="AN326" i="38" a="1"/>
  <c r="AJ395" i="38" a="1"/>
  <c r="D213" i="38" a="1"/>
  <c r="J361" i="38" a="1"/>
  <c r="AK410" i="38" a="1"/>
  <c r="E103" i="38" a="1"/>
  <c r="O79" i="38" a="1"/>
  <c r="W442" i="38" a="1"/>
  <c r="AH325" i="38" a="1"/>
  <c r="AJ317" i="38" a="1"/>
  <c r="P198" i="38" a="1"/>
  <c r="AE257" i="38" a="1"/>
  <c r="AG423" i="38" a="1"/>
  <c r="R258" i="38" a="1"/>
  <c r="S472" i="38" a="1"/>
  <c r="E314" i="38" a="1"/>
  <c r="M407" i="38" a="1"/>
  <c r="L212" i="38" a="1"/>
  <c r="Z331" i="38" a="1"/>
  <c r="T431" i="38" a="1"/>
  <c r="AI231" i="38" a="1"/>
  <c r="T85" i="38" a="1"/>
  <c r="Z315" i="38" a="1"/>
  <c r="AH387" i="38" a="1"/>
  <c r="N185" i="38" a="1"/>
  <c r="AM389" i="38" a="1"/>
  <c r="O317" i="38" a="1"/>
  <c r="G451" i="38" a="1"/>
  <c r="V431" i="38" a="1"/>
  <c r="Y395" i="38" a="1"/>
  <c r="D418" i="38" a="1"/>
  <c r="X306" i="38" a="1"/>
  <c r="AT89" i="38" a="1"/>
  <c r="R151" i="38" a="1"/>
  <c r="O288" i="38" a="1"/>
  <c r="AF405" i="38" a="1"/>
  <c r="AF411" i="38" a="1"/>
  <c r="AT396" i="38" a="1"/>
  <c r="AD339" i="38" a="1"/>
  <c r="S164" i="38" a="1"/>
  <c r="AP157" i="38" a="1"/>
  <c r="X415" i="38" a="1"/>
  <c r="AD423" i="38" a="1"/>
  <c r="AH467" i="38" a="1"/>
  <c r="T248" i="38" a="1"/>
  <c r="S331" i="38" a="1"/>
  <c r="M198" i="38" a="1"/>
  <c r="W230" i="38" a="1"/>
  <c r="X448" i="38" a="1"/>
  <c r="AF380" i="38" a="1"/>
  <c r="G245" i="38" a="1"/>
  <c r="AH463" i="38" a="1"/>
  <c r="V126" i="38" a="1"/>
  <c r="AK464" i="38" a="1"/>
  <c r="Q257" i="38" a="1"/>
  <c r="K288" i="38" a="1"/>
  <c r="AN438" i="38" a="1"/>
  <c r="Z409" i="38" a="1"/>
  <c r="O387" i="38" a="1"/>
  <c r="AL457" i="38" a="1"/>
  <c r="N430" i="38" a="1"/>
  <c r="J367" i="38" a="1"/>
  <c r="T462" i="38" a="1"/>
  <c r="AG355" i="38" a="1"/>
  <c r="P318" i="38" a="1"/>
  <c r="AN393" i="38" a="1"/>
  <c r="R443" i="38" a="1"/>
  <c r="AG158" i="38" a="1"/>
  <c r="N359" i="38" a="1"/>
  <c r="AE391" i="38" a="1"/>
  <c r="AQ457" i="38" a="1"/>
  <c r="O216" i="38" a="1"/>
  <c r="F154" i="38" a="1"/>
  <c r="AR314" i="38" a="1"/>
  <c r="G374" i="38" a="1"/>
  <c r="AJ369" i="38" a="1"/>
  <c r="D306" i="38" a="1"/>
  <c r="E459" i="38" a="1"/>
  <c r="M470" i="38" a="1"/>
  <c r="Q193" i="38" a="1"/>
  <c r="AF236" i="38" a="1"/>
  <c r="AG227" i="38" a="1"/>
  <c r="S362" i="38" a="1"/>
  <c r="R376" i="38" a="1"/>
  <c r="AR281" i="38" a="1"/>
  <c r="R460" i="38" a="1"/>
  <c r="E470" i="38" a="1"/>
  <c r="AQ437" i="38" a="1"/>
  <c r="AE388" i="38" a="1"/>
  <c r="S262" i="38" a="1"/>
  <c r="E334" i="38" a="1"/>
  <c r="G249" i="38" a="1"/>
  <c r="AK374" i="38" a="1"/>
  <c r="E134" i="38" a="1"/>
  <c r="AP392" i="38" a="1"/>
  <c r="O320" i="38" a="1"/>
  <c r="AM118" i="38" a="1"/>
  <c r="F310" i="38" a="1"/>
  <c r="J158" i="38" a="1"/>
  <c r="AK394" i="38" a="1"/>
  <c r="D128" i="38" a="1"/>
  <c r="AI125" i="38" a="1"/>
  <c r="AT164" i="38" a="1"/>
  <c r="AN372" i="38" a="1"/>
  <c r="W297" i="38" a="1"/>
  <c r="I241" i="38" a="1"/>
  <c r="X445" i="38" a="1"/>
  <c r="AC269" i="38" a="1"/>
  <c r="S404" i="38" a="1"/>
  <c r="D460" i="38" a="1"/>
  <c r="AH361" i="38" a="1"/>
  <c r="AJ176" i="38" a="1"/>
  <c r="P96" i="38" a="1"/>
  <c r="AS289" i="38" a="1"/>
  <c r="AI309" i="38" a="1"/>
  <c r="Y351" i="38" a="1"/>
  <c r="E310" i="38" a="1"/>
  <c r="AS206" i="38" a="1"/>
  <c r="D178" i="38" a="1"/>
  <c r="H410" i="38" a="1"/>
  <c r="V376" i="38" a="1"/>
  <c r="AK365" i="38" a="1"/>
  <c r="AJ442" i="38" a="1"/>
  <c r="V391" i="38" a="1"/>
  <c r="J366" i="38" a="1"/>
  <c r="L319" i="38" a="1"/>
  <c r="O281" i="38" a="1"/>
  <c r="G382" i="38" a="1"/>
  <c r="AM394" i="38" a="1"/>
  <c r="AR189" i="38" a="1"/>
  <c r="H337" i="38" a="1"/>
  <c r="F298" i="38" a="1"/>
  <c r="G439" i="38" a="1"/>
  <c r="AE359" i="38" a="1"/>
  <c r="O284" i="38" a="1"/>
  <c r="AM438" i="38" a="1"/>
  <c r="Q110" i="38" a="1"/>
  <c r="S167" i="38" a="1"/>
  <c r="S170" i="38" a="1"/>
  <c r="S420" i="38" a="1"/>
  <c r="R324" i="38" a="1"/>
  <c r="AM194" i="38" a="1"/>
  <c r="I331" i="38" a="1"/>
  <c r="AR111" i="38" a="1"/>
  <c r="I335" i="38" a="1"/>
  <c r="AP307" i="38" a="1"/>
  <c r="J444" i="38" a="1"/>
  <c r="F419" i="38" a="1"/>
  <c r="AN289" i="38" a="1"/>
  <c r="AA454" i="38" a="1"/>
  <c r="O247" i="38" a="1"/>
  <c r="AQ327" i="38" a="1"/>
  <c r="AR238" i="38" a="1"/>
  <c r="AL102" i="38" a="1"/>
  <c r="AP163" i="38" a="1"/>
  <c r="AI269" i="38" a="1"/>
  <c r="AR97" i="38" a="1"/>
  <c r="M86" i="38" a="1"/>
  <c r="T391" i="38" a="1"/>
  <c r="AM286" i="38" a="1"/>
  <c r="K458" i="38" a="1"/>
  <c r="I78" i="38" a="1"/>
  <c r="I410" i="38" a="1"/>
  <c r="AH438" i="38" a="1"/>
  <c r="V95" i="38" a="1"/>
  <c r="N459" i="38" a="1"/>
  <c r="J94" i="38" a="1"/>
  <c r="K224" i="38" a="1"/>
  <c r="I129" i="38" a="1"/>
  <c r="O450" i="38" a="1"/>
  <c r="N104" i="38" a="1"/>
  <c r="H252" i="38" a="1"/>
  <c r="AA262" i="38" a="1"/>
  <c r="Q170" i="38" a="1"/>
  <c r="Y445" i="38" a="1"/>
  <c r="M249" i="38" a="1"/>
  <c r="O212" i="38" a="1"/>
  <c r="AF285" i="38" a="1"/>
  <c r="AS467" i="38" a="1"/>
  <c r="X267" i="38" a="1"/>
  <c r="Z298" i="38" a="1"/>
  <c r="AD398" i="38" a="1"/>
  <c r="G441" i="38" a="1"/>
  <c r="AL387" i="38" a="1"/>
  <c r="Q180" i="38" a="1"/>
  <c r="AE353" i="38" a="1"/>
  <c r="N431" i="38" a="1"/>
  <c r="P282" i="38" a="1"/>
  <c r="L405" i="38" a="1"/>
  <c r="AL402" i="38" a="1"/>
  <c r="AJ289" i="38" a="1"/>
  <c r="AK219" i="38" a="1"/>
  <c r="AD234" i="38" a="1"/>
  <c r="Z280" i="38" a="1"/>
  <c r="L344" i="38" a="1"/>
  <c r="AP269" i="38" a="1"/>
  <c r="AH291" i="38" a="1"/>
  <c r="Q187" i="38" a="1"/>
  <c r="AR414" i="38" a="1"/>
  <c r="J362" i="38" a="1"/>
  <c r="F368" i="38" a="1"/>
  <c r="S353" i="38" a="1"/>
  <c r="AL165" i="38" a="1"/>
  <c r="AO347" i="38" a="1"/>
  <c r="AC444" i="38" a="1"/>
  <c r="M117" i="38" a="1"/>
  <c r="M443" i="38" a="1"/>
  <c r="E393" i="38" a="1"/>
  <c r="W426" i="38" a="1"/>
  <c r="AH440" i="38" a="1"/>
  <c r="AO453" i="38" a="1"/>
  <c r="W380" i="38" a="1"/>
  <c r="K440" i="38" a="1"/>
  <c r="Q130" i="38" a="1"/>
  <c r="X294" i="38" a="1"/>
  <c r="AS355" i="38" a="1"/>
  <c r="E297" i="38" a="1"/>
  <c r="AR301" i="38" a="1"/>
  <c r="E98" i="38" a="1"/>
  <c r="V299" i="38" a="1"/>
  <c r="N297" i="38" a="1"/>
  <c r="J124" i="38" a="1"/>
  <c r="AG196" i="38" a="1"/>
  <c r="R257" i="38" a="1"/>
  <c r="AI449" i="38" a="1"/>
  <c r="Q108" i="38" a="1"/>
  <c r="T258" i="38" a="1"/>
  <c r="AT196" i="38" a="1"/>
  <c r="N264" i="38" a="1"/>
  <c r="P327" i="38" a="1"/>
  <c r="L367" i="38" a="1"/>
  <c r="AH380" i="38" a="1"/>
  <c r="AH399" i="38" a="1"/>
  <c r="F198" i="38" a="1"/>
  <c r="I131" i="38" a="1"/>
  <c r="F164" i="38" a="1"/>
  <c r="H401" i="38" a="1"/>
  <c r="Z249" i="38" a="1"/>
  <c r="O454" i="38" a="1"/>
  <c r="J159" i="38" a="1"/>
  <c r="AC276" i="38" a="1"/>
  <c r="AO285" i="38" a="1"/>
  <c r="R463" i="38" a="1"/>
  <c r="E154" i="38" a="1"/>
  <c r="I383" i="38" a="1"/>
  <c r="W207" i="38" a="1"/>
  <c r="Q167" i="38" a="1"/>
  <c r="AE458" i="38" a="1"/>
  <c r="T200" i="38" a="1"/>
  <c r="AN415" i="38" a="1"/>
  <c r="AG181" i="38" a="1"/>
  <c r="I302" i="38" a="1"/>
  <c r="T446" i="38" a="1"/>
  <c r="AG174" i="38" a="1"/>
  <c r="AM281" i="38" a="1"/>
  <c r="J112" i="38" a="1"/>
  <c r="AQ334" i="38" a="1"/>
  <c r="R246" i="38" a="1"/>
  <c r="S447" i="38" a="1"/>
  <c r="E149" i="38" a="1"/>
  <c r="L388" i="38" a="1"/>
  <c r="Q467" i="38" a="1"/>
  <c r="X383" i="38" a="1"/>
  <c r="D446" i="38" a="1"/>
  <c r="H396" i="38" a="1"/>
  <c r="W300" i="38" a="1"/>
  <c r="AC470" i="38" a="1"/>
  <c r="E3" i="40" a="1"/>
  <c r="AM332" i="38" a="1"/>
  <c r="I400" i="38" a="1"/>
  <c r="AG357" i="38" a="1"/>
  <c r="AM331" i="38" a="1"/>
  <c r="I405" i="38" a="1"/>
  <c r="AF328" i="38" a="1"/>
  <c r="W417" i="38" a="1"/>
  <c r="F138" i="38" a="1"/>
  <c r="L293" i="38" a="1"/>
  <c r="AD300" i="38" a="1"/>
  <c r="S202" i="38" a="1"/>
  <c r="F96" i="38" a="1"/>
  <c r="AL208" i="38" a="1"/>
  <c r="N140" i="38" a="1"/>
  <c r="R253" i="38" a="1"/>
  <c r="AH283" i="38" a="1"/>
  <c r="K383" i="38" a="1"/>
  <c r="H232" i="38" a="1"/>
  <c r="W182" i="38" a="1"/>
  <c r="U432" i="38" a="1"/>
  <c r="AS255" i="38" a="1"/>
  <c r="AE303" i="38" a="1"/>
  <c r="J157" i="38" a="1"/>
  <c r="U332" i="38" a="1"/>
  <c r="AA176" i="38" a="1"/>
  <c r="AN258" i="38" a="1"/>
  <c r="AL398" i="38" a="1"/>
  <c r="D439" i="38" a="1"/>
  <c r="N409" i="38" a="1"/>
  <c r="AM239" i="38" a="1"/>
  <c r="AG418" i="38" a="1"/>
  <c r="T418" i="38" a="1"/>
  <c r="E329" i="38" a="1"/>
  <c r="AG272" i="38" a="1"/>
  <c r="AD428" i="38" a="1"/>
  <c r="F103" i="38" a="1"/>
  <c r="AR207" i="38" a="1"/>
  <c r="H443" i="38" a="1"/>
  <c r="F345" i="38" a="1"/>
  <c r="K358" i="38" a="1"/>
  <c r="Q404" i="38" a="1"/>
  <c r="AJ371" i="38" a="1"/>
  <c r="R355" i="38" a="1"/>
  <c r="N453" i="38" a="1"/>
  <c r="W112" i="38" a="1"/>
  <c r="AA266" i="38" a="1"/>
  <c r="T388" i="38" a="1"/>
  <c r="W330" i="38" a="1"/>
  <c r="AM224" i="38" a="1"/>
  <c r="AA398" i="38" a="1"/>
  <c r="AK438" i="38" a="1"/>
  <c r="D463" i="38" a="1"/>
  <c r="G240" i="38" a="1"/>
  <c r="T116" i="38" a="1"/>
  <c r="AM390" i="38" a="1"/>
  <c r="D311" i="38" a="1"/>
  <c r="R303" i="38" a="1"/>
  <c r="AF140" i="38" a="1"/>
  <c r="AB445" i="38" a="1"/>
  <c r="M92" i="38" a="1"/>
  <c r="K438" i="38" a="1"/>
  <c r="AG408" i="38" a="1"/>
  <c r="AK148" i="38" a="1"/>
  <c r="J315" i="38" a="1"/>
  <c r="L428" i="38" a="1"/>
  <c r="S90" i="38" a="1"/>
  <c r="H405" i="38" a="1"/>
  <c r="M445" i="38" a="1"/>
  <c r="G216" i="38" a="1"/>
  <c r="AH288" i="38" a="1"/>
  <c r="AD411" i="38" a="1"/>
  <c r="AJ437" i="38" a="1"/>
  <c r="AL234" i="38" a="1"/>
  <c r="P450" i="38" a="1"/>
  <c r="AL435" i="38" a="1"/>
  <c r="T337" i="38" a="1"/>
  <c r="X361" i="38" a="1"/>
  <c r="AB347" i="38" a="1"/>
  <c r="AC303" i="38" a="1"/>
  <c r="S338" i="38" a="1"/>
  <c r="I277" i="38" a="1"/>
  <c r="E422" i="38" a="1"/>
  <c r="AM119" i="38" a="1"/>
  <c r="F212" i="38" a="1"/>
  <c r="R314" i="38" a="1"/>
  <c r="Y468" i="38" a="1"/>
  <c r="M396" i="38" a="1"/>
  <c r="AL227" i="38" a="1"/>
  <c r="AP404" i="38" a="1"/>
  <c r="AD425" i="38" a="1"/>
  <c r="AL332" i="38" a="1"/>
  <c r="W262" i="38" a="1"/>
  <c r="T292" i="38" a="1"/>
  <c r="Y436" i="38" a="1"/>
  <c r="O203" i="38" a="1"/>
  <c r="AB75" i="38" a="1"/>
  <c r="AO80" i="38" a="1"/>
  <c r="AC182" i="38" a="1"/>
  <c r="AS325" i="38" a="1"/>
  <c r="Q195" i="38" a="1"/>
  <c r="L464" i="38" a="1"/>
  <c r="AP406" i="38" a="1"/>
  <c r="Y85" i="38" a="1"/>
  <c r="U326" i="38" a="1"/>
  <c r="AB376" i="38" a="1"/>
  <c r="M466" i="38" a="1"/>
  <c r="N367" i="38" a="1"/>
  <c r="R438" i="38" a="1"/>
  <c r="P384" i="38" a="1"/>
  <c r="AK413" i="38" a="1"/>
  <c r="AA313" i="38" a="1"/>
  <c r="N281" i="38" a="1"/>
  <c r="AT450" i="38" a="1"/>
  <c r="S360" i="38" a="1"/>
  <c r="Y448" i="38" a="1"/>
  <c r="AB465" i="38" a="1"/>
  <c r="R237" i="38" a="1"/>
  <c r="AD239" i="38" a="1"/>
  <c r="AC377" i="38" a="1"/>
  <c r="J380" i="38" a="1"/>
  <c r="Z384" i="38" a="1"/>
  <c r="L347" i="38" a="1"/>
  <c r="AE337" i="38" a="1"/>
  <c r="AN116" i="38" a="1"/>
  <c r="AS348" i="38" a="1"/>
  <c r="I468" i="38" a="1"/>
  <c r="Q309" i="38" a="1"/>
  <c r="AR371" i="38" a="1"/>
  <c r="K420" i="38" a="1"/>
  <c r="O116" i="38" a="1"/>
  <c r="G246" i="38" a="1"/>
  <c r="AG451" i="38" a="1"/>
  <c r="AB231" i="38" a="1"/>
  <c r="V313" i="38" a="1"/>
  <c r="L391" i="38" a="1"/>
  <c r="W211" i="38" a="1"/>
  <c r="AB275" i="38" a="1"/>
  <c r="N373" i="38" a="1"/>
  <c r="T421" i="38" a="1"/>
  <c r="X288" i="38" a="1"/>
  <c r="R276" i="38" a="1"/>
  <c r="Q409" i="38" a="1"/>
  <c r="Q406" i="38" a="1"/>
  <c r="AL449" i="38" a="1"/>
  <c r="H438" i="38" a="1"/>
  <c r="AP166" i="38" a="1"/>
  <c r="E191" i="38" a="1"/>
  <c r="AQ199" i="38" a="1"/>
  <c r="F431" i="38" a="1"/>
  <c r="AN404" i="38" a="1"/>
  <c r="U299" i="38" a="1"/>
  <c r="I229" i="38" a="1"/>
  <c r="AM430" i="38" a="1"/>
  <c r="R448" i="38" a="1"/>
  <c r="Q171" i="38" a="1"/>
  <c r="R408" i="38" a="1"/>
  <c r="R430" i="38" a="1"/>
  <c r="AJ400" i="38" a="1"/>
  <c r="D404" i="38" a="1"/>
  <c r="AH404" i="38" a="1"/>
  <c r="AD406" i="38" a="1"/>
  <c r="AD120" i="38" a="1"/>
  <c r="J348" i="38" a="1"/>
  <c r="AS290" i="38" a="1"/>
  <c r="AS237" i="38" a="1"/>
  <c r="Y320" i="38" a="1"/>
  <c r="AE287" i="38" a="1"/>
  <c r="Z463" i="38" a="1"/>
  <c r="AO417" i="38" a="1"/>
  <c r="AR402" i="38" a="1"/>
  <c r="AC224" i="38" a="1"/>
  <c r="AF422" i="38" a="1"/>
  <c r="AJ270" i="38" a="1"/>
  <c r="AT307" i="38" a="1"/>
  <c r="AH370" i="38" a="1"/>
  <c r="AH102" i="38" a="1"/>
  <c r="AE347" i="38" a="1"/>
  <c r="S444" i="38" a="1"/>
  <c r="X308" i="38" a="1"/>
  <c r="R125" i="38" a="1"/>
  <c r="AD172" i="38" a="1"/>
  <c r="T384" i="38" a="1"/>
  <c r="AK274" i="38" a="1"/>
  <c r="X323" i="38" a="1"/>
  <c r="AE293" i="38" a="1"/>
  <c r="AD419" i="38" a="1"/>
  <c r="E86" i="38" a="1"/>
  <c r="AC206" i="38" a="1"/>
  <c r="AK380" i="38" a="1"/>
  <c r="Q178" i="38" a="1"/>
  <c r="AO178" i="38" a="1"/>
  <c r="R262" i="38" a="1"/>
  <c r="AF332" i="38" a="1"/>
  <c r="P383" i="38" a="1"/>
  <c r="X154" i="38" a="1"/>
  <c r="AG442" i="38" a="1"/>
  <c r="F376" i="38" a="1"/>
  <c r="AE111" i="38" a="1"/>
  <c r="I345" i="38" a="1"/>
  <c r="L308" i="38" a="1"/>
  <c r="V343" i="38" a="1"/>
  <c r="O436" i="38" a="1"/>
  <c r="O366" i="38" a="1"/>
  <c r="E156" i="38" a="1"/>
  <c r="L260" i="38" a="1"/>
  <c r="M384" i="38" a="1"/>
  <c r="L456" i="38" a="1"/>
  <c r="E216" i="38" a="1"/>
  <c r="P172" i="38" a="1"/>
  <c r="E195" i="38" a="1"/>
  <c r="AB360" i="38" a="1"/>
  <c r="AS445" i="38" a="1"/>
  <c r="P293" i="38" a="1"/>
  <c r="H216" i="38" a="1"/>
  <c r="AS410" i="38" a="1"/>
  <c r="AH293" i="38" a="1"/>
  <c r="AI265" i="38" a="1"/>
  <c r="AB230" i="38" a="1"/>
  <c r="AH302" i="38" a="1"/>
  <c r="AT174" i="38" a="1"/>
  <c r="I438" i="38" a="1"/>
  <c r="AB408" i="38" a="1"/>
  <c r="AF421" i="38" a="1"/>
  <c r="N419" i="38" a="1"/>
  <c r="AT379" i="38" a="1"/>
  <c r="J419" i="38" a="1"/>
  <c r="L385" i="38" a="1"/>
  <c r="R186" i="38" a="1"/>
  <c r="AO305" i="38" a="1"/>
  <c r="J408" i="38" a="1"/>
  <c r="AD321" i="38" a="1"/>
  <c r="H116" i="38" a="1"/>
  <c r="Y330" i="38" a="1"/>
  <c r="O303" i="38" a="1"/>
  <c r="AH142" i="38" a="1"/>
  <c r="AC452" i="38" a="1"/>
  <c r="N412" i="38" a="1"/>
  <c r="T81" i="38" a="1"/>
  <c r="AH262" i="38" a="1"/>
  <c r="AL410" i="38" a="1"/>
  <c r="F441" i="38" a="1"/>
  <c r="R287" i="38" a="1"/>
  <c r="AR77" i="38" a="1"/>
  <c r="AN419" i="38" a="1"/>
  <c r="Q77" i="38" a="1"/>
  <c r="Q426" i="38" a="1"/>
  <c r="J429" i="38" a="1"/>
  <c r="AQ358" i="38" a="1"/>
  <c r="AR293" i="38" a="1"/>
  <c r="U472" i="38" a="1"/>
  <c r="AF455" i="38" a="1"/>
  <c r="R393" i="38" a="1"/>
  <c r="AK211" i="38" a="1"/>
  <c r="AB395" i="38" a="1"/>
  <c r="AC414" i="38" a="1"/>
  <c r="N310" i="38" a="1"/>
  <c r="P292" i="38" a="1"/>
  <c r="U387" i="38" a="1"/>
  <c r="C3" i="40" a="1"/>
  <c r="AE361" i="38" a="1"/>
  <c r="D225" i="38" a="1"/>
  <c r="R222" i="38" a="1"/>
  <c r="AP146" i="38" a="1"/>
  <c r="AI90" i="38" a="1"/>
  <c r="W238" i="38" a="1"/>
  <c r="AL428" i="38" a="1"/>
  <c r="T174" i="38" a="1"/>
  <c r="AF389" i="38" a="1"/>
  <c r="AO227" i="38" a="1"/>
  <c r="AC438" i="38" a="1"/>
  <c r="L254" i="38" a="1"/>
  <c r="E273" i="38" a="1"/>
  <c r="F288" i="38" a="1"/>
  <c r="U393" i="38" a="1"/>
  <c r="AQ351" i="38" a="1"/>
  <c r="H415" i="38" a="1"/>
  <c r="N178" i="38" a="1"/>
  <c r="Q160" i="38" a="1"/>
  <c r="AI190" i="38" a="1"/>
  <c r="M326" i="38" a="1"/>
  <c r="Y144" i="38" a="1"/>
  <c r="AS222" i="38" a="1"/>
  <c r="AD417" i="38" a="1"/>
  <c r="AA220" i="38" a="1"/>
  <c r="E175" i="38" a="1"/>
  <c r="AG273" i="38" a="1"/>
  <c r="AA255" i="38" a="1"/>
  <c r="R301" i="38" a="1"/>
  <c r="AM236" i="38" a="1"/>
  <c r="M133" i="38" a="1"/>
  <c r="Q118" i="38" a="1"/>
  <c r="J261" i="38" a="1"/>
  <c r="U233" i="38" a="1"/>
  <c r="AI197" i="38" a="1"/>
  <c r="AO365" i="38" a="1"/>
  <c r="U368" i="38" a="1"/>
  <c r="AB390" i="38" a="1"/>
  <c r="AB221" i="38" a="1"/>
  <c r="F300" i="38" a="1"/>
  <c r="AB417" i="38" a="1"/>
  <c r="L369" i="38" a="1"/>
  <c r="AO112" i="38" a="1"/>
  <c r="F462" i="38" a="1"/>
  <c r="V140" i="38" a="1"/>
  <c r="AH219" i="38" a="1"/>
  <c r="P380" i="38" a="1"/>
  <c r="AE270" i="38" a="1"/>
  <c r="E93" i="38" a="1"/>
  <c r="H207" i="38" a="1"/>
  <c r="D411" i="38" a="1"/>
  <c r="AH364" i="38" a="1"/>
  <c r="AC422" i="38" a="1"/>
  <c r="AT470" i="38" a="1"/>
  <c r="AM461" i="38" a="1"/>
  <c r="G387" i="38" a="1"/>
  <c r="E430" i="38" a="1"/>
  <c r="H330" i="38" a="1"/>
  <c r="AI209" i="38" a="1"/>
  <c r="AO292" i="38" a="1"/>
  <c r="AJ443" i="38" a="1"/>
  <c r="AB453" i="38" a="1"/>
  <c r="AE309" i="38" a="1"/>
  <c r="AK454" i="38" a="1"/>
  <c r="AC233" i="38" a="1"/>
  <c r="AA365" i="38" a="1"/>
  <c r="N91" i="38" a="1"/>
  <c r="D349" i="38" a="1"/>
  <c r="E396" i="38" a="1"/>
  <c r="L264" i="38" a="1"/>
  <c r="D285" i="38" a="1"/>
  <c r="T352" i="38" a="1"/>
  <c r="K369" i="38" a="1"/>
  <c r="I429" i="38" a="1"/>
  <c r="T402" i="38" a="1"/>
  <c r="AF444" i="38" a="1"/>
  <c r="E414" i="38" a="1"/>
  <c r="AC427" i="38" a="1"/>
  <c r="N260" i="38" a="1"/>
  <c r="D309" i="38" a="1"/>
  <c r="AL451" i="38" a="1"/>
  <c r="AL463" i="38" a="1"/>
  <c r="O296" i="38" a="1"/>
  <c r="AE178" i="38" a="1"/>
  <c r="V148" i="38" a="1"/>
  <c r="H372" i="38" a="1"/>
  <c r="I433" i="38" a="1"/>
  <c r="AK412" i="38" a="1"/>
  <c r="AB332" i="38" a="1"/>
  <c r="F87" i="38" a="1"/>
  <c r="I364" i="38" a="1"/>
  <c r="AM192" i="38" a="1"/>
  <c r="AD465" i="38" a="1"/>
  <c r="AT403" i="38" a="1"/>
  <c r="U466" i="38" a="1"/>
  <c r="G290" i="38" a="1"/>
  <c r="AC450" i="38" a="1"/>
  <c r="W125" i="38" a="1"/>
  <c r="K241" i="38" a="1"/>
  <c r="AI208" i="38" a="1"/>
  <c r="AJ438" i="38" a="1"/>
  <c r="X124" i="38" a="1"/>
  <c r="AT211" i="38" a="1"/>
  <c r="AM379" i="38" a="1"/>
  <c r="AR334" i="38" a="1"/>
  <c r="R173" i="38" a="1"/>
  <c r="I380" i="38" a="1"/>
  <c r="AT421" i="38" a="1"/>
  <c r="J96" i="38" a="1"/>
  <c r="W223" i="38" a="1"/>
  <c r="P253" i="38" a="1"/>
  <c r="R256" i="38" a="1"/>
  <c r="V256" i="38" a="1"/>
  <c r="F317" i="38" a="1"/>
  <c r="F333" i="38" a="1"/>
  <c r="O135" i="38" a="1"/>
  <c r="U236" i="38" a="1"/>
  <c r="AG454" i="38" a="1"/>
  <c r="O470" i="38" a="1"/>
  <c r="S256" i="38" a="1"/>
  <c r="AP414" i="38" a="1"/>
  <c r="AQ284" i="38" a="1"/>
  <c r="AJ190" i="38" a="1"/>
  <c r="R250" i="38" a="1"/>
  <c r="AB207" i="38" a="1"/>
  <c r="AS318" i="38" a="1"/>
  <c r="R353" i="38" a="1"/>
  <c r="AH461" i="38" a="1"/>
  <c r="Y125" i="38" a="1"/>
  <c r="AB355" i="38" a="1"/>
  <c r="T426" i="38" a="1"/>
  <c r="O368" i="38" a="1"/>
  <c r="AC186" i="38" a="1"/>
  <c r="G198" i="38" a="1"/>
  <c r="G345" i="38" a="1"/>
  <c r="D361" i="38" a="1"/>
  <c r="P197" i="38" a="1"/>
  <c r="F455" i="38" a="1"/>
  <c r="AS404" i="38" a="1"/>
  <c r="AM283" i="38" a="1"/>
  <c r="AB418" i="38" a="1"/>
  <c r="N358" i="38" a="1"/>
  <c r="AS295" i="38" a="1"/>
  <c r="AM357" i="38" a="1"/>
  <c r="AJ120" i="38" a="1"/>
  <c r="J359" i="38" a="1"/>
  <c r="Q472" i="38" a="1"/>
  <c r="M303" i="38" a="1"/>
  <c r="AG76" i="38" a="1"/>
  <c r="V196" i="38" a="1"/>
  <c r="AD138" i="38" a="1"/>
  <c r="E82" i="38" a="1"/>
  <c r="AT471" i="38" a="1"/>
  <c r="E455" i="38" a="1"/>
  <c r="M138" i="38" a="1"/>
  <c r="X404" i="38" a="1"/>
  <c r="AF217" i="38" a="1"/>
  <c r="AH309" i="38" a="1"/>
  <c r="AL327" i="38" a="1"/>
  <c r="K130" i="38" a="1"/>
  <c r="AC217" i="38" a="1"/>
  <c r="AM111" i="38" a="1"/>
  <c r="K334" i="38" a="1"/>
  <c r="W326" i="38" a="1"/>
  <c r="U443" i="38" a="1"/>
  <c r="Z296" i="38" a="1"/>
  <c r="Q412" i="38" a="1"/>
  <c r="X420" i="38" a="1"/>
  <c r="AE460" i="38" a="1"/>
  <c r="AA226" i="38" a="1"/>
  <c r="AF441" i="38" a="1"/>
  <c r="AI222" i="38" a="1"/>
  <c r="AF80" i="38" a="1"/>
  <c r="I246" i="38" a="1"/>
  <c r="G377" i="38" a="1"/>
  <c r="AL168" i="38" a="1"/>
  <c r="AP262" i="38" a="1"/>
  <c r="AP444" i="38" a="1"/>
  <c r="AO435" i="38" a="1"/>
  <c r="I183" i="38" a="1"/>
  <c r="K444" i="38" a="1"/>
  <c r="AK186" i="38" a="1"/>
  <c r="W268" i="38" a="1"/>
  <c r="AI332" i="38" a="1"/>
  <c r="E125" i="38" a="1"/>
  <c r="I381" i="38" a="1"/>
  <c r="AM385" i="38" a="1"/>
  <c r="N425" i="38" a="1"/>
  <c r="AJ80" i="38" a="1"/>
  <c r="AS394" i="38" a="1"/>
  <c r="D192" i="38" a="1"/>
  <c r="E374" i="38" a="1"/>
  <c r="R220" i="38" a="1"/>
  <c r="V79" i="38" a="1"/>
  <c r="L306" i="38" a="1"/>
  <c r="I304" i="38" a="1"/>
  <c r="AL460" i="38" a="1"/>
  <c r="Y461" i="38" a="1"/>
  <c r="AI300" i="38" a="1"/>
  <c r="AH436" i="38" a="1"/>
  <c r="R332" i="38" a="1"/>
  <c r="E172" i="38" a="1"/>
  <c r="R214" i="38" a="1"/>
  <c r="G102" i="38" a="1"/>
  <c r="AJ347" i="38" a="1"/>
  <c r="AI201" i="38" a="1"/>
  <c r="AQ314" i="38" a="1"/>
  <c r="G462" i="38" a="1"/>
  <c r="AA430" i="38" a="1"/>
  <c r="Y317" i="38" a="1"/>
  <c r="R227" i="38" a="1"/>
  <c r="R118" i="38" a="1"/>
  <c r="O389" i="38" a="1"/>
  <c r="AH210" i="38" a="1"/>
  <c r="R231" i="38" a="1"/>
  <c r="AP326" i="38" a="1"/>
  <c r="L273" i="38" a="1"/>
  <c r="Q428" i="38" a="1"/>
  <c r="L435" i="38" a="1"/>
  <c r="O255" i="38" a="1"/>
  <c r="AM460" i="38" a="1"/>
  <c r="AC404" i="38" a="1"/>
  <c r="W456" i="38" a="1"/>
  <c r="AP403" i="38" a="1"/>
  <c r="Q360" i="38" a="1"/>
  <c r="AN377" i="38" a="1"/>
  <c r="AE402" i="38" a="1"/>
  <c r="AN398" i="38" a="1"/>
  <c r="AB113" i="38" a="1"/>
  <c r="D403" i="38" a="1"/>
  <c r="I333" i="38" a="1"/>
  <c r="S339" i="38" a="1"/>
  <c r="Q128" i="38" a="1"/>
  <c r="P302" i="38" a="1"/>
  <c r="M465" i="38" a="1"/>
  <c r="R195" i="38" a="1"/>
  <c r="T381" i="38" a="1"/>
  <c r="Q78" i="38" a="1"/>
  <c r="T169" i="38" a="1"/>
  <c r="AL324" i="38" a="1"/>
  <c r="Z317" i="38" a="1"/>
  <c r="AB315" i="38" a="1"/>
  <c r="AN387" i="38" a="1"/>
  <c r="V394" i="38" a="1"/>
  <c r="AJ319" i="38" a="1"/>
  <c r="S442" i="38" a="1"/>
  <c r="W448" i="38" a="1"/>
  <c r="S367" i="38" a="1"/>
  <c r="N360" i="38" a="1"/>
  <c r="F322" i="38" a="1"/>
  <c r="Z202" i="38" a="1"/>
  <c r="AN166" i="38" a="1"/>
  <c r="T261" i="38" a="1"/>
  <c r="W441" i="38" a="1"/>
  <c r="F417" i="38" a="1"/>
  <c r="AB343" i="38" a="1"/>
  <c r="AL355" i="38" a="1"/>
  <c r="L295" i="38" a="1"/>
  <c r="R187" i="38" a="1"/>
  <c r="Z375" i="38" a="1"/>
  <c r="O137" i="38" a="1"/>
  <c r="AD464" i="38" a="1"/>
  <c r="S428" i="38" a="1"/>
  <c r="AC398" i="38" a="1"/>
  <c r="AC310" i="38" a="1"/>
  <c r="J409" i="38" a="1"/>
  <c r="H79" i="38" a="1"/>
  <c r="N328" i="38" a="1"/>
  <c r="V460" i="38" a="1"/>
  <c r="T160" i="38" a="1"/>
  <c r="U435" i="38" a="1"/>
  <c r="AC403" i="38" a="1"/>
  <c r="P177" i="38" a="1"/>
  <c r="AM440" i="38" a="1"/>
  <c r="AM264" i="38" a="1"/>
  <c r="AF289" i="38" a="1"/>
  <c r="AD314" i="38" a="1"/>
  <c r="Y411" i="38" a="1"/>
  <c r="I386" i="38" a="1"/>
  <c r="AM456" i="38" a="1"/>
  <c r="AB222" i="38" a="1"/>
  <c r="R85" i="38" a="1"/>
  <c r="G324" i="38" a="1"/>
  <c r="G448" i="38" a="1"/>
  <c r="AS362" i="38" a="1"/>
  <c r="Z403" i="38" a="1"/>
  <c r="U212" i="38" a="1"/>
  <c r="AN187" i="38" a="1"/>
  <c r="M460" i="38" a="1"/>
  <c r="W404" i="38" a="1"/>
  <c r="M420" i="38" a="1"/>
  <c r="AS276" i="38" a="1"/>
  <c r="AA187" i="38" a="1"/>
  <c r="Q284" i="38" a="1"/>
  <c r="Q242" i="38" a="1"/>
  <c r="F364" i="38" a="1"/>
  <c r="AI279" i="38" a="1"/>
  <c r="P457" i="38" a="1"/>
  <c r="H386" i="38" a="1"/>
  <c r="AF382" i="38" a="1"/>
  <c r="AL274" i="38" a="1"/>
  <c r="AI155" i="38" a="1"/>
  <c r="AN325" i="38" a="1"/>
  <c r="H359" i="38" a="1"/>
  <c r="AR457" i="38" a="1"/>
  <c r="N340" i="38" a="1"/>
  <c r="AF276" i="38" a="1"/>
  <c r="Z455" i="38" a="1"/>
  <c r="Q217" i="38" a="1"/>
  <c r="K277" i="38" a="1"/>
  <c r="AO236" i="38" a="1"/>
  <c r="G338" i="38" a="1"/>
  <c r="J407" i="38" a="1"/>
  <c r="U309" i="38" a="1"/>
  <c r="I388" i="38" a="1"/>
  <c r="AR202" i="38" a="1"/>
  <c r="AJ292" i="38" a="1"/>
  <c r="AL322" i="38" a="1"/>
  <c r="X329" i="38" a="1"/>
  <c r="R84" i="38" a="1"/>
  <c r="AG466" i="38" a="1"/>
  <c r="AD308" i="38" a="1"/>
  <c r="AE225" i="38" a="1"/>
  <c r="J301" i="38" a="1"/>
  <c r="AH441" i="38" a="1"/>
  <c r="AO226" i="38" a="1"/>
  <c r="F175" i="38" a="1"/>
  <c r="K118" i="38" a="1"/>
  <c r="G433" i="38" a="1"/>
  <c r="AB469" i="38" a="1"/>
  <c r="Q293" i="38" a="1"/>
  <c r="AT397" i="38" a="1"/>
  <c r="AR176" i="38" a="1"/>
  <c r="AO182" i="38" a="1"/>
  <c r="W256" i="38" a="1"/>
  <c r="AL196" i="38" a="1"/>
  <c r="AI336" i="38" a="1"/>
  <c r="G434" i="38" a="1"/>
  <c r="S279" i="38" a="1"/>
  <c r="Q123" i="38" a="1"/>
  <c r="D130" i="38" a="1"/>
  <c r="Z293" i="38" a="1"/>
  <c r="O73" i="38" a="1"/>
  <c r="AC402" i="38" a="1"/>
  <c r="W358" i="38" a="1"/>
  <c r="R87" i="38" a="1"/>
  <c r="AJ314" i="38" a="1"/>
  <c r="Q399" i="38" a="1"/>
  <c r="H296" i="38" a="1"/>
  <c r="AO419" i="38" a="1"/>
  <c r="AC297" i="38" a="1"/>
  <c r="J237" i="38" a="1"/>
  <c r="H211" i="38" a="1"/>
  <c r="Q421" i="38" a="1"/>
  <c r="AT357" i="38" a="1"/>
  <c r="Z128" i="38" a="1"/>
  <c r="H362" i="38" a="1"/>
  <c r="W289" i="38" a="1"/>
  <c r="AH103" i="38" a="1"/>
  <c r="AQ467" i="38" a="1"/>
  <c r="AR86" i="38" a="1"/>
  <c r="AN447" i="38" a="1"/>
  <c r="AR344" i="38" a="1"/>
  <c r="Y399" i="38" a="1"/>
  <c r="AR149" i="38" a="1"/>
  <c r="U282" i="38" a="1"/>
  <c r="J459" i="38" a="1"/>
  <c r="AA282" i="38" a="1"/>
  <c r="G390" i="38" a="1"/>
  <c r="AC353" i="38" a="1"/>
  <c r="O380" i="38" a="1"/>
  <c r="F131" i="38" a="1"/>
  <c r="AC471" i="38" a="1"/>
  <c r="S93" i="38" a="1"/>
  <c r="R184" i="38" a="1"/>
  <c r="L197" i="38" a="1"/>
  <c r="Y249" i="38" a="1"/>
  <c r="I330" i="38" a="1"/>
  <c r="M250" i="38" a="1"/>
  <c r="AH104" i="38" a="1"/>
  <c r="V260" i="38" a="1"/>
  <c r="AH472" i="38" a="1"/>
  <c r="O273" i="38" a="1"/>
  <c r="J465" i="38" a="1"/>
  <c r="AA152" i="38" a="1"/>
  <c r="R160" i="38" a="1"/>
  <c r="AF251" i="38" a="1"/>
  <c r="M463" i="38" a="1"/>
  <c r="V453" i="38" a="1"/>
  <c r="D391" i="38" a="1"/>
  <c r="AN336" i="38" a="1"/>
  <c r="AK357" i="38" a="1"/>
  <c r="AN286" i="38" a="1"/>
  <c r="AD247" i="38" a="1"/>
  <c r="AM395" i="38" a="1"/>
  <c r="W95" i="38" a="1"/>
  <c r="AN98" i="38" a="1"/>
  <c r="H447" i="38" a="1"/>
  <c r="AI171" i="38" a="1"/>
  <c r="AC266" i="38" a="1"/>
  <c r="AL352" i="38" a="1"/>
  <c r="AG378" i="38" a="1"/>
  <c r="Z422" i="38" a="1"/>
  <c r="F336" i="38" a="1"/>
  <c r="AR234" i="38" a="1"/>
  <c r="AE289" i="38" a="1"/>
  <c r="AH197" i="38" a="1"/>
  <c r="AD472" i="38" a="1"/>
  <c r="T376" i="38" a="1"/>
  <c r="W277" i="38" a="1"/>
  <c r="AT312" i="38" a="1"/>
  <c r="AK202" i="38" a="1"/>
  <c r="H248" i="38" a="1"/>
  <c r="F272" i="38" a="1"/>
  <c r="AP144" i="38" a="1"/>
  <c r="P428" i="38" a="1"/>
  <c r="AG472" i="38" a="1"/>
  <c r="AB438" i="38" a="1"/>
  <c r="S446" i="38" a="1"/>
  <c r="H209" i="38" a="1"/>
  <c r="AP395" i="38" a="1"/>
  <c r="Q250" i="38" a="1"/>
  <c r="J244" i="38" a="1"/>
  <c r="M319" i="38" a="1"/>
  <c r="W227" i="38" a="1"/>
  <c r="H371" i="38" a="1"/>
  <c r="X284" i="38" a="1"/>
  <c r="E198" i="38" a="1"/>
  <c r="AK223" i="38" a="1"/>
  <c r="AI286" i="38" a="1"/>
  <c r="AG206" i="38" a="1"/>
  <c r="AP305" i="38" a="1"/>
  <c r="K73" i="38" a="1"/>
  <c r="V219" i="38" a="1"/>
  <c r="AA467" i="38" a="1"/>
  <c r="T383" i="38" a="1"/>
  <c r="G371" i="38" a="1"/>
  <c r="AD400" i="38" a="1"/>
  <c r="AC467" i="38" a="1"/>
  <c r="O74" i="38" a="1"/>
  <c r="AI292" i="38" a="1"/>
  <c r="O412" i="38" a="1"/>
  <c r="AK128" i="38" a="1"/>
  <c r="AA446" i="38" a="1"/>
  <c r="R468" i="38" a="1"/>
  <c r="AN412" i="38" a="1"/>
  <c r="N296" i="38" a="1"/>
  <c r="R153" i="38" a="1"/>
  <c r="AC463" i="38" a="1"/>
  <c r="AL411" i="38" a="1"/>
  <c r="AS127" i="38" a="1"/>
  <c r="AB402" i="38" a="1"/>
  <c r="S373" i="38" a="1"/>
  <c r="L439" i="38" a="1"/>
  <c r="O341" i="38" a="1"/>
  <c r="M185" i="38" a="1"/>
  <c r="Y278" i="38" a="1"/>
  <c r="AA272" i="38" a="1"/>
  <c r="AM282" i="38" a="1"/>
  <c r="T243" i="38" a="1"/>
  <c r="AH382" i="38" a="1"/>
  <c r="V418" i="38" a="1"/>
  <c r="AR374" i="38" a="1"/>
  <c r="AJ279" i="38" a="1"/>
  <c r="AO358" i="38" a="1"/>
  <c r="Y431" i="38" a="1"/>
  <c r="V236" i="38" a="1"/>
  <c r="AI460" i="38" a="1"/>
  <c r="F315" i="38" a="1"/>
  <c r="AN431" i="38" a="1"/>
  <c r="AC245" i="38" a="1"/>
  <c r="E284" i="38" a="1"/>
  <c r="M412" i="38" a="1"/>
  <c r="AS465" i="38" a="1"/>
  <c r="AJ426" i="38" a="1"/>
  <c r="AA293" i="38" a="1"/>
  <c r="H107" i="38" a="1"/>
  <c r="AI376" i="38" a="1"/>
  <c r="AP319" i="38" a="1"/>
  <c r="AT200" i="38" a="1"/>
  <c r="AF453" i="38" a="1"/>
  <c r="K363" i="38" a="1"/>
  <c r="F409" i="38" a="1"/>
  <c r="K469" i="38" a="1"/>
  <c r="L90" i="38" a="1"/>
  <c r="Z411" i="38" a="1"/>
  <c r="X363" i="38" a="1"/>
  <c r="AJ323" i="38" a="1"/>
  <c r="AH130" i="38" a="1"/>
  <c r="F224" i="38" a="1"/>
  <c r="U315" i="38" a="1"/>
  <c r="R90" i="38" a="1"/>
  <c r="AE262" i="38" a="1"/>
  <c r="N271" i="38" a="1"/>
  <c r="U360" i="38" a="1"/>
  <c r="AK472" i="38" a="1"/>
  <c r="Y294" i="38" a="1"/>
  <c r="S325" i="38" a="1"/>
  <c r="O110" i="38" a="1"/>
  <c r="AH344" i="38" a="1"/>
  <c r="AP288" i="38" a="1"/>
  <c r="S396" i="38" a="1"/>
  <c r="AK401" i="38" a="1"/>
  <c r="V340" i="38" a="1"/>
  <c r="AP324" i="38" a="1"/>
  <c r="U397" i="38" a="1"/>
  <c r="F236" i="38" a="1"/>
  <c r="R357" i="38" a="1"/>
  <c r="Z347" i="38" a="1"/>
  <c r="D89" i="38" a="1"/>
  <c r="R243" i="38" a="1"/>
  <c r="X222" i="38" a="1"/>
  <c r="H139" i="38" a="1"/>
  <c r="F189" i="38" a="1"/>
  <c r="AR406" i="38" a="1"/>
  <c r="AQ369" i="38" a="1"/>
  <c r="AM432" i="38" a="1"/>
  <c r="V248" i="38" a="1"/>
  <c r="AO334" i="38" a="1"/>
  <c r="AM267" i="38" a="1"/>
  <c r="AJ160" i="38" a="1"/>
  <c r="D375" i="38" a="1"/>
  <c r="P340" i="38" a="1"/>
  <c r="AI95" i="38" a="1"/>
  <c r="AH137" i="38" a="1"/>
  <c r="AS415" i="38" a="1"/>
  <c r="AI244" i="38" a="1"/>
  <c r="S133" i="38" a="1"/>
  <c r="AO161" i="38" a="1"/>
  <c r="G426" i="38" a="1"/>
  <c r="X305" i="38" a="1"/>
  <c r="Y226" i="38" a="1"/>
  <c r="Y343" i="38" a="1"/>
  <c r="K404" i="38" a="1"/>
  <c r="AQ289" i="38" a="1"/>
  <c r="R434" i="38" a="1"/>
  <c r="E246" i="38" a="1"/>
  <c r="AK300" i="38" a="1"/>
  <c r="L452" i="38" a="1"/>
  <c r="AI258" i="38" a="1"/>
  <c r="AR251" i="38" a="1"/>
  <c r="F287" i="38" a="1"/>
  <c r="T254" i="38" a="1"/>
  <c r="R133" i="38" a="1"/>
  <c r="AJ338" i="38" a="1"/>
  <c r="J451" i="38" a="1"/>
  <c r="F292" i="38" a="1"/>
  <c r="Q88" i="38" a="1"/>
  <c r="AH215" i="38" a="1"/>
  <c r="AS466" i="38" a="1"/>
  <c r="AB219" i="38" a="1"/>
  <c r="I418" i="38" a="1"/>
  <c r="D163" i="38" a="1"/>
  <c r="J195" i="38" a="1"/>
  <c r="H73" i="38" a="1"/>
  <c r="AS322" i="38" a="1"/>
  <c r="AO409" i="38" a="1"/>
  <c r="J226" i="38" a="1"/>
  <c r="F192" i="38" a="1"/>
  <c r="Z365" i="38" a="1"/>
  <c r="X277" i="38" a="1"/>
  <c r="AB283" i="38" a="1"/>
  <c r="K417" i="38" a="1"/>
  <c r="AH317" i="38" a="1"/>
  <c r="D318" i="38" a="1"/>
  <c r="AE356" i="38" a="1"/>
  <c r="AF121" i="38" a="1"/>
  <c r="AI388" i="38" a="1"/>
  <c r="AC362" i="38" a="1"/>
  <c r="AH115" i="38" a="1"/>
  <c r="AB447" i="38" a="1"/>
  <c r="U429" i="38" a="1"/>
  <c r="W204" i="38" a="1"/>
  <c r="L201" i="38" a="1"/>
  <c r="T121" i="38" a="1"/>
  <c r="AI465" i="38" a="1"/>
  <c r="AL317" i="38" a="1"/>
  <c r="S456" i="38" a="1"/>
  <c r="Q460" i="38" a="1"/>
  <c r="D236" i="38" a="1"/>
  <c r="Y422" i="38" a="1"/>
  <c r="M191" i="38" a="1"/>
  <c r="AN457" i="38" a="1"/>
  <c r="AQ366" i="38" a="1"/>
  <c r="J262" i="38" a="1"/>
  <c r="K243" i="38" a="1"/>
  <c r="D208" i="38" a="1"/>
  <c r="K409" i="38" a="1"/>
  <c r="X422" i="38" a="1"/>
  <c r="V356" i="38" a="1"/>
  <c r="Q245" i="38" a="1"/>
  <c r="AJ238" i="38" a="1"/>
  <c r="AP208" i="38" a="1"/>
  <c r="AH366" i="38" a="1"/>
  <c r="U254" i="38" a="1"/>
  <c r="Y325" i="38" a="1"/>
  <c r="N341" i="38" a="1"/>
  <c r="AR418" i="38" a="1"/>
  <c r="K372" i="38" a="1"/>
  <c r="AO326" i="38" a="1"/>
  <c r="AS208" i="38" a="1"/>
  <c r="R457" i="38" a="1"/>
  <c r="AR280" i="38" a="1"/>
  <c r="AL127" i="38" a="1"/>
  <c r="AD260" i="38" a="1"/>
  <c r="AH236" i="38" a="1"/>
  <c r="D214" i="38" a="1"/>
  <c r="AJ429" i="38" a="1"/>
  <c r="AP393" i="38" a="1"/>
  <c r="AO466" i="38" a="1"/>
  <c r="AN340" i="38" a="1"/>
  <c r="W171" i="38" a="1"/>
  <c r="R206" i="38" a="1"/>
  <c r="AA463" i="38" a="1"/>
  <c r="AG396" i="38" a="1"/>
  <c r="O278" i="38" a="1"/>
  <c r="AH372" i="38" a="1"/>
  <c r="AJ90" i="38" a="1"/>
  <c r="X233" i="38" a="1"/>
  <c r="AG345" i="38" a="1"/>
  <c r="AC81" i="38" a="1"/>
  <c r="AM276" i="38" a="1"/>
  <c r="F271" i="38" a="1"/>
  <c r="AE232" i="38" a="1"/>
  <c r="Z415" i="38" a="1"/>
  <c r="P330" i="38" a="1"/>
  <c r="J321" i="38" a="1"/>
  <c r="E129" i="38" a="1"/>
  <c r="N389" i="38" a="1"/>
  <c r="AA341" i="38" a="1"/>
  <c r="Q306" i="38" a="1"/>
  <c r="F407" i="38" a="1"/>
  <c r="F296" i="38" a="1"/>
  <c r="L448" i="38" a="1"/>
  <c r="AH124" i="38" a="1"/>
  <c r="Q373" i="38" a="1"/>
  <c r="AI290" i="38" a="1"/>
  <c r="AD449" i="38" a="1"/>
  <c r="I293" i="38" a="1"/>
  <c r="I367" i="38" a="1"/>
  <c r="R337" i="38" a="1"/>
  <c r="Q84" i="38" a="1"/>
  <c r="J332" i="38" a="1"/>
  <c r="N400" i="38" a="1"/>
  <c r="AP333" i="38" a="1"/>
  <c r="I297" i="38" a="1"/>
  <c r="AC390" i="38" a="1"/>
  <c r="V390" i="38" a="1"/>
  <c r="AT103" i="38" a="1"/>
  <c r="F373" i="38" a="1"/>
  <c r="J222" i="38" a="1"/>
  <c r="P107" i="38" a="1"/>
  <c r="R350" i="38" a="1"/>
  <c r="S269" i="38" a="1"/>
  <c r="E200" i="38" a="1"/>
  <c r="AM429" i="38" a="1"/>
  <c r="Y469" i="38" a="1"/>
  <c r="V80" i="38" a="1"/>
  <c r="Y242" i="38" a="1"/>
  <c r="AC352" i="38" a="1"/>
  <c r="U405" i="38" a="1"/>
  <c r="H366" i="38" a="1"/>
  <c r="Z466" i="38" a="1"/>
  <c r="D401" i="38" a="1"/>
  <c r="N444" i="38" a="1"/>
  <c r="I211" i="38" a="1"/>
  <c r="N382" i="38" a="1"/>
  <c r="D420" i="38" a="1"/>
  <c r="AA383" i="38" a="1"/>
  <c r="L235" i="38" a="1"/>
  <c r="AO250" i="38" a="1"/>
  <c r="Q403" i="38" a="1"/>
  <c r="F378" i="38" a="1"/>
  <c r="AG302" i="38" a="1"/>
  <c r="AJ97" i="38" a="1"/>
  <c r="AR278" i="38" a="1"/>
  <c r="AP369" i="38" a="1"/>
  <c r="D129" i="38" a="1"/>
  <c r="L324" i="38" a="1"/>
  <c r="O393" i="38" a="1"/>
  <c r="W216" i="38" a="1"/>
  <c r="N308" i="38" a="1"/>
  <c r="F162" i="38" a="1"/>
  <c r="E102" i="38" a="1"/>
  <c r="AC311" i="38" a="1"/>
  <c r="L461" i="38" a="1"/>
  <c r="AL308" i="38" a="1"/>
  <c r="P259" i="38" a="1"/>
  <c r="J197" i="38" a="1"/>
  <c r="U211" i="38" a="1"/>
  <c r="AB472" i="38" a="1"/>
  <c r="L294" i="38" a="1"/>
  <c r="N217" i="38" a="1"/>
  <c r="AH353" i="38" a="1"/>
  <c r="R235" i="38" a="1"/>
  <c r="AO153" i="38" a="1"/>
  <c r="AA238" i="38" a="1"/>
  <c r="T318" i="38" a="1"/>
  <c r="AL80" i="38" a="1"/>
  <c r="S422" i="38" a="1"/>
  <c r="AE112" i="38" a="1"/>
  <c r="Q453" i="38" a="1"/>
  <c r="I181" i="38" a="1"/>
  <c r="AI249" i="38" a="1"/>
  <c r="AG468" i="38" a="1"/>
  <c r="X180" i="38" a="1"/>
  <c r="D98" i="38" a="1"/>
  <c r="X328" i="38" a="1"/>
  <c r="I209" i="38" a="1"/>
  <c r="AT294" i="38" a="1"/>
  <c r="AE357" i="38" a="1"/>
  <c r="H229" i="38" a="1"/>
  <c r="AR432" i="38" a="1"/>
  <c r="D228" i="38" a="1"/>
  <c r="Q186" i="38" a="1"/>
  <c r="Q126" i="38" a="1"/>
  <c r="Y456" i="38" a="1"/>
  <c r="AF462" i="38" a="1"/>
  <c r="Y334" i="38" a="1"/>
  <c r="U252" i="38" a="1"/>
  <c r="N209" i="38" a="1"/>
  <c r="AL333" i="38" a="1"/>
  <c r="AN470" i="38" a="1"/>
  <c r="AQ396" i="38" a="1"/>
  <c r="AD388" i="38" a="1"/>
  <c r="AG422" i="38" a="1"/>
  <c r="AD285" i="38" a="1"/>
  <c r="Q313" i="38" a="1"/>
  <c r="S99" i="38" a="1"/>
  <c r="D141" i="38" a="1"/>
  <c r="Z215" i="38" a="1"/>
  <c r="J379" i="38" a="1"/>
  <c r="Q141" i="38" a="1"/>
  <c r="K360" i="38" a="1"/>
  <c r="AC262" i="38" a="1"/>
  <c r="AO388" i="38" a="1"/>
  <c r="AK459" i="38" a="1"/>
  <c r="H370" i="38" a="1"/>
  <c r="M411" i="38" a="1"/>
  <c r="AC329" i="38" a="1"/>
  <c r="F289" i="38" a="1"/>
  <c r="Q258" i="38" a="1"/>
  <c r="J240" i="38" a="1"/>
  <c r="Y126" i="38" a="1"/>
  <c r="S340" i="38" a="1"/>
  <c r="AK402" i="38" a="1"/>
  <c r="R288" i="38" a="1"/>
  <c r="W304" i="38" a="1"/>
  <c r="AB409" i="38" a="1"/>
  <c r="N325" i="38" a="1"/>
  <c r="T430" i="38" a="1"/>
  <c r="W244" i="38" a="1"/>
  <c r="AB346" i="38" a="1"/>
  <c r="AH349" i="38" a="1"/>
  <c r="AM361" i="38" a="1"/>
  <c r="O439" i="38" a="1"/>
  <c r="AF227" i="38" a="1"/>
  <c r="U457" i="38" a="1"/>
  <c r="D145" i="38" a="1"/>
  <c r="I398" i="38" a="1"/>
  <c r="AE433" i="38" a="1"/>
  <c r="L299" i="38" a="1"/>
  <c r="AT398" i="38" a="1"/>
  <c r="N283" i="38" a="1"/>
  <c r="M200" i="38" a="1"/>
  <c r="T429" i="38" a="1"/>
  <c r="D217" i="38" a="1"/>
  <c r="Y451" i="38" a="1"/>
  <c r="S326" i="38" a="1"/>
  <c r="T470" i="38" a="1"/>
  <c r="AD422" i="38" a="1"/>
  <c r="AP316" i="38" a="1"/>
  <c r="AP447" i="38" a="1"/>
  <c r="AF113" i="38" a="1"/>
  <c r="AT385" i="38" a="1"/>
  <c r="U201" i="38" a="1"/>
  <c r="AC332" i="38" a="1"/>
  <c r="K201" i="38" a="1"/>
  <c r="F80" i="38" a="1"/>
  <c r="AM214" i="38" a="1"/>
  <c r="S465" i="38" a="1"/>
  <c r="AN436" i="38" a="1"/>
  <c r="F220" i="38" a="1"/>
  <c r="AO237" i="38" a="1"/>
  <c r="O270" i="38" a="1"/>
  <c r="AA387" i="38" a="1"/>
  <c r="AL180" i="38" a="1"/>
  <c r="W359" i="38" a="1"/>
  <c r="Q447" i="38" a="1"/>
  <c r="AA314" i="38" a="1"/>
  <c r="M313" i="38" a="1"/>
  <c r="S390" i="38" a="1"/>
  <c r="Q461" i="38" a="1"/>
  <c r="Q433" i="38" a="1"/>
  <c r="E266" i="38" a="1"/>
  <c r="AE464" i="38" a="1"/>
  <c r="AN384" i="38" a="1"/>
  <c r="S286" i="38" a="1"/>
  <c r="AO281" i="38" a="1"/>
  <c r="AS440" i="38" a="1"/>
  <c r="AK288" i="38" a="1"/>
  <c r="N461" i="38" a="1"/>
  <c r="S273" i="38" a="1"/>
  <c r="J363" i="38" a="1"/>
  <c r="AB349" i="38" a="1"/>
  <c r="N136" i="38" a="1"/>
  <c r="O446" i="38" a="1"/>
  <c r="E446" i="38" a="1"/>
  <c r="AB387" i="38" a="1"/>
  <c r="AO338" i="38" a="1"/>
  <c r="D275" i="38" a="1"/>
  <c r="D440" i="38" a="1"/>
  <c r="G417" i="38" a="1"/>
  <c r="O422" i="38" a="1"/>
  <c r="N470" i="38" a="1"/>
  <c r="AG262" i="38" a="1"/>
  <c r="G326" i="38" a="1"/>
  <c r="F468" i="38" a="1"/>
  <c r="M431" i="38" a="1"/>
  <c r="U442" i="38" a="1"/>
  <c r="AN201" i="38" a="1"/>
  <c r="I73" i="38" a="1"/>
  <c r="T305" i="38" a="1"/>
  <c r="Y416" i="38" a="1"/>
  <c r="R212" i="38" a="1"/>
  <c r="F363" i="38" a="1"/>
  <c r="K380" i="38" a="1"/>
  <c r="R338" i="38" a="1"/>
  <c r="R342" i="38" a="1"/>
  <c r="AR323" i="38" a="1"/>
  <c r="AT146" i="38" a="1"/>
  <c r="AS309" i="38" a="1"/>
  <c r="S212" i="38" a="1"/>
  <c r="AA469" i="38" a="1"/>
  <c r="P449" i="38" a="1"/>
  <c r="X258" i="38" a="1"/>
  <c r="AO401" i="38" a="1"/>
  <c r="K287" i="38" a="1"/>
  <c r="U198" i="38" a="1"/>
  <c r="W446" i="38" a="1"/>
  <c r="M270" i="38" a="1"/>
  <c r="AQ438" i="38" a="1"/>
  <c r="AE319" i="38" a="1"/>
  <c r="V419" i="38" a="1"/>
  <c r="AK208" i="38" a="1"/>
  <c r="M106" i="38" a="1"/>
  <c r="AN339" i="38" a="1"/>
  <c r="J311" i="38" a="1"/>
  <c r="AH362" i="38" a="1"/>
  <c r="AR256" i="38" a="1"/>
  <c r="AH412" i="38" a="1"/>
  <c r="O235" i="38" a="1"/>
  <c r="K233" i="38" a="1"/>
  <c r="AH343" i="38" a="1"/>
  <c r="AT268" i="38" a="1"/>
  <c r="W247" i="38" a="1"/>
  <c r="AL434" i="38" a="1"/>
  <c r="T353" i="38" a="1"/>
  <c r="Y104" i="38" a="1"/>
  <c r="AM271" i="38" a="1"/>
  <c r="AD152" i="38" a="1"/>
  <c r="AD324" i="38" a="1"/>
  <c r="AH220" i="38" a="1"/>
  <c r="AS133" i="38" a="1"/>
  <c r="AQ461" i="38" a="1"/>
  <c r="Q434" i="38" a="1"/>
  <c r="F337" i="38" a="1"/>
  <c r="Y331" i="38" a="1"/>
  <c r="AL338" i="38" a="1"/>
  <c r="X413" i="38" a="1"/>
  <c r="J342" i="38" a="1"/>
  <c r="X158" i="38" a="1"/>
  <c r="AK469" i="38" a="1"/>
  <c r="M294" i="38" a="1"/>
  <c r="L361" i="38" a="1"/>
  <c r="E404" i="38" a="1"/>
  <c r="O385" i="38" a="1"/>
  <c r="AK414" i="38" a="1"/>
  <c r="U285" i="38" a="1"/>
  <c r="AA221" i="38" a="1"/>
  <c r="AS416" i="38" a="1"/>
  <c r="AG252" i="38" a="1"/>
  <c r="AA215" i="38" a="1"/>
  <c r="AE336" i="38" a="1"/>
  <c r="R162" i="38" a="1"/>
  <c r="V215" i="38" a="1"/>
  <c r="AT165" i="38" a="1"/>
  <c r="E291" i="38" a="1"/>
  <c r="AA223" i="38" a="1"/>
  <c r="AQ429" i="38" a="1"/>
  <c r="Y252" i="38" a="1"/>
  <c r="AC379" i="38" a="1"/>
  <c r="U279" i="38" a="1"/>
  <c r="AC326" i="38" a="1"/>
  <c r="R329" i="38" a="1"/>
  <c r="L373" i="38" a="1"/>
  <c r="F252" i="38" a="1"/>
  <c r="AD198" i="38" a="1"/>
  <c r="AE455" i="38" a="1"/>
  <c r="AD327" i="38" a="1"/>
  <c r="AO400" i="38" a="1"/>
  <c r="X349" i="38" a="1"/>
  <c r="AB257" i="38" a="1"/>
  <c r="I147" i="38" a="1"/>
  <c r="D345" i="38" a="1"/>
  <c r="J435" i="38" a="1"/>
  <c r="AL256" i="38" a="1"/>
  <c r="R255" i="38" a="1"/>
  <c r="AK322" i="38" a="1"/>
  <c r="AD395" i="38" a="1"/>
  <c r="P426" i="38" a="1"/>
  <c r="L370" i="38" a="1"/>
  <c r="AI266" i="38" a="1"/>
  <c r="AK354" i="38" a="1"/>
  <c r="J307" i="38" a="1"/>
  <c r="J391" i="38" a="1"/>
  <c r="R159" i="38" a="1"/>
  <c r="AB103" i="38" a="1"/>
  <c r="T355" i="38" a="1"/>
  <c r="AC299" i="38" a="1"/>
  <c r="X241" i="38" a="1"/>
  <c r="AC308" i="38" a="1"/>
  <c r="AT242" i="38" a="1"/>
  <c r="I440" i="38" a="1"/>
  <c r="AG390" i="38" a="1"/>
  <c r="Z427" i="38" a="1"/>
  <c r="S369" i="38" a="1"/>
  <c r="L160" i="38" a="1"/>
  <c r="R265" i="38" a="1"/>
  <c r="AS131" i="38" a="1"/>
  <c r="AN262" i="38" a="1"/>
  <c r="AA420" i="38" a="1"/>
  <c r="AA246" i="38" a="1"/>
  <c r="O401" i="38" a="1"/>
  <c r="F197" i="38" a="1"/>
  <c r="X299" i="38" a="1"/>
  <c r="AB281" i="38" a="1"/>
  <c r="U183" i="38" a="1"/>
  <c r="T223" i="38" a="1"/>
  <c r="U195" i="38" a="1"/>
  <c r="N285" i="38" a="1"/>
  <c r="M329" i="38" a="1"/>
  <c r="AL455" i="38" a="1"/>
  <c r="AE471" i="38" a="1"/>
  <c r="AD368" i="38" a="1"/>
  <c r="F222" i="38" a="1"/>
  <c r="S401" i="38" a="1"/>
  <c r="M322" i="38" a="1"/>
  <c r="W157" i="38" a="1"/>
  <c r="AR143" i="38" a="1"/>
  <c r="R370" i="38" a="1"/>
  <c r="AQ436" i="38" a="1"/>
  <c r="AR300" i="38" a="1"/>
  <c r="H433" i="38" a="1"/>
  <c r="N374" i="38" a="1"/>
  <c r="AG156" i="38" a="1"/>
  <c r="AE431" i="38" a="1"/>
  <c r="AK198" i="38" a="1"/>
  <c r="H225" i="38" a="1"/>
  <c r="N208" i="38" a="1"/>
  <c r="E336" i="38" a="1"/>
  <c r="AK435" i="38" a="1"/>
  <c r="AL376" i="38" a="1"/>
  <c r="E183" i="38" a="1"/>
  <c r="E237" i="38" a="1"/>
  <c r="S160" i="38" a="1"/>
  <c r="I458" i="38" a="1"/>
  <c r="AL99" i="38" a="1"/>
  <c r="AF423" i="38" a="1"/>
  <c r="P377" i="38" a="1"/>
  <c r="AG192" i="38" a="1"/>
  <c r="X84" i="38" a="1"/>
  <c r="AO280" i="38" a="1"/>
  <c r="AS434" i="38" a="1"/>
  <c r="X432" i="38" a="1"/>
  <c r="I243" i="38" a="1"/>
  <c r="L432" i="38" a="1"/>
  <c r="V338" i="38" a="1"/>
  <c r="N301" i="38" a="1"/>
  <c r="AB423" i="38" a="1"/>
  <c r="N327" i="38" a="1"/>
  <c r="Z370" i="38" a="1"/>
  <c r="U428" i="38" a="1"/>
  <c r="AB167" i="38" a="1"/>
  <c r="Z275" i="38" a="1"/>
  <c r="F257" i="38" a="1"/>
  <c r="N73" i="38" a="1"/>
  <c r="AD305" i="38" a="1"/>
  <c r="AC453" i="38" a="1"/>
  <c r="AP284" i="38" a="1"/>
  <c r="I414" i="38" a="1"/>
  <c r="Y178" i="38" a="1"/>
  <c r="AM350" i="38" a="1"/>
  <c r="H245" i="38" a="1"/>
  <c r="AP82" i="38" a="1"/>
  <c r="G307" i="38" a="1"/>
  <c r="AP168" i="38" a="1"/>
  <c r="AS326" i="38" a="1"/>
  <c r="AT277" i="38" a="1"/>
  <c r="AB186" i="38" a="1"/>
  <c r="AR122" i="38" a="1"/>
  <c r="P460" i="38" a="1"/>
  <c r="L127" i="38" a="1"/>
  <c r="AJ414" i="38" a="1"/>
  <c r="AF450" i="38" a="1"/>
  <c r="M334" i="38" a="1"/>
  <c r="AD347" i="38" a="1"/>
  <c r="AJ272" i="38" a="1"/>
  <c r="P301" i="38" a="1"/>
  <c r="D459" i="38" a="1"/>
  <c r="AT175" i="38" a="1"/>
  <c r="K332" i="38" a="1"/>
  <c r="Q133" i="38" a="1"/>
  <c r="AQ435" i="38" a="1"/>
  <c r="D117" i="38" a="1"/>
  <c r="AK95" i="38" a="1"/>
  <c r="AC161" i="38" a="1"/>
  <c r="AQ416" i="38" a="1"/>
  <c r="D338" i="38" a="1"/>
  <c r="Q98" i="38" a="1"/>
  <c r="N224" i="38" a="1"/>
  <c r="F262" i="38" a="1"/>
  <c r="AA384" i="38" a="1"/>
  <c r="AE274" i="38" a="1"/>
  <c r="F403" i="38" a="1"/>
  <c r="W395" i="38" a="1"/>
  <c r="I325" i="38" a="1"/>
  <c r="I442" i="38" a="1"/>
  <c r="G297" i="38" a="1"/>
  <c r="AG240" i="38" a="1"/>
  <c r="Q319" i="38" a="1"/>
  <c r="N455" i="38" a="1"/>
  <c r="AR228" i="38" a="1"/>
  <c r="I421" i="38" a="1"/>
  <c r="S215" i="38" a="1"/>
  <c r="Q224" i="38" a="1"/>
  <c r="AR125" i="38" a="1"/>
  <c r="D369" i="38" a="1"/>
  <c r="L300" i="38" a="1"/>
  <c r="H152" i="38" a="1"/>
  <c r="N330" i="38" a="1"/>
  <c r="E290" i="38" a="1"/>
  <c r="AI446" i="38" a="1"/>
  <c r="AQ339" i="38" a="1"/>
  <c r="AP161" i="38" a="1"/>
  <c r="F375" i="38" a="1"/>
  <c r="Z111" i="38" a="1"/>
  <c r="D454" i="38" a="1"/>
  <c r="X274" i="38" a="1"/>
  <c r="T436" i="38" a="1"/>
  <c r="O266" i="38" a="1"/>
  <c r="AG224" i="38" a="1"/>
  <c r="AK361" i="38" a="1"/>
  <c r="J449" i="38" a="1"/>
  <c r="D88" i="38" a="1"/>
  <c r="R207" i="38" a="1"/>
  <c r="R341" i="38" a="1"/>
  <c r="L282" i="38" a="1"/>
  <c r="D354" i="38" a="1"/>
  <c r="R382" i="38" a="1"/>
  <c r="AE314" i="38" a="1"/>
  <c r="S469" i="38" a="1"/>
  <c r="I446" i="38" a="1"/>
  <c r="W378" i="38" a="1"/>
  <c r="AL437" i="38" a="1"/>
  <c r="AR453" i="38" a="1"/>
  <c r="AQ414" i="38" a="1"/>
  <c r="U142" i="38" a="1"/>
  <c r="Z348" i="38" a="1"/>
  <c r="F217" i="38" a="1"/>
  <c r="F294" i="38" a="1"/>
  <c r="P407" i="38" a="1"/>
  <c r="D281" i="38" a="1"/>
  <c r="R156" i="38" a="1"/>
  <c r="AA335" i="38" a="1"/>
  <c r="F321" i="38" a="1"/>
  <c r="E208" i="38" a="1"/>
  <c r="O410" i="38" a="1"/>
  <c r="AT316" i="38" a="1"/>
  <c r="AM465" i="38" a="1"/>
  <c r="AN173" i="38" a="1"/>
  <c r="AE369" i="38" a="1"/>
  <c r="AI291" i="38" a="1"/>
  <c r="K208" i="38" a="1"/>
  <c r="T195" i="38" a="1"/>
  <c r="R198" i="38" a="1"/>
  <c r="AS419" i="38" a="1"/>
  <c r="L258" i="38" a="1"/>
  <c r="U305" i="38" a="1"/>
  <c r="W415" i="38" a="1"/>
  <c r="K164" i="38" a="1"/>
  <c r="AA356" i="38" a="1"/>
  <c r="AD442" i="38" a="1"/>
  <c r="AJ281" i="38" a="1"/>
  <c r="AB468" i="38" a="1"/>
  <c r="AB401" i="38" a="1"/>
  <c r="V293" i="38" a="1"/>
  <c r="AB268" i="38" a="1"/>
  <c r="F83" i="38" a="1"/>
  <c r="AL305" i="38" a="1"/>
  <c r="R317" i="38" a="1"/>
  <c r="AR387" i="38" a="1"/>
  <c r="X194" i="38" a="1"/>
  <c r="Z437" i="38" a="1"/>
  <c r="AR421" i="38" a="1"/>
  <c r="E391" i="38" a="1"/>
  <c r="F420" i="38" a="1"/>
  <c r="Y378" i="38" a="1"/>
  <c r="AG413" i="38" a="1"/>
  <c r="J263" i="38" a="1"/>
  <c r="AQ394" i="38" a="1"/>
  <c r="N163" i="38" a="1"/>
  <c r="F215" i="38" a="1"/>
  <c r="AF337" i="38" a="1"/>
  <c r="U193" i="38" a="1"/>
  <c r="K220" i="38" a="1"/>
  <c r="AM462" i="38" a="1"/>
  <c r="U408" i="38" a="1"/>
  <c r="T306" i="38" a="1"/>
  <c r="AP355" i="38" a="1"/>
  <c r="L410" i="38" a="1"/>
  <c r="S376" i="38" a="1"/>
  <c r="R421" i="38" a="1"/>
  <c r="AD466" i="38" a="1"/>
  <c r="E264" i="38" a="1"/>
  <c r="AH320" i="38" a="1"/>
  <c r="AM346" i="38" a="1"/>
  <c r="H381" i="38" a="1"/>
  <c r="AQ324" i="38" a="1"/>
  <c r="Q271" i="38" a="1"/>
  <c r="M165" i="38" a="1"/>
  <c r="R208" i="38" a="1"/>
  <c r="E184" i="38" a="1"/>
  <c r="AM209" i="38" a="1"/>
  <c r="I92" i="38" a="1"/>
  <c r="V456" i="38" a="1"/>
  <c r="W288" i="38" a="1"/>
  <c r="E249" i="38" a="1"/>
  <c r="V188" i="38" a="1"/>
  <c r="AD296" i="38" a="1"/>
  <c r="AG296" i="38" a="1"/>
  <c r="AP470" i="38" a="1"/>
  <c r="I459" i="38" a="1"/>
  <c r="AP351" i="38" a="1"/>
  <c r="R409" i="38" a="1"/>
  <c r="AR292" i="38" a="1"/>
  <c r="AJ287" i="38" a="1"/>
  <c r="AP219" i="38" a="1"/>
  <c r="AM386" i="38" a="1"/>
  <c r="O394" i="38" a="1"/>
  <c r="Y398" i="38" a="1"/>
  <c r="AP170" i="38" a="1"/>
  <c r="AQ297" i="38" a="1"/>
  <c r="G318" i="38" a="1"/>
  <c r="AE418" i="38" a="1"/>
  <c r="T281" i="38" a="1"/>
  <c r="AD454" i="38" a="1"/>
  <c r="AD253" i="38" a="1"/>
  <c r="AA240" i="38" a="1"/>
  <c r="V317" i="38" a="1"/>
  <c r="AS421" i="38" a="1"/>
  <c r="O117" i="38" a="1"/>
  <c r="AG276" i="38" a="1"/>
  <c r="Z167" i="38" a="1"/>
  <c r="AR408" i="38" a="1"/>
  <c r="AA271" i="38" a="1"/>
  <c r="AJ167" i="38" a="1"/>
  <c r="Q227" i="38" a="1"/>
  <c r="AD381" i="38" a="1"/>
  <c r="J312" i="38" a="1"/>
  <c r="U247" i="38" a="1"/>
  <c r="AH456" i="38" a="1"/>
  <c r="E187" i="38" a="1"/>
  <c r="AT261" i="38" a="1"/>
  <c r="F144" i="38" a="1"/>
  <c r="AN399" i="38" a="1"/>
  <c r="AI271" i="38" a="1"/>
  <c r="N381" i="38" a="1"/>
  <c r="Z282" i="38" a="1"/>
  <c r="F219" i="38" a="1"/>
  <c r="Y214" i="38" a="1"/>
  <c r="AC434" i="38" a="1"/>
  <c r="U470" i="38" a="1"/>
  <c r="AA455" i="38" a="1"/>
  <c r="AM398" i="38" a="1"/>
  <c r="AJ265" i="38" a="1"/>
  <c r="AD128" i="38" a="1"/>
  <c r="AA362" i="38" a="1"/>
  <c r="G73" i="38" a="1"/>
  <c r="AA249" i="38" a="1"/>
  <c r="AN310" i="38" a="1"/>
  <c r="T325" i="38" a="1"/>
  <c r="S220" i="38" a="1"/>
  <c r="Y161" i="38" a="1"/>
  <c r="V88" i="38" a="1"/>
  <c r="AH451" i="38" a="1"/>
  <c r="AJ251" i="38" a="1"/>
  <c r="AE394" i="38" a="1"/>
  <c r="J432" i="38" a="1"/>
  <c r="AB261" i="38" a="1"/>
  <c r="V355" i="38" a="1"/>
  <c r="AT460" i="38" a="1"/>
  <c r="AM186" i="38" a="1"/>
  <c r="G467" i="38" a="1"/>
  <c r="AT157" i="38" a="1"/>
  <c r="W148" i="38" a="1"/>
  <c r="R120" i="38" a="1"/>
  <c r="AM314" i="38" a="1"/>
  <c r="W351" i="38" a="1"/>
  <c r="AS186" i="38" a="1"/>
  <c r="L151" i="38" a="1"/>
  <c r="W447" i="38" a="1"/>
  <c r="AC420" i="38" a="1"/>
  <c r="AC259" i="38" a="1"/>
  <c r="AK405" i="38" a="1"/>
  <c r="AB314" i="38" a="1"/>
  <c r="AT366" i="38" a="1"/>
  <c r="AF198" i="38" a="1"/>
  <c r="E113" i="38" a="1"/>
  <c r="AO266" i="38" a="1"/>
  <c r="L396" i="38" a="1"/>
  <c r="F387" i="38" a="1"/>
  <c r="I464" i="38" a="1"/>
  <c r="AJ226" i="38" a="1"/>
  <c r="L289" i="38" a="1"/>
  <c r="AE456" i="38" a="1"/>
  <c r="Q91" i="38" a="1"/>
  <c r="G122" i="38" a="1"/>
  <c r="R297" i="38" a="1"/>
  <c r="W151" i="38" a="1"/>
  <c r="AP209" i="38" a="1"/>
  <c r="AN225" i="38" a="1"/>
  <c r="AF447" i="38" a="1"/>
  <c r="X289" i="38" a="1"/>
  <c r="AC292" i="38" a="1"/>
  <c r="O381" i="38" a="1"/>
  <c r="F383" i="38" a="1"/>
  <c r="N384" i="38" a="1"/>
  <c r="P205" i="38" a="1"/>
  <c r="E398" i="38" a="1"/>
  <c r="D191" i="38" a="1"/>
  <c r="K434" i="38" a="1"/>
  <c r="G311" i="38" a="1"/>
  <c r="T227" i="38" a="1"/>
  <c r="AR443" i="38" a="1"/>
  <c r="AL260" i="38" a="1"/>
  <c r="V450" i="38" a="1"/>
  <c r="V446" i="38" a="1"/>
  <c r="AJ467" i="38" a="1"/>
  <c r="U357" i="38" a="1"/>
  <c r="L468" i="38" a="1"/>
  <c r="AS216" i="38" a="1"/>
  <c r="O283" i="38" a="1"/>
  <c r="L105" i="38" a="1"/>
  <c r="W140" i="38" a="1"/>
  <c r="O267" i="38" a="1"/>
  <c r="AR322" i="38" a="1"/>
  <c r="Q131" i="38" a="1"/>
  <c r="AC189" i="38" a="1"/>
  <c r="F450" i="38" a="1"/>
  <c r="G421" i="38" a="1"/>
  <c r="AA331" i="38" a="1"/>
  <c r="AB148" i="38" a="1"/>
  <c r="U346" i="38" a="1"/>
  <c r="D182" i="38" a="1"/>
  <c r="AO449" i="38" a="1"/>
  <c r="T159" i="38" a="1"/>
  <c r="AH448" i="38" a="1"/>
  <c r="AE298" i="38" a="1"/>
  <c r="I344" i="38" a="1"/>
  <c r="AQ272" i="38" a="1"/>
  <c r="AC375" i="38" a="1"/>
  <c r="AH232" i="38" a="1"/>
  <c r="X336" i="38" a="1"/>
  <c r="K435" i="38" a="1"/>
  <c r="AP263" i="38" a="1"/>
  <c r="D397" i="38" a="1"/>
  <c r="E346" i="38" a="1"/>
  <c r="AN350" i="38" a="1"/>
  <c r="AS306" i="38" a="1"/>
  <c r="Z396" i="38" a="1"/>
  <c r="Q340" i="38" a="1"/>
  <c r="AO398" i="38" a="1"/>
  <c r="G418" i="38" a="1"/>
  <c r="AC389" i="38" a="1"/>
  <c r="AQ397" i="38" a="1"/>
  <c r="AK465" i="38" a="1"/>
  <c r="AQ202" i="38" a="1"/>
  <c r="AS178" i="38" a="1"/>
  <c r="D183" i="38" a="1"/>
  <c r="T349" i="38" a="1"/>
  <c r="L433" i="38" a="1"/>
  <c r="E112" i="38" a="1"/>
  <c r="Q260" i="38" a="1"/>
  <c r="AM380" i="38" a="1"/>
  <c r="AJ140" i="38" a="1"/>
  <c r="AJ349" i="38" a="1"/>
  <c r="AN311" i="38" a="1"/>
  <c r="AS232" i="38" a="1"/>
  <c r="P444" i="38" a="1"/>
  <c r="AN331" i="38" a="1"/>
  <c r="I289" i="38" a="1"/>
  <c r="Q320" i="38" a="1"/>
  <c r="H352" i="38" a="1"/>
  <c r="AG267" i="38" a="1"/>
  <c r="AA311" i="38" a="1"/>
  <c r="AF419" i="38" a="1"/>
  <c r="AL189" i="38" a="1"/>
  <c r="AO120" i="38" a="1"/>
  <c r="AC378" i="38" a="1"/>
  <c r="Y371" i="38" a="1"/>
  <c r="R436" i="38" a="1"/>
  <c r="P185" i="38" a="1"/>
  <c r="F187" i="38" a="1"/>
  <c r="AR450" i="38" a="1"/>
  <c r="Z358" i="38" a="1"/>
  <c r="Z457" i="38" a="1"/>
  <c r="E247" i="38" a="1"/>
  <c r="AL345" i="38" a="1"/>
  <c r="AK424" i="38" a="1"/>
  <c r="E299" i="38" a="1"/>
  <c r="O351" i="38" a="1"/>
  <c r="AB140" i="38" a="1"/>
  <c r="J461" i="38" a="1"/>
  <c r="AI372" i="38" a="1"/>
  <c r="AA401" i="38" a="1"/>
  <c r="Q188" i="38" a="1"/>
  <c r="N437" i="38" a="1"/>
  <c r="P360" i="38" a="1"/>
  <c r="F302" i="38" a="1"/>
  <c r="AC88" i="38" a="1"/>
  <c r="AM338" i="38" a="1"/>
  <c r="AM294" i="38" a="1"/>
  <c r="AI259" i="38" a="1"/>
  <c r="AS142" i="38" a="1"/>
  <c r="G463" i="38" a="1"/>
  <c r="G465" i="38" a="1"/>
  <c r="Y322" i="38" a="1"/>
  <c r="AI236" i="38" a="1"/>
  <c r="AN345" i="38" a="1"/>
  <c r="G177" i="38" a="1"/>
  <c r="AH111" i="38" a="1"/>
  <c r="Y306" i="38" a="1"/>
  <c r="AT370" i="38" a="1"/>
  <c r="Q225" i="38" a="1"/>
  <c r="X137" i="38" a="1"/>
  <c r="AM324" i="38" a="1"/>
  <c r="AT465" i="38" a="1"/>
  <c r="AM404" i="38" a="1"/>
  <c r="AK463" i="38" a="1"/>
  <c r="R354" i="38" a="1"/>
  <c r="K74" i="38" a="1"/>
  <c r="AJ334" i="38" a="1"/>
  <c r="AA355" i="38" a="1"/>
  <c r="AS189" i="38" a="1"/>
  <c r="AO270" i="38" a="1"/>
  <c r="Z467" i="38" a="1"/>
  <c r="AO86" i="38" a="1"/>
  <c r="V350" i="38" a="1"/>
  <c r="AP430" i="38" a="1"/>
  <c r="J320" i="38" a="1"/>
  <c r="Y472" i="38" a="1"/>
  <c r="AE224" i="38" a="1"/>
  <c r="D164" i="38" a="1"/>
  <c r="AQ152" i="38" a="1"/>
  <c r="AF244" i="38" a="1"/>
  <c r="AG247" i="38" a="1"/>
  <c r="AM417" i="38" a="1"/>
  <c r="Q279" i="38" a="1"/>
  <c r="AA370" i="38" a="1"/>
  <c r="F320" i="38" a="1"/>
  <c r="AD413" i="38" a="1"/>
  <c r="AQ116" i="38" a="1"/>
  <c r="E150" i="38" a="1"/>
  <c r="AK343" i="38" a="1"/>
  <c r="J472" i="38" a="1"/>
  <c r="Q389" i="38" a="1"/>
  <c r="AH319" i="38" a="1"/>
  <c r="W365" i="38" a="1"/>
  <c r="Q299" i="38" a="1"/>
  <c r="P390" i="38" a="1"/>
  <c r="AI451" i="38" a="1"/>
  <c r="R146" i="38" a="1"/>
  <c r="AL294" i="38" a="1"/>
  <c r="G315" i="38" a="1"/>
  <c r="P374" i="38" a="1"/>
  <c r="R454" i="38" a="1"/>
  <c r="AS439" i="38" a="1"/>
  <c r="AM457" i="38" a="1"/>
  <c r="AO191" i="38" a="1"/>
  <c r="AD262" i="38" a="1"/>
  <c r="N347" i="38" a="1"/>
  <c r="T456" i="38" a="1"/>
  <c r="AM406" i="38" a="1"/>
  <c r="N287" i="38" a="1"/>
  <c r="U382" i="38" a="1"/>
  <c r="AG217" i="38" a="1"/>
  <c r="AK328" i="38" a="1"/>
  <c r="AB284" i="38" a="1"/>
  <c r="AB392" i="38" a="1"/>
  <c r="I401" i="38" a="1"/>
  <c r="J246" i="38" a="1"/>
  <c r="K457" i="38" a="1"/>
  <c r="AT406" i="38" a="1"/>
  <c r="AF378" i="38" a="1"/>
  <c r="AP156" i="38" a="1"/>
  <c r="AP302" i="38" a="1"/>
  <c r="Y210" i="38" a="1"/>
  <c r="AQ403" i="38" a="1"/>
  <c r="K225" i="38" a="1"/>
  <c r="AJ343" i="38" a="1"/>
  <c r="AS442" i="38" a="1"/>
  <c r="S414" i="38" a="1"/>
  <c r="H453" i="38" a="1"/>
  <c r="AA181" i="38" a="1"/>
  <c r="G379" i="38" a="1"/>
  <c r="S383" i="38" a="1"/>
  <c r="J196" i="38" a="1"/>
  <c r="AJ91" i="38" a="1"/>
  <c r="AJ419" i="38" a="1"/>
  <c r="Q337" i="38" a="1"/>
  <c r="I436" i="38" a="1"/>
  <c r="I378" i="38" a="1"/>
  <c r="AQ142" i="38" a="1"/>
  <c r="D266" i="38" a="1"/>
  <c r="Q291" i="38" a="1"/>
  <c r="AS305" i="38" a="1"/>
  <c r="T405" i="38" a="1"/>
  <c r="Q342" i="38" a="1"/>
  <c r="R466" i="38" a="1"/>
  <c r="AE465" i="38" a="1"/>
  <c r="AM295" i="38" a="1"/>
  <c r="N194" i="38" a="1"/>
  <c r="AH345" i="38" a="1"/>
  <c r="E153" i="38" a="1"/>
  <c r="I231" i="38" a="1"/>
  <c r="AF221" i="38" a="1"/>
  <c r="U449" i="38" a="1"/>
  <c r="S233" i="38" a="1"/>
  <c r="AL350" i="38" a="1"/>
  <c r="AR327" i="38" a="1"/>
  <c r="X398" i="38" a="1"/>
  <c r="AG425" i="38" a="1"/>
  <c r="D452" i="38" a="1"/>
  <c r="M337" i="38" a="1"/>
  <c r="P306" i="38" a="1"/>
  <c r="V279" i="38" a="1"/>
  <c r="AB467" i="38" a="1"/>
  <c r="D218" i="38" a="1"/>
  <c r="Y314" i="38" a="1"/>
  <c r="AR413" i="38" a="1"/>
  <c r="AM391" i="38" a="1"/>
  <c r="F361" i="38" a="1"/>
  <c r="O118" i="38" a="1"/>
  <c r="AT313" i="38" a="1"/>
  <c r="J393" i="38" a="1"/>
  <c r="AI436" i="38" a="1"/>
  <c r="AR254" i="38" a="1"/>
  <c r="Q440" i="38" a="1"/>
  <c r="W198" i="38" a="1"/>
  <c r="F319" i="38" a="1"/>
  <c r="AK294" i="38" a="1"/>
  <c r="K196" i="38" a="1"/>
  <c r="R179" i="38" a="1"/>
  <c r="AD384" i="38" a="1"/>
  <c r="Z118" i="38" a="1"/>
  <c r="D358" i="38" a="1"/>
  <c r="AD170" i="38" a="1"/>
  <c r="AN413" i="38" a="1"/>
  <c r="V100" i="38" a="1"/>
  <c r="Z445" i="38" a="1"/>
  <c r="AF394" i="38" a="1"/>
  <c r="AF458" i="38" a="1"/>
  <c r="K145" i="38" a="1"/>
  <c r="Y152" i="38" a="1"/>
  <c r="AS160" i="38" a="1"/>
  <c r="AK378" i="38" a="1"/>
  <c r="AL363" i="38" a="1"/>
  <c r="Q253" i="38" a="1"/>
  <c r="X214" i="38" a="1"/>
  <c r="AQ400" i="38" a="1"/>
  <c r="AM365" i="38" a="1"/>
  <c r="D406" i="38" a="1"/>
  <c r="U324" i="38" a="1"/>
  <c r="AM368" i="38" a="1"/>
  <c r="E311" i="38" a="1"/>
  <c r="X437" i="38" a="1"/>
  <c r="O232" i="38" a="1"/>
  <c r="G400" i="38" a="1"/>
  <c r="S244" i="38" a="1"/>
  <c r="L425" i="38" a="1"/>
  <c r="U355" i="38" a="1"/>
  <c r="AS356" i="38" a="1"/>
  <c r="I260" i="38" a="1"/>
  <c r="AO256" i="38" a="1"/>
  <c r="AK417" i="38" a="1"/>
  <c r="AF203" i="38" a="1"/>
  <c r="AS273" i="38" a="1"/>
  <c r="AP420" i="38" a="1"/>
  <c r="J464" i="38" a="1"/>
  <c r="Z464" i="38" a="1"/>
  <c r="Y400" i="38" a="1"/>
  <c r="AG235" i="38" a="1"/>
  <c r="Q398" i="38" a="1"/>
  <c r="AR366" i="38" a="1"/>
  <c r="Q247" i="38" a="1"/>
  <c r="AA340" i="38" a="1"/>
  <c r="X81" i="38" a="1"/>
  <c r="V466" i="38" a="1"/>
  <c r="Q223" i="38" a="1"/>
  <c r="F241" i="38" a="1"/>
  <c r="E174" i="38" a="1"/>
  <c r="T175" i="38" a="1"/>
  <c r="AM411" i="38" a="1"/>
  <c r="AO148" i="38" a="1"/>
  <c r="AR294" i="38" a="1"/>
  <c r="V103" i="38" a="1"/>
  <c r="X393" i="38" a="1"/>
  <c r="AN323" i="38" a="1"/>
  <c r="AA303" i="38" a="1"/>
  <c r="S95" i="38" a="1"/>
  <c r="AN454" i="38" a="1"/>
  <c r="AL230" i="38" a="1"/>
  <c r="AB340" i="38" a="1"/>
  <c r="AR181" i="38" a="1"/>
  <c r="AO150" i="38" a="1"/>
  <c r="AG461" i="38" a="1"/>
  <c r="F398" i="38" a="1"/>
  <c r="AG334" i="38" a="1"/>
  <c r="J111" i="38" a="1"/>
  <c r="J369" i="38" a="1"/>
  <c r="AE350" i="38" a="1"/>
  <c r="X107" i="38" a="1"/>
  <c r="AE317" i="38" a="1"/>
  <c r="U119" i="38" a="1"/>
  <c r="AH369" i="38" a="1"/>
  <c r="AE261" i="38" a="1"/>
  <c r="AA184" i="38" a="1"/>
  <c r="AJ135" i="38" a="1"/>
  <c r="AC424" i="38" a="1"/>
  <c r="AA368" i="38" a="1"/>
  <c r="AJ425" i="38" a="1"/>
  <c r="AT338" i="38" a="1"/>
  <c r="G471" i="38" a="1"/>
  <c r="AH352" i="38" a="1"/>
  <c r="AS257" i="38" a="1"/>
  <c r="V436" i="38" a="1"/>
  <c r="P140" i="38" a="1"/>
  <c r="AM471" i="38" a="1"/>
  <c r="Q307" i="38" a="1"/>
  <c r="Q450" i="38" a="1"/>
  <c r="AR436" i="38" a="1"/>
  <c r="V201" i="38" a="1"/>
  <c r="AK430" i="38" a="1"/>
  <c r="AH464" i="38" a="1"/>
  <c r="X417" i="38" a="1"/>
  <c r="AK385" i="38" a="1"/>
  <c r="H437" i="38" a="1"/>
  <c r="H394" i="38" a="1"/>
  <c r="H283" i="38" a="1"/>
  <c r="AO471" i="38" a="1"/>
  <c r="AS103" i="38" a="1"/>
  <c r="AJ119" i="38" a="1"/>
  <c r="N291" i="38" a="1"/>
  <c r="AA429" i="38" a="1"/>
  <c r="AF211" i="38" a="1"/>
  <c r="AQ452" i="38" a="1"/>
  <c r="AF266" i="38" a="1"/>
  <c r="AO406" i="38" a="1"/>
  <c r="AQ433" i="38" a="1"/>
  <c r="V324" i="38" a="1"/>
  <c r="M350" i="38" a="1"/>
  <c r="M124" i="38" a="1"/>
  <c r="L418" i="38" a="1"/>
  <c r="I397" i="38" a="1"/>
  <c r="E111" i="38" a="1"/>
  <c r="T364" i="38" a="1"/>
  <c r="I146" i="38" a="1"/>
  <c r="K405" i="38" a="1"/>
  <c r="AR393" i="38" a="1"/>
  <c r="AB369" i="38" a="1"/>
  <c r="AE258" i="38" a="1"/>
  <c r="AL334" i="38" a="1"/>
  <c r="F360" i="38" a="1"/>
  <c r="N165" i="38" a="1"/>
  <c r="AE439" i="38" a="1"/>
  <c r="AR331" i="38" a="1"/>
  <c r="AM375" i="38" a="1"/>
  <c r="T467" i="38" a="1"/>
  <c r="AC293" i="38" a="1"/>
  <c r="G263" i="38" a="1"/>
  <c r="AF88" i="38" a="1"/>
  <c r="AI416" i="38" a="1"/>
  <c r="K345" i="38" a="1"/>
  <c r="AB214" i="38" a="1"/>
  <c r="D200" i="38" a="1"/>
  <c r="AK409" i="38" a="1"/>
  <c r="T202" i="38" a="1"/>
  <c r="R101" i="38" a="1"/>
  <c r="L420" i="38" a="1"/>
  <c r="AK215" i="38" a="1"/>
  <c r="L95" i="38" a="1"/>
  <c r="D73" i="38" a="1"/>
  <c r="M442" i="38" a="1"/>
  <c r="F348" i="38" a="1"/>
  <c r="AF206" i="38" a="1"/>
  <c r="D365" i="38" a="1"/>
  <c r="O402" i="38" a="1"/>
  <c r="AN364" i="38" a="1"/>
  <c r="AF321" i="38" a="1"/>
  <c r="M454" i="38" a="1"/>
  <c r="Q407" i="38" a="1"/>
  <c r="AK269" i="38" a="1"/>
  <c r="E91" i="38" a="1"/>
  <c r="AQ228" i="38" a="1"/>
  <c r="L269" i="38" a="1"/>
  <c r="D322" i="38" a="1"/>
  <c r="AR321" i="38" a="1"/>
  <c r="AC354" i="38" a="1"/>
  <c r="I384" i="38" a="1"/>
  <c r="L450" i="38" a="1"/>
  <c r="AS184" i="38" a="1"/>
  <c r="AR361" i="38" a="1"/>
  <c r="AO116" i="38" a="1"/>
  <c r="S402" i="38" a="1"/>
  <c r="Z327" i="38" a="1"/>
  <c r="V397" i="38" a="1"/>
  <c r="E190" i="38" a="1"/>
  <c r="K206" i="38" a="1"/>
  <c r="M308" i="38" a="1"/>
  <c r="I237" i="38" a="1"/>
  <c r="AH248" i="38" a="1"/>
  <c r="R168" i="38" a="1"/>
  <c r="J371" i="38" a="1"/>
  <c r="V332" i="38" a="1"/>
  <c r="Y200" i="38" a="1"/>
  <c r="D307" i="38" a="1"/>
  <c r="I395" i="38" a="1"/>
  <c r="AE264" i="38" a="1"/>
  <c r="W405" i="38" a="1"/>
  <c r="K465" i="38" a="1"/>
  <c r="AS451" i="38" a="1"/>
  <c r="AG404" i="38" a="1"/>
  <c r="K160" i="38" a="1"/>
  <c r="AK358" i="38" a="1"/>
  <c r="R104" i="38" a="1"/>
  <c r="P370" i="38" a="1"/>
  <c r="AD226" i="38" a="1"/>
  <c r="AN465" i="38" a="1"/>
  <c r="AC425" i="38" a="1"/>
  <c r="AM124" i="38" a="1"/>
  <c r="W445" i="38" a="1"/>
  <c r="Q147" i="38" a="1"/>
  <c r="Y370" i="38" a="1"/>
  <c r="V213" i="38" a="1"/>
  <c r="D168" i="38" a="1"/>
  <c r="AO304" i="38" a="1"/>
  <c r="AP154" i="38" a="1"/>
  <c r="S97" i="38" a="1"/>
  <c r="L321" i="38" a="1"/>
  <c r="AI452" i="38" a="1"/>
  <c r="M365" i="38" a="1"/>
  <c r="AS114" i="38" a="1"/>
  <c r="Y280" i="38" a="1"/>
  <c r="F323" i="38" a="1"/>
  <c r="F143" i="38" a="1"/>
  <c r="Q190" i="38" a="1"/>
  <c r="AH459" i="38" a="1"/>
  <c r="AN280" i="38" a="1"/>
  <c r="AR319" i="38" a="1"/>
  <c r="V218" i="38" a="1"/>
  <c r="T298" i="38" a="1"/>
  <c r="G238" i="38" a="1"/>
  <c r="O438" i="38" a="1"/>
  <c r="V449" i="38" a="1"/>
  <c r="G285" i="38" a="1"/>
  <c r="AP287" i="38" a="1"/>
  <c r="AC370" i="38" a="1"/>
  <c r="O77" i="38" a="1"/>
  <c r="O441" i="38" a="1"/>
  <c r="AQ189" i="38" a="1"/>
  <c r="AS179" i="38" a="1"/>
  <c r="AE390" i="38" a="1"/>
  <c r="H429" i="38" a="1"/>
  <c r="H430" i="38" a="1"/>
  <c r="U410" i="38" a="1"/>
  <c r="AL194" i="38" a="1"/>
  <c r="Y450" i="38" a="1"/>
  <c r="L353" i="38" a="1"/>
  <c r="D106" i="38" a="1"/>
  <c r="L419" i="38" a="1"/>
  <c r="I249" i="38" a="1"/>
  <c r="Q80" i="38" a="1"/>
  <c r="AJ300" i="38" a="1"/>
  <c r="AO316" i="38" a="1"/>
  <c r="D362" i="38" a="1"/>
  <c r="AC416" i="38" a="1"/>
  <c r="Y396" i="38" a="1"/>
  <c r="N440" i="38" a="1"/>
  <c r="AH371" i="38" a="1"/>
  <c r="T378" i="38" a="1"/>
  <c r="H314" i="38" a="1"/>
  <c r="AM452" i="38" a="1"/>
  <c r="AM275" i="38" a="1"/>
  <c r="K290" i="38" a="1"/>
  <c r="F125" i="38" a="1"/>
  <c r="D324" i="38" a="1"/>
  <c r="AO432" i="38" a="1"/>
  <c r="K424" i="38" a="1"/>
  <c r="AF407" i="38" a="1"/>
  <c r="AR449" i="38" a="1"/>
  <c r="J202" i="38" a="1"/>
  <c r="M204" i="38" a="1"/>
  <c r="AQ375" i="38" a="1"/>
  <c r="Y455" i="38" a="1"/>
  <c r="AC249" i="38" a="1"/>
  <c r="AN370" i="38" a="1"/>
  <c r="E245" i="38" a="1"/>
  <c r="AR425" i="38" a="1"/>
  <c r="AL197" i="38" a="1"/>
  <c r="I434" i="38" a="1"/>
  <c r="AK440" i="38" a="1"/>
  <c r="I265" i="38" a="1"/>
  <c r="AD313" i="38" a="1"/>
  <c r="Y438" i="38" a="1"/>
  <c r="I409" i="38" a="1"/>
  <c r="J118" i="38" a="1"/>
  <c r="AL335" i="38" a="1"/>
  <c r="N295" i="38" a="1"/>
  <c r="T308" i="38" a="1"/>
  <c r="AJ358" i="38" a="1"/>
  <c r="AO155" i="38" a="1"/>
  <c r="Q369" i="38" a="1"/>
  <c r="AJ219" i="38" a="1"/>
  <c r="Y282" i="38" a="1"/>
  <c r="AM422" i="38" a="1"/>
  <c r="AN400" i="38" a="1"/>
  <c r="G308" i="38" a="1"/>
  <c r="AH250" i="38" a="1"/>
  <c r="F178" i="38" a="1"/>
  <c r="AQ200" i="38" a="1"/>
  <c r="AC198" i="38" a="1"/>
  <c r="L89" i="38" a="1"/>
  <c r="AL195" i="38" a="1"/>
  <c r="U223" i="38" a="1"/>
  <c r="L175" i="38" a="1"/>
  <c r="H298" i="38" a="1"/>
  <c r="Y452" i="38" a="1"/>
  <c r="L277" i="38" a="1"/>
  <c r="AO402" i="38" a="1"/>
  <c r="AA82" i="38" a="1"/>
  <c r="AD448" i="38" a="1"/>
  <c r="P451" i="38" a="1"/>
  <c r="D238" i="38" a="1"/>
  <c r="AJ353" i="38" a="1"/>
  <c r="AG432" i="38" a="1"/>
  <c r="Q196" i="38" a="1"/>
  <c r="AO450" i="38" a="1"/>
  <c r="AP337" i="38" a="1"/>
  <c r="D298" i="38" a="1"/>
  <c r="AL467" i="38" a="1"/>
  <c r="W187" i="38" a="1"/>
  <c r="Q463" i="38" a="1"/>
  <c r="G237" i="38" a="1"/>
  <c r="AO383" i="38" a="1"/>
  <c r="U463" i="38" a="1"/>
  <c r="AQ421" i="38" a="1"/>
  <c r="AT391" i="38" a="1"/>
  <c r="AE452" i="38" a="1"/>
  <c r="E108" i="38" a="1"/>
  <c r="I461" i="38" a="1"/>
  <c r="AL470" i="38" a="1"/>
  <c r="AN424" i="38" a="1"/>
  <c r="AJ345" i="38" a="1"/>
  <c r="AI175" i="38" a="1"/>
  <c r="E106" i="38" a="1"/>
  <c r="AR311" i="38" a="1"/>
  <c r="R399" i="38" a="1"/>
  <c r="T269" i="38" a="1"/>
  <c r="AL468" i="38" a="1"/>
  <c r="AN433" i="38" a="1"/>
  <c r="Q366" i="38" a="1"/>
  <c r="AA279" i="38" a="1"/>
  <c r="AI351" i="38" a="1"/>
  <c r="AO370" i="38" a="1"/>
  <c r="N465" i="38" a="1"/>
  <c r="J389" i="38" a="1"/>
  <c r="D220" i="38" a="1"/>
  <c r="Y166" i="38" a="1"/>
  <c r="X443" i="38" a="1"/>
  <c r="AH140" i="38" a="1"/>
  <c r="AG426" i="38" a="1"/>
  <c r="L285" i="38" a="1"/>
  <c r="AK191" i="38" a="1"/>
  <c r="O337" i="38" a="1"/>
  <c r="J73" i="38" a="1"/>
  <c r="L399" i="38" a="1"/>
  <c r="S343" i="38" a="1"/>
  <c r="M467" i="38" a="1"/>
  <c r="N233" i="38" a="1"/>
  <c r="U186" i="38" a="1"/>
  <c r="AP224" i="38" a="1"/>
  <c r="F299" i="38" a="1"/>
  <c r="AR328" i="38" a="1"/>
  <c r="Q354" i="38" a="1"/>
  <c r="AG331" i="38" a="1"/>
  <c r="AO426" i="38" a="1"/>
  <c r="D239" i="38" a="1"/>
  <c r="AE461" i="38" a="1"/>
  <c r="AE321" i="38" a="1"/>
  <c r="AG414" i="38" a="1"/>
  <c r="Q259" i="38" a="1"/>
  <c r="X230" i="38" a="1"/>
  <c r="D262" i="38" a="1"/>
  <c r="F456" i="38" a="1"/>
  <c r="R221" i="38" a="1"/>
  <c r="H414" i="38" a="1"/>
  <c r="E241" i="38" a="1"/>
  <c r="AB125" i="38" a="1"/>
  <c r="AD118" i="38" a="1"/>
  <c r="W472" i="38" a="1"/>
  <c r="I437" i="38" a="1"/>
  <c r="P395" i="38" a="1"/>
  <c r="AO452" i="38" a="1"/>
  <c r="X359" i="38" a="1"/>
  <c r="AD290" i="38" a="1"/>
  <c r="AF143" i="38" a="1"/>
  <c r="AA447" i="38" a="1"/>
  <c r="AG469" i="38" a="1"/>
  <c r="O453" i="38" a="1"/>
  <c r="AS363" i="38" a="1"/>
  <c r="S430" i="38" a="1"/>
  <c r="N319" i="38" a="1"/>
  <c r="E365" i="38" a="1"/>
  <c r="AK190" i="38" a="1"/>
  <c r="E413" i="38" a="1"/>
  <c r="AA242" i="38" a="1"/>
  <c r="F280" i="38" a="1"/>
  <c r="N395" i="38" a="1"/>
  <c r="M203" i="38" a="1"/>
  <c r="D115" i="38" a="1"/>
  <c r="Y386" i="38" a="1"/>
  <c r="H464" i="38" a="1"/>
  <c r="P313" i="38" a="1"/>
  <c r="AH427" i="38" a="1"/>
  <c r="AL401" i="38" a="1"/>
  <c r="AJ457" i="38" a="1"/>
  <c r="U297" i="38" a="1"/>
  <c r="AR358" i="38" a="1"/>
  <c r="S207" i="38" a="1"/>
  <c r="AG449" i="38" a="1"/>
  <c r="AO330" i="38" a="1"/>
  <c r="AJ441" i="38" a="1"/>
  <c r="F209" i="38" a="1"/>
  <c r="E421" i="38" a="1"/>
  <c r="AD364" i="38" a="1"/>
  <c r="AS384" i="38" a="1"/>
  <c r="Y291" i="38" a="1"/>
  <c r="Y256" i="38" a="1"/>
  <c r="AB201" i="38" a="1"/>
  <c r="AI408" i="38" a="1"/>
  <c r="U270" i="38" a="1"/>
  <c r="AH435" i="38" a="1"/>
  <c r="I448" i="38" a="1"/>
  <c r="Q280" i="38" a="1"/>
  <c r="S366" i="38" a="1"/>
  <c r="AG286" i="38" a="1"/>
  <c r="L223" i="38" a="1"/>
  <c r="AF412" i="38" a="1"/>
  <c r="AN388" i="38" a="1"/>
  <c r="O356" i="38" a="1"/>
  <c r="S138" i="38" a="1"/>
  <c r="AJ284" i="38" a="1"/>
  <c r="S299" i="38" a="1"/>
  <c r="AJ470" i="38" a="1"/>
  <c r="AC289" i="38" a="1"/>
  <c r="K353" i="38" a="1"/>
  <c r="G169" i="38" a="1"/>
  <c r="AI276" i="38" a="1"/>
  <c r="J402" i="38" a="1"/>
  <c r="K463" i="38" a="1"/>
  <c r="W413" i="38" a="1"/>
  <c r="N182" i="38" a="1"/>
  <c r="AF403" i="38" a="1"/>
  <c r="D428" i="38" a="1"/>
  <c r="X73" i="38" a="1"/>
  <c r="J214" i="38" a="1"/>
  <c r="Q393" i="38" a="1"/>
  <c r="P190" i="38" a="1"/>
  <c r="AR377" i="38" a="1"/>
  <c r="R217" i="38" a="1"/>
  <c r="F216" i="38" a="1"/>
  <c r="AO313" i="38" a="1"/>
  <c r="AI364" i="38" a="1"/>
  <c r="D147" i="38" a="1"/>
  <c r="R259" i="38" a="1"/>
  <c r="F471" i="38" a="1"/>
  <c r="AC73" i="38" a="1"/>
  <c r="AB300" i="38" a="1"/>
  <c r="L416" i="38" a="1"/>
  <c r="Z206" i="38" a="1"/>
  <c r="AH391" i="38" a="1"/>
  <c r="T416" i="38" a="1"/>
  <c r="AK183" i="38" a="1"/>
  <c r="N380" i="38" a="1"/>
  <c r="S405" i="38" a="1"/>
  <c r="AM416" i="38" a="1"/>
  <c r="AP256" i="38" a="1"/>
  <c r="M361" i="38" a="1"/>
  <c r="D257" i="38" a="1"/>
  <c r="R107" i="38" a="1"/>
  <c r="T392" i="38" a="1"/>
  <c r="AB439" i="38" a="1"/>
  <c r="AM414" i="38" a="1"/>
  <c r="Z369" i="38" a="1"/>
  <c r="V386" i="38" a="1"/>
  <c r="AG389" i="38" a="1"/>
  <c r="AT293" i="38" a="1"/>
  <c r="Q315" i="38" a="1"/>
  <c r="AM343" i="38" a="1"/>
  <c r="AG312" i="38" a="1"/>
  <c r="X218" i="38" a="1"/>
  <c r="D243" i="38" a="1"/>
  <c r="AO437" i="38" a="1"/>
  <c r="AP275" i="38" a="1"/>
  <c r="Y345" i="38" a="1"/>
  <c r="AE440" i="38" a="1"/>
  <c r="AK141" i="38" a="1"/>
  <c r="X161" i="38" a="1"/>
  <c r="E201" i="38" a="1"/>
  <c r="AI238" i="38" a="1"/>
  <c r="K392" i="38" a="1"/>
  <c r="AJ294" i="38" a="1"/>
  <c r="AK291" i="38" a="1"/>
  <c r="I419" i="38" a="1"/>
  <c r="AG274" i="38" a="1"/>
  <c r="AI311" i="38" a="1"/>
  <c r="O208" i="38" a="1"/>
  <c r="AB299" i="38" a="1"/>
  <c r="F104" i="38" a="1"/>
  <c r="AQ441" i="38" a="1"/>
  <c r="Q168" i="38" a="1"/>
  <c r="AP390" i="38" a="1"/>
  <c r="AO298" i="38" a="1"/>
  <c r="AQ388" i="38" a="1"/>
  <c r="R362" i="38" a="1"/>
  <c r="AC437" i="38" a="1"/>
  <c r="AD159" i="38" a="1"/>
  <c r="G304" i="38" a="1"/>
  <c r="AB311" i="38" a="1"/>
  <c r="AL298" i="38" a="1"/>
  <c r="L348" i="38" a="1"/>
  <c r="P119" i="38" a="1"/>
  <c r="L414" i="38" a="1"/>
  <c r="AQ275" i="38" a="1"/>
  <c r="AS171" i="38" a="1"/>
  <c r="N216" i="38" a="1"/>
  <c r="T371" i="38" a="1"/>
  <c r="F120" i="38" a="1"/>
  <c r="L446" i="38" a="1"/>
  <c r="K276" i="38" a="1"/>
  <c r="I393" i="38" a="1"/>
  <c r="Q94" i="38" a="1"/>
  <c r="H269" i="38" a="1"/>
  <c r="AB440" i="38" a="1"/>
  <c r="X446" i="38" a="1"/>
  <c r="H191" i="38" a="1"/>
  <c r="Q288" i="38" a="1"/>
  <c r="U93" i="38" a="1"/>
  <c r="AO379" i="38" a="1"/>
  <c r="AF361" i="38" a="1"/>
  <c r="F410" i="38" a="1"/>
  <c r="R308" i="38" a="1"/>
  <c r="U389" i="38" a="1"/>
  <c r="F415" i="38" a="1"/>
  <c r="Q339" i="38" a="1"/>
  <c r="N246" i="38" a="1"/>
  <c r="D104" i="38" a="1"/>
  <c r="AE76" i="38" a="1"/>
  <c r="AH433" i="38" a="1"/>
  <c r="V254" i="38" a="1"/>
  <c r="R407" i="38" a="1"/>
  <c r="AM293" i="38" a="1"/>
  <c r="P288" i="38" a="1"/>
  <c r="S239" i="38" a="1"/>
  <c r="AJ393" i="38" a="1"/>
  <c r="AG161" i="38" a="1"/>
  <c r="W206" i="38" a="1"/>
  <c r="R123" i="38" a="1"/>
  <c r="AE104" i="38" a="1"/>
  <c r="J470" i="38" a="1"/>
  <c r="Q456" i="38" a="1"/>
  <c r="I390" i="38" a="1"/>
  <c r="X317" i="38" a="1"/>
  <c r="J293" i="38" a="1"/>
  <c r="AN360" i="38" a="1"/>
  <c r="AN271" i="38" a="1"/>
  <c r="H306" i="38" a="1"/>
  <c r="P386" i="38" a="1"/>
  <c r="L291" i="38" a="1"/>
  <c r="P381" i="38" a="1"/>
  <c r="AD342" i="38" a="1"/>
  <c r="E192" i="38" a="1"/>
  <c r="F469" i="38" a="1"/>
  <c r="AT464" i="38" a="1"/>
  <c r="T341" i="38" a="1"/>
  <c r="D434" i="38" a="1"/>
  <c r="AI458" i="38" a="1"/>
  <c r="P445" i="38" a="1"/>
  <c r="N249" i="38" a="1"/>
  <c r="Y335" i="38" a="1"/>
  <c r="Q146" i="38" a="1"/>
  <c r="F338" i="38" a="1"/>
  <c r="AG109" i="38" a="1"/>
  <c r="R294" i="38" a="1"/>
  <c r="R295" i="38" a="1"/>
  <c r="AR466" i="38" a="1"/>
  <c r="F393" i="38" a="1"/>
  <c r="AD459" i="38" a="1"/>
  <c r="Q417" i="38" a="1"/>
  <c r="H257" i="38" a="1"/>
  <c r="J87" i="38" a="1"/>
  <c r="U434" i="38" a="1"/>
  <c r="D353" i="38" a="1"/>
  <c r="V288" i="38" a="1"/>
  <c r="AO343" i="38" a="1"/>
  <c r="AL399" i="38" a="1"/>
  <c r="H285" i="38" a="1"/>
  <c r="AC254" i="38" a="1"/>
  <c r="D320" i="38" a="1"/>
  <c r="AB160" i="38" a="1"/>
  <c r="D383" i="38" a="1"/>
  <c r="AI397" i="38" a="1"/>
  <c r="AP340" i="38" a="1"/>
  <c r="G220" i="38" a="1"/>
  <c r="AH199" i="38" a="1"/>
  <c r="AO139" i="38" a="1"/>
  <c r="AP280" i="38" a="1"/>
  <c r="R388" i="38" a="1"/>
  <c r="AG121" i="38" a="1"/>
  <c r="AH268" i="38" a="1"/>
  <c r="L86" i="38" a="1"/>
  <c r="P268" i="38" a="1"/>
  <c r="Y444" i="38" a="1"/>
  <c r="AN179" i="38" a="1"/>
  <c r="L288" i="38" a="1"/>
  <c r="T396" i="38" a="1"/>
  <c r="O379" i="38" a="1"/>
  <c r="R292" i="38" a="1"/>
  <c r="W240" i="38" a="1"/>
  <c r="E123" i="38" a="1"/>
  <c r="Q241" i="38" a="1"/>
  <c r="AF460" i="38" a="1"/>
  <c r="N184" i="38" a="1"/>
  <c r="Q321" i="38" a="1"/>
  <c r="L263" i="38" a="1"/>
  <c r="AO283" i="38" a="1"/>
  <c r="X313" i="38" a="1"/>
  <c r="AJ463" i="38" a="1"/>
  <c r="P375" i="38" a="1"/>
  <c r="R193" i="38" a="1"/>
  <c r="AG310" i="38" a="1"/>
  <c r="AI430" i="38" a="1"/>
  <c r="L451" i="38" a="1"/>
  <c r="AT137" i="38" a="1"/>
  <c r="AE365" i="38" a="1"/>
  <c r="N456" i="38" a="1"/>
  <c r="AP129" i="38" a="1"/>
  <c r="AP311" i="38" a="1"/>
  <c r="M252" i="38" a="1"/>
  <c r="AR451" i="38" a="1"/>
  <c r="J462" i="38" a="1"/>
  <c r="AL300" i="38" a="1"/>
  <c r="AL276" i="38" a="1"/>
  <c r="V365" i="38" a="1"/>
  <c r="Z73" i="38" a="1"/>
  <c r="K384" i="38" a="1"/>
  <c r="AP110" i="38" a="1"/>
  <c r="T222" i="38" a="1"/>
  <c r="R169" i="38" a="1"/>
  <c r="I443" i="38" a="1"/>
  <c r="AR264" i="38" a="1"/>
  <c r="AB441" i="38" a="1"/>
  <c r="AB466" i="38" a="1"/>
  <c r="R154" i="38" a="1"/>
  <c r="Q285" i="38" a="1"/>
  <c r="AA132" i="38" a="1"/>
  <c r="L251" i="38" a="1"/>
  <c r="AP183" i="38" a="1"/>
  <c r="AO263" i="38" a="1"/>
  <c r="AP341" i="38" a="1"/>
  <c r="X392" i="38" a="1"/>
  <c r="AP371" i="38" a="1"/>
  <c r="G335" i="38" a="1"/>
  <c r="AA333" i="38" a="1"/>
  <c r="AF438" i="38" a="1"/>
  <c r="T191" i="38" a="1"/>
  <c r="D187" i="38" a="1"/>
  <c r="N445" i="38" a="1"/>
  <c r="AS448" i="38" a="1"/>
  <c r="AL426" i="38" a="1"/>
  <c r="AG365" i="38" a="1"/>
  <c r="Z465" i="38" a="1"/>
  <c r="AN333" i="38" a="1"/>
  <c r="T210" i="38" a="1"/>
  <c r="AG144" i="38" a="1"/>
  <c r="R122" i="38" a="1"/>
  <c r="N214" i="38" a="1"/>
  <c r="P322" i="38" a="1"/>
  <c r="P359" i="38" a="1"/>
  <c r="R379" i="38" a="1"/>
  <c r="AO119" i="38" a="1"/>
  <c r="S156" i="38" a="1"/>
  <c r="D326" i="38" a="1"/>
  <c r="AN348" i="38" a="1"/>
  <c r="AE383" i="38" a="1"/>
  <c r="AC275" i="38" a="1"/>
  <c r="D422" i="38" a="1"/>
  <c r="AL367" i="38" a="1"/>
  <c r="D399" i="38" a="1"/>
  <c r="AD166" i="38" a="1"/>
  <c r="R171" i="38" a="1"/>
  <c r="E436" i="38" a="1"/>
  <c r="U217" i="38" a="1"/>
  <c r="E294" i="38" a="1"/>
  <c r="O327" i="38" a="1"/>
  <c r="P114" i="38" a="1"/>
  <c r="R201" i="38" a="1"/>
  <c r="AI352" i="38" a="1"/>
  <c r="U188" i="38" a="1"/>
  <c r="X208" i="38" a="1"/>
  <c r="U213" i="38" a="1"/>
  <c r="M459" i="38" a="1"/>
  <c r="AD337" i="38" a="1"/>
  <c r="Z372" i="38" a="1"/>
  <c r="AT447" i="38" a="1"/>
  <c r="AG260" i="38" a="1"/>
  <c r="AF427" i="38" a="1"/>
  <c r="AC405" i="38" a="1"/>
  <c r="AI345" i="38" a="1"/>
  <c r="AP373" i="38" a="1"/>
  <c r="I412" i="38" a="1"/>
  <c r="D441" i="38" a="1"/>
  <c r="AS315" i="38" a="1"/>
  <c r="AJ243" i="38" a="1"/>
  <c r="E324" i="38" a="1"/>
  <c r="AG282" i="38" a="1"/>
  <c r="AH266" i="38" a="1"/>
  <c r="O456" i="38" a="1"/>
  <c r="W97" i="38" a="1"/>
  <c r="AO202" i="38" a="1"/>
  <c r="G468" i="38" a="1"/>
  <c r="AL235" i="38" a="1"/>
  <c r="V179" i="38" a="1"/>
  <c r="AO427" i="38" a="1"/>
  <c r="AB239" i="38" a="1"/>
  <c r="AA339" i="38" a="1"/>
  <c r="AM442" i="38" a="1"/>
  <c r="AD204" i="38" a="1"/>
  <c r="T319" i="38" a="1"/>
  <c r="AF330" i="38" a="1"/>
  <c r="U304" i="38" a="1"/>
  <c r="AL465" i="38" a="1"/>
  <c r="J238" i="38" a="1"/>
  <c r="AT184" i="38" a="1"/>
  <c r="G126" i="38" a="1"/>
  <c r="AI419" i="38" a="1"/>
  <c r="AR386" i="38" a="1"/>
  <c r="F110" i="38" a="1"/>
  <c r="Y390" i="38" a="1"/>
  <c r="R119" i="38" a="1"/>
  <c r="H436" i="38" a="1"/>
  <c r="AR320" i="38" a="1"/>
  <c r="H304" i="38" a="1"/>
  <c r="AC374" i="38" a="1"/>
  <c r="S271" i="38" a="1"/>
  <c r="AS234" i="38" a="1"/>
  <c r="U159" i="38" a="1"/>
  <c r="Z330" i="38" a="1"/>
  <c r="J413" i="38" a="1"/>
  <c r="AF297" i="38" a="1"/>
  <c r="E171" i="38" a="1"/>
  <c r="AH114" i="38" a="1"/>
  <c r="F341" i="38" a="1"/>
  <c r="AH73" i="38" a="1"/>
  <c r="AS457" i="38" a="1"/>
  <c r="AE297" i="38" a="1"/>
  <c r="AP362" i="38" a="1"/>
  <c r="H162" i="38" a="1"/>
  <c r="P435" i="38" a="1"/>
  <c r="AH390" i="38" a="1"/>
  <c r="H322" i="38" a="1"/>
  <c r="G425" i="38" a="1"/>
  <c r="AH300" i="38" a="1"/>
  <c r="V351" i="38" a="1"/>
  <c r="T414" i="38" a="1"/>
  <c r="Q185" i="38" a="1"/>
  <c r="O229" i="38" a="1"/>
  <c r="AI342" i="38" a="1"/>
  <c r="X345" i="38" a="1"/>
  <c r="P269" i="38" a="1"/>
  <c r="Y88" i="38" a="1"/>
  <c r="K226" i="38" a="1"/>
  <c r="N280" i="38" a="1"/>
  <c r="Y408" i="38" a="1"/>
  <c r="O418" i="38" a="1"/>
  <c r="S421" i="38" a="1"/>
  <c r="R397" i="38" a="1"/>
  <c r="O205" i="38" a="1"/>
  <c r="Y327" i="38" a="1"/>
  <c r="N162" i="38" a="1"/>
  <c r="Z430" i="38" a="1"/>
  <c r="AG371" i="38" a="1"/>
  <c r="AI406" i="38" a="1"/>
  <c r="S292" i="38" a="1"/>
  <c r="G469" i="38" a="1"/>
  <c r="AI369" i="38" a="1"/>
  <c r="L106" i="38" a="1"/>
  <c r="AC392" i="38" a="1"/>
  <c r="Q459" i="38" a="1"/>
  <c r="Z412" i="38" a="1"/>
  <c r="E253" i="38" a="1"/>
  <c r="Y247" i="38" a="1"/>
  <c r="N420" i="38" a="1"/>
  <c r="AJ262" i="38" a="1"/>
  <c r="X162" i="38" a="1"/>
  <c r="R414" i="38" a="1"/>
  <c r="AO381" i="38" a="1"/>
  <c r="O195" i="38" a="1"/>
  <c r="J397" i="38" a="1"/>
  <c r="K189" i="38" a="1"/>
  <c r="P469" i="38" a="1"/>
  <c r="O265" i="38" a="1"/>
  <c r="AL429" i="38" a="1"/>
  <c r="P328" i="38" a="1"/>
  <c r="F112" i="38" a="1"/>
  <c r="N304" i="38" a="1"/>
  <c r="AL92" i="38" a="1"/>
  <c r="Z377" i="38" a="1"/>
  <c r="W416" i="38" a="1"/>
  <c r="D269" i="38" a="1"/>
  <c r="AB317" i="38" a="1"/>
  <c r="AB357" i="38" a="1"/>
  <c r="I274" i="38" a="1"/>
  <c r="AP431" i="38" a="1"/>
  <c r="X347" i="38" a="1"/>
  <c r="AB389" i="38" a="1"/>
  <c r="AL312" i="38" a="1"/>
  <c r="AJ254" i="38" a="1"/>
  <c r="AH381" i="38" a="1"/>
  <c r="AG379" i="38" a="1"/>
  <c r="AP254" i="38" a="1"/>
  <c r="Z343" i="38" a="1"/>
  <c r="M214" i="38" a="1"/>
  <c r="AC109" i="38" a="1"/>
  <c r="S73" i="38" a="1"/>
  <c r="AE288" i="38" a="1"/>
  <c r="D118" i="38" a="1"/>
  <c r="N99" i="38" a="1"/>
  <c r="AO342" i="38" a="1"/>
  <c r="AC238" i="38" a="1"/>
  <c r="N315" i="38" a="1"/>
  <c r="X348" i="38" a="1"/>
  <c r="F158" i="38" a="1"/>
  <c r="AR454" i="38" a="1"/>
  <c r="P291" i="38" a="1"/>
  <c r="AE424" i="38" a="1"/>
  <c r="AH388" i="38" a="1"/>
  <c r="F97" i="38" a="1"/>
  <c r="Z213" i="38" a="1"/>
  <c r="I439" i="38" a="1"/>
  <c r="AT407" i="38" a="1"/>
  <c r="U372" i="38" a="1"/>
  <c r="AQ111" i="38" a="1"/>
  <c r="Y348" i="38" a="1"/>
  <c r="R281" i="38" a="1"/>
  <c r="AM336" i="38" a="1"/>
  <c r="J340" i="38" a="1"/>
  <c r="F191" i="38" a="1"/>
  <c r="AR433" i="38" a="1"/>
  <c r="P354" i="38" a="1"/>
  <c r="Q96" i="38" a="1"/>
  <c r="AO331" i="38" a="1"/>
  <c r="AK79" i="38" a="1"/>
  <c r="AS392" i="38" a="1"/>
  <c r="S255" i="38" a="1"/>
  <c r="AP309" i="38" a="1"/>
  <c r="AJ326" i="38" a="1"/>
  <c r="AC423" i="38" a="1"/>
  <c r="X438" i="38" a="1"/>
  <c r="L466" i="38" a="1"/>
  <c r="N221" i="38" a="1"/>
  <c r="I234" i="38" a="1"/>
  <c r="AC359" i="38" a="1"/>
  <c r="Z387" i="38" a="1"/>
  <c r="AS298" i="38" a="1"/>
  <c r="AL269" i="38" a="1"/>
  <c r="F424" i="38" a="1"/>
  <c r="S385" i="38" a="1"/>
  <c r="AF401" i="38" a="1"/>
  <c r="AA120" i="38" a="1"/>
  <c r="Y321" i="38" a="1"/>
  <c r="L472" i="38" a="1"/>
  <c r="AR427" i="38" a="1"/>
  <c r="L363" i="38" a="1"/>
  <c r="AD352" i="38" a="1"/>
  <c r="AC334" i="38" a="1"/>
  <c r="AM211" i="38" a="1"/>
  <c r="S144" i="38" a="1"/>
  <c r="F148" i="38" a="1"/>
  <c r="AR316" i="38" a="1"/>
  <c r="AF395" i="38" a="1"/>
  <c r="AD252" i="38" a="1"/>
  <c r="AO318" i="38" a="1"/>
  <c r="P364" i="38" a="1"/>
  <c r="AC265" i="38" a="1"/>
  <c r="I406" i="38" a="1"/>
  <c r="D122" i="38" a="1"/>
  <c r="E100" i="38" a="1"/>
  <c r="AS402" i="38" a="1"/>
  <c r="V379" i="38" a="1"/>
  <c r="AG397" i="38" a="1"/>
  <c r="D77" i="38" a="1"/>
  <c r="V280" i="38" a="1"/>
  <c r="AJ234" i="38" a="1"/>
  <c r="L449" i="38" a="1"/>
  <c r="AR351" i="38" a="1"/>
  <c r="I336" i="38" a="1"/>
  <c r="AT456" i="38" a="1"/>
  <c r="F107" i="38" a="1"/>
  <c r="AH415" i="38" a="1"/>
  <c r="AG250" i="38" a="1"/>
  <c r="W371" i="38" a="1"/>
  <c r="Q200" i="38" a="1"/>
  <c r="Y420" i="38" a="1"/>
  <c r="AE417" i="38" a="1"/>
  <c r="U455" i="38" a="1"/>
  <c r="X225" i="38" a="1"/>
  <c r="AO254" i="38" a="1"/>
  <c r="AH330" i="38" a="1"/>
  <c r="Q465" i="38" a="1"/>
  <c r="AL329" i="38" a="1"/>
  <c r="I454" i="38" a="1"/>
  <c r="U153" i="38" a="1"/>
  <c r="F334" i="38" a="1"/>
  <c r="F381" i="38" a="1"/>
  <c r="G384" i="38" a="1"/>
  <c r="H274" i="38" a="1"/>
  <c r="AE466" i="38" a="1"/>
  <c r="R444" i="38" a="1"/>
  <c r="AJ410" i="38" a="1"/>
  <c r="AO352" i="38" a="1"/>
  <c r="S411" i="38" a="1"/>
  <c r="X229" i="38" a="1"/>
  <c r="AK187" i="38" a="1"/>
  <c r="AE202" i="38" a="1"/>
  <c r="W118" i="38" a="1"/>
  <c r="AJ333" i="38" a="1"/>
  <c r="D265" i="38" a="1"/>
  <c r="K348" i="38" a="1"/>
  <c r="O428" i="38" a="1"/>
  <c r="AG125" i="38" a="1"/>
  <c r="AA436" i="38" a="1"/>
  <c r="Z352" i="38" a="1"/>
  <c r="AA316" i="38" a="1"/>
  <c r="X283" i="38" a="1"/>
  <c r="AH420" i="38" a="1"/>
  <c r="AH307" i="38" a="1"/>
  <c r="J374" i="38" a="1"/>
  <c r="U462" i="38" a="1"/>
  <c r="AP348" i="38" a="1"/>
  <c r="AD444" i="38" a="1"/>
  <c r="G76" i="38" a="1"/>
  <c r="AS294" i="38" a="1"/>
  <c r="AP214" i="38" a="1"/>
  <c r="AH389" i="38" a="1"/>
  <c r="AE333" i="38" a="1"/>
  <c r="AH384" i="38" a="1"/>
  <c r="AK397" i="38" a="1"/>
  <c r="Z353" i="38" a="1"/>
  <c r="V245" i="38" a="1"/>
  <c r="D251" i="38" a="1"/>
  <c r="F258" i="38" a="1"/>
  <c r="K239" i="38" a="1"/>
  <c r="Q93" i="38" a="1"/>
  <c r="I374" i="38" a="1"/>
  <c r="AJ139" i="38" a="1"/>
  <c r="F362" i="38" a="1"/>
  <c r="Q265" i="38" a="1"/>
  <c r="K396" i="38" a="1"/>
  <c r="AE425" i="38" a="1"/>
  <c r="F225" i="38" a="1"/>
  <c r="U274" i="38" a="1"/>
  <c r="D96" i="38" a="1"/>
  <c r="S435" i="38" a="1"/>
  <c r="F308" i="38" a="1"/>
  <c r="G323" i="38" a="1"/>
  <c r="R109" i="38" a="1"/>
  <c r="AO431" i="38" a="1"/>
  <c r="E80" i="38" a="1"/>
  <c r="AO372" i="38" a="1"/>
  <c r="AD244" i="38" a="1"/>
  <c r="AN432" i="38" a="1"/>
  <c r="AJ427" i="38" a="1"/>
  <c r="AT346" i="38" a="1"/>
  <c r="Q338" i="38" a="1"/>
  <c r="X386" i="38" a="1"/>
  <c r="Q237" i="38" a="1"/>
  <c r="AG279" i="38" a="1"/>
  <c r="AQ460" i="38" a="1"/>
  <c r="AA306" i="38" a="1"/>
  <c r="AH403" i="38" a="1"/>
  <c r="L379" i="38" a="1"/>
  <c r="O177" i="38" a="1"/>
  <c r="AT151" i="38" a="1"/>
  <c r="AJ407" i="38" a="1"/>
  <c r="AG361" i="38" a="1"/>
  <c r="P320" i="38" a="1"/>
  <c r="Z451" i="38" a="1"/>
  <c r="T441" i="38" a="1"/>
  <c r="AJ329" i="38" a="1"/>
  <c r="AC83" i="38" a="1"/>
  <c r="W308" i="38" a="1"/>
  <c r="AO177" i="38" a="1"/>
  <c r="K425" i="38" a="1"/>
  <c r="O378" i="38" a="1"/>
  <c r="AN190" i="38" a="1"/>
  <c r="AR415" i="38" a="1"/>
  <c r="W379" i="38" a="1"/>
  <c r="E388" i="38" a="1"/>
  <c r="I255" i="38" a="1"/>
  <c r="AJ261" i="38" a="1"/>
  <c r="AM436" i="38" a="1"/>
  <c r="AB442" i="38" a="1"/>
  <c r="Q375" i="38" a="1"/>
  <c r="AC430" i="38" a="1"/>
  <c r="M128" i="38" a="1"/>
  <c r="AF469" i="38" a="1"/>
  <c r="AP308" i="38" a="1"/>
  <c r="AG374" i="38" a="1"/>
  <c r="AP299" i="38" a="1"/>
  <c r="L196" i="38" a="1"/>
  <c r="G192" i="38" a="1"/>
  <c r="U294" i="38" a="1"/>
  <c r="L147" i="38" a="1"/>
  <c r="R364" i="38" a="1"/>
  <c r="P357" i="38" a="1"/>
  <c r="D380" i="38" a="1"/>
  <c r="E465" i="38" a="1"/>
  <c r="Q355" i="38" a="1"/>
  <c r="J430" i="38" a="1"/>
  <c r="AO418" i="38" a="1"/>
  <c r="M349" i="38" a="1"/>
  <c r="AS310" i="38" a="1"/>
  <c r="O237" i="38" a="1"/>
  <c r="AE406" i="38" a="1"/>
  <c r="E409" i="38" a="1"/>
  <c r="R282" i="38" a="1"/>
  <c r="AM408" i="38" a="1"/>
  <c r="AP239" i="38" a="1"/>
  <c r="D295" i="38" a="1"/>
  <c r="J292" i="38" a="1"/>
  <c r="AK339" i="38" a="1"/>
  <c r="W291" i="38" a="1"/>
  <c r="AO445" i="38" a="1"/>
  <c r="R402" i="38" a="1"/>
  <c r="AR409" i="38" a="1"/>
  <c r="J446" i="38" a="1"/>
  <c r="AR170" i="38" a="1"/>
  <c r="R124" i="38" a="1"/>
  <c r="AQ239" i="38" a="1"/>
  <c r="X120" i="38" a="1"/>
  <c r="U395" i="38" a="1"/>
  <c r="AQ267" i="38" a="1"/>
  <c r="AL354" i="38" a="1"/>
  <c r="AR324" i="38" a="1"/>
  <c r="AT354" i="38" a="1"/>
  <c r="D347" i="38" a="1"/>
  <c r="AN338" i="38" a="1"/>
  <c r="Q422" i="38" a="1"/>
  <c r="AG463" i="38" a="1"/>
  <c r="L279" i="38" a="1"/>
  <c r="AK275" i="38" a="1"/>
  <c r="D315" i="38" a="1"/>
  <c r="Q351" i="38" a="1"/>
  <c r="AF287" i="38" a="1"/>
  <c r="AE467" i="38" a="1"/>
  <c r="T291" i="38" a="1"/>
  <c r="AH132" i="38" a="1"/>
  <c r="U170" i="38" a="1"/>
  <c r="D291" i="38" a="1"/>
  <c r="AR273" i="38" a="1"/>
  <c r="AA304" i="38" a="1"/>
  <c r="AL82" i="38" a="1"/>
  <c r="R283" i="38" a="1"/>
  <c r="AS319" i="38" a="1"/>
  <c r="R144" i="38" a="1"/>
  <c r="X466" i="38" a="1"/>
  <c r="AD427" i="38" a="1"/>
  <c r="K210" i="38" a="1"/>
  <c r="R213" i="38" a="1"/>
  <c r="AL469" i="38" a="1"/>
  <c r="S148" i="38" a="1"/>
  <c r="AH454" i="38" a="1"/>
  <c r="W155" i="38" a="1"/>
  <c r="AE188" i="38" a="1"/>
  <c r="Q83" i="38" a="1"/>
  <c r="X462" i="38" a="1"/>
  <c r="AL356" i="38" a="1"/>
  <c r="AE305" i="38" a="1"/>
  <c r="AS152" i="38" a="1"/>
  <c r="J360" i="38" a="1"/>
  <c r="K347" i="38" a="1"/>
  <c r="X316" i="38" a="1"/>
  <c r="AE124" i="38" a="1"/>
  <c r="AI417" i="38" a="1"/>
  <c r="AS346" i="38" a="1"/>
  <c r="F305" i="38" a="1"/>
  <c r="G219" i="38" a="1"/>
  <c r="AH443" i="38" a="1"/>
  <c r="R92" i="38" a="1"/>
  <c r="J256" i="38" a="1"/>
  <c r="H467" i="38" a="1"/>
  <c r="H468" i="38" a="1"/>
  <c r="AI213" i="38" a="1"/>
  <c r="F81" i="38" a="1"/>
  <c r="AT145" i="38" a="1"/>
  <c r="AG400" i="38" a="1"/>
  <c r="AJ320" i="38" a="1"/>
  <c r="AS337" i="38" a="1"/>
  <c r="AJ422" i="38" a="1"/>
  <c r="H282" i="38" a="1"/>
  <c r="AB382" i="38" a="1"/>
  <c r="Q468" i="38" a="1"/>
  <c r="Y446" i="38" a="1"/>
  <c r="M346" i="38" a="1"/>
  <c r="U157" i="38" a="1"/>
  <c r="AN428" i="38" a="1"/>
  <c r="T457" i="38" a="1"/>
  <c r="S304" i="38" a="1"/>
  <c r="AB136" i="38" a="1"/>
  <c r="I460" i="38" a="1"/>
  <c r="D202" i="38" a="1"/>
  <c r="M125" i="38" a="1"/>
  <c r="AG264" i="38" a="1"/>
  <c r="R439" i="38" a="1"/>
  <c r="W245" i="38" a="1"/>
  <c r="AG444" i="38" a="1"/>
  <c r="F327" i="38" a="1"/>
  <c r="AJ264" i="38" a="1"/>
  <c r="W368" i="38" a="1"/>
  <c r="AN435" i="38" a="1"/>
  <c r="AF303" i="38" a="1"/>
  <c r="M331" i="38" a="1"/>
  <c r="AH408" i="38" a="1"/>
  <c r="AK299" i="38" a="1"/>
  <c r="AL277" i="38" a="1"/>
  <c r="AJ461" i="38" a="1"/>
  <c r="AS339" i="38" a="1"/>
  <c r="Z416" i="38" a="1"/>
  <c r="W392" i="38" a="1"/>
  <c r="H326" i="38" a="1"/>
  <c r="S297" i="38" a="1"/>
  <c r="N467" i="38" a="1"/>
  <c r="AL386" i="38" a="1"/>
  <c r="Q246" i="38" a="1"/>
  <c r="AA92" i="38" a="1"/>
  <c r="AB217" i="38" a="1"/>
  <c r="AB329" i="38" a="1"/>
  <c r="AN277" i="38" a="1"/>
  <c r="AC235" i="38" a="1"/>
  <c r="G410" i="38" a="1"/>
  <c r="R86" i="38" a="1"/>
  <c r="S321" i="38" a="1"/>
  <c r="AF372" i="38" a="1"/>
  <c r="S208" i="38" a="1"/>
  <c r="AC338" i="38" a="1"/>
  <c r="J425" i="38" a="1"/>
  <c r="AR345" i="38" a="1"/>
  <c r="AN453" i="38" a="1"/>
  <c r="M372" i="38" a="1"/>
  <c r="AP335" i="38" a="1"/>
  <c r="AB422" i="38" a="1"/>
  <c r="N153" i="38" a="1"/>
  <c r="P367" i="38" a="1"/>
  <c r="O252" i="38" a="1"/>
  <c r="F367" i="38" a="1"/>
  <c r="AQ229" i="38" a="1"/>
  <c r="AB397" i="38" a="1"/>
  <c r="J443" i="38" a="1"/>
  <c r="H369" i="38" a="1"/>
  <c r="T375" i="38" a="1"/>
  <c r="AD293" i="38" a="1"/>
  <c r="F282" i="38" a="1"/>
  <c r="AS408" i="38" a="1"/>
  <c r="AB336" i="38" a="1"/>
  <c r="V262" i="38" a="1"/>
  <c r="Q451" i="38" a="1"/>
  <c r="N354" i="38" a="1"/>
  <c r="Q231" i="38" a="1"/>
  <c r="D448" i="38" a="1"/>
  <c r="S309" i="38" a="1"/>
  <c r="AS472" i="38" a="1"/>
  <c r="Q149" i="38" a="1"/>
  <c r="N115" i="38" a="1"/>
  <c r="X240" i="38" a="1"/>
  <c r="AE310" i="38" a="1"/>
  <c r="U445" i="38" a="1"/>
  <c r="AQ205" i="38" a="1"/>
  <c r="Q287" i="38" a="1"/>
  <c r="AJ408" i="38" a="1"/>
  <c r="AA297" i="38" a="1"/>
  <c r="AS283" i="38" a="1"/>
  <c r="O383" i="38" a="1"/>
  <c r="E128" i="38" a="1"/>
  <c r="AF277" i="38" a="1"/>
  <c r="M456" i="38" a="1"/>
  <c r="X468" i="38" a="1"/>
  <c r="Z362" i="38" a="1"/>
  <c r="Q329" i="38" a="1"/>
  <c r="V409" i="38" a="1"/>
  <c r="D279" i="38" a="1"/>
  <c r="AN359" i="38" a="1"/>
  <c r="I312" i="38" a="1"/>
  <c r="AB378" i="38" a="1"/>
  <c r="AN123" i="38" a="1"/>
  <c r="Q455" i="38" a="1"/>
  <c r="AH315" i="38" a="1"/>
  <c r="AQ393" i="38" a="1"/>
  <c r="Q458" i="38" a="1"/>
  <c r="L172" i="38" a="1"/>
  <c r="AN352" i="38" a="1"/>
  <c r="AM363" i="38" a="1"/>
  <c r="R442" i="38" a="1"/>
  <c r="W418" i="38" a="1"/>
  <c r="U358" i="38" a="1"/>
  <c r="H442" i="38" a="1"/>
  <c r="I296" i="38" a="1"/>
  <c r="V96" i="38" a="1"/>
  <c r="AS399" i="38" a="1"/>
  <c r="AN284" i="38" a="1"/>
  <c r="AL447" i="38" a="1"/>
  <c r="AP448" i="38" a="1"/>
  <c r="AL418" i="38" a="1"/>
  <c r="AG436" i="38" a="1"/>
  <c r="O230" i="38" a="1"/>
  <c r="D93" i="38" a="1"/>
  <c r="AI307" i="38" a="1"/>
  <c r="AT367" i="38" a="1"/>
  <c r="O198" i="38" a="1"/>
  <c r="AN246" i="38" a="1"/>
  <c r="K391" i="38" a="1"/>
  <c r="AL441" i="38" a="1"/>
  <c r="E121" i="38" a="1"/>
  <c r="AK171" i="38" a="1"/>
  <c r="D167" i="38" a="1"/>
  <c r="F459" i="38" a="1"/>
  <c r="Q427" i="38" a="1"/>
  <c r="AR127" i="38" a="1"/>
  <c r="R437" i="38" a="1"/>
  <c r="AD182" i="38" a="1"/>
  <c r="W438" i="38" a="1"/>
  <c r="AK386" i="38" a="1"/>
  <c r="AJ222" i="38" a="1"/>
  <c r="AA422" i="38" a="1"/>
  <c r="AN242" i="38" a="1"/>
  <c r="E298" i="38" a="1"/>
  <c r="AN282" i="38" a="1"/>
  <c r="AQ389" i="38" a="1"/>
  <c r="D296" i="38" a="1"/>
  <c r="H319" i="38" a="1"/>
  <c r="AB337" i="38" a="1"/>
  <c r="AP276" i="38" a="1"/>
  <c r="Z233" i="38" a="1"/>
  <c r="Z247" i="38" a="1"/>
  <c r="AK308" i="38" a="1"/>
  <c r="AJ403" i="38" a="1"/>
  <c r="P431" i="38" a="1"/>
  <c r="E317" i="38" a="1"/>
  <c r="D384" i="38" a="1"/>
  <c r="AC231" i="38" a="1"/>
  <c r="T358" i="38" a="1"/>
  <c r="E343" i="38" a="1"/>
  <c r="AI296" i="38" a="1"/>
  <c r="AQ223" i="38" a="1"/>
  <c r="AF181" i="38" a="1"/>
  <c r="AA172" i="38" a="1"/>
  <c r="F437" i="38" a="1"/>
  <c r="V345" i="38" a="1"/>
  <c r="AG452" i="38" a="1"/>
  <c r="Q301" i="38" a="1"/>
  <c r="AS86" i="38" a="1"/>
  <c r="Y241" i="38" a="1"/>
  <c r="AS288" i="38" a="1"/>
  <c r="U331" i="38" a="1"/>
  <c r="Y349" i="38" a="1"/>
  <c r="AL461" i="38" a="1"/>
  <c r="U237" i="38" a="1"/>
  <c r="AH281" i="38" a="1"/>
  <c r="AD236" i="38" a="1"/>
  <c r="F117" i="38" a="1"/>
  <c r="S398" i="38" a="1"/>
  <c r="X449" i="38" a="1"/>
  <c r="N303" i="38" a="1"/>
  <c r="AA332" i="38" a="1"/>
  <c r="D393" i="38" a="1"/>
  <c r="AR227" i="38" a="1"/>
  <c r="O415" i="38" a="1"/>
  <c r="AC82" i="38" a="1"/>
  <c r="H380" i="38" a="1"/>
  <c r="AT221" i="38" a="1"/>
  <c r="AQ224" i="38" a="1"/>
  <c r="Q462" i="38" a="1"/>
  <c r="H311" i="38" a="1"/>
  <c r="G449" i="38" a="1"/>
  <c r="AO307" i="38" a="1"/>
  <c r="AC340" i="38" a="1"/>
  <c r="AQ382" i="38" a="1"/>
  <c r="E461" i="38" a="1"/>
  <c r="F84" i="38" a="1"/>
  <c r="M181" i="38" a="1"/>
  <c r="F106" i="38" a="1"/>
  <c r="AQ285" i="38" a="1"/>
  <c r="AN378" i="38" a="1"/>
  <c r="AD386" i="38" a="1"/>
  <c r="Z447" i="38" a="1"/>
  <c r="AD264" i="38" a="1"/>
  <c r="T469" i="38" a="1"/>
  <c r="I199" i="38" a="1"/>
  <c r="I316" i="38" a="1"/>
  <c r="R232" i="38" a="1"/>
  <c r="Z84" i="38" a="1"/>
  <c r="E303" i="38" a="1"/>
  <c r="AA308" i="38" a="1"/>
  <c r="N332" i="38" a="1"/>
  <c r="F352" i="38" a="1"/>
  <c r="S351" i="38" a="1"/>
  <c r="K286" i="38" a="1"/>
  <c r="AE308" i="38" a="1"/>
  <c r="AD397" i="38" a="1"/>
  <c r="R130" i="38" a="1"/>
  <c r="D111" i="38" a="1"/>
  <c r="V458" i="38" a="1"/>
  <c r="E440" i="38" a="1"/>
  <c r="L115" i="38" a="1"/>
  <c r="T433" i="38" a="1"/>
  <c r="N174" i="38" a="1"/>
  <c r="S318" i="38" a="1"/>
  <c r="AI344" i="38" a="1"/>
  <c r="R245" i="38" a="1"/>
  <c r="N314" i="38" a="1"/>
  <c r="R462" i="38" a="1"/>
  <c r="AM369" i="38" a="1"/>
  <c r="J287" i="38" a="1"/>
  <c r="W99" i="38" a="1"/>
  <c r="AO235" i="38" a="1"/>
  <c r="E383" i="38" a="1"/>
  <c r="Q92" i="38" a="1"/>
  <c r="AN257" i="38" a="1"/>
  <c r="U243" i="38" a="1"/>
  <c r="S176" i="38" a="1"/>
  <c r="S379" i="38" a="1"/>
  <c r="AL137" i="38" a="1"/>
  <c r="AM291" i="38" a="1"/>
  <c r="Q335" i="38" a="1"/>
  <c r="AI367" i="38" a="1"/>
  <c r="AT375" i="38" a="1"/>
  <c r="AO404" i="38" a="1"/>
  <c r="AI371" i="38" a="1"/>
  <c r="E307" i="38" a="1"/>
  <c r="N307" i="38" a="1"/>
  <c r="N240" i="38" a="1"/>
  <c r="AL392" i="38" a="1"/>
  <c r="L401" i="38" a="1"/>
  <c r="M455" i="38" a="1"/>
  <c r="AT198" i="38" a="1"/>
  <c r="T458" i="38" a="1"/>
  <c r="U284" i="38" a="1"/>
  <c r="F451" i="38" a="1"/>
  <c r="E221" i="38" a="1"/>
  <c r="AG430" i="38" a="1"/>
  <c r="Q267" i="38" a="1"/>
  <c r="P353" i="38" a="1"/>
  <c r="AP456" i="38" a="1"/>
  <c r="M119" i="38" a="1"/>
  <c r="J107" i="38" a="1"/>
  <c r="E438" i="38" a="1"/>
  <c r="M453" i="38" a="1"/>
  <c r="AO217" i="38" a="1"/>
  <c r="P289" i="38" a="1"/>
  <c r="AK341" i="38" a="1"/>
  <c r="AT350" i="38" a="1"/>
  <c r="H228" i="38" a="1"/>
  <c r="Z448" i="38" a="1"/>
  <c r="Z380" i="38" a="1"/>
  <c r="AM383" i="38" a="1"/>
  <c r="AP336" i="38" a="1"/>
  <c r="E259" i="38" a="1"/>
  <c r="S118" i="38" a="1"/>
  <c r="AN442" i="38" a="1"/>
  <c r="AG73" i="38" a="1"/>
  <c r="G447" i="38" a="1"/>
  <c r="AH173" i="38" a="1"/>
  <c r="AT387" i="38" a="1"/>
  <c r="N337" i="38" a="1"/>
  <c r="AN233" i="38" a="1"/>
  <c r="Y357" i="38" a="1"/>
  <c r="X290" i="38" a="1"/>
  <c r="P304" i="38" a="1"/>
  <c r="AJ225" i="38" a="1"/>
  <c r="AC92" i="38" a="1"/>
  <c r="AN137" i="38" a="1"/>
  <c r="Z332" i="38" a="1"/>
  <c r="L387" i="38" a="1"/>
  <c r="AD362" i="38" a="1"/>
  <c r="I353" i="38" a="1"/>
  <c r="V302" i="38" a="1"/>
  <c r="V161" i="38" a="1"/>
  <c r="AJ460" i="38" a="1"/>
  <c r="D436" i="38" a="1"/>
  <c r="J400" i="38" a="1"/>
  <c r="AL263" i="38" a="1"/>
  <c r="AQ391" i="38" a="1"/>
  <c r="H420" i="38" a="1"/>
  <c r="AS400" i="38" a="1"/>
  <c r="AQ356" i="38" a="1"/>
  <c r="P436" i="38" a="1"/>
  <c r="AT229" i="38" a="1"/>
  <c r="K446" i="38" a="1"/>
  <c r="S387" i="38" a="1"/>
  <c r="R307" i="38" a="1"/>
  <c r="AC274" i="38" a="1"/>
  <c r="X211" i="38" a="1"/>
  <c r="Q181" i="38" a="1"/>
  <c r="L434" i="38" a="1"/>
  <c r="Q386" i="38" a="1"/>
  <c r="S460" i="38" a="1"/>
  <c r="D431" i="38" a="1"/>
  <c r="AS426" i="38" a="1"/>
  <c r="AL251" i="38" a="1"/>
  <c r="AI277" i="38" a="1"/>
  <c r="AC426" i="38" a="1"/>
  <c r="Y283" i="38" a="1"/>
  <c r="AQ264" i="38" a="1"/>
  <c r="N414" i="38" a="1"/>
  <c r="Q206" i="38" a="1"/>
  <c r="Q364" i="38" a="1"/>
  <c r="U376" i="38" a="1"/>
  <c r="AJ365" i="38" a="1"/>
  <c r="V311" i="38" a="1"/>
  <c r="X430" i="38" a="1"/>
  <c r="K414" i="38" a="1"/>
  <c r="D107" i="38" a="1"/>
  <c r="M278" i="38" a="1"/>
  <c r="P138" i="38" a="1"/>
  <c r="AO196" i="38" a="1"/>
  <c r="S94" i="38" a="1"/>
  <c r="AL122" i="38" a="1"/>
  <c r="R412" i="38" a="1"/>
  <c r="AK411" i="38" a="1"/>
  <c r="F170" i="38" a="1"/>
  <c r="AP366" i="38" a="1"/>
  <c r="R433" i="38" a="1"/>
  <c r="AA319" i="38" a="1"/>
  <c r="AL295" i="38" a="1"/>
  <c r="AI267" i="38" a="1"/>
  <c r="E306" i="38" a="1"/>
  <c r="O420" i="38" a="1"/>
  <c r="R302" i="38" a="1"/>
  <c r="AF349" i="38" a="1"/>
  <c r="AK458" i="38" a="1"/>
  <c r="Y414" i="38" a="1"/>
  <c r="AS412" i="38" a="1"/>
  <c r="T420" i="38" a="1"/>
  <c r="AN322" i="38" a="1"/>
  <c r="AD242" i="38" a="1"/>
  <c r="AT438" i="38" a="1"/>
  <c r="E209" i="38" a="1"/>
  <c r="AI348" i="38" a="1"/>
  <c r="H472" i="38" a="1"/>
  <c r="G343" i="38" a="1"/>
  <c r="D159" i="38" a="1"/>
  <c r="Y103" i="38" a="1"/>
  <c r="M362" i="38" a="1"/>
  <c r="AM117" i="38" a="1"/>
  <c r="AA208" i="38" a="1"/>
  <c r="AC461" i="38" a="1"/>
  <c r="W129" i="38" a="1"/>
  <c r="T290" i="38" a="1"/>
  <c r="V441" i="38" a="1"/>
  <c r="AG325" i="38" a="1"/>
  <c r="AQ92" i="38" a="1"/>
  <c r="I126" i="38" a="1"/>
  <c r="AH468" i="38" a="1"/>
  <c r="V239" i="38" a="1"/>
  <c r="AO287" i="38" a="1"/>
  <c r="AC277" i="38" a="1"/>
  <c r="Q326" i="38" a="1"/>
  <c r="D127" i="38" a="1"/>
  <c r="G151" i="38" a="1"/>
  <c r="F267" i="38" a="1"/>
  <c r="AB416" i="38" a="1"/>
  <c r="T442" i="38" a="1"/>
  <c r="AK335" i="38" a="1"/>
  <c r="F89" i="38" a="1"/>
  <c r="B3" i="40" a="1"/>
  <c r="Q436" i="38" a="1"/>
  <c r="V225" i="38" a="1"/>
  <c r="AB379" i="38" a="1"/>
  <c r="H413" i="38" a="1"/>
  <c r="H100" i="38" a="1"/>
  <c r="E272" i="38" a="1"/>
  <c r="M342" i="38" a="1"/>
  <c r="AR135" i="38" a="1"/>
  <c r="AF343" i="38" a="1"/>
  <c r="AJ273" i="38" a="1"/>
  <c r="T316" i="38" a="1"/>
  <c r="K356" i="38" a="1"/>
  <c r="Y374" i="38" a="1"/>
  <c r="H291" i="38" a="1"/>
  <c r="AI217" i="38" a="1"/>
  <c r="AD392" i="38" a="1"/>
  <c r="AN235" i="38" a="1"/>
  <c r="AM378" i="38" a="1"/>
  <c r="D75" i="38" a="1"/>
  <c r="Z230" i="38" a="1"/>
  <c r="AT214" i="38" a="1"/>
  <c r="W402" i="38" a="1"/>
  <c r="I347" i="38" a="1"/>
  <c r="R440" i="38" a="1"/>
  <c r="AA439" i="38" a="1"/>
  <c r="AM463" i="38" a="1"/>
  <c r="AI402" i="38" a="1"/>
  <c r="D466" i="38" a="1"/>
  <c r="Y454" i="38" a="1"/>
  <c r="R78" i="38" a="1"/>
  <c r="AB456" i="38" a="1"/>
  <c r="Q358" i="38" a="1"/>
  <c r="AS470" i="38" a="1"/>
  <c r="O261" i="38" a="1"/>
  <c r="AS468" i="38" a="1"/>
  <c r="D331" i="38" a="1"/>
  <c r="T373" i="38" a="1"/>
  <c r="Q161" i="38" a="1"/>
  <c r="F355" i="38" a="1"/>
  <c r="G125" i="38" a="1"/>
  <c r="E145" i="38" a="1"/>
  <c r="AM423" i="38" a="1"/>
  <c r="AJ299" i="38" a="1"/>
  <c r="D137" i="38" a="1"/>
  <c r="AJ417" i="38" a="1"/>
  <c r="Z188" i="38" a="1"/>
  <c r="M268" i="38" a="1"/>
  <c r="AL237" i="38" a="1"/>
  <c r="I301" i="38" a="1"/>
  <c r="N471" i="38" a="1"/>
  <c r="P315" i="38" a="1"/>
  <c r="M340" i="38" a="1"/>
  <c r="AM169" i="38" a="1"/>
  <c r="Q367" i="38" a="1"/>
  <c r="Q411" i="38" a="1"/>
  <c r="AM98" i="38" a="1"/>
  <c r="AK297" i="38" a="1"/>
  <c r="AO413" i="38" a="1"/>
  <c r="AL459" i="38" a="1"/>
  <c r="O461" i="38" a="1"/>
  <c r="AQ446" i="38" a="1"/>
  <c r="M385" i="38" a="1"/>
  <c r="R467" i="38" a="1"/>
  <c r="K313" i="38" a="1"/>
  <c r="AI122" i="38" a="1"/>
  <c r="AP248" i="38" a="1"/>
  <c r="W218" i="38" a="1"/>
  <c r="AS235" i="38" a="1"/>
  <c r="Q380" i="38" a="1"/>
  <c r="W324" i="38" a="1"/>
  <c r="AT425" i="38" a="1"/>
  <c r="F382" i="38" a="1"/>
  <c r="G331" i="38" a="1"/>
  <c r="W301" i="38" a="1"/>
  <c r="AA461" i="38" a="1"/>
  <c r="AT449" i="38" a="1"/>
  <c r="AK387" i="38" a="1"/>
  <c r="AE263" i="38" a="1"/>
  <c r="AO317" i="38" a="1"/>
  <c r="AP218" i="38" a="1"/>
  <c r="H393" i="38" a="1"/>
  <c r="F171" i="38" a="1"/>
  <c r="L250" i="38" a="1"/>
  <c r="X403" i="38" a="1"/>
  <c r="H348" i="38" a="1"/>
  <c r="S268" i="38" a="1"/>
  <c r="AP234" i="38" a="1"/>
  <c r="AR307" i="38" a="1"/>
  <c r="U191" i="38" a="1"/>
  <c r="AS336" i="38" a="1"/>
  <c r="AB361" i="38" a="1"/>
  <c r="Q442" i="38" a="1"/>
  <c r="AD379" i="38" a="1"/>
  <c r="S281" i="38" a="1"/>
  <c r="AD426" i="38" a="1"/>
  <c r="AJ464" i="38" a="1"/>
  <c r="AD438" i="38" a="1"/>
  <c r="W85" i="38" a="1"/>
  <c r="AB195" i="38" a="1"/>
  <c r="V459" i="38" a="1"/>
  <c r="T359" i="38" a="1"/>
  <c r="K421" i="38" a="1"/>
  <c r="AA435" i="38" a="1"/>
  <c r="X122" i="38" a="1"/>
  <c r="W457" i="38" a="1"/>
  <c r="Z407" i="38" a="1"/>
  <c r="X273" i="38" a="1"/>
  <c r="Q310" i="38" a="1"/>
  <c r="AK321" i="38" a="1"/>
  <c r="AI89" i="38" a="1"/>
  <c r="AM253" i="38" a="1"/>
  <c r="L404" i="38" a="1"/>
  <c r="E89" i="38" a="1"/>
  <c r="I311" i="38" a="1"/>
  <c r="AC345" i="38" a="1"/>
  <c r="Z393" i="38" a="1"/>
  <c r="I413" i="38" a="1"/>
  <c r="AT386" i="38" a="1"/>
  <c r="AM316" i="38" a="1"/>
  <c r="D158" i="38" a="1"/>
  <c r="AK146" i="38" a="1"/>
  <c r="O324" i="38" a="1"/>
  <c r="AF215" i="38" a="1"/>
  <c r="AT374" i="38" a="1"/>
  <c r="Q189" i="38" a="1"/>
  <c r="Y87" i="38" a="1"/>
  <c r="AQ385" i="38" a="1"/>
  <c r="L397" i="38" a="1"/>
  <c r="AM249" i="38" a="1"/>
  <c r="Y373" i="38" a="1"/>
  <c r="D201" i="38" a="1"/>
  <c r="AL419" i="38" a="1"/>
  <c r="G383" i="38" a="1"/>
  <c r="N462" i="38" a="1"/>
  <c r="AO354" i="38" a="1"/>
  <c r="Q303" i="38" a="1"/>
  <c r="J406" i="38" a="1"/>
  <c r="AH471" i="38" a="1"/>
  <c r="AT207" i="38" a="1"/>
  <c r="L411" i="38" a="1"/>
  <c r="AA402" i="38" a="1"/>
  <c r="AA367" i="38" a="1"/>
  <c r="AA351" i="38" a="1"/>
  <c r="AT419" i="38" a="1"/>
  <c r="AC273" i="38" a="1"/>
  <c r="F432" i="38" a="1"/>
  <c r="AB385" i="38" a="1"/>
  <c r="O419" i="38" a="1"/>
  <c r="AD192" i="38" a="1"/>
  <c r="W287" i="38" a="1"/>
  <c r="Q233" i="38" a="1"/>
  <c r="AT289" i="38" a="1"/>
  <c r="E468" i="38" a="1"/>
  <c r="U353" i="38" a="1"/>
  <c r="D135" i="38" a="1"/>
  <c r="AS200" i="38" a="1"/>
  <c r="AT114" i="38" a="1"/>
  <c r="J114" i="38" a="1"/>
  <c r="E95" i="38" a="1"/>
  <c r="F229" i="38" a="1"/>
  <c r="AQ423" i="38" a="1"/>
  <c r="AJ451" i="38" a="1"/>
  <c r="G228" i="38" a="1"/>
  <c r="K445" i="38" a="1"/>
  <c r="Z341" i="38" a="1"/>
  <c r="AQ219" i="38" a="1"/>
  <c r="AA459" i="38" a="1"/>
  <c r="Y293" i="38" a="1"/>
  <c r="D189" i="38" a="1"/>
  <c r="AT453" i="38" a="1"/>
  <c r="Y118" i="38" a="1"/>
  <c r="Q352" i="38" a="1"/>
  <c r="AJ316" i="38" a="1"/>
  <c r="O163" i="38" a="1"/>
  <c r="E143" i="38" a="1"/>
  <c r="AL453" i="38" a="1"/>
  <c r="D363" i="38" a="1"/>
  <c r="H235" i="38" a="1"/>
  <c r="AC175" i="38" a="1"/>
  <c r="L403" i="38" a="1"/>
  <c r="Y253" i="38" a="1"/>
  <c r="F128" i="38" a="1"/>
  <c r="AB256" i="38" a="1"/>
  <c r="X302" i="38" a="1"/>
  <c r="H377" i="38" a="1"/>
  <c r="AO382" i="38" a="1"/>
  <c r="J209" i="38" a="1"/>
  <c r="AS106" i="38" a="1"/>
  <c r="AI295" i="38" a="1"/>
  <c r="AT79" i="38" a="1"/>
  <c r="D155" i="38" a="1"/>
  <c r="AJ306" i="38" a="1"/>
  <c r="AM292" i="38" a="1"/>
  <c r="AE231" i="38" a="1"/>
  <c r="V380" i="38" a="1"/>
  <c r="Y393" i="38" a="1"/>
  <c r="N401" i="38" a="1"/>
  <c r="Q129" i="38" a="1"/>
  <c r="W253" i="38" a="1"/>
  <c r="AI119" i="38" a="1"/>
  <c r="AL79" i="38" a="1"/>
  <c r="R270" i="38" a="1"/>
  <c r="N244" i="38" a="1"/>
  <c r="AT171" i="38" a="1"/>
  <c r="AR439" i="38" a="1"/>
  <c r="H356" i="38" a="1"/>
  <c r="Q281" i="38" a="1"/>
  <c r="S372" i="38" a="1"/>
  <c r="H448" i="38" a="1"/>
  <c r="Q341" i="38" a="1"/>
  <c r="L153" i="38" a="1"/>
  <c r="AB381" i="38" a="1"/>
  <c r="AO288" i="38" a="1"/>
  <c r="AT352" i="38" a="1"/>
  <c r="AT230" i="38" a="1"/>
  <c r="Q356" i="38" a="1"/>
  <c r="H456" i="38" a="1"/>
  <c r="M363" i="38" a="1"/>
  <c r="E269" i="38" a="1"/>
  <c r="AJ168" i="38" a="1"/>
  <c r="AL119" i="38" a="1"/>
  <c r="AH445" i="38" a="1"/>
  <c r="T380" i="38" a="1"/>
  <c r="AB319" i="38" a="1"/>
  <c r="G401" i="38" a="1"/>
  <c r="E96" i="38" a="1"/>
  <c r="Q466" i="38" a="1"/>
  <c r="N189" i="38" a="1"/>
  <c r="AR249" i="38" a="1"/>
  <c r="Q346" i="38" a="1"/>
  <c r="Y269" i="38" a="1"/>
  <c r="AA233" i="38" a="1"/>
  <c r="N421" i="38" a="1"/>
  <c r="E104" i="38" a="1"/>
  <c r="AC349" i="38" a="1"/>
  <c r="L272" i="38" a="1"/>
  <c r="M327" i="38" a="1"/>
  <c r="AP293" i="38" a="1"/>
  <c r="H183" i="38" a="1"/>
  <c r="O227" i="38" a="1"/>
  <c r="AG228" i="38" a="1"/>
  <c r="E318" i="38" a="1"/>
  <c r="N379" i="38" a="1"/>
  <c r="G406" i="38" a="1"/>
  <c r="J385" i="38" a="1"/>
  <c r="AS113" i="38" a="1"/>
  <c r="AD261" i="38" a="1"/>
  <c r="AA291" i="38" a="1"/>
  <c r="AA412" i="38" a="1"/>
  <c r="AH375" i="38" a="1"/>
  <c r="AA312" i="38" a="1"/>
  <c r="K399" i="38" a="1"/>
  <c r="AN406" i="38" a="1"/>
  <c r="AK96" i="38" a="1"/>
  <c r="AF91" i="38" a="1"/>
  <c r="AN320" i="38" a="1"/>
  <c r="R319" i="38" a="1"/>
  <c r="L274" i="38" a="1"/>
  <c r="AJ156" i="38" a="1"/>
  <c r="I327" i="38" a="1"/>
  <c r="AB91" i="38" a="1"/>
  <c r="AS327" i="38" a="1"/>
  <c r="U356" i="38" a="1"/>
  <c r="AM251" i="38" a="1"/>
  <c r="AM396" i="38" a="1"/>
  <c r="AA124" i="38" a="1"/>
  <c r="M156" i="38" a="1"/>
  <c r="R229" i="38" a="1"/>
  <c r="I462" i="38" a="1"/>
  <c r="AS225" i="38" a="1"/>
  <c r="AI294" i="38" a="1"/>
  <c r="S155" i="38" a="1"/>
  <c r="J396" i="38" a="1"/>
  <c r="J148" i="38" a="1"/>
  <c r="M216" i="38" a="1"/>
  <c r="X95" i="38" a="1"/>
  <c r="AS284" i="38" a="1"/>
  <c r="O457" i="38" a="1"/>
  <c r="AN353" i="38" a="1"/>
  <c r="I425" i="38" a="1"/>
  <c r="Z366" i="38" a="1"/>
  <c r="M330" i="38" a="1"/>
  <c r="V182" i="38" a="1"/>
  <c r="M450" i="38" a="1"/>
  <c r="AB471" i="38" a="1"/>
  <c r="AS450" i="38" a="1"/>
  <c r="AK314" i="38" a="1"/>
  <c r="AL271" i="38" a="1"/>
  <c r="AS238" i="38" a="1"/>
  <c r="AD377" i="38" a="1"/>
  <c r="M394" i="38" a="1"/>
  <c r="AP255" i="38" a="1"/>
  <c r="R450" i="38" a="1"/>
  <c r="F161" i="38" a="1"/>
  <c r="AI253" i="38" a="1"/>
  <c r="T350" i="38" a="1"/>
  <c r="P333" i="38" a="1"/>
  <c r="I407" i="38" a="1"/>
  <c r="S112" i="38" a="1"/>
  <c r="AD467" i="38" a="1"/>
  <c r="AL226" i="38" a="1"/>
  <c r="AM328" i="38" a="1"/>
  <c r="AD394" i="38" a="1"/>
  <c r="AT220" i="38" a="1"/>
  <c r="X457" i="38" a="1"/>
  <c r="Y222" i="38" a="1"/>
  <c r="W281" i="38" a="1"/>
  <c r="M404" i="38" a="1"/>
  <c r="AA443" i="38" a="1"/>
  <c r="AE324" i="38" a="1"/>
  <c r="N357" i="38" a="1"/>
  <c r="T338" i="38" a="1"/>
  <c r="P458" i="38" a="1"/>
  <c r="Y382" i="38" a="1"/>
  <c r="N356" i="38" a="1"/>
  <c r="R76" i="38" a="1"/>
  <c r="Q212" i="38" a="1"/>
  <c r="T382" i="38" a="1"/>
  <c r="AE73" i="38" a="1"/>
  <c r="AM277" i="38" a="1"/>
  <c r="AK166" i="38" a="1"/>
  <c r="T395" i="38" a="1"/>
  <c r="Y402" i="38" a="1"/>
  <c r="P453" i="38" a="1"/>
  <c r="AM345" i="38" a="1"/>
  <c r="AC400" i="38" a="1"/>
  <c r="D256" i="38" a="1"/>
  <c r="P295" i="38" a="1"/>
  <c r="AN383" i="38" a="1"/>
  <c r="AF345" i="38" a="1"/>
  <c r="AO337" i="38" a="1"/>
  <c r="V401" i="38" a="1"/>
  <c r="O311" i="38" a="1"/>
  <c r="AQ343" i="38" a="1"/>
  <c r="J418" i="38" a="1"/>
  <c r="AA310" i="38" a="1"/>
  <c r="K426" i="38" a="1"/>
  <c r="AJ99" i="38" a="1"/>
  <c r="AO308" i="38" a="1"/>
  <c r="O294" i="38" a="1"/>
  <c r="AF348" i="38" a="1"/>
  <c r="AE296" i="38" a="1"/>
  <c r="AO230" i="38" a="1"/>
  <c r="AH135" i="38" a="1"/>
  <c r="M261" i="38" a="1"/>
  <c r="AO328" i="38" a="1"/>
  <c r="AT272" i="38" a="1"/>
  <c r="H434" i="38" a="1"/>
  <c r="T225" i="38" a="1"/>
  <c r="X287" i="38" a="1"/>
  <c r="D447" i="38" a="1"/>
  <c r="P397" i="38" a="1"/>
  <c r="U446" i="38" a="1"/>
  <c r="AF319" i="38" a="1"/>
  <c r="AO446" i="38" a="1"/>
  <c r="G183" i="38" a="1"/>
  <c r="AF416" i="38" a="1"/>
  <c r="AJ104" i="38" a="1"/>
  <c r="G470" i="38" a="1"/>
  <c r="K284" i="38" a="1"/>
  <c r="AT181" i="38" a="1"/>
  <c r="AQ390" i="38" a="1"/>
  <c r="V359" i="38" a="1"/>
  <c r="F149" i="38" a="1"/>
  <c r="H426" i="38" a="1"/>
  <c r="V273" i="38" a="1"/>
  <c r="T182" i="38" a="1"/>
  <c r="Q430" i="38" a="1"/>
  <c r="AI224" i="38" a="1"/>
  <c r="H435" i="38" a="1"/>
  <c r="X436" i="38" a="1"/>
  <c r="S365" i="38" a="1"/>
  <c r="AF457" i="38" a="1"/>
  <c r="U381" i="38" a="1"/>
  <c r="AI252" i="38" a="1"/>
  <c r="P206" i="38" a="1"/>
  <c r="I261" i="38" a="1"/>
  <c r="X89" i="38" a="1"/>
  <c r="AH251" i="38" a="1"/>
  <c r="D337" i="38" a="1"/>
  <c r="Q289" i="38" a="1"/>
  <c r="D79" i="38" a="1"/>
  <c r="S287" i="38" a="1"/>
  <c r="X253" i="38" a="1"/>
  <c r="AF338" i="38" a="1"/>
  <c r="X426" i="38" a="1"/>
  <c r="AL206" i="38" a="1"/>
  <c r="M251" i="38" a="1"/>
  <c r="O326" i="38" a="1"/>
  <c r="L301" i="38" a="1"/>
  <c r="R458" i="38" a="1"/>
  <c r="AP467" i="38" a="1"/>
  <c r="AI154" i="38" a="1"/>
  <c r="J358" i="38" a="1"/>
  <c r="D467" i="38" a="1"/>
  <c r="J335" i="38" a="1"/>
  <c r="AP462" i="38" a="1"/>
  <c r="AM334" i="38" a="1"/>
  <c r="AQ456" i="38" a="1"/>
  <c r="O103" i="38" a="1"/>
  <c r="K398" i="38" a="1"/>
  <c r="R403" i="38" a="1"/>
  <c r="AL374" i="38" a="1"/>
  <c r="D124" i="38" a="1"/>
  <c r="AG318" i="38" a="1"/>
  <c r="R121" i="38" a="1"/>
  <c r="Q183" i="38" a="1"/>
  <c r="AC295" i="38" a="1"/>
  <c r="AF230" i="38" a="1"/>
  <c r="F344" i="38" a="1"/>
  <c r="AH425" i="38" a="1"/>
  <c r="K430" i="38" a="1"/>
  <c r="S336" i="38" a="1"/>
  <c r="AD432" i="38" a="1"/>
  <c r="F90" i="38" a="1"/>
  <c r="J247" i="38" a="1"/>
  <c r="AS236" i="38" a="1"/>
  <c r="T408" i="38" a="1"/>
  <c r="P464" i="38" a="1"/>
  <c r="P350" i="38" a="1"/>
  <c r="Y442" i="38" a="1"/>
  <c r="X439" i="38" a="1"/>
  <c r="Q255" i="38" a="1"/>
  <c r="L462" i="38" a="1"/>
  <c r="X416" i="38" a="1"/>
  <c r="L262" i="38" a="1"/>
  <c r="AR455" i="38" a="1"/>
  <c r="W271" i="38" a="1"/>
  <c r="AP88" i="38" a="1"/>
  <c r="AB330" i="38" a="1"/>
  <c r="D156" i="38" a="1"/>
  <c r="Q443" i="38" a="1"/>
  <c r="J375" i="38" a="1"/>
  <c r="AG431" i="38" a="1"/>
  <c r="AF410" i="38" a="1"/>
  <c r="AI211" i="38" a="1"/>
  <c r="Q304" i="38" a="1"/>
  <c r="L360" i="38" a="1"/>
  <c r="K381" i="38" a="1"/>
  <c r="AJ360" i="38" a="1"/>
  <c r="AD431" i="38" a="1"/>
  <c r="M271" i="38" a="1"/>
  <c r="R318" i="38" a="1"/>
  <c r="AP242" i="38" a="1"/>
  <c r="V306" i="38" a="1"/>
  <c r="AH430" i="38" a="1"/>
  <c r="AT96" i="38" a="1"/>
  <c r="M293" i="38" a="1"/>
  <c r="AO273" i="38" a="1"/>
  <c r="T401" i="38" a="1"/>
  <c r="W382" i="38" a="1"/>
  <c r="AL433" i="38" a="1"/>
  <c r="G452" i="38" a="1"/>
  <c r="I417" i="38" a="1"/>
  <c r="E178" i="38" a="1"/>
  <c r="AB241" i="38" a="1"/>
  <c r="S424" i="38" a="1"/>
  <c r="AF417" i="38" a="1"/>
  <c r="AK189" i="38" a="1"/>
  <c r="O338" i="38" a="1"/>
  <c r="P176" i="38" a="1"/>
  <c r="N201" i="38" a="1"/>
  <c r="M267" i="38" a="1"/>
  <c r="Y146" i="38" a="1"/>
  <c r="Q90" i="38" a="1"/>
  <c r="J163" i="38" a="1"/>
  <c r="D204" i="38" a="1"/>
  <c r="AN128" i="38" a="1"/>
  <c r="R418" i="38" a="1"/>
  <c r="G380" i="38" a="1"/>
  <c r="AA177" i="38" a="1"/>
  <c r="G282" i="38" a="1"/>
  <c r="AD155" i="38" a="1"/>
  <c r="AG391" i="38" a="1"/>
  <c r="V347" i="38" a="1"/>
  <c r="X460" i="38" a="1"/>
  <c r="AB198" i="38" a="1"/>
  <c r="AB444" i="38" a="1"/>
  <c r="H465" i="38" a="1"/>
  <c r="AL321" i="38" a="1"/>
  <c r="AL443" i="38" a="1"/>
  <c r="AJ455" i="38" a="1"/>
  <c r="AT290" i="38" a="1"/>
  <c r="AT382" i="38" a="1"/>
  <c r="J354" i="38" a="1"/>
  <c r="AO447" i="38" a="1"/>
  <c r="AK364" i="38" a="1"/>
  <c r="AQ73" i="38" a="1"/>
  <c r="AE284" i="38" a="1"/>
  <c r="AN468" i="38" a="1"/>
  <c r="AQ412" i="38" a="1"/>
  <c r="AJ370" i="38" a="1"/>
  <c r="R167" i="38" a="1"/>
  <c r="U268" i="38" a="1"/>
  <c r="U440" i="38" a="1"/>
  <c r="Z209" i="38" a="1"/>
  <c r="R264" i="38" a="1"/>
  <c r="AI205" i="38" a="1"/>
  <c r="U407" i="38" a="1"/>
  <c r="AS210" i="38" a="1"/>
  <c r="AM199" i="38" a="1"/>
  <c r="AS73" i="38" a="1"/>
  <c r="E425" i="38" a="1"/>
  <c r="AD371" i="38" a="1"/>
  <c r="AK350" i="38" a="1"/>
  <c r="L427" i="38" a="1"/>
  <c r="V362" i="38" a="1"/>
  <c r="S296" i="38" a="1"/>
  <c r="X364" i="38" a="1"/>
  <c r="AJ372" i="38" a="1"/>
  <c r="U96" i="38" a="1"/>
  <c r="AB175" i="38" a="1"/>
  <c r="AE386" i="38" a="1"/>
  <c r="AK248" i="38" a="1"/>
  <c r="Z471" i="38" a="1"/>
  <c r="E218" i="38" a="1"/>
  <c r="Q383" i="38" a="1"/>
  <c r="P99" i="38" a="1"/>
  <c r="R89" i="38" a="1"/>
  <c r="AE245" i="38" a="1"/>
  <c r="R215" i="38" a="1"/>
  <c r="D444" i="38" a="1"/>
  <c r="AJ337" i="38" a="1"/>
  <c r="P80" i="38" a="1"/>
  <c r="Q432" i="38" a="1"/>
  <c r="AB365" i="38" a="1"/>
  <c r="G347" i="38" a="1"/>
  <c r="T230" i="38" a="1"/>
  <c r="Q295" i="38" a="1"/>
  <c r="W369" i="38" a="1"/>
  <c r="P296" i="38" a="1"/>
  <c r="V377" i="38" a="1"/>
  <c r="AI373" i="38" a="1"/>
  <c r="AJ412" i="38" a="1"/>
  <c r="U388" i="38" a="1"/>
  <c r="AP365" i="38" a="1"/>
  <c r="AH354" i="38" a="1"/>
  <c r="R334" i="38" a="1"/>
  <c r="G207" i="38" a="1"/>
  <c r="Z204" i="38" a="1"/>
  <c r="AQ260" i="38" a="1"/>
  <c r="U328" i="38" a="1"/>
  <c r="AK80" i="38" a="1"/>
  <c r="AQ443" i="38" a="1"/>
  <c r="E330" i="38" a="1"/>
  <c r="AL408" i="38" a="1"/>
  <c r="V120" i="38" a="1"/>
  <c r="D112" i="38" a="1"/>
  <c r="M408" i="38" a="1"/>
  <c r="AH256" i="38" a="1"/>
  <c r="O409" i="38" a="1"/>
  <c r="AQ406" i="38" a="1"/>
  <c r="AR282" i="38" a="1"/>
  <c r="AL103" i="38" a="1"/>
  <c r="AS393" i="38" a="1"/>
  <c r="AL351" i="38" a="1"/>
  <c r="O375" i="38" a="1"/>
  <c r="Y410" i="38" a="1"/>
  <c r="AD396" i="38" a="1"/>
  <c r="AK304" i="38" a="1"/>
  <c r="AP226" i="38" a="1"/>
  <c r="AO221" i="38" a="1"/>
  <c r="AA450" i="38" a="1"/>
  <c r="AO294" i="38" a="1"/>
  <c r="D342" i="38" a="1"/>
  <c r="S458" i="38" a="1"/>
  <c r="U370" i="38" a="1"/>
  <c r="R247" i="38" a="1"/>
  <c r="AE75" i="38" a="1"/>
  <c r="Q105" i="38" a="1"/>
  <c r="V133" i="38" a="1"/>
  <c r="U453" i="38" a="1"/>
  <c r="AL337" i="38" a="1"/>
  <c r="W273" i="38" a="1"/>
  <c r="U339" i="38" a="1"/>
  <c r="I423" i="38" a="1"/>
  <c r="AQ407" i="38" a="1"/>
  <c r="Q125" i="38" a="1"/>
  <c r="AS307" i="38" a="1"/>
  <c r="D312" i="38" a="1"/>
  <c r="T366" i="38" a="1"/>
  <c r="T335" i="38" a="1"/>
  <c r="E301" i="38" a="1"/>
  <c r="T329" i="38" a="1"/>
  <c r="S462" i="38" a="1"/>
  <c r="AD328" i="38" a="1"/>
  <c r="R91" i="38" a="1"/>
  <c r="Q471" i="38" a="1"/>
  <c r="AC135" i="38" a="1"/>
  <c r="AQ138" i="38" a="1"/>
  <c r="N371" i="38" a="1"/>
  <c r="E355" i="38" a="1"/>
  <c r="AO333" i="38" a="1"/>
  <c r="AP347" i="38" a="1"/>
  <c r="AM268" i="38" a="1"/>
  <c r="AH407" i="38" a="1"/>
  <c r="O460" i="38" a="1"/>
  <c r="F284" i="38" a="1"/>
  <c r="L469" i="38" a="1"/>
  <c r="AB400" i="38" a="1"/>
  <c r="AO258" i="38" a="1"/>
  <c r="R223" i="38" a="1"/>
  <c r="Q353" i="38" a="1"/>
  <c r="AG198" i="38" a="1"/>
  <c r="D300" i="38" a="1"/>
  <c r="AG85" i="38" a="1"/>
  <c r="D212" i="38" a="1"/>
  <c r="V326" i="38" a="1"/>
  <c r="J113" i="38" a="1"/>
  <c r="AT130" i="38" a="1"/>
  <c r="AA204" i="38" a="1"/>
  <c r="AC172" i="38" a="1"/>
  <c r="AL360" i="38" a="1"/>
  <c r="W205" i="38" a="1"/>
  <c r="W164" i="38" a="1"/>
  <c r="M432" i="38" a="1"/>
  <c r="AS260" i="38" a="1"/>
  <c r="S135" i="38" a="1"/>
  <c r="K456" i="38" a="1"/>
  <c r="AA366" i="38" a="1"/>
  <c r="U468" i="38" a="1"/>
  <c r="Y462" i="38" a="1"/>
  <c r="M187" i="38" a="1"/>
  <c r="T234" i="38" a="1"/>
  <c r="Y207" i="38" a="1"/>
  <c r="W428" i="38" a="1"/>
  <c r="N269" i="38" a="1"/>
  <c r="V276" i="38" a="1"/>
  <c r="H196" i="38" a="1"/>
  <c r="AS219" i="38" a="1"/>
  <c r="D216" i="38" a="1"/>
  <c r="T370" i="38" a="1"/>
  <c r="AB377" i="38" a="1"/>
  <c r="AC417" i="38" a="1"/>
  <c r="L390" i="38" a="1"/>
  <c r="P415" i="38" a="1"/>
  <c r="F422" i="38" a="1"/>
  <c r="AD405" i="38" a="1"/>
  <c r="V415" i="38" a="1"/>
  <c r="X372" i="38" a="1"/>
  <c r="P125" i="38" a="1"/>
  <c r="Q184" i="38" a="1"/>
  <c r="AI470" i="38" a="1"/>
  <c r="AL328" i="38" a="1"/>
  <c r="S238" i="38" a="1"/>
  <c r="Q81" i="38" a="1"/>
  <c r="AC178" i="38" a="1"/>
  <c r="P298" i="38" a="1"/>
  <c r="AJ409" i="38" a="1"/>
  <c r="AQ155" i="38" a="1"/>
  <c r="V443" i="38" a="1"/>
  <c r="R345" i="38" a="1"/>
  <c r="AJ466" i="38" a="1"/>
  <c r="AO410" i="38" a="1"/>
  <c r="J325" i="38" a="1"/>
  <c r="J290" i="38" a="1"/>
  <c r="Z385" i="38" a="1"/>
  <c r="AC228" i="38" a="1"/>
  <c r="V243" i="38" a="1"/>
  <c r="K397" i="38" a="1"/>
  <c r="AS378" i="38" a="1"/>
  <c r="O314" i="38" a="1"/>
  <c r="T417" i="38" a="1"/>
  <c r="P443" i="38" a="1"/>
  <c r="F447" i="38" a="1"/>
  <c r="AQ89" i="38" a="1"/>
  <c r="AR438" i="38" a="1"/>
  <c r="F78" i="38" a="1"/>
  <c r="D416" i="38" a="1"/>
  <c r="AL364" i="38" a="1"/>
  <c r="L408" i="38" a="1"/>
  <c r="V287" i="38" a="1"/>
  <c r="T439" i="38" a="1"/>
  <c r="V253" i="38" a="1"/>
  <c r="AJ361" i="38" a="1"/>
  <c r="AE286" i="38" a="1"/>
  <c r="AG244" i="38" a="1"/>
  <c r="V323" i="38" a="1"/>
  <c r="AE414" i="38" a="1"/>
  <c r="AT208" i="38" a="1"/>
  <c r="AG366" i="38" a="1"/>
  <c r="AG335" i="38" a="1"/>
  <c r="AQ237" i="38" a="1"/>
  <c r="F132" i="38" a="1"/>
  <c r="F190" i="38" a="1"/>
  <c r="AR376" i="38" a="1"/>
  <c r="K121" i="38" a="1"/>
  <c r="E410" i="38" a="1"/>
  <c r="F277" i="38" a="1"/>
  <c r="T148" i="38" a="1"/>
  <c r="AR464" i="38" a="1"/>
  <c r="AN101" i="38" a="1"/>
  <c r="T163" i="38" a="1"/>
  <c r="AT276" i="38" a="1"/>
  <c r="R424" i="38" a="1"/>
  <c r="AC126" i="38" a="1"/>
  <c r="AG253" i="38" a="1"/>
  <c r="M96" i="38" a="1"/>
  <c r="AJ444" i="38" a="1"/>
  <c r="AK91" i="38" a="1"/>
  <c r="Y358" i="38" a="1"/>
  <c r="L208" i="38" a="1"/>
  <c r="K450" i="38" a="1"/>
  <c r="I288" i="38" a="1"/>
  <c r="Y353" i="38" a="1"/>
  <c r="Q239" i="38" a="1"/>
  <c r="E256" i="38" a="1"/>
  <c r="AM272" i="38" a="1"/>
  <c r="I340" i="38" a="1"/>
  <c r="AP408" i="38" a="1"/>
  <c r="P342" i="38" a="1"/>
  <c r="AB342" i="38" a="1"/>
  <c r="F263" i="38" a="1"/>
  <c r="AR284" i="38" a="1"/>
  <c r="Q104" i="38" a="1"/>
  <c r="G217" i="38" a="1"/>
  <c r="AC448" i="38" a="1"/>
  <c r="X295" i="38" a="1"/>
  <c r="V470" i="38" a="1"/>
  <c r="AF362" i="38" a="1"/>
  <c r="Q275" i="38" a="1"/>
  <c r="AE249" i="38" a="1"/>
  <c r="V464" i="38" a="1"/>
  <c r="AS464" i="38" a="1"/>
  <c r="AT213" i="38" a="1"/>
  <c r="D317" i="38" a="1"/>
  <c r="AI442" i="38" a="1"/>
  <c r="P307" i="38" a="1"/>
  <c r="H407" i="38" a="1"/>
  <c r="AD282" i="38" a="1"/>
  <c r="AP245" i="38" a="1"/>
  <c r="P467" i="38" a="1"/>
  <c r="L311" i="38" a="1"/>
  <c r="D429" i="38" a="1"/>
  <c r="AP385" i="38" a="1"/>
  <c r="AH400" i="38" a="1"/>
  <c r="R465" i="38" a="1"/>
  <c r="W325" i="38" a="1"/>
  <c r="E448" i="38" a="1"/>
  <c r="AI420" i="38" a="1"/>
  <c r="AM191" i="38" a="1"/>
  <c r="AL406" i="38" a="1"/>
  <c r="V432" i="38" a="1"/>
  <c r="AQ381" i="38" a="1"/>
  <c r="D392" i="38" a="1"/>
  <c r="G460" i="38" a="1"/>
  <c r="Q207" i="38" a="1"/>
  <c r="L111" i="38" a="1"/>
  <c r="I142" i="38" a="1"/>
  <c r="AP273" i="38" a="1"/>
  <c r="Q103" i="38" a="1"/>
  <c r="AT250" i="38" a="1"/>
  <c r="G450" i="38" a="1"/>
  <c r="AG278" i="38" a="1"/>
  <c r="AE89" i="38" a="1"/>
  <c r="AJ211" i="38" a="1"/>
  <c r="W353" i="38" a="1"/>
  <c r="AM366" i="38" a="1"/>
  <c r="AH466" i="38" a="1"/>
  <c r="J343" i="38" a="1"/>
  <c r="I449" i="38" a="1"/>
  <c r="G281" i="38" a="1"/>
  <c r="E469" i="38" a="1"/>
  <c r="AQ371" i="38" a="1"/>
  <c r="J180" i="38" a="1"/>
  <c r="I339" i="38" a="1"/>
  <c r="P240" i="38" a="1"/>
  <c r="AL420" i="38" a="1"/>
  <c r="AP441" i="38" a="1"/>
  <c r="I465" i="38" a="1"/>
  <c r="AS385" i="38" a="1"/>
  <c r="R425" i="38" a="1"/>
  <c r="AN466" i="38" a="1"/>
  <c r="AT441" i="38" a="1"/>
  <c r="G457" i="38" a="1"/>
  <c r="K330" i="38" a="1"/>
  <c r="AI383" i="38" a="1"/>
  <c r="AC134" i="38" a="1"/>
  <c r="AI395" i="38" a="1"/>
  <c r="Y407" i="38" a="1"/>
  <c r="AL281" i="38" a="1"/>
  <c r="E254" i="38" a="1"/>
  <c r="AI380" i="38" a="1"/>
  <c r="S425" i="38" a="1"/>
  <c r="R366" i="38" a="1"/>
  <c r="S332" i="38" a="1"/>
  <c r="AM469" i="38" a="1"/>
  <c r="AE442" i="38" a="1"/>
  <c r="E131" i="38" a="1"/>
  <c r="AG298" i="38" a="1"/>
  <c r="AB122" i="38" a="1"/>
  <c r="V325" i="38" a="1"/>
  <c r="I111" i="38" a="1"/>
  <c r="I254" i="38" a="1"/>
  <c r="I295" i="38" a="1"/>
  <c r="R81" i="38" a="1"/>
  <c r="AO374" i="38" a="1"/>
  <c r="F95" i="38" a="1"/>
  <c r="Q222" i="38" a="1"/>
  <c r="AJ297" i="38" a="1"/>
  <c r="S418" i="38" a="1"/>
  <c r="AD389" i="38" a="1"/>
  <c r="AL458" i="38" a="1"/>
  <c r="T463" i="38" a="1"/>
  <c r="U338" i="38" a="1"/>
  <c r="AQ147" i="38" a="1"/>
  <c r="M468" i="38" a="1"/>
  <c r="AO393" i="38" a="1"/>
  <c r="AL375" i="38" a="1"/>
  <c r="AD436" i="38" a="1"/>
  <c r="AN147" i="38" a="1"/>
  <c r="AT217" i="38" a="1"/>
  <c r="W403" i="38" a="1"/>
  <c r="AK140" i="38" a="1"/>
  <c r="Y297" i="38" a="1"/>
  <c r="AN394" i="38" a="1"/>
  <c r="X464" i="38" a="1"/>
  <c r="O114" i="38" a="1"/>
  <c r="V190" i="38" a="1"/>
  <c r="AG284" i="38" a="1"/>
  <c r="V357" i="38" a="1"/>
  <c r="Q266" i="38" a="1"/>
  <c r="E122" i="38" a="1"/>
  <c r="D169" i="38" a="1"/>
  <c r="AF385" i="38" a="1"/>
  <c r="X172" i="38" a="1"/>
  <c r="Q332" i="38" a="1"/>
  <c r="H259" i="38" a="1"/>
  <c r="AJ304" i="38" a="1"/>
  <c r="K249" i="38" a="1"/>
  <c r="T297" i="38" a="1"/>
  <c r="AP378" i="38" a="1"/>
  <c r="AR440" i="38" a="1"/>
  <c r="AP235" i="38" a="1"/>
  <c r="AK391" i="38" a="1"/>
  <c r="P361" i="38" a="1"/>
  <c r="X167" i="38" a="1"/>
  <c r="AP394" i="38" a="1"/>
  <c r="E224" i="38" a="1"/>
  <c r="D80" i="38" a="1"/>
  <c r="AH263" i="38" a="1"/>
  <c r="O264" i="38" a="1"/>
  <c r="W454" i="38" a="1"/>
  <c r="D282" i="38" a="1"/>
  <c r="AM397" i="38" a="1"/>
  <c r="Q361" i="38" a="1"/>
  <c r="O330" i="38" a="1"/>
  <c r="K335" i="38" a="1"/>
  <c r="AB341" i="38" a="1"/>
  <c r="AA377" i="38" a="1"/>
  <c r="S412" i="38" a="1"/>
  <c r="AE470" i="38" a="1"/>
  <c r="X380" i="38" a="1"/>
  <c r="D120" i="38" a="1"/>
  <c r="F79" i="38" a="1"/>
  <c r="O431" i="38" a="1"/>
  <c r="AB367" i="38" a="1"/>
  <c r="AQ190" i="38" a="1"/>
  <c r="AA381" i="38" a="1"/>
  <c r="AD420" i="38" a="1"/>
  <c r="AG448" i="38" a="1"/>
  <c r="AG386" i="38" a="1"/>
  <c r="AA458" i="38" a="1"/>
  <c r="AP251" i="38" a="1"/>
  <c r="Q384" i="38" a="1"/>
  <c r="G117" i="38" a="1"/>
  <c r="P355" i="38" a="1"/>
  <c r="M364" i="38" a="1"/>
  <c r="AH405" i="38" a="1"/>
  <c r="V232" i="38" a="1"/>
  <c r="AO241" i="38" a="1"/>
  <c r="M304" i="38" a="1"/>
  <c r="AN441" i="38" a="1"/>
  <c r="Q136" i="38" a="1"/>
  <c r="M427" i="38" a="1"/>
  <c r="F446" i="38" a="1"/>
  <c r="E395" i="38" a="1"/>
  <c r="L231" i="38" a="1"/>
  <c r="E325" i="38" a="1"/>
  <c r="U438" i="38" a="1"/>
  <c r="R115" i="38" a="1"/>
  <c r="P369" i="38" a="1"/>
  <c r="Q314" i="38" a="1"/>
  <c r="AL336" i="38" a="1"/>
  <c r="AE362" i="38" a="1"/>
  <c r="AM371" i="38" a="1"/>
  <c r="Q445" i="38" a="1"/>
  <c r="AE378" i="38" a="1"/>
  <c r="AO460" i="38" a="1"/>
  <c r="F114" i="38" a="1"/>
  <c r="AL215" i="38" a="1"/>
  <c r="F312" i="38" a="1"/>
  <c r="M275" i="38" a="1"/>
  <c r="AB192" i="38" a="1"/>
  <c r="D278" i="38" a="1"/>
  <c r="X344" i="38" a="1"/>
  <c r="AF294" i="38" a="1"/>
  <c r="AR263" i="38" a="1"/>
  <c r="N436" i="38" a="1"/>
  <c r="Z131" i="38" a="1"/>
  <c r="O406" i="38" a="1"/>
  <c r="AK292" i="38" a="1"/>
  <c r="E88" i="38" a="1"/>
  <c r="J319" i="38" a="1"/>
  <c r="Q74" i="38" a="1"/>
  <c r="Q331" i="38" a="1"/>
  <c r="AG152" i="38" a="1"/>
  <c r="AQ392" i="38" a="1"/>
  <c r="N102" i="38" a="1"/>
  <c r="H349" i="38" a="1"/>
  <c r="W440" i="38" a="1"/>
  <c r="AS371" i="38" a="1"/>
  <c r="V285" i="38" a="1"/>
  <c r="M286" i="38" a="1"/>
  <c r="J416" i="38" a="1"/>
  <c r="AL472" i="38" a="1"/>
  <c r="W290" i="38" a="1"/>
  <c r="Y308" i="38" a="1"/>
  <c r="AR343" i="38" a="1"/>
  <c r="AP417" i="38" a="1"/>
  <c r="Z373" i="38" a="1"/>
  <c r="L463" i="38" a="1"/>
  <c r="X427" i="38" a="1"/>
  <c r="P244" i="38" a="1"/>
  <c r="V303" i="38" a="1"/>
  <c r="AJ133" i="38" a="1"/>
  <c r="N344" i="38" a="1"/>
  <c r="J399" i="38" a="1"/>
  <c r="AS397" i="38" a="1"/>
  <c r="T424" i="38" a="1"/>
  <c r="Q254" i="38" a="1"/>
  <c r="AD412" i="38" a="1"/>
  <c r="AF331" i="38" a="1"/>
  <c r="AP328" i="38" a="1"/>
  <c r="H313" i="38" a="1"/>
  <c r="T170" i="38" a="1"/>
  <c r="R249" i="38" a="1"/>
  <c r="AC343" i="38" a="1"/>
  <c r="R202" i="38" a="1"/>
  <c r="O253" i="38" a="1"/>
  <c r="AG146" i="38" a="1"/>
  <c r="Z400" i="38" a="1"/>
  <c r="Z235" i="38" a="1"/>
  <c r="AG353" i="38" a="1"/>
  <c r="P410" i="38" a="1"/>
  <c r="Q318" i="38" a="1"/>
  <c r="Q457" i="38" a="1"/>
  <c r="M93" i="38" a="1"/>
  <c r="D152" i="38" a="1"/>
  <c r="Q395" i="38" a="1"/>
  <c r="X385" i="38" a="1"/>
  <c r="F435" i="38" a="1"/>
  <c r="AR157" i="38" a="1"/>
  <c r="R320" i="38" a="1"/>
  <c r="G211" i="38" a="1"/>
  <c r="R449" i="38" a="1"/>
  <c r="N225" i="38" a="1"/>
  <c r="T301" i="38" a="1"/>
  <c r="AP323" i="38" a="1"/>
  <c r="AA444" i="38" a="1"/>
  <c r="AQ402" i="38" a="1"/>
  <c r="D381" i="38" a="1"/>
  <c r="Z446" i="38" a="1"/>
  <c r="AL210" i="38" a="1"/>
  <c r="E462" i="38" a="1"/>
  <c r="W349" i="38" a="1"/>
  <c r="J178" i="38" a="1"/>
  <c r="Q297" i="38" a="1"/>
  <c r="L376" i="38" a="1"/>
  <c r="Q208" i="38" a="1"/>
  <c r="AL293" i="38" a="1"/>
  <c r="AK241" i="38" a="1"/>
  <c r="R410" i="38" a="1"/>
  <c r="AE380" i="38" a="1"/>
  <c r="W248" i="38" a="1"/>
  <c r="V233" i="38" a="1"/>
  <c r="W186" i="38" a="1"/>
  <c r="D222" i="38" a="1"/>
  <c r="E285" i="38" a="1"/>
  <c r="AR287" i="38" a="1"/>
  <c r="Y471" i="38" a="1"/>
  <c r="AM446" i="38" a="1"/>
  <c r="X248" i="38" a="1"/>
  <c r="AQ449" i="38" a="1"/>
  <c r="Q199" i="38" a="1"/>
  <c r="L436" i="38" a="1"/>
  <c r="AN328" i="38" a="1"/>
  <c r="V387" i="38" a="1"/>
  <c r="G295" i="38" a="1"/>
  <c r="AJ359" i="38" a="1"/>
  <c r="U413" i="38" a="1"/>
  <c r="T177" i="38" a="1"/>
  <c r="Q464" i="38" a="1"/>
  <c r="Z359" i="38" a="1"/>
  <c r="O468" i="38" a="1"/>
  <c r="Q294" i="38" a="1"/>
  <c r="AP257" i="38" a="1"/>
  <c r="AE209" i="38" a="1"/>
  <c r="AD162" i="38" a="1"/>
  <c r="AI409" i="38" a="1"/>
  <c r="AC436" i="38" a="1"/>
  <c r="W278" i="38" a="1"/>
  <c r="J434" i="38" a="1"/>
  <c r="D86" i="38" a="1"/>
  <c r="Z278" i="38" a="1"/>
  <c r="AF426" i="38" a="1"/>
  <c r="X183" i="38" a="1"/>
  <c r="M392" i="38" a="1"/>
  <c r="M135" i="38" a="1"/>
  <c r="R306" i="38" a="1"/>
  <c r="N329" i="38" a="1"/>
  <c r="AO225" i="38" a="1"/>
  <c r="N90" i="38" a="1"/>
  <c r="AE180" i="38" a="1"/>
  <c r="AH97" i="38" a="1"/>
  <c r="AQ187" i="38" a="1"/>
  <c r="R147" i="38" a="1"/>
  <c r="R392" i="38" a="1"/>
  <c r="V330" i="38" a="1"/>
  <c r="AN380" i="38" a="1"/>
  <c r="S266" i="38" a="1"/>
  <c r="AI289" i="38" a="1"/>
  <c r="Q95" i="38" a="1"/>
  <c r="T265" i="38" a="1"/>
  <c r="H125" i="38" a="1"/>
  <c r="AS359" i="38" a="1"/>
  <c r="AA305" i="38" a="1"/>
  <c r="AB424" i="38" a="1"/>
  <c r="T197" i="38" a="1"/>
  <c r="N428" i="38" a="1"/>
  <c r="AR407" i="38" a="1"/>
  <c r="V305" i="38" a="1"/>
  <c r="E77" i="38" a="1"/>
  <c r="F421" i="38" a="1"/>
  <c r="AD435" i="38" a="1"/>
  <c r="D427" i="38" a="1"/>
  <c r="E263" i="38" a="1"/>
  <c r="AH95" i="38" a="1"/>
  <c r="AS365" i="38" a="1"/>
  <c r="O213" i="38" a="1"/>
  <c r="I245" i="38" a="1"/>
  <c r="AS311" i="38" a="1"/>
  <c r="AM412" i="38" a="1"/>
  <c r="AA213" i="38" a="1"/>
  <c r="W390" i="38" a="1"/>
  <c r="AM453" i="38" a="1"/>
  <c r="H353" i="38" a="1"/>
  <c r="J336" i="38" a="1"/>
  <c r="AP346" i="38" a="1"/>
  <c r="AA199" i="38" a="1"/>
  <c r="AQ373" i="38" a="1"/>
  <c r="L423" i="38" a="1"/>
  <c r="AK115" i="38" a="1"/>
  <c r="AE271" i="38" a="1"/>
  <c r="I320" i="38" a="1"/>
  <c r="Y425" i="38" a="1"/>
  <c r="E136" i="38" a="1"/>
  <c r="R299" i="38" a="1"/>
  <c r="N132" i="38" a="1"/>
  <c r="Y122" i="38" a="1"/>
  <c r="J215" i="38" a="1"/>
  <c r="K407" i="38" a="1"/>
  <c r="AP315" i="38" a="1"/>
  <c r="AT337" i="38" a="1"/>
  <c r="G321" i="38" a="1"/>
  <c r="D336" i="38" a="1"/>
  <c r="AF347" i="38" a="1"/>
  <c r="AR241" i="38" a="1"/>
  <c r="K174" i="38" a="1"/>
  <c r="Q470" i="38" a="1"/>
  <c r="Q158" i="38" a="1"/>
  <c r="O179" i="38" a="1"/>
  <c r="Q109" i="38" a="1"/>
  <c r="AL87" i="38" a="1"/>
  <c r="AF166" i="38" a="1"/>
  <c r="D409" i="38" a="1"/>
  <c r="AA343" i="38" a="1"/>
  <c r="Q117" i="38" a="1"/>
  <c r="AN349" i="38" a="1"/>
  <c r="O302" i="38" a="1"/>
  <c r="F179" i="38" a="1"/>
  <c r="Q236" i="38" a="1"/>
  <c r="Z406" i="38" a="1"/>
  <c r="E408" i="38" a="1"/>
  <c r="AT109" i="38" a="1"/>
  <c r="T406" i="38" a="1"/>
  <c r="Q192" i="38" a="1"/>
  <c r="AB350" i="38" a="1"/>
  <c r="Q396" i="38" a="1"/>
  <c r="J387" i="38" a="1"/>
  <c r="G294" i="38" a="1"/>
  <c r="K200" i="38" a="1"/>
  <c r="E78" i="38" a="1"/>
  <c r="Z383" i="38" a="1"/>
  <c r="AO361" i="38" a="1"/>
  <c r="E265" i="38" a="1"/>
  <c r="T324" i="38" a="1"/>
  <c r="E402" i="38" a="1"/>
  <c r="T342" i="38" a="1"/>
  <c r="AT274" i="38" a="1"/>
  <c r="F100" i="38" a="1"/>
  <c r="X406" i="38" a="1"/>
  <c r="AK443" i="38" a="1"/>
  <c r="F314" i="38" a="1"/>
  <c r="AR462" i="38" a="1"/>
  <c r="R80" i="38" a="1"/>
  <c r="N452" i="38" a="1"/>
  <c r="AM335" i="38" a="1"/>
  <c r="P356" i="38" a="1"/>
  <c r="AT311" i="38" a="1"/>
  <c r="AI153" i="38" a="1"/>
  <c r="AD207" i="38" a="1"/>
  <c r="AL369" i="38" a="1"/>
  <c r="AA408" i="38" a="1"/>
  <c r="E289" i="38" a="1"/>
  <c r="AO442" i="38" a="1"/>
  <c r="J381" i="38" a="1"/>
  <c r="F249" i="38" a="1"/>
  <c r="AI270" i="38" a="1"/>
  <c r="AP367" i="38" a="1"/>
  <c r="I118" i="38" a="1"/>
  <c r="AQ353" i="38" a="1"/>
  <c r="G226" i="38" a="1"/>
  <c r="AE268" i="38" a="1"/>
  <c r="AT422" i="38" a="1"/>
  <c r="Y423" i="38" a="1"/>
  <c r="V435" i="38" a="1"/>
  <c r="AL326" i="38" a="1"/>
  <c r="AG186" i="38" a="1"/>
  <c r="AD150" i="38" a="1"/>
  <c r="R427" i="38" a="1"/>
  <c r="I358" i="38" a="1"/>
  <c r="G419" i="38" a="1"/>
  <c r="AC112" i="38" a="1"/>
  <c r="T471" i="38" a="1"/>
  <c r="AN226" i="38" a="1"/>
  <c r="W303" i="38" a="1"/>
  <c r="R261" i="38" a="1"/>
  <c r="P285" i="38" a="1"/>
  <c r="AJ295" i="38" a="1"/>
  <c r="D121" i="38" a="1"/>
  <c r="F102" i="38" a="1"/>
  <c r="AI313" i="38" a="1"/>
  <c r="O354" i="38" a="1"/>
  <c r="W462" i="38" a="1"/>
  <c r="L382" i="38" a="1"/>
  <c r="X133" i="38" a="1"/>
  <c r="Q344" i="38" a="1"/>
  <c r="AJ351" i="38" a="1"/>
  <c r="AS454" i="38" a="1"/>
  <c r="V426" i="38" a="1"/>
  <c r="N348" i="38" a="1"/>
  <c r="T369" i="38" a="1"/>
  <c r="G443" i="38" a="1"/>
  <c r="AA230" i="38" a="1"/>
  <c r="AH282" i="38" a="1"/>
  <c r="AD302" i="38" a="1"/>
  <c r="X280" i="38" a="1"/>
  <c r="AF466" i="38" a="1"/>
  <c r="E165" i="38" a="1"/>
  <c r="AE462" i="38" a="1"/>
  <c r="F196" i="38" a="1"/>
  <c r="Y421" i="38" a="1"/>
  <c r="AP413" i="38" a="1"/>
  <c r="R178" i="38" a="1"/>
  <c r="W160" i="38" a="1"/>
  <c r="AR317" i="38" a="1"/>
  <c r="X441" i="38" a="1"/>
  <c r="AM370" i="38" a="1"/>
  <c r="Z254" i="38" a="1"/>
  <c r="R311" i="38" a="1"/>
  <c r="AD140" i="38" a="1"/>
  <c r="AH101" i="38" a="1"/>
  <c r="L362" i="38" a="1"/>
  <c r="N259" i="38" a="1"/>
  <c r="P423" i="38" a="1"/>
  <c r="AN376" i="38" a="1"/>
  <c r="X179" i="38" a="1"/>
  <c r="AL73" i="38" a="1"/>
  <c r="Z267" i="38" a="1"/>
  <c r="AB386" i="38" a="1"/>
  <c r="AK450" i="38" a="1"/>
  <c r="AA400" i="38" a="1"/>
  <c r="AN382" i="38" a="1"/>
  <c r="X425" i="38" a="1"/>
  <c r="Z187" i="38" a="1"/>
  <c r="E119" i="38" a="1"/>
  <c r="R158" i="38" a="1"/>
  <c r="AJ471" i="38" a="1"/>
  <c r="M265" i="38" a="1"/>
  <c r="N236" i="38" a="1"/>
  <c r="AD355" i="38" a="1"/>
  <c r="F295" i="38" a="1"/>
  <c r="AB363" i="38" a="1"/>
  <c r="AB448" i="38" a="1"/>
  <c r="Z75" i="38" a="1"/>
  <c r="AR429" i="38" a="1"/>
  <c r="M389" i="38" a="1"/>
  <c r="AI423" i="38" a="1"/>
  <c r="D108" i="38" a="1"/>
  <c r="Q449" i="38" a="1"/>
  <c r="D359" i="38" a="1"/>
  <c r="E464" i="38" a="1"/>
  <c r="J276" i="38" a="1"/>
  <c r="AP172" i="38" a="1"/>
  <c r="Q316" i="38" a="1"/>
  <c r="M383" i="38" a="1"/>
  <c r="L444" i="38" a="1"/>
  <c r="O242" i="38" a="1"/>
  <c r="W470" i="38" a="1"/>
  <c r="AQ227" i="38" a="1"/>
  <c r="AA393" i="38" a="1"/>
  <c r="S433" i="38" a="1"/>
  <c r="S335" i="38" a="1"/>
  <c r="G430" i="38" a="1"/>
  <c r="V372" i="38" a="1"/>
  <c r="AQ448" i="38" a="1"/>
  <c r="AA352" i="38" a="1"/>
  <c r="AO166" i="38" a="1"/>
  <c r="AB455" i="38" a="1"/>
  <c r="J110" i="38" a="1"/>
  <c r="F218" i="38" a="1"/>
  <c r="D252" i="38" a="1"/>
  <c r="O147" i="38" a="1"/>
  <c r="AN124" i="38" a="1"/>
  <c r="AT295" i="38" a="1"/>
  <c r="AE432" i="38" a="1"/>
  <c r="F126" i="38" a="1"/>
  <c r="AB443" i="38" a="1"/>
  <c r="R134" i="38" a="1"/>
  <c r="V335" i="38" a="1"/>
  <c r="H351" i="38" a="1"/>
  <c r="W372" i="38" a="1"/>
  <c r="AS329" i="38" a="1"/>
  <c r="H339" i="38" a="1"/>
  <c r="D81" i="38" a="1"/>
  <c r="AN227" i="38" a="1"/>
  <c r="G187" i="38" a="1"/>
  <c r="AQ253" i="38" a="1"/>
  <c r="E458" i="38" a="1"/>
  <c r="V124" i="38" a="1"/>
  <c r="X334" i="38" a="1"/>
  <c r="AT372" i="38" a="1"/>
  <c r="AG364" i="38" a="1"/>
  <c r="E333" i="38" a="1"/>
  <c r="V395" i="38" a="1"/>
  <c r="AA437" i="38" a="1"/>
  <c r="AJ205" i="38" a="1"/>
  <c r="AN374" i="38" a="1"/>
  <c r="J442" i="38" a="1"/>
  <c r="AF346" i="38" a="1"/>
  <c r="E390" i="38" a="1"/>
  <c r="X176" i="38" a="1"/>
  <c r="AB310" i="38" a="1"/>
  <c r="U251" i="38" a="1"/>
  <c r="N168" i="38" a="1"/>
  <c r="AK233" i="38" a="1"/>
  <c r="E213" i="38" a="1"/>
  <c r="O313" i="38" a="1"/>
  <c r="AO464" i="38" a="1"/>
  <c r="E81" i="38" a="1"/>
  <c r="K443" i="38" a="1"/>
  <c r="D442" i="38" a="1"/>
  <c r="AM238" i="38" a="1"/>
  <c r="D396" i="38" a="1"/>
  <c r="G391" i="38" a="1"/>
  <c r="AB116" i="38" a="1"/>
  <c r="U471" i="38" a="1"/>
  <c r="L323" i="38" a="1"/>
  <c r="AF352" i="38" a="1"/>
  <c r="AE366" i="38" a="1"/>
  <c r="G472" i="38" a="1"/>
  <c r="Q115" i="38" a="1"/>
  <c r="AG459" i="38" a="1"/>
  <c r="AN281" i="38" a="1"/>
  <c r="R244" i="38" a="1"/>
  <c r="AQ405" i="38" a="1"/>
  <c r="Q163" i="38" a="1"/>
  <c r="I139" i="38" a="1"/>
  <c r="AO311" i="38" a="1"/>
  <c r="E418" i="38" a="1"/>
  <c r="W144" i="38" a="1"/>
  <c r="X141" i="38" a="1"/>
  <c r="AH200" i="38" a="1"/>
  <c r="E432" i="38" a="1"/>
  <c r="AM233" i="38" a="1"/>
  <c r="L256" i="38" a="1"/>
  <c r="D374" i="38" a="1"/>
  <c r="W451" i="38" a="1"/>
  <c r="P400" i="38" a="1"/>
  <c r="E232" i="38" a="1"/>
  <c r="L188" i="38" a="1"/>
  <c r="D423" i="38" a="1"/>
  <c r="O221" i="38" a="1"/>
  <c r="M381" i="38" a="1"/>
  <c r="Y381" i="38" a="1"/>
  <c r="AH290" i="38" a="1"/>
  <c r="AN342" i="38" a="1"/>
  <c r="R367" i="38" a="1"/>
  <c r="AS252" i="38" a="1"/>
  <c r="AR229" i="38" a="1"/>
  <c r="V404" i="38" a="1"/>
  <c r="Q414" i="38" a="1"/>
  <c r="AC335" i="38" a="1"/>
  <c r="H265" i="38" a="1"/>
  <c r="X195" i="38" a="1"/>
  <c r="F76" i="38" a="1"/>
  <c r="AG212" i="38" a="1"/>
  <c r="E101" i="38" a="1"/>
  <c r="AS293" i="38" a="1"/>
  <c r="W162" i="38" a="1"/>
  <c r="AF96" i="38" a="1"/>
  <c r="D271" i="38" a="1"/>
  <c r="AE260" i="38" a="1"/>
  <c r="Q177" i="38" a="1"/>
  <c r="D3" i="40" a="1"/>
  <c r="D3" i="40" l="1"/>
  <c r="Q177" i="38"/>
  <c r="AE260" i="38"/>
  <c r="D271" i="38"/>
  <c r="BE271" i="38" s="1"/>
  <c r="AF96" i="38"/>
  <c r="W162" i="38"/>
  <c r="AS293" i="38"/>
  <c r="E101" i="38"/>
  <c r="AG212" i="38"/>
  <c r="F76" i="38"/>
  <c r="X195" i="38"/>
  <c r="H265" i="38"/>
  <c r="AC335" i="38"/>
  <c r="Q414" i="38"/>
  <c r="V404" i="38"/>
  <c r="AR229" i="38"/>
  <c r="AS252" i="38"/>
  <c r="R367" i="38"/>
  <c r="AN342" i="38"/>
  <c r="AH290" i="38"/>
  <c r="Y381" i="38"/>
  <c r="M381" i="38"/>
  <c r="O221" i="38"/>
  <c r="D423" i="38"/>
  <c r="BC423" i="38" s="1"/>
  <c r="L188" i="38"/>
  <c r="E232" i="38"/>
  <c r="P400" i="38"/>
  <c r="W451" i="38"/>
  <c r="D374" i="38"/>
  <c r="L256" i="38"/>
  <c r="AM233" i="38"/>
  <c r="E432" i="38"/>
  <c r="AH200" i="38"/>
  <c r="X141" i="38"/>
  <c r="W144" i="38"/>
  <c r="E418" i="38"/>
  <c r="AO311" i="38"/>
  <c r="I139" i="38"/>
  <c r="Q163" i="38"/>
  <c r="AQ405" i="38"/>
  <c r="R244" i="38"/>
  <c r="AN281" i="38"/>
  <c r="AG459" i="38"/>
  <c r="Q115" i="38"/>
  <c r="G472" i="38"/>
  <c r="AE366" i="38"/>
  <c r="AF352" i="38"/>
  <c r="L323" i="38"/>
  <c r="U471" i="38"/>
  <c r="AB116" i="38"/>
  <c r="G391" i="38"/>
  <c r="D396" i="38"/>
  <c r="BC396" i="38" s="1"/>
  <c r="AM238" i="38"/>
  <c r="D442" i="38"/>
  <c r="BC442" i="38" s="1"/>
  <c r="K443" i="38"/>
  <c r="E81" i="38"/>
  <c r="AO464" i="38"/>
  <c r="O313" i="38"/>
  <c r="E213" i="38"/>
  <c r="AK233" i="38"/>
  <c r="N168" i="38"/>
  <c r="U251" i="38"/>
  <c r="AB310" i="38"/>
  <c r="X176" i="38"/>
  <c r="E390" i="38"/>
  <c r="AF346" i="38"/>
  <c r="J442" i="38"/>
  <c r="AN374" i="38"/>
  <c r="AJ205" i="38"/>
  <c r="AA437" i="38"/>
  <c r="V395" i="38"/>
  <c r="E333" i="38"/>
  <c r="AG364" i="38"/>
  <c r="AT372" i="38"/>
  <c r="X334" i="38"/>
  <c r="V124" i="38"/>
  <c r="E458" i="38"/>
  <c r="AQ253" i="38"/>
  <c r="G187" i="38"/>
  <c r="AN227" i="38"/>
  <c r="D81" i="38"/>
  <c r="H339" i="38"/>
  <c r="AS329" i="38"/>
  <c r="W372" i="38"/>
  <c r="H351" i="38"/>
  <c r="V335" i="38"/>
  <c r="R134" i="38"/>
  <c r="AB443" i="38"/>
  <c r="F126" i="38"/>
  <c r="AE432" i="38"/>
  <c r="AT295" i="38"/>
  <c r="AN124" i="38"/>
  <c r="O147" i="38"/>
  <c r="D252" i="38"/>
  <c r="F218" i="38"/>
  <c r="J110" i="38"/>
  <c r="AB455" i="38"/>
  <c r="AO166" i="38"/>
  <c r="AA352" i="38"/>
  <c r="AQ448" i="38"/>
  <c r="V372" i="38"/>
  <c r="G430" i="38"/>
  <c r="S335" i="38"/>
  <c r="S433" i="38"/>
  <c r="AA393" i="38"/>
  <c r="AQ227" i="38"/>
  <c r="W470" i="38"/>
  <c r="O242" i="38"/>
  <c r="L444" i="38"/>
  <c r="M383" i="38"/>
  <c r="Q316" i="38"/>
  <c r="AP172" i="38"/>
  <c r="J276" i="38"/>
  <c r="E464" i="38"/>
  <c r="D359" i="38"/>
  <c r="Q449" i="38"/>
  <c r="D108" i="38"/>
  <c r="AI423" i="38"/>
  <c r="M389" i="38"/>
  <c r="AR429" i="38"/>
  <c r="Z75" i="38"/>
  <c r="AB448" i="38"/>
  <c r="AB363" i="38"/>
  <c r="F295" i="38"/>
  <c r="AD355" i="38"/>
  <c r="N236" i="38"/>
  <c r="M265" i="38"/>
  <c r="AJ471" i="38"/>
  <c r="R158" i="38"/>
  <c r="E119" i="38"/>
  <c r="Z187" i="38"/>
  <c r="X425" i="38"/>
  <c r="AN382" i="38"/>
  <c r="AA400" i="38"/>
  <c r="AK450" i="38"/>
  <c r="AB386" i="38"/>
  <c r="Z267" i="38"/>
  <c r="AL73" i="38"/>
  <c r="X179" i="38"/>
  <c r="AN376" i="38"/>
  <c r="P423" i="38"/>
  <c r="N259" i="38"/>
  <c r="L362" i="38"/>
  <c r="AH101" i="38"/>
  <c r="AD140" i="38"/>
  <c r="R311" i="38"/>
  <c r="Z254" i="38"/>
  <c r="AM370" i="38"/>
  <c r="X441" i="38"/>
  <c r="AR317" i="38"/>
  <c r="W160" i="38"/>
  <c r="R178" i="38"/>
  <c r="AP413" i="38"/>
  <c r="Y421" i="38"/>
  <c r="F196" i="38"/>
  <c r="AE462" i="38"/>
  <c r="E165" i="38"/>
  <c r="AF466" i="38"/>
  <c r="X280" i="38"/>
  <c r="AD302" i="38"/>
  <c r="AH282" i="38"/>
  <c r="AA230" i="38"/>
  <c r="G443" i="38"/>
  <c r="T369" i="38"/>
  <c r="N348" i="38"/>
  <c r="V426" i="38"/>
  <c r="AS454" i="38"/>
  <c r="AJ351" i="38"/>
  <c r="Q344" i="38"/>
  <c r="X133" i="38"/>
  <c r="L382" i="38"/>
  <c r="W462" i="38"/>
  <c r="O354" i="38"/>
  <c r="AI313" i="38"/>
  <c r="F102" i="38"/>
  <c r="D121" i="38"/>
  <c r="AJ295" i="38"/>
  <c r="P285" i="38"/>
  <c r="R261" i="38"/>
  <c r="W303" i="38"/>
  <c r="AN226" i="38"/>
  <c r="T471" i="38"/>
  <c r="AC112" i="38"/>
  <c r="G419" i="38"/>
  <c r="I358" i="38"/>
  <c r="R427" i="38"/>
  <c r="AD150" i="38"/>
  <c r="AG186" i="38"/>
  <c r="AL326" i="38"/>
  <c r="V435" i="38"/>
  <c r="Y423" i="38"/>
  <c r="AT422" i="38"/>
  <c r="AE268" i="38"/>
  <c r="G226" i="38"/>
  <c r="AQ353" i="38"/>
  <c r="I118" i="38"/>
  <c r="AP367" i="38"/>
  <c r="AI270" i="38"/>
  <c r="F249" i="38"/>
  <c r="J381" i="38"/>
  <c r="AO442" i="38"/>
  <c r="E289" i="38"/>
  <c r="AA408" i="38"/>
  <c r="AL369" i="38"/>
  <c r="AD207" i="38"/>
  <c r="AI153" i="38"/>
  <c r="AT311" i="38"/>
  <c r="P356" i="38"/>
  <c r="AM335" i="38"/>
  <c r="N452" i="38"/>
  <c r="R80" i="38"/>
  <c r="AR462" i="38"/>
  <c r="F314" i="38"/>
  <c r="AK443" i="38"/>
  <c r="X406" i="38"/>
  <c r="F100" i="38"/>
  <c r="AT274" i="38"/>
  <c r="T342" i="38"/>
  <c r="E402" i="38"/>
  <c r="T324" i="38"/>
  <c r="E265" i="38"/>
  <c r="AO361" i="38"/>
  <c r="Z383" i="38"/>
  <c r="E78" i="38"/>
  <c r="K200" i="38"/>
  <c r="G294" i="38"/>
  <c r="J387" i="38"/>
  <c r="Q396" i="38"/>
  <c r="AB350" i="38"/>
  <c r="Q192" i="38"/>
  <c r="T406" i="38"/>
  <c r="AT109" i="38"/>
  <c r="E408" i="38"/>
  <c r="Z406" i="38"/>
  <c r="Q236" i="38"/>
  <c r="F179" i="38"/>
  <c r="O302" i="38"/>
  <c r="AN349" i="38"/>
  <c r="Q117" i="38"/>
  <c r="AA343" i="38"/>
  <c r="D409" i="38"/>
  <c r="BE409" i="38" s="1"/>
  <c r="AF166" i="38"/>
  <c r="AL87" i="38"/>
  <c r="Q109" i="38"/>
  <c r="O179" i="38"/>
  <c r="Q158" i="38"/>
  <c r="Q470" i="38"/>
  <c r="K174" i="38"/>
  <c r="AR241" i="38"/>
  <c r="AF347" i="38"/>
  <c r="D336" i="38"/>
  <c r="G321" i="38"/>
  <c r="AT337" i="38"/>
  <c r="AP315" i="38"/>
  <c r="K407" i="38"/>
  <c r="J215" i="38"/>
  <c r="Y122" i="38"/>
  <c r="N132" i="38"/>
  <c r="R299" i="38"/>
  <c r="E136" i="38"/>
  <c r="Y425" i="38"/>
  <c r="I320" i="38"/>
  <c r="AE271" i="38"/>
  <c r="AK115" i="38"/>
  <c r="L423" i="38"/>
  <c r="AQ373" i="38"/>
  <c r="AA199" i="38"/>
  <c r="AP346" i="38"/>
  <c r="J336" i="38"/>
  <c r="H353" i="38"/>
  <c r="AM453" i="38"/>
  <c r="W390" i="38"/>
  <c r="AA213" i="38"/>
  <c r="AM412" i="38"/>
  <c r="AS311" i="38"/>
  <c r="I245" i="38"/>
  <c r="O213" i="38"/>
  <c r="AS365" i="38"/>
  <c r="AH95" i="38"/>
  <c r="E263" i="38"/>
  <c r="D427" i="38"/>
  <c r="BC427" i="38" s="1"/>
  <c r="AD435" i="38"/>
  <c r="F421" i="38"/>
  <c r="E77" i="38"/>
  <c r="V305" i="38"/>
  <c r="AR407" i="38"/>
  <c r="N428" i="38"/>
  <c r="T197" i="38"/>
  <c r="AB424" i="38"/>
  <c r="AA305" i="38"/>
  <c r="AS359" i="38"/>
  <c r="H125" i="38"/>
  <c r="T265" i="38"/>
  <c r="Q95" i="38"/>
  <c r="AI289" i="38"/>
  <c r="S266" i="38"/>
  <c r="AN380" i="38"/>
  <c r="V330" i="38"/>
  <c r="R392" i="38"/>
  <c r="R147" i="38"/>
  <c r="AQ187" i="38"/>
  <c r="AH97" i="38"/>
  <c r="AE180" i="38"/>
  <c r="N90" i="38"/>
  <c r="AO225" i="38"/>
  <c r="N329" i="38"/>
  <c r="R306" i="38"/>
  <c r="M135" i="38"/>
  <c r="M392" i="38"/>
  <c r="X183" i="38"/>
  <c r="AF426" i="38"/>
  <c r="Z278" i="38"/>
  <c r="D86" i="38"/>
  <c r="J434" i="38"/>
  <c r="W278" i="38"/>
  <c r="AC436" i="38"/>
  <c r="AI409" i="38"/>
  <c r="AD162" i="38"/>
  <c r="AE209" i="38"/>
  <c r="AP257" i="38"/>
  <c r="Q294" i="38"/>
  <c r="O468" i="38"/>
  <c r="Z359" i="38"/>
  <c r="Q464" i="38"/>
  <c r="T177" i="38"/>
  <c r="U413" i="38"/>
  <c r="AJ359" i="38"/>
  <c r="G295" i="38"/>
  <c r="V387" i="38"/>
  <c r="AN328" i="38"/>
  <c r="L436" i="38"/>
  <c r="Q199" i="38"/>
  <c r="AQ449" i="38"/>
  <c r="X248" i="38"/>
  <c r="AM446" i="38"/>
  <c r="Y471" i="38"/>
  <c r="AR287" i="38"/>
  <c r="E285" i="38"/>
  <c r="D222" i="38"/>
  <c r="W186" i="38"/>
  <c r="V233" i="38"/>
  <c r="W248" i="38"/>
  <c r="AE380" i="38"/>
  <c r="R410" i="38"/>
  <c r="AK241" i="38"/>
  <c r="AL293" i="38"/>
  <c r="Q208" i="38"/>
  <c r="L376" i="38"/>
  <c r="Q297" i="38"/>
  <c r="J178" i="38"/>
  <c r="W349" i="38"/>
  <c r="E462" i="38"/>
  <c r="AL210" i="38"/>
  <c r="Z446" i="38"/>
  <c r="D381" i="38"/>
  <c r="AQ402" i="38"/>
  <c r="AA444" i="38"/>
  <c r="AP323" i="38"/>
  <c r="T301" i="38"/>
  <c r="N225" i="38"/>
  <c r="R449" i="38"/>
  <c r="G211" i="38"/>
  <c r="R320" i="38"/>
  <c r="AR157" i="38"/>
  <c r="F435" i="38"/>
  <c r="X385" i="38"/>
  <c r="Q395" i="38"/>
  <c r="D152" i="38"/>
  <c r="BD152" i="38" s="1"/>
  <c r="M93" i="38"/>
  <c r="Q457" i="38"/>
  <c r="Q318" i="38"/>
  <c r="P410" i="38"/>
  <c r="AG353" i="38"/>
  <c r="Z235" i="38"/>
  <c r="Z400" i="38"/>
  <c r="AG146" i="38"/>
  <c r="O253" i="38"/>
  <c r="R202" i="38"/>
  <c r="AC343" i="38"/>
  <c r="R249" i="38"/>
  <c r="T170" i="38"/>
  <c r="H313" i="38"/>
  <c r="AP328" i="38"/>
  <c r="AF331" i="38"/>
  <c r="AD412" i="38"/>
  <c r="Q254" i="38"/>
  <c r="T424" i="38"/>
  <c r="AS397" i="38"/>
  <c r="J399" i="38"/>
  <c r="N344" i="38"/>
  <c r="AJ133" i="38"/>
  <c r="V303" i="38"/>
  <c r="P244" i="38"/>
  <c r="X427" i="38"/>
  <c r="L463" i="38"/>
  <c r="Z373" i="38"/>
  <c r="AP417" i="38"/>
  <c r="AR343" i="38"/>
  <c r="Y308" i="38"/>
  <c r="W290" i="38"/>
  <c r="AL472" i="38"/>
  <c r="J416" i="38"/>
  <c r="M286" i="38"/>
  <c r="V285" i="38"/>
  <c r="AS371" i="38"/>
  <c r="W440" i="38"/>
  <c r="H349" i="38"/>
  <c r="N102" i="38"/>
  <c r="AQ392" i="38"/>
  <c r="AG152" i="38"/>
  <c r="Q331" i="38"/>
  <c r="Q74" i="38"/>
  <c r="J319" i="38"/>
  <c r="E88" i="38"/>
  <c r="AK292" i="38"/>
  <c r="O406" i="38"/>
  <c r="Z131" i="38"/>
  <c r="N436" i="38"/>
  <c r="AR263" i="38"/>
  <c r="AF294" i="38"/>
  <c r="X344" i="38"/>
  <c r="D278" i="38"/>
  <c r="AB192" i="38"/>
  <c r="M275" i="38"/>
  <c r="F312" i="38"/>
  <c r="AL215" i="38"/>
  <c r="F114" i="38"/>
  <c r="AO460" i="38"/>
  <c r="AE378" i="38"/>
  <c r="Q445" i="38"/>
  <c r="AM371" i="38"/>
  <c r="AE362" i="38"/>
  <c r="AL336" i="38"/>
  <c r="Q314" i="38"/>
  <c r="P369" i="38"/>
  <c r="R115" i="38"/>
  <c r="U438" i="38"/>
  <c r="E325" i="38"/>
  <c r="L231" i="38"/>
  <c r="E395" i="38"/>
  <c r="F446" i="38"/>
  <c r="M427" i="38"/>
  <c r="Q136" i="38"/>
  <c r="AN441" i="38"/>
  <c r="M304" i="38"/>
  <c r="AO241" i="38"/>
  <c r="V232" i="38"/>
  <c r="AH405" i="38"/>
  <c r="M364" i="38"/>
  <c r="P355" i="38"/>
  <c r="G117" i="38"/>
  <c r="Q384" i="38"/>
  <c r="AP251" i="38"/>
  <c r="AA458" i="38"/>
  <c r="AG386" i="38"/>
  <c r="AG448" i="38"/>
  <c r="AD420" i="38"/>
  <c r="AA381" i="38"/>
  <c r="AQ190" i="38"/>
  <c r="AB367" i="38"/>
  <c r="O431" i="38"/>
  <c r="F79" i="38"/>
  <c r="D120" i="38"/>
  <c r="X380" i="38"/>
  <c r="AE470" i="38"/>
  <c r="S412" i="38"/>
  <c r="AA377" i="38"/>
  <c r="AB341" i="38"/>
  <c r="K335" i="38"/>
  <c r="O330" i="38"/>
  <c r="Q361" i="38"/>
  <c r="AM397" i="38"/>
  <c r="D282" i="38"/>
  <c r="W454" i="38"/>
  <c r="O264" i="38"/>
  <c r="AH263" i="38"/>
  <c r="D80" i="38"/>
  <c r="BE80" i="38" s="1"/>
  <c r="E224" i="38"/>
  <c r="AP394" i="38"/>
  <c r="X167" i="38"/>
  <c r="P361" i="38"/>
  <c r="AK391" i="38"/>
  <c r="AP235" i="38"/>
  <c r="AR440" i="38"/>
  <c r="AP378" i="38"/>
  <c r="T297" i="38"/>
  <c r="K249" i="38"/>
  <c r="AJ304" i="38"/>
  <c r="H259" i="38"/>
  <c r="Q332" i="38"/>
  <c r="X172" i="38"/>
  <c r="AF385" i="38"/>
  <c r="D169" i="38"/>
  <c r="E122" i="38"/>
  <c r="Q266" i="38"/>
  <c r="V357" i="38"/>
  <c r="AG284" i="38"/>
  <c r="V190" i="38"/>
  <c r="O114" i="38"/>
  <c r="X464" i="38"/>
  <c r="AN394" i="38"/>
  <c r="Y297" i="38"/>
  <c r="AK140" i="38"/>
  <c r="W403" i="38"/>
  <c r="AT217" i="38"/>
  <c r="AN147" i="38"/>
  <c r="AD436" i="38"/>
  <c r="AL375" i="38"/>
  <c r="AO393" i="38"/>
  <c r="M468" i="38"/>
  <c r="AQ147" i="38"/>
  <c r="U338" i="38"/>
  <c r="T463" i="38"/>
  <c r="AL458" i="38"/>
  <c r="AD389" i="38"/>
  <c r="S418" i="38"/>
  <c r="AJ297" i="38"/>
  <c r="Q222" i="38"/>
  <c r="F95" i="38"/>
  <c r="AO374" i="38"/>
  <c r="R81" i="38"/>
  <c r="I295" i="38"/>
  <c r="I254" i="38"/>
  <c r="I111" i="38"/>
  <c r="V325" i="38"/>
  <c r="AB122" i="38"/>
  <c r="AG298" i="38"/>
  <c r="E131" i="38"/>
  <c r="AE442" i="38"/>
  <c r="AM469" i="38"/>
  <c r="S332" i="38"/>
  <c r="R366" i="38"/>
  <c r="S425" i="38"/>
  <c r="AI380" i="38"/>
  <c r="E254" i="38"/>
  <c r="AL281" i="38"/>
  <c r="Y407" i="38"/>
  <c r="AI395" i="38"/>
  <c r="AC134" i="38"/>
  <c r="AI383" i="38"/>
  <c r="K330" i="38"/>
  <c r="G457" i="38"/>
  <c r="AT441" i="38"/>
  <c r="AN466" i="38"/>
  <c r="R425" i="38"/>
  <c r="AS385" i="38"/>
  <c r="I465" i="38"/>
  <c r="AP441" i="38"/>
  <c r="AL420" i="38"/>
  <c r="P240" i="38"/>
  <c r="I339" i="38"/>
  <c r="J180" i="38"/>
  <c r="AQ371" i="38"/>
  <c r="E469" i="38"/>
  <c r="G281" i="38"/>
  <c r="I449" i="38"/>
  <c r="J343" i="38"/>
  <c r="AH466" i="38"/>
  <c r="AM366" i="38"/>
  <c r="W353" i="38"/>
  <c r="AJ211" i="38"/>
  <c r="AE89" i="38"/>
  <c r="AG278" i="38"/>
  <c r="G450" i="38"/>
  <c r="AT250" i="38"/>
  <c r="Q103" i="38"/>
  <c r="AP273" i="38"/>
  <c r="I142" i="38"/>
  <c r="L111" i="38"/>
  <c r="Q207" i="38"/>
  <c r="G460" i="38"/>
  <c r="D392" i="38"/>
  <c r="BE392" i="38" s="1"/>
  <c r="AQ381" i="38"/>
  <c r="V432" i="38"/>
  <c r="AL406" i="38"/>
  <c r="AM191" i="38"/>
  <c r="AI420" i="38"/>
  <c r="E448" i="38"/>
  <c r="W325" i="38"/>
  <c r="R465" i="38"/>
  <c r="AH400" i="38"/>
  <c r="AP385" i="38"/>
  <c r="D429" i="38"/>
  <c r="BE429" i="38" s="1"/>
  <c r="L311" i="38"/>
  <c r="P467" i="38"/>
  <c r="AP245" i="38"/>
  <c r="AD282" i="38"/>
  <c r="H407" i="38"/>
  <c r="P307" i="38"/>
  <c r="AI442" i="38"/>
  <c r="D317" i="38"/>
  <c r="BD317" i="38" s="1"/>
  <c r="AT213" i="38"/>
  <c r="AS464" i="38"/>
  <c r="V464" i="38"/>
  <c r="AE249" i="38"/>
  <c r="Q275" i="38"/>
  <c r="AF362" i="38"/>
  <c r="V470" i="38"/>
  <c r="X295" i="38"/>
  <c r="AC448" i="38"/>
  <c r="G217" i="38"/>
  <c r="Q104" i="38"/>
  <c r="AR284" i="38"/>
  <c r="F263" i="38"/>
  <c r="AB342" i="38"/>
  <c r="P342" i="38"/>
  <c r="AP408" i="38"/>
  <c r="I340" i="38"/>
  <c r="AM272" i="38"/>
  <c r="E256" i="38"/>
  <c r="Q239" i="38"/>
  <c r="Y353" i="38"/>
  <c r="I288" i="38"/>
  <c r="K450" i="38"/>
  <c r="L208" i="38"/>
  <c r="Y358" i="38"/>
  <c r="AK91" i="38"/>
  <c r="AJ444" i="38"/>
  <c r="M96" i="38"/>
  <c r="AG253" i="38"/>
  <c r="AC126" i="38"/>
  <c r="R424" i="38"/>
  <c r="AT276" i="38"/>
  <c r="T163" i="38"/>
  <c r="AN101" i="38"/>
  <c r="AR464" i="38"/>
  <c r="T148" i="38"/>
  <c r="F277" i="38"/>
  <c r="E410" i="38"/>
  <c r="K121" i="38"/>
  <c r="AR376" i="38"/>
  <c r="F190" i="38"/>
  <c r="F132" i="38"/>
  <c r="AQ237" i="38"/>
  <c r="AG335" i="38"/>
  <c r="AG366" i="38"/>
  <c r="AT208" i="38"/>
  <c r="AE414" i="38"/>
  <c r="V323" i="38"/>
  <c r="AG244" i="38"/>
  <c r="AE286" i="38"/>
  <c r="AJ361" i="38"/>
  <c r="V253" i="38"/>
  <c r="T439" i="38"/>
  <c r="V287" i="38"/>
  <c r="L408" i="38"/>
  <c r="AL364" i="38"/>
  <c r="D416" i="38"/>
  <c r="F78" i="38"/>
  <c r="AR438" i="38"/>
  <c r="AQ89" i="38"/>
  <c r="F447" i="38"/>
  <c r="P443" i="38"/>
  <c r="T417" i="38"/>
  <c r="O314" i="38"/>
  <c r="AS378" i="38"/>
  <c r="K397" i="38"/>
  <c r="V243" i="38"/>
  <c r="AC228" i="38"/>
  <c r="Z385" i="38"/>
  <c r="J290" i="38"/>
  <c r="J325" i="38"/>
  <c r="AO410" i="38"/>
  <c r="AJ466" i="38"/>
  <c r="R345" i="38"/>
  <c r="V443" i="38"/>
  <c r="AQ155" i="38"/>
  <c r="AJ409" i="38"/>
  <c r="P298" i="38"/>
  <c r="AC178" i="38"/>
  <c r="Q81" i="38"/>
  <c r="S238" i="38"/>
  <c r="AL328" i="38"/>
  <c r="AI470" i="38"/>
  <c r="Q184" i="38"/>
  <c r="P125" i="38"/>
  <c r="X372" i="38"/>
  <c r="V415" i="38"/>
  <c r="AD405" i="38"/>
  <c r="F422" i="38"/>
  <c r="P415" i="38"/>
  <c r="L390" i="38"/>
  <c r="AC417" i="38"/>
  <c r="AB377" i="38"/>
  <c r="T370" i="38"/>
  <c r="D216" i="38"/>
  <c r="AS219" i="38"/>
  <c r="H196" i="38"/>
  <c r="V276" i="38"/>
  <c r="N269" i="38"/>
  <c r="W428" i="38"/>
  <c r="Y207" i="38"/>
  <c r="T234" i="38"/>
  <c r="M187" i="38"/>
  <c r="Y462" i="38"/>
  <c r="U468" i="38"/>
  <c r="AA366" i="38"/>
  <c r="K456" i="38"/>
  <c r="S135" i="38"/>
  <c r="AS260" i="38"/>
  <c r="M432" i="38"/>
  <c r="W164" i="38"/>
  <c r="W205" i="38"/>
  <c r="AL360" i="38"/>
  <c r="AC172" i="38"/>
  <c r="AA204" i="38"/>
  <c r="AT130" i="38"/>
  <c r="J113" i="38"/>
  <c r="V326" i="38"/>
  <c r="D212" i="38"/>
  <c r="BD212" i="38" s="1"/>
  <c r="AG85" i="38"/>
  <c r="D300" i="38"/>
  <c r="AG198" i="38"/>
  <c r="Q353" i="38"/>
  <c r="R223" i="38"/>
  <c r="AO258" i="38"/>
  <c r="AB400" i="38"/>
  <c r="L469" i="38"/>
  <c r="F284" i="38"/>
  <c r="O460" i="38"/>
  <c r="AH407" i="38"/>
  <c r="AM268" i="38"/>
  <c r="AP347" i="38"/>
  <c r="AO333" i="38"/>
  <c r="E355" i="38"/>
  <c r="N371" i="38"/>
  <c r="AQ138" i="38"/>
  <c r="AC135" i="38"/>
  <c r="Q471" i="38"/>
  <c r="R91" i="38"/>
  <c r="AD328" i="38"/>
  <c r="S462" i="38"/>
  <c r="T329" i="38"/>
  <c r="E301" i="38"/>
  <c r="T335" i="38"/>
  <c r="T366" i="38"/>
  <c r="D312" i="38"/>
  <c r="BC312" i="38" s="1"/>
  <c r="AS307" i="38"/>
  <c r="Q125" i="38"/>
  <c r="AQ407" i="38"/>
  <c r="I423" i="38"/>
  <c r="U339" i="38"/>
  <c r="W273" i="38"/>
  <c r="AL337" i="38"/>
  <c r="U453" i="38"/>
  <c r="V133" i="38"/>
  <c r="Q105" i="38"/>
  <c r="AE75" i="38"/>
  <c r="R247" i="38"/>
  <c r="U370" i="38"/>
  <c r="S458" i="38"/>
  <c r="D342" i="38"/>
  <c r="AO294" i="38"/>
  <c r="AA450" i="38"/>
  <c r="AO221" i="38"/>
  <c r="AP226" i="38"/>
  <c r="AK304" i="38"/>
  <c r="AD396" i="38"/>
  <c r="Y410" i="38"/>
  <c r="O375" i="38"/>
  <c r="AL351" i="38"/>
  <c r="AS393" i="38"/>
  <c r="AL103" i="38"/>
  <c r="AR282" i="38"/>
  <c r="AQ406" i="38"/>
  <c r="O409" i="38"/>
  <c r="AH256" i="38"/>
  <c r="M408" i="38"/>
  <c r="D112" i="38"/>
  <c r="V120" i="38"/>
  <c r="AL408" i="38"/>
  <c r="E330" i="38"/>
  <c r="AQ443" i="38"/>
  <c r="AK80" i="38"/>
  <c r="U328" i="38"/>
  <c r="AQ260" i="38"/>
  <c r="Z204" i="38"/>
  <c r="G207" i="38"/>
  <c r="R334" i="38"/>
  <c r="AH354" i="38"/>
  <c r="AP365" i="38"/>
  <c r="U388" i="38"/>
  <c r="AJ412" i="38"/>
  <c r="AI373" i="38"/>
  <c r="V377" i="38"/>
  <c r="P296" i="38"/>
  <c r="W369" i="38"/>
  <c r="Q295" i="38"/>
  <c r="T230" i="38"/>
  <c r="G347" i="38"/>
  <c r="AB365" i="38"/>
  <c r="Q432" i="38"/>
  <c r="P80" i="38"/>
  <c r="AJ337" i="38"/>
  <c r="D444" i="38"/>
  <c r="BE444" i="38" s="1"/>
  <c r="R215" i="38"/>
  <c r="AE245" i="38"/>
  <c r="R89" i="38"/>
  <c r="P99" i="38"/>
  <c r="Q383" i="38"/>
  <c r="E218" i="38"/>
  <c r="Z471" i="38"/>
  <c r="AK248" i="38"/>
  <c r="AE386" i="38"/>
  <c r="AB175" i="38"/>
  <c r="U96" i="38"/>
  <c r="AJ372" i="38"/>
  <c r="X364" i="38"/>
  <c r="S296" i="38"/>
  <c r="V362" i="38"/>
  <c r="L427" i="38"/>
  <c r="AK350" i="38"/>
  <c r="AD371" i="38"/>
  <c r="E425" i="38"/>
  <c r="AS73" i="38"/>
  <c r="AM199" i="38"/>
  <c r="AS210" i="38"/>
  <c r="U407" i="38"/>
  <c r="AI205" i="38"/>
  <c r="R264" i="38"/>
  <c r="Z209" i="38"/>
  <c r="U440" i="38"/>
  <c r="U268" i="38"/>
  <c r="R167" i="38"/>
  <c r="AJ370" i="38"/>
  <c r="AQ412" i="38"/>
  <c r="AN468" i="38"/>
  <c r="AE284" i="38"/>
  <c r="AQ73" i="38"/>
  <c r="AK364" i="38"/>
  <c r="AO447" i="38"/>
  <c r="J354" i="38"/>
  <c r="AT382" i="38"/>
  <c r="AT290" i="38"/>
  <c r="AJ455" i="38"/>
  <c r="AL443" i="38"/>
  <c r="AL321" i="38"/>
  <c r="H465" i="38"/>
  <c r="AB444" i="38"/>
  <c r="AB198" i="38"/>
  <c r="X460" i="38"/>
  <c r="V347" i="38"/>
  <c r="AG391" i="38"/>
  <c r="AD155" i="38"/>
  <c r="G282" i="38"/>
  <c r="AA177" i="38"/>
  <c r="G380" i="38"/>
  <c r="R418" i="38"/>
  <c r="AN128" i="38"/>
  <c r="D204" i="38"/>
  <c r="J163" i="38"/>
  <c r="Q90" i="38"/>
  <c r="Y146" i="38"/>
  <c r="M267" i="38"/>
  <c r="N201" i="38"/>
  <c r="P176" i="38"/>
  <c r="O338" i="38"/>
  <c r="AK189" i="38"/>
  <c r="AF417" i="38"/>
  <c r="S424" i="38"/>
  <c r="AB241" i="38"/>
  <c r="E178" i="38"/>
  <c r="I417" i="38"/>
  <c r="G452" i="38"/>
  <c r="AL433" i="38"/>
  <c r="W382" i="38"/>
  <c r="T401" i="38"/>
  <c r="AO273" i="38"/>
  <c r="M293" i="38"/>
  <c r="AT96" i="38"/>
  <c r="AH430" i="38"/>
  <c r="V306" i="38"/>
  <c r="AP242" i="38"/>
  <c r="R318" i="38"/>
  <c r="M271" i="38"/>
  <c r="AD431" i="38"/>
  <c r="AJ360" i="38"/>
  <c r="K381" i="38"/>
  <c r="L360" i="38"/>
  <c r="Q304" i="38"/>
  <c r="AI211" i="38"/>
  <c r="AF410" i="38"/>
  <c r="AG431" i="38"/>
  <c r="J375" i="38"/>
  <c r="Q443" i="38"/>
  <c r="D156" i="38"/>
  <c r="BD156" i="38" s="1"/>
  <c r="AB330" i="38"/>
  <c r="AP88" i="38"/>
  <c r="W271" i="38"/>
  <c r="AR455" i="38"/>
  <c r="L262" i="38"/>
  <c r="X416" i="38"/>
  <c r="L462" i="38"/>
  <c r="Q255" i="38"/>
  <c r="X439" i="38"/>
  <c r="Y442" i="38"/>
  <c r="P350" i="38"/>
  <c r="P464" i="38"/>
  <c r="T408" i="38"/>
  <c r="AS236" i="38"/>
  <c r="J247" i="38"/>
  <c r="F90" i="38"/>
  <c r="AD432" i="38"/>
  <c r="S336" i="38"/>
  <c r="K430" i="38"/>
  <c r="AH425" i="38"/>
  <c r="F344" i="38"/>
  <c r="AF230" i="38"/>
  <c r="AC295" i="38"/>
  <c r="Q183" i="38"/>
  <c r="R121" i="38"/>
  <c r="AG318" i="38"/>
  <c r="D124" i="38"/>
  <c r="AL374" i="38"/>
  <c r="R403" i="38"/>
  <c r="K398" i="38"/>
  <c r="O103" i="38"/>
  <c r="AQ456" i="38"/>
  <c r="AM334" i="38"/>
  <c r="AP462" i="38"/>
  <c r="J335" i="38"/>
  <c r="D467" i="38"/>
  <c r="J358" i="38"/>
  <c r="AI154" i="38"/>
  <c r="AP467" i="38"/>
  <c r="R458" i="38"/>
  <c r="L301" i="38"/>
  <c r="O326" i="38"/>
  <c r="M251" i="38"/>
  <c r="AL206" i="38"/>
  <c r="X426" i="38"/>
  <c r="AF338" i="38"/>
  <c r="X253" i="38"/>
  <c r="S287" i="38"/>
  <c r="D79" i="38"/>
  <c r="Q289" i="38"/>
  <c r="D337" i="38"/>
  <c r="AH251" i="38"/>
  <c r="X89" i="38"/>
  <c r="I261" i="38"/>
  <c r="P206" i="38"/>
  <c r="AI252" i="38"/>
  <c r="U381" i="38"/>
  <c r="AF457" i="38"/>
  <c r="S365" i="38"/>
  <c r="X436" i="38"/>
  <c r="H435" i="38"/>
  <c r="AI224" i="38"/>
  <c r="Q430" i="38"/>
  <c r="T182" i="38"/>
  <c r="V273" i="38"/>
  <c r="H426" i="38"/>
  <c r="F149" i="38"/>
  <c r="V359" i="38"/>
  <c r="AQ390" i="38"/>
  <c r="AT181" i="38"/>
  <c r="K284" i="38"/>
  <c r="G470" i="38"/>
  <c r="AJ104" i="38"/>
  <c r="AF416" i="38"/>
  <c r="G183" i="38"/>
  <c r="AO446" i="38"/>
  <c r="AF319" i="38"/>
  <c r="U446" i="38"/>
  <c r="P397" i="38"/>
  <c r="D447" i="38"/>
  <c r="X287" i="38"/>
  <c r="T225" i="38"/>
  <c r="H434" i="38"/>
  <c r="AT272" i="38"/>
  <c r="AO328" i="38"/>
  <c r="M261" i="38"/>
  <c r="AH135" i="38"/>
  <c r="AO230" i="38"/>
  <c r="AE296" i="38"/>
  <c r="AF348" i="38"/>
  <c r="O294" i="38"/>
  <c r="AO308" i="38"/>
  <c r="AJ99" i="38"/>
  <c r="K426" i="38"/>
  <c r="AA310" i="38"/>
  <c r="J418" i="38"/>
  <c r="AQ343" i="38"/>
  <c r="O311" i="38"/>
  <c r="V401" i="38"/>
  <c r="AO337" i="38"/>
  <c r="AF345" i="38"/>
  <c r="AN383" i="38"/>
  <c r="P295" i="38"/>
  <c r="D256" i="38"/>
  <c r="AC400" i="38"/>
  <c r="AM345" i="38"/>
  <c r="P453" i="38"/>
  <c r="Y402" i="38"/>
  <c r="T395" i="38"/>
  <c r="AK166" i="38"/>
  <c r="AM277" i="38"/>
  <c r="AE73" i="38"/>
  <c r="T382" i="38"/>
  <c r="Q212" i="38"/>
  <c r="R76" i="38"/>
  <c r="N356" i="38"/>
  <c r="Y382" i="38"/>
  <c r="P458" i="38"/>
  <c r="T338" i="38"/>
  <c r="N357" i="38"/>
  <c r="AE324" i="38"/>
  <c r="AA443" i="38"/>
  <c r="M404" i="38"/>
  <c r="W281" i="38"/>
  <c r="Y222" i="38"/>
  <c r="X457" i="38"/>
  <c r="AT220" i="38"/>
  <c r="AD394" i="38"/>
  <c r="AM328" i="38"/>
  <c r="AL226" i="38"/>
  <c r="AD467" i="38"/>
  <c r="S112" i="38"/>
  <c r="I407" i="38"/>
  <c r="P333" i="38"/>
  <c r="T350" i="38"/>
  <c r="AI253" i="38"/>
  <c r="F161" i="38"/>
  <c r="R450" i="38"/>
  <c r="AP255" i="38"/>
  <c r="M394" i="38"/>
  <c r="AD377" i="38"/>
  <c r="AS238" i="38"/>
  <c r="AL271" i="38"/>
  <c r="AK314" i="38"/>
  <c r="AS450" i="38"/>
  <c r="AB471" i="38"/>
  <c r="M450" i="38"/>
  <c r="V182" i="38"/>
  <c r="M330" i="38"/>
  <c r="Z366" i="38"/>
  <c r="I425" i="38"/>
  <c r="AN353" i="38"/>
  <c r="O457" i="38"/>
  <c r="AS284" i="38"/>
  <c r="X95" i="38"/>
  <c r="M216" i="38"/>
  <c r="J148" i="38"/>
  <c r="J396" i="38"/>
  <c r="S155" i="38"/>
  <c r="AI294" i="38"/>
  <c r="AS225" i="38"/>
  <c r="I462" i="38"/>
  <c r="R229" i="38"/>
  <c r="M156" i="38"/>
  <c r="AA124" i="38"/>
  <c r="AM396" i="38"/>
  <c r="AM251" i="38"/>
  <c r="U356" i="38"/>
  <c r="AS327" i="38"/>
  <c r="AB91" i="38"/>
  <c r="I327" i="38"/>
  <c r="AJ156" i="38"/>
  <c r="L274" i="38"/>
  <c r="R319" i="38"/>
  <c r="AN320" i="38"/>
  <c r="AF91" i="38"/>
  <c r="AK96" i="38"/>
  <c r="AN406" i="38"/>
  <c r="K399" i="38"/>
  <c r="AA312" i="38"/>
  <c r="AH375" i="38"/>
  <c r="AA412" i="38"/>
  <c r="AA291" i="38"/>
  <c r="AD261" i="38"/>
  <c r="AS113" i="38"/>
  <c r="J385" i="38"/>
  <c r="G406" i="38"/>
  <c r="N379" i="38"/>
  <c r="E318" i="38"/>
  <c r="AG228" i="38"/>
  <c r="O227" i="38"/>
  <c r="H183" i="38"/>
  <c r="AP293" i="38"/>
  <c r="M327" i="38"/>
  <c r="L272" i="38"/>
  <c r="AC349" i="38"/>
  <c r="E104" i="38"/>
  <c r="N421" i="38"/>
  <c r="AA233" i="38"/>
  <c r="Y269" i="38"/>
  <c r="Q346" i="38"/>
  <c r="AR249" i="38"/>
  <c r="N189" i="38"/>
  <c r="Q466" i="38"/>
  <c r="E96" i="38"/>
  <c r="G401" i="38"/>
  <c r="AB319" i="38"/>
  <c r="T380" i="38"/>
  <c r="AH445" i="38"/>
  <c r="AL119" i="38"/>
  <c r="AJ168" i="38"/>
  <c r="E269" i="38"/>
  <c r="M363" i="38"/>
  <c r="H456" i="38"/>
  <c r="Q356" i="38"/>
  <c r="AT230" i="38"/>
  <c r="AT352" i="38"/>
  <c r="AO288" i="38"/>
  <c r="AB381" i="38"/>
  <c r="L153" i="38"/>
  <c r="Q341" i="38"/>
  <c r="H448" i="38"/>
  <c r="S372" i="38"/>
  <c r="Q281" i="38"/>
  <c r="H356" i="38"/>
  <c r="AR439" i="38"/>
  <c r="AT171" i="38"/>
  <c r="N244" i="38"/>
  <c r="R270" i="38"/>
  <c r="AL79" i="38"/>
  <c r="AI119" i="38"/>
  <c r="W253" i="38"/>
  <c r="Q129" i="38"/>
  <c r="N401" i="38"/>
  <c r="Y393" i="38"/>
  <c r="V380" i="38"/>
  <c r="AE231" i="38"/>
  <c r="AM292" i="38"/>
  <c r="AJ306" i="38"/>
  <c r="D155" i="38"/>
  <c r="AT79" i="38"/>
  <c r="AI295" i="38"/>
  <c r="AS106" i="38"/>
  <c r="J209" i="38"/>
  <c r="AO382" i="38"/>
  <c r="H377" i="38"/>
  <c r="X302" i="38"/>
  <c r="AB256" i="38"/>
  <c r="F128" i="38"/>
  <c r="Y253" i="38"/>
  <c r="L403" i="38"/>
  <c r="AC175" i="38"/>
  <c r="H235" i="38"/>
  <c r="D363" i="38"/>
  <c r="BE363" i="38" s="1"/>
  <c r="AL453" i="38"/>
  <c r="E143" i="38"/>
  <c r="O163" i="38"/>
  <c r="AJ316" i="38"/>
  <c r="Q352" i="38"/>
  <c r="Y118" i="38"/>
  <c r="AT453" i="38"/>
  <c r="D189" i="38"/>
  <c r="Y293" i="38"/>
  <c r="AA459" i="38"/>
  <c r="AQ219" i="38"/>
  <c r="Z341" i="38"/>
  <c r="K445" i="38"/>
  <c r="G228" i="38"/>
  <c r="AJ451" i="38"/>
  <c r="AQ423" i="38"/>
  <c r="F229" i="38"/>
  <c r="E95" i="38"/>
  <c r="J114" i="38"/>
  <c r="AT114" i="38"/>
  <c r="AS200" i="38"/>
  <c r="D135" i="38"/>
  <c r="U353" i="38"/>
  <c r="E468" i="38"/>
  <c r="AT289" i="38"/>
  <c r="Q233" i="38"/>
  <c r="W287" i="38"/>
  <c r="AD192" i="38"/>
  <c r="O419" i="38"/>
  <c r="AB385" i="38"/>
  <c r="F432" i="38"/>
  <c r="AC273" i="38"/>
  <c r="AT419" i="38"/>
  <c r="AA351" i="38"/>
  <c r="AA367" i="38"/>
  <c r="AA402" i="38"/>
  <c r="L411" i="38"/>
  <c r="AT207" i="38"/>
  <c r="AH471" i="38"/>
  <c r="J406" i="38"/>
  <c r="Q303" i="38"/>
  <c r="AO354" i="38"/>
  <c r="N462" i="38"/>
  <c r="G383" i="38"/>
  <c r="AL419" i="38"/>
  <c r="D201" i="38"/>
  <c r="Y373" i="38"/>
  <c r="AM249" i="38"/>
  <c r="L397" i="38"/>
  <c r="AQ385" i="38"/>
  <c r="Y87" i="38"/>
  <c r="Q189" i="38"/>
  <c r="AT374" i="38"/>
  <c r="AF215" i="38"/>
  <c r="O324" i="38"/>
  <c r="AK146" i="38"/>
  <c r="D158" i="38"/>
  <c r="AM316" i="38"/>
  <c r="AT386" i="38"/>
  <c r="I413" i="38"/>
  <c r="Z393" i="38"/>
  <c r="AC345" i="38"/>
  <c r="I311" i="38"/>
  <c r="E89" i="38"/>
  <c r="L404" i="38"/>
  <c r="AM253" i="38"/>
  <c r="AI89" i="38"/>
  <c r="AK321" i="38"/>
  <c r="Q310" i="38"/>
  <c r="X273" i="38"/>
  <c r="Z407" i="38"/>
  <c r="W457" i="38"/>
  <c r="X122" i="38"/>
  <c r="AA435" i="38"/>
  <c r="K421" i="38"/>
  <c r="T359" i="38"/>
  <c r="V459" i="38"/>
  <c r="AB195" i="38"/>
  <c r="W85" i="38"/>
  <c r="AD438" i="38"/>
  <c r="AJ464" i="38"/>
  <c r="AD426" i="38"/>
  <c r="S281" i="38"/>
  <c r="AD379" i="38"/>
  <c r="Q442" i="38"/>
  <c r="AB361" i="38"/>
  <c r="AS336" i="38"/>
  <c r="U191" i="38"/>
  <c r="AR307" i="38"/>
  <c r="AP234" i="38"/>
  <c r="S268" i="38"/>
  <c r="H348" i="38"/>
  <c r="X403" i="38"/>
  <c r="L250" i="38"/>
  <c r="F171" i="38"/>
  <c r="H393" i="38"/>
  <c r="AP218" i="38"/>
  <c r="AO317" i="38"/>
  <c r="AE263" i="38"/>
  <c r="AK387" i="38"/>
  <c r="AT449" i="38"/>
  <c r="AA461" i="38"/>
  <c r="W301" i="38"/>
  <c r="G331" i="38"/>
  <c r="F382" i="38"/>
  <c r="AT425" i="38"/>
  <c r="W324" i="38"/>
  <c r="Q380" i="38"/>
  <c r="AS235" i="38"/>
  <c r="W218" i="38"/>
  <c r="AP248" i="38"/>
  <c r="AI122" i="38"/>
  <c r="K313" i="38"/>
  <c r="R467" i="38"/>
  <c r="M385" i="38"/>
  <c r="AQ446" i="38"/>
  <c r="O461" i="38"/>
  <c r="AL459" i="38"/>
  <c r="AO413" i="38"/>
  <c r="AK297" i="38"/>
  <c r="AM98" i="38"/>
  <c r="Q411" i="38"/>
  <c r="Q367" i="38"/>
  <c r="AM169" i="38"/>
  <c r="M340" i="38"/>
  <c r="P315" i="38"/>
  <c r="N471" i="38"/>
  <c r="I301" i="38"/>
  <c r="AL237" i="38"/>
  <c r="M268" i="38"/>
  <c r="Z188" i="38"/>
  <c r="AJ417" i="38"/>
  <c r="D137" i="38"/>
  <c r="AJ299" i="38"/>
  <c r="AM423" i="38"/>
  <c r="E145" i="38"/>
  <c r="G125" i="38"/>
  <c r="F355" i="38"/>
  <c r="Q161" i="38"/>
  <c r="T373" i="38"/>
  <c r="D331" i="38"/>
  <c r="AS468" i="38"/>
  <c r="O261" i="38"/>
  <c r="AS470" i="38"/>
  <c r="Q358" i="38"/>
  <c r="AB456" i="38"/>
  <c r="R78" i="38"/>
  <c r="Y454" i="38"/>
  <c r="D466" i="38"/>
  <c r="AI402" i="38"/>
  <c r="AM463" i="38"/>
  <c r="AA439" i="38"/>
  <c r="R440" i="38"/>
  <c r="I347" i="38"/>
  <c r="W402" i="38"/>
  <c r="AT214" i="38"/>
  <c r="Z230" i="38"/>
  <c r="D75" i="38"/>
  <c r="AM378" i="38"/>
  <c r="AN235" i="38"/>
  <c r="AD392" i="38"/>
  <c r="AI217" i="38"/>
  <c r="H291" i="38"/>
  <c r="Y374" i="38"/>
  <c r="K356" i="38"/>
  <c r="T316" i="38"/>
  <c r="AJ273" i="38"/>
  <c r="AF343" i="38"/>
  <c r="AR135" i="38"/>
  <c r="M342" i="38"/>
  <c r="E272" i="38"/>
  <c r="H100" i="38"/>
  <c r="H413" i="38"/>
  <c r="AB379" i="38"/>
  <c r="V225" i="38"/>
  <c r="Q436" i="38"/>
  <c r="B3" i="40"/>
  <c r="A3" i="40" s="1"/>
  <c r="A4" i="40" s="1"/>
  <c r="A5" i="40" s="1"/>
  <c r="A6" i="40" s="1"/>
  <c r="A7" i="40" s="1"/>
  <c r="A8" i="40" s="1"/>
  <c r="A9" i="40" s="1"/>
  <c r="A10" i="40" s="1"/>
  <c r="A11" i="40" s="1"/>
  <c r="A12" i="40" s="1"/>
  <c r="A13" i="40" s="1"/>
  <c r="A14" i="40" s="1"/>
  <c r="A15" i="40" s="1"/>
  <c r="A16" i="40" s="1"/>
  <c r="A17" i="40" s="1"/>
  <c r="A18" i="40" s="1"/>
  <c r="A19" i="40" s="1"/>
  <c r="A20" i="40" s="1"/>
  <c r="A21" i="40" s="1"/>
  <c r="A22" i="40" s="1"/>
  <c r="A23" i="40" s="1"/>
  <c r="A24" i="40" s="1"/>
  <c r="A25" i="40" s="1"/>
  <c r="A26" i="40" s="1"/>
  <c r="A27" i="40" s="1"/>
  <c r="A28" i="40" s="1"/>
  <c r="A29" i="40" s="1"/>
  <c r="A30" i="40" s="1"/>
  <c r="A31" i="40" s="1"/>
  <c r="A32" i="40" s="1"/>
  <c r="A33" i="40" s="1"/>
  <c r="A34" i="40" s="1"/>
  <c r="A35" i="40" s="1"/>
  <c r="A36" i="40" s="1"/>
  <c r="A37" i="40" s="1"/>
  <c r="A38" i="40" s="1"/>
  <c r="A39" i="40" s="1"/>
  <c r="A40" i="40" s="1"/>
  <c r="A41" i="40" s="1"/>
  <c r="A42" i="40" s="1"/>
  <c r="A43" i="40" s="1"/>
  <c r="A44" i="40" s="1"/>
  <c r="A45" i="40" s="1"/>
  <c r="A46" i="40" s="1"/>
  <c r="A47" i="40" s="1"/>
  <c r="A48" i="40" s="1"/>
  <c r="A49" i="40" s="1"/>
  <c r="A50" i="40" s="1"/>
  <c r="A51" i="40" s="1"/>
  <c r="A52" i="40" s="1"/>
  <c r="A53" i="40" s="1"/>
  <c r="A54" i="40" s="1"/>
  <c r="A55" i="40" s="1"/>
  <c r="A56" i="40" s="1"/>
  <c r="A57" i="40" s="1"/>
  <c r="A58" i="40" s="1"/>
  <c r="A59" i="40" s="1"/>
  <c r="A60" i="40" s="1"/>
  <c r="A61" i="40" s="1"/>
  <c r="A62" i="40" s="1"/>
  <c r="A63" i="40" s="1"/>
  <c r="A64" i="40" s="1"/>
  <c r="A65" i="40" s="1"/>
  <c r="A66" i="40" s="1"/>
  <c r="A67" i="40" s="1"/>
  <c r="A68" i="40" s="1"/>
  <c r="A69" i="40" s="1"/>
  <c r="A70" i="40" s="1"/>
  <c r="A71" i="40" s="1"/>
  <c r="A72" i="40" s="1"/>
  <c r="A73" i="40" s="1"/>
  <c r="A74" i="40" s="1"/>
  <c r="A75" i="40" s="1"/>
  <c r="A76" i="40" s="1"/>
  <c r="A77" i="40" s="1"/>
  <c r="A78" i="40" s="1"/>
  <c r="A79" i="40" s="1"/>
  <c r="A80" i="40" s="1"/>
  <c r="A81" i="40" s="1"/>
  <c r="A82" i="40" s="1"/>
  <c r="A83" i="40" s="1"/>
  <c r="A84" i="40" s="1"/>
  <c r="A85" i="40" s="1"/>
  <c r="A86" i="40" s="1"/>
  <c r="A87" i="40" s="1"/>
  <c r="A88" i="40" s="1"/>
  <c r="A89" i="40" s="1"/>
  <c r="A90" i="40" s="1"/>
  <c r="A91" i="40" s="1"/>
  <c r="A92" i="40" s="1"/>
  <c r="A93" i="40" s="1"/>
  <c r="A94" i="40" s="1"/>
  <c r="A95" i="40" s="1"/>
  <c r="A96" i="40" s="1"/>
  <c r="A97" i="40" s="1"/>
  <c r="A98" i="40" s="1"/>
  <c r="A99" i="40" s="1"/>
  <c r="A100" i="40" s="1"/>
  <c r="A101" i="40" s="1"/>
  <c r="A102" i="40" s="1"/>
  <c r="A103" i="40" s="1"/>
  <c r="A104" i="40" s="1"/>
  <c r="A105" i="40" s="1"/>
  <c r="A106" i="40" s="1"/>
  <c r="A107" i="40" s="1"/>
  <c r="A108" i="40" s="1"/>
  <c r="A109" i="40" s="1"/>
  <c r="A110" i="40" s="1"/>
  <c r="A111" i="40" s="1"/>
  <c r="A112" i="40" s="1"/>
  <c r="A113" i="40" s="1"/>
  <c r="A114" i="40" s="1"/>
  <c r="A115" i="40" s="1"/>
  <c r="A116" i="40" s="1"/>
  <c r="A117" i="40" s="1"/>
  <c r="A118" i="40" s="1"/>
  <c r="A119" i="40" s="1"/>
  <c r="A120" i="40" s="1"/>
  <c r="A121" i="40" s="1"/>
  <c r="A122" i="40" s="1"/>
  <c r="A123" i="40" s="1"/>
  <c r="A124" i="40" s="1"/>
  <c r="A125" i="40" s="1"/>
  <c r="A126" i="40" s="1"/>
  <c r="A127" i="40" s="1"/>
  <c r="A128" i="40" s="1"/>
  <c r="A129" i="40" s="1"/>
  <c r="A130" i="40" s="1"/>
  <c r="A131" i="40" s="1"/>
  <c r="A132" i="40" s="1"/>
  <c r="A133" i="40" s="1"/>
  <c r="A134" i="40" s="1"/>
  <c r="A135" i="40" s="1"/>
  <c r="A136" i="40" s="1"/>
  <c r="A137" i="40" s="1"/>
  <c r="A138" i="40" s="1"/>
  <c r="A139" i="40" s="1"/>
  <c r="A140" i="40" s="1"/>
  <c r="A141" i="40" s="1"/>
  <c r="A142" i="40" s="1"/>
  <c r="A143" i="40" s="1"/>
  <c r="A144" i="40" s="1"/>
  <c r="A145" i="40" s="1"/>
  <c r="A146" i="40" s="1"/>
  <c r="A147" i="40" s="1"/>
  <c r="A148" i="40" s="1"/>
  <c r="A149" i="40" s="1"/>
  <c r="A150" i="40" s="1"/>
  <c r="A151" i="40" s="1"/>
  <c r="A152" i="40" s="1"/>
  <c r="A153" i="40" s="1"/>
  <c r="A154" i="40" s="1"/>
  <c r="A155" i="40" s="1"/>
  <c r="A156" i="40" s="1"/>
  <c r="A157" i="40" s="1"/>
  <c r="A158" i="40" s="1"/>
  <c r="A159" i="40" s="1"/>
  <c r="A160" i="40" s="1"/>
  <c r="A161" i="40" s="1"/>
  <c r="A162" i="40" s="1"/>
  <c r="A163" i="40" s="1"/>
  <c r="A164" i="40" s="1"/>
  <c r="A165" i="40" s="1"/>
  <c r="A166" i="40" s="1"/>
  <c r="A167" i="40" s="1"/>
  <c r="A168" i="40" s="1"/>
  <c r="A169" i="40" s="1"/>
  <c r="A170" i="40" s="1"/>
  <c r="A171" i="40" s="1"/>
  <c r="A172" i="40" s="1"/>
  <c r="A173" i="40" s="1"/>
  <c r="A174" i="40" s="1"/>
  <c r="A175" i="40" s="1"/>
  <c r="A176" i="40" s="1"/>
  <c r="A177" i="40" s="1"/>
  <c r="A178" i="40" s="1"/>
  <c r="A179" i="40" s="1"/>
  <c r="A180" i="40" s="1"/>
  <c r="A181" i="40" s="1"/>
  <c r="A182" i="40" s="1"/>
  <c r="A183" i="40" s="1"/>
  <c r="A184" i="40" s="1"/>
  <c r="A185" i="40" s="1"/>
  <c r="A186" i="40" s="1"/>
  <c r="A187" i="40" s="1"/>
  <c r="A188" i="40" s="1"/>
  <c r="A189" i="40" s="1"/>
  <c r="A190" i="40" s="1"/>
  <c r="A191" i="40" s="1"/>
  <c r="A192" i="40" s="1"/>
  <c r="A193" i="40" s="1"/>
  <c r="A194" i="40" s="1"/>
  <c r="A195" i="40" s="1"/>
  <c r="A196" i="40" s="1"/>
  <c r="A197" i="40" s="1"/>
  <c r="A198" i="40" s="1"/>
  <c r="A199" i="40" s="1"/>
  <c r="A200" i="40" s="1"/>
  <c r="A201" i="40" s="1"/>
  <c r="A202" i="40" s="1"/>
  <c r="A203" i="40" s="1"/>
  <c r="A204" i="40" s="1"/>
  <c r="A205" i="40" s="1"/>
  <c r="A206" i="40" s="1"/>
  <c r="A207" i="40" s="1"/>
  <c r="A208" i="40" s="1"/>
  <c r="A209" i="40" s="1"/>
  <c r="A210" i="40" s="1"/>
  <c r="A211" i="40" s="1"/>
  <c r="A212" i="40" s="1"/>
  <c r="A213" i="40" s="1"/>
  <c r="A214" i="40" s="1"/>
  <c r="A215" i="40" s="1"/>
  <c r="A216" i="40" s="1"/>
  <c r="A217" i="40" s="1"/>
  <c r="A218" i="40" s="1"/>
  <c r="A219" i="40" s="1"/>
  <c r="A220" i="40" s="1"/>
  <c r="A221" i="40" s="1"/>
  <c r="A222" i="40" s="1"/>
  <c r="A223" i="40" s="1"/>
  <c r="A224" i="40" s="1"/>
  <c r="A225" i="40" s="1"/>
  <c r="A226" i="40" s="1"/>
  <c r="A227" i="40" s="1"/>
  <c r="A228" i="40" s="1"/>
  <c r="A229" i="40" s="1"/>
  <c r="A230" i="40" s="1"/>
  <c r="A231" i="40" s="1"/>
  <c r="A232" i="40" s="1"/>
  <c r="A233" i="40" s="1"/>
  <c r="A234" i="40" s="1"/>
  <c r="A235" i="40" s="1"/>
  <c r="A236" i="40" s="1"/>
  <c r="A237" i="40" s="1"/>
  <c r="A238" i="40" s="1"/>
  <c r="A239" i="40" s="1"/>
  <c r="A240" i="40" s="1"/>
  <c r="A241" i="40" s="1"/>
  <c r="A242" i="40" s="1"/>
  <c r="A243" i="40" s="1"/>
  <c r="A244" i="40" s="1"/>
  <c r="A245" i="40" s="1"/>
  <c r="A246" i="40" s="1"/>
  <c r="A247" i="40" s="1"/>
  <c r="A248" i="40" s="1"/>
  <c r="A249" i="40" s="1"/>
  <c r="A250" i="40" s="1"/>
  <c r="A251" i="40" s="1"/>
  <c r="A252" i="40" s="1"/>
  <c r="A253" i="40" s="1"/>
  <c r="A254" i="40" s="1"/>
  <c r="A255" i="40" s="1"/>
  <c r="A256" i="40" s="1"/>
  <c r="A257" i="40" s="1"/>
  <c r="A258" i="40" s="1"/>
  <c r="A259" i="40" s="1"/>
  <c r="A260" i="40" s="1"/>
  <c r="A261" i="40" s="1"/>
  <c r="A262" i="40" s="1"/>
  <c r="A263" i="40" s="1"/>
  <c r="A264" i="40" s="1"/>
  <c r="A265" i="40" s="1"/>
  <c r="A266" i="40" s="1"/>
  <c r="A267" i="40" s="1"/>
  <c r="A268" i="40" s="1"/>
  <c r="A269" i="40" s="1"/>
  <c r="A270" i="40" s="1"/>
  <c r="A271" i="40" s="1"/>
  <c r="A272" i="40" s="1"/>
  <c r="A273" i="40" s="1"/>
  <c r="A274" i="40" s="1"/>
  <c r="A275" i="40" s="1"/>
  <c r="A276" i="40" s="1"/>
  <c r="A277" i="40" s="1"/>
  <c r="A278" i="40" s="1"/>
  <c r="A279" i="40" s="1"/>
  <c r="A280" i="40" s="1"/>
  <c r="A281" i="40" s="1"/>
  <c r="A282" i="40" s="1"/>
  <c r="A283" i="40" s="1"/>
  <c r="A284" i="40" s="1"/>
  <c r="A285" i="40" s="1"/>
  <c r="A286" i="40" s="1"/>
  <c r="A287" i="40" s="1"/>
  <c r="A288" i="40" s="1"/>
  <c r="A289" i="40" s="1"/>
  <c r="A290" i="40" s="1"/>
  <c r="A291" i="40" s="1"/>
  <c r="A292" i="40" s="1"/>
  <c r="A293" i="40" s="1"/>
  <c r="A294" i="40" s="1"/>
  <c r="A295" i="40" s="1"/>
  <c r="A296" i="40" s="1"/>
  <c r="A297" i="40" s="1"/>
  <c r="A298" i="40" s="1"/>
  <c r="A299" i="40" s="1"/>
  <c r="A300" i="40" s="1"/>
  <c r="A301" i="40" s="1"/>
  <c r="A302" i="40" s="1"/>
  <c r="A303" i="40" s="1"/>
  <c r="A304" i="40" s="1"/>
  <c r="A305" i="40" s="1"/>
  <c r="A306" i="40" s="1"/>
  <c r="A307" i="40" s="1"/>
  <c r="A308" i="40" s="1"/>
  <c r="A309" i="40" s="1"/>
  <c r="A310" i="40" s="1"/>
  <c r="A311" i="40" s="1"/>
  <c r="A312" i="40" s="1"/>
  <c r="A313" i="40" s="1"/>
  <c r="A314" i="40" s="1"/>
  <c r="A315" i="40" s="1"/>
  <c r="A316" i="40" s="1"/>
  <c r="A317" i="40" s="1"/>
  <c r="A318" i="40" s="1"/>
  <c r="A319" i="40" s="1"/>
  <c r="A320" i="40" s="1"/>
  <c r="A321" i="40" s="1"/>
  <c r="A322" i="40" s="1"/>
  <c r="A323" i="40" s="1"/>
  <c r="A324" i="40" s="1"/>
  <c r="A325" i="40" s="1"/>
  <c r="A326" i="40" s="1"/>
  <c r="A327" i="40" s="1"/>
  <c r="A328" i="40" s="1"/>
  <c r="A329" i="40" s="1"/>
  <c r="A330" i="40" s="1"/>
  <c r="A331" i="40" s="1"/>
  <c r="A332" i="40" s="1"/>
  <c r="A333" i="40" s="1"/>
  <c r="A334" i="40" s="1"/>
  <c r="A335" i="40" s="1"/>
  <c r="A336" i="40" s="1"/>
  <c r="A337" i="40" s="1"/>
  <c r="A338" i="40" s="1"/>
  <c r="A339" i="40" s="1"/>
  <c r="A340" i="40" s="1"/>
  <c r="A341" i="40" s="1"/>
  <c r="A342" i="40" s="1"/>
  <c r="A343" i="40" s="1"/>
  <c r="A344" i="40" s="1"/>
  <c r="A345" i="40" s="1"/>
  <c r="A346" i="40" s="1"/>
  <c r="A347" i="40" s="1"/>
  <c r="A348" i="40" s="1"/>
  <c r="A349" i="40" s="1"/>
  <c r="A350" i="40" s="1"/>
  <c r="A351" i="40" s="1"/>
  <c r="A352" i="40" s="1"/>
  <c r="A353" i="40" s="1"/>
  <c r="A354" i="40" s="1"/>
  <c r="A355" i="40" s="1"/>
  <c r="A356" i="40" s="1"/>
  <c r="A357" i="40" s="1"/>
  <c r="A358" i="40" s="1"/>
  <c r="A359" i="40" s="1"/>
  <c r="A360" i="40" s="1"/>
  <c r="A361" i="40" s="1"/>
  <c r="A362" i="40" s="1"/>
  <c r="A363" i="40" s="1"/>
  <c r="A364" i="40" s="1"/>
  <c r="A365" i="40" s="1"/>
  <c r="A366" i="40" s="1"/>
  <c r="A367" i="40" s="1"/>
  <c r="A368" i="40" s="1"/>
  <c r="A369" i="40" s="1"/>
  <c r="A370" i="40" s="1"/>
  <c r="A371" i="40" s="1"/>
  <c r="A372" i="40" s="1"/>
  <c r="A373" i="40" s="1"/>
  <c r="A374" i="40" s="1"/>
  <c r="A375" i="40" s="1"/>
  <c r="A376" i="40" s="1"/>
  <c r="A377" i="40" s="1"/>
  <c r="A378" i="40" s="1"/>
  <c r="A379" i="40" s="1"/>
  <c r="A380" i="40" s="1"/>
  <c r="A381" i="40" s="1"/>
  <c r="A382" i="40" s="1"/>
  <c r="A383" i="40" s="1"/>
  <c r="A384" i="40" s="1"/>
  <c r="A385" i="40" s="1"/>
  <c r="A386" i="40" s="1"/>
  <c r="A387" i="40" s="1"/>
  <c r="A388" i="40" s="1"/>
  <c r="A389" i="40" s="1"/>
  <c r="A390" i="40" s="1"/>
  <c r="A391" i="40" s="1"/>
  <c r="A392" i="40" s="1"/>
  <c r="A393" i="40" s="1"/>
  <c r="A394" i="40" s="1"/>
  <c r="A395" i="40" s="1"/>
  <c r="A396" i="40" s="1"/>
  <c r="A397" i="40" s="1"/>
  <c r="A398" i="40" s="1"/>
  <c r="A399" i="40" s="1"/>
  <c r="A400" i="40" s="1"/>
  <c r="F89" i="38"/>
  <c r="AK335" i="38"/>
  <c r="T442" i="38"/>
  <c r="AB416" i="38"/>
  <c r="F267" i="38"/>
  <c r="G151" i="38"/>
  <c r="D127" i="38"/>
  <c r="Q326" i="38"/>
  <c r="AC277" i="38"/>
  <c r="AO287" i="38"/>
  <c r="V239" i="38"/>
  <c r="AH468" i="38"/>
  <c r="I126" i="38"/>
  <c r="AQ92" i="38"/>
  <c r="AG325" i="38"/>
  <c r="V441" i="38"/>
  <c r="T290" i="38"/>
  <c r="W129" i="38"/>
  <c r="AC461" i="38"/>
  <c r="AA208" i="38"/>
  <c r="AM117" i="38"/>
  <c r="M362" i="38"/>
  <c r="Y103" i="38"/>
  <c r="D159" i="38"/>
  <c r="G343" i="38"/>
  <c r="H472" i="38"/>
  <c r="AI348" i="38"/>
  <c r="E209" i="38"/>
  <c r="AT438" i="38"/>
  <c r="AD242" i="38"/>
  <c r="AN322" i="38"/>
  <c r="T420" i="38"/>
  <c r="AS412" i="38"/>
  <c r="Y414" i="38"/>
  <c r="AK458" i="38"/>
  <c r="AF349" i="38"/>
  <c r="R302" i="38"/>
  <c r="O420" i="38"/>
  <c r="E306" i="38"/>
  <c r="AI267" i="38"/>
  <c r="AL295" i="38"/>
  <c r="AA319" i="38"/>
  <c r="R433" i="38"/>
  <c r="AP366" i="38"/>
  <c r="F170" i="38"/>
  <c r="AK411" i="38"/>
  <c r="R412" i="38"/>
  <c r="AL122" i="38"/>
  <c r="S94" i="38"/>
  <c r="AO196" i="38"/>
  <c r="P138" i="38"/>
  <c r="M278" i="38"/>
  <c r="D107" i="38"/>
  <c r="K414" i="38"/>
  <c r="X430" i="38"/>
  <c r="V311" i="38"/>
  <c r="AJ365" i="38"/>
  <c r="U376" i="38"/>
  <c r="Q364" i="38"/>
  <c r="Q206" i="38"/>
  <c r="N414" i="38"/>
  <c r="AQ264" i="38"/>
  <c r="Y283" i="38"/>
  <c r="AC426" i="38"/>
  <c r="AI277" i="38"/>
  <c r="AL251" i="38"/>
  <c r="AS426" i="38"/>
  <c r="D431" i="38"/>
  <c r="S460" i="38"/>
  <c r="Q386" i="38"/>
  <c r="L434" i="38"/>
  <c r="Q181" i="38"/>
  <c r="X211" i="38"/>
  <c r="AC274" i="38"/>
  <c r="R307" i="38"/>
  <c r="S387" i="38"/>
  <c r="K446" i="38"/>
  <c r="AT229" i="38"/>
  <c r="P436" i="38"/>
  <c r="AQ356" i="38"/>
  <c r="AS400" i="38"/>
  <c r="H420" i="38"/>
  <c r="AQ391" i="38"/>
  <c r="AL263" i="38"/>
  <c r="J400" i="38"/>
  <c r="D436" i="38"/>
  <c r="AJ460" i="38"/>
  <c r="V161" i="38"/>
  <c r="V302" i="38"/>
  <c r="I353" i="38"/>
  <c r="AD362" i="38"/>
  <c r="L387" i="38"/>
  <c r="Z332" i="38"/>
  <c r="AN137" i="38"/>
  <c r="AC92" i="38"/>
  <c r="AJ225" i="38"/>
  <c r="P304" i="38"/>
  <c r="X290" i="38"/>
  <c r="Y357" i="38"/>
  <c r="AN233" i="38"/>
  <c r="N337" i="38"/>
  <c r="AT387" i="38"/>
  <c r="AH173" i="38"/>
  <c r="G447" i="38"/>
  <c r="AG73" i="38"/>
  <c r="AN442" i="38"/>
  <c r="S118" i="38"/>
  <c r="E259" i="38"/>
  <c r="AP336" i="38"/>
  <c r="AM383" i="38"/>
  <c r="Z380" i="38"/>
  <c r="Z448" i="38"/>
  <c r="H228" i="38"/>
  <c r="AT350" i="38"/>
  <c r="AK341" i="38"/>
  <c r="P289" i="38"/>
  <c r="AO217" i="38"/>
  <c r="M453" i="38"/>
  <c r="E438" i="38"/>
  <c r="J107" i="38"/>
  <c r="M119" i="38"/>
  <c r="AP456" i="38"/>
  <c r="P353" i="38"/>
  <c r="Q267" i="38"/>
  <c r="AG430" i="38"/>
  <c r="E221" i="38"/>
  <c r="F451" i="38"/>
  <c r="U284" i="38"/>
  <c r="T458" i="38"/>
  <c r="AT198" i="38"/>
  <c r="M455" i="38"/>
  <c r="L401" i="38"/>
  <c r="AL392" i="38"/>
  <c r="N240" i="38"/>
  <c r="N307" i="38"/>
  <c r="E307" i="38"/>
  <c r="AI371" i="38"/>
  <c r="AO404" i="38"/>
  <c r="AT375" i="38"/>
  <c r="AI367" i="38"/>
  <c r="Q335" i="38"/>
  <c r="AM291" i="38"/>
  <c r="AL137" i="38"/>
  <c r="S379" i="38"/>
  <c r="S176" i="38"/>
  <c r="U243" i="38"/>
  <c r="AN257" i="38"/>
  <c r="Q92" i="38"/>
  <c r="E383" i="38"/>
  <c r="AO235" i="38"/>
  <c r="W99" i="38"/>
  <c r="J287" i="38"/>
  <c r="AM369" i="38"/>
  <c r="R462" i="38"/>
  <c r="N314" i="38"/>
  <c r="R245" i="38"/>
  <c r="AI344" i="38"/>
  <c r="S318" i="38"/>
  <c r="N174" i="38"/>
  <c r="T433" i="38"/>
  <c r="L115" i="38"/>
  <c r="E440" i="38"/>
  <c r="V458" i="38"/>
  <c r="D111" i="38"/>
  <c r="R130" i="38"/>
  <c r="AD397" i="38"/>
  <c r="AE308" i="38"/>
  <c r="K286" i="38"/>
  <c r="S351" i="38"/>
  <c r="F352" i="38"/>
  <c r="N332" i="38"/>
  <c r="AA308" i="38"/>
  <c r="E303" i="38"/>
  <c r="Z84" i="38"/>
  <c r="R232" i="38"/>
  <c r="I316" i="38"/>
  <c r="I199" i="38"/>
  <c r="T469" i="38"/>
  <c r="AD264" i="38"/>
  <c r="Z447" i="38"/>
  <c r="AD386" i="38"/>
  <c r="AN378" i="38"/>
  <c r="AQ285" i="38"/>
  <c r="F106" i="38"/>
  <c r="M181" i="38"/>
  <c r="F84" i="38"/>
  <c r="E461" i="38"/>
  <c r="AQ382" i="38"/>
  <c r="AC340" i="38"/>
  <c r="AO307" i="38"/>
  <c r="G449" i="38"/>
  <c r="H311" i="38"/>
  <c r="Q462" i="38"/>
  <c r="AQ224" i="38"/>
  <c r="AT221" i="38"/>
  <c r="H380" i="38"/>
  <c r="AC82" i="38"/>
  <c r="O415" i="38"/>
  <c r="AR227" i="38"/>
  <c r="D393" i="38"/>
  <c r="AA332" i="38"/>
  <c r="N303" i="38"/>
  <c r="X449" i="38"/>
  <c r="S398" i="38"/>
  <c r="F117" i="38"/>
  <c r="AD236" i="38"/>
  <c r="AH281" i="38"/>
  <c r="U237" i="38"/>
  <c r="AL461" i="38"/>
  <c r="Y349" i="38"/>
  <c r="U331" i="38"/>
  <c r="AS288" i="38"/>
  <c r="Y241" i="38"/>
  <c r="AS86" i="38"/>
  <c r="Q301" i="38"/>
  <c r="AG452" i="38"/>
  <c r="V345" i="38"/>
  <c r="F437" i="38"/>
  <c r="AA172" i="38"/>
  <c r="AF181" i="38"/>
  <c r="AQ223" i="38"/>
  <c r="AI296" i="38"/>
  <c r="E343" i="38"/>
  <c r="T358" i="38"/>
  <c r="AC231" i="38"/>
  <c r="D384" i="38"/>
  <c r="E317" i="38"/>
  <c r="P431" i="38"/>
  <c r="AJ403" i="38"/>
  <c r="AK308" i="38"/>
  <c r="Z247" i="38"/>
  <c r="Z233" i="38"/>
  <c r="AP276" i="38"/>
  <c r="AB337" i="38"/>
  <c r="H319" i="38"/>
  <c r="D296" i="38"/>
  <c r="AQ389" i="38"/>
  <c r="AN282" i="38"/>
  <c r="E298" i="38"/>
  <c r="AN242" i="38"/>
  <c r="AA422" i="38"/>
  <c r="AJ222" i="38"/>
  <c r="AK386" i="38"/>
  <c r="W438" i="38"/>
  <c r="AD182" i="38"/>
  <c r="R437" i="38"/>
  <c r="AR127" i="38"/>
  <c r="Q427" i="38"/>
  <c r="F459" i="38"/>
  <c r="D167" i="38"/>
  <c r="AK171" i="38"/>
  <c r="E121" i="38"/>
  <c r="AL441" i="38"/>
  <c r="K391" i="38"/>
  <c r="AN246" i="38"/>
  <c r="O198" i="38"/>
  <c r="AT367" i="38"/>
  <c r="AI307" i="38"/>
  <c r="D93" i="38"/>
  <c r="BE93" i="38" s="1"/>
  <c r="O230" i="38"/>
  <c r="AG436" i="38"/>
  <c r="AL418" i="38"/>
  <c r="AP448" i="38"/>
  <c r="AL447" i="38"/>
  <c r="AN284" i="38"/>
  <c r="AS399" i="38"/>
  <c r="V96" i="38"/>
  <c r="I296" i="38"/>
  <c r="H442" i="38"/>
  <c r="U358" i="38"/>
  <c r="W418" i="38"/>
  <c r="R442" i="38"/>
  <c r="AM363" i="38"/>
  <c r="AN352" i="38"/>
  <c r="L172" i="38"/>
  <c r="Q458" i="38"/>
  <c r="AQ393" i="38"/>
  <c r="AH315" i="38"/>
  <c r="Q455" i="38"/>
  <c r="AN123" i="38"/>
  <c r="AB378" i="38"/>
  <c r="I312" i="38"/>
  <c r="AN359" i="38"/>
  <c r="D279" i="38"/>
  <c r="V409" i="38"/>
  <c r="Q329" i="38"/>
  <c r="Z362" i="38"/>
  <c r="X468" i="38"/>
  <c r="M456" i="38"/>
  <c r="AF277" i="38"/>
  <c r="E128" i="38"/>
  <c r="O383" i="38"/>
  <c r="AS283" i="38"/>
  <c r="AA297" i="38"/>
  <c r="AJ408" i="38"/>
  <c r="Q287" i="38"/>
  <c r="AQ205" i="38"/>
  <c r="U445" i="38"/>
  <c r="AE310" i="38"/>
  <c r="X240" i="38"/>
  <c r="N115" i="38"/>
  <c r="Q149" i="38"/>
  <c r="AS472" i="38"/>
  <c r="S309" i="38"/>
  <c r="D448" i="38"/>
  <c r="Q231" i="38"/>
  <c r="N354" i="38"/>
  <c r="Q451" i="38"/>
  <c r="V262" i="38"/>
  <c r="AB336" i="38"/>
  <c r="AS408" i="38"/>
  <c r="F282" i="38"/>
  <c r="AD293" i="38"/>
  <c r="T375" i="38"/>
  <c r="H369" i="38"/>
  <c r="J443" i="38"/>
  <c r="AB397" i="38"/>
  <c r="AQ229" i="38"/>
  <c r="F367" i="38"/>
  <c r="O252" i="38"/>
  <c r="P367" i="38"/>
  <c r="N153" i="38"/>
  <c r="AB422" i="38"/>
  <c r="AP335" i="38"/>
  <c r="M372" i="38"/>
  <c r="AN453" i="38"/>
  <c r="AR345" i="38"/>
  <c r="J425" i="38"/>
  <c r="AC338" i="38"/>
  <c r="S208" i="38"/>
  <c r="AF372" i="38"/>
  <c r="S321" i="38"/>
  <c r="R86" i="38"/>
  <c r="G410" i="38"/>
  <c r="AC235" i="38"/>
  <c r="AN277" i="38"/>
  <c r="AB329" i="38"/>
  <c r="AB217" i="38"/>
  <c r="AA92" i="38"/>
  <c r="Q246" i="38"/>
  <c r="AL386" i="38"/>
  <c r="N467" i="38"/>
  <c r="S297" i="38"/>
  <c r="H326" i="38"/>
  <c r="W392" i="38"/>
  <c r="Z416" i="38"/>
  <c r="AS339" i="38"/>
  <c r="AJ461" i="38"/>
  <c r="AL277" i="38"/>
  <c r="AK299" i="38"/>
  <c r="AH408" i="38"/>
  <c r="M331" i="38"/>
  <c r="AF303" i="38"/>
  <c r="AN435" i="38"/>
  <c r="W368" i="38"/>
  <c r="AJ264" i="38"/>
  <c r="F327" i="38"/>
  <c r="AG444" i="38"/>
  <c r="W245" i="38"/>
  <c r="R439" i="38"/>
  <c r="AG264" i="38"/>
  <c r="M125" i="38"/>
  <c r="D202" i="38"/>
  <c r="I460" i="38"/>
  <c r="AB136" i="38"/>
  <c r="S304" i="38"/>
  <c r="T457" i="38"/>
  <c r="AN428" i="38"/>
  <c r="U157" i="38"/>
  <c r="M346" i="38"/>
  <c r="Y446" i="38"/>
  <c r="Q468" i="38"/>
  <c r="AB382" i="38"/>
  <c r="H282" i="38"/>
  <c r="AJ422" i="38"/>
  <c r="AS337" i="38"/>
  <c r="AJ320" i="38"/>
  <c r="AG400" i="38"/>
  <c r="AT145" i="38"/>
  <c r="F81" i="38"/>
  <c r="AI213" i="38"/>
  <c r="H468" i="38"/>
  <c r="H467" i="38"/>
  <c r="J256" i="38"/>
  <c r="R92" i="38"/>
  <c r="AH443" i="38"/>
  <c r="G219" i="38"/>
  <c r="F305" i="38"/>
  <c r="AS346" i="38"/>
  <c r="AI417" i="38"/>
  <c r="AE124" i="38"/>
  <c r="X316" i="38"/>
  <c r="K347" i="38"/>
  <c r="J360" i="38"/>
  <c r="AS152" i="38"/>
  <c r="AE305" i="38"/>
  <c r="AL356" i="38"/>
  <c r="X462" i="38"/>
  <c r="Q83" i="38"/>
  <c r="AE188" i="38"/>
  <c r="W155" i="38"/>
  <c r="AH454" i="38"/>
  <c r="S148" i="38"/>
  <c r="AL469" i="38"/>
  <c r="R213" i="38"/>
  <c r="K210" i="38"/>
  <c r="AD427" i="38"/>
  <c r="X466" i="38"/>
  <c r="R144" i="38"/>
  <c r="AS319" i="38"/>
  <c r="R283" i="38"/>
  <c r="AL82" i="38"/>
  <c r="AA304" i="38"/>
  <c r="AR273" i="38"/>
  <c r="D291" i="38"/>
  <c r="BD291" i="38" s="1"/>
  <c r="U170" i="38"/>
  <c r="AH132" i="38"/>
  <c r="T291" i="38"/>
  <c r="AE467" i="38"/>
  <c r="AF287" i="38"/>
  <c r="Q351" i="38"/>
  <c r="D315" i="38"/>
  <c r="AK275" i="38"/>
  <c r="L279" i="38"/>
  <c r="AG463" i="38"/>
  <c r="Q422" i="38"/>
  <c r="AN338" i="38"/>
  <c r="D347" i="38"/>
  <c r="AT354" i="38"/>
  <c r="AR324" i="38"/>
  <c r="AL354" i="38"/>
  <c r="AQ267" i="38"/>
  <c r="U395" i="38"/>
  <c r="X120" i="38"/>
  <c r="AQ239" i="38"/>
  <c r="R124" i="38"/>
  <c r="AR170" i="38"/>
  <c r="J446" i="38"/>
  <c r="AR409" i="38"/>
  <c r="R402" i="38"/>
  <c r="AO445" i="38"/>
  <c r="W291" i="38"/>
  <c r="AK339" i="38"/>
  <c r="J292" i="38"/>
  <c r="D295" i="38"/>
  <c r="AP239" i="38"/>
  <c r="AM408" i="38"/>
  <c r="R282" i="38"/>
  <c r="E409" i="38"/>
  <c r="AE406" i="38"/>
  <c r="O237" i="38"/>
  <c r="AS310" i="38"/>
  <c r="M349" i="38"/>
  <c r="AO418" i="38"/>
  <c r="J430" i="38"/>
  <c r="Q355" i="38"/>
  <c r="E465" i="38"/>
  <c r="D380" i="38"/>
  <c r="P357" i="38"/>
  <c r="R364" i="38"/>
  <c r="L147" i="38"/>
  <c r="U294" i="38"/>
  <c r="G192" i="38"/>
  <c r="L196" i="38"/>
  <c r="AP299" i="38"/>
  <c r="AG374" i="38"/>
  <c r="AP308" i="38"/>
  <c r="AF469" i="38"/>
  <c r="M128" i="38"/>
  <c r="AC430" i="38"/>
  <c r="Q375" i="38"/>
  <c r="AB442" i="38"/>
  <c r="AM436" i="38"/>
  <c r="AJ261" i="38"/>
  <c r="I255" i="38"/>
  <c r="E388" i="38"/>
  <c r="W379" i="38"/>
  <c r="AR415" i="38"/>
  <c r="AN190" i="38"/>
  <c r="O378" i="38"/>
  <c r="K425" i="38"/>
  <c r="AO177" i="38"/>
  <c r="W308" i="38"/>
  <c r="AC83" i="38"/>
  <c r="AJ329" i="38"/>
  <c r="T441" i="38"/>
  <c r="Z451" i="38"/>
  <c r="P320" i="38"/>
  <c r="AG361" i="38"/>
  <c r="AJ407" i="38"/>
  <c r="AT151" i="38"/>
  <c r="O177" i="38"/>
  <c r="L379" i="38"/>
  <c r="AH403" i="38"/>
  <c r="AA306" i="38"/>
  <c r="AQ460" i="38"/>
  <c r="AG279" i="38"/>
  <c r="Q237" i="38"/>
  <c r="X386" i="38"/>
  <c r="Q338" i="38"/>
  <c r="AT346" i="38"/>
  <c r="AJ427" i="38"/>
  <c r="AN432" i="38"/>
  <c r="AD244" i="38"/>
  <c r="AO372" i="38"/>
  <c r="E80" i="38"/>
  <c r="AO431" i="38"/>
  <c r="R109" i="38"/>
  <c r="G323" i="38"/>
  <c r="F308" i="38"/>
  <c r="S435" i="38"/>
  <c r="D96" i="38"/>
  <c r="U274" i="38"/>
  <c r="F225" i="38"/>
  <c r="AE425" i="38"/>
  <c r="K396" i="38"/>
  <c r="Q265" i="38"/>
  <c r="F362" i="38"/>
  <c r="AJ139" i="38"/>
  <c r="I374" i="38"/>
  <c r="Q93" i="38"/>
  <c r="K239" i="38"/>
  <c r="F258" i="38"/>
  <c r="D251" i="38"/>
  <c r="V245" i="38"/>
  <c r="Z353" i="38"/>
  <c r="AK397" i="38"/>
  <c r="AH384" i="38"/>
  <c r="AE333" i="38"/>
  <c r="AH389" i="38"/>
  <c r="AP214" i="38"/>
  <c r="AS294" i="38"/>
  <c r="G76" i="38"/>
  <c r="AD444" i="38"/>
  <c r="AP348" i="38"/>
  <c r="U462" i="38"/>
  <c r="J374" i="38"/>
  <c r="AH307" i="38"/>
  <c r="AH420" i="38"/>
  <c r="X283" i="38"/>
  <c r="AA316" i="38"/>
  <c r="Z352" i="38"/>
  <c r="AA436" i="38"/>
  <c r="AG125" i="38"/>
  <c r="O428" i="38"/>
  <c r="K348" i="38"/>
  <c r="D265" i="38"/>
  <c r="AJ333" i="38"/>
  <c r="W118" i="38"/>
  <c r="AE202" i="38"/>
  <c r="AK187" i="38"/>
  <c r="X229" i="38"/>
  <c r="S411" i="38"/>
  <c r="AO352" i="38"/>
  <c r="AJ410" i="38"/>
  <c r="R444" i="38"/>
  <c r="AE466" i="38"/>
  <c r="H274" i="38"/>
  <c r="G384" i="38"/>
  <c r="F381" i="38"/>
  <c r="F334" i="38"/>
  <c r="U153" i="38"/>
  <c r="I454" i="38"/>
  <c r="AL329" i="38"/>
  <c r="Q465" i="38"/>
  <c r="AH330" i="38"/>
  <c r="AO254" i="38"/>
  <c r="X225" i="38"/>
  <c r="U455" i="38"/>
  <c r="AE417" i="38"/>
  <c r="Y420" i="38"/>
  <c r="Q200" i="38"/>
  <c r="W371" i="38"/>
  <c r="AG250" i="38"/>
  <c r="AH415" i="38"/>
  <c r="F107" i="38"/>
  <c r="AT456" i="38"/>
  <c r="I336" i="38"/>
  <c r="AR351" i="38"/>
  <c r="L449" i="38"/>
  <c r="AJ234" i="38"/>
  <c r="V280" i="38"/>
  <c r="D77" i="38"/>
  <c r="AG397" i="38"/>
  <c r="V379" i="38"/>
  <c r="AS402" i="38"/>
  <c r="E100" i="38"/>
  <c r="D122" i="38"/>
  <c r="I406" i="38"/>
  <c r="AC265" i="38"/>
  <c r="P364" i="38"/>
  <c r="AO318" i="38"/>
  <c r="AD252" i="38"/>
  <c r="AF395" i="38"/>
  <c r="AR316" i="38"/>
  <c r="F148" i="38"/>
  <c r="S144" i="38"/>
  <c r="AM211" i="38"/>
  <c r="AC334" i="38"/>
  <c r="AD352" i="38"/>
  <c r="L363" i="38"/>
  <c r="AR427" i="38"/>
  <c r="L472" i="38"/>
  <c r="Y321" i="38"/>
  <c r="AA120" i="38"/>
  <c r="AF401" i="38"/>
  <c r="S385" i="38"/>
  <c r="F424" i="38"/>
  <c r="AL269" i="38"/>
  <c r="AS298" i="38"/>
  <c r="Z387" i="38"/>
  <c r="AC359" i="38"/>
  <c r="I234" i="38"/>
  <c r="N221" i="38"/>
  <c r="L466" i="38"/>
  <c r="X438" i="38"/>
  <c r="AC423" i="38"/>
  <c r="AJ326" i="38"/>
  <c r="AP309" i="38"/>
  <c r="S255" i="38"/>
  <c r="AS392" i="38"/>
  <c r="AK79" i="38"/>
  <c r="AO331" i="38"/>
  <c r="Q96" i="38"/>
  <c r="P354" i="38"/>
  <c r="AR433" i="38"/>
  <c r="F191" i="38"/>
  <c r="J340" i="38"/>
  <c r="AM336" i="38"/>
  <c r="R281" i="38"/>
  <c r="Y348" i="38"/>
  <c r="AQ111" i="38"/>
  <c r="U372" i="38"/>
  <c r="AT407" i="38"/>
  <c r="I439" i="38"/>
  <c r="Z213" i="38"/>
  <c r="F97" i="38"/>
  <c r="AH388" i="38"/>
  <c r="AE424" i="38"/>
  <c r="P291" i="38"/>
  <c r="AR454" i="38"/>
  <c r="F158" i="38"/>
  <c r="X348" i="38"/>
  <c r="N315" i="38"/>
  <c r="AC238" i="38"/>
  <c r="AO342" i="38"/>
  <c r="N99" i="38"/>
  <c r="D118" i="38"/>
  <c r="AE288" i="38"/>
  <c r="S73" i="38"/>
  <c r="AC109" i="38"/>
  <c r="M214" i="38"/>
  <c r="Z343" i="38"/>
  <c r="AP254" i="38"/>
  <c r="AG379" i="38"/>
  <c r="AH381" i="38"/>
  <c r="AJ254" i="38"/>
  <c r="AL312" i="38"/>
  <c r="AB389" i="38"/>
  <c r="X347" i="38"/>
  <c r="AP431" i="38"/>
  <c r="I274" i="38"/>
  <c r="AB357" i="38"/>
  <c r="AB317" i="38"/>
  <c r="D269" i="38"/>
  <c r="BC269" i="38" s="1"/>
  <c r="W416" i="38"/>
  <c r="Z377" i="38"/>
  <c r="AL92" i="38"/>
  <c r="N304" i="38"/>
  <c r="F112" i="38"/>
  <c r="P328" i="38"/>
  <c r="AL429" i="38"/>
  <c r="O265" i="38"/>
  <c r="P469" i="38"/>
  <c r="K189" i="38"/>
  <c r="J397" i="38"/>
  <c r="O195" i="38"/>
  <c r="AO381" i="38"/>
  <c r="R414" i="38"/>
  <c r="X162" i="38"/>
  <c r="AJ262" i="38"/>
  <c r="N420" i="38"/>
  <c r="Y247" i="38"/>
  <c r="E253" i="38"/>
  <c r="Z412" i="38"/>
  <c r="Q459" i="38"/>
  <c r="AC392" i="38"/>
  <c r="L106" i="38"/>
  <c r="AI369" i="38"/>
  <c r="G469" i="38"/>
  <c r="S292" i="38"/>
  <c r="AI406" i="38"/>
  <c r="AG371" i="38"/>
  <c r="Z430" i="38"/>
  <c r="N162" i="38"/>
  <c r="Y327" i="38"/>
  <c r="O205" i="38"/>
  <c r="R397" i="38"/>
  <c r="S421" i="38"/>
  <c r="O418" i="38"/>
  <c r="Y408" i="38"/>
  <c r="N280" i="38"/>
  <c r="K226" i="38"/>
  <c r="Y88" i="38"/>
  <c r="P269" i="38"/>
  <c r="X345" i="38"/>
  <c r="AI342" i="38"/>
  <c r="O229" i="38"/>
  <c r="Q185" i="38"/>
  <c r="T414" i="38"/>
  <c r="V351" i="38"/>
  <c r="AH300" i="38"/>
  <c r="G425" i="38"/>
  <c r="H322" i="38"/>
  <c r="AH390" i="38"/>
  <c r="P435" i="38"/>
  <c r="H162" i="38"/>
  <c r="AP362" i="38"/>
  <c r="AE297" i="38"/>
  <c r="AS457" i="38"/>
  <c r="AH73" i="38"/>
  <c r="F341" i="38"/>
  <c r="AH114" i="38"/>
  <c r="E171" i="38"/>
  <c r="AF297" i="38"/>
  <c r="J413" i="38"/>
  <c r="Z330" i="38"/>
  <c r="U159" i="38"/>
  <c r="AS234" i="38"/>
  <c r="S271" i="38"/>
  <c r="AC374" i="38"/>
  <c r="H304" i="38"/>
  <c r="AR320" i="38"/>
  <c r="H436" i="38"/>
  <c r="R119" i="38"/>
  <c r="Y390" i="38"/>
  <c r="F110" i="38"/>
  <c r="AR386" i="38"/>
  <c r="AI419" i="38"/>
  <c r="G126" i="38"/>
  <c r="AT184" i="38"/>
  <c r="J238" i="38"/>
  <c r="AL465" i="38"/>
  <c r="U304" i="38"/>
  <c r="AF330" i="38"/>
  <c r="T319" i="38"/>
  <c r="AD204" i="38"/>
  <c r="AM442" i="38"/>
  <c r="AA339" i="38"/>
  <c r="AB239" i="38"/>
  <c r="AO427" i="38"/>
  <c r="V179" i="38"/>
  <c r="AL235" i="38"/>
  <c r="G468" i="38"/>
  <c r="AO202" i="38"/>
  <c r="W97" i="38"/>
  <c r="O456" i="38"/>
  <c r="AH266" i="38"/>
  <c r="AG282" i="38"/>
  <c r="E324" i="38"/>
  <c r="AJ243" i="38"/>
  <c r="AS315" i="38"/>
  <c r="D441" i="38"/>
  <c r="I412" i="38"/>
  <c r="AP373" i="38"/>
  <c r="AI345" i="38"/>
  <c r="AC405" i="38"/>
  <c r="AF427" i="38"/>
  <c r="AG260" i="38"/>
  <c r="AT447" i="38"/>
  <c r="Z372" i="38"/>
  <c r="AD337" i="38"/>
  <c r="M459" i="38"/>
  <c r="U213" i="38"/>
  <c r="X208" i="38"/>
  <c r="U188" i="38"/>
  <c r="AI352" i="38"/>
  <c r="R201" i="38"/>
  <c r="P114" i="38"/>
  <c r="O327" i="38"/>
  <c r="E294" i="38"/>
  <c r="U217" i="38"/>
  <c r="E436" i="38"/>
  <c r="R171" i="38"/>
  <c r="AD166" i="38"/>
  <c r="D399" i="38"/>
  <c r="AL367" i="38"/>
  <c r="D422" i="38"/>
  <c r="AC275" i="38"/>
  <c r="AE383" i="38"/>
  <c r="AN348" i="38"/>
  <c r="D326" i="38"/>
  <c r="S156" i="38"/>
  <c r="AO119" i="38"/>
  <c r="R379" i="38"/>
  <c r="P359" i="38"/>
  <c r="P322" i="38"/>
  <c r="N214" i="38"/>
  <c r="R122" i="38"/>
  <c r="AG144" i="38"/>
  <c r="T210" i="38"/>
  <c r="AN333" i="38"/>
  <c r="Z465" i="38"/>
  <c r="AG365" i="38"/>
  <c r="AL426" i="38"/>
  <c r="AS448" i="38"/>
  <c r="N445" i="38"/>
  <c r="D187" i="38"/>
  <c r="BD187" i="38" s="1"/>
  <c r="T191" i="38"/>
  <c r="AF438" i="38"/>
  <c r="AA333" i="38"/>
  <c r="G335" i="38"/>
  <c r="AP371" i="38"/>
  <c r="X392" i="38"/>
  <c r="AP341" i="38"/>
  <c r="AO263" i="38"/>
  <c r="AP183" i="38"/>
  <c r="L251" i="38"/>
  <c r="AA132" i="38"/>
  <c r="Q285" i="38"/>
  <c r="R154" i="38"/>
  <c r="AB466" i="38"/>
  <c r="AB441" i="38"/>
  <c r="AR264" i="38"/>
  <c r="I443" i="38"/>
  <c r="R169" i="38"/>
  <c r="T222" i="38"/>
  <c r="AP110" i="38"/>
  <c r="K384" i="38"/>
  <c r="Z73" i="38"/>
  <c r="V365" i="38"/>
  <c r="AL276" i="38"/>
  <c r="AL300" i="38"/>
  <c r="J462" i="38"/>
  <c r="AR451" i="38"/>
  <c r="M252" i="38"/>
  <c r="AP311" i="38"/>
  <c r="AP129" i="38"/>
  <c r="N456" i="38"/>
  <c r="AE365" i="38"/>
  <c r="AT137" i="38"/>
  <c r="L451" i="38"/>
  <c r="AI430" i="38"/>
  <c r="AG310" i="38"/>
  <c r="R193" i="38"/>
  <c r="P375" i="38"/>
  <c r="AJ463" i="38"/>
  <c r="X313" i="38"/>
  <c r="AO283" i="38"/>
  <c r="L263" i="38"/>
  <c r="Q321" i="38"/>
  <c r="N184" i="38"/>
  <c r="AF460" i="38"/>
  <c r="Q241" i="38"/>
  <c r="E123" i="38"/>
  <c r="W240" i="38"/>
  <c r="R292" i="38"/>
  <c r="O379" i="38"/>
  <c r="T396" i="38"/>
  <c r="L288" i="38"/>
  <c r="AN179" i="38"/>
  <c r="Y444" i="38"/>
  <c r="P268" i="38"/>
  <c r="L86" i="38"/>
  <c r="AH268" i="38"/>
  <c r="AG121" i="38"/>
  <c r="R388" i="38"/>
  <c r="AP280" i="38"/>
  <c r="AO139" i="38"/>
  <c r="AH199" i="38"/>
  <c r="G220" i="38"/>
  <c r="AP340" i="38"/>
  <c r="AI397" i="38"/>
  <c r="D383" i="38"/>
  <c r="AB160" i="38"/>
  <c r="D320" i="38"/>
  <c r="AC254" i="38"/>
  <c r="H285" i="38"/>
  <c r="AL399" i="38"/>
  <c r="AO343" i="38"/>
  <c r="V288" i="38"/>
  <c r="D353" i="38"/>
  <c r="BC353" i="38" s="1"/>
  <c r="U434" i="38"/>
  <c r="J87" i="38"/>
  <c r="H257" i="38"/>
  <c r="Q417" i="38"/>
  <c r="AD459" i="38"/>
  <c r="F393" i="38"/>
  <c r="AR466" i="38"/>
  <c r="R295" i="38"/>
  <c r="R294" i="38"/>
  <c r="AG109" i="38"/>
  <c r="F338" i="38"/>
  <c r="Q146" i="38"/>
  <c r="Y335" i="38"/>
  <c r="N249" i="38"/>
  <c r="P445" i="38"/>
  <c r="AI458" i="38"/>
  <c r="D434" i="38"/>
  <c r="BD434" i="38" s="1"/>
  <c r="T341" i="38"/>
  <c r="AT464" i="38"/>
  <c r="F469" i="38"/>
  <c r="E192" i="38"/>
  <c r="AD342" i="38"/>
  <c r="P381" i="38"/>
  <c r="L291" i="38"/>
  <c r="P386" i="38"/>
  <c r="H306" i="38"/>
  <c r="AN271" i="38"/>
  <c r="AN360" i="38"/>
  <c r="J293" i="38"/>
  <c r="X317" i="38"/>
  <c r="I390" i="38"/>
  <c r="Q456" i="38"/>
  <c r="J470" i="38"/>
  <c r="AE104" i="38"/>
  <c r="R123" i="38"/>
  <c r="W206" i="38"/>
  <c r="AG161" i="38"/>
  <c r="AJ393" i="38"/>
  <c r="S239" i="38"/>
  <c r="P288" i="38"/>
  <c r="AM293" i="38"/>
  <c r="R407" i="38"/>
  <c r="V254" i="38"/>
  <c r="AH433" i="38"/>
  <c r="AE76" i="38"/>
  <c r="D104" i="38"/>
  <c r="N246" i="38"/>
  <c r="Q339" i="38"/>
  <c r="F415" i="38"/>
  <c r="U389" i="38"/>
  <c r="R308" i="38"/>
  <c r="F410" i="38"/>
  <c r="AF361" i="38"/>
  <c r="AO379" i="38"/>
  <c r="U93" i="38"/>
  <c r="Q288" i="38"/>
  <c r="H191" i="38"/>
  <c r="X446" i="38"/>
  <c r="AB440" i="38"/>
  <c r="H269" i="38"/>
  <c r="Q94" i="38"/>
  <c r="I393" i="38"/>
  <c r="K276" i="38"/>
  <c r="L446" i="38"/>
  <c r="F120" i="38"/>
  <c r="T371" i="38"/>
  <c r="N216" i="38"/>
  <c r="AS171" i="38"/>
  <c r="AQ275" i="38"/>
  <c r="L414" i="38"/>
  <c r="P119" i="38"/>
  <c r="L348" i="38"/>
  <c r="AL298" i="38"/>
  <c r="AB311" i="38"/>
  <c r="G304" i="38"/>
  <c r="AD159" i="38"/>
  <c r="AC437" i="38"/>
  <c r="R362" i="38"/>
  <c r="AQ388" i="38"/>
  <c r="AO298" i="38"/>
  <c r="AP390" i="38"/>
  <c r="Q168" i="38"/>
  <c r="AQ441" i="38"/>
  <c r="F104" i="38"/>
  <c r="AB299" i="38"/>
  <c r="O208" i="38"/>
  <c r="AI311" i="38"/>
  <c r="AG274" i="38"/>
  <c r="I419" i="38"/>
  <c r="AK291" i="38"/>
  <c r="AJ294" i="38"/>
  <c r="K392" i="38"/>
  <c r="AI238" i="38"/>
  <c r="E201" i="38"/>
  <c r="X161" i="38"/>
  <c r="AK141" i="38"/>
  <c r="AE440" i="38"/>
  <c r="Y345" i="38"/>
  <c r="AP275" i="38"/>
  <c r="AO437" i="38"/>
  <c r="D243" i="38"/>
  <c r="X218" i="38"/>
  <c r="AG312" i="38"/>
  <c r="AM343" i="38"/>
  <c r="Q315" i="38"/>
  <c r="AT293" i="38"/>
  <c r="AG389" i="38"/>
  <c r="V386" i="38"/>
  <c r="Z369" i="38"/>
  <c r="AM414" i="38"/>
  <c r="AB439" i="38"/>
  <c r="T392" i="38"/>
  <c r="R107" i="38"/>
  <c r="D257" i="38"/>
  <c r="M361" i="38"/>
  <c r="AP256" i="38"/>
  <c r="AM416" i="38"/>
  <c r="S405" i="38"/>
  <c r="N380" i="38"/>
  <c r="AK183" i="38"/>
  <c r="T416" i="38"/>
  <c r="AH391" i="38"/>
  <c r="Z206" i="38"/>
  <c r="L416" i="38"/>
  <c r="AB300" i="38"/>
  <c r="AC73" i="38"/>
  <c r="F471" i="38"/>
  <c r="R259" i="38"/>
  <c r="D147" i="38"/>
  <c r="AI364" i="38"/>
  <c r="AO313" i="38"/>
  <c r="F216" i="38"/>
  <c r="R217" i="38"/>
  <c r="AR377" i="38"/>
  <c r="P190" i="38"/>
  <c r="Q393" i="38"/>
  <c r="J214" i="38"/>
  <c r="X73" i="38"/>
  <c r="D428" i="38"/>
  <c r="AF403" i="38"/>
  <c r="N182" i="38"/>
  <c r="W413" i="38"/>
  <c r="K463" i="38"/>
  <c r="J402" i="38"/>
  <c r="AI276" i="38"/>
  <c r="G169" i="38"/>
  <c r="K353" i="38"/>
  <c r="AC289" i="38"/>
  <c r="AJ470" i="38"/>
  <c r="S299" i="38"/>
  <c r="AJ284" i="38"/>
  <c r="S138" i="38"/>
  <c r="O356" i="38"/>
  <c r="AN388" i="38"/>
  <c r="AF412" i="38"/>
  <c r="L223" i="38"/>
  <c r="AG286" i="38"/>
  <c r="S366" i="38"/>
  <c r="Q280" i="38"/>
  <c r="I448" i="38"/>
  <c r="AH435" i="38"/>
  <c r="U270" i="38"/>
  <c r="AI408" i="38"/>
  <c r="AB201" i="38"/>
  <c r="Y256" i="38"/>
  <c r="Y291" i="38"/>
  <c r="AS384" i="38"/>
  <c r="AD364" i="38"/>
  <c r="E421" i="38"/>
  <c r="F209" i="38"/>
  <c r="AJ441" i="38"/>
  <c r="AO330" i="38"/>
  <c r="AG449" i="38"/>
  <c r="S207" i="38"/>
  <c r="AR358" i="38"/>
  <c r="U297" i="38"/>
  <c r="AJ457" i="38"/>
  <c r="AL401" i="38"/>
  <c r="AH427" i="38"/>
  <c r="P313" i="38"/>
  <c r="H464" i="38"/>
  <c r="Y386" i="38"/>
  <c r="D115" i="38"/>
  <c r="M203" i="38"/>
  <c r="N395" i="38"/>
  <c r="F280" i="38"/>
  <c r="AA242" i="38"/>
  <c r="E413" i="38"/>
  <c r="AK190" i="38"/>
  <c r="E365" i="38"/>
  <c r="N319" i="38"/>
  <c r="S430" i="38"/>
  <c r="AS363" i="38"/>
  <c r="O453" i="38"/>
  <c r="AG469" i="38"/>
  <c r="AA447" i="38"/>
  <c r="AF143" i="38"/>
  <c r="AD290" i="38"/>
  <c r="X359" i="38"/>
  <c r="AO452" i="38"/>
  <c r="P395" i="38"/>
  <c r="I437" i="38"/>
  <c r="W472" i="38"/>
  <c r="AD118" i="38"/>
  <c r="AB125" i="38"/>
  <c r="E241" i="38"/>
  <c r="H414" i="38"/>
  <c r="R221" i="38"/>
  <c r="F456" i="38"/>
  <c r="D262" i="38"/>
  <c r="BE262" i="38" s="1"/>
  <c r="X230" i="38"/>
  <c r="Q259" i="38"/>
  <c r="AG414" i="38"/>
  <c r="AE321" i="38"/>
  <c r="AE461" i="38"/>
  <c r="D239" i="38"/>
  <c r="AO426" i="38"/>
  <c r="AG331" i="38"/>
  <c r="Q354" i="38"/>
  <c r="AR328" i="38"/>
  <c r="F299" i="38"/>
  <c r="AP224" i="38"/>
  <c r="U186" i="38"/>
  <c r="N233" i="38"/>
  <c r="M467" i="38"/>
  <c r="S343" i="38"/>
  <c r="L399" i="38"/>
  <c r="J73" i="38"/>
  <c r="O337" i="38"/>
  <c r="AK191" i="38"/>
  <c r="L285" i="38"/>
  <c r="AG426" i="38"/>
  <c r="AH140" i="38"/>
  <c r="X443" i="38"/>
  <c r="Y166" i="38"/>
  <c r="D220" i="38"/>
  <c r="BD220" i="38" s="1"/>
  <c r="J389" i="38"/>
  <c r="N465" i="38"/>
  <c r="AO370" i="38"/>
  <c r="AI351" i="38"/>
  <c r="AA279" i="38"/>
  <c r="Q366" i="38"/>
  <c r="AN433" i="38"/>
  <c r="AL468" i="38"/>
  <c r="T269" i="38"/>
  <c r="R399" i="38"/>
  <c r="AR311" i="38"/>
  <c r="E106" i="38"/>
  <c r="AI175" i="38"/>
  <c r="AJ345" i="38"/>
  <c r="AN424" i="38"/>
  <c r="AL470" i="38"/>
  <c r="I461" i="38"/>
  <c r="E108" i="38"/>
  <c r="AE452" i="38"/>
  <c r="AT391" i="38"/>
  <c r="AQ421" i="38"/>
  <c r="U463" i="38"/>
  <c r="AO383" i="38"/>
  <c r="G237" i="38"/>
  <c r="Q463" i="38"/>
  <c r="W187" i="38"/>
  <c r="AL467" i="38"/>
  <c r="D298" i="38"/>
  <c r="AP337" i="38"/>
  <c r="AO450" i="38"/>
  <c r="Q196" i="38"/>
  <c r="AG432" i="38"/>
  <c r="AJ353" i="38"/>
  <c r="D238" i="38"/>
  <c r="P451" i="38"/>
  <c r="AD448" i="38"/>
  <c r="AA82" i="38"/>
  <c r="AO402" i="38"/>
  <c r="L277" i="38"/>
  <c r="Y452" i="38"/>
  <c r="H298" i="38"/>
  <c r="L175" i="38"/>
  <c r="U223" i="38"/>
  <c r="AL195" i="38"/>
  <c r="L89" i="38"/>
  <c r="AC198" i="38"/>
  <c r="AQ200" i="38"/>
  <c r="F178" i="38"/>
  <c r="AH250" i="38"/>
  <c r="G308" i="38"/>
  <c r="AN400" i="38"/>
  <c r="AM422" i="38"/>
  <c r="Y282" i="38"/>
  <c r="AJ219" i="38"/>
  <c r="Q369" i="38"/>
  <c r="AO155" i="38"/>
  <c r="AJ358" i="38"/>
  <c r="T308" i="38"/>
  <c r="N295" i="38"/>
  <c r="AL335" i="38"/>
  <c r="J118" i="38"/>
  <c r="I409" i="38"/>
  <c r="Y438" i="38"/>
  <c r="AD313" i="38"/>
  <c r="I265" i="38"/>
  <c r="AK440" i="38"/>
  <c r="I434" i="38"/>
  <c r="AL197" i="38"/>
  <c r="AR425" i="38"/>
  <c r="E245" i="38"/>
  <c r="AN370" i="38"/>
  <c r="AC249" i="38"/>
  <c r="Y455" i="38"/>
  <c r="AQ375" i="38"/>
  <c r="M204" i="38"/>
  <c r="J202" i="38"/>
  <c r="AR449" i="38"/>
  <c r="AF407" i="38"/>
  <c r="K424" i="38"/>
  <c r="AO432" i="38"/>
  <c r="D324" i="38"/>
  <c r="F125" i="38"/>
  <c r="K290" i="38"/>
  <c r="AM275" i="38"/>
  <c r="AM452" i="38"/>
  <c r="H314" i="38"/>
  <c r="T378" i="38"/>
  <c r="AH371" i="38"/>
  <c r="N440" i="38"/>
  <c r="Y396" i="38"/>
  <c r="AC416" i="38"/>
  <c r="D362" i="38"/>
  <c r="AO316" i="38"/>
  <c r="AJ300" i="38"/>
  <c r="Q80" i="38"/>
  <c r="I249" i="38"/>
  <c r="L419" i="38"/>
  <c r="D106" i="38"/>
  <c r="L353" i="38"/>
  <c r="Y450" i="38"/>
  <c r="AL194" i="38"/>
  <c r="U410" i="38"/>
  <c r="H430" i="38"/>
  <c r="H429" i="38"/>
  <c r="AE390" i="38"/>
  <c r="AS179" i="38"/>
  <c r="AQ189" i="38"/>
  <c r="O441" i="38"/>
  <c r="O77" i="38"/>
  <c r="AC370" i="38"/>
  <c r="AP287" i="38"/>
  <c r="G285" i="38"/>
  <c r="V449" i="38"/>
  <c r="O438" i="38"/>
  <c r="G238" i="38"/>
  <c r="T298" i="38"/>
  <c r="V218" i="38"/>
  <c r="AR319" i="38"/>
  <c r="AN280" i="38"/>
  <c r="AH459" i="38"/>
  <c r="Q190" i="38"/>
  <c r="F143" i="38"/>
  <c r="F323" i="38"/>
  <c r="Y280" i="38"/>
  <c r="AS114" i="38"/>
  <c r="M365" i="38"/>
  <c r="AI452" i="38"/>
  <c r="L321" i="38"/>
  <c r="S97" i="38"/>
  <c r="AP154" i="38"/>
  <c r="AO304" i="38"/>
  <c r="D168" i="38"/>
  <c r="V213" i="38"/>
  <c r="Y370" i="38"/>
  <c r="Q147" i="38"/>
  <c r="W445" i="38"/>
  <c r="AM124" i="38"/>
  <c r="AC425" i="38"/>
  <c r="AN465" i="38"/>
  <c r="AD226" i="38"/>
  <c r="P370" i="38"/>
  <c r="R104" i="38"/>
  <c r="AK358" i="38"/>
  <c r="K160" i="38"/>
  <c r="AG404" i="38"/>
  <c r="AS451" i="38"/>
  <c r="K465" i="38"/>
  <c r="W405" i="38"/>
  <c r="AE264" i="38"/>
  <c r="I395" i="38"/>
  <c r="D307" i="38"/>
  <c r="Y200" i="38"/>
  <c r="V332" i="38"/>
  <c r="J371" i="38"/>
  <c r="R168" i="38"/>
  <c r="AH248" i="38"/>
  <c r="I237" i="38"/>
  <c r="M308" i="38"/>
  <c r="K206" i="38"/>
  <c r="E190" i="38"/>
  <c r="V397" i="38"/>
  <c r="Z327" i="38"/>
  <c r="S402" i="38"/>
  <c r="AO116" i="38"/>
  <c r="AR361" i="38"/>
  <c r="AS184" i="38"/>
  <c r="L450" i="38"/>
  <c r="I384" i="38"/>
  <c r="AC354" i="38"/>
  <c r="AR321" i="38"/>
  <c r="D322" i="38"/>
  <c r="L269" i="38"/>
  <c r="AQ228" i="38"/>
  <c r="E91" i="38"/>
  <c r="AK269" i="38"/>
  <c r="Q407" i="38"/>
  <c r="M454" i="38"/>
  <c r="AF321" i="38"/>
  <c r="AN364" i="38"/>
  <c r="O402" i="38"/>
  <c r="D365" i="38"/>
  <c r="AF206" i="38"/>
  <c r="F348" i="38"/>
  <c r="M442" i="38"/>
  <c r="D73" i="38"/>
  <c r="L95" i="38"/>
  <c r="AK215" i="38"/>
  <c r="L420" i="38"/>
  <c r="R101" i="38"/>
  <c r="T202" i="38"/>
  <c r="AK409" i="38"/>
  <c r="D200" i="38"/>
  <c r="AB214" i="38"/>
  <c r="K345" i="38"/>
  <c r="AI416" i="38"/>
  <c r="AF88" i="38"/>
  <c r="G263" i="38"/>
  <c r="AC293" i="38"/>
  <c r="T467" i="38"/>
  <c r="AM375" i="38"/>
  <c r="AR331" i="38"/>
  <c r="AE439" i="38"/>
  <c r="N165" i="38"/>
  <c r="F360" i="38"/>
  <c r="AL334" i="38"/>
  <c r="AE258" i="38"/>
  <c r="AB369" i="38"/>
  <c r="AR393" i="38"/>
  <c r="K405" i="38"/>
  <c r="I146" i="38"/>
  <c r="T364" i="38"/>
  <c r="E111" i="38"/>
  <c r="I397" i="38"/>
  <c r="L418" i="38"/>
  <c r="M124" i="38"/>
  <c r="M350" i="38"/>
  <c r="V324" i="38"/>
  <c r="AQ433" i="38"/>
  <c r="AO406" i="38"/>
  <c r="AF266" i="38"/>
  <c r="AQ452" i="38"/>
  <c r="AF211" i="38"/>
  <c r="AA429" i="38"/>
  <c r="N291" i="38"/>
  <c r="AJ119" i="38"/>
  <c r="AS103" i="38"/>
  <c r="AO471" i="38"/>
  <c r="H283" i="38"/>
  <c r="H394" i="38"/>
  <c r="H437" i="38"/>
  <c r="AK385" i="38"/>
  <c r="X417" i="38"/>
  <c r="AH464" i="38"/>
  <c r="AK430" i="38"/>
  <c r="V201" i="38"/>
  <c r="AR436" i="38"/>
  <c r="Q450" i="38"/>
  <c r="Q307" i="38"/>
  <c r="AM471" i="38"/>
  <c r="P140" i="38"/>
  <c r="V436" i="38"/>
  <c r="AS257" i="38"/>
  <c r="AH352" i="38"/>
  <c r="G471" i="38"/>
  <c r="AT338" i="38"/>
  <c r="AJ425" i="38"/>
  <c r="AA368" i="38"/>
  <c r="AC424" i="38"/>
  <c r="AJ135" i="38"/>
  <c r="AA184" i="38"/>
  <c r="AE261" i="38"/>
  <c r="AH369" i="38"/>
  <c r="U119" i="38"/>
  <c r="AE317" i="38"/>
  <c r="X107" i="38"/>
  <c r="AE350" i="38"/>
  <c r="J369" i="38"/>
  <c r="J111" i="38"/>
  <c r="AG334" i="38"/>
  <c r="F398" i="38"/>
  <c r="AG461" i="38"/>
  <c r="AO150" i="38"/>
  <c r="AR181" i="38"/>
  <c r="AB340" i="38"/>
  <c r="AL230" i="38"/>
  <c r="AN454" i="38"/>
  <c r="S95" i="38"/>
  <c r="AA303" i="38"/>
  <c r="AN323" i="38"/>
  <c r="X393" i="38"/>
  <c r="V103" i="38"/>
  <c r="AR294" i="38"/>
  <c r="AO148" i="38"/>
  <c r="AM411" i="38"/>
  <c r="T175" i="38"/>
  <c r="E174" i="38"/>
  <c r="F241" i="38"/>
  <c r="Q223" i="38"/>
  <c r="V466" i="38"/>
  <c r="X81" i="38"/>
  <c r="AA340" i="38"/>
  <c r="Q247" i="38"/>
  <c r="AR366" i="38"/>
  <c r="Q398" i="38"/>
  <c r="AG235" i="38"/>
  <c r="Y400" i="38"/>
  <c r="Z464" i="38"/>
  <c r="J464" i="38"/>
  <c r="AP420" i="38"/>
  <c r="AS273" i="38"/>
  <c r="AF203" i="38"/>
  <c r="AK417" i="38"/>
  <c r="AO256" i="38"/>
  <c r="I260" i="38"/>
  <c r="AS356" i="38"/>
  <c r="U355" i="38"/>
  <c r="L425" i="38"/>
  <c r="S244" i="38"/>
  <c r="G400" i="38"/>
  <c r="O232" i="38"/>
  <c r="X437" i="38"/>
  <c r="E311" i="38"/>
  <c r="AM368" i="38"/>
  <c r="U324" i="38"/>
  <c r="D406" i="38"/>
  <c r="BE406" i="38" s="1"/>
  <c r="AM365" i="38"/>
  <c r="AQ400" i="38"/>
  <c r="X214" i="38"/>
  <c r="Q253" i="38"/>
  <c r="AL363" i="38"/>
  <c r="AK378" i="38"/>
  <c r="AS160" i="38"/>
  <c r="Y152" i="38"/>
  <c r="K145" i="38"/>
  <c r="AF458" i="38"/>
  <c r="AF394" i="38"/>
  <c r="Z445" i="38"/>
  <c r="V100" i="38"/>
  <c r="AN413" i="38"/>
  <c r="AD170" i="38"/>
  <c r="D358" i="38"/>
  <c r="BD358" i="38" s="1"/>
  <c r="Z118" i="38"/>
  <c r="AD384" i="38"/>
  <c r="R179" i="38"/>
  <c r="K196" i="38"/>
  <c r="AK294" i="38"/>
  <c r="F319" i="38"/>
  <c r="W198" i="38"/>
  <c r="Q440" i="38"/>
  <c r="AR254" i="38"/>
  <c r="AI436" i="38"/>
  <c r="J393" i="38"/>
  <c r="AT313" i="38"/>
  <c r="O118" i="38"/>
  <c r="F361" i="38"/>
  <c r="AM391" i="38"/>
  <c r="AR413" i="38"/>
  <c r="Y314" i="38"/>
  <c r="D218" i="38"/>
  <c r="AB467" i="38"/>
  <c r="V279" i="38"/>
  <c r="P306" i="38"/>
  <c r="M337" i="38"/>
  <c r="D452" i="38"/>
  <c r="AG425" i="38"/>
  <c r="X398" i="38"/>
  <c r="AR327" i="38"/>
  <c r="AL350" i="38"/>
  <c r="S233" i="38"/>
  <c r="U449" i="38"/>
  <c r="AF221" i="38"/>
  <c r="I231" i="38"/>
  <c r="E153" i="38"/>
  <c r="AH345" i="38"/>
  <c r="N194" i="38"/>
  <c r="AM295" i="38"/>
  <c r="AE465" i="38"/>
  <c r="R466" i="38"/>
  <c r="Q342" i="38"/>
  <c r="T405" i="38"/>
  <c r="AS305" i="38"/>
  <c r="Q291" i="38"/>
  <c r="D266" i="38"/>
  <c r="BC266" i="38" s="1"/>
  <c r="AQ142" i="38"/>
  <c r="I378" i="38"/>
  <c r="I436" i="38"/>
  <c r="Q337" i="38"/>
  <c r="AJ419" i="38"/>
  <c r="AJ91" i="38"/>
  <c r="J196" i="38"/>
  <c r="S383" i="38"/>
  <c r="G379" i="38"/>
  <c r="AA181" i="38"/>
  <c r="H453" i="38"/>
  <c r="S414" i="38"/>
  <c r="AS442" i="38"/>
  <c r="AJ343" i="38"/>
  <c r="K225" i="38"/>
  <c r="AQ403" i="38"/>
  <c r="Y210" i="38"/>
  <c r="AP302" i="38"/>
  <c r="AP156" i="38"/>
  <c r="AF378" i="38"/>
  <c r="AT406" i="38"/>
  <c r="K457" i="38"/>
  <c r="J246" i="38"/>
  <c r="I401" i="38"/>
  <c r="AB392" i="38"/>
  <c r="AB284" i="38"/>
  <c r="AK328" i="38"/>
  <c r="AG217" i="38"/>
  <c r="U382" i="38"/>
  <c r="N287" i="38"/>
  <c r="AM406" i="38"/>
  <c r="T456" i="38"/>
  <c r="N347" i="38"/>
  <c r="AD262" i="38"/>
  <c r="AO191" i="38"/>
  <c r="AM457" i="38"/>
  <c r="AS439" i="38"/>
  <c r="R454" i="38"/>
  <c r="P374" i="38"/>
  <c r="G315" i="38"/>
  <c r="AL294" i="38"/>
  <c r="R146" i="38"/>
  <c r="AI451" i="38"/>
  <c r="P390" i="38"/>
  <c r="Q299" i="38"/>
  <c r="W365" i="38"/>
  <c r="AH319" i="38"/>
  <c r="Q389" i="38"/>
  <c r="J472" i="38"/>
  <c r="AK343" i="38"/>
  <c r="E150" i="38"/>
  <c r="AQ116" i="38"/>
  <c r="AD413" i="38"/>
  <c r="F320" i="38"/>
  <c r="AA370" i="38"/>
  <c r="Q279" i="38"/>
  <c r="AM417" i="38"/>
  <c r="AG247" i="38"/>
  <c r="AF244" i="38"/>
  <c r="AQ152" i="38"/>
  <c r="D164" i="38"/>
  <c r="AE224" i="38"/>
  <c r="Y472" i="38"/>
  <c r="J320" i="38"/>
  <c r="AP430" i="38"/>
  <c r="V350" i="38"/>
  <c r="AO86" i="38"/>
  <c r="Z467" i="38"/>
  <c r="AO270" i="38"/>
  <c r="AS189" i="38"/>
  <c r="AA355" i="38"/>
  <c r="AJ334" i="38"/>
  <c r="K74" i="38"/>
  <c r="R354" i="38"/>
  <c r="AK463" i="38"/>
  <c r="AM404" i="38"/>
  <c r="AT465" i="38"/>
  <c r="AM324" i="38"/>
  <c r="X137" i="38"/>
  <c r="Q225" i="38"/>
  <c r="AT370" i="38"/>
  <c r="Y306" i="38"/>
  <c r="AH111" i="38"/>
  <c r="G177" i="38"/>
  <c r="AN345" i="38"/>
  <c r="AI236" i="38"/>
  <c r="Y322" i="38"/>
  <c r="G465" i="38"/>
  <c r="G463" i="38"/>
  <c r="AS142" i="38"/>
  <c r="AI259" i="38"/>
  <c r="AM294" i="38"/>
  <c r="AM338" i="38"/>
  <c r="AC88" i="38"/>
  <c r="F302" i="38"/>
  <c r="P360" i="38"/>
  <c r="N437" i="38"/>
  <c r="Q188" i="38"/>
  <c r="AA401" i="38"/>
  <c r="AI372" i="38"/>
  <c r="J461" i="38"/>
  <c r="AB140" i="38"/>
  <c r="O351" i="38"/>
  <c r="E299" i="38"/>
  <c r="AK424" i="38"/>
  <c r="AL345" i="38"/>
  <c r="E247" i="38"/>
  <c r="Z457" i="38"/>
  <c r="Z358" i="38"/>
  <c r="AR450" i="38"/>
  <c r="F187" i="38"/>
  <c r="P185" i="38"/>
  <c r="R436" i="38"/>
  <c r="Y371" i="38"/>
  <c r="AC378" i="38"/>
  <c r="AO120" i="38"/>
  <c r="AL189" i="38"/>
  <c r="AF419" i="38"/>
  <c r="AA311" i="38"/>
  <c r="AG267" i="38"/>
  <c r="H352" i="38"/>
  <c r="Q320" i="38"/>
  <c r="I289" i="38"/>
  <c r="AN331" i="38"/>
  <c r="P444" i="38"/>
  <c r="AS232" i="38"/>
  <c r="AN311" i="38"/>
  <c r="AJ349" i="38"/>
  <c r="AJ140" i="38"/>
  <c r="AM380" i="38"/>
  <c r="Q260" i="38"/>
  <c r="E112" i="38"/>
  <c r="L433" i="38"/>
  <c r="T349" i="38"/>
  <c r="D183" i="38"/>
  <c r="BC183" i="38" s="1"/>
  <c r="AS178" i="38"/>
  <c r="AQ202" i="38"/>
  <c r="AK465" i="38"/>
  <c r="AQ397" i="38"/>
  <c r="AC389" i="38"/>
  <c r="G418" i="38"/>
  <c r="AO398" i="38"/>
  <c r="Q340" i="38"/>
  <c r="Z396" i="38"/>
  <c r="AS306" i="38"/>
  <c r="AN350" i="38"/>
  <c r="E346" i="38"/>
  <c r="D397" i="38"/>
  <c r="BC397" i="38" s="1"/>
  <c r="AP263" i="38"/>
  <c r="K435" i="38"/>
  <c r="X336" i="38"/>
  <c r="AH232" i="38"/>
  <c r="AC375" i="38"/>
  <c r="AQ272" i="38"/>
  <c r="I344" i="38"/>
  <c r="AE298" i="38"/>
  <c r="AH448" i="38"/>
  <c r="T159" i="38"/>
  <c r="AO449" i="38"/>
  <c r="D182" i="38"/>
  <c r="BD182" i="38" s="1"/>
  <c r="U346" i="38"/>
  <c r="AB148" i="38"/>
  <c r="AA331" i="38"/>
  <c r="G421" i="38"/>
  <c r="F450" i="38"/>
  <c r="AC189" i="38"/>
  <c r="Q131" i="38"/>
  <c r="AR322" i="38"/>
  <c r="O267" i="38"/>
  <c r="W140" i="38"/>
  <c r="L105" i="38"/>
  <c r="O283" i="38"/>
  <c r="AS216" i="38"/>
  <c r="L468" i="38"/>
  <c r="U357" i="38"/>
  <c r="AJ467" i="38"/>
  <c r="V446" i="38"/>
  <c r="V450" i="38"/>
  <c r="AL260" i="38"/>
  <c r="AR443" i="38"/>
  <c r="T227" i="38"/>
  <c r="G311" i="38"/>
  <c r="K434" i="38"/>
  <c r="D191" i="38"/>
  <c r="BD191" i="38" s="1"/>
  <c r="E398" i="38"/>
  <c r="P205" i="38"/>
  <c r="N384" i="38"/>
  <c r="F383" i="38"/>
  <c r="O381" i="38"/>
  <c r="AC292" i="38"/>
  <c r="X289" i="38"/>
  <c r="AF447" i="38"/>
  <c r="AN225" i="38"/>
  <c r="AP209" i="38"/>
  <c r="W151" i="38"/>
  <c r="R297" i="38"/>
  <c r="G122" i="38"/>
  <c r="Q91" i="38"/>
  <c r="AE456" i="38"/>
  <c r="L289" i="38"/>
  <c r="AJ226" i="38"/>
  <c r="I464" i="38"/>
  <c r="F387" i="38"/>
  <c r="L396" i="38"/>
  <c r="AO266" i="38"/>
  <c r="E113" i="38"/>
  <c r="AF198" i="38"/>
  <c r="AT366" i="38"/>
  <c r="AB314" i="38"/>
  <c r="AK405" i="38"/>
  <c r="AC259" i="38"/>
  <c r="AC420" i="38"/>
  <c r="W447" i="38"/>
  <c r="L151" i="38"/>
  <c r="AS186" i="38"/>
  <c r="W351" i="38"/>
  <c r="AM314" i="38"/>
  <c r="R120" i="38"/>
  <c r="W148" i="38"/>
  <c r="AT157" i="38"/>
  <c r="G467" i="38"/>
  <c r="AM186" i="38"/>
  <c r="AT460" i="38"/>
  <c r="V355" i="38"/>
  <c r="AB261" i="38"/>
  <c r="J432" i="38"/>
  <c r="AE394" i="38"/>
  <c r="AJ251" i="38"/>
  <c r="AH451" i="38"/>
  <c r="V88" i="38"/>
  <c r="Y161" i="38"/>
  <c r="S220" i="38"/>
  <c r="T325" i="38"/>
  <c r="AN310" i="38"/>
  <c r="AA249" i="38"/>
  <c r="G73" i="38"/>
  <c r="AA362" i="38"/>
  <c r="AD128" i="38"/>
  <c r="AJ265" i="38"/>
  <c r="AM398" i="38"/>
  <c r="AA455" i="38"/>
  <c r="U470" i="38"/>
  <c r="AC434" i="38"/>
  <c r="Y214" i="38"/>
  <c r="F219" i="38"/>
  <c r="Z282" i="38"/>
  <c r="N381" i="38"/>
  <c r="AI271" i="38"/>
  <c r="AN399" i="38"/>
  <c r="F144" i="38"/>
  <c r="AT261" i="38"/>
  <c r="E187" i="38"/>
  <c r="AH456" i="38"/>
  <c r="U247" i="38"/>
  <c r="J312" i="38"/>
  <c r="AD381" i="38"/>
  <c r="Q227" i="38"/>
  <c r="AJ167" i="38"/>
  <c r="AA271" i="38"/>
  <c r="AR408" i="38"/>
  <c r="Z167" i="38"/>
  <c r="AG276" i="38"/>
  <c r="O117" i="38"/>
  <c r="AS421" i="38"/>
  <c r="V317" i="38"/>
  <c r="AA240" i="38"/>
  <c r="AD253" i="38"/>
  <c r="AD454" i="38"/>
  <c r="T281" i="38"/>
  <c r="AE418" i="38"/>
  <c r="G318" i="38"/>
  <c r="AQ297" i="38"/>
  <c r="AP170" i="38"/>
  <c r="Y398" i="38"/>
  <c r="O394" i="38"/>
  <c r="AM386" i="38"/>
  <c r="AP219" i="38"/>
  <c r="AJ287" i="38"/>
  <c r="AR292" i="38"/>
  <c r="R409" i="38"/>
  <c r="AP351" i="38"/>
  <c r="I459" i="38"/>
  <c r="AP470" i="38"/>
  <c r="AG296" i="38"/>
  <c r="AD296" i="38"/>
  <c r="V188" i="38"/>
  <c r="E249" i="38"/>
  <c r="W288" i="38"/>
  <c r="V456" i="38"/>
  <c r="I92" i="38"/>
  <c r="AM209" i="38"/>
  <c r="E184" i="38"/>
  <c r="R208" i="38"/>
  <c r="M165" i="38"/>
  <c r="Q271" i="38"/>
  <c r="AQ324" i="38"/>
  <c r="H381" i="38"/>
  <c r="AM346" i="38"/>
  <c r="AH320" i="38"/>
  <c r="E264" i="38"/>
  <c r="AD466" i="38"/>
  <c r="R421" i="38"/>
  <c r="S376" i="38"/>
  <c r="L410" i="38"/>
  <c r="AP355" i="38"/>
  <c r="T306" i="38"/>
  <c r="U408" i="38"/>
  <c r="AM462" i="38"/>
  <c r="K220" i="38"/>
  <c r="U193" i="38"/>
  <c r="AF337" i="38"/>
  <c r="F215" i="38"/>
  <c r="N163" i="38"/>
  <c r="AQ394" i="38"/>
  <c r="J263" i="38"/>
  <c r="AG413" i="38"/>
  <c r="Y378" i="38"/>
  <c r="F420" i="38"/>
  <c r="E391" i="38"/>
  <c r="AR421" i="38"/>
  <c r="Z437" i="38"/>
  <c r="X194" i="38"/>
  <c r="AR387" i="38"/>
  <c r="R317" i="38"/>
  <c r="AL305" i="38"/>
  <c r="F83" i="38"/>
  <c r="AB268" i="38"/>
  <c r="V293" i="38"/>
  <c r="AB401" i="38"/>
  <c r="AB468" i="38"/>
  <c r="AJ281" i="38"/>
  <c r="AD442" i="38"/>
  <c r="AA356" i="38"/>
  <c r="K164" i="38"/>
  <c r="W415" i="38"/>
  <c r="U305" i="38"/>
  <c r="L258" i="38"/>
  <c r="AS419" i="38"/>
  <c r="R198" i="38"/>
  <c r="T195" i="38"/>
  <c r="K208" i="38"/>
  <c r="AI291" i="38"/>
  <c r="AE369" i="38"/>
  <c r="AN173" i="38"/>
  <c r="AM465" i="38"/>
  <c r="AT316" i="38"/>
  <c r="O410" i="38"/>
  <c r="E208" i="38"/>
  <c r="F321" i="38"/>
  <c r="AA335" i="38"/>
  <c r="R156" i="38"/>
  <c r="D281" i="38"/>
  <c r="BE281" i="38" s="1"/>
  <c r="P407" i="38"/>
  <c r="F294" i="38"/>
  <c r="F217" i="38"/>
  <c r="Z348" i="38"/>
  <c r="U142" i="38"/>
  <c r="AQ414" i="38"/>
  <c r="AR453" i="38"/>
  <c r="AL437" i="38"/>
  <c r="W378" i="38"/>
  <c r="I446" i="38"/>
  <c r="S469" i="38"/>
  <c r="AE314" i="38"/>
  <c r="R382" i="38"/>
  <c r="D354" i="38"/>
  <c r="L282" i="38"/>
  <c r="R341" i="38"/>
  <c r="R207" i="38"/>
  <c r="D88" i="38"/>
  <c r="J449" i="38"/>
  <c r="AK361" i="38"/>
  <c r="AG224" i="38"/>
  <c r="O266" i="38"/>
  <c r="T436" i="38"/>
  <c r="X274" i="38"/>
  <c r="D454" i="38"/>
  <c r="Z111" i="38"/>
  <c r="F375" i="38"/>
  <c r="AP161" i="38"/>
  <c r="AQ339" i="38"/>
  <c r="AI446" i="38"/>
  <c r="E290" i="38"/>
  <c r="N330" i="38"/>
  <c r="H152" i="38"/>
  <c r="L300" i="38"/>
  <c r="D369" i="38"/>
  <c r="BD369" i="38" s="1"/>
  <c r="AR125" i="38"/>
  <c r="Q224" i="38"/>
  <c r="S215" i="38"/>
  <c r="I421" i="38"/>
  <c r="AR228" i="38"/>
  <c r="N455" i="38"/>
  <c r="Q319" i="38"/>
  <c r="AG240" i="38"/>
  <c r="G297" i="38"/>
  <c r="I442" i="38"/>
  <c r="I325" i="38"/>
  <c r="W395" i="38"/>
  <c r="F403" i="38"/>
  <c r="AE274" i="38"/>
  <c r="AA384" i="38"/>
  <c r="F262" i="38"/>
  <c r="N224" i="38"/>
  <c r="Q98" i="38"/>
  <c r="D338" i="38"/>
  <c r="BD338" i="38" s="1"/>
  <c r="AQ416" i="38"/>
  <c r="AC161" i="38"/>
  <c r="AK95" i="38"/>
  <c r="D117" i="38"/>
  <c r="BE117" i="38" s="1"/>
  <c r="AQ435" i="38"/>
  <c r="Q133" i="38"/>
  <c r="K332" i="38"/>
  <c r="AT175" i="38"/>
  <c r="D459" i="38"/>
  <c r="BC459" i="38" s="1"/>
  <c r="P301" i="38"/>
  <c r="AJ272" i="38"/>
  <c r="AD347" i="38"/>
  <c r="M334" i="38"/>
  <c r="AF450" i="38"/>
  <c r="AJ414" i="38"/>
  <c r="L127" i="38"/>
  <c r="P460" i="38"/>
  <c r="AR122" i="38"/>
  <c r="AB186" i="38"/>
  <c r="AT277" i="38"/>
  <c r="AS326" i="38"/>
  <c r="AP168" i="38"/>
  <c r="G307" i="38"/>
  <c r="AP82" i="38"/>
  <c r="H245" i="38"/>
  <c r="AM350" i="38"/>
  <c r="Y178" i="38"/>
  <c r="I414" i="38"/>
  <c r="AP284" i="38"/>
  <c r="AC453" i="38"/>
  <c r="AD305" i="38"/>
  <c r="N73" i="38"/>
  <c r="F257" i="38"/>
  <c r="Z275" i="38"/>
  <c r="AB167" i="38"/>
  <c r="U428" i="38"/>
  <c r="Z370" i="38"/>
  <c r="N327" i="38"/>
  <c r="AB423" i="38"/>
  <c r="N301" i="38"/>
  <c r="V338" i="38"/>
  <c r="L432" i="38"/>
  <c r="I243" i="38"/>
  <c r="X432" i="38"/>
  <c r="AS434" i="38"/>
  <c r="AO280" i="38"/>
  <c r="X84" i="38"/>
  <c r="AG192" i="38"/>
  <c r="P377" i="38"/>
  <c r="AF423" i="38"/>
  <c r="AL99" i="38"/>
  <c r="I458" i="38"/>
  <c r="S160" i="38"/>
  <c r="E237" i="38"/>
  <c r="E183" i="38"/>
  <c r="AL376" i="38"/>
  <c r="AK435" i="38"/>
  <c r="E336" i="38"/>
  <c r="N208" i="38"/>
  <c r="H225" i="38"/>
  <c r="AK198" i="38"/>
  <c r="AE431" i="38"/>
  <c r="AG156" i="38"/>
  <c r="N374" i="38"/>
  <c r="H433" i="38"/>
  <c r="AR300" i="38"/>
  <c r="AQ436" i="38"/>
  <c r="R370" i="38"/>
  <c r="AR143" i="38"/>
  <c r="W157" i="38"/>
  <c r="M322" i="38"/>
  <c r="S401" i="38"/>
  <c r="F222" i="38"/>
  <c r="AD368" i="38"/>
  <c r="AE471" i="38"/>
  <c r="AL455" i="38"/>
  <c r="M329" i="38"/>
  <c r="N285" i="38"/>
  <c r="U195" i="38"/>
  <c r="T223" i="38"/>
  <c r="U183" i="38"/>
  <c r="AB281" i="38"/>
  <c r="X299" i="38"/>
  <c r="F197" i="38"/>
  <c r="O401" i="38"/>
  <c r="AA246" i="38"/>
  <c r="AA420" i="38"/>
  <c r="AN262" i="38"/>
  <c r="AS131" i="38"/>
  <c r="R265" i="38"/>
  <c r="L160" i="38"/>
  <c r="S369" i="38"/>
  <c r="Z427" i="38"/>
  <c r="AG390" i="38"/>
  <c r="I440" i="38"/>
  <c r="AT242" i="38"/>
  <c r="AC308" i="38"/>
  <c r="X241" i="38"/>
  <c r="AC299" i="38"/>
  <c r="T355" i="38"/>
  <c r="AB103" i="38"/>
  <c r="R159" i="38"/>
  <c r="J391" i="38"/>
  <c r="J307" i="38"/>
  <c r="AK354" i="38"/>
  <c r="AI266" i="38"/>
  <c r="L370" i="38"/>
  <c r="P426" i="38"/>
  <c r="AD395" i="38"/>
  <c r="AK322" i="38"/>
  <c r="R255" i="38"/>
  <c r="AL256" i="38"/>
  <c r="J435" i="38"/>
  <c r="D345" i="38"/>
  <c r="BE345" i="38" s="1"/>
  <c r="I147" i="38"/>
  <c r="AB257" i="38"/>
  <c r="X349" i="38"/>
  <c r="AO400" i="38"/>
  <c r="AD327" i="38"/>
  <c r="AE455" i="38"/>
  <c r="AD198" i="38"/>
  <c r="F252" i="38"/>
  <c r="L373" i="38"/>
  <c r="R329" i="38"/>
  <c r="AC326" i="38"/>
  <c r="U279" i="38"/>
  <c r="AC379" i="38"/>
  <c r="Y252" i="38"/>
  <c r="AQ429" i="38"/>
  <c r="AA223" i="38"/>
  <c r="E291" i="38"/>
  <c r="AT165" i="38"/>
  <c r="V215" i="38"/>
  <c r="R162" i="38"/>
  <c r="AE336" i="38"/>
  <c r="AA215" i="38"/>
  <c r="AG252" i="38"/>
  <c r="AS416" i="38"/>
  <c r="AA221" i="38"/>
  <c r="U285" i="38"/>
  <c r="AK414" i="38"/>
  <c r="O385" i="38"/>
  <c r="E404" i="38"/>
  <c r="L361" i="38"/>
  <c r="M294" i="38"/>
  <c r="AK469" i="38"/>
  <c r="X158" i="38"/>
  <c r="J342" i="38"/>
  <c r="X413" i="38"/>
  <c r="AL338" i="38"/>
  <c r="Y331" i="38"/>
  <c r="F337" i="38"/>
  <c r="Q434" i="38"/>
  <c r="AQ461" i="38"/>
  <c r="AS133" i="38"/>
  <c r="AH220" i="38"/>
  <c r="AD324" i="38"/>
  <c r="AD152" i="38"/>
  <c r="AM271" i="38"/>
  <c r="Y104" i="38"/>
  <c r="T353" i="38"/>
  <c r="AL434" i="38"/>
  <c r="W247" i="38"/>
  <c r="AT268" i="38"/>
  <c r="AH343" i="38"/>
  <c r="K233" i="38"/>
  <c r="O235" i="38"/>
  <c r="AH412" i="38"/>
  <c r="AR256" i="38"/>
  <c r="AH362" i="38"/>
  <c r="J311" i="38"/>
  <c r="AN339" i="38"/>
  <c r="M106" i="38"/>
  <c r="AK208" i="38"/>
  <c r="V419" i="38"/>
  <c r="AE319" i="38"/>
  <c r="AQ438" i="38"/>
  <c r="M270" i="38"/>
  <c r="W446" i="38"/>
  <c r="U198" i="38"/>
  <c r="K287" i="38"/>
  <c r="AO401" i="38"/>
  <c r="X258" i="38"/>
  <c r="P449" i="38"/>
  <c r="AA469" i="38"/>
  <c r="S212" i="38"/>
  <c r="AS309" i="38"/>
  <c r="AT146" i="38"/>
  <c r="AR323" i="38"/>
  <c r="R342" i="38"/>
  <c r="R338" i="38"/>
  <c r="K380" i="38"/>
  <c r="F363" i="38"/>
  <c r="R212" i="38"/>
  <c r="Y416" i="38"/>
  <c r="T305" i="38"/>
  <c r="I73" i="38"/>
  <c r="AN201" i="38"/>
  <c r="U442" i="38"/>
  <c r="M431" i="38"/>
  <c r="F468" i="38"/>
  <c r="G326" i="38"/>
  <c r="AG262" i="38"/>
  <c r="N470" i="38"/>
  <c r="O422" i="38"/>
  <c r="G417" i="38"/>
  <c r="D440" i="38"/>
  <c r="BC440" i="38" s="1"/>
  <c r="D275" i="38"/>
  <c r="BE275" i="38" s="1"/>
  <c r="AO338" i="38"/>
  <c r="AB387" i="38"/>
  <c r="E446" i="38"/>
  <c r="O446" i="38"/>
  <c r="N136" i="38"/>
  <c r="AB349" i="38"/>
  <c r="J363" i="38"/>
  <c r="S273" i="38"/>
  <c r="N461" i="38"/>
  <c r="AK288" i="38"/>
  <c r="AS440" i="38"/>
  <c r="AO281" i="38"/>
  <c r="S286" i="38"/>
  <c r="AN384" i="38"/>
  <c r="AE464" i="38"/>
  <c r="E266" i="38"/>
  <c r="Q433" i="38"/>
  <c r="Q461" i="38"/>
  <c r="S390" i="38"/>
  <c r="M313" i="38"/>
  <c r="AA314" i="38"/>
  <c r="Q447" i="38"/>
  <c r="W359" i="38"/>
  <c r="AL180" i="38"/>
  <c r="AA387" i="38"/>
  <c r="O270" i="38"/>
  <c r="AO237" i="38"/>
  <c r="F220" i="38"/>
  <c r="AN436" i="38"/>
  <c r="S465" i="38"/>
  <c r="AM214" i="38"/>
  <c r="F80" i="38"/>
  <c r="K201" i="38"/>
  <c r="AC332" i="38"/>
  <c r="U201" i="38"/>
  <c r="AT385" i="38"/>
  <c r="AF113" i="38"/>
  <c r="AP447" i="38"/>
  <c r="AP316" i="38"/>
  <c r="AD422" i="38"/>
  <c r="T470" i="38"/>
  <c r="S326" i="38"/>
  <c r="Y451" i="38"/>
  <c r="D217" i="38"/>
  <c r="T429" i="38"/>
  <c r="M200" i="38"/>
  <c r="N283" i="38"/>
  <c r="AT398" i="38"/>
  <c r="L299" i="38"/>
  <c r="AE433" i="38"/>
  <c r="I398" i="38"/>
  <c r="D145" i="38"/>
  <c r="U457" i="38"/>
  <c r="AF227" i="38"/>
  <c r="O439" i="38"/>
  <c r="AM361" i="38"/>
  <c r="AH349" i="38"/>
  <c r="AB346" i="38"/>
  <c r="W244" i="38"/>
  <c r="T430" i="38"/>
  <c r="N325" i="38"/>
  <c r="AB409" i="38"/>
  <c r="W304" i="38"/>
  <c r="R288" i="38"/>
  <c r="AK402" i="38"/>
  <c r="S340" i="38"/>
  <c r="Y126" i="38"/>
  <c r="J240" i="38"/>
  <c r="Q258" i="38"/>
  <c r="F289" i="38"/>
  <c r="AC329" i="38"/>
  <c r="M411" i="38"/>
  <c r="H370" i="38"/>
  <c r="AK459" i="38"/>
  <c r="AO388" i="38"/>
  <c r="AC262" i="38"/>
  <c r="K360" i="38"/>
  <c r="Q141" i="38"/>
  <c r="J379" i="38"/>
  <c r="Z215" i="38"/>
  <c r="D141" i="38"/>
  <c r="S99" i="38"/>
  <c r="Q313" i="38"/>
  <c r="AD285" i="38"/>
  <c r="AG422" i="38"/>
  <c r="AD388" i="38"/>
  <c r="AQ396" i="38"/>
  <c r="AN470" i="38"/>
  <c r="AL333" i="38"/>
  <c r="N209" i="38"/>
  <c r="U252" i="38"/>
  <c r="Y334" i="38"/>
  <c r="AF462" i="38"/>
  <c r="Y456" i="38"/>
  <c r="Q126" i="38"/>
  <c r="Q186" i="38"/>
  <c r="D228" i="38"/>
  <c r="AR432" i="38"/>
  <c r="H229" i="38"/>
  <c r="AE357" i="38"/>
  <c r="AT294" i="38"/>
  <c r="I209" i="38"/>
  <c r="X328" i="38"/>
  <c r="D98" i="38"/>
  <c r="X180" i="38"/>
  <c r="AG468" i="38"/>
  <c r="AI249" i="38"/>
  <c r="I181" i="38"/>
  <c r="Q453" i="38"/>
  <c r="AE112" i="38"/>
  <c r="S422" i="38"/>
  <c r="AL80" i="38"/>
  <c r="T318" i="38"/>
  <c r="AA238" i="38"/>
  <c r="AO153" i="38"/>
  <c r="R235" i="38"/>
  <c r="AH353" i="38"/>
  <c r="N217" i="38"/>
  <c r="L294" i="38"/>
  <c r="AB472" i="38"/>
  <c r="U211" i="38"/>
  <c r="J197" i="38"/>
  <c r="P259" i="38"/>
  <c r="AL308" i="38"/>
  <c r="L461" i="38"/>
  <c r="AC311" i="38"/>
  <c r="E102" i="38"/>
  <c r="F162" i="38"/>
  <c r="N308" i="38"/>
  <c r="W216" i="38"/>
  <c r="O393" i="38"/>
  <c r="L324" i="38"/>
  <c r="D129" i="38"/>
  <c r="AP369" i="38"/>
  <c r="AR278" i="38"/>
  <c r="AJ97" i="38"/>
  <c r="AG302" i="38"/>
  <c r="F378" i="38"/>
  <c r="Q403" i="38"/>
  <c r="AO250" i="38"/>
  <c r="L235" i="38"/>
  <c r="AA383" i="38"/>
  <c r="D420" i="38"/>
  <c r="N382" i="38"/>
  <c r="I211" i="38"/>
  <c r="N444" i="38"/>
  <c r="D401" i="38"/>
  <c r="Z466" i="38"/>
  <c r="H366" i="38"/>
  <c r="U405" i="38"/>
  <c r="AC352" i="38"/>
  <c r="Y242" i="38"/>
  <c r="V80" i="38"/>
  <c r="Y469" i="38"/>
  <c r="AM429" i="38"/>
  <c r="E200" i="38"/>
  <c r="S269" i="38"/>
  <c r="R350" i="38"/>
  <c r="P107" i="38"/>
  <c r="J222" i="38"/>
  <c r="F373" i="38"/>
  <c r="AT103" i="38"/>
  <c r="V390" i="38"/>
  <c r="AC390" i="38"/>
  <c r="I297" i="38"/>
  <c r="AP333" i="38"/>
  <c r="N400" i="38"/>
  <c r="J332" i="38"/>
  <c r="Q84" i="38"/>
  <c r="R337" i="38"/>
  <c r="I367" i="38"/>
  <c r="I293" i="38"/>
  <c r="AD449" i="38"/>
  <c r="AI290" i="38"/>
  <c r="Q373" i="38"/>
  <c r="AH124" i="38"/>
  <c r="L448" i="38"/>
  <c r="F296" i="38"/>
  <c r="F407" i="38"/>
  <c r="Q306" i="38"/>
  <c r="AA341" i="38"/>
  <c r="N389" i="38"/>
  <c r="E129" i="38"/>
  <c r="J321" i="38"/>
  <c r="P330" i="38"/>
  <c r="Z415" i="38"/>
  <c r="AE232" i="38"/>
  <c r="F271" i="38"/>
  <c r="AM276" i="38"/>
  <c r="AC81" i="38"/>
  <c r="AG345" i="38"/>
  <c r="X233" i="38"/>
  <c r="AJ90" i="38"/>
  <c r="AH372" i="38"/>
  <c r="O278" i="38"/>
  <c r="AG396" i="38"/>
  <c r="AA463" i="38"/>
  <c r="R206" i="38"/>
  <c r="W171" i="38"/>
  <c r="AN340" i="38"/>
  <c r="AO466" i="38"/>
  <c r="AP393" i="38"/>
  <c r="AJ429" i="38"/>
  <c r="D214" i="38"/>
  <c r="AH236" i="38"/>
  <c r="AD260" i="38"/>
  <c r="AL127" i="38"/>
  <c r="AR280" i="38"/>
  <c r="R457" i="38"/>
  <c r="AS208" i="38"/>
  <c r="AO326" i="38"/>
  <c r="K372" i="38"/>
  <c r="AR418" i="38"/>
  <c r="N341" i="38"/>
  <c r="Y325" i="38"/>
  <c r="U254" i="38"/>
  <c r="AH366" i="38"/>
  <c r="AP208" i="38"/>
  <c r="AJ238" i="38"/>
  <c r="Q245" i="38"/>
  <c r="V356" i="38"/>
  <c r="X422" i="38"/>
  <c r="K409" i="38"/>
  <c r="D208" i="38"/>
  <c r="K243" i="38"/>
  <c r="J262" i="38"/>
  <c r="AQ366" i="38"/>
  <c r="AN457" i="38"/>
  <c r="M191" i="38"/>
  <c r="Y422" i="38"/>
  <c r="D236" i="38"/>
  <c r="Q460" i="38"/>
  <c r="S456" i="38"/>
  <c r="AL317" i="38"/>
  <c r="AI465" i="38"/>
  <c r="T121" i="38"/>
  <c r="L201" i="38"/>
  <c r="W204" i="38"/>
  <c r="U429" i="38"/>
  <c r="AB447" i="38"/>
  <c r="AH115" i="38"/>
  <c r="AC362" i="38"/>
  <c r="AI388" i="38"/>
  <c r="AF121" i="38"/>
  <c r="AE356" i="38"/>
  <c r="D318" i="38"/>
  <c r="AH317" i="38"/>
  <c r="K417" i="38"/>
  <c r="AB283" i="38"/>
  <c r="X277" i="38"/>
  <c r="Z365" i="38"/>
  <c r="F192" i="38"/>
  <c r="J226" i="38"/>
  <c r="AO409" i="38"/>
  <c r="AS322" i="38"/>
  <c r="H73" i="38"/>
  <c r="J195" i="38"/>
  <c r="D163" i="38"/>
  <c r="I418" i="38"/>
  <c r="AB219" i="38"/>
  <c r="AS466" i="38"/>
  <c r="AH215" i="38"/>
  <c r="Q88" i="38"/>
  <c r="F292" i="38"/>
  <c r="J451" i="38"/>
  <c r="AJ338" i="38"/>
  <c r="R133" i="38"/>
  <c r="T254" i="38"/>
  <c r="F287" i="38"/>
  <c r="AR251" i="38"/>
  <c r="AI258" i="38"/>
  <c r="L452" i="38"/>
  <c r="AK300" i="38"/>
  <c r="E246" i="38"/>
  <c r="R434" i="38"/>
  <c r="AQ289" i="38"/>
  <c r="K404" i="38"/>
  <c r="Y343" i="38"/>
  <c r="Y226" i="38"/>
  <c r="X305" i="38"/>
  <c r="G426" i="38"/>
  <c r="AO161" i="38"/>
  <c r="S133" i="38"/>
  <c r="AI244" i="38"/>
  <c r="AS415" i="38"/>
  <c r="AH137" i="38"/>
  <c r="AI95" i="38"/>
  <c r="P340" i="38"/>
  <c r="D375" i="38"/>
  <c r="BC375" i="38" s="1"/>
  <c r="AJ160" i="38"/>
  <c r="AM267" i="38"/>
  <c r="AO334" i="38"/>
  <c r="V248" i="38"/>
  <c r="AM432" i="38"/>
  <c r="AQ369" i="38"/>
  <c r="AR406" i="38"/>
  <c r="F189" i="38"/>
  <c r="H139" i="38"/>
  <c r="X222" i="38"/>
  <c r="R243" i="38"/>
  <c r="D89" i="38"/>
  <c r="Z347" i="38"/>
  <c r="R357" i="38"/>
  <c r="F236" i="38"/>
  <c r="U397" i="38"/>
  <c r="AP324" i="38"/>
  <c r="V340" i="38"/>
  <c r="AK401" i="38"/>
  <c r="S396" i="38"/>
  <c r="AP288" i="38"/>
  <c r="AH344" i="38"/>
  <c r="O110" i="38"/>
  <c r="S325" i="38"/>
  <c r="Y294" i="38"/>
  <c r="AK472" i="38"/>
  <c r="U360" i="38"/>
  <c r="N271" i="38"/>
  <c r="AE262" i="38"/>
  <c r="R90" i="38"/>
  <c r="U315" i="38"/>
  <c r="F224" i="38"/>
  <c r="AH130" i="38"/>
  <c r="AJ323" i="38"/>
  <c r="X363" i="38"/>
  <c r="Z411" i="38"/>
  <c r="L90" i="38"/>
  <c r="K469" i="38"/>
  <c r="F409" i="38"/>
  <c r="K363" i="38"/>
  <c r="AF453" i="38"/>
  <c r="AT200" i="38"/>
  <c r="AP319" i="38"/>
  <c r="AI376" i="38"/>
  <c r="H107" i="38"/>
  <c r="AA293" i="38"/>
  <c r="AJ426" i="38"/>
  <c r="AS465" i="38"/>
  <c r="M412" i="38"/>
  <c r="E284" i="38"/>
  <c r="AC245" i="38"/>
  <c r="AN431" i="38"/>
  <c r="F315" i="38"/>
  <c r="AI460" i="38"/>
  <c r="V236" i="38"/>
  <c r="Y431" i="38"/>
  <c r="AO358" i="38"/>
  <c r="AJ279" i="38"/>
  <c r="AR374" i="38"/>
  <c r="V418" i="38"/>
  <c r="AH382" i="38"/>
  <c r="T243" i="38"/>
  <c r="AM282" i="38"/>
  <c r="AA272" i="38"/>
  <c r="Y278" i="38"/>
  <c r="M185" i="38"/>
  <c r="O341" i="38"/>
  <c r="L439" i="38"/>
  <c r="S373" i="38"/>
  <c r="AB402" i="38"/>
  <c r="AS127" i="38"/>
  <c r="AL411" i="38"/>
  <c r="AC463" i="38"/>
  <c r="R153" i="38"/>
  <c r="N296" i="38"/>
  <c r="AN412" i="38"/>
  <c r="R468" i="38"/>
  <c r="AA446" i="38"/>
  <c r="AK128" i="38"/>
  <c r="O412" i="38"/>
  <c r="AI292" i="38"/>
  <c r="O74" i="38"/>
  <c r="AC467" i="38"/>
  <c r="AD400" i="38"/>
  <c r="G371" i="38"/>
  <c r="T383" i="38"/>
  <c r="AA467" i="38"/>
  <c r="V219" i="38"/>
  <c r="K73" i="38"/>
  <c r="AP305" i="38"/>
  <c r="AG206" i="38"/>
  <c r="AI286" i="38"/>
  <c r="AK223" i="38"/>
  <c r="E198" i="38"/>
  <c r="X284" i="38"/>
  <c r="H371" i="38"/>
  <c r="W227" i="38"/>
  <c r="M319" i="38"/>
  <c r="J244" i="38"/>
  <c r="Q250" i="38"/>
  <c r="AP395" i="38"/>
  <c r="H209" i="38"/>
  <c r="S446" i="38"/>
  <c r="AB438" i="38"/>
  <c r="AG472" i="38"/>
  <c r="P428" i="38"/>
  <c r="AP144" i="38"/>
  <c r="F272" i="38"/>
  <c r="H248" i="38"/>
  <c r="AK202" i="38"/>
  <c r="AT312" i="38"/>
  <c r="W277" i="38"/>
  <c r="T376" i="38"/>
  <c r="AD472" i="38"/>
  <c r="AH197" i="38"/>
  <c r="AE289" i="38"/>
  <c r="AR234" i="38"/>
  <c r="F336" i="38"/>
  <c r="Z422" i="38"/>
  <c r="AG378" i="38"/>
  <c r="AL352" i="38"/>
  <c r="AC266" i="38"/>
  <c r="AI171" i="38"/>
  <c r="H447" i="38"/>
  <c r="AN98" i="38"/>
  <c r="W95" i="38"/>
  <c r="AM395" i="38"/>
  <c r="AD247" i="38"/>
  <c r="AN286" i="38"/>
  <c r="AK357" i="38"/>
  <c r="AN336" i="38"/>
  <c r="D391" i="38"/>
  <c r="V453" i="38"/>
  <c r="M463" i="38"/>
  <c r="AF251" i="38"/>
  <c r="R160" i="38"/>
  <c r="AA152" i="38"/>
  <c r="J465" i="38"/>
  <c r="O273" i="38"/>
  <c r="AH472" i="38"/>
  <c r="V260" i="38"/>
  <c r="AH104" i="38"/>
  <c r="M250" i="38"/>
  <c r="I330" i="38"/>
  <c r="Y249" i="38"/>
  <c r="L197" i="38"/>
  <c r="R184" i="38"/>
  <c r="S93" i="38"/>
  <c r="AC471" i="38"/>
  <c r="F131" i="38"/>
  <c r="O380" i="38"/>
  <c r="AC353" i="38"/>
  <c r="G390" i="38"/>
  <c r="AA282" i="38"/>
  <c r="J459" i="38"/>
  <c r="U282" i="38"/>
  <c r="AR149" i="38"/>
  <c r="Y399" i="38"/>
  <c r="AR344" i="38"/>
  <c r="AN447" i="38"/>
  <c r="AR86" i="38"/>
  <c r="AQ467" i="38"/>
  <c r="AH103" i="38"/>
  <c r="W289" i="38"/>
  <c r="H362" i="38"/>
  <c r="Z128" i="38"/>
  <c r="AT357" i="38"/>
  <c r="Q421" i="38"/>
  <c r="H211" i="38"/>
  <c r="J237" i="38"/>
  <c r="AC297" i="38"/>
  <c r="AO419" i="38"/>
  <c r="H296" i="38"/>
  <c r="Q399" i="38"/>
  <c r="AJ314" i="38"/>
  <c r="R87" i="38"/>
  <c r="W358" i="38"/>
  <c r="AC402" i="38"/>
  <c r="O73" i="38"/>
  <c r="Z293" i="38"/>
  <c r="D130" i="38"/>
  <c r="Q123" i="38"/>
  <c r="S279" i="38"/>
  <c r="G434" i="38"/>
  <c r="AI336" i="38"/>
  <c r="AL196" i="38"/>
  <c r="W256" i="38"/>
  <c r="AO182" i="38"/>
  <c r="AR176" i="38"/>
  <c r="AT397" i="38"/>
  <c r="Q293" i="38"/>
  <c r="AB469" i="38"/>
  <c r="G433" i="38"/>
  <c r="K118" i="38"/>
  <c r="F175" i="38"/>
  <c r="AO226" i="38"/>
  <c r="AH441" i="38"/>
  <c r="J301" i="38"/>
  <c r="AE225" i="38"/>
  <c r="AD308" i="38"/>
  <c r="AG466" i="38"/>
  <c r="R84" i="38"/>
  <c r="X329" i="38"/>
  <c r="AL322" i="38"/>
  <c r="AJ292" i="38"/>
  <c r="AR202" i="38"/>
  <c r="I388" i="38"/>
  <c r="U309" i="38"/>
  <c r="J407" i="38"/>
  <c r="G338" i="38"/>
  <c r="AO236" i="38"/>
  <c r="K277" i="38"/>
  <c r="Q217" i="38"/>
  <c r="Z455" i="38"/>
  <c r="AF276" i="38"/>
  <c r="N340" i="38"/>
  <c r="AR457" i="38"/>
  <c r="H359" i="38"/>
  <c r="AN325" i="38"/>
  <c r="AI155" i="38"/>
  <c r="AL274" i="38"/>
  <c r="AF382" i="38"/>
  <c r="H386" i="38"/>
  <c r="P457" i="38"/>
  <c r="AI279" i="38"/>
  <c r="F364" i="38"/>
  <c r="Q242" i="38"/>
  <c r="Q284" i="38"/>
  <c r="AA187" i="38"/>
  <c r="AS276" i="38"/>
  <c r="M420" i="38"/>
  <c r="W404" i="38"/>
  <c r="M460" i="38"/>
  <c r="AN187" i="38"/>
  <c r="U212" i="38"/>
  <c r="Z403" i="38"/>
  <c r="AS362" i="38"/>
  <c r="G448" i="38"/>
  <c r="G324" i="38"/>
  <c r="R85" i="38"/>
  <c r="AB222" i="38"/>
  <c r="AM456" i="38"/>
  <c r="I386" i="38"/>
  <c r="Y411" i="38"/>
  <c r="AD314" i="38"/>
  <c r="AF289" i="38"/>
  <c r="AM264" i="38"/>
  <c r="AM440" i="38"/>
  <c r="P177" i="38"/>
  <c r="AC403" i="38"/>
  <c r="U435" i="38"/>
  <c r="T160" i="38"/>
  <c r="V460" i="38"/>
  <c r="N328" i="38"/>
  <c r="H79" i="38"/>
  <c r="J409" i="38"/>
  <c r="AC310" i="38"/>
  <c r="AC398" i="38"/>
  <c r="S428" i="38"/>
  <c r="AD464" i="38"/>
  <c r="O137" i="38"/>
  <c r="Z375" i="38"/>
  <c r="R187" i="38"/>
  <c r="L295" i="38"/>
  <c r="AL355" i="38"/>
  <c r="AB343" i="38"/>
  <c r="F417" i="38"/>
  <c r="W441" i="38"/>
  <c r="T261" i="38"/>
  <c r="AN166" i="38"/>
  <c r="Z202" i="38"/>
  <c r="F322" i="38"/>
  <c r="N360" i="38"/>
  <c r="S367" i="38"/>
  <c r="W448" i="38"/>
  <c r="S442" i="38"/>
  <c r="AJ319" i="38"/>
  <c r="V394" i="38"/>
  <c r="AN387" i="38"/>
  <c r="AB315" i="38"/>
  <c r="Z317" i="38"/>
  <c r="AL324" i="38"/>
  <c r="T169" i="38"/>
  <c r="Q78" i="38"/>
  <c r="T381" i="38"/>
  <c r="R195" i="38"/>
  <c r="M465" i="38"/>
  <c r="P302" i="38"/>
  <c r="Q128" i="38"/>
  <c r="S339" i="38"/>
  <c r="I333" i="38"/>
  <c r="D403" i="38"/>
  <c r="AB113" i="38"/>
  <c r="AN398" i="38"/>
  <c r="AE402" i="38"/>
  <c r="AN377" i="38"/>
  <c r="Q360" i="38"/>
  <c r="AP403" i="38"/>
  <c r="W456" i="38"/>
  <c r="AC404" i="38"/>
  <c r="AM460" i="38"/>
  <c r="O255" i="38"/>
  <c r="L435" i="38"/>
  <c r="Q428" i="38"/>
  <c r="L273" i="38"/>
  <c r="AP326" i="38"/>
  <c r="R231" i="38"/>
  <c r="AH210" i="38"/>
  <c r="O389" i="38"/>
  <c r="R118" i="38"/>
  <c r="R227" i="38"/>
  <c r="Y317" i="38"/>
  <c r="AA430" i="38"/>
  <c r="G462" i="38"/>
  <c r="AQ314" i="38"/>
  <c r="AI201" i="38"/>
  <c r="AJ347" i="38"/>
  <c r="G102" i="38"/>
  <c r="R214" i="38"/>
  <c r="E172" i="38"/>
  <c r="R332" i="38"/>
  <c r="AH436" i="38"/>
  <c r="AI300" i="38"/>
  <c r="Y461" i="38"/>
  <c r="AL460" i="38"/>
  <c r="I304" i="38"/>
  <c r="L306" i="38"/>
  <c r="V79" i="38"/>
  <c r="R220" i="38"/>
  <c r="E374" i="38"/>
  <c r="D192" i="38"/>
  <c r="AS394" i="38"/>
  <c r="AJ80" i="38"/>
  <c r="N425" i="38"/>
  <c r="AM385" i="38"/>
  <c r="I381" i="38"/>
  <c r="E125" i="38"/>
  <c r="AI332" i="38"/>
  <c r="W268" i="38"/>
  <c r="AK186" i="38"/>
  <c r="K444" i="38"/>
  <c r="I183" i="38"/>
  <c r="AO435" i="38"/>
  <c r="AP444" i="38"/>
  <c r="AP262" i="38"/>
  <c r="AL168" i="38"/>
  <c r="G377" i="38"/>
  <c r="I246" i="38"/>
  <c r="AF80" i="38"/>
  <c r="AI222" i="38"/>
  <c r="AF441" i="38"/>
  <c r="AA226" i="38"/>
  <c r="AE460" i="38"/>
  <c r="X420" i="38"/>
  <c r="Q412" i="38"/>
  <c r="Z296" i="38"/>
  <c r="U443" i="38"/>
  <c r="W326" i="38"/>
  <c r="K334" i="38"/>
  <c r="AM111" i="38"/>
  <c r="AC217" i="38"/>
  <c r="K130" i="38"/>
  <c r="AL327" i="38"/>
  <c r="AH309" i="38"/>
  <c r="AF217" i="38"/>
  <c r="X404" i="38"/>
  <c r="M138" i="38"/>
  <c r="E455" i="38"/>
  <c r="AT471" i="38"/>
  <c r="E82" i="38"/>
  <c r="AD138" i="38"/>
  <c r="V196" i="38"/>
  <c r="AG76" i="38"/>
  <c r="M303" i="38"/>
  <c r="Q472" i="38"/>
  <c r="J359" i="38"/>
  <c r="AJ120" i="38"/>
  <c r="AM357" i="38"/>
  <c r="AS295" i="38"/>
  <c r="N358" i="38"/>
  <c r="AB418" i="38"/>
  <c r="AM283" i="38"/>
  <c r="AS404" i="38"/>
  <c r="F455" i="38"/>
  <c r="P197" i="38"/>
  <c r="D361" i="38"/>
  <c r="G345" i="38"/>
  <c r="G198" i="38"/>
  <c r="AC186" i="38"/>
  <c r="O368" i="38"/>
  <c r="T426" i="38"/>
  <c r="AB355" i="38"/>
  <c r="Y125" i="38"/>
  <c r="AH461" i="38"/>
  <c r="R353" i="38"/>
  <c r="AS318" i="38"/>
  <c r="AB207" i="38"/>
  <c r="R250" i="38"/>
  <c r="AJ190" i="38"/>
  <c r="AQ284" i="38"/>
  <c r="AP414" i="38"/>
  <c r="S256" i="38"/>
  <c r="O470" i="38"/>
  <c r="AG454" i="38"/>
  <c r="U236" i="38"/>
  <c r="O135" i="38"/>
  <c r="F333" i="38"/>
  <c r="F317" i="38"/>
  <c r="V256" i="38"/>
  <c r="R256" i="38"/>
  <c r="P253" i="38"/>
  <c r="W223" i="38"/>
  <c r="J96" i="38"/>
  <c r="AT421" i="38"/>
  <c r="I380" i="38"/>
  <c r="R173" i="38"/>
  <c r="AR334" i="38"/>
  <c r="AM379" i="38"/>
  <c r="AT211" i="38"/>
  <c r="X124" i="38"/>
  <c r="AJ438" i="38"/>
  <c r="AI208" i="38"/>
  <c r="K241" i="38"/>
  <c r="W125" i="38"/>
  <c r="AC450" i="38"/>
  <c r="G290" i="38"/>
  <c r="U466" i="38"/>
  <c r="AT403" i="38"/>
  <c r="AD465" i="38"/>
  <c r="AM192" i="38"/>
  <c r="I364" i="38"/>
  <c r="F87" i="38"/>
  <c r="AB332" i="38"/>
  <c r="AK412" i="38"/>
  <c r="I433" i="38"/>
  <c r="H372" i="38"/>
  <c r="V148" i="38"/>
  <c r="AE178" i="38"/>
  <c r="O296" i="38"/>
  <c r="AL463" i="38"/>
  <c r="AL451" i="38"/>
  <c r="D309" i="38"/>
  <c r="N260" i="38"/>
  <c r="AC427" i="38"/>
  <c r="E414" i="38"/>
  <c r="AF444" i="38"/>
  <c r="T402" i="38"/>
  <c r="I429" i="38"/>
  <c r="K369" i="38"/>
  <c r="T352" i="38"/>
  <c r="D285" i="38"/>
  <c r="L264" i="38"/>
  <c r="E396" i="38"/>
  <c r="D349" i="38"/>
  <c r="N91" i="38"/>
  <c r="AA365" i="38"/>
  <c r="AC233" i="38"/>
  <c r="AK454" i="38"/>
  <c r="AE309" i="38"/>
  <c r="AB453" i="38"/>
  <c r="AJ443" i="38"/>
  <c r="AO292" i="38"/>
  <c r="AI209" i="38"/>
  <c r="H330" i="38"/>
  <c r="E430" i="38"/>
  <c r="G387" i="38"/>
  <c r="AM461" i="38"/>
  <c r="AT470" i="38"/>
  <c r="AC422" i="38"/>
  <c r="AH364" i="38"/>
  <c r="D411" i="38"/>
  <c r="H207" i="38"/>
  <c r="E93" i="38"/>
  <c r="AE270" i="38"/>
  <c r="P380" i="38"/>
  <c r="AH219" i="38"/>
  <c r="V140" i="38"/>
  <c r="F462" i="38"/>
  <c r="AO112" i="38"/>
  <c r="L369" i="38"/>
  <c r="AB417" i="38"/>
  <c r="F300" i="38"/>
  <c r="AB221" i="38"/>
  <c r="AB390" i="38"/>
  <c r="U368" i="38"/>
  <c r="AO365" i="38"/>
  <c r="AI197" i="38"/>
  <c r="U233" i="38"/>
  <c r="J261" i="38"/>
  <c r="Q118" i="38"/>
  <c r="M133" i="38"/>
  <c r="AM236" i="38"/>
  <c r="R301" i="38"/>
  <c r="AA255" i="38"/>
  <c r="AG273" i="38"/>
  <c r="E175" i="38"/>
  <c r="AA220" i="38"/>
  <c r="AD417" i="38"/>
  <c r="AS222" i="38"/>
  <c r="Y144" i="38"/>
  <c r="M326" i="38"/>
  <c r="AI190" i="38"/>
  <c r="Q160" i="38"/>
  <c r="N178" i="38"/>
  <c r="H415" i="38"/>
  <c r="AQ351" i="38"/>
  <c r="U393" i="38"/>
  <c r="F288" i="38"/>
  <c r="E273" i="38"/>
  <c r="L254" i="38"/>
  <c r="AC438" i="38"/>
  <c r="AO227" i="38"/>
  <c r="AF389" i="38"/>
  <c r="T174" i="38"/>
  <c r="AL428" i="38"/>
  <c r="W238" i="38"/>
  <c r="AI90" i="38"/>
  <c r="AP146" i="38"/>
  <c r="R222" i="38"/>
  <c r="D225" i="38"/>
  <c r="BD225" i="38" s="1"/>
  <c r="AE361" i="38"/>
  <c r="C3" i="40"/>
  <c r="U387" i="38"/>
  <c r="P292" i="38"/>
  <c r="N310" i="38"/>
  <c r="AC414" i="38"/>
  <c r="AB395" i="38"/>
  <c r="AK211" i="38"/>
  <c r="R393" i="38"/>
  <c r="AF455" i="38"/>
  <c r="U472" i="38"/>
  <c r="AR293" i="38"/>
  <c r="AQ358" i="38"/>
  <c r="J429" i="38"/>
  <c r="Q426" i="38"/>
  <c r="Q77" i="38"/>
  <c r="AN419" i="38"/>
  <c r="AR77" i="38"/>
  <c r="R287" i="38"/>
  <c r="F441" i="38"/>
  <c r="AL410" i="38"/>
  <c r="AH262" i="38"/>
  <c r="T81" i="38"/>
  <c r="N412" i="38"/>
  <c r="AC452" i="38"/>
  <c r="AH142" i="38"/>
  <c r="O303" i="38"/>
  <c r="Y330" i="38"/>
  <c r="H116" i="38"/>
  <c r="AD321" i="38"/>
  <c r="J408" i="38"/>
  <c r="AO305" i="38"/>
  <c r="R186" i="38"/>
  <c r="L385" i="38"/>
  <c r="J419" i="38"/>
  <c r="AT379" i="38"/>
  <c r="N419" i="38"/>
  <c r="AF421" i="38"/>
  <c r="AB408" i="38"/>
  <c r="I438" i="38"/>
  <c r="AT174" i="38"/>
  <c r="AH302" i="38"/>
  <c r="AB230" i="38"/>
  <c r="AI265" i="38"/>
  <c r="AH293" i="38"/>
  <c r="AS410" i="38"/>
  <c r="H216" i="38"/>
  <c r="P293" i="38"/>
  <c r="AS445" i="38"/>
  <c r="AB360" i="38"/>
  <c r="E195" i="38"/>
  <c r="P172" i="38"/>
  <c r="E216" i="38"/>
  <c r="L456" i="38"/>
  <c r="M384" i="38"/>
  <c r="L260" i="38"/>
  <c r="E156" i="38"/>
  <c r="O366" i="38"/>
  <c r="O436" i="38"/>
  <c r="V343" i="38"/>
  <c r="L308" i="38"/>
  <c r="I345" i="38"/>
  <c r="AE111" i="38"/>
  <c r="F376" i="38"/>
  <c r="AG442" i="38"/>
  <c r="X154" i="38"/>
  <c r="P383" i="38"/>
  <c r="AF332" i="38"/>
  <c r="R262" i="38"/>
  <c r="AO178" i="38"/>
  <c r="Q178" i="38"/>
  <c r="AK380" i="38"/>
  <c r="AC206" i="38"/>
  <c r="E86" i="38"/>
  <c r="AD419" i="38"/>
  <c r="AE293" i="38"/>
  <c r="X323" i="38"/>
  <c r="AK274" i="38"/>
  <c r="T384" i="38"/>
  <c r="AD172" i="38"/>
  <c r="R125" i="38"/>
  <c r="X308" i="38"/>
  <c r="S444" i="38"/>
  <c r="AE347" i="38"/>
  <c r="AH102" i="38"/>
  <c r="AH370" i="38"/>
  <c r="AT307" i="38"/>
  <c r="AJ270" i="38"/>
  <c r="AF422" i="38"/>
  <c r="AC224" i="38"/>
  <c r="AR402" i="38"/>
  <c r="AO417" i="38"/>
  <c r="Z463" i="38"/>
  <c r="AE287" i="38"/>
  <c r="Y320" i="38"/>
  <c r="AS237" i="38"/>
  <c r="AS290" i="38"/>
  <c r="J348" i="38"/>
  <c r="AD120" i="38"/>
  <c r="AD406" i="38"/>
  <c r="AH404" i="38"/>
  <c r="D404" i="38"/>
  <c r="AJ400" i="38"/>
  <c r="R430" i="38"/>
  <c r="R408" i="38"/>
  <c r="Q171" i="38"/>
  <c r="R448" i="38"/>
  <c r="AM430" i="38"/>
  <c r="I229" i="38"/>
  <c r="U299" i="38"/>
  <c r="AN404" i="38"/>
  <c r="F431" i="38"/>
  <c r="AQ199" i="38"/>
  <c r="E191" i="38"/>
  <c r="AP166" i="38"/>
  <c r="H438" i="38"/>
  <c r="AL449" i="38"/>
  <c r="Q406" i="38"/>
  <c r="Q409" i="38"/>
  <c r="R276" i="38"/>
  <c r="X288" i="38"/>
  <c r="T421" i="38"/>
  <c r="N373" i="38"/>
  <c r="AB275" i="38"/>
  <c r="W211" i="38"/>
  <c r="L391" i="38"/>
  <c r="V313" i="38"/>
  <c r="AB231" i="38"/>
  <c r="AG451" i="38"/>
  <c r="G246" i="38"/>
  <c r="O116" i="38"/>
  <c r="K420" i="38"/>
  <c r="AR371" i="38"/>
  <c r="Q309" i="38"/>
  <c r="I468" i="38"/>
  <c r="AS348" i="38"/>
  <c r="AN116" i="38"/>
  <c r="AE337" i="38"/>
  <c r="L347" i="38"/>
  <c r="Z384" i="38"/>
  <c r="J380" i="38"/>
  <c r="AC377" i="38"/>
  <c r="AD239" i="38"/>
  <c r="R237" i="38"/>
  <c r="AB465" i="38"/>
  <c r="Y448" i="38"/>
  <c r="S360" i="38"/>
  <c r="AT450" i="38"/>
  <c r="N281" i="38"/>
  <c r="AA313" i="38"/>
  <c r="AK413" i="38"/>
  <c r="P384" i="38"/>
  <c r="R438" i="38"/>
  <c r="N367" i="38"/>
  <c r="M466" i="38"/>
  <c r="AB376" i="38"/>
  <c r="U326" i="38"/>
  <c r="Y85" i="38"/>
  <c r="AP406" i="38"/>
  <c r="L464" i="38"/>
  <c r="Q195" i="38"/>
  <c r="AS325" i="38"/>
  <c r="AC182" i="38"/>
  <c r="AO80" i="38"/>
  <c r="AB75" i="38"/>
  <c r="O203" i="38"/>
  <c r="Y436" i="38"/>
  <c r="T292" i="38"/>
  <c r="W262" i="38"/>
  <c r="AL332" i="38"/>
  <c r="AD425" i="38"/>
  <c r="AP404" i="38"/>
  <c r="AL227" i="38"/>
  <c r="M396" i="38"/>
  <c r="Y468" i="38"/>
  <c r="R314" i="38"/>
  <c r="F212" i="38"/>
  <c r="AM119" i="38"/>
  <c r="E422" i="38"/>
  <c r="I277" i="38"/>
  <c r="S338" i="38"/>
  <c r="AC303" i="38"/>
  <c r="AB347" i="38"/>
  <c r="X361" i="38"/>
  <c r="T337" i="38"/>
  <c r="AL435" i="38"/>
  <c r="P450" i="38"/>
  <c r="AL234" i="38"/>
  <c r="AJ437" i="38"/>
  <c r="AD411" i="38"/>
  <c r="AH288" i="38"/>
  <c r="G216" i="38"/>
  <c r="M445" i="38"/>
  <c r="H405" i="38"/>
  <c r="S90" i="38"/>
  <c r="L428" i="38"/>
  <c r="J315" i="38"/>
  <c r="AK148" i="38"/>
  <c r="AG408" i="38"/>
  <c r="K438" i="38"/>
  <c r="M92" i="38"/>
  <c r="AB445" i="38"/>
  <c r="AF140" i="38"/>
  <c r="R303" i="38"/>
  <c r="D311" i="38"/>
  <c r="AM390" i="38"/>
  <c r="T116" i="38"/>
  <c r="G240" i="38"/>
  <c r="D463" i="38"/>
  <c r="AK438" i="38"/>
  <c r="AA398" i="38"/>
  <c r="AM224" i="38"/>
  <c r="W330" i="38"/>
  <c r="T388" i="38"/>
  <c r="AA266" i="38"/>
  <c r="W112" i="38"/>
  <c r="N453" i="38"/>
  <c r="R355" i="38"/>
  <c r="AJ371" i="38"/>
  <c r="Q404" i="38"/>
  <c r="K358" i="38"/>
  <c r="F345" i="38"/>
  <c r="H443" i="38"/>
  <c r="AR207" i="38"/>
  <c r="F103" i="38"/>
  <c r="AD428" i="38"/>
  <c r="AG272" i="38"/>
  <c r="E329" i="38"/>
  <c r="T418" i="38"/>
  <c r="AG418" i="38"/>
  <c r="AM239" i="38"/>
  <c r="N409" i="38"/>
  <c r="D439" i="38"/>
  <c r="BC439" i="38" s="1"/>
  <c r="AL398" i="38"/>
  <c r="AN258" i="38"/>
  <c r="AA176" i="38"/>
  <c r="U332" i="38"/>
  <c r="J157" i="38"/>
  <c r="AE303" i="38"/>
  <c r="AS255" i="38"/>
  <c r="U432" i="38"/>
  <c r="W182" i="38"/>
  <c r="H232" i="38"/>
  <c r="K383" i="38"/>
  <c r="AH283" i="38"/>
  <c r="R253" i="38"/>
  <c r="N140" i="38"/>
  <c r="AL208" i="38"/>
  <c r="F96" i="38"/>
  <c r="S202" i="38"/>
  <c r="AD300" i="38"/>
  <c r="L293" i="38"/>
  <c r="F138" i="38"/>
  <c r="W417" i="38"/>
  <c r="AF328" i="38"/>
  <c r="I405" i="38"/>
  <c r="AM331" i="38"/>
  <c r="AG357" i="38"/>
  <c r="I400" i="38"/>
  <c r="AM332" i="38"/>
  <c r="E3" i="40"/>
  <c r="AC470" i="38"/>
  <c r="W300" i="38"/>
  <c r="H396" i="38"/>
  <c r="D446" i="38"/>
  <c r="X383" i="38"/>
  <c r="Q467" i="38"/>
  <c r="L388" i="38"/>
  <c r="E149" i="38"/>
  <c r="S447" i="38"/>
  <c r="R246" i="38"/>
  <c r="AQ334" i="38"/>
  <c r="J112" i="38"/>
  <c r="AM281" i="38"/>
  <c r="AG174" i="38"/>
  <c r="T446" i="38"/>
  <c r="I302" i="38"/>
  <c r="AG181" i="38"/>
  <c r="AN415" i="38"/>
  <c r="T200" i="38"/>
  <c r="AE458" i="38"/>
  <c r="Q167" i="38"/>
  <c r="W207" i="38"/>
  <c r="I383" i="38"/>
  <c r="E154" i="38"/>
  <c r="R463" i="38"/>
  <c r="AO285" i="38"/>
  <c r="AC276" i="38"/>
  <c r="J159" i="38"/>
  <c r="O454" i="38"/>
  <c r="Z249" i="38"/>
  <c r="H401" i="38"/>
  <c r="F164" i="38"/>
  <c r="I131" i="38"/>
  <c r="F198" i="38"/>
  <c r="AH399" i="38"/>
  <c r="AH380" i="38"/>
  <c r="L367" i="38"/>
  <c r="P327" i="38"/>
  <c r="N264" i="38"/>
  <c r="AT196" i="38"/>
  <c r="T258" i="38"/>
  <c r="Q108" i="38"/>
  <c r="AI449" i="38"/>
  <c r="R257" i="38"/>
  <c r="AG196" i="38"/>
  <c r="J124" i="38"/>
  <c r="N297" i="38"/>
  <c r="V299" i="38"/>
  <c r="E98" i="38"/>
  <c r="AR301" i="38"/>
  <c r="E297" i="38"/>
  <c r="AS355" i="38"/>
  <c r="X294" i="38"/>
  <c r="Q130" i="38"/>
  <c r="K440" i="38"/>
  <c r="W380" i="38"/>
  <c r="AO453" i="38"/>
  <c r="AH440" i="38"/>
  <c r="W426" i="38"/>
  <c r="E393" i="38"/>
  <c r="M443" i="38"/>
  <c r="M117" i="38"/>
  <c r="AC444" i="38"/>
  <c r="AO347" i="38"/>
  <c r="AL165" i="38"/>
  <c r="S353" i="38"/>
  <c r="F368" i="38"/>
  <c r="J362" i="38"/>
  <c r="AR414" i="38"/>
  <c r="Q187" i="38"/>
  <c r="AH291" i="38"/>
  <c r="AP269" i="38"/>
  <c r="L344" i="38"/>
  <c r="Z280" i="38"/>
  <c r="AD234" i="38"/>
  <c r="AK219" i="38"/>
  <c r="AJ289" i="38"/>
  <c r="AL402" i="38"/>
  <c r="L405" i="38"/>
  <c r="P282" i="38"/>
  <c r="N431" i="38"/>
  <c r="AE353" i="38"/>
  <c r="Q180" i="38"/>
  <c r="AL387" i="38"/>
  <c r="G441" i="38"/>
  <c r="AD398" i="38"/>
  <c r="Z298" i="38"/>
  <c r="X267" i="38"/>
  <c r="AS467" i="38"/>
  <c r="AF285" i="38"/>
  <c r="O212" i="38"/>
  <c r="M249" i="38"/>
  <c r="Y445" i="38"/>
  <c r="Q170" i="38"/>
  <c r="AA262" i="38"/>
  <c r="H252" i="38"/>
  <c r="N104" i="38"/>
  <c r="O450" i="38"/>
  <c r="I129" i="38"/>
  <c r="K224" i="38"/>
  <c r="J94" i="38"/>
  <c r="N459" i="38"/>
  <c r="V95" i="38"/>
  <c r="AH438" i="38"/>
  <c r="I410" i="38"/>
  <c r="I78" i="38"/>
  <c r="K458" i="38"/>
  <c r="AM286" i="38"/>
  <c r="T391" i="38"/>
  <c r="M86" i="38"/>
  <c r="AR97" i="38"/>
  <c r="AI269" i="38"/>
  <c r="AP163" i="38"/>
  <c r="AL102" i="38"/>
  <c r="AR238" i="38"/>
  <c r="AQ327" i="38"/>
  <c r="O247" i="38"/>
  <c r="AA454" i="38"/>
  <c r="AN289" i="38"/>
  <c r="F419" i="38"/>
  <c r="J444" i="38"/>
  <c r="AP307" i="38"/>
  <c r="I335" i="38"/>
  <c r="AR111" i="38"/>
  <c r="I331" i="38"/>
  <c r="AM194" i="38"/>
  <c r="R324" i="38"/>
  <c r="S420" i="38"/>
  <c r="S170" i="38"/>
  <c r="S167" i="38"/>
  <c r="Q110" i="38"/>
  <c r="AM438" i="38"/>
  <c r="O284" i="38"/>
  <c r="AE359" i="38"/>
  <c r="G439" i="38"/>
  <c r="F298" i="38"/>
  <c r="H337" i="38"/>
  <c r="AR189" i="38"/>
  <c r="AM394" i="38"/>
  <c r="G382" i="38"/>
  <c r="O281" i="38"/>
  <c r="L319" i="38"/>
  <c r="J366" i="38"/>
  <c r="V391" i="38"/>
  <c r="AJ442" i="38"/>
  <c r="AK365" i="38"/>
  <c r="V376" i="38"/>
  <c r="H410" i="38"/>
  <c r="D178" i="38"/>
  <c r="BD178" i="38" s="1"/>
  <c r="AS206" i="38"/>
  <c r="E310" i="38"/>
  <c r="Y351" i="38"/>
  <c r="AI309" i="38"/>
  <c r="AS289" i="38"/>
  <c r="P96" i="38"/>
  <c r="AJ176" i="38"/>
  <c r="AH361" i="38"/>
  <c r="D460" i="38"/>
  <c r="BE460" i="38" s="1"/>
  <c r="S404" i="38"/>
  <c r="AC269" i="38"/>
  <c r="X445" i="38"/>
  <c r="I241" i="38"/>
  <c r="W297" i="38"/>
  <c r="AN372" i="38"/>
  <c r="AT164" i="38"/>
  <c r="AI125" i="38"/>
  <c r="D128" i="38"/>
  <c r="BD128" i="38" s="1"/>
  <c r="AK394" i="38"/>
  <c r="J158" i="38"/>
  <c r="F310" i="38"/>
  <c r="AM118" i="38"/>
  <c r="O320" i="38"/>
  <c r="AP392" i="38"/>
  <c r="E134" i="38"/>
  <c r="AK374" i="38"/>
  <c r="G249" i="38"/>
  <c r="E334" i="38"/>
  <c r="S262" i="38"/>
  <c r="AE388" i="38"/>
  <c r="AQ437" i="38"/>
  <c r="E470" i="38"/>
  <c r="R460" i="38"/>
  <c r="AR281" i="38"/>
  <c r="R376" i="38"/>
  <c r="S362" i="38"/>
  <c r="AG227" i="38"/>
  <c r="AF236" i="38"/>
  <c r="Q193" i="38"/>
  <c r="M470" i="38"/>
  <c r="E459" i="38"/>
  <c r="D306" i="38"/>
  <c r="AJ369" i="38"/>
  <c r="G374" i="38"/>
  <c r="AR314" i="38"/>
  <c r="F154" i="38"/>
  <c r="O216" i="38"/>
  <c r="AQ457" i="38"/>
  <c r="AE391" i="38"/>
  <c r="N359" i="38"/>
  <c r="AG158" i="38"/>
  <c r="R443" i="38"/>
  <c r="AN393" i="38"/>
  <c r="P318" i="38"/>
  <c r="AG355" i="38"/>
  <c r="T462" i="38"/>
  <c r="J367" i="38"/>
  <c r="N430" i="38"/>
  <c r="AL457" i="38"/>
  <c r="O387" i="38"/>
  <c r="Z409" i="38"/>
  <c r="AN438" i="38"/>
  <c r="K288" i="38"/>
  <c r="Q257" i="38"/>
  <c r="AK464" i="38"/>
  <c r="V126" i="38"/>
  <c r="AH463" i="38"/>
  <c r="G245" i="38"/>
  <c r="AF380" i="38"/>
  <c r="X448" i="38"/>
  <c r="W230" i="38"/>
  <c r="M198" i="38"/>
  <c r="S331" i="38"/>
  <c r="T248" i="38"/>
  <c r="AH467" i="38"/>
  <c r="AD423" i="38"/>
  <c r="X415" i="38"/>
  <c r="AP157" i="38"/>
  <c r="S164" i="38"/>
  <c r="AD339" i="38"/>
  <c r="AT396" i="38"/>
  <c r="AF411" i="38"/>
  <c r="AF405" i="38"/>
  <c r="O288" i="38"/>
  <c r="R151" i="38"/>
  <c r="AT89" i="38"/>
  <c r="X306" i="38"/>
  <c r="D418" i="38"/>
  <c r="Y395" i="38"/>
  <c r="V431" i="38"/>
  <c r="G451" i="38"/>
  <c r="O317" i="38"/>
  <c r="AM389" i="38"/>
  <c r="N185" i="38"/>
  <c r="AH387" i="38"/>
  <c r="Z315" i="38"/>
  <c r="T85" i="38"/>
  <c r="AI231" i="38"/>
  <c r="T431" i="38"/>
  <c r="Z331" i="38"/>
  <c r="L212" i="38"/>
  <c r="M407" i="38"/>
  <c r="E314" i="38"/>
  <c r="S472" i="38"/>
  <c r="R258" i="38"/>
  <c r="AG423" i="38"/>
  <c r="AE257" i="38"/>
  <c r="P198" i="38"/>
  <c r="AJ317" i="38"/>
  <c r="AH325" i="38"/>
  <c r="W442" i="38"/>
  <c r="O79" i="38"/>
  <c r="E103" i="38"/>
  <c r="AK410" i="38"/>
  <c r="J361" i="38"/>
  <c r="D213" i="38"/>
  <c r="BE213" i="38" s="1"/>
  <c r="AJ395" i="38"/>
  <c r="AN326" i="38"/>
  <c r="AS119" i="38"/>
  <c r="AJ472" i="38"/>
  <c r="V115" i="38"/>
  <c r="O215" i="38"/>
  <c r="G235" i="38"/>
  <c r="U109" i="38"/>
  <c r="J304" i="38"/>
  <c r="O399" i="38"/>
  <c r="AJ374" i="38"/>
  <c r="AF329" i="38"/>
  <c r="D87" i="38"/>
  <c r="L365" i="38"/>
  <c r="N378" i="38"/>
  <c r="AP380" i="38"/>
  <c r="I278" i="38"/>
  <c r="F133" i="38"/>
  <c r="AR382" i="38"/>
  <c r="I279" i="38"/>
  <c r="V399" i="38"/>
  <c r="I109" i="38"/>
  <c r="R368" i="38"/>
  <c r="V230" i="38"/>
  <c r="AD399" i="38"/>
  <c r="M414" i="38"/>
  <c r="U362" i="38"/>
  <c r="E380" i="38"/>
  <c r="F74" i="38"/>
  <c r="AD430" i="38"/>
  <c r="Q391" i="38"/>
  <c r="AA182" i="38"/>
  <c r="AQ311" i="38"/>
  <c r="D435" i="38"/>
  <c r="H345" i="38"/>
  <c r="AK229" i="38"/>
  <c r="AQ346" i="38"/>
  <c r="L335" i="38"/>
  <c r="E168" i="38"/>
  <c r="K402" i="38"/>
  <c r="X108" i="38"/>
  <c r="X216" i="38"/>
  <c r="F291" i="38"/>
  <c r="AJ384" i="38"/>
  <c r="D350" i="38"/>
  <c r="AS291" i="38"/>
  <c r="AN385" i="38"/>
  <c r="AL304" i="38"/>
  <c r="AG277" i="38"/>
  <c r="AA298" i="38"/>
  <c r="Z292" i="38"/>
  <c r="Y163" i="38"/>
  <c r="F244" i="38"/>
  <c r="AB460" i="38"/>
  <c r="AR305" i="38"/>
  <c r="AL184" i="38"/>
  <c r="AJ165" i="38"/>
  <c r="AF274" i="38"/>
  <c r="AL310" i="38"/>
  <c r="AF379" i="38"/>
  <c r="AK203" i="38"/>
  <c r="Y295" i="38"/>
  <c r="F238" i="38"/>
  <c r="AR201" i="38"/>
  <c r="H424" i="38"/>
  <c r="AO443" i="38"/>
  <c r="AI392" i="38"/>
  <c r="F293" i="38"/>
  <c r="G222" i="38"/>
  <c r="Q139" i="38"/>
  <c r="AL368" i="38"/>
  <c r="Q392" i="38"/>
  <c r="Y389" i="38"/>
  <c r="T465" i="38"/>
  <c r="AN239" i="38"/>
  <c r="M402" i="38"/>
  <c r="G357" i="38"/>
  <c r="L440" i="38"/>
  <c r="J450" i="38"/>
  <c r="AE469" i="38"/>
  <c r="I399" i="38"/>
  <c r="AE367" i="38"/>
  <c r="AA315" i="38"/>
  <c r="J346" i="38"/>
  <c r="R471" i="38"/>
  <c r="O417" i="38"/>
  <c r="R309" i="38"/>
  <c r="AA448" i="38"/>
  <c r="AP375" i="38"/>
  <c r="AI463" i="38"/>
  <c r="J445" i="38"/>
  <c r="AI410" i="38"/>
  <c r="O459" i="38"/>
  <c r="Q73" i="38"/>
  <c r="H271" i="38"/>
  <c r="AR188" i="38"/>
  <c r="E296" i="38"/>
  <c r="AP152" i="38"/>
  <c r="E340" i="38"/>
  <c r="O171" i="38"/>
  <c r="F461" i="38"/>
  <c r="AE269" i="38"/>
  <c r="AC428" i="38"/>
  <c r="M284" i="38"/>
  <c r="V277" i="38"/>
  <c r="AF99" i="38"/>
  <c r="Q330" i="38"/>
  <c r="M418" i="38"/>
  <c r="AM342" i="38"/>
  <c r="D267" i="38"/>
  <c r="AP461" i="38"/>
  <c r="AC409" i="38"/>
  <c r="N426" i="38"/>
  <c r="S174" i="38"/>
  <c r="N311" i="38"/>
  <c r="N324" i="38"/>
  <c r="AN264" i="38"/>
  <c r="AN449" i="38"/>
  <c r="S172" i="38"/>
  <c r="E407" i="38"/>
  <c r="V364" i="38"/>
  <c r="AE276" i="38"/>
  <c r="AE304" i="38"/>
  <c r="D105" i="38"/>
  <c r="AL446" i="38"/>
  <c r="Q415" i="38"/>
  <c r="AF169" i="38"/>
  <c r="AL357" i="38"/>
  <c r="G358" i="38"/>
  <c r="N81" i="38"/>
  <c r="AE376" i="38"/>
  <c r="E204" i="38"/>
  <c r="AE101" i="38"/>
  <c r="D426" i="38"/>
  <c r="F123" i="38"/>
  <c r="K318" i="38"/>
  <c r="AR261" i="38"/>
  <c r="M391" i="38"/>
  <c r="X310" i="38"/>
  <c r="H242" i="38"/>
  <c r="O443" i="38"/>
  <c r="D373" i="38"/>
  <c r="D288" i="38"/>
  <c r="E268" i="38"/>
  <c r="AQ273" i="38"/>
  <c r="AI113" i="38"/>
  <c r="AQ330" i="38"/>
  <c r="AH458" i="38"/>
  <c r="AR456" i="38"/>
  <c r="V339" i="38"/>
  <c r="R194" i="38"/>
  <c r="G423" i="38"/>
  <c r="Q402" i="38"/>
  <c r="AQ283" i="38"/>
  <c r="AO257" i="38"/>
  <c r="AD201" i="38"/>
  <c r="AI234" i="38"/>
  <c r="AH242" i="38"/>
  <c r="AI330" i="38"/>
  <c r="AA440" i="38"/>
  <c r="AH323" i="38"/>
  <c r="AT216" i="38"/>
  <c r="AJ245" i="38"/>
  <c r="M451" i="38"/>
  <c r="AI389" i="38"/>
  <c r="R452" i="38"/>
  <c r="T365" i="38"/>
  <c r="AI284" i="38"/>
  <c r="AR368" i="38"/>
  <c r="AJ459" i="38"/>
  <c r="W344" i="38"/>
  <c r="AN249" i="38"/>
  <c r="X418" i="38"/>
  <c r="S300" i="38"/>
  <c r="U311" i="38"/>
  <c r="AB433" i="38"/>
  <c r="AG395" i="38"/>
  <c r="AT330" i="38"/>
  <c r="AF387" i="38"/>
  <c r="N299" i="38"/>
  <c r="J170" i="38"/>
  <c r="AC284" i="38"/>
  <c r="AD303" i="38"/>
  <c r="AJ447" i="38"/>
  <c r="V129" i="38"/>
  <c r="Z127" i="38"/>
  <c r="AO420" i="38"/>
  <c r="H399" i="38"/>
  <c r="X451" i="38"/>
  <c r="AT448" i="38"/>
  <c r="AI404" i="38"/>
  <c r="AI101" i="38"/>
  <c r="T263" i="38"/>
  <c r="M167" i="38"/>
  <c r="Q363" i="38"/>
  <c r="H253" i="38"/>
  <c r="AR260" i="38"/>
  <c r="D263" i="38"/>
  <c r="N237" i="38"/>
  <c r="V440" i="38"/>
  <c r="D387" i="38"/>
  <c r="E244" i="38"/>
  <c r="AC281" i="38"/>
  <c r="AM304" i="38"/>
  <c r="G394" i="38"/>
  <c r="AH192" i="38"/>
  <c r="N343" i="38"/>
  <c r="U126" i="38"/>
  <c r="U103" i="38"/>
  <c r="AT73" i="38"/>
  <c r="R381" i="38"/>
  <c r="R135" i="38"/>
  <c r="AS154" i="38"/>
  <c r="AI143" i="38"/>
  <c r="L128" i="38"/>
  <c r="F285" i="38"/>
  <c r="L413" i="38"/>
  <c r="AD210" i="38"/>
  <c r="AR178" i="38"/>
  <c r="D84" i="38"/>
  <c r="W387" i="38"/>
  <c r="AJ252" i="38"/>
  <c r="D355" i="38"/>
  <c r="AO98" i="38"/>
  <c r="Y129" i="38"/>
  <c r="AH203" i="38"/>
  <c r="P141" i="38"/>
  <c r="AS469" i="38"/>
  <c r="AJ431" i="38"/>
  <c r="AH429" i="38"/>
  <c r="AJ232" i="38"/>
  <c r="AA210" i="38"/>
  <c r="K120" i="38"/>
  <c r="AK78" i="38"/>
  <c r="AH154" i="38"/>
  <c r="L334" i="38"/>
  <c r="J234" i="38"/>
  <c r="AL315" i="38"/>
  <c r="O335" i="38"/>
  <c r="AN146" i="38"/>
  <c r="AI413" i="38"/>
  <c r="D154" i="38"/>
  <c r="AG82" i="38"/>
  <c r="G412" i="38"/>
  <c r="X144" i="38"/>
  <c r="D97" i="38"/>
  <c r="K393" i="38"/>
  <c r="AI422" i="38"/>
  <c r="Q132" i="38"/>
  <c r="S308" i="38"/>
  <c r="S188" i="38"/>
  <c r="M347" i="38"/>
  <c r="W433" i="38"/>
  <c r="N229" i="38"/>
  <c r="AS370" i="38"/>
  <c r="G181" i="38"/>
  <c r="W366" i="38"/>
  <c r="R310" i="38"/>
  <c r="AB463" i="38"/>
  <c r="P317" i="38"/>
  <c r="AE373" i="38"/>
  <c r="E466" i="38"/>
  <c r="U277" i="38"/>
  <c r="F253" i="38"/>
  <c r="AR252" i="38"/>
  <c r="S464" i="38"/>
  <c r="H358" i="38"/>
  <c r="AJ121" i="38"/>
  <c r="R163" i="38"/>
  <c r="G385" i="38"/>
  <c r="AQ364" i="38"/>
  <c r="AO312" i="38"/>
  <c r="AK169" i="38"/>
  <c r="J422" i="38"/>
  <c r="X232" i="38"/>
  <c r="AH419" i="38"/>
  <c r="AP116" i="38"/>
  <c r="Q76" i="38"/>
  <c r="AF465" i="38"/>
  <c r="D419" i="38"/>
  <c r="U427" i="38"/>
  <c r="F182" i="38"/>
  <c r="AQ118" i="38"/>
  <c r="T236" i="38"/>
  <c r="AA190" i="38"/>
  <c r="N248" i="38"/>
  <c r="P319" i="38"/>
  <c r="AK227" i="38"/>
  <c r="R210" i="38"/>
  <c r="AC253" i="38"/>
  <c r="AL409" i="38"/>
  <c r="Q120" i="38"/>
  <c r="AP321" i="38"/>
  <c r="I230" i="38"/>
  <c r="AL407" i="38"/>
  <c r="Q214" i="38"/>
  <c r="O130" i="38"/>
  <c r="AM289" i="38"/>
  <c r="I317" i="38"/>
  <c r="AQ299" i="38"/>
  <c r="AP419" i="38"/>
  <c r="L142" i="38"/>
  <c r="AA252" i="38"/>
  <c r="AO348" i="38"/>
  <c r="H325" i="38"/>
  <c r="H294" i="38"/>
  <c r="AP429" i="38"/>
  <c r="S348" i="38"/>
  <c r="H206" i="38"/>
  <c r="AI256" i="38"/>
  <c r="P346" i="38"/>
  <c r="AN195" i="38"/>
  <c r="N372" i="38"/>
  <c r="AA269" i="38"/>
  <c r="AI193" i="38"/>
  <c r="F442" i="38"/>
  <c r="AB73" i="38"/>
  <c r="H210" i="38"/>
  <c r="O250" i="38"/>
  <c r="K273" i="38"/>
  <c r="AE144" i="38"/>
  <c r="J141" i="38"/>
  <c r="AF472" i="38"/>
  <c r="AK284" i="38"/>
  <c r="AB351" i="38"/>
  <c r="T213" i="38"/>
  <c r="AD215" i="38"/>
  <c r="AS361" i="38"/>
  <c r="AM299" i="38"/>
  <c r="S132" i="38"/>
  <c r="AO414" i="38"/>
  <c r="P195" i="38"/>
  <c r="X424" i="38"/>
  <c r="Z143" i="38"/>
  <c r="G112" i="38"/>
  <c r="AJ406" i="38"/>
  <c r="T386" i="38"/>
  <c r="O197" i="38"/>
  <c r="Y368" i="38"/>
  <c r="AD334" i="38"/>
  <c r="AN410" i="38"/>
  <c r="W298" i="38"/>
  <c r="U266" i="38"/>
  <c r="AB81" i="38"/>
  <c r="AT299" i="38"/>
  <c r="Q272" i="38"/>
  <c r="X447" i="38"/>
  <c r="I256" i="38"/>
  <c r="F307" i="38"/>
  <c r="E427" i="38"/>
  <c r="X315" i="38"/>
  <c r="AB307" i="38"/>
  <c r="AS159" i="38"/>
  <c r="AD73" i="38"/>
  <c r="L237" i="38"/>
  <c r="E160" i="38"/>
  <c r="AM215" i="38"/>
  <c r="AK347" i="38"/>
  <c r="Y182" i="38"/>
  <c r="AC363" i="38"/>
  <c r="G424" i="38"/>
  <c r="AS418" i="38"/>
  <c r="J97" i="38"/>
  <c r="AF133" i="38"/>
  <c r="I308" i="38"/>
  <c r="AC247" i="38"/>
  <c r="W367" i="38"/>
  <c r="T379" i="38"/>
  <c r="I190" i="38"/>
  <c r="E456" i="38"/>
  <c r="O125" i="38"/>
  <c r="K367" i="38"/>
  <c r="AO468" i="38"/>
  <c r="T468" i="38"/>
  <c r="F166" i="38"/>
  <c r="AA360" i="38"/>
  <c r="R182" i="38"/>
  <c r="L417" i="38"/>
  <c r="M155" i="38"/>
  <c r="T241" i="38"/>
  <c r="Q156" i="38"/>
  <c r="AK73" i="38"/>
  <c r="AS455" i="38"/>
  <c r="T455" i="38"/>
  <c r="V472" i="38"/>
  <c r="R263" i="38"/>
  <c r="Q256" i="38"/>
  <c r="S168" i="38"/>
  <c r="AL353" i="38"/>
  <c r="K370" i="38"/>
  <c r="AL284" i="38"/>
  <c r="R447" i="38"/>
  <c r="AP261" i="38"/>
  <c r="AA274" i="38"/>
  <c r="AI445" i="38"/>
  <c r="AA324" i="38"/>
  <c r="AN463" i="38"/>
  <c r="S177" i="38"/>
  <c r="AB309" i="38"/>
  <c r="AL290" i="38"/>
  <c r="AA76" i="38"/>
  <c r="AT341" i="38"/>
  <c r="AE128" i="38"/>
  <c r="AO123" i="38"/>
  <c r="AS358" i="38"/>
  <c r="V425" i="38"/>
  <c r="AB123" i="38"/>
  <c r="R192" i="38"/>
  <c r="AS229" i="38"/>
  <c r="AL416" i="38"/>
  <c r="AD316" i="38"/>
  <c r="AE441" i="38"/>
  <c r="K133" i="38"/>
  <c r="N418" i="38"/>
  <c r="Z175" i="38"/>
  <c r="D433" i="38"/>
  <c r="V137" i="38"/>
  <c r="AB362" i="38"/>
  <c r="W199" i="38"/>
  <c r="AE119" i="38"/>
  <c r="AA110" i="38"/>
  <c r="AO407" i="38"/>
  <c r="AS76" i="38"/>
  <c r="AQ164" i="38"/>
  <c r="AD175" i="38"/>
  <c r="AJ454" i="38"/>
  <c r="F98" i="38"/>
  <c r="O154" i="38"/>
  <c r="AF463" i="38"/>
  <c r="AE134" i="38"/>
  <c r="X260" i="38"/>
  <c r="AR384" i="38"/>
  <c r="AS372" i="38"/>
  <c r="AF191" i="38"/>
  <c r="AS330" i="38"/>
  <c r="AK330" i="38"/>
  <c r="AI318" i="38"/>
  <c r="T86" i="38"/>
  <c r="P442" i="38"/>
  <c r="I360" i="38"/>
  <c r="E363" i="38"/>
  <c r="E349" i="38"/>
  <c r="T152" i="38"/>
  <c r="AK242" i="38"/>
  <c r="S222" i="38"/>
  <c r="AL462" i="38"/>
  <c r="V344" i="38"/>
  <c r="G455" i="38"/>
  <c r="AG136" i="38"/>
  <c r="W343" i="38"/>
  <c r="AE375" i="38"/>
  <c r="AI324" i="38"/>
  <c r="O306" i="38"/>
  <c r="AM435" i="38"/>
  <c r="E280" i="38"/>
  <c r="R352" i="38"/>
  <c r="AM131" i="38"/>
  <c r="K359" i="38"/>
  <c r="AB158" i="38"/>
  <c r="AK340" i="38"/>
  <c r="V178" i="38"/>
  <c r="E230" i="38"/>
  <c r="J355" i="38"/>
  <c r="T277" i="38"/>
  <c r="AD372" i="38"/>
  <c r="F159" i="38"/>
  <c r="AK453" i="38"/>
  <c r="AJ413" i="38"/>
  <c r="AG326" i="38"/>
  <c r="D408" i="38"/>
  <c r="Y319" i="38"/>
  <c r="O469" i="38"/>
  <c r="Q444" i="38"/>
  <c r="U139" i="38"/>
  <c r="AJ465" i="38"/>
  <c r="AH359" i="38"/>
  <c r="AQ271" i="38"/>
  <c r="AJ436" i="38"/>
  <c r="AE184" i="38"/>
  <c r="L192" i="38"/>
  <c r="AA466" i="38"/>
  <c r="AL393" i="38"/>
  <c r="AT323" i="38"/>
  <c r="Z123" i="38"/>
  <c r="M448" i="38"/>
  <c r="AJ311" i="38"/>
  <c r="AE186" i="38"/>
  <c r="AJ321" i="38"/>
  <c r="J198" i="38"/>
  <c r="AE214" i="38"/>
  <c r="AO397" i="38"/>
  <c r="O274" i="38"/>
  <c r="AH413" i="38"/>
  <c r="AM307" i="38"/>
  <c r="AQ112" i="38"/>
  <c r="T362" i="38"/>
  <c r="V333" i="38"/>
  <c r="AP304" i="38"/>
  <c r="AN430" i="38"/>
  <c r="AI145" i="38"/>
  <c r="E74" i="38"/>
  <c r="AI96" i="38"/>
  <c r="O362" i="38"/>
  <c r="G239" i="38"/>
  <c r="Z424" i="38"/>
  <c r="AT446" i="38"/>
  <c r="R95" i="38"/>
  <c r="Y336" i="38"/>
  <c r="AJ327" i="38"/>
  <c r="AO375" i="38"/>
  <c r="AB277" i="38"/>
  <c r="AT270" i="38"/>
  <c r="O280" i="38"/>
  <c r="E194" i="38"/>
  <c r="AC455" i="38"/>
  <c r="J281" i="38"/>
  <c r="S234" i="38"/>
  <c r="K245" i="38"/>
  <c r="AE381" i="38"/>
  <c r="AC167" i="38"/>
  <c r="AK395" i="38"/>
  <c r="X264" i="38"/>
  <c r="T287" i="38"/>
  <c r="AH84" i="38"/>
  <c r="F121" i="38"/>
  <c r="G336" i="38"/>
  <c r="AS302" i="38"/>
  <c r="D417" i="38"/>
  <c r="AT244" i="38"/>
  <c r="AO454" i="38"/>
  <c r="AR405" i="38"/>
  <c r="AG380" i="38"/>
  <c r="AC413" i="38"/>
  <c r="AH376" i="38"/>
  <c r="Q264" i="38"/>
  <c r="N252" i="38"/>
  <c r="Z265" i="38"/>
  <c r="Y392" i="38"/>
  <c r="S437" i="38"/>
  <c r="L268" i="38"/>
  <c r="AH406" i="38"/>
  <c r="AF439" i="38"/>
  <c r="E368" i="38"/>
  <c r="X322" i="38"/>
  <c r="E443" i="38"/>
  <c r="AI434" i="38"/>
  <c r="AN268" i="38"/>
  <c r="AB233" i="38"/>
  <c r="AJ229" i="38"/>
  <c r="AD414" i="38"/>
  <c r="R205" i="38"/>
  <c r="L333" i="38"/>
  <c r="AK161" i="38"/>
  <c r="V321" i="38"/>
  <c r="AQ445" i="38"/>
  <c r="AN358" i="38"/>
  <c r="AC314" i="38"/>
  <c r="F210" i="38"/>
  <c r="Q240" i="38"/>
  <c r="M195" i="38"/>
  <c r="Q230" i="38"/>
  <c r="N204" i="38"/>
  <c r="AA231" i="38"/>
  <c r="V227" i="38"/>
  <c r="AP426" i="38"/>
  <c r="Q311" i="38"/>
  <c r="H375" i="38"/>
  <c r="AQ374" i="38"/>
  <c r="F445" i="38"/>
  <c r="AP310" i="38"/>
  <c r="AB77" i="38"/>
  <c r="G159" i="38"/>
  <c r="AD345" i="38"/>
  <c r="J172" i="38"/>
  <c r="O404" i="38"/>
  <c r="R189" i="38"/>
  <c r="N317" i="38"/>
  <c r="AR120" i="38"/>
  <c r="AR271" i="38"/>
  <c r="F325" i="38"/>
  <c r="Z222" i="38"/>
  <c r="AJ405" i="38"/>
  <c r="AT468" i="38"/>
  <c r="AT462" i="38"/>
  <c r="AO399" i="38"/>
  <c r="AL385" i="38"/>
  <c r="L123" i="38"/>
  <c r="AI429" i="38"/>
  <c r="AC415" i="38"/>
  <c r="AI162" i="38"/>
  <c r="AI221" i="38"/>
  <c r="AT239" i="38"/>
  <c r="P236" i="38"/>
  <c r="AL221" i="38"/>
  <c r="AQ281" i="38"/>
  <c r="Z431" i="38"/>
  <c r="K350" i="38"/>
  <c r="AC200" i="38"/>
  <c r="AR116" i="38"/>
  <c r="W267" i="38"/>
  <c r="AT442" i="38"/>
  <c r="Z433" i="38"/>
  <c r="W284" i="38"/>
  <c r="AT249" i="38"/>
  <c r="M471" i="38"/>
  <c r="K238" i="38"/>
  <c r="X373" i="38"/>
  <c r="W467" i="38"/>
  <c r="J318" i="38"/>
  <c r="AB147" i="38"/>
  <c r="P332" i="38"/>
  <c r="Q416" i="38"/>
  <c r="AP469" i="38"/>
  <c r="Y377" i="38"/>
  <c r="U292" i="38"/>
  <c r="U272" i="38"/>
  <c r="P82" i="38"/>
  <c r="AL240" i="38"/>
  <c r="AC156" i="38"/>
  <c r="T294" i="38"/>
  <c r="AS405" i="38"/>
  <c r="V442" i="38"/>
  <c r="AF98" i="38"/>
  <c r="O455" i="38"/>
  <c r="E73" i="38"/>
  <c r="AR396" i="38"/>
  <c r="AP423" i="38"/>
  <c r="AD213" i="38"/>
  <c r="X147" i="38"/>
  <c r="AQ453" i="38"/>
  <c r="AQ370" i="38"/>
  <c r="AT466" i="38"/>
  <c r="T295" i="38"/>
  <c r="N397" i="38"/>
  <c r="G352" i="38"/>
  <c r="AB318" i="38"/>
  <c r="R74" i="38"/>
  <c r="AS195" i="38"/>
  <c r="Z454" i="38"/>
  <c r="S139" i="38"/>
  <c r="V457" i="38"/>
  <c r="AK149" i="38"/>
  <c r="AN275" i="38"/>
  <c r="T185" i="38"/>
  <c r="Q232" i="38"/>
  <c r="Q274" i="38"/>
  <c r="AS135" i="38"/>
  <c r="W170" i="38"/>
  <c r="P446" i="38"/>
  <c r="AE385" i="38"/>
  <c r="N413" i="38"/>
  <c r="AT263" i="38"/>
  <c r="AP203" i="38"/>
  <c r="K323" i="38"/>
  <c r="U415" i="38"/>
  <c r="T348" i="38"/>
  <c r="E315" i="38"/>
  <c r="O440" i="38"/>
  <c r="W466" i="38"/>
  <c r="E238" i="38"/>
  <c r="AB372" i="38"/>
  <c r="AI178" i="38"/>
  <c r="AR400" i="38"/>
  <c r="R451" i="38"/>
  <c r="O319" i="38"/>
  <c r="AT414" i="38"/>
  <c r="AC447" i="38"/>
  <c r="V445" i="38"/>
  <c r="F270" i="38"/>
  <c r="AC464" i="38"/>
  <c r="AE177" i="38"/>
  <c r="M160" i="38"/>
  <c r="AT315" i="38"/>
  <c r="W295" i="38"/>
  <c r="AA390" i="38"/>
  <c r="AK127" i="38"/>
  <c r="AO297" i="38"/>
  <c r="AS350" i="38"/>
  <c r="AP173" i="38"/>
  <c r="Z250" i="38"/>
  <c r="V244" i="38"/>
  <c r="AN471" i="38"/>
  <c r="AB259" i="38"/>
  <c r="D330" i="38"/>
  <c r="AK251" i="38"/>
  <c r="L317" i="38"/>
  <c r="Q169" i="38"/>
  <c r="S270" i="38"/>
  <c r="AB432" i="38"/>
  <c r="D188" i="38"/>
  <c r="J179" i="38"/>
  <c r="Z225" i="38"/>
  <c r="O291" i="38"/>
  <c r="AI377" i="38"/>
  <c r="AD469" i="38"/>
  <c r="E157" i="38"/>
  <c r="AS324" i="38"/>
  <c r="AR148" i="38"/>
  <c r="Z320" i="38"/>
  <c r="H281" i="38"/>
  <c r="S226" i="38"/>
  <c r="AH141" i="38"/>
  <c r="AM340" i="38"/>
  <c r="T454" i="38"/>
  <c r="I300" i="38"/>
  <c r="X201" i="38"/>
  <c r="P280" i="38"/>
  <c r="AN178" i="38"/>
  <c r="D221" i="38"/>
  <c r="AS323" i="38"/>
  <c r="AJ75" i="38"/>
  <c r="AH198" i="38"/>
  <c r="Q122" i="38"/>
  <c r="Y216" i="38"/>
  <c r="R365" i="38"/>
  <c r="AJ462" i="38"/>
  <c r="AQ341" i="38"/>
  <c r="AA285" i="38"/>
  <c r="S179" i="38"/>
  <c r="AF139" i="38"/>
  <c r="AQ134" i="38"/>
  <c r="Q394" i="38"/>
  <c r="AP459" i="38"/>
  <c r="AI390" i="38"/>
  <c r="R240" i="38"/>
  <c r="X275" i="38"/>
  <c r="E426" i="38"/>
  <c r="T451" i="38"/>
  <c r="AH175" i="38"/>
  <c r="I366" i="38"/>
  <c r="AH261" i="38"/>
  <c r="U377" i="38"/>
  <c r="AR150" i="38"/>
  <c r="Y274" i="38"/>
  <c r="D114" i="38"/>
  <c r="T444" i="38"/>
  <c r="G442" i="38"/>
  <c r="E353" i="38"/>
  <c r="Y187" i="38"/>
  <c r="AB344" i="38"/>
  <c r="AN391" i="38"/>
  <c r="K301" i="38"/>
  <c r="AC472" i="38"/>
  <c r="AO403" i="38"/>
  <c r="W203" i="38"/>
  <c r="V416" i="38"/>
  <c r="G313" i="38"/>
  <c r="Z450" i="38"/>
  <c r="AE346" i="38"/>
  <c r="AD279" i="38"/>
  <c r="H124" i="38"/>
  <c r="AC407" i="38"/>
  <c r="AN283" i="38"/>
  <c r="AG330" i="38"/>
  <c r="Z470" i="38"/>
  <c r="U354" i="38"/>
  <c r="R155" i="38"/>
  <c r="V180" i="38"/>
  <c r="AR354" i="38"/>
  <c r="AQ454" i="38"/>
  <c r="Y365" i="38"/>
  <c r="Y453" i="38"/>
  <c r="L328" i="38"/>
  <c r="AN462" i="38"/>
  <c r="R470" i="38"/>
  <c r="AL395" i="38"/>
  <c r="W181" i="38"/>
  <c r="AA423" i="38"/>
  <c r="K365" i="38"/>
  <c r="AH218" i="38"/>
  <c r="AB121" i="38"/>
  <c r="AS174" i="38"/>
  <c r="AK318" i="38"/>
  <c r="AJ263" i="38"/>
  <c r="D186" i="38"/>
  <c r="P329" i="38"/>
  <c r="Q390" i="38"/>
  <c r="N387" i="38"/>
  <c r="AC397" i="38"/>
  <c r="X459" i="38"/>
  <c r="AG324" i="38"/>
  <c r="AB434" i="38"/>
  <c r="P409" i="38"/>
  <c r="M324" i="38"/>
  <c r="D424" i="38"/>
  <c r="AI316" i="38"/>
  <c r="AE240" i="38"/>
  <c r="H200" i="38"/>
  <c r="X340" i="38"/>
  <c r="AM270" i="38"/>
  <c r="G362" i="38"/>
  <c r="T134" i="38"/>
  <c r="L226" i="38"/>
  <c r="AD335" i="38"/>
  <c r="G157" i="38"/>
  <c r="AJ399" i="38"/>
  <c r="H204" i="38"/>
  <c r="W443" i="38"/>
  <c r="K204" i="38"/>
  <c r="I310" i="38"/>
  <c r="P126" i="38"/>
  <c r="D176" i="38"/>
  <c r="AO282" i="38"/>
  <c r="AS136" i="38"/>
  <c r="AG450" i="38"/>
  <c r="U289" i="38"/>
  <c r="Y391" i="38"/>
  <c r="R323" i="38"/>
  <c r="AH348" i="38"/>
  <c r="I309" i="38"/>
  <c r="Z165" i="38"/>
  <c r="AR423" i="38"/>
  <c r="Y311" i="38"/>
  <c r="X300" i="38"/>
  <c r="AH272" i="38"/>
  <c r="T296" i="38"/>
  <c r="AJ131" i="38"/>
  <c r="O391" i="38"/>
  <c r="G74" i="38"/>
  <c r="AC116" i="38"/>
  <c r="Q405" i="38"/>
  <c r="AG471" i="38"/>
  <c r="AP421" i="38"/>
  <c r="AC347" i="38"/>
  <c r="AK257" i="38"/>
  <c r="H213" i="38"/>
  <c r="AH337" i="38"/>
  <c r="AC219" i="38"/>
  <c r="W123" i="38"/>
  <c r="G445" i="38"/>
  <c r="G251" i="38"/>
  <c r="G108" i="38"/>
  <c r="Y218" i="38"/>
  <c r="F372" i="38"/>
  <c r="AQ172" i="38"/>
  <c r="J166" i="38"/>
  <c r="AQ380" i="38"/>
  <c r="AI450" i="38"/>
  <c r="AJ189" i="38"/>
  <c r="J188" i="38"/>
  <c r="AR385" i="38"/>
  <c r="R305" i="38"/>
  <c r="AM399" i="38"/>
  <c r="AK119" i="38"/>
  <c r="AC342" i="38"/>
  <c r="AE93" i="38"/>
  <c r="AS459" i="38"/>
  <c r="AL325" i="38"/>
  <c r="D405" i="38"/>
  <c r="AC251" i="38"/>
  <c r="AC94" i="38"/>
  <c r="T162" i="38"/>
  <c r="E90" i="38"/>
  <c r="Z307" i="38"/>
  <c r="R83" i="38"/>
  <c r="G291" i="38"/>
  <c r="AD263" i="38"/>
  <c r="O312" i="38"/>
  <c r="AA432" i="38"/>
  <c r="D180" i="38"/>
  <c r="Z119" i="38"/>
  <c r="X434" i="38"/>
  <c r="T321" i="38"/>
  <c r="Y428" i="38"/>
  <c r="K218" i="38"/>
  <c r="AK179" i="38"/>
  <c r="AK439" i="38"/>
  <c r="AJ375" i="38"/>
  <c r="AG117" i="38"/>
  <c r="AL397" i="38"/>
  <c r="AH292" i="38"/>
  <c r="AF381" i="38"/>
  <c r="AG300" i="38"/>
  <c r="J117" i="38"/>
  <c r="R339" i="38"/>
  <c r="AP357" i="38"/>
  <c r="G342" i="38"/>
  <c r="G386" i="38"/>
  <c r="P305" i="38"/>
  <c r="AR416" i="38"/>
  <c r="K316" i="38"/>
  <c r="AF260" i="38"/>
  <c r="AI184" i="38"/>
  <c r="AJ310" i="38"/>
  <c r="AT256" i="38"/>
  <c r="AS433" i="38"/>
  <c r="AQ420" i="38"/>
  <c r="AR288" i="38"/>
  <c r="AR268" i="38"/>
  <c r="AK293" i="38"/>
  <c r="M178" i="38"/>
  <c r="AF428" i="38"/>
  <c r="R328" i="38"/>
  <c r="Y202" i="38"/>
  <c r="J146" i="38"/>
  <c r="AG321" i="38"/>
  <c r="AJ366" i="38"/>
  <c r="F273" i="38"/>
  <c r="AL178" i="38"/>
  <c r="AN272" i="38"/>
  <c r="AG307" i="38"/>
  <c r="AD165" i="38"/>
  <c r="AF445" i="38"/>
  <c r="AS263" i="38"/>
  <c r="D227" i="38"/>
  <c r="F195" i="38"/>
  <c r="AQ354" i="38"/>
  <c r="AR397" i="38"/>
  <c r="AF390" i="38"/>
  <c r="AP434" i="38"/>
  <c r="O86" i="38"/>
  <c r="AQ231" i="38"/>
  <c r="R420" i="38"/>
  <c r="J438" i="38"/>
  <c r="AI394" i="38"/>
  <c r="M105" i="38"/>
  <c r="Z429" i="38"/>
  <c r="W334" i="38"/>
  <c r="AG195" i="38"/>
  <c r="Z223" i="38"/>
  <c r="AS185" i="38"/>
  <c r="I276" i="38"/>
  <c r="Z246" i="38"/>
  <c r="Q420" i="38"/>
  <c r="AQ340" i="38"/>
  <c r="Q400" i="38"/>
  <c r="H344" i="38"/>
  <c r="AC137" i="38"/>
  <c r="U385" i="38"/>
  <c r="F340" i="38"/>
  <c r="M409" i="38"/>
  <c r="D415" i="38"/>
  <c r="AN266" i="38"/>
  <c r="G355" i="38"/>
  <c r="AR215" i="38"/>
  <c r="T310" i="38"/>
  <c r="Q201" i="38"/>
  <c r="Q116" i="38"/>
  <c r="Q124" i="38"/>
  <c r="AM298" i="38"/>
  <c r="K336" i="38"/>
  <c r="I132" i="38"/>
  <c r="AG249" i="38"/>
  <c r="E248" i="38"/>
  <c r="U230" i="38"/>
  <c r="AB166" i="38"/>
  <c r="S117" i="38"/>
  <c r="U158" i="38"/>
  <c r="I371" i="38"/>
  <c r="S371" i="38"/>
  <c r="H309" i="38"/>
  <c r="M333" i="38"/>
  <c r="U287" i="38"/>
  <c r="V471" i="38"/>
  <c r="R422" i="38"/>
  <c r="AR448" i="38"/>
  <c r="AI110" i="38"/>
  <c r="AQ274" i="38"/>
  <c r="R356" i="38"/>
  <c r="N375" i="38"/>
  <c r="AJ305" i="38"/>
  <c r="AL192" i="38"/>
  <c r="H457" i="38"/>
  <c r="K324" i="38"/>
  <c r="AB161" i="38"/>
  <c r="N94" i="38"/>
  <c r="AM75" i="38"/>
  <c r="AJ157" i="38"/>
  <c r="AN196" i="38"/>
  <c r="AJ336" i="38"/>
  <c r="V406" i="38"/>
  <c r="AS456" i="38"/>
  <c r="X245" i="38"/>
  <c r="U155" i="38"/>
  <c r="AM466" i="38"/>
  <c r="AE415" i="38"/>
  <c r="D203" i="38"/>
  <c r="Q97" i="38"/>
  <c r="R161" i="38"/>
  <c r="AR380" i="38"/>
  <c r="AB260" i="38"/>
  <c r="AI288" i="38"/>
  <c r="N198" i="38"/>
  <c r="F416" i="38"/>
  <c r="K312" i="38"/>
  <c r="AC383" i="38"/>
  <c r="AO355" i="38"/>
  <c r="W459" i="38"/>
  <c r="U330" i="38"/>
  <c r="F180" i="38"/>
  <c r="AE254" i="38"/>
  <c r="X92" i="38"/>
  <c r="AB279" i="38"/>
  <c r="K259" i="38"/>
  <c r="T331" i="38"/>
  <c r="AG173" i="38"/>
  <c r="AA243" i="38"/>
  <c r="AL372" i="38"/>
  <c r="AN114" i="38"/>
  <c r="F449" i="38"/>
  <c r="F3" i="40"/>
  <c r="AM388" i="38"/>
  <c r="Q302" i="38"/>
  <c r="R327" i="38"/>
  <c r="AO353" i="38"/>
  <c r="AL282" i="38"/>
  <c r="AF318" i="38"/>
  <c r="U303" i="38"/>
  <c r="R416" i="38"/>
  <c r="F331" i="38"/>
  <c r="AG230" i="38"/>
  <c r="AB291" i="38"/>
  <c r="AN416" i="38"/>
  <c r="AC371" i="38"/>
  <c r="AO180" i="38"/>
  <c r="AM107" i="38"/>
  <c r="S80" i="38"/>
  <c r="L297" i="38"/>
  <c r="D400" i="38"/>
  <c r="AT378" i="38"/>
  <c r="T466" i="38"/>
  <c r="K251" i="38"/>
  <c r="Q238" i="38"/>
  <c r="T334" i="38"/>
  <c r="N190" i="38"/>
  <c r="E167" i="38"/>
  <c r="O115" i="38"/>
  <c r="AQ359" i="38"/>
  <c r="D325" i="38"/>
  <c r="BD325" i="38" s="1"/>
  <c r="L350" i="38"/>
  <c r="G258" i="38"/>
  <c r="M222" i="38"/>
  <c r="AO440" i="38"/>
  <c r="AG438" i="38"/>
  <c r="AP360" i="38"/>
  <c r="X401" i="38"/>
  <c r="J341" i="38"/>
  <c r="AE323" i="38"/>
  <c r="K184" i="38"/>
  <c r="M311" i="38"/>
  <c r="AD100" i="38"/>
  <c r="T347" i="38"/>
  <c r="Z472" i="38"/>
  <c r="J349" i="38"/>
  <c r="N298" i="38"/>
  <c r="Y136" i="38"/>
  <c r="AM127" i="38"/>
  <c r="G368" i="38"/>
  <c r="N191" i="38"/>
  <c r="S290" i="38"/>
  <c r="AD403" i="38"/>
  <c r="AJ434" i="38"/>
  <c r="Q387" i="38"/>
  <c r="AJ418" i="38"/>
  <c r="AB255" i="38"/>
  <c r="K151" i="38"/>
  <c r="L270" i="38"/>
  <c r="AP317" i="38"/>
  <c r="M472" i="38"/>
  <c r="J91" i="38"/>
  <c r="AC302" i="38"/>
  <c r="AL242" i="38"/>
  <c r="O452" i="38"/>
  <c r="AD254" i="38"/>
  <c r="AN440" i="38"/>
  <c r="AN321" i="38"/>
  <c r="AQ379" i="38"/>
  <c r="U420" i="38"/>
  <c r="AI262" i="38"/>
  <c r="Z160" i="38"/>
  <c r="T266" i="38"/>
  <c r="AS215" i="38"/>
  <c r="J152" i="38"/>
  <c r="AR391" i="38"/>
  <c r="M132" i="38"/>
  <c r="E293" i="38"/>
  <c r="D421" i="38"/>
  <c r="X341" i="38"/>
  <c r="G303" i="38"/>
  <c r="AL359" i="38"/>
  <c r="Y329" i="38"/>
  <c r="E326" i="38"/>
  <c r="X166" i="38"/>
  <c r="F160" i="38"/>
  <c r="F247" i="38"/>
  <c r="X202" i="38"/>
  <c r="AF202" i="38"/>
  <c r="O287" i="38"/>
  <c r="AI366" i="38"/>
  <c r="X366" i="38"/>
  <c r="AD344" i="38"/>
  <c r="AM240" i="38"/>
  <c r="I357" i="38"/>
  <c r="U458" i="38"/>
  <c r="G75" i="38"/>
  <c r="G272" i="38"/>
  <c r="E444" i="38"/>
  <c r="AQ464" i="38"/>
  <c r="AL84" i="38"/>
  <c r="AB211" i="38"/>
  <c r="AB435" i="38"/>
  <c r="I365" i="38"/>
  <c r="L315" i="38"/>
  <c r="AT300" i="38"/>
  <c r="P362" i="38"/>
  <c r="T344" i="38"/>
  <c r="AB328" i="38"/>
  <c r="I80" i="38"/>
  <c r="AJ288" i="38"/>
  <c r="K296" i="38"/>
  <c r="R170" i="38"/>
  <c r="O136" i="38"/>
  <c r="AP416" i="38"/>
  <c r="AT336" i="38"/>
  <c r="AN229" i="38"/>
  <c r="R137" i="38"/>
  <c r="AH318" i="38"/>
  <c r="AC372" i="38"/>
  <c r="R340" i="38"/>
  <c r="P404" i="38"/>
  <c r="E423" i="38"/>
  <c r="E214" i="38"/>
  <c r="AL303" i="38"/>
  <c r="X410" i="38"/>
  <c r="U192" i="38"/>
  <c r="AN252" i="38"/>
  <c r="V268" i="38"/>
  <c r="R116" i="38"/>
  <c r="N449" i="38"/>
  <c r="I156" i="38"/>
  <c r="F199" i="38"/>
  <c r="AS102" i="38"/>
  <c r="E345" i="38"/>
  <c r="AR242" i="38"/>
  <c r="S200" i="38"/>
  <c r="O365" i="38"/>
  <c r="T452" i="38"/>
  <c r="O260" i="38"/>
  <c r="AG387" i="38"/>
  <c r="Y447" i="38"/>
  <c r="AD380" i="38"/>
  <c r="P438" i="38"/>
  <c r="AF257" i="38"/>
  <c r="J80" i="38"/>
  <c r="AT318" i="38"/>
  <c r="S85" i="38"/>
  <c r="AH297" i="38"/>
  <c r="AB413" i="38"/>
  <c r="AS153" i="38"/>
  <c r="AC391" i="38"/>
  <c r="AD147" i="38"/>
  <c r="G381" i="38"/>
  <c r="AL146" i="38"/>
  <c r="AI195" i="38"/>
  <c r="X454" i="38"/>
  <c r="L167" i="38"/>
  <c r="U207" i="38"/>
  <c r="X337" i="38"/>
  <c r="AL307" i="38"/>
  <c r="I99" i="38"/>
  <c r="M461" i="38"/>
  <c r="H452" i="38"/>
  <c r="D305" i="38"/>
  <c r="G456" i="38"/>
  <c r="W409" i="38"/>
  <c r="AB210" i="38"/>
  <c r="F429" i="38"/>
  <c r="H365" i="38"/>
  <c r="R293" i="38"/>
  <c r="R464" i="38"/>
  <c r="AH324" i="38"/>
  <c r="AE445" i="38"/>
  <c r="AC367" i="38"/>
  <c r="AM152" i="38"/>
  <c r="T102" i="38"/>
  <c r="E283" i="38"/>
  <c r="AC306" i="38"/>
  <c r="Y251" i="38"/>
  <c r="AL275" i="38"/>
  <c r="S352" i="38"/>
  <c r="Z340" i="38"/>
  <c r="H459" i="38"/>
  <c r="R103" i="38"/>
  <c r="AD311" i="38"/>
  <c r="AE212" i="38"/>
  <c r="R378" i="38"/>
  <c r="AR210" i="38"/>
  <c r="E322" i="38"/>
  <c r="W163" i="38"/>
  <c r="AP112" i="38"/>
  <c r="AH326" i="38"/>
  <c r="AM287" i="38"/>
  <c r="O350" i="38"/>
  <c r="AD243" i="38"/>
  <c r="AO104" i="38"/>
  <c r="AK255" i="38"/>
  <c r="AA323" i="38"/>
  <c r="S357" i="38"/>
  <c r="AI361" i="38"/>
  <c r="M356" i="38"/>
  <c r="AO286" i="38"/>
  <c r="R141" i="38"/>
  <c r="AS353" i="38"/>
  <c r="Z314" i="38"/>
  <c r="AK134" i="38"/>
  <c r="T372" i="38"/>
  <c r="I217" i="38"/>
  <c r="F328" i="38"/>
  <c r="V336" i="38"/>
  <c r="H461" i="38"/>
  <c r="AS428" i="38"/>
  <c r="M376" i="38"/>
  <c r="AG293" i="38"/>
  <c r="AR388" i="38"/>
  <c r="AR248" i="38"/>
  <c r="S388" i="38"/>
  <c r="Y424" i="38"/>
  <c r="Y344" i="38"/>
  <c r="AT231" i="38"/>
  <c r="AK101" i="38"/>
  <c r="AC369" i="38"/>
  <c r="L173" i="38"/>
  <c r="T203" i="38"/>
  <c r="AC122" i="38"/>
  <c r="V388" i="38"/>
  <c r="X387" i="38"/>
  <c r="AL133" i="38"/>
  <c r="R349" i="38"/>
  <c r="F386" i="38"/>
  <c r="AD418" i="38"/>
  <c r="S432" i="38"/>
  <c r="AH153" i="38"/>
  <c r="AA232" i="38"/>
  <c r="W339" i="38"/>
  <c r="Q197" i="38"/>
  <c r="AE334" i="38"/>
  <c r="AN220" i="38"/>
  <c r="V89" i="38"/>
  <c r="AQ408" i="38"/>
  <c r="AD179" i="38"/>
  <c r="AP298" i="38"/>
  <c r="H392" i="38"/>
  <c r="I322" i="38"/>
  <c r="AO457" i="38"/>
  <c r="AA349" i="38"/>
  <c r="AT376" i="38"/>
  <c r="AI83" i="38"/>
  <c r="R431" i="38"/>
  <c r="AF413" i="38"/>
  <c r="AG440" i="38"/>
  <c r="AN439" i="38"/>
  <c r="AN238" i="38"/>
  <c r="O307" i="38"/>
  <c r="I275" i="38"/>
  <c r="AS292" i="38"/>
  <c r="K442" i="38"/>
  <c r="AJ421" i="38"/>
  <c r="D471" i="38"/>
  <c r="BE471" i="38" s="1"/>
  <c r="Y223" i="38"/>
  <c r="P178" i="38"/>
  <c r="J377" i="38"/>
  <c r="AL224" i="38"/>
  <c r="AG421" i="38"/>
  <c r="AK419" i="38"/>
  <c r="J145" i="38"/>
  <c r="V184" i="38"/>
  <c r="N385" i="38"/>
  <c r="AM415" i="38"/>
  <c r="AR102" i="38"/>
  <c r="F232" i="38"/>
  <c r="AT136" i="38"/>
  <c r="AA417" i="38"/>
  <c r="H284" i="38"/>
  <c r="AF402" i="38"/>
  <c r="AS281" i="38"/>
  <c r="X307" i="38"/>
  <c r="M76" i="38"/>
  <c r="S463" i="38"/>
  <c r="O348" i="38"/>
  <c r="AH396" i="38"/>
  <c r="AT233" i="38"/>
  <c r="AD145" i="38"/>
  <c r="AQ247" i="38"/>
  <c r="G392" i="38"/>
  <c r="R180" i="38"/>
  <c r="Q324" i="38"/>
  <c r="N370" i="38"/>
  <c r="E377" i="38"/>
  <c r="R321" i="38"/>
  <c r="Q251" i="38"/>
  <c r="AO73" i="38"/>
  <c r="AO421" i="38"/>
  <c r="F339" i="38"/>
  <c r="D280" i="38"/>
  <c r="BD280" i="38" s="1"/>
  <c r="AR259" i="38"/>
  <c r="AP435" i="38"/>
  <c r="AN308" i="38"/>
  <c r="AI216" i="38"/>
  <c r="O105" i="38"/>
  <c r="D171" i="38"/>
  <c r="BE171" i="38" s="1"/>
  <c r="AJ315" i="38"/>
  <c r="AC410" i="38"/>
  <c r="AM409" i="38"/>
  <c r="AK267" i="38"/>
  <c r="M422" i="38"/>
  <c r="AD193" i="38"/>
  <c r="AE141" i="38"/>
  <c r="AJ382" i="38"/>
  <c r="G256" i="38"/>
  <c r="AT254" i="38"/>
  <c r="AB345" i="38"/>
  <c r="F146" i="38"/>
  <c r="AF432" i="38"/>
  <c r="I290" i="38"/>
  <c r="AR355" i="38"/>
  <c r="I88" i="38"/>
  <c r="M152" i="38"/>
  <c r="K267" i="38"/>
  <c r="AM454" i="38"/>
  <c r="X357" i="38"/>
  <c r="AJ446" i="38"/>
  <c r="K177" i="38"/>
  <c r="X431" i="38"/>
  <c r="Z192" i="38"/>
  <c r="AI247" i="38"/>
  <c r="T253" i="38"/>
  <c r="K157" i="38"/>
  <c r="AE196" i="38"/>
  <c r="AE213" i="38"/>
  <c r="AC381" i="38"/>
  <c r="I233" i="38"/>
  <c r="AH230" i="38"/>
  <c r="X219" i="38"/>
  <c r="AK295" i="38"/>
  <c r="H262" i="38"/>
  <c r="AC395" i="38"/>
  <c r="N144" i="38"/>
  <c r="U194" i="38"/>
  <c r="AJ435" i="38"/>
  <c r="AT122" i="38"/>
  <c r="AH431" i="38"/>
  <c r="G329" i="38"/>
  <c r="J185" i="38"/>
  <c r="AA286" i="38"/>
  <c r="H373" i="38"/>
  <c r="AO458" i="38"/>
  <c r="AN396" i="38"/>
  <c r="N279" i="38"/>
  <c r="L276" i="38"/>
  <c r="R204" i="38"/>
  <c r="AB304" i="38"/>
  <c r="O128" i="38"/>
  <c r="E437" i="38"/>
  <c r="U156" i="38"/>
  <c r="AB99" i="38"/>
  <c r="AJ275" i="38"/>
  <c r="AD329" i="38"/>
  <c r="AQ278" i="38"/>
  <c r="AI459" i="38"/>
  <c r="AF291" i="38"/>
  <c r="Y439" i="38"/>
  <c r="AI443" i="38"/>
  <c r="P456" i="38"/>
  <c r="AN149" i="38"/>
  <c r="V81" i="38"/>
  <c r="AC331" i="38"/>
  <c r="R112" i="38"/>
  <c r="AA363" i="38"/>
  <c r="AI207" i="38"/>
  <c r="Z351" i="38"/>
  <c r="AN276" i="38"/>
  <c r="R289" i="38"/>
  <c r="V463" i="38"/>
  <c r="F426" i="38"/>
  <c r="AK307" i="38"/>
  <c r="X231" i="38"/>
  <c r="Z405" i="38"/>
  <c r="L443" i="38"/>
  <c r="AK416" i="38"/>
  <c r="D148" i="38"/>
  <c r="BC148" i="38" s="1"/>
  <c r="U363" i="38"/>
  <c r="U469" i="38"/>
  <c r="AQ300" i="38"/>
  <c r="I306" i="38"/>
  <c r="O464" i="38"/>
  <c r="K255" i="38"/>
  <c r="AT361" i="38"/>
  <c r="Q273" i="38"/>
  <c r="P425" i="38"/>
  <c r="Y117" i="38"/>
  <c r="G244" i="38"/>
  <c r="F109" i="38"/>
  <c r="G317" i="38"/>
  <c r="AF268" i="38"/>
  <c r="E258" i="38"/>
  <c r="AN228" i="38"/>
  <c r="AB104" i="38"/>
  <c r="Y285" i="38"/>
  <c r="AI273" i="38"/>
  <c r="AG385" i="38"/>
  <c r="AC240" i="38"/>
  <c r="K326" i="38"/>
  <c r="M139" i="38"/>
  <c r="O160" i="38"/>
  <c r="D94" i="38"/>
  <c r="BE94" i="38" s="1"/>
  <c r="H350" i="38"/>
  <c r="AF344" i="38"/>
  <c r="AR286" i="38"/>
  <c r="AD407" i="38"/>
  <c r="W361" i="38"/>
  <c r="AH207" i="38"/>
  <c r="AA222" i="38"/>
  <c r="P199" i="38"/>
  <c r="S395" i="38"/>
  <c r="F184" i="38"/>
  <c r="I396" i="38"/>
  <c r="AI151" i="38"/>
  <c r="AM315" i="38"/>
  <c r="AP471" i="38"/>
  <c r="AK196" i="38"/>
  <c r="U316" i="38"/>
  <c r="AO455" i="38"/>
  <c r="AT158" i="38"/>
  <c r="AQ241" i="38"/>
  <c r="AK446" i="38"/>
  <c r="L186" i="38"/>
  <c r="AD186" i="38"/>
  <c r="AF115" i="38"/>
  <c r="X249" i="38"/>
  <c r="H332" i="38"/>
  <c r="AO141" i="38"/>
  <c r="AD458" i="38"/>
  <c r="T194" i="38"/>
  <c r="V123" i="38"/>
  <c r="U161" i="38"/>
  <c r="F237" i="38"/>
  <c r="AC179" i="38"/>
  <c r="AE372" i="38"/>
  <c r="R211" i="38"/>
  <c r="O384" i="38"/>
  <c r="X381" i="38"/>
  <c r="AJ259" i="38"/>
  <c r="AB178" i="38"/>
  <c r="X262" i="38"/>
  <c r="V282" i="38"/>
  <c r="AG338" i="38"/>
  <c r="AO371" i="38"/>
  <c r="J228" i="38"/>
  <c r="AA193" i="38"/>
  <c r="H88" i="38"/>
  <c r="U367" i="38"/>
  <c r="AF424" i="38"/>
  <c r="AA337" i="38"/>
  <c r="D209" i="38"/>
  <c r="AT156" i="38"/>
  <c r="AI437" i="38"/>
  <c r="K349" i="38"/>
  <c r="Y376" i="38"/>
  <c r="AN118" i="38"/>
  <c r="N318" i="38"/>
  <c r="AA424" i="38"/>
  <c r="AS173" i="38"/>
  <c r="Y307" i="38"/>
  <c r="AO279" i="38"/>
  <c r="F402" i="38"/>
  <c r="Z371" i="38"/>
  <c r="AH453" i="38"/>
  <c r="Q334" i="38"/>
  <c r="P248" i="38"/>
  <c r="AO433" i="38"/>
  <c r="AD451" i="38"/>
  <c r="AF250" i="38"/>
  <c r="AO430" i="38"/>
  <c r="Q382" i="38"/>
  <c r="F349" i="38"/>
  <c r="J109" i="38"/>
  <c r="AA460" i="38"/>
  <c r="AS128" i="38"/>
  <c r="G353" i="38"/>
  <c r="R406" i="38"/>
  <c r="W434" i="38"/>
  <c r="AG308" i="38"/>
  <c r="AB374" i="38"/>
  <c r="AG412" i="38"/>
  <c r="I456" i="38"/>
  <c r="X247" i="38"/>
  <c r="X358" i="38"/>
  <c r="N241" i="38"/>
  <c r="AF284" i="38"/>
  <c r="M406" i="38"/>
  <c r="AJ344" i="38"/>
  <c r="O369" i="38"/>
  <c r="P363" i="38"/>
  <c r="Z355" i="38"/>
  <c r="AE253" i="38"/>
  <c r="Z318" i="38"/>
  <c r="AO214" i="38"/>
  <c r="Y221" i="38"/>
  <c r="AP327" i="38"/>
  <c r="K252" i="38"/>
  <c r="F234" i="38"/>
  <c r="AS300" i="38"/>
  <c r="O429" i="38"/>
  <c r="S185" i="38"/>
  <c r="AA253" i="38"/>
  <c r="AN261" i="38"/>
  <c r="T190" i="38"/>
  <c r="T84" i="38"/>
  <c r="X331" i="38"/>
  <c r="AF270" i="38"/>
  <c r="J106" i="38"/>
  <c r="O150" i="38"/>
  <c r="X149" i="38"/>
  <c r="D161" i="38"/>
  <c r="AC138" i="38"/>
  <c r="G278" i="38"/>
  <c r="M433" i="38"/>
  <c r="W329" i="38"/>
  <c r="AB458" i="38"/>
  <c r="AD434" i="38"/>
  <c r="AJ452" i="38"/>
  <c r="AQ158" i="38"/>
  <c r="D165" i="38"/>
  <c r="D153" i="38"/>
  <c r="AI418" i="38"/>
  <c r="AP149" i="38"/>
  <c r="Q381" i="38"/>
  <c r="D377" i="38"/>
  <c r="AN341" i="38"/>
  <c r="R132" i="38"/>
  <c r="D470" i="38"/>
  <c r="AP212" i="38"/>
  <c r="AO332" i="38"/>
  <c r="AF158" i="38"/>
  <c r="K263" i="38"/>
  <c r="F283" i="38"/>
  <c r="U459" i="38"/>
  <c r="AP220" i="38"/>
  <c r="AO439" i="38"/>
  <c r="AT472" i="38"/>
  <c r="F356" i="38"/>
  <c r="F366" i="38"/>
  <c r="AP402" i="38"/>
  <c r="G427" i="38"/>
  <c r="M148" i="38"/>
  <c r="AB325" i="38"/>
  <c r="AA281" i="38"/>
  <c r="AG375" i="38"/>
  <c r="W201" i="38"/>
  <c r="F139" i="38"/>
  <c r="I334" i="38"/>
  <c r="W319" i="38"/>
  <c r="AF456" i="38"/>
  <c r="AQ206" i="38"/>
  <c r="W430" i="38"/>
  <c r="L183" i="38"/>
  <c r="M288" i="38"/>
  <c r="I89" i="38"/>
  <c r="AB234" i="38"/>
  <c r="F259" i="38"/>
  <c r="T196" i="38"/>
  <c r="AF368" i="38"/>
  <c r="M256" i="38"/>
  <c r="AB218" i="38"/>
  <c r="AA419" i="38"/>
  <c r="AH205" i="38"/>
  <c r="AJ346" i="38"/>
  <c r="D140" i="38"/>
  <c r="U384" i="38"/>
  <c r="AC214" i="38"/>
  <c r="K212" i="38"/>
  <c r="AS126" i="38"/>
  <c r="AB224" i="38"/>
  <c r="K341" i="38"/>
  <c r="AJ223" i="38"/>
  <c r="Y292" i="38"/>
  <c r="AR247" i="38"/>
  <c r="K325" i="38"/>
  <c r="Z360" i="38"/>
  <c r="AE398" i="38"/>
  <c r="AI177" i="38"/>
  <c r="G340" i="38"/>
  <c r="R375" i="38"/>
  <c r="Z401" i="38"/>
  <c r="D352" i="38"/>
  <c r="AI360" i="38"/>
  <c r="AP432" i="38"/>
  <c r="I466" i="38"/>
  <c r="K123" i="38"/>
  <c r="Q220" i="38"/>
  <c r="AG456" i="38"/>
  <c r="H398" i="38"/>
  <c r="AI305" i="38"/>
  <c r="AR171" i="38"/>
  <c r="AR285" i="38"/>
  <c r="Q376" i="38"/>
  <c r="AF323" i="38"/>
  <c r="R298" i="38"/>
  <c r="L349" i="38"/>
  <c r="M179" i="38"/>
  <c r="AE252" i="38"/>
  <c r="AP391" i="38"/>
  <c r="J90" i="38"/>
  <c r="AQ169" i="38"/>
  <c r="X298" i="38"/>
  <c r="AR235" i="38"/>
  <c r="AI293" i="38"/>
  <c r="I451" i="38"/>
  <c r="L303" i="38"/>
  <c r="J285" i="38"/>
  <c r="R138" i="38"/>
  <c r="AF311" i="38"/>
  <c r="AP424" i="38"/>
  <c r="I200" i="38"/>
  <c r="AT418" i="38"/>
  <c r="AR363" i="38"/>
  <c r="Q114" i="38"/>
  <c r="AO167" i="38"/>
  <c r="P264" i="38"/>
  <c r="T435" i="38"/>
  <c r="J208" i="38"/>
  <c r="AN450" i="38"/>
  <c r="AI374" i="38"/>
  <c r="Q249" i="38"/>
  <c r="L243" i="38"/>
  <c r="AT332" i="38"/>
  <c r="W411" i="38"/>
  <c r="F150" i="38"/>
  <c r="Q112" i="38"/>
  <c r="H145" i="38"/>
  <c r="Z349" i="38"/>
  <c r="Z438" i="38"/>
  <c r="T437" i="38"/>
  <c r="AP425" i="38"/>
  <c r="AK176" i="38"/>
  <c r="Z195" i="38"/>
  <c r="R271" i="38"/>
  <c r="AO290" i="38"/>
  <c r="AR430" i="38"/>
  <c r="AI304" i="38"/>
  <c r="AJ210" i="38"/>
  <c r="P373" i="38"/>
  <c r="U76" i="38"/>
  <c r="AO249" i="38"/>
  <c r="S136" i="38"/>
  <c r="X324" i="38"/>
  <c r="M410" i="38"/>
  <c r="I376" i="38"/>
  <c r="L244" i="38"/>
  <c r="AA372" i="38"/>
  <c r="N365" i="38"/>
  <c r="J213" i="38"/>
  <c r="Z453" i="38"/>
  <c r="M417" i="38"/>
  <c r="Q413" i="38"/>
  <c r="Z456" i="38"/>
  <c r="H263" i="38"/>
  <c r="AN130" i="38"/>
  <c r="AJ325" i="38"/>
  <c r="S249" i="38"/>
  <c r="AN169" i="38"/>
  <c r="E164" i="38"/>
  <c r="AK338" i="38"/>
  <c r="P399" i="38"/>
  <c r="AO470" i="38"/>
  <c r="AN418" i="38"/>
  <c r="AL365" i="38"/>
  <c r="AB470" i="38"/>
  <c r="F122" i="38"/>
  <c r="AS429" i="38"/>
  <c r="AL252" i="38"/>
  <c r="M419" i="38"/>
  <c r="AO340" i="38"/>
  <c r="M226" i="38"/>
  <c r="AI243" i="38"/>
  <c r="AJ423" i="38"/>
  <c r="S426" i="38"/>
  <c r="Q286" i="38"/>
  <c r="AE463" i="38"/>
  <c r="J322" i="38"/>
  <c r="AA426" i="38"/>
  <c r="D91" i="38"/>
  <c r="J471" i="38"/>
  <c r="M428" i="38"/>
  <c r="AI321" i="38"/>
  <c r="AN357" i="38"/>
  <c r="G193" i="38"/>
  <c r="N157" i="38"/>
  <c r="H333" i="38"/>
  <c r="L267" i="38"/>
  <c r="AO127" i="38"/>
  <c r="S443" i="38"/>
  <c r="F374" i="38"/>
  <c r="AE282" i="38"/>
  <c r="AH447" i="38"/>
  <c r="AL448" i="38"/>
  <c r="Q252" i="38"/>
  <c r="D390" i="38"/>
  <c r="K229" i="38"/>
  <c r="H111" i="38"/>
  <c r="Z434" i="38"/>
  <c r="T106" i="38"/>
  <c r="AA217" i="38"/>
  <c r="AI317" i="38"/>
  <c r="T389" i="38"/>
  <c r="D339" i="38"/>
  <c r="AQ226" i="38"/>
  <c r="AN423" i="38"/>
  <c r="AQ329" i="38"/>
  <c r="F405" i="38"/>
  <c r="E262" i="38"/>
  <c r="AG215" i="38"/>
  <c r="AD358" i="38"/>
  <c r="I188" i="38"/>
  <c r="Q111" i="38"/>
  <c r="Y281" i="38"/>
  <c r="AK283" i="38"/>
  <c r="AF320" i="38"/>
  <c r="D407" i="38"/>
  <c r="Y384" i="38"/>
  <c r="P414" i="38"/>
  <c r="AF168" i="38"/>
  <c r="AM176" i="38"/>
  <c r="H376" i="38"/>
  <c r="F205" i="38"/>
  <c r="AO387" i="38"/>
  <c r="W136" i="38"/>
  <c r="AD294" i="38"/>
  <c r="AF222" i="38"/>
  <c r="O400" i="38"/>
  <c r="P323" i="38"/>
  <c r="J280" i="38"/>
  <c r="O376" i="38"/>
  <c r="O172" i="38"/>
  <c r="AJ468" i="38"/>
  <c r="AR214" i="38"/>
  <c r="AK425" i="38"/>
  <c r="R239" i="38"/>
  <c r="U130" i="38"/>
  <c r="X471" i="38"/>
  <c r="AG110" i="38"/>
  <c r="AS85" i="38"/>
  <c r="AF317" i="38"/>
  <c r="P335" i="38"/>
  <c r="W460" i="38"/>
  <c r="AP442" i="38"/>
  <c r="T309" i="38"/>
  <c r="E139" i="38"/>
  <c r="AG303" i="38"/>
  <c r="AA389" i="38"/>
  <c r="AF238" i="38"/>
  <c r="P424" i="38"/>
  <c r="AS157" i="38"/>
  <c r="AE238" i="38"/>
  <c r="P214" i="38"/>
  <c r="D348" i="38"/>
  <c r="P173" i="38"/>
  <c r="AB227" i="38"/>
  <c r="L447" i="38"/>
  <c r="AN296" i="38"/>
  <c r="AL331" i="38"/>
  <c r="AG202" i="38"/>
  <c r="U199" i="38"/>
  <c r="AB298" i="38"/>
  <c r="K379" i="38"/>
  <c r="AA428" i="38"/>
  <c r="AP452" i="38"/>
  <c r="F330" i="38"/>
  <c r="L174" i="38"/>
  <c r="K376" i="38"/>
  <c r="N362" i="38"/>
  <c r="AK389" i="38"/>
  <c r="AP330" i="38"/>
  <c r="AT167" i="38"/>
  <c r="AG437" i="38"/>
  <c r="D151" i="38"/>
  <c r="AH402" i="38"/>
  <c r="AS270" i="38"/>
  <c r="AH401" i="38"/>
  <c r="S231" i="38"/>
  <c r="AP356" i="38"/>
  <c r="K317" i="38"/>
  <c r="H127" i="38"/>
  <c r="AS303" i="38"/>
  <c r="Q261" i="38"/>
  <c r="AT245" i="38"/>
  <c r="Z197" i="38"/>
  <c r="J337" i="38"/>
  <c r="AG419" i="38"/>
  <c r="V461" i="38"/>
  <c r="J352" i="38"/>
  <c r="AL75" i="38"/>
  <c r="E239" i="38"/>
  <c r="E417" i="38"/>
  <c r="AI457" i="38"/>
  <c r="V319" i="38"/>
  <c r="R423" i="38"/>
  <c r="K146" i="38"/>
  <c r="U245" i="38"/>
  <c r="X384" i="38"/>
  <c r="N152" i="38"/>
  <c r="W458" i="38"/>
  <c r="AT127" i="38"/>
  <c r="E282" i="38"/>
  <c r="AL424" i="38"/>
  <c r="O437" i="38"/>
  <c r="AG393" i="38"/>
  <c r="S209" i="38"/>
  <c r="Z329" i="38"/>
  <c r="Z194" i="38"/>
  <c r="F177" i="38"/>
  <c r="AR78" i="38"/>
  <c r="AK373" i="38"/>
  <c r="AG317" i="38"/>
  <c r="AE313" i="38"/>
  <c r="AE408" i="38"/>
  <c r="I116" i="38"/>
  <c r="AQ395" i="38"/>
  <c r="AR79" i="38"/>
  <c r="Y300" i="38"/>
  <c r="AT420" i="38"/>
  <c r="T447" i="38"/>
  <c r="X297" i="38"/>
  <c r="AM200" i="38"/>
  <c r="E130" i="38"/>
  <c r="R322" i="38"/>
  <c r="P368" i="38"/>
  <c r="O181" i="38"/>
  <c r="T273" i="38"/>
  <c r="F406" i="38"/>
  <c r="W235" i="38"/>
  <c r="AC242" i="38"/>
  <c r="N206" i="38"/>
  <c r="K346" i="38"/>
  <c r="Y385" i="38"/>
  <c r="P120" i="38"/>
  <c r="O189" i="38"/>
  <c r="AK302" i="38"/>
  <c r="W259" i="38"/>
  <c r="F226" i="38"/>
  <c r="J404" i="38"/>
  <c r="O344" i="38"/>
  <c r="F105" i="38"/>
  <c r="AN293" i="38"/>
  <c r="AA229" i="38"/>
  <c r="AB94" i="38"/>
  <c r="AH313" i="38"/>
  <c r="AC439" i="38"/>
  <c r="AI227" i="38"/>
  <c r="W355" i="38"/>
  <c r="AK144" i="38"/>
  <c r="V366" i="38"/>
  <c r="K387" i="38"/>
  <c r="F136" i="38"/>
  <c r="AA318" i="38"/>
  <c r="P151" i="38"/>
  <c r="Q372" i="38"/>
  <c r="F129" i="38"/>
  <c r="X377" i="38"/>
  <c r="AK449" i="38"/>
  <c r="AE84" i="38"/>
  <c r="AF442" i="38"/>
  <c r="AL438" i="38"/>
  <c r="AC429" i="38"/>
  <c r="I431" i="38"/>
  <c r="M274" i="38"/>
  <c r="AR347" i="38"/>
  <c r="N243" i="38"/>
  <c r="K254" i="38"/>
  <c r="J334" i="38"/>
  <c r="T403" i="38"/>
  <c r="P149" i="38"/>
  <c r="W340" i="38"/>
  <c r="AM437" i="38"/>
  <c r="AG292" i="38"/>
  <c r="AB437" i="38"/>
  <c r="U439" i="38"/>
  <c r="AM112" i="38"/>
  <c r="AK77" i="38"/>
  <c r="M437" i="38"/>
  <c r="AO434" i="38"/>
  <c r="AP396" i="38"/>
  <c r="AH383" i="38"/>
  <c r="U293" i="38"/>
  <c r="M182" i="38"/>
  <c r="E225" i="38"/>
  <c r="X390" i="38"/>
  <c r="R413" i="38"/>
  <c r="Y172" i="38"/>
  <c r="I415" i="38"/>
  <c r="F335" i="38"/>
  <c r="T450" i="38"/>
  <c r="R175" i="38"/>
  <c r="U301" i="38"/>
  <c r="X440" i="38"/>
  <c r="P337" i="38"/>
  <c r="M277" i="38"/>
  <c r="AB414" i="38"/>
  <c r="Z152" i="38"/>
  <c r="Q435" i="38"/>
  <c r="R234" i="38"/>
  <c r="N232" i="38"/>
  <c r="AA369" i="38"/>
  <c r="AC341" i="38"/>
  <c r="X376" i="38"/>
  <c r="R136" i="38"/>
  <c r="D443" i="38"/>
  <c r="N407" i="38"/>
  <c r="M424" i="38"/>
  <c r="K293" i="38"/>
  <c r="AS343" i="38"/>
  <c r="AK139" i="38"/>
  <c r="M436" i="38"/>
  <c r="AB398" i="38"/>
  <c r="AK268" i="38"/>
  <c r="F438" i="38"/>
  <c r="Q106" i="38"/>
  <c r="AB183" i="38"/>
  <c r="AO463" i="38"/>
  <c r="P252" i="38"/>
  <c r="L304" i="38"/>
  <c r="AK258" i="38"/>
  <c r="R279" i="38"/>
  <c r="AC258" i="38"/>
  <c r="AQ415" i="38"/>
  <c r="AI76" i="38"/>
  <c r="Q228" i="38"/>
  <c r="AD468" i="38"/>
  <c r="T87" i="38"/>
  <c r="AM472" i="38"/>
  <c r="AI379" i="38"/>
  <c r="AN334" i="38"/>
  <c r="M257" i="38"/>
  <c r="AB419" i="38"/>
  <c r="G261" i="38"/>
  <c r="AT273" i="38"/>
  <c r="AJ341" i="38"/>
  <c r="F351" i="38"/>
  <c r="AM178" i="38"/>
  <c r="AG399" i="38"/>
  <c r="AO364" i="38"/>
  <c r="AK168" i="38"/>
  <c r="M246" i="38"/>
  <c r="P115" i="38"/>
  <c r="D162" i="38"/>
  <c r="K268" i="38"/>
  <c r="Q263" i="38"/>
  <c r="I203" i="38"/>
  <c r="F255" i="38"/>
  <c r="AB142" i="38"/>
  <c r="O390" i="38"/>
  <c r="H320" i="38"/>
  <c r="AS228" i="38"/>
  <c r="W132" i="38"/>
  <c r="G210" i="38"/>
  <c r="L119" i="38"/>
  <c r="P261" i="38"/>
  <c r="AE275" i="38"/>
  <c r="F194" i="38"/>
  <c r="AQ466" i="38"/>
  <c r="F82" i="38"/>
  <c r="J372" i="38"/>
  <c r="Q349" i="38"/>
  <c r="AL247" i="38"/>
  <c r="AJ285" i="38"/>
  <c r="Q119" i="38"/>
  <c r="W389" i="38"/>
  <c r="T153" i="38"/>
  <c r="AP412" i="38"/>
  <c r="Z449" i="38"/>
  <c r="G142" i="38"/>
  <c r="AR110" i="38"/>
  <c r="O201" i="38"/>
  <c r="AB252" i="38"/>
  <c r="AP352" i="38"/>
  <c r="T438" i="38"/>
  <c r="AP271" i="38"/>
  <c r="AB308" i="38"/>
  <c r="I338" i="38"/>
  <c r="D224" i="38"/>
  <c r="Q328" i="38"/>
  <c r="AD188" i="38"/>
  <c r="M373" i="38"/>
  <c r="M353" i="38"/>
  <c r="N439" i="38"/>
  <c r="AT444" i="38"/>
  <c r="AC443" i="38"/>
  <c r="F172" i="38"/>
  <c r="AM296" i="38"/>
  <c r="E222" i="38"/>
  <c r="AG344" i="38"/>
  <c r="AI447" i="38"/>
  <c r="U426" i="38"/>
  <c r="R73" i="38"/>
  <c r="U137" i="38"/>
  <c r="AI210" i="38"/>
  <c r="AM362" i="38"/>
  <c r="Q439" i="38"/>
  <c r="AN209" i="38"/>
  <c r="AK122" i="38"/>
  <c r="AB243" i="38"/>
  <c r="E339" i="38"/>
  <c r="AA234" i="38"/>
  <c r="X130" i="38"/>
  <c r="AI156" i="38"/>
  <c r="F157" i="38"/>
  <c r="P401" i="38"/>
  <c r="R268" i="38"/>
  <c r="W274" i="38"/>
  <c r="F303" i="38"/>
  <c r="AE325" i="38"/>
  <c r="T472" i="38"/>
  <c r="AA270" i="38"/>
  <c r="AR412" i="38"/>
  <c r="K181" i="38"/>
  <c r="W420" i="38"/>
  <c r="N369" i="38"/>
  <c r="AF470" i="38"/>
  <c r="AD288" i="38"/>
  <c r="AS435" i="38"/>
  <c r="P391" i="38"/>
  <c r="M374" i="38"/>
  <c r="Y350" i="38"/>
  <c r="AR329" i="38"/>
  <c r="O361" i="38"/>
  <c r="I370" i="38"/>
  <c r="AM132" i="38"/>
  <c r="AI239" i="38"/>
  <c r="AO377" i="38"/>
  <c r="AE420" i="38"/>
  <c r="W249" i="38"/>
  <c r="F173" i="38"/>
  <c r="AM313" i="38"/>
  <c r="AM297" i="38"/>
  <c r="Y271" i="38"/>
  <c r="AE447" i="38"/>
  <c r="AM175" i="38"/>
  <c r="AK398" i="38"/>
  <c r="R369" i="38"/>
  <c r="D142" i="38"/>
  <c r="X117" i="38"/>
  <c r="AJ411" i="38"/>
  <c r="AA325" i="38"/>
  <c r="AQ383" i="38"/>
  <c r="AC237" i="38"/>
  <c r="P349" i="38"/>
  <c r="O226" i="38"/>
  <c r="K305" i="38"/>
  <c r="I319" i="38"/>
  <c r="Z328" i="38"/>
  <c r="G354" i="38"/>
  <c r="AJ118" i="38"/>
  <c r="AJ456" i="38"/>
  <c r="AS328" i="38"/>
  <c r="AE339" i="38"/>
  <c r="AB131" i="38"/>
  <c r="AS321" i="38"/>
  <c r="R176" i="38"/>
  <c r="E144" i="38"/>
  <c r="AG188" i="38"/>
  <c r="AB359" i="38"/>
  <c r="T312" i="38"/>
  <c r="AL415" i="38"/>
  <c r="AN467" i="38"/>
  <c r="AF446" i="38"/>
  <c r="AH287" i="38"/>
  <c r="D289" i="38"/>
  <c r="AH274" i="38"/>
  <c r="Z193" i="38"/>
  <c r="X444" i="38"/>
  <c r="AR114" i="38"/>
  <c r="AI78" i="38"/>
  <c r="M146" i="38"/>
  <c r="AJ318" i="38"/>
  <c r="L155" i="38"/>
  <c r="AS380" i="38"/>
  <c r="I272" i="38"/>
  <c r="T377" i="38"/>
  <c r="AN397" i="38"/>
  <c r="T111" i="38"/>
  <c r="AG420" i="38"/>
  <c r="D83" i="38"/>
  <c r="AO240" i="38"/>
  <c r="AD250" i="38"/>
  <c r="AK392" i="38"/>
  <c r="AL366" i="38"/>
  <c r="T303" i="38"/>
  <c r="R88" i="38"/>
  <c r="AE290" i="38"/>
  <c r="AG288" i="38"/>
  <c r="W455" i="38"/>
  <c r="AG372" i="38"/>
  <c r="AL383" i="38"/>
  <c r="P290" i="38"/>
  <c r="I361" i="38"/>
  <c r="X419" i="38"/>
  <c r="I133" i="38"/>
  <c r="AC435" i="38"/>
  <c r="AR444" i="38"/>
  <c r="AM405" i="38"/>
  <c r="Q137" i="38"/>
  <c r="D261" i="38"/>
  <c r="G359" i="38"/>
  <c r="AP325" i="38"/>
  <c r="AN469" i="38"/>
  <c r="AB396" i="38"/>
  <c r="V454" i="38"/>
  <c r="U306" i="38"/>
  <c r="I154" i="38"/>
  <c r="H364" i="38"/>
  <c r="Q102" i="38"/>
  <c r="AJ391" i="38"/>
  <c r="K351" i="38"/>
  <c r="AI327" i="38"/>
  <c r="N424" i="38"/>
  <c r="AE329" i="38"/>
  <c r="AQ362" i="38"/>
  <c r="AJ368" i="38"/>
  <c r="AQ230" i="38"/>
  <c r="F242" i="38"/>
  <c r="AP182" i="38"/>
  <c r="F379" i="38"/>
  <c r="V400" i="38"/>
  <c r="AS364" i="38"/>
  <c r="X400" i="38"/>
  <c r="Q216" i="38"/>
  <c r="G270" i="38"/>
  <c r="Z251" i="38"/>
  <c r="N393" i="38"/>
  <c r="U286" i="38"/>
  <c r="K86" i="38"/>
  <c r="AK111" i="38"/>
  <c r="P266" i="38"/>
  <c r="AA196" i="38"/>
  <c r="I307" i="38"/>
  <c r="I104" i="38"/>
  <c r="AJ381" i="38"/>
  <c r="AG349" i="38"/>
  <c r="AE450" i="38"/>
  <c r="O359" i="38"/>
  <c r="K454" i="38"/>
  <c r="F346" i="38"/>
  <c r="M262" i="38"/>
  <c r="AR129" i="38"/>
  <c r="AS166" i="38"/>
  <c r="S450" i="38"/>
  <c r="AK126" i="38"/>
  <c r="M357" i="38"/>
  <c r="AN125" i="38"/>
  <c r="AP81" i="38"/>
  <c r="AJ242" i="38"/>
  <c r="AK345" i="38"/>
  <c r="S361" i="38"/>
  <c r="AF243" i="38"/>
  <c r="AA236" i="38"/>
  <c r="AL452" i="38"/>
  <c r="D172" i="38"/>
  <c r="Y286" i="38"/>
  <c r="AL349" i="38"/>
  <c r="R188" i="38"/>
  <c r="P271" i="38"/>
  <c r="D119" i="38"/>
  <c r="Q278" i="38"/>
  <c r="K228" i="38"/>
  <c r="F369" i="38"/>
  <c r="P325" i="38"/>
  <c r="M367" i="38"/>
  <c r="AI343" i="38"/>
  <c r="AN259" i="38"/>
  <c r="AM110" i="38"/>
  <c r="AJ458" i="38"/>
  <c r="AJ424" i="38"/>
  <c r="AC361" i="38"/>
  <c r="Q204" i="38"/>
  <c r="AE371" i="38"/>
  <c r="E182" i="38"/>
  <c r="O194" i="38"/>
  <c r="M129" i="38"/>
  <c r="AM373" i="38"/>
  <c r="AQ287" i="38"/>
  <c r="G395" i="38"/>
  <c r="AS115" i="38"/>
  <c r="V212" i="38"/>
  <c r="U425" i="38"/>
  <c r="W282" i="38"/>
  <c r="AH457" i="38"/>
  <c r="AO339" i="38"/>
  <c r="AS376" i="38"/>
  <c r="D455" i="38"/>
  <c r="AS218" i="38"/>
  <c r="Y413" i="38"/>
  <c r="O395" i="38"/>
  <c r="H412" i="38"/>
  <c r="AR325" i="38"/>
  <c r="AK467" i="38"/>
  <c r="P402" i="38"/>
  <c r="Q79" i="38"/>
  <c r="AN324" i="38"/>
  <c r="AD257" i="38"/>
  <c r="R251" i="38"/>
  <c r="T323" i="38"/>
  <c r="Y435" i="38"/>
  <c r="Z198" i="38"/>
  <c r="Z149" i="38"/>
  <c r="AT303" i="38"/>
  <c r="AT426" i="38"/>
  <c r="Y383" i="38"/>
  <c r="E84" i="38"/>
  <c r="G275" i="38"/>
  <c r="I282" i="38"/>
  <c r="M430" i="38"/>
  <c r="AD90" i="38"/>
  <c r="Q374" i="38"/>
  <c r="R241" i="38"/>
  <c r="D248" i="38"/>
  <c r="AS460" i="38"/>
  <c r="V403" i="38"/>
  <c r="P324" i="38"/>
  <c r="N320" i="38"/>
  <c r="L120" i="38"/>
  <c r="U402" i="38"/>
  <c r="F472" i="38"/>
  <c r="AB288" i="38"/>
  <c r="AG287" i="38"/>
  <c r="AM410" i="38"/>
  <c r="AG268" i="38"/>
  <c r="AQ246" i="38"/>
  <c r="O300" i="38"/>
  <c r="AN175" i="38"/>
  <c r="AK375" i="38"/>
  <c r="O396" i="38"/>
  <c r="G197" i="38"/>
  <c r="R377" i="38"/>
  <c r="Y250" i="38"/>
  <c r="AR303" i="38"/>
  <c r="S257" i="38"/>
  <c r="H129" i="38"/>
  <c r="K169" i="38"/>
  <c r="Q234" i="38"/>
  <c r="N415" i="38"/>
  <c r="G405" i="38"/>
  <c r="O143" i="38"/>
  <c r="N396" i="38"/>
  <c r="D294" i="38"/>
  <c r="G146" i="38"/>
  <c r="AH74" i="38"/>
  <c r="AD117" i="38"/>
  <c r="D185" i="38"/>
  <c r="AJ195" i="38"/>
  <c r="E83" i="38"/>
  <c r="H76" i="38"/>
  <c r="U406" i="38"/>
  <c r="U84" i="38"/>
  <c r="V252" i="38"/>
  <c r="N95" i="38"/>
  <c r="N376" i="38"/>
  <c r="N266" i="38"/>
  <c r="Q179" i="38"/>
  <c r="K127" i="38"/>
  <c r="AH275" i="38"/>
  <c r="Y301" i="38"/>
  <c r="Z432" i="38"/>
  <c r="P448" i="38"/>
  <c r="H261" i="38"/>
  <c r="Q166" i="38"/>
  <c r="V181" i="38"/>
  <c r="E442" i="38"/>
  <c r="F246" i="38"/>
  <c r="E206" i="38"/>
  <c r="Y417" i="38"/>
  <c r="AB141" i="38"/>
  <c r="M307" i="38"/>
  <c r="W453" i="38"/>
  <c r="AP445" i="38"/>
  <c r="H266" i="38"/>
  <c r="R102" i="38"/>
  <c r="AM470" i="38"/>
  <c r="H363" i="38"/>
  <c r="L73" i="38"/>
  <c r="F240" i="38"/>
  <c r="Y236" i="38"/>
  <c r="AO405" i="38"/>
  <c r="AH410" i="38"/>
  <c r="AO245" i="38"/>
  <c r="G82" i="38"/>
  <c r="R164" i="38"/>
  <c r="AN379" i="38"/>
  <c r="AN371" i="38"/>
  <c r="D437" i="38"/>
  <c r="AD306" i="38"/>
  <c r="H99" i="38"/>
  <c r="AM351" i="38"/>
  <c r="AJ201" i="38"/>
  <c r="AE349" i="38"/>
  <c r="U414" i="38"/>
  <c r="V210" i="38"/>
  <c r="I471" i="38"/>
  <c r="AI254" i="38"/>
  <c r="AD310" i="38"/>
  <c r="V398" i="38"/>
  <c r="J105" i="38"/>
  <c r="K472" i="38"/>
  <c r="AS249" i="38"/>
  <c r="J460" i="38"/>
  <c r="Q437" i="38"/>
  <c r="Y405" i="38"/>
  <c r="S246" i="38"/>
  <c r="R106" i="38"/>
  <c r="Y440" i="38"/>
  <c r="G454" i="38"/>
  <c r="W307" i="38"/>
  <c r="S394" i="38"/>
  <c r="AS377" i="38"/>
  <c r="Z469" i="38"/>
  <c r="AB462" i="38"/>
  <c r="K183" i="38"/>
  <c r="AO268" i="38"/>
  <c r="AH351" i="38"/>
  <c r="P321" i="38"/>
  <c r="R316" i="38"/>
  <c r="W311" i="38"/>
  <c r="AB323" i="38"/>
  <c r="AF293" i="38"/>
  <c r="V342" i="38"/>
  <c r="V304" i="38"/>
  <c r="AO267" i="38"/>
  <c r="G241" i="38"/>
  <c r="AA256" i="38"/>
  <c r="AH244" i="38"/>
  <c r="AD99" i="38"/>
  <c r="K93" i="38"/>
  <c r="K205" i="38"/>
  <c r="M369" i="38"/>
  <c r="AL439" i="38"/>
  <c r="S311" i="38"/>
  <c r="Q317" i="38"/>
  <c r="M399" i="38"/>
  <c r="O472" i="38"/>
  <c r="AR154" i="38"/>
  <c r="AE410" i="38"/>
  <c r="AF164" i="38"/>
  <c r="AM222" i="38"/>
  <c r="AN171" i="38"/>
  <c r="AK210" i="38"/>
  <c r="AP332" i="38"/>
  <c r="H278" i="38"/>
  <c r="AS425" i="38"/>
  <c r="D101" i="38"/>
  <c r="H214" i="38"/>
  <c r="E460" i="38"/>
  <c r="P447" i="38"/>
  <c r="L327" i="38"/>
  <c r="AL378" i="38"/>
  <c r="W386" i="38"/>
  <c r="G280" i="38"/>
  <c r="R98" i="38"/>
  <c r="AS190" i="38"/>
  <c r="AI375" i="38"/>
  <c r="AR290" i="38"/>
  <c r="X217" i="38"/>
  <c r="AP221" i="38"/>
  <c r="O432" i="38"/>
  <c r="X351" i="38"/>
  <c r="H389" i="38"/>
  <c r="J415" i="38"/>
  <c r="F389" i="38"/>
  <c r="AB394" i="38"/>
  <c r="D379" i="38"/>
  <c r="AD81" i="38"/>
  <c r="O262" i="38"/>
  <c r="P137" i="38"/>
  <c r="D316" i="38"/>
  <c r="L384" i="38"/>
  <c r="U190" i="38"/>
  <c r="AK175" i="38"/>
  <c r="AT285" i="38"/>
  <c r="AN365" i="38"/>
  <c r="AB302" i="38"/>
  <c r="J116" i="38"/>
  <c r="X433" i="38"/>
  <c r="AN129" i="38"/>
  <c r="AE78" i="38"/>
  <c r="AF123" i="38"/>
  <c r="AQ124" i="38"/>
  <c r="AC445" i="38"/>
  <c r="F168" i="38"/>
  <c r="AB368" i="38"/>
  <c r="AG132" i="38"/>
  <c r="AS390" i="38"/>
  <c r="AO173" i="38"/>
  <c r="AE368" i="38"/>
  <c r="N210" i="38"/>
  <c r="AD376" i="38"/>
  <c r="AP150" i="38"/>
  <c r="O282" i="38"/>
  <c r="AD102" i="38"/>
  <c r="AS279" i="38"/>
  <c r="AG255" i="38"/>
  <c r="AS254" i="38"/>
  <c r="AD278" i="38"/>
  <c r="AC250" i="38"/>
  <c r="V271" i="38"/>
  <c r="AL97" i="38"/>
  <c r="AD185" i="38"/>
  <c r="U291" i="38"/>
  <c r="J317" i="38"/>
  <c r="E279" i="38"/>
  <c r="AT344" i="38"/>
  <c r="X210" i="38"/>
  <c r="N363" i="38"/>
  <c r="AS444" i="38"/>
  <c r="P366" i="38"/>
  <c r="K352" i="38"/>
  <c r="AS388" i="38"/>
  <c r="AL382" i="38"/>
  <c r="AE294" i="38"/>
  <c r="AN106" i="38"/>
  <c r="AI400" i="38"/>
  <c r="AE280" i="38"/>
  <c r="N466" i="38"/>
  <c r="AI339" i="38"/>
  <c r="F385" i="38"/>
  <c r="AR197" i="38"/>
  <c r="J441" i="38"/>
  <c r="T354" i="38"/>
  <c r="T320" i="38"/>
  <c r="N284" i="38"/>
  <c r="AC365" i="38"/>
  <c r="H445" i="38"/>
  <c r="O240" i="38"/>
  <c r="AH367" i="38"/>
  <c r="AC465" i="38"/>
  <c r="G361" i="38"/>
  <c r="AT237" i="38"/>
  <c r="AO428" i="38"/>
  <c r="AL339" i="38"/>
  <c r="M131" i="38"/>
  <c r="AO357" i="38"/>
  <c r="V385" i="38"/>
  <c r="E185" i="38"/>
  <c r="AM428" i="38"/>
  <c r="AC440" i="38"/>
  <c r="J296" i="38"/>
  <c r="AK317" i="38"/>
  <c r="AK415" i="38"/>
  <c r="I463" i="38"/>
  <c r="AM153" i="38"/>
  <c r="AL362" i="38"/>
  <c r="O355" i="38"/>
  <c r="S283" i="38"/>
  <c r="K291" i="38"/>
  <c r="E335" i="38"/>
  <c r="V417" i="38"/>
  <c r="AP443" i="38"/>
  <c r="AH437" i="38"/>
  <c r="D99" i="38"/>
  <c r="K91" i="38"/>
  <c r="I363" i="38"/>
  <c r="L415" i="38"/>
  <c r="AF213" i="38"/>
  <c r="AC286" i="38"/>
  <c r="AI315" i="38"/>
  <c r="AM171" i="38"/>
  <c r="E292" i="38"/>
  <c r="AP453" i="38"/>
  <c r="R191" i="38"/>
  <c r="AE427" i="38"/>
  <c r="G277" i="38"/>
  <c r="P429" i="38"/>
  <c r="AC319" i="38"/>
  <c r="O360" i="38"/>
  <c r="AF232" i="38"/>
  <c r="E405" i="38"/>
  <c r="R203" i="38"/>
  <c r="T76" i="38"/>
  <c r="G436" i="38"/>
  <c r="AJ378" i="38"/>
  <c r="AB339" i="38"/>
  <c r="Q82" i="38"/>
  <c r="AN240" i="38"/>
  <c r="L398" i="38"/>
  <c r="X389" i="38"/>
  <c r="M457" i="38"/>
  <c r="AD433" i="38"/>
  <c r="AC213" i="38"/>
  <c r="G267" i="38"/>
  <c r="K371" i="38"/>
  <c r="K285" i="38"/>
  <c r="O184" i="38"/>
  <c r="AJ191" i="38"/>
  <c r="AD255" i="38"/>
  <c r="I349" i="38"/>
  <c r="AI312" i="38"/>
  <c r="AK383" i="38"/>
  <c r="P182" i="38"/>
  <c r="AP113" i="38"/>
  <c r="AS320" i="38"/>
  <c r="J330" i="38"/>
  <c r="AG407" i="38"/>
  <c r="M462" i="38"/>
  <c r="AH340" i="38"/>
  <c r="I168" i="38"/>
  <c r="AQ377" i="38"/>
  <c r="U329" i="38"/>
  <c r="AL169" i="38"/>
  <c r="R260" i="38"/>
  <c r="N450" i="38"/>
  <c r="N353" i="38"/>
  <c r="Q100" i="38"/>
  <c r="AM172" i="38"/>
  <c r="AF156" i="38"/>
  <c r="AS167" i="38"/>
  <c r="AB316" i="38"/>
  <c r="Z252" i="38"/>
  <c r="AK363" i="38"/>
  <c r="M121" i="38"/>
  <c r="E287" i="38"/>
  <c r="AE384" i="38"/>
  <c r="I247" i="38"/>
  <c r="I375" i="38"/>
  <c r="AF369" i="38"/>
  <c r="J194" i="38"/>
  <c r="F86" i="38"/>
  <c r="AA111" i="38"/>
  <c r="AP339" i="38"/>
  <c r="J100" i="38"/>
  <c r="I206" i="38"/>
  <c r="AO425" i="38"/>
  <c r="L171" i="38"/>
  <c r="AR164" i="38"/>
  <c r="Q244" i="38"/>
  <c r="R404" i="38"/>
  <c r="I432" i="38"/>
  <c r="AL139" i="38"/>
  <c r="AD271" i="38"/>
  <c r="AB297" i="38"/>
  <c r="AE413" i="38"/>
  <c r="Q305" i="38"/>
  <c r="J466" i="38"/>
  <c r="P408" i="38"/>
  <c r="AE273" i="38"/>
  <c r="AE316" i="38"/>
  <c r="Q85" i="38"/>
  <c r="AH424" i="38"/>
  <c r="AL456" i="38"/>
  <c r="AL319" i="38"/>
  <c r="Y299" i="38"/>
  <c r="D388" i="38"/>
  <c r="Z379" i="38"/>
  <c r="H450" i="38"/>
  <c r="P345" i="38"/>
  <c r="Y106" i="38"/>
  <c r="P334" i="38"/>
  <c r="I326" i="38"/>
  <c r="Z159" i="38"/>
  <c r="AP454" i="38"/>
  <c r="AO389" i="38"/>
  <c r="AT463" i="38"/>
  <c r="I180" i="38"/>
  <c r="Z106" i="38"/>
  <c r="S293" i="38"/>
  <c r="AS449" i="38"/>
  <c r="U197" i="38"/>
  <c r="L352" i="38"/>
  <c r="AF429" i="38"/>
  <c r="AH181" i="38"/>
  <c r="U242" i="38"/>
  <c r="F278" i="38"/>
  <c r="O224" i="38"/>
  <c r="M377" i="38"/>
  <c r="D102" i="38"/>
  <c r="Z345" i="38"/>
  <c r="K378" i="38"/>
  <c r="AR465" i="38"/>
  <c r="G302" i="38"/>
  <c r="Y288" i="38"/>
  <c r="AL381" i="38"/>
  <c r="D110" i="38"/>
  <c r="U189" i="38"/>
  <c r="AB220" i="38"/>
  <c r="AB152" i="38"/>
  <c r="Z169" i="38"/>
  <c r="J424" i="38"/>
  <c r="S471" i="38"/>
  <c r="AB86" i="38"/>
  <c r="J254" i="38"/>
  <c r="D232" i="38"/>
  <c r="X198" i="38"/>
  <c r="S377" i="38"/>
  <c r="W236" i="38"/>
  <c r="AI187" i="38"/>
  <c r="G189" i="38"/>
  <c r="AK423" i="38"/>
  <c r="E114" i="38"/>
  <c r="AM311" i="38"/>
  <c r="J456" i="38"/>
  <c r="E381" i="38"/>
  <c r="AO207" i="38"/>
  <c r="J421" i="38"/>
  <c r="AQ360" i="38"/>
  <c r="H199" i="38"/>
  <c r="F439" i="38"/>
  <c r="T339" i="38"/>
  <c r="X184" i="38"/>
  <c r="AM413" i="38"/>
  <c r="G266" i="38"/>
  <c r="V422" i="38"/>
  <c r="L130" i="38"/>
  <c r="V193" i="38"/>
  <c r="R472" i="38"/>
  <c r="H137" i="38"/>
  <c r="W331" i="38"/>
  <c r="AP344" i="38"/>
  <c r="E331" i="38"/>
  <c r="Y198" i="38"/>
  <c r="G393" i="38"/>
  <c r="N355" i="38"/>
  <c r="J130" i="38"/>
  <c r="AN206" i="38"/>
  <c r="X177" i="38"/>
  <c r="R99" i="38"/>
  <c r="AC285" i="38"/>
  <c r="AJ278" i="38"/>
  <c r="M344" i="38"/>
  <c r="AR298" i="38"/>
  <c r="Y397" i="38"/>
  <c r="AE421" i="38"/>
  <c r="AP446" i="38"/>
  <c r="AM400" i="38"/>
  <c r="AC368" i="38"/>
  <c r="J323" i="38"/>
  <c r="V109" i="38"/>
  <c r="AP349" i="38"/>
  <c r="AP137" i="38"/>
  <c r="AF153" i="38"/>
  <c r="AS447" i="38"/>
  <c r="AJ302" i="38"/>
  <c r="D457" i="38"/>
  <c r="AI174" i="38"/>
  <c r="F454" i="38"/>
  <c r="AC454" i="38"/>
  <c r="E357" i="38"/>
  <c r="I224" i="38"/>
  <c r="W437" i="38"/>
  <c r="I240" i="38"/>
  <c r="K375" i="38"/>
  <c r="AS462" i="38"/>
  <c r="O447" i="38"/>
  <c r="R419" i="38"/>
  <c r="K81" i="38"/>
  <c r="D146" i="38"/>
  <c r="AK104" i="38"/>
  <c r="H361" i="38"/>
  <c r="AR420" i="38"/>
  <c r="V439" i="38"/>
  <c r="H469" i="38"/>
  <c r="D90" i="38"/>
  <c r="T394" i="38"/>
  <c r="AA457" i="38"/>
  <c r="AP379" i="38"/>
  <c r="AH470" i="38"/>
  <c r="AF433" i="38"/>
  <c r="AR308" i="38"/>
  <c r="AG210" i="38"/>
  <c r="AP415" i="38"/>
  <c r="AS92" i="38"/>
  <c r="W384" i="38"/>
  <c r="H241" i="38"/>
  <c r="D402" i="38"/>
  <c r="H402" i="38"/>
  <c r="Q277" i="38"/>
  <c r="M305" i="38"/>
  <c r="F464" i="38"/>
  <c r="H384" i="38"/>
  <c r="Y315" i="38"/>
  <c r="AK444" i="38"/>
  <c r="AT195" i="38"/>
  <c r="L445" i="38"/>
  <c r="R348" i="38"/>
  <c r="AK471" i="38"/>
  <c r="R236" i="38"/>
  <c r="AN273" i="38"/>
  <c r="F467" i="38"/>
  <c r="Z356" i="38"/>
  <c r="V105" i="38"/>
  <c r="AA273" i="38"/>
  <c r="S400" i="38"/>
  <c r="E127" i="38"/>
  <c r="AJ398" i="38"/>
  <c r="I416" i="38"/>
  <c r="W449" i="38"/>
  <c r="U264" i="38"/>
  <c r="AO224" i="38"/>
  <c r="AT168" i="38"/>
  <c r="AD139" i="38"/>
  <c r="K433" i="38"/>
  <c r="N313" i="38"/>
  <c r="D249" i="38"/>
  <c r="N109" i="38"/>
  <c r="AI261" i="38"/>
  <c r="D328" i="38"/>
  <c r="T315" i="38"/>
  <c r="P433" i="38"/>
  <c r="AP191" i="38"/>
  <c r="T404" i="38"/>
  <c r="L338" i="38"/>
  <c r="AH434" i="38"/>
  <c r="AF363" i="38"/>
  <c r="H316" i="38"/>
  <c r="AE248" i="38"/>
  <c r="Q454" i="38"/>
  <c r="D286" i="38"/>
  <c r="AO456" i="38"/>
  <c r="E92" i="38"/>
  <c r="E347" i="38"/>
  <c r="AT439" i="38"/>
  <c r="AI237" i="38"/>
  <c r="N411" i="38"/>
  <c r="AE156" i="38"/>
  <c r="AF301" i="38"/>
  <c r="D273" i="38"/>
  <c r="BD273" i="38" s="1"/>
  <c r="AP331" i="38"/>
  <c r="AO94" i="38"/>
  <c r="Z281" i="38"/>
  <c r="X196" i="38"/>
  <c r="D103" i="38"/>
  <c r="AD124" i="38"/>
  <c r="M359" i="38"/>
  <c r="H315" i="38"/>
  <c r="U450" i="38"/>
  <c r="I424" i="38"/>
  <c r="AD437" i="38"/>
  <c r="I422" i="38"/>
  <c r="AC165" i="38"/>
  <c r="AT252" i="38"/>
  <c r="AA449" i="38"/>
  <c r="AK407" i="38"/>
  <c r="V455" i="38"/>
  <c r="AD315" i="38"/>
  <c r="J161" i="38"/>
  <c r="AK247" i="38"/>
  <c r="AB146" i="38"/>
  <c r="F332" i="38"/>
  <c r="AP439" i="38"/>
  <c r="AQ295" i="38"/>
  <c r="I204" i="38"/>
  <c r="L470" i="38"/>
  <c r="P256" i="38"/>
  <c r="M151" i="38"/>
  <c r="L154" i="38"/>
  <c r="AP358" i="38"/>
  <c r="AF342" i="38"/>
  <c r="Y138" i="38"/>
  <c r="AA212" i="38"/>
  <c r="W219" i="38"/>
  <c r="AH246" i="38"/>
  <c r="AJ207" i="38"/>
  <c r="AQ361" i="38"/>
  <c r="AF315" i="38"/>
  <c r="S330" i="38"/>
  <c r="AP177" i="38"/>
  <c r="AJ249" i="38"/>
  <c r="Y342" i="38"/>
  <c r="V289" i="38"/>
  <c r="AT147" i="38"/>
  <c r="AP376" i="38"/>
  <c r="AD291" i="38"/>
  <c r="AM254" i="38"/>
  <c r="AD370" i="38"/>
  <c r="S356" i="38"/>
  <c r="AG320" i="38"/>
  <c r="D333" i="38"/>
  <c r="Z87" i="38"/>
  <c r="AQ179" i="38"/>
  <c r="S254" i="38"/>
  <c r="L331" i="38"/>
  <c r="AG205" i="38"/>
  <c r="O258" i="38"/>
  <c r="Z374" i="38"/>
  <c r="P372" i="38"/>
  <c r="AA140" i="38"/>
  <c r="E116" i="38"/>
  <c r="F400" i="38"/>
  <c r="M84" i="38"/>
  <c r="L221" i="38"/>
  <c r="I348" i="38"/>
  <c r="W279" i="38"/>
  <c r="AI399" i="38"/>
  <c r="AA395" i="38"/>
  <c r="G286" i="38"/>
  <c r="O334" i="38"/>
  <c r="Y243" i="38"/>
  <c r="L280" i="38"/>
  <c r="AT280" i="38"/>
  <c r="D344" i="38"/>
  <c r="BC344" i="38" s="1"/>
  <c r="AR112" i="38"/>
  <c r="S276" i="38"/>
  <c r="L248" i="38"/>
  <c r="AD440" i="38"/>
  <c r="D268" i="38"/>
  <c r="BC268" i="38" s="1"/>
  <c r="Y190" i="38"/>
  <c r="AI471" i="38"/>
  <c r="AM309" i="38"/>
  <c r="R126" i="38"/>
  <c r="AN182" i="38"/>
  <c r="AO201" i="38"/>
  <c r="AJ376" i="38"/>
  <c r="AA373" i="38"/>
  <c r="AT405" i="38"/>
  <c r="AN186" i="38"/>
  <c r="AQ150" i="38"/>
  <c r="S128" i="38"/>
  <c r="AO324" i="38"/>
  <c r="I286" i="38"/>
  <c r="G156" i="38"/>
  <c r="W400" i="38"/>
  <c r="D277" i="38"/>
  <c r="W377" i="38"/>
  <c r="G144" i="38"/>
  <c r="AM439" i="38"/>
  <c r="AT155" i="38"/>
  <c r="Z408" i="38"/>
  <c r="AD331" i="38"/>
  <c r="W429" i="38"/>
  <c r="F207" i="38"/>
  <c r="AT262" i="38"/>
  <c r="P166" i="38"/>
  <c r="O139" i="38"/>
  <c r="AK323" i="38"/>
  <c r="F392" i="38"/>
  <c r="E302" i="38"/>
  <c r="J331" i="38"/>
  <c r="Q388" i="38"/>
  <c r="AH247" i="38"/>
  <c r="T443" i="38"/>
  <c r="AE396" i="38"/>
  <c r="Y255" i="38"/>
  <c r="AB430" i="38"/>
  <c r="AM401" i="38"/>
  <c r="AP123" i="38"/>
  <c r="AM384" i="38"/>
  <c r="F115" i="38"/>
  <c r="E271" i="38"/>
  <c r="AA462" i="38"/>
  <c r="K327" i="38"/>
  <c r="Q418" i="38"/>
  <c r="AK86" i="38"/>
  <c r="W294" i="38"/>
  <c r="AF307" i="38"/>
  <c r="AN443" i="38"/>
  <c r="O92" i="38"/>
  <c r="Q347" i="38"/>
  <c r="Y170" i="38"/>
  <c r="T343" i="38"/>
  <c r="U433" i="38"/>
  <c r="AA434" i="38"/>
  <c r="AL405" i="38"/>
  <c r="Z364" i="38"/>
  <c r="I447" i="38"/>
  <c r="R456" i="38"/>
  <c r="AI129" i="38"/>
  <c r="M239" i="38"/>
  <c r="AK403" i="38"/>
  <c r="H385" i="38"/>
  <c r="AB425" i="38"/>
  <c r="AE430" i="38"/>
  <c r="Z255" i="38"/>
  <c r="J458" i="38"/>
  <c r="AS458" i="38"/>
  <c r="X265" i="38"/>
  <c r="L194" i="38"/>
  <c r="E94" i="38"/>
  <c r="AI340" i="38"/>
  <c r="Z423" i="38"/>
  <c r="V249" i="38"/>
  <c r="S237" i="38"/>
  <c r="J436" i="38"/>
  <c r="Q282" i="38"/>
  <c r="AA336" i="38"/>
  <c r="D230" i="38"/>
  <c r="BE230" i="38" s="1"/>
  <c r="T415" i="38"/>
  <c r="L329" i="38"/>
  <c r="AS471" i="38"/>
  <c r="W410" i="38"/>
  <c r="F401" i="38"/>
  <c r="F163" i="38"/>
  <c r="W306" i="38"/>
  <c r="R445" i="38"/>
  <c r="AG381" i="38"/>
  <c r="AM217" i="38"/>
  <c r="W374" i="38"/>
  <c r="AO350" i="38"/>
  <c r="AA84" i="38"/>
  <c r="D364" i="38"/>
  <c r="AB130" i="38"/>
  <c r="AT351" i="38"/>
  <c r="Q144" i="38"/>
  <c r="AG269" i="38"/>
  <c r="AQ463" i="38"/>
  <c r="R333" i="38"/>
  <c r="F130" i="38"/>
  <c r="AT435" i="38"/>
  <c r="AA346" i="38"/>
  <c r="M108" i="38"/>
  <c r="T326" i="38"/>
  <c r="E338" i="38"/>
  <c r="O403" i="38"/>
  <c r="Q368" i="38"/>
  <c r="Q235" i="38"/>
  <c r="AF93" i="38"/>
  <c r="AS242" i="38"/>
  <c r="K99" i="38"/>
  <c r="AA283" i="38"/>
  <c r="AK461" i="38"/>
  <c r="V291" i="38"/>
  <c r="R266" i="38"/>
  <c r="M388" i="38"/>
  <c r="AJ215" i="38"/>
  <c r="R331" i="38"/>
  <c r="AL342" i="38"/>
  <c r="AQ419" i="38"/>
  <c r="M172" i="38"/>
  <c r="AB391" i="38"/>
  <c r="AC442" i="38"/>
  <c r="AO329" i="38"/>
  <c r="J306" i="38"/>
  <c r="T330" i="38"/>
  <c r="U437" i="38"/>
  <c r="E406" i="38"/>
  <c r="AF388" i="38"/>
  <c r="L358" i="38"/>
  <c r="Q176" i="38"/>
  <c r="AI385" i="38"/>
  <c r="AJ84" i="38"/>
  <c r="Q211" i="38"/>
  <c r="AM235" i="38"/>
  <c r="AI440" i="38"/>
  <c r="K459" i="38"/>
  <c r="H101" i="38"/>
  <c r="O465" i="38"/>
  <c r="Y432" i="38"/>
  <c r="AG446" i="38"/>
  <c r="AI264" i="38"/>
  <c r="AP433" i="38"/>
  <c r="V294" i="38"/>
  <c r="AC456" i="38"/>
  <c r="X319" i="38"/>
  <c r="AG383" i="38"/>
  <c r="AI232" i="38"/>
  <c r="AQ259" i="38"/>
  <c r="AB213" i="38"/>
  <c r="S307" i="38"/>
  <c r="E233" i="38"/>
  <c r="H425" i="38"/>
  <c r="S317" i="38"/>
  <c r="P154" i="38"/>
  <c r="H195" i="38"/>
  <c r="AT310" i="38"/>
  <c r="J350" i="38"/>
  <c r="J338" i="38"/>
  <c r="S334" i="38"/>
  <c r="AD441" i="38"/>
  <c r="K415" i="38"/>
  <c r="AS223" i="38"/>
  <c r="AM163" i="38"/>
  <c r="AE166" i="38"/>
  <c r="AK85" i="38"/>
  <c r="AG166" i="38"/>
  <c r="AR216" i="38"/>
  <c r="AO376" i="38"/>
  <c r="AT369" i="38"/>
  <c r="AO423" i="38"/>
  <c r="AE216" i="38"/>
  <c r="F358" i="38"/>
  <c r="AE438" i="38"/>
  <c r="AM333" i="38"/>
  <c r="AL445" i="38"/>
  <c r="AM431" i="38"/>
  <c r="P186" i="38"/>
  <c r="K416" i="38"/>
  <c r="E411" i="38"/>
  <c r="AJ330" i="38"/>
  <c r="S313" i="38"/>
  <c r="D175" i="38"/>
  <c r="Y233" i="38"/>
  <c r="O293" i="38"/>
  <c r="AA330" i="38"/>
  <c r="AB267" i="38"/>
  <c r="AK113" i="38"/>
  <c r="AB451" i="38"/>
  <c r="X321" i="38"/>
  <c r="R128" i="38"/>
  <c r="AM269" i="38"/>
  <c r="H161" i="38"/>
  <c r="AL454" i="38"/>
  <c r="AN115" i="38"/>
  <c r="AE322" i="38"/>
  <c r="N222" i="38"/>
  <c r="AS268" i="38"/>
  <c r="G138" i="38"/>
  <c r="I251" i="38"/>
  <c r="AR245" i="38"/>
  <c r="K468" i="38"/>
  <c r="X394" i="38"/>
  <c r="D258" i="38"/>
  <c r="BD258" i="38" s="1"/>
  <c r="F155" i="38"/>
  <c r="O276" i="38"/>
  <c r="AQ411" i="38"/>
  <c r="AA378" i="38"/>
  <c r="AQ469" i="38"/>
  <c r="AA259" i="38"/>
  <c r="S203" i="38"/>
  <c r="Z417" i="38"/>
  <c r="AJ240" i="38"/>
  <c r="T412" i="38"/>
  <c r="AC185" i="38"/>
  <c r="Q298" i="38"/>
  <c r="L406" i="38"/>
  <c r="AR471" i="38"/>
  <c r="AM305" i="38"/>
  <c r="W313" i="38"/>
  <c r="AG354" i="38"/>
  <c r="E196" i="38"/>
  <c r="Y279" i="38"/>
  <c r="X455" i="38"/>
  <c r="AL218" i="38"/>
  <c r="P439" i="38"/>
  <c r="AT359" i="38"/>
  <c r="E451" i="38"/>
  <c r="AN230" i="38"/>
  <c r="F124" i="38"/>
  <c r="AI428" i="38"/>
  <c r="M163" i="38"/>
  <c r="X365" i="38"/>
  <c r="AL211" i="38"/>
  <c r="F204" i="38"/>
  <c r="L359" i="38"/>
  <c r="Q86" i="38"/>
  <c r="E147" i="38"/>
  <c r="J99" i="38"/>
  <c r="L182" i="38"/>
  <c r="I359" i="38"/>
  <c r="AO302" i="38"/>
  <c r="N105" i="38"/>
  <c r="AD445" i="38"/>
  <c r="AN260" i="38"/>
  <c r="R140" i="38"/>
  <c r="AR428" i="38"/>
  <c r="H354" i="38"/>
  <c r="AH465" i="38"/>
  <c r="Y272" i="38"/>
  <c r="E228" i="38"/>
  <c r="K337" i="38"/>
  <c r="D335" i="38"/>
  <c r="AP148" i="38"/>
  <c r="J347" i="38"/>
  <c r="AJ244" i="38"/>
  <c r="Q371" i="38"/>
  <c r="AC433" i="38"/>
  <c r="S322" i="38"/>
  <c r="N345" i="38"/>
  <c r="AB406" i="38"/>
  <c r="AT333" i="38"/>
  <c r="K298" i="38"/>
  <c r="Q343" i="38"/>
  <c r="AQ349" i="38"/>
  <c r="AR359" i="38"/>
  <c r="W450" i="38"/>
  <c r="H305" i="38"/>
  <c r="F235" i="38"/>
  <c r="AF353" i="38"/>
  <c r="V309" i="38"/>
  <c r="AC241" i="38"/>
  <c r="R360" i="38"/>
  <c r="W92" i="38"/>
  <c r="W143" i="38"/>
  <c r="AO469" i="38"/>
  <c r="AC441" i="38"/>
  <c r="N82" i="38"/>
  <c r="N223" i="38"/>
  <c r="R384" i="38"/>
  <c r="AJ449" i="38"/>
  <c r="M171" i="38"/>
  <c r="AG467" i="38"/>
  <c r="J249" i="38"/>
  <c r="AO467" i="38"/>
  <c r="AE162" i="38"/>
  <c r="AJ348" i="38"/>
  <c r="AL380" i="38"/>
  <c r="S440" i="38"/>
  <c r="AS267" i="38"/>
  <c r="AK442" i="38"/>
  <c r="N388" i="38"/>
  <c r="AM348" i="38"/>
  <c r="AJ380" i="38"/>
  <c r="AP206" i="38"/>
  <c r="P440" i="38"/>
  <c r="AO276" i="38"/>
  <c r="D414" i="38"/>
  <c r="E140" i="38"/>
  <c r="Y354" i="38"/>
  <c r="AJ387" i="38"/>
  <c r="E379" i="38"/>
  <c r="Y174" i="38"/>
  <c r="AB168" i="38"/>
  <c r="AH161" i="38"/>
  <c r="D386" i="38"/>
  <c r="D334" i="38"/>
  <c r="W444" i="38"/>
  <c r="E261" i="38"/>
  <c r="S315" i="38"/>
  <c r="Q107" i="38"/>
  <c r="P287" i="38"/>
  <c r="AD348" i="38"/>
  <c r="AD415" i="38"/>
  <c r="X467" i="38"/>
  <c r="AJ309" i="38"/>
  <c r="AL371" i="38"/>
  <c r="G411" i="38"/>
  <c r="AK332" i="38"/>
  <c r="AB427" i="38"/>
  <c r="AF83" i="38"/>
  <c r="R435" i="38"/>
  <c r="Y234" i="38"/>
  <c r="P136" i="38"/>
  <c r="R372" i="38"/>
  <c r="Z173" i="38"/>
  <c r="N460" i="38"/>
  <c r="AB429" i="38"/>
  <c r="F254" i="38"/>
  <c r="AQ323" i="38"/>
  <c r="AM265" i="38"/>
  <c r="AO408" i="38"/>
  <c r="Q203" i="38"/>
  <c r="G100" i="38"/>
  <c r="AD104" i="38"/>
  <c r="AH295" i="38"/>
  <c r="AG424" i="38"/>
  <c r="X399" i="38"/>
  <c r="I123" i="38"/>
  <c r="Q99" i="38"/>
  <c r="Q159" i="38"/>
  <c r="AC337" i="38"/>
  <c r="AP314" i="38"/>
  <c r="P312" i="38"/>
  <c r="H240" i="38"/>
  <c r="AO272" i="38"/>
  <c r="F290" i="38"/>
  <c r="X270" i="38"/>
  <c r="AA394" i="38"/>
  <c r="Q127" i="38"/>
  <c r="AI186" i="38"/>
  <c r="M225" i="38"/>
  <c r="H120" i="38"/>
  <c r="AF234" i="38"/>
  <c r="AS396" i="38"/>
  <c r="AS463" i="38"/>
  <c r="W318" i="38"/>
  <c r="AF443" i="38"/>
  <c r="T77" i="38"/>
  <c r="AF406" i="38"/>
  <c r="AG342" i="38"/>
  <c r="AM73" i="38"/>
  <c r="AT236" i="38"/>
  <c r="W471" i="38"/>
  <c r="D389" i="38"/>
  <c r="D370" i="38"/>
  <c r="M316" i="38"/>
  <c r="AA209" i="38"/>
  <c r="AK81" i="38"/>
  <c r="Z258" i="38"/>
  <c r="R242" i="38"/>
  <c r="AQ331" i="38"/>
  <c r="R190" i="38"/>
  <c r="R296" i="38"/>
  <c r="AG222" i="38"/>
  <c r="AO306" i="38"/>
  <c r="AN455" i="38"/>
  <c r="AH321" i="38"/>
  <c r="AH285" i="38"/>
  <c r="V104" i="38"/>
  <c r="I389" i="38"/>
  <c r="U288" i="38"/>
  <c r="AQ304" i="38"/>
  <c r="H239" i="38"/>
  <c r="M375" i="38"/>
  <c r="AK370" i="38"/>
  <c r="AI306" i="38"/>
  <c r="S116" i="38"/>
  <c r="AN472" i="38"/>
  <c r="H471" i="38"/>
  <c r="X242" i="38"/>
  <c r="AO93" i="38"/>
  <c r="S275" i="38"/>
  <c r="S439" i="38"/>
  <c r="I382" i="38"/>
  <c r="AK278" i="38"/>
  <c r="AI334" i="38"/>
  <c r="AF409" i="38"/>
  <c r="Z304" i="38"/>
  <c r="AQ203" i="38"/>
  <c r="O345" i="38"/>
  <c r="Q152" i="38"/>
  <c r="L364" i="38"/>
  <c r="O448" i="38"/>
  <c r="O416" i="38"/>
  <c r="W139" i="38"/>
  <c r="T346" i="38"/>
  <c r="AK434" i="38"/>
  <c r="E288" i="38"/>
  <c r="AL330" i="38"/>
  <c r="S358" i="38"/>
  <c r="D196" i="38"/>
  <c r="BC196" i="38" s="1"/>
  <c r="AR211" i="38"/>
  <c r="Y427" i="38"/>
  <c r="E344" i="38"/>
  <c r="O138" i="38"/>
  <c r="W332" i="38"/>
  <c r="R344" i="38"/>
  <c r="R225" i="38"/>
  <c r="M116" i="38"/>
  <c r="W193" i="38"/>
  <c r="P243" i="38"/>
  <c r="Q215" i="38"/>
  <c r="AS354" i="38"/>
  <c r="I124" i="38"/>
  <c r="F151" i="38"/>
  <c r="AJ137" i="38"/>
  <c r="AH208" i="38"/>
  <c r="M413" i="38"/>
  <c r="U465" i="38"/>
  <c r="F357" i="38"/>
  <c r="AA338" i="38"/>
  <c r="G414" i="38"/>
  <c r="AF374" i="38"/>
  <c r="AJ280" i="38"/>
  <c r="AD424" i="38"/>
  <c r="P432" i="38"/>
  <c r="AT340" i="38"/>
  <c r="AG241" i="38"/>
  <c r="P465" i="38"/>
  <c r="O357" i="38"/>
  <c r="V468" i="38"/>
  <c r="AF366" i="38"/>
  <c r="AJ362" i="38"/>
  <c r="AA385" i="38"/>
  <c r="R415" i="38"/>
  <c r="AH378" i="38"/>
  <c r="U267" i="38"/>
  <c r="T302" i="38"/>
  <c r="M382" i="38"/>
  <c r="E87" i="38"/>
  <c r="M302" i="38"/>
  <c r="AI260" i="38"/>
  <c r="AR437" i="38"/>
  <c r="E447" i="38"/>
  <c r="V214" i="38"/>
  <c r="G428" i="38"/>
  <c r="Z435" i="38"/>
  <c r="AA431" i="38"/>
  <c r="J313" i="38"/>
  <c r="F230" i="38"/>
  <c r="K432" i="38"/>
  <c r="G389" i="38"/>
  <c r="E387" i="38"/>
  <c r="Y361" i="38"/>
  <c r="AI448" i="38"/>
  <c r="J454" i="38"/>
  <c r="AT469" i="38"/>
  <c r="T131" i="38"/>
  <c r="D313" i="38"/>
  <c r="Q248" i="38"/>
  <c r="AQ262" i="38"/>
  <c r="AT204" i="38"/>
  <c r="J252" i="38"/>
  <c r="F116" i="38"/>
  <c r="AC194" i="38"/>
  <c r="R100" i="38"/>
  <c r="H244" i="38"/>
  <c r="H378" i="38"/>
  <c r="AF371" i="38"/>
  <c r="X346" i="38"/>
  <c r="V428" i="38"/>
  <c r="X192" i="38"/>
  <c r="AD202" i="38"/>
  <c r="E463" i="38"/>
  <c r="AF420" i="38"/>
  <c r="AB404" i="38"/>
  <c r="T397" i="38"/>
  <c r="AT363" i="38"/>
  <c r="I267" i="38"/>
  <c r="X352" i="38"/>
  <c r="R254" i="38"/>
  <c r="Y230" i="38"/>
  <c r="F260" i="38"/>
  <c r="AI251" i="38"/>
  <c r="F350" i="38"/>
  <c r="T256" i="38"/>
  <c r="AD129" i="38"/>
  <c r="AG392" i="38"/>
  <c r="R395" i="38"/>
  <c r="AM352" i="38"/>
  <c r="AO416" i="38"/>
  <c r="U269" i="38"/>
  <c r="AQ321" i="38"/>
  <c r="AS132" i="38"/>
  <c r="Z452" i="38"/>
  <c r="M89" i="38"/>
  <c r="O222" i="38"/>
  <c r="N74" i="38"/>
  <c r="O78" i="38"/>
  <c r="F453" i="38"/>
  <c r="K366" i="38"/>
  <c r="AJ227" i="38"/>
  <c r="AI117" i="38"/>
  <c r="Q296" i="38"/>
  <c r="T410" i="38"/>
  <c r="AS422" i="38"/>
  <c r="F275" i="38"/>
  <c r="P437" i="38"/>
  <c r="AQ363" i="38"/>
  <c r="O377" i="38"/>
  <c r="AN111" i="38"/>
  <c r="S258" i="38"/>
  <c r="AP286" i="38"/>
  <c r="V320" i="38"/>
  <c r="I207" i="38"/>
  <c r="X182" i="38"/>
  <c r="AR339" i="38"/>
  <c r="J414" i="38"/>
  <c r="L234" i="38"/>
  <c r="AJ293" i="38"/>
  <c r="Z277" i="38"/>
  <c r="H374" i="38"/>
  <c r="W231" i="38"/>
  <c r="AF245" i="38"/>
  <c r="W165" i="38"/>
  <c r="P338" i="38"/>
  <c r="AG311" i="38"/>
  <c r="AG352" i="38"/>
  <c r="J298" i="38"/>
  <c r="P251" i="38"/>
  <c r="N267" i="38"/>
  <c r="W412" i="38"/>
  <c r="M469" i="38"/>
  <c r="AP155" i="38"/>
  <c r="U325" i="38"/>
  <c r="AB371" i="38"/>
  <c r="AQ425" i="38"/>
  <c r="AG182" i="38"/>
  <c r="AJ146" i="38"/>
  <c r="AG362" i="38"/>
  <c r="AA375" i="38"/>
  <c r="AC207" i="38"/>
  <c r="E251" i="38"/>
  <c r="T219" i="38"/>
  <c r="W146" i="38"/>
  <c r="Q469" i="38"/>
  <c r="AD97" i="38"/>
  <c r="U364" i="38"/>
  <c r="W314" i="38"/>
  <c r="AQ279" i="38"/>
  <c r="U359" i="38"/>
  <c r="AS340" i="38"/>
  <c r="T409" i="38"/>
  <c r="N442" i="38"/>
  <c r="Y229" i="38"/>
  <c r="V405" i="38"/>
  <c r="I138" i="38"/>
  <c r="AR302" i="38"/>
  <c r="V160" i="38"/>
  <c r="AM259" i="38"/>
  <c r="D193" i="38"/>
  <c r="AP274" i="38"/>
  <c r="H416" i="38"/>
  <c r="AJ248" i="38"/>
  <c r="F153" i="38"/>
  <c r="AQ201" i="38"/>
  <c r="J93" i="38"/>
  <c r="AH118" i="38"/>
  <c r="F169" i="38"/>
  <c r="AC459" i="38"/>
  <c r="AS194" i="38"/>
  <c r="G420" i="38"/>
  <c r="AP472" i="38"/>
  <c r="X118" i="38"/>
  <c r="X139" i="38"/>
  <c r="AG113" i="38"/>
  <c r="AP285" i="38"/>
  <c r="D242" i="38"/>
  <c r="S187" i="38"/>
  <c r="R157" i="38"/>
  <c r="V169" i="38"/>
  <c r="T407" i="38"/>
  <c r="AC296" i="38"/>
  <c r="AE453" i="38"/>
  <c r="AR470" i="38"/>
  <c r="E435" i="38"/>
  <c r="J411" i="38"/>
  <c r="AG368" i="38"/>
  <c r="AQ444" i="38"/>
  <c r="F448" i="38"/>
  <c r="I323" i="38"/>
  <c r="R371" i="38"/>
  <c r="E419" i="38"/>
  <c r="O190" i="38"/>
  <c r="O347" i="38"/>
  <c r="AK90" i="38"/>
  <c r="U295" i="38"/>
  <c r="Z310" i="38"/>
  <c r="AT342" i="38"/>
  <c r="I285" i="38"/>
  <c r="O310" i="38"/>
  <c r="R269" i="38"/>
  <c r="D453" i="38"/>
  <c r="X309" i="38"/>
  <c r="AK286" i="38"/>
  <c r="F73" i="38"/>
  <c r="AO385" i="38"/>
  <c r="D276" i="38"/>
  <c r="AB384" i="38"/>
  <c r="I354" i="38"/>
  <c r="AE123" i="38"/>
  <c r="Q219" i="38"/>
  <c r="Y443" i="38"/>
  <c r="AE145" i="38"/>
  <c r="AH138" i="38"/>
  <c r="I238" i="38"/>
  <c r="J394" i="38"/>
  <c r="F370" i="38"/>
  <c r="D464" i="38"/>
  <c r="F404" i="38"/>
  <c r="AJ469" i="38"/>
  <c r="T129" i="38"/>
  <c r="AC446" i="38"/>
  <c r="AT173" i="38"/>
  <c r="AD122" i="38"/>
  <c r="AL289" i="38"/>
  <c r="H221" i="38"/>
  <c r="AP387" i="38"/>
  <c r="AC150" i="38"/>
  <c r="K467" i="38"/>
  <c r="AJ247" i="38"/>
  <c r="D340" i="38"/>
  <c r="AE204" i="38"/>
  <c r="H226" i="38"/>
  <c r="AC90" i="38"/>
  <c r="Z122" i="38"/>
  <c r="X333" i="38"/>
  <c r="P412" i="38"/>
  <c r="D234" i="38"/>
  <c r="I83" i="38"/>
  <c r="AB289" i="38"/>
  <c r="S380" i="38"/>
  <c r="J448" i="38"/>
  <c r="AG323" i="38"/>
  <c r="AG343" i="38"/>
  <c r="AH444" i="38"/>
  <c r="Y312" i="38"/>
  <c r="R196" i="38"/>
  <c r="E358" i="38"/>
  <c r="R233" i="38"/>
  <c r="L378" i="38"/>
  <c r="R459" i="38"/>
  <c r="AD447" i="38"/>
  <c r="AT306" i="38"/>
  <c r="AM202" i="38"/>
  <c r="AD241" i="38"/>
  <c r="AH306" i="38"/>
  <c r="S125" i="38"/>
  <c r="AI368" i="38"/>
  <c r="S193" i="38"/>
  <c r="AQ156" i="38"/>
  <c r="AJ149" i="38"/>
  <c r="Q410" i="38"/>
  <c r="G435" i="38"/>
  <c r="E240" i="38"/>
  <c r="O466" i="38"/>
  <c r="AK212" i="38"/>
  <c r="W176" i="38"/>
  <c r="L203" i="38"/>
  <c r="AB322" i="38"/>
  <c r="AA425" i="38"/>
  <c r="M279" i="38"/>
  <c r="G437" i="38"/>
  <c r="Y449" i="38"/>
  <c r="L286" i="38"/>
  <c r="L149" i="38"/>
  <c r="AP353" i="38"/>
  <c r="W177" i="38"/>
  <c r="P434" i="38"/>
  <c r="AE401" i="38"/>
  <c r="T284" i="38"/>
  <c r="AI412" i="38"/>
  <c r="AM434" i="38"/>
  <c r="AL432" i="38"/>
  <c r="AF298" i="38"/>
  <c r="X461" i="38"/>
  <c r="AI278" i="38"/>
  <c r="AM128" i="38"/>
  <c r="AN408" i="38"/>
  <c r="T432" i="38"/>
  <c r="Y369" i="38"/>
  <c r="R185" i="38"/>
  <c r="V341" i="38"/>
  <c r="AQ418" i="38"/>
  <c r="AM349" i="38"/>
  <c r="AE429" i="38"/>
  <c r="N147" i="38"/>
  <c r="T259" i="38"/>
  <c r="AE159" i="38"/>
  <c r="R145" i="38"/>
  <c r="AJ102" i="38"/>
  <c r="AT163" i="38"/>
  <c r="M289" i="38"/>
  <c r="S195" i="38"/>
  <c r="AD356" i="38"/>
  <c r="Q283" i="38"/>
  <c r="Q218" i="38"/>
  <c r="N164" i="38"/>
  <c r="AP225" i="38"/>
  <c r="AC169" i="38"/>
  <c r="O411" i="38"/>
  <c r="K223" i="38"/>
  <c r="Q323" i="38"/>
  <c r="AT162" i="38"/>
  <c r="AG178" i="38"/>
  <c r="W76" i="38"/>
  <c r="U204" i="38"/>
  <c r="AK359" i="38"/>
  <c r="H268" i="38"/>
  <c r="D366" i="38"/>
  <c r="BD366" i="38" s="1"/>
  <c r="V84" i="38"/>
  <c r="AN202" i="38"/>
  <c r="AL223" i="38"/>
  <c r="AA167" i="38"/>
  <c r="Z257" i="38"/>
  <c r="T232" i="38"/>
  <c r="AF397" i="38"/>
  <c r="AK279" i="38"/>
  <c r="X132" i="38"/>
  <c r="W221" i="38"/>
  <c r="AN234" i="38"/>
  <c r="J453" i="38"/>
  <c r="Y430" i="38"/>
  <c r="P245" i="38"/>
  <c r="U166" i="38"/>
  <c r="P179" i="38"/>
  <c r="AC181" i="38"/>
  <c r="AI384" i="38"/>
  <c r="AP322" i="38"/>
  <c r="E341" i="38"/>
  <c r="AD365" i="38"/>
  <c r="I379" i="38"/>
  <c r="N120" i="38"/>
  <c r="S151" i="38"/>
  <c r="Y108" i="38"/>
  <c r="E454" i="38"/>
  <c r="Z302" i="38"/>
  <c r="N289" i="38"/>
  <c r="AR447" i="38"/>
  <c r="R248" i="38"/>
  <c r="AN386" i="38"/>
  <c r="L216" i="38"/>
  <c r="I408" i="38"/>
  <c r="AT308" i="38"/>
  <c r="AC74" i="38"/>
  <c r="I244" i="38"/>
  <c r="AO159" i="38"/>
  <c r="AF255" i="38"/>
  <c r="X80" i="38"/>
  <c r="T270" i="38"/>
  <c r="V318" i="38"/>
  <c r="I269" i="38"/>
  <c r="AF209" i="38"/>
  <c r="L339" i="38"/>
  <c r="AC125" i="38"/>
  <c r="F396" i="38"/>
  <c r="AT455" i="38"/>
  <c r="AR87" i="38"/>
  <c r="N155" i="38"/>
  <c r="D125" i="38"/>
  <c r="BC125" i="38" s="1"/>
  <c r="AE315" i="38"/>
  <c r="L318" i="38"/>
  <c r="H160" i="38"/>
  <c r="AS379" i="38"/>
  <c r="N242" i="38"/>
  <c r="AK232" i="38"/>
  <c r="J270" i="38"/>
  <c r="AC232" i="38"/>
  <c r="AI182" i="38"/>
  <c r="AC421" i="38"/>
  <c r="AF267" i="38"/>
  <c r="T255" i="38"/>
  <c r="O301" i="38"/>
  <c r="AE451" i="38"/>
  <c r="N434" i="38"/>
  <c r="Q221" i="38"/>
  <c r="AG359" i="38"/>
  <c r="N423" i="38"/>
  <c r="U456" i="38"/>
  <c r="J182" i="38"/>
  <c r="AP449" i="38"/>
  <c r="G319" i="38"/>
  <c r="Z339" i="38"/>
  <c r="F365" i="38"/>
  <c r="W320" i="38"/>
  <c r="M260" i="38"/>
  <c r="AE405" i="38"/>
  <c r="AC290" i="38"/>
  <c r="Q173" i="38"/>
  <c r="H409" i="38"/>
  <c r="E384" i="38"/>
  <c r="G85" i="38"/>
  <c r="M170" i="38"/>
  <c r="AP127" i="38"/>
  <c r="AR441" i="38"/>
  <c r="X215" i="38"/>
  <c r="H328" i="38"/>
  <c r="E370" i="38"/>
  <c r="AA309" i="38"/>
  <c r="AS417" i="38"/>
  <c r="T179" i="38"/>
  <c r="U290" i="38"/>
  <c r="AA403" i="38"/>
  <c r="AF280" i="38"/>
  <c r="Z413" i="38"/>
  <c r="Q348" i="38"/>
  <c r="J469" i="38"/>
  <c r="AD109" i="38"/>
  <c r="AR419" i="38"/>
  <c r="AF399" i="38"/>
  <c r="AT281" i="38"/>
  <c r="I377" i="38"/>
  <c r="R441" i="38"/>
  <c r="E320" i="38"/>
  <c r="U174" i="38"/>
  <c r="AO212" i="38"/>
  <c r="X408" i="38"/>
  <c r="Q157" i="38"/>
  <c r="E366" i="38"/>
  <c r="AG89" i="38"/>
  <c r="U98" i="38"/>
  <c r="T231" i="38"/>
  <c r="AH284" i="38"/>
  <c r="AJ258" i="38"/>
  <c r="AT232" i="38"/>
  <c r="F276" i="38"/>
  <c r="AE187" i="38"/>
  <c r="AB98" i="38"/>
  <c r="AT395" i="38"/>
  <c r="U409" i="38"/>
  <c r="AO239" i="38"/>
  <c r="AH255" i="38"/>
  <c r="I198" i="38"/>
  <c r="AR200" i="38"/>
  <c r="AR272" i="38"/>
  <c r="AE266" i="38"/>
  <c r="Z335" i="38"/>
  <c r="D308" i="38"/>
  <c r="BD308" i="38" s="1"/>
  <c r="AD274" i="38"/>
  <c r="D116" i="38"/>
  <c r="F411" i="38"/>
  <c r="J420" i="38"/>
  <c r="D360" i="38"/>
  <c r="AP455" i="38"/>
  <c r="AP232" i="38"/>
  <c r="AJ377" i="38"/>
  <c r="S355" i="38"/>
  <c r="I136" i="38"/>
  <c r="AR94" i="38"/>
  <c r="K448" i="38"/>
  <c r="Z132" i="38"/>
  <c r="M401" i="38"/>
  <c r="AO234" i="38"/>
  <c r="AB199" i="38"/>
  <c r="G121" i="38"/>
  <c r="AN81" i="38"/>
  <c r="O166" i="38"/>
  <c r="AD216" i="38"/>
  <c r="AH94" i="38"/>
  <c r="AA126" i="38"/>
  <c r="Y84" i="38"/>
  <c r="AD119" i="38"/>
  <c r="AT461" i="38"/>
  <c r="L82" i="38"/>
  <c r="AR104" i="38"/>
  <c r="V452" i="38"/>
  <c r="X191" i="38"/>
  <c r="O156" i="38"/>
  <c r="AB115" i="38"/>
  <c r="AM255" i="38"/>
  <c r="AR469" i="38"/>
  <c r="Y83" i="38"/>
  <c r="AA359" i="38"/>
  <c r="AP427" i="38"/>
  <c r="X114" i="38"/>
  <c r="J101" i="38"/>
  <c r="AS287" i="38"/>
  <c r="AH328" i="38"/>
  <c r="X185" i="38"/>
  <c r="D290" i="38"/>
  <c r="AP264" i="38"/>
  <c r="AC154" i="38"/>
  <c r="AB420" i="38"/>
  <c r="U351" i="38"/>
  <c r="X320" i="38"/>
  <c r="AQ322" i="38"/>
  <c r="M245" i="38"/>
  <c r="AH428" i="38"/>
  <c r="L407" i="38"/>
  <c r="X261" i="38"/>
  <c r="U169" i="38"/>
  <c r="J333" i="38"/>
  <c r="P170" i="38"/>
  <c r="AD387" i="38"/>
  <c r="AL361" i="38"/>
  <c r="J395" i="38"/>
  <c r="AF135" i="38"/>
  <c r="AO151" i="38"/>
  <c r="AE409" i="38"/>
  <c r="E375" i="38"/>
  <c r="AN448" i="38"/>
  <c r="AF326" i="38"/>
  <c r="AT415" i="38"/>
  <c r="AH446" i="38"/>
  <c r="S347" i="38"/>
  <c r="AG231" i="38"/>
  <c r="AO233" i="38"/>
  <c r="AR279" i="38"/>
  <c r="AN255" i="38"/>
  <c r="AQ132" i="38"/>
  <c r="AQ365" i="38"/>
  <c r="E97" i="38"/>
  <c r="Y219" i="38"/>
  <c r="H449" i="38"/>
  <c r="M104" i="38"/>
  <c r="D394" i="38"/>
  <c r="AT194" i="38"/>
  <c r="P470" i="38"/>
  <c r="N97" i="38"/>
  <c r="AQ439" i="38"/>
  <c r="S397" i="38"/>
  <c r="T144" i="38"/>
  <c r="AQ440" i="38"/>
  <c r="AK98" i="38"/>
  <c r="AS344" i="38"/>
  <c r="H163" i="38"/>
  <c r="E166" i="38"/>
  <c r="M221" i="38"/>
  <c r="AD378" i="38"/>
  <c r="AI398" i="38"/>
  <c r="AK368" i="38"/>
  <c r="AH253" i="38"/>
  <c r="L381" i="38"/>
  <c r="AT317" i="38"/>
  <c r="V314" i="38"/>
  <c r="AN330" i="38"/>
  <c r="P314" i="38"/>
  <c r="H340" i="38"/>
  <c r="O119" i="38"/>
  <c r="AE307" i="38"/>
  <c r="AG411" i="38"/>
  <c r="AJ87" i="38"/>
  <c r="AR232" i="38"/>
  <c r="M157" i="38"/>
  <c r="AT451" i="38"/>
  <c r="AA250" i="38"/>
  <c r="AK263" i="38"/>
  <c r="E236" i="38"/>
  <c r="AD106" i="38"/>
  <c r="H280" i="38"/>
  <c r="E109" i="38"/>
  <c r="T368" i="38"/>
  <c r="AK76" i="38"/>
  <c r="E155" i="38"/>
  <c r="N448" i="38"/>
  <c r="P227" i="38"/>
  <c r="L437" i="38"/>
  <c r="AB326" i="38"/>
  <c r="V82" i="38"/>
  <c r="E403" i="38"/>
  <c r="W352" i="38"/>
  <c r="F347" i="38"/>
  <c r="X212" i="38"/>
  <c r="AJ420" i="38"/>
  <c r="H417" i="38"/>
  <c r="AI358" i="38"/>
  <c r="AO149" i="38"/>
  <c r="R286" i="38"/>
  <c r="G176" i="38"/>
  <c r="U116" i="38"/>
  <c r="AE241" i="38"/>
  <c r="U173" i="38"/>
  <c r="K354" i="38"/>
  <c r="K111" i="38"/>
  <c r="AD191" i="38"/>
  <c r="AD357" i="38"/>
  <c r="AP89" i="38"/>
  <c r="Q300" i="38"/>
  <c r="V194" i="38"/>
  <c r="Z232" i="38"/>
  <c r="R117" i="38"/>
  <c r="AM242" i="38"/>
  <c r="D472" i="38"/>
  <c r="AE435" i="38"/>
  <c r="AL257" i="38"/>
  <c r="P242" i="38"/>
  <c r="S298" i="38"/>
  <c r="AP386" i="38"/>
  <c r="O211" i="38"/>
  <c r="R166" i="38"/>
  <c r="AP141" i="38"/>
  <c r="AQ308" i="38"/>
  <c r="AH304" i="38"/>
  <c r="H279" i="38"/>
  <c r="P336" i="38"/>
  <c r="AO144" i="38"/>
  <c r="X463" i="38"/>
  <c r="J279" i="38"/>
  <c r="Z156" i="38"/>
  <c r="AH386" i="38"/>
  <c r="AR221" i="38"/>
  <c r="J169" i="38"/>
  <c r="AO172" i="38"/>
  <c r="AR346" i="38"/>
  <c r="AL132" i="38"/>
  <c r="Z92" i="38"/>
  <c r="AJ181" i="38"/>
  <c r="K170" i="38"/>
  <c r="AD309" i="38"/>
  <c r="AC264" i="38"/>
  <c r="L457" i="38"/>
  <c r="AC350" i="38"/>
  <c r="AK441" i="38"/>
  <c r="Q172" i="38"/>
  <c r="Q327" i="38"/>
  <c r="R226" i="38"/>
  <c r="AG350" i="38"/>
  <c r="U150" i="38"/>
  <c r="R105" i="38"/>
  <c r="AK238" i="38"/>
  <c r="X388" i="38"/>
  <c r="G351" i="38"/>
  <c r="AA290" i="38"/>
  <c r="AB215" i="38"/>
  <c r="AD297" i="38"/>
  <c r="AP384" i="38"/>
  <c r="O272" i="38"/>
  <c r="AB461" i="38"/>
  <c r="AA75" i="38"/>
  <c r="K237" i="38"/>
  <c r="AD446" i="38"/>
  <c r="AG295" i="38"/>
  <c r="U302" i="38"/>
  <c r="AI439" i="38"/>
  <c r="S449" i="38"/>
  <c r="H150" i="38"/>
  <c r="F231" i="38"/>
  <c r="D260" i="38"/>
  <c r="Q448" i="38"/>
  <c r="F304" i="38"/>
  <c r="AR84" i="38"/>
  <c r="AD238" i="38"/>
  <c r="N457" i="38"/>
  <c r="AN298" i="38"/>
  <c r="O392" i="38"/>
  <c r="E386" i="38"/>
  <c r="P139" i="38"/>
  <c r="Y82" i="38"/>
  <c r="K422" i="38"/>
  <c r="L198" i="38"/>
  <c r="AD443" i="38"/>
  <c r="AJ402" i="38"/>
  <c r="O451" i="38"/>
  <c r="AN167" i="38"/>
  <c r="H167" i="38"/>
  <c r="H318" i="38"/>
  <c r="AR389" i="38"/>
  <c r="AF224" i="38"/>
  <c r="T328" i="38"/>
  <c r="V197" i="38"/>
  <c r="P472" i="38"/>
  <c r="N133" i="38"/>
  <c r="S452" i="38"/>
  <c r="AM312" i="38"/>
  <c r="AF192" i="38"/>
  <c r="E412" i="38"/>
  <c r="AR369" i="38"/>
  <c r="AE326" i="38"/>
  <c r="AQ432" i="38"/>
  <c r="J136" i="38"/>
  <c r="AD360" i="38"/>
  <c r="AS349" i="38"/>
  <c r="J383" i="38"/>
  <c r="G366" i="38"/>
  <c r="V420" i="38"/>
  <c r="AG100" i="38"/>
  <c r="X82" i="38"/>
  <c r="S392" i="38"/>
  <c r="AL412" i="38"/>
  <c r="AH338" i="38"/>
  <c r="Z398" i="38"/>
  <c r="P297" i="38"/>
  <c r="AP342" i="38"/>
  <c r="W255" i="38"/>
  <c r="Y415" i="38"/>
  <c r="Y135" i="38"/>
  <c r="X442" i="38"/>
  <c r="Q385" i="38"/>
  <c r="AN411" i="38"/>
  <c r="N458" i="38"/>
  <c r="AQ106" i="38"/>
  <c r="K98" i="38"/>
  <c r="E189" i="38"/>
  <c r="W375" i="38"/>
  <c r="H419" i="38"/>
  <c r="W407" i="38"/>
  <c r="W270" i="38"/>
  <c r="F418" i="38"/>
  <c r="S284" i="38"/>
  <c r="AS146" i="38"/>
  <c r="AL285" i="38"/>
  <c r="AJ152" i="38"/>
  <c r="AB370" i="38"/>
  <c r="V393" i="38"/>
  <c r="AD113" i="38"/>
  <c r="S403" i="38"/>
  <c r="U307" i="38"/>
  <c r="Y360" i="38"/>
  <c r="S459" i="38"/>
  <c r="AT275" i="38"/>
  <c r="AH164" i="38"/>
  <c r="AR404" i="38"/>
  <c r="X374" i="38"/>
  <c r="AJ277" i="38"/>
  <c r="AF252" i="38"/>
  <c r="R172" i="38"/>
  <c r="N416" i="38"/>
  <c r="D343" i="38"/>
  <c r="H428" i="38"/>
  <c r="AP250" i="38"/>
  <c r="P159" i="38"/>
  <c r="AC301" i="38"/>
  <c r="AF299" i="38"/>
  <c r="AT388" i="38"/>
  <c r="E243" i="38"/>
  <c r="AP438" i="38"/>
  <c r="AD235" i="38"/>
  <c r="AS105" i="38"/>
  <c r="AG346" i="38"/>
  <c r="AP301" i="38"/>
  <c r="Z309" i="38"/>
  <c r="AE277" i="38"/>
  <c r="W327" i="38"/>
  <c r="U394" i="38"/>
  <c r="AG441" i="38"/>
  <c r="O331" i="38"/>
  <c r="D247" i="38"/>
  <c r="AB405" i="38"/>
  <c r="E124" i="38"/>
  <c r="P352" i="38"/>
  <c r="J223" i="38"/>
  <c r="E313" i="38"/>
  <c r="AK351" i="38"/>
  <c r="X285" i="38"/>
  <c r="AD323" i="38"/>
  <c r="D432" i="38"/>
  <c r="J468" i="38"/>
  <c r="AL124" i="38"/>
  <c r="S393" i="38"/>
  <c r="X111" i="38"/>
  <c r="R143" i="38"/>
  <c r="AM91" i="38"/>
  <c r="Y333" i="38"/>
  <c r="R389" i="38"/>
  <c r="AB358" i="38"/>
  <c r="AE154" i="38"/>
  <c r="AH332" i="38"/>
  <c r="Q270" i="38"/>
  <c r="Q357" i="38"/>
  <c r="S391" i="38"/>
  <c r="Z443" i="38"/>
  <c r="X367" i="38"/>
  <c r="D398" i="38"/>
  <c r="AL425" i="38"/>
  <c r="AL267" i="38"/>
  <c r="AO131" i="38"/>
  <c r="I420" i="38"/>
  <c r="S423" i="38"/>
  <c r="W419" i="38"/>
  <c r="AF253" i="38"/>
  <c r="P112" i="38"/>
  <c r="Q345" i="38"/>
  <c r="M205" i="38"/>
  <c r="AN434" i="38"/>
  <c r="X113" i="38"/>
  <c r="AD197" i="38"/>
  <c r="AF92" i="38"/>
  <c r="AC98" i="38"/>
  <c r="AD130" i="38"/>
  <c r="AK157" i="38"/>
  <c r="AG193" i="38"/>
  <c r="AF312" i="38"/>
  <c r="D205" i="38"/>
  <c r="AN244" i="38"/>
  <c r="AF147" i="38"/>
  <c r="X292" i="38"/>
  <c r="W354" i="38"/>
  <c r="AA350" i="38"/>
  <c r="AE122" i="38"/>
  <c r="N79" i="38"/>
  <c r="R219" i="38"/>
  <c r="M263" i="38"/>
  <c r="T178" i="38"/>
  <c r="AD333" i="38"/>
  <c r="Y169" i="38"/>
  <c r="X350" i="38"/>
  <c r="AS221" i="38"/>
  <c r="AS187" i="38"/>
  <c r="R325" i="38"/>
  <c r="D458" i="38"/>
  <c r="E176" i="38"/>
  <c r="Y296" i="38"/>
  <c r="G360" i="38"/>
  <c r="L79" i="38"/>
  <c r="K115" i="38"/>
  <c r="W396" i="38"/>
  <c r="AE395" i="38"/>
  <c r="W191" i="38"/>
  <c r="H256" i="38"/>
  <c r="K464" i="38"/>
  <c r="U101" i="38"/>
  <c r="AF451" i="38"/>
  <c r="O358" i="38"/>
  <c r="Z311" i="38"/>
  <c r="AI381" i="38"/>
  <c r="M190" i="38"/>
  <c r="D157" i="38"/>
  <c r="P272" i="38"/>
  <c r="O277" i="38"/>
  <c r="AE306" i="38"/>
  <c r="K455" i="38"/>
  <c r="F427" i="38"/>
  <c r="Z221" i="38"/>
  <c r="V374" i="38"/>
  <c r="AP382" i="38"/>
  <c r="G128" i="38"/>
  <c r="AR375" i="38"/>
  <c r="K131" i="38"/>
  <c r="L195" i="38"/>
  <c r="AR91" i="38"/>
  <c r="AO436" i="38"/>
  <c r="L249" i="38"/>
  <c r="H470" i="38"/>
  <c r="R373" i="38"/>
  <c r="AF193" i="38"/>
  <c r="AE382" i="38"/>
  <c r="W360" i="38"/>
  <c r="AQ161" i="38"/>
  <c r="AG394" i="38"/>
  <c r="Q138" i="38"/>
  <c r="AL144" i="38"/>
  <c r="AP108" i="38"/>
  <c r="N161" i="38"/>
  <c r="AF471" i="38"/>
  <c r="I97" i="38"/>
  <c r="AG376" i="38"/>
  <c r="AR146" i="38"/>
  <c r="U319" i="38"/>
  <c r="N429" i="38"/>
  <c r="AP409" i="38"/>
  <c r="AK468" i="38"/>
  <c r="AK89" i="38"/>
  <c r="AD142" i="38"/>
  <c r="AA244" i="38"/>
  <c r="AQ268" i="38"/>
  <c r="AR442" i="38"/>
  <c r="U308" i="38"/>
  <c r="I121" i="38"/>
  <c r="H400" i="38"/>
  <c r="AK226" i="38"/>
  <c r="AE108" i="38"/>
  <c r="AP400" i="38"/>
  <c r="AF184" i="38"/>
  <c r="AH335" i="38"/>
  <c r="AQ313" i="38"/>
  <c r="AK371" i="38"/>
  <c r="H84" i="38"/>
  <c r="F186" i="38"/>
  <c r="AN265" i="38"/>
  <c r="U392" i="38"/>
  <c r="AI405" i="38"/>
  <c r="AQ209" i="38"/>
  <c r="AR401" i="38"/>
  <c r="AA81" i="38"/>
  <c r="AQ442" i="38"/>
  <c r="Q205" i="38"/>
  <c r="AF223" i="38"/>
  <c r="AK333" i="38"/>
  <c r="AJ129" i="38"/>
  <c r="G83" i="38"/>
  <c r="AF108" i="38"/>
  <c r="J382" i="38"/>
  <c r="Z460" i="38"/>
  <c r="K343" i="38"/>
  <c r="E211" i="38"/>
  <c r="AQ306" i="38"/>
  <c r="AD408" i="38"/>
  <c r="P91" i="38"/>
  <c r="L366" i="38"/>
  <c r="D170" i="38"/>
  <c r="AI456" i="38"/>
  <c r="J216" i="38"/>
  <c r="L326" i="38"/>
  <c r="AO386" i="38"/>
  <c r="R278" i="38"/>
  <c r="AB459" i="38"/>
  <c r="AR312" i="38"/>
  <c r="AJ241" i="38"/>
  <c r="AT259" i="38"/>
  <c r="S143" i="38"/>
  <c r="AT282" i="38"/>
  <c r="U160" i="38"/>
  <c r="W220" i="38"/>
  <c r="N183" i="38"/>
  <c r="S410" i="38"/>
  <c r="H264" i="38"/>
  <c r="F213" i="38"/>
  <c r="O279" i="38"/>
  <c r="D174" i="38"/>
  <c r="AT74" i="38"/>
  <c r="I298" i="38"/>
  <c r="H390" i="38"/>
  <c r="AJ394" i="38"/>
  <c r="N282" i="38"/>
  <c r="O423" i="38"/>
  <c r="W425" i="38"/>
  <c r="AR75" i="38"/>
  <c r="AP186" i="38"/>
  <c r="AQ137" i="38"/>
  <c r="AA260" i="38"/>
  <c r="N92" i="38"/>
  <c r="E286" i="38"/>
  <c r="AP231" i="38"/>
  <c r="AG141" i="38"/>
  <c r="N321" i="38"/>
  <c r="H166" i="38"/>
  <c r="AR304" i="38"/>
  <c r="AQ337" i="38"/>
  <c r="AQ171" i="38"/>
  <c r="P77" i="38"/>
  <c r="AR132" i="38"/>
  <c r="AB76" i="38"/>
  <c r="M292" i="38"/>
  <c r="AE407" i="38"/>
  <c r="M114" i="38"/>
  <c r="AT404" i="38"/>
  <c r="AH224" i="38"/>
  <c r="O158" i="38"/>
  <c r="L336" i="38"/>
  <c r="Z168" i="38"/>
  <c r="AH179" i="38"/>
  <c r="AG347" i="38"/>
  <c r="W399" i="38"/>
  <c r="AP223" i="38"/>
  <c r="AI230" i="38"/>
  <c r="O151" i="38"/>
  <c r="AG251" i="38"/>
  <c r="AO152" i="38"/>
  <c r="H324" i="38"/>
  <c r="AS401" i="38"/>
  <c r="R77" i="38"/>
  <c r="V191" i="38"/>
  <c r="M269" i="38"/>
  <c r="AO362" i="38"/>
  <c r="Y175" i="38"/>
  <c r="AK265" i="38"/>
  <c r="AD320" i="38"/>
  <c r="AJ73" i="38"/>
  <c r="N391" i="38"/>
  <c r="AE302" i="38"/>
  <c r="AJ373" i="38"/>
  <c r="AG458" i="38"/>
  <c r="AD223" i="38"/>
  <c r="AR422" i="38"/>
  <c r="N254" i="38"/>
  <c r="J232" i="38"/>
  <c r="S314" i="38"/>
  <c r="AK259" i="38"/>
  <c r="M266" i="38"/>
  <c r="M310" i="38"/>
  <c r="Z144" i="38"/>
  <c r="H255" i="38"/>
  <c r="X379" i="38"/>
  <c r="K394" i="38"/>
  <c r="S466" i="38"/>
  <c r="N334" i="38"/>
  <c r="AS240" i="38"/>
  <c r="I184" i="38"/>
  <c r="O388" i="38"/>
  <c r="H343" i="38"/>
  <c r="H288" i="38"/>
  <c r="P376" i="38"/>
  <c r="AA364" i="38"/>
  <c r="P228" i="38"/>
  <c r="AF435" i="38"/>
  <c r="X188" i="38"/>
  <c r="AN217" i="38"/>
  <c r="E188" i="38"/>
  <c r="AJ89" i="38"/>
  <c r="P78" i="38"/>
  <c r="N406" i="38"/>
  <c r="AN405" i="38"/>
  <c r="S434" i="38"/>
  <c r="Y133" i="38"/>
  <c r="AG306" i="38"/>
  <c r="AT134" i="38"/>
  <c r="AM263" i="38"/>
  <c r="V75" i="38"/>
  <c r="AI219" i="38"/>
  <c r="H187" i="38"/>
  <c r="AG137" i="38"/>
  <c r="AQ398" i="38"/>
  <c r="AR336" i="38"/>
  <c r="AH144" i="38"/>
  <c r="S181" i="38"/>
  <c r="R165" i="38"/>
  <c r="V216" i="38"/>
  <c r="N114" i="38"/>
  <c r="AJ430" i="38"/>
  <c r="AQ256" i="38"/>
  <c r="AS308" i="38"/>
  <c r="V267" i="38"/>
  <c r="AK250" i="38"/>
  <c r="AS431" i="38"/>
  <c r="K230" i="38"/>
  <c r="X178" i="38"/>
  <c r="AC401" i="38"/>
  <c r="M444" i="38"/>
  <c r="AM449" i="38"/>
  <c r="AQ233" i="38"/>
  <c r="AO89" i="38"/>
  <c r="AT253" i="38"/>
  <c r="F281" i="38"/>
  <c r="AS369" i="38"/>
  <c r="AM165" i="38"/>
  <c r="AS420" i="38"/>
  <c r="M421" i="38"/>
  <c r="AB457" i="38"/>
  <c r="AG370" i="38"/>
  <c r="AQ309" i="38"/>
  <c r="O236" i="38"/>
  <c r="AP100" i="38"/>
  <c r="O442" i="38"/>
  <c r="AC236" i="38"/>
  <c r="AJ231" i="38"/>
  <c r="X190" i="38"/>
  <c r="I117" i="38"/>
  <c r="AN452" i="38"/>
  <c r="X189" i="38"/>
  <c r="AK360" i="38"/>
  <c r="AO200" i="38"/>
  <c r="AO74" i="38"/>
  <c r="Y463" i="38"/>
  <c r="F452" i="38"/>
  <c r="AO367" i="38"/>
  <c r="AH303" i="38"/>
  <c r="AI453" i="38"/>
  <c r="O290" i="38"/>
  <c r="AH145" i="38"/>
  <c r="M323" i="38"/>
  <c r="Q362" i="38"/>
  <c r="AR167" i="38"/>
  <c r="U108" i="38"/>
  <c r="D372" i="38"/>
  <c r="M254" i="38"/>
  <c r="R469" i="38"/>
  <c r="AM185" i="38"/>
  <c r="AE311" i="38"/>
  <c r="F203" i="38"/>
  <c r="AQ462" i="38"/>
  <c r="P150" i="38"/>
  <c r="AS347" i="38"/>
  <c r="U374" i="38"/>
  <c r="AT301" i="38"/>
  <c r="S333" i="38"/>
  <c r="U271" i="38"/>
  <c r="AI268" i="38"/>
  <c r="AK408" i="38"/>
  <c r="AR183" i="38"/>
  <c r="N212" i="38"/>
  <c r="X330" i="38"/>
  <c r="X409" i="38"/>
  <c r="N441" i="38"/>
  <c r="M161" i="38"/>
  <c r="Y228" i="38"/>
  <c r="AF392" i="38"/>
  <c r="AG175" i="38"/>
  <c r="J282" i="38"/>
  <c r="AS129" i="38"/>
  <c r="AC193" i="38"/>
  <c r="L357" i="38"/>
  <c r="F408" i="38"/>
  <c r="AG104" i="38"/>
  <c r="Y158" i="38"/>
  <c r="AR399" i="38"/>
  <c r="V168" i="38"/>
  <c r="P180" i="38"/>
  <c r="AM234" i="38"/>
  <c r="AA405" i="38"/>
  <c r="I350" i="38"/>
  <c r="AN362" i="38"/>
  <c r="V264" i="38"/>
  <c r="T154" i="38"/>
  <c r="S142" i="38"/>
  <c r="AP364" i="38"/>
  <c r="AD245" i="38"/>
  <c r="S306" i="38"/>
  <c r="AO369" i="38"/>
  <c r="U90" i="38"/>
  <c r="AO293" i="38"/>
  <c r="Y466" i="38"/>
  <c r="J139" i="38"/>
  <c r="AM468" i="38"/>
  <c r="L101" i="38"/>
  <c r="M197" i="38"/>
  <c r="AE125" i="38"/>
  <c r="AD116" i="38"/>
  <c r="AN395" i="38"/>
  <c r="W175" i="38"/>
  <c r="M79" i="38"/>
  <c r="T398" i="38"/>
  <c r="AC162" i="38"/>
  <c r="AL384" i="38"/>
  <c r="Y127" i="38"/>
  <c r="H300" i="38"/>
  <c r="D195" i="38"/>
  <c r="AK213" i="38"/>
  <c r="AE217" i="38"/>
  <c r="AP228" i="38"/>
  <c r="AQ225" i="38"/>
  <c r="AK311" i="38"/>
  <c r="Y154" i="38"/>
  <c r="N166" i="38"/>
  <c r="F354" i="38"/>
  <c r="M233" i="38"/>
  <c r="AJ74" i="38"/>
  <c r="P212" i="38"/>
  <c r="AH278" i="38"/>
  <c r="G109" i="38"/>
  <c r="AM425" i="38"/>
  <c r="AQ328" i="38"/>
  <c r="O349" i="38"/>
  <c r="AG79" i="38"/>
  <c r="AO165" i="38"/>
  <c r="AE152" i="38"/>
  <c r="S223" i="38"/>
  <c r="AT305" i="38"/>
  <c r="AD301" i="38"/>
  <c r="V110" i="38"/>
  <c r="AH252" i="38"/>
  <c r="AA451" i="38"/>
  <c r="E378" i="38"/>
  <c r="AQ213" i="38"/>
  <c r="AC97" i="38"/>
  <c r="Z231" i="38"/>
  <c r="I426" i="38"/>
  <c r="H423" i="38"/>
  <c r="D82" i="38"/>
  <c r="Q452" i="38"/>
  <c r="AA284" i="38"/>
  <c r="AO315" i="38"/>
  <c r="I457" i="38"/>
  <c r="X327" i="38"/>
  <c r="AE167" i="38"/>
  <c r="T172" i="38"/>
  <c r="S453" i="38"/>
  <c r="AO231" i="38"/>
  <c r="P422" i="38"/>
  <c r="AK313" i="38"/>
  <c r="AE399" i="38"/>
  <c r="AA148" i="38"/>
  <c r="S431" i="38"/>
  <c r="H236" i="38"/>
  <c r="T204" i="38"/>
  <c r="G209" i="38"/>
  <c r="K92" i="38"/>
  <c r="AG271" i="38"/>
  <c r="O225" i="38"/>
  <c r="T464" i="38"/>
  <c r="F243" i="38"/>
  <c r="AT271" i="38"/>
  <c r="E362" i="38"/>
  <c r="V134" i="38"/>
  <c r="M395" i="38"/>
  <c r="J168" i="38"/>
  <c r="S88" i="38"/>
  <c r="AD326" i="38"/>
  <c r="AC114" i="38"/>
  <c r="AK181" i="38"/>
  <c r="AF154" i="38"/>
  <c r="Q142" i="38"/>
  <c r="AF440" i="38"/>
  <c r="AJ170" i="38"/>
  <c r="K436" i="38"/>
  <c r="AS386" i="38"/>
  <c r="AB89" i="38"/>
  <c r="N323" i="38"/>
  <c r="E257" i="38"/>
  <c r="J328" i="38"/>
  <c r="H169" i="38"/>
  <c r="H289" i="38"/>
  <c r="AC111" i="38"/>
  <c r="AG427" i="38"/>
  <c r="Z425" i="38"/>
  <c r="Z419" i="38"/>
  <c r="X423" i="38"/>
  <c r="U258" i="38"/>
  <c r="AO105" i="38"/>
  <c r="AD206" i="38"/>
  <c r="AN290" i="38"/>
  <c r="N398" i="38"/>
  <c r="F470" i="38"/>
  <c r="AN307" i="38"/>
  <c r="L431" i="38"/>
  <c r="Y341" i="38"/>
  <c r="Q151" i="38"/>
  <c r="S114" i="38"/>
  <c r="Y465" i="38"/>
  <c r="U383" i="38"/>
  <c r="L455" i="38"/>
  <c r="H458" i="38"/>
  <c r="D293" i="38"/>
  <c r="AH311" i="38"/>
  <c r="AH450" i="38"/>
  <c r="O325" i="38"/>
  <c r="Q164" i="38"/>
  <c r="E453" i="38"/>
  <c r="P73" i="38"/>
  <c r="Y366" i="38"/>
  <c r="H208" i="38"/>
  <c r="AP279" i="38"/>
  <c r="AK393" i="38"/>
  <c r="L354" i="38"/>
  <c r="AQ196" i="38"/>
  <c r="T289" i="38"/>
  <c r="D438" i="38"/>
  <c r="AB403" i="38"/>
  <c r="G158" i="38"/>
  <c r="AP109" i="38"/>
  <c r="Y244" i="38"/>
  <c r="AC408" i="38"/>
  <c r="AH341" i="38"/>
  <c r="AA178" i="38"/>
  <c r="F165" i="38"/>
  <c r="M328" i="38"/>
  <c r="Z410" i="38"/>
  <c r="AA144" i="38"/>
  <c r="AD272" i="38"/>
  <c r="AQ332" i="38"/>
  <c r="F433" i="38"/>
  <c r="S206" i="38"/>
  <c r="V198" i="38"/>
  <c r="E220" i="38"/>
  <c r="AR269" i="38"/>
  <c r="K338" i="38"/>
  <c r="N290" i="38"/>
  <c r="E467" i="38"/>
  <c r="AF425" i="38"/>
  <c r="AO87" i="38"/>
  <c r="L341" i="38"/>
  <c r="AG348" i="38"/>
  <c r="S408" i="38"/>
  <c r="M164" i="38"/>
  <c r="Y204" i="38"/>
  <c r="W228" i="38"/>
  <c r="AM421" i="38"/>
  <c r="P152" i="38"/>
  <c r="L230" i="38"/>
  <c r="AD401" i="38"/>
  <c r="AM327" i="38"/>
  <c r="AB354" i="38"/>
  <c r="H379" i="38"/>
  <c r="V410" i="38"/>
  <c r="AL166" i="38"/>
  <c r="AQ257" i="38"/>
  <c r="O161" i="38"/>
  <c r="I226" i="38"/>
  <c r="AI441" i="38"/>
  <c r="Y346" i="38"/>
  <c r="S470" i="38"/>
  <c r="AO363" i="38"/>
  <c r="W188" i="38"/>
  <c r="F250" i="38"/>
  <c r="AF434" i="38"/>
  <c r="AM183" i="38"/>
  <c r="AC355" i="38"/>
  <c r="J162" i="38"/>
  <c r="AT86" i="38"/>
  <c r="L389" i="38"/>
  <c r="AR472" i="38"/>
  <c r="AM382" i="38"/>
  <c r="AK346" i="38"/>
  <c r="AQ282" i="38"/>
  <c r="AM208" i="38"/>
  <c r="G105" i="38"/>
  <c r="AR383" i="38"/>
  <c r="T108" i="38"/>
  <c r="AJ383" i="38"/>
  <c r="W167" i="38"/>
  <c r="N111" i="38"/>
  <c r="W78" i="38"/>
  <c r="H293" i="38"/>
  <c r="U256" i="38"/>
  <c r="AO424" i="38"/>
  <c r="AM360" i="38"/>
  <c r="AC132" i="38"/>
  <c r="E441" i="38"/>
  <c r="AI431" i="38"/>
  <c r="AR431" i="38"/>
  <c r="W363" i="38"/>
  <c r="AP272" i="38"/>
  <c r="Q322" i="38"/>
  <c r="AH121" i="38"/>
  <c r="L356" i="38"/>
  <c r="AT139" i="38"/>
  <c r="L454" i="38"/>
  <c r="E159" i="38"/>
  <c r="H159" i="38"/>
  <c r="AG289" i="38"/>
  <c r="W109" i="38"/>
  <c r="O352" i="38"/>
  <c r="AP381" i="38"/>
  <c r="G77" i="38"/>
  <c r="AJ433" i="38"/>
  <c r="P385" i="38"/>
  <c r="D85" i="38"/>
  <c r="AF431" i="38"/>
  <c r="AP120" i="38"/>
  <c r="AG142" i="38"/>
  <c r="T268" i="38"/>
  <c r="L438" i="38"/>
  <c r="S289" i="38"/>
  <c r="AC466" i="38"/>
  <c r="L340" i="38"/>
  <c r="L245" i="38"/>
  <c r="D223" i="38"/>
  <c r="AP334" i="38"/>
  <c r="AR357" i="38"/>
  <c r="Z186" i="38"/>
  <c r="H247" i="38"/>
  <c r="H202" i="38"/>
  <c r="G332" i="38"/>
  <c r="S363" i="38"/>
  <c r="Y134" i="38"/>
  <c r="V76" i="38"/>
  <c r="W75" i="38"/>
  <c r="K401" i="38"/>
  <c r="M441" i="38"/>
  <c r="Z468" i="38"/>
  <c r="AI426" i="38"/>
  <c r="Z381" i="38"/>
  <c r="M208" i="38"/>
  <c r="V73" i="38"/>
  <c r="P207" i="38"/>
  <c r="AM392" i="38"/>
  <c r="AC168" i="38"/>
  <c r="AF138" i="38"/>
  <c r="O364" i="38"/>
  <c r="V223" i="38"/>
  <c r="AJ88" i="38"/>
  <c r="Y328" i="38"/>
  <c r="Y404" i="38"/>
  <c r="V373" i="38"/>
  <c r="AO323" i="38"/>
  <c r="H276" i="38"/>
  <c r="F413" i="38"/>
  <c r="AE116" i="38"/>
  <c r="D461" i="38"/>
  <c r="AR266" i="38"/>
  <c r="AK470" i="38"/>
  <c r="V429" i="38"/>
  <c r="AB320" i="38"/>
  <c r="AN236" i="38"/>
  <c r="I160" i="38"/>
  <c r="AL377" i="38"/>
  <c r="S260" i="38"/>
  <c r="W169" i="38"/>
  <c r="H287" i="38"/>
  <c r="AS335" i="38"/>
  <c r="X91" i="38"/>
  <c r="L346" i="38"/>
  <c r="H103" i="38"/>
  <c r="AJ355" i="38"/>
  <c r="AH146" i="38"/>
  <c r="T274" i="38"/>
  <c r="Q162" i="38"/>
  <c r="J314" i="38"/>
  <c r="K149" i="38"/>
  <c r="AH195" i="38"/>
  <c r="AM347" i="38"/>
  <c r="AT432" i="38"/>
  <c r="U177" i="38"/>
  <c r="AA101" i="38"/>
  <c r="AK324" i="38"/>
  <c r="V152" i="38"/>
  <c r="M112" i="38"/>
  <c r="V145" i="38"/>
  <c r="AN368" i="38"/>
  <c r="AM367" i="38"/>
  <c r="AC215" i="38"/>
  <c r="V367" i="38"/>
  <c r="V427" i="38"/>
  <c r="AH269" i="38"/>
  <c r="I351" i="38"/>
  <c r="N394" i="38"/>
  <c r="AK106" i="38"/>
  <c r="F436" i="38"/>
  <c r="Y323" i="38"/>
  <c r="X407" i="38"/>
  <c r="AK382" i="38"/>
  <c r="N275" i="38"/>
  <c r="AI297" i="38"/>
  <c r="AR379" i="38"/>
  <c r="AH264" i="38"/>
  <c r="Z172" i="38"/>
  <c r="P175" i="38"/>
  <c r="AI357" i="38"/>
  <c r="S196" i="38"/>
  <c r="V423" i="38"/>
  <c r="K410" i="38"/>
  <c r="AM229" i="38"/>
  <c r="AP383" i="38"/>
  <c r="AO140" i="38"/>
  <c r="AN401" i="38"/>
  <c r="AM243" i="38"/>
  <c r="Z285" i="38"/>
  <c r="AK214" i="38"/>
  <c r="H147" i="38"/>
  <c r="AL248" i="38"/>
  <c r="AN287" i="38"/>
  <c r="M301" i="38"/>
  <c r="K423" i="38"/>
  <c r="AA327" i="38"/>
  <c r="AD374" i="38"/>
  <c r="AC225" i="38"/>
  <c r="AF454" i="38"/>
  <c r="AS220" i="38"/>
  <c r="AA344" i="38"/>
  <c r="AG339" i="38"/>
  <c r="K89" i="38"/>
  <c r="V226" i="38"/>
  <c r="AG462" i="38"/>
  <c r="F343" i="38"/>
  <c r="AL175" i="38"/>
  <c r="AH270" i="38"/>
  <c r="AL296" i="38"/>
  <c r="AO321" i="38"/>
  <c r="AI167" i="38"/>
  <c r="AD211" i="38"/>
  <c r="G98" i="38"/>
  <c r="H215" i="38"/>
  <c r="AI235" i="38"/>
  <c r="AQ163" i="38"/>
  <c r="AC399" i="38"/>
  <c r="K395" i="38"/>
  <c r="AR98" i="38"/>
  <c r="AN131" i="38"/>
  <c r="L233" i="38"/>
  <c r="I242" i="38"/>
  <c r="M159" i="38"/>
  <c r="AQ404" i="38"/>
  <c r="U344" i="38"/>
  <c r="U461" i="38"/>
  <c r="R230" i="38"/>
  <c r="N257" i="38"/>
  <c r="I259" i="38"/>
  <c r="I130" i="38"/>
  <c r="W309" i="38"/>
  <c r="AH229" i="38"/>
  <c r="H342" i="38"/>
  <c r="Y340" i="38"/>
  <c r="X286" i="38"/>
  <c r="J403" i="38"/>
  <c r="AL98" i="38"/>
  <c r="AI138" i="38"/>
  <c r="AT392" i="38"/>
  <c r="AQ347" i="38"/>
  <c r="AO183" i="38"/>
  <c r="V154" i="38"/>
  <c r="AT279" i="38"/>
  <c r="W317" i="38"/>
  <c r="AJ331" i="38"/>
  <c r="AK231" i="38"/>
  <c r="AL157" i="38"/>
  <c r="AD346" i="38"/>
  <c r="AL396" i="38"/>
  <c r="AH150" i="38"/>
  <c r="AF357" i="38"/>
  <c r="AM184" i="38"/>
  <c r="L421" i="38"/>
  <c r="AI331" i="38"/>
  <c r="AE457" i="38"/>
  <c r="F466" i="38"/>
  <c r="W370" i="38"/>
  <c r="P389" i="38"/>
  <c r="AI120" i="38"/>
  <c r="O370" i="38"/>
  <c r="F371" i="38"/>
  <c r="J120" i="38"/>
  <c r="U399" i="38"/>
  <c r="Q312" i="38"/>
  <c r="X326" i="38"/>
  <c r="Q408" i="38"/>
  <c r="AH469" i="38"/>
  <c r="M345" i="38"/>
  <c r="L97" i="38"/>
  <c r="AG457" i="38"/>
  <c r="O241" i="38"/>
  <c r="U122" i="38"/>
  <c r="AG410" i="38"/>
  <c r="AQ450" i="38"/>
  <c r="F301" i="38"/>
  <c r="AL179" i="38"/>
  <c r="K266" i="38"/>
  <c r="L88" i="38"/>
  <c r="G370" i="38"/>
  <c r="AL74" i="38"/>
  <c r="L400" i="38"/>
  <c r="Q153" i="38"/>
  <c r="AR231" i="38"/>
  <c r="AP458" i="38"/>
  <c r="AI462" i="38"/>
  <c r="AJ392" i="38"/>
  <c r="AQ128" i="38"/>
  <c r="I391" i="38"/>
  <c r="AG327" i="38"/>
  <c r="M210" i="38"/>
  <c r="AD259" i="38"/>
  <c r="AH170" i="38"/>
  <c r="G135" i="38"/>
  <c r="Z361" i="38"/>
  <c r="AE218" i="38"/>
  <c r="M85" i="38"/>
  <c r="M228" i="38"/>
  <c r="AB172" i="38"/>
  <c r="AM359" i="38"/>
  <c r="U464" i="38"/>
  <c r="H446" i="38"/>
  <c r="AO137" i="38"/>
  <c r="AA166" i="38"/>
  <c r="T413" i="38"/>
  <c r="Z279" i="38"/>
  <c r="H173" i="38"/>
  <c r="AH339" i="38"/>
  <c r="S455" i="38"/>
  <c r="J412" i="38"/>
  <c r="AJ142" i="38"/>
  <c r="Q226" i="38"/>
  <c r="AH276" i="38"/>
  <c r="AB303" i="38"/>
  <c r="AH174" i="38"/>
  <c r="AO179" i="38"/>
  <c r="AG265" i="38"/>
  <c r="P158" i="38"/>
  <c r="AI454" i="38"/>
  <c r="AG129" i="38"/>
  <c r="AM330" i="38"/>
  <c r="W357" i="38"/>
  <c r="AP283" i="38"/>
  <c r="AH296" i="38"/>
  <c r="AA371" i="38"/>
  <c r="L325" i="38"/>
  <c r="AQ387" i="38"/>
  <c r="L402" i="38"/>
  <c r="AJ440" i="38"/>
  <c r="J310" i="38"/>
  <c r="Y268" i="38"/>
  <c r="R343" i="38"/>
  <c r="AK422" i="38"/>
  <c r="E227" i="38"/>
  <c r="E162" i="38"/>
  <c r="E252" i="38"/>
  <c r="M143" i="38"/>
  <c r="Y305" i="38"/>
  <c r="G231" i="38"/>
  <c r="P127" i="38"/>
  <c r="AJ246" i="38"/>
  <c r="Q401" i="38"/>
  <c r="M73" i="38"/>
  <c r="AF449" i="38"/>
  <c r="AT278" i="38"/>
  <c r="R346" i="38"/>
  <c r="AG176" i="38"/>
  <c r="AL239" i="38"/>
  <c r="H466" i="38"/>
  <c r="AB202" i="38"/>
  <c r="AK428" i="38"/>
  <c r="Z382" i="38"/>
  <c r="AD163" i="38"/>
  <c r="AL442" i="38"/>
  <c r="AT248" i="38"/>
  <c r="K122" i="38"/>
  <c r="AE136" i="38"/>
  <c r="O367" i="38"/>
  <c r="AF179" i="38"/>
  <c r="Y388" i="38"/>
  <c r="H403" i="38"/>
  <c r="AT241" i="38"/>
  <c r="I341" i="38"/>
  <c r="X257" i="38"/>
  <c r="U125" i="38"/>
  <c r="N192" i="38"/>
  <c r="AA125" i="38"/>
  <c r="I218" i="38"/>
  <c r="N130" i="38"/>
  <c r="AA185" i="38"/>
  <c r="AH365" i="38"/>
  <c r="AA267" i="38"/>
  <c r="AC272" i="38"/>
  <c r="X135" i="38"/>
  <c r="K386" i="38"/>
  <c r="O413" i="38"/>
  <c r="AP363" i="38"/>
  <c r="AD110" i="38"/>
  <c r="D76" i="38"/>
  <c r="U260" i="38"/>
  <c r="AK222" i="38"/>
  <c r="AM387" i="38"/>
  <c r="AC386" i="38"/>
  <c r="AN126" i="38"/>
  <c r="AF365" i="38"/>
  <c r="H387" i="38"/>
  <c r="R224" i="38"/>
  <c r="T419" i="38"/>
  <c r="AF358" i="38"/>
  <c r="U219" i="38"/>
  <c r="V189" i="38"/>
  <c r="AC457" i="38"/>
  <c r="N410" i="38"/>
  <c r="AC412" i="38"/>
  <c r="AJ105" i="38"/>
  <c r="E270" i="38"/>
  <c r="R267" i="38"/>
  <c r="AK298" i="38"/>
  <c r="AL164" i="38"/>
  <c r="AI365" i="38"/>
  <c r="Q210" i="38"/>
  <c r="R400" i="38"/>
  <c r="Z436" i="38"/>
  <c r="AO309" i="38"/>
  <c r="N265" i="38"/>
  <c r="AI84" i="38"/>
  <c r="AG261" i="38"/>
  <c r="Z458" i="38"/>
  <c r="S253" i="38"/>
  <c r="I385" i="38"/>
  <c r="S386" i="38"/>
  <c r="M166" i="38"/>
  <c r="AC385" i="38"/>
  <c r="V185" i="38"/>
  <c r="AD461" i="38"/>
  <c r="O112" i="38"/>
  <c r="Q198" i="38"/>
  <c r="R82" i="38"/>
  <c r="AA205" i="38"/>
  <c r="AD452" i="38"/>
  <c r="U300" i="38"/>
  <c r="P398" i="38"/>
  <c r="AP466" i="38"/>
  <c r="G316" i="38"/>
  <c r="Q379" i="38"/>
  <c r="U87" i="38"/>
  <c r="R300" i="38"/>
  <c r="X421" i="38"/>
  <c r="AB190" i="38"/>
  <c r="AJ100" i="38"/>
  <c r="L265" i="38"/>
  <c r="T104" i="38"/>
  <c r="O186" i="38"/>
  <c r="G413" i="38"/>
  <c r="AI226" i="38"/>
  <c r="K173" i="38"/>
  <c r="G284" i="38"/>
  <c r="V381" i="38"/>
  <c r="K461" i="38"/>
  <c r="AR458" i="38"/>
  <c r="AO156" i="38"/>
  <c r="W465" i="38"/>
  <c r="R238" i="38"/>
  <c r="AA317" i="38"/>
  <c r="S310" i="38"/>
  <c r="I291" i="38"/>
  <c r="AE392" i="38"/>
  <c r="AF100" i="38"/>
  <c r="AA141" i="38"/>
  <c r="AO322" i="38"/>
  <c r="AR435" i="38"/>
  <c r="M209" i="38"/>
  <c r="R277" i="38"/>
  <c r="T327" i="38"/>
  <c r="J327" i="38"/>
  <c r="O238" i="38"/>
  <c r="AS406" i="38"/>
  <c r="AH363" i="38"/>
  <c r="F297" i="38"/>
  <c r="N139" i="38"/>
  <c r="S461" i="38"/>
  <c r="AG351" i="38"/>
  <c r="AQ232" i="38"/>
  <c r="AL270" i="38"/>
  <c r="X303" i="38"/>
  <c r="M103" i="38"/>
  <c r="O174" i="38"/>
  <c r="AC158" i="38"/>
  <c r="AF324" i="38"/>
  <c r="U422" i="38"/>
  <c r="P74" i="38"/>
  <c r="P265" i="38"/>
  <c r="AT324" i="38"/>
  <c r="W254" i="38"/>
  <c r="R280" i="38"/>
  <c r="AK337" i="38"/>
  <c r="R174" i="38"/>
  <c r="P471" i="38"/>
  <c r="AH374" i="38"/>
  <c r="AH260" i="38"/>
  <c r="AD220" i="38"/>
  <c r="M309" i="38"/>
  <c r="S429" i="38"/>
  <c r="J426" i="38"/>
  <c r="E416" i="38"/>
  <c r="N230" i="38"/>
  <c r="G257" i="38"/>
  <c r="AS211" i="38"/>
  <c r="AR265" i="38"/>
  <c r="K171" i="38"/>
  <c r="AG460" i="38"/>
  <c r="AC173" i="38"/>
  <c r="L148" i="38"/>
  <c r="AC322" i="38"/>
  <c r="AL309" i="38"/>
  <c r="U218" i="38"/>
  <c r="H286" i="38"/>
  <c r="Z350" i="38"/>
  <c r="E376" i="38"/>
  <c r="AT409" i="38"/>
  <c r="AT177" i="38"/>
  <c r="J171" i="38"/>
  <c r="AN213" i="38"/>
  <c r="G459" i="38"/>
  <c r="AC279" i="38"/>
  <c r="S124" i="38"/>
  <c r="AA453" i="38"/>
  <c r="N231" i="38"/>
  <c r="AP401" i="38"/>
  <c r="F251" i="38"/>
  <c r="R383" i="38"/>
  <c r="AR258" i="38"/>
  <c r="AO461" i="38"/>
  <c r="AN427" i="38"/>
  <c r="Q148" i="38"/>
  <c r="AS374" i="38"/>
  <c r="V125" i="38"/>
  <c r="V130" i="38"/>
  <c r="AR139" i="38"/>
  <c r="AF334" i="38"/>
  <c r="AP201" i="38"/>
  <c r="AC127" i="38"/>
  <c r="S82" i="38"/>
  <c r="AQ193" i="38"/>
  <c r="W283" i="38"/>
  <c r="AC321" i="38"/>
  <c r="M202" i="38"/>
  <c r="N135" i="38"/>
  <c r="K411" i="38"/>
  <c r="L392" i="38"/>
  <c r="G223" i="38"/>
  <c r="AE312" i="38"/>
  <c r="T130" i="38"/>
  <c r="AE172" i="38"/>
  <c r="M358" i="38"/>
  <c r="AT329" i="38"/>
  <c r="K311" i="38"/>
  <c r="AP115" i="38"/>
  <c r="Q365" i="38"/>
  <c r="X362" i="38"/>
  <c r="H327" i="38"/>
  <c r="H454" i="38"/>
  <c r="AK388" i="38"/>
  <c r="P405" i="38"/>
  <c r="AR80" i="38"/>
  <c r="F233" i="38"/>
  <c r="AC128" i="38"/>
  <c r="AQ302" i="38"/>
  <c r="J274" i="38"/>
  <c r="AS438" i="38"/>
  <c r="N306" i="38"/>
  <c r="T285" i="38"/>
  <c r="AD292" i="38"/>
  <c r="AK224" i="38"/>
  <c r="AQ136" i="38"/>
  <c r="Z336" i="38"/>
  <c r="Q75" i="38"/>
  <c r="AF341" i="38"/>
  <c r="AI140" i="38"/>
  <c r="AP193" i="38"/>
  <c r="Z428" i="38"/>
  <c r="AG429" i="38"/>
  <c r="E141" i="38"/>
  <c r="AP361" i="38"/>
  <c r="U436" i="38"/>
  <c r="W414" i="38"/>
  <c r="AM198" i="38"/>
  <c r="AT206" i="38"/>
  <c r="W364" i="38"/>
  <c r="Z287" i="38"/>
  <c r="H93" i="38"/>
  <c r="L351" i="38"/>
  <c r="G320" i="38"/>
  <c r="AS357" i="38"/>
  <c r="U365" i="38"/>
  <c r="AQ245" i="38"/>
  <c r="AI170" i="38"/>
  <c r="AB265" i="38"/>
  <c r="AT384" i="38"/>
  <c r="AH106" i="38"/>
  <c r="AC339" i="38"/>
  <c r="F214" i="38"/>
  <c r="AR212" i="38"/>
  <c r="AG207" i="38"/>
  <c r="T336" i="38"/>
  <c r="K176" i="38"/>
  <c r="V231" i="38"/>
  <c r="H172" i="38"/>
  <c r="H388" i="38"/>
  <c r="I352" i="38"/>
  <c r="AQ376" i="38"/>
  <c r="R127" i="38"/>
  <c r="AS182" i="38"/>
  <c r="P174" i="38"/>
  <c r="AQ301" i="38"/>
  <c r="AN194" i="38"/>
  <c r="AR349" i="38"/>
  <c r="AJ432" i="38"/>
  <c r="AI308" i="38"/>
  <c r="Z229" i="38"/>
  <c r="P417" i="38"/>
  <c r="V138" i="38"/>
  <c r="AS97" i="38"/>
  <c r="AG455" i="38"/>
  <c r="AO360" i="38"/>
  <c r="E75" i="38"/>
  <c r="R313" i="38"/>
  <c r="J245" i="38"/>
  <c r="AI333" i="38"/>
  <c r="AC324" i="38"/>
  <c r="E420" i="38"/>
  <c r="AQ76" i="38"/>
  <c r="Q154" i="38"/>
  <c r="AC270" i="38"/>
  <c r="K470" i="38"/>
  <c r="AG221" i="38"/>
  <c r="T166" i="38"/>
  <c r="O275" i="38"/>
  <c r="Z294" i="38"/>
  <c r="W250" i="38"/>
  <c r="AF437" i="38"/>
  <c r="AM190" i="38"/>
  <c r="AQ319" i="38"/>
  <c r="AK312" i="38"/>
  <c r="T422" i="38"/>
  <c r="AA386" i="38"/>
  <c r="Y418" i="38"/>
  <c r="R405" i="38"/>
  <c r="Z181" i="38"/>
  <c r="M386" i="38"/>
  <c r="AO174" i="38"/>
  <c r="Y347" i="38"/>
  <c r="AC243" i="38"/>
  <c r="G438" i="38"/>
  <c r="Y235" i="38"/>
  <c r="X339" i="38"/>
  <c r="S409" i="38"/>
  <c r="AJ175" i="38"/>
  <c r="AA154" i="38"/>
  <c r="Z190" i="38"/>
  <c r="V269" i="38"/>
  <c r="AI121" i="38"/>
  <c r="AQ310" i="38"/>
  <c r="AJ257" i="38"/>
  <c r="AH312" i="38"/>
  <c r="N422" i="38"/>
  <c r="W452" i="38"/>
  <c r="R274" i="38"/>
  <c r="G422" i="38"/>
  <c r="J174" i="38"/>
  <c r="F443" i="38"/>
  <c r="AD217" i="38"/>
  <c r="AM168" i="38"/>
  <c r="N383" i="38"/>
  <c r="AR398" i="38"/>
  <c r="AE235" i="38"/>
  <c r="H85" i="38"/>
  <c r="AK142" i="38"/>
  <c r="AA278" i="38"/>
  <c r="G348" i="38"/>
  <c r="K362" i="38"/>
  <c r="V142" i="38"/>
  <c r="AH418" i="38"/>
  <c r="S227" i="38"/>
  <c r="P210" i="38"/>
  <c r="J376" i="38"/>
  <c r="I219" i="38"/>
  <c r="G180" i="38"/>
  <c r="P278" i="38"/>
  <c r="X378" i="38"/>
  <c r="E399" i="38"/>
  <c r="S211" i="38"/>
  <c r="AJ224" i="38"/>
  <c r="L305" i="38"/>
  <c r="AK94" i="38"/>
  <c r="G131" i="38"/>
  <c r="AD450" i="38"/>
  <c r="V312" i="38"/>
  <c r="E138" i="38"/>
  <c r="I342" i="38"/>
  <c r="S252" i="38"/>
  <c r="F101" i="38"/>
  <c r="J455" i="38"/>
  <c r="U341" i="38"/>
  <c r="AJ307" i="38"/>
  <c r="D179" i="38"/>
  <c r="BD179" i="38" s="1"/>
  <c r="AH360" i="38"/>
  <c r="M379" i="38"/>
  <c r="E158" i="38"/>
  <c r="F167" i="38"/>
  <c r="K428" i="38"/>
  <c r="W105" i="38"/>
  <c r="O297" i="38"/>
  <c r="AF265" i="38"/>
  <c r="AL171" i="38"/>
  <c r="Z376" i="38"/>
  <c r="S337" i="38"/>
  <c r="L165" i="38"/>
  <c r="AQ422" i="38"/>
  <c r="P311" i="38"/>
  <c r="Y298" i="38"/>
  <c r="O285" i="38"/>
  <c r="T282" i="38"/>
  <c r="AA416" i="38"/>
  <c r="J316" i="38"/>
  <c r="AF261" i="38"/>
  <c r="L453" i="38"/>
  <c r="AK376" i="38"/>
  <c r="V163" i="38"/>
  <c r="L345" i="38"/>
  <c r="AD131" i="38"/>
  <c r="D133" i="38"/>
  <c r="N390" i="38"/>
  <c r="U391" i="38"/>
  <c r="AP194" i="38"/>
  <c r="H181" i="38"/>
  <c r="L96" i="38"/>
  <c r="J289" i="38"/>
  <c r="R114" i="38"/>
  <c r="R394" i="38"/>
  <c r="S389" i="38"/>
  <c r="V411" i="38"/>
  <c r="AH373" i="38"/>
  <c r="AG464" i="38"/>
  <c r="AD136" i="38"/>
  <c r="I179" i="38"/>
  <c r="AA376" i="38"/>
  <c r="T239" i="38"/>
  <c r="AG328" i="38"/>
  <c r="AK253" i="38"/>
  <c r="H270" i="38"/>
  <c r="AM158" i="38"/>
  <c r="AE446" i="38"/>
  <c r="Y128" i="38"/>
  <c r="H427" i="38"/>
  <c r="Q165" i="38"/>
  <c r="X159" i="38"/>
  <c r="AN121" i="38"/>
  <c r="K261" i="38"/>
  <c r="W464" i="38"/>
  <c r="AN460" i="38"/>
  <c r="AT408" i="38"/>
  <c r="N417" i="38"/>
  <c r="X152" i="38"/>
  <c r="AC117" i="38"/>
  <c r="U283" i="38"/>
  <c r="N250" i="38"/>
  <c r="AC246" i="38"/>
  <c r="L78" i="38"/>
  <c r="AC376" i="38"/>
  <c r="AH185" i="38"/>
  <c r="AM140" i="38"/>
  <c r="M393" i="38"/>
  <c r="AN132" i="38"/>
  <c r="H174" i="38"/>
  <c r="L372" i="38"/>
  <c r="AP457" i="38"/>
  <c r="AQ291" i="38"/>
  <c r="J184" i="38"/>
  <c r="Y460" i="38"/>
  <c r="AO346" i="38"/>
  <c r="AI233" i="38"/>
  <c r="E197" i="38"/>
  <c r="AT302" i="38"/>
  <c r="T115" i="38"/>
  <c r="D357" i="38"/>
  <c r="AL161" i="38"/>
  <c r="U380" i="38"/>
  <c r="M223" i="38"/>
  <c r="P461" i="38"/>
  <c r="AB235" i="38"/>
  <c r="AS271" i="38"/>
  <c r="D240" i="38"/>
  <c r="K320" i="38"/>
  <c r="AJ290" i="38"/>
  <c r="G168" i="38"/>
  <c r="AQ451" i="38"/>
  <c r="W397" i="38"/>
  <c r="T385" i="38"/>
  <c r="N366" i="38"/>
  <c r="AP253" i="38"/>
  <c r="J207" i="38"/>
  <c r="AQ174" i="38"/>
  <c r="AO459" i="38"/>
  <c r="T340" i="38"/>
  <c r="AA470" i="38"/>
  <c r="AF282" i="38"/>
  <c r="AD200" i="38"/>
  <c r="AN375" i="38"/>
  <c r="Q175" i="38"/>
  <c r="AP370" i="38"/>
  <c r="N131" i="38"/>
  <c r="AT424" i="38"/>
  <c r="AJ76" i="38"/>
  <c r="AD181" i="38"/>
  <c r="P229" i="38"/>
  <c r="AL388" i="38"/>
  <c r="M78" i="38"/>
  <c r="I392" i="38"/>
  <c r="I314" i="38"/>
  <c r="H119" i="38"/>
  <c r="F92" i="38"/>
  <c r="AC356" i="38"/>
  <c r="AI467" i="38"/>
  <c r="S225" i="38"/>
  <c r="AA186" i="38"/>
  <c r="Q446" i="38"/>
  <c r="T356" i="38"/>
  <c r="E132" i="38"/>
  <c r="AA149" i="38"/>
  <c r="Y220" i="38"/>
  <c r="F202" i="38"/>
  <c r="Q438" i="38"/>
  <c r="AO261" i="38"/>
  <c r="T118" i="38"/>
  <c r="X402" i="38"/>
  <c r="AN309" i="38"/>
  <c r="AN158" i="38"/>
  <c r="F279" i="38"/>
  <c r="Z245" i="38"/>
  <c r="AH148" i="38"/>
  <c r="H97" i="38"/>
  <c r="W150" i="38"/>
  <c r="AQ122" i="38"/>
  <c r="N270" i="38"/>
  <c r="AE185" i="38"/>
  <c r="AT371" i="38"/>
  <c r="X279" i="38"/>
  <c r="AB132" i="38"/>
  <c r="AS214" i="38"/>
  <c r="Y258" i="38"/>
  <c r="AL417" i="38"/>
  <c r="AH177" i="38"/>
  <c r="O363" i="38"/>
  <c r="M110" i="38"/>
  <c r="AB180" i="38"/>
  <c r="AE157" i="38"/>
  <c r="AH238" i="38"/>
  <c r="L441" i="38"/>
  <c r="AL187" i="38"/>
  <c r="AC287" i="38"/>
  <c r="F390" i="38"/>
  <c r="Y208" i="38"/>
  <c r="AI393" i="38"/>
  <c r="U281" i="38"/>
  <c r="AC216" i="38"/>
  <c r="AO260" i="38"/>
  <c r="E169" i="38"/>
  <c r="K328" i="38"/>
  <c r="AJ81" i="38"/>
  <c r="H136" i="38"/>
  <c r="AF200" i="38"/>
  <c r="K294" i="38"/>
  <c r="AE107" i="38"/>
  <c r="AF150" i="38"/>
  <c r="Y205" i="38"/>
  <c r="AR92" i="38"/>
  <c r="N173" i="38"/>
  <c r="W347" i="38"/>
  <c r="L429" i="38"/>
  <c r="AK236" i="38"/>
  <c r="F245" i="38"/>
  <c r="G363" i="38"/>
  <c r="F188" i="38"/>
  <c r="P427" i="38"/>
  <c r="G271" i="38"/>
  <c r="AR353" i="38"/>
  <c r="K374" i="38"/>
  <c r="E179" i="38"/>
  <c r="G213" i="38"/>
  <c r="X268" i="38"/>
  <c r="R284" i="38"/>
  <c r="W100" i="38"/>
  <c r="AQ290" i="38"/>
  <c r="AD219" i="38"/>
  <c r="F353" i="38"/>
  <c r="AK326" i="38"/>
  <c r="S370" i="38"/>
  <c r="AH209" i="38"/>
  <c r="AN373" i="38"/>
  <c r="E199" i="38"/>
  <c r="H82" i="38"/>
  <c r="AR153" i="38"/>
  <c r="P143" i="38"/>
  <c r="AG138" i="38"/>
  <c r="H102" i="38"/>
  <c r="AP151" i="38"/>
  <c r="AK277" i="38"/>
  <c r="S451" i="38"/>
  <c r="E277" i="38"/>
  <c r="L85" i="38"/>
  <c r="Y224" i="38"/>
  <c r="Q194" i="38"/>
  <c r="AQ104" i="38"/>
  <c r="T445" i="38"/>
  <c r="AM189" i="38"/>
  <c r="J266" i="38"/>
  <c r="AK316" i="38"/>
  <c r="AK372" i="38"/>
  <c r="AN363" i="38"/>
  <c r="AR461" i="38"/>
  <c r="P113" i="38"/>
  <c r="AL320" i="38"/>
  <c r="AM377" i="38"/>
  <c r="R129" i="38"/>
  <c r="AA227" i="38"/>
  <c r="M237" i="38"/>
  <c r="AC333" i="38"/>
  <c r="S399" i="38"/>
  <c r="AO82" i="38"/>
  <c r="AG329" i="38"/>
  <c r="O106" i="38"/>
  <c r="Z394" i="38"/>
  <c r="J324" i="38"/>
  <c r="AP345" i="38"/>
  <c r="R216" i="38"/>
  <c r="AC222" i="38"/>
  <c r="AR309" i="38"/>
  <c r="AR373" i="38"/>
  <c r="AR378" i="38"/>
  <c r="AF464" i="38"/>
  <c r="V382" i="38"/>
  <c r="N364" i="38"/>
  <c r="H338" i="38"/>
  <c r="AT257" i="38"/>
  <c r="AF170" i="38"/>
  <c r="AO238" i="38"/>
  <c r="AS117" i="38"/>
  <c r="W263" i="38"/>
  <c r="W239" i="38"/>
  <c r="Y176" i="38"/>
  <c r="F318" i="38"/>
  <c r="AB204" i="38"/>
  <c r="R290" i="38"/>
  <c r="E231" i="38"/>
  <c r="P90" i="38"/>
  <c r="F388" i="38"/>
  <c r="AG283" i="38"/>
  <c r="AB380" i="38"/>
  <c r="AN104" i="38"/>
  <c r="H194" i="38"/>
  <c r="AP399" i="38"/>
  <c r="Y364" i="38"/>
  <c r="AH136" i="38"/>
  <c r="AG189" i="38"/>
  <c r="AG398" i="38"/>
  <c r="AC393" i="38"/>
  <c r="E137" i="38"/>
  <c r="AI223" i="38"/>
  <c r="D181" i="38"/>
  <c r="AP268" i="38"/>
  <c r="AR463" i="38"/>
  <c r="AI116" i="38"/>
  <c r="AN134" i="38"/>
  <c r="P215" i="38"/>
  <c r="X102" i="38"/>
  <c r="AS241" i="38"/>
  <c r="Z110" i="38"/>
  <c r="AO252" i="38"/>
  <c r="AL104" i="38"/>
  <c r="AE131" i="38"/>
  <c r="I369" i="38"/>
  <c r="X105" i="38"/>
  <c r="S216" i="38"/>
  <c r="AD248" i="38"/>
  <c r="AI424" i="38"/>
  <c r="S427" i="38"/>
  <c r="K114" i="38"/>
  <c r="AP140" i="38"/>
  <c r="E276" i="38"/>
  <c r="AE343" i="38"/>
  <c r="AR136" i="38"/>
  <c r="AK289" i="38"/>
  <c r="E364" i="38"/>
  <c r="O382" i="38"/>
  <c r="AB251" i="38"/>
  <c r="J193" i="38"/>
  <c r="AK172" i="38"/>
  <c r="W302" i="38"/>
  <c r="G201" i="38"/>
  <c r="AS278" i="38"/>
  <c r="E319" i="38"/>
  <c r="AC244" i="38"/>
  <c r="AD161" i="38"/>
  <c r="O167" i="38"/>
  <c r="AN295" i="38"/>
  <c r="T361" i="38"/>
  <c r="AB205" i="38"/>
  <c r="Q425" i="38"/>
  <c r="U263" i="38"/>
  <c r="Y332" i="38"/>
  <c r="AA354" i="38"/>
  <c r="V250" i="38"/>
  <c r="AD78" i="38"/>
  <c r="Y151" i="38"/>
  <c r="AG159" i="38"/>
  <c r="T390" i="38"/>
  <c r="AG127" i="38"/>
  <c r="AI302" i="38"/>
  <c r="AM301" i="38"/>
  <c r="AO215" i="38"/>
  <c r="AL105" i="38"/>
  <c r="AD146" i="38"/>
  <c r="V284" i="38"/>
  <c r="AI152" i="38"/>
  <c r="AM102" i="38"/>
  <c r="K271" i="38"/>
  <c r="M447" i="38"/>
  <c r="AA218" i="38"/>
  <c r="AI241" i="38"/>
  <c r="Y185" i="38"/>
  <c r="AT389" i="38"/>
  <c r="L259" i="38"/>
  <c r="G221" i="38"/>
  <c r="AF90" i="38"/>
  <c r="AA192" i="38"/>
  <c r="Y433" i="38"/>
  <c r="R94" i="38"/>
  <c r="P270" i="38"/>
  <c r="AE230" i="38"/>
  <c r="U431" i="38"/>
  <c r="AG275" i="38"/>
  <c r="I453" i="38"/>
  <c r="V298" i="38"/>
  <c r="AL471" i="38"/>
  <c r="K113" i="38"/>
  <c r="AR152" i="38"/>
  <c r="AB118" i="38"/>
  <c r="Y266" i="38"/>
  <c r="Z342" i="38"/>
  <c r="AK180" i="38"/>
  <c r="AL107" i="38"/>
  <c r="AQ468" i="38"/>
  <c r="F423" i="38"/>
  <c r="M318" i="38"/>
  <c r="AK84" i="38"/>
  <c r="Y406" i="38"/>
  <c r="V421" i="38"/>
  <c r="P124" i="38"/>
  <c r="AT141" i="38"/>
  <c r="U121" i="38"/>
  <c r="N107" i="38"/>
  <c r="G283" i="38"/>
  <c r="AB212" i="38"/>
  <c r="V208" i="38"/>
  <c r="I428" i="38"/>
  <c r="T128" i="38"/>
  <c r="AB200" i="38"/>
  <c r="AP207" i="38"/>
  <c r="AT417" i="38"/>
  <c r="AK216" i="38"/>
  <c r="G214" i="38"/>
  <c r="AJ339" i="38"/>
  <c r="H238" i="38"/>
  <c r="AN343" i="38"/>
  <c r="AL287" i="38"/>
  <c r="AN223" i="38"/>
  <c r="AR381" i="38"/>
  <c r="AS84" i="38"/>
  <c r="AB242" i="38"/>
  <c r="AB194" i="38"/>
  <c r="Y276" i="38"/>
  <c r="T275" i="38"/>
  <c r="AA211" i="38"/>
  <c r="K153" i="38"/>
  <c r="Z290" i="38"/>
  <c r="AM137" i="38"/>
  <c r="M111" i="38"/>
  <c r="S180" i="38"/>
  <c r="AN361" i="38"/>
  <c r="AL278" i="38"/>
  <c r="AK207" i="38"/>
  <c r="AL188" i="38"/>
  <c r="L395" i="38"/>
  <c r="G446" i="38"/>
  <c r="T217" i="38"/>
  <c r="S201" i="38"/>
  <c r="S243" i="38"/>
  <c r="AO195" i="38"/>
  <c r="AS391" i="38"/>
  <c r="AK121" i="38"/>
  <c r="V462" i="38"/>
  <c r="D450" i="38"/>
  <c r="AA277" i="38"/>
  <c r="AS177" i="38"/>
  <c r="K300" i="38"/>
  <c r="U115" i="38"/>
  <c r="F440" i="38"/>
  <c r="P238" i="38"/>
  <c r="AB450" i="38"/>
  <c r="V91" i="38"/>
  <c r="E431" i="38"/>
  <c r="AE419" i="38"/>
  <c r="E449" i="38"/>
  <c r="R111" i="38"/>
  <c r="AF259" i="38"/>
  <c r="G378" i="38"/>
  <c r="Q308" i="38"/>
  <c r="AG322" i="38"/>
  <c r="AS125" i="38"/>
  <c r="Z283" i="38"/>
  <c r="V183" i="38"/>
  <c r="E219" i="38"/>
  <c r="AP131" i="38"/>
  <c r="AN144" i="38"/>
  <c r="AE189" i="38"/>
  <c r="AB240" i="38"/>
  <c r="AP73" i="38"/>
  <c r="X151" i="38"/>
  <c r="AF364" i="38"/>
  <c r="J153" i="38"/>
  <c r="E267" i="38"/>
  <c r="M83" i="38"/>
  <c r="Y150" i="38"/>
  <c r="AT108" i="38"/>
  <c r="AN279" i="38"/>
  <c r="AA168" i="38"/>
  <c r="L298" i="38"/>
  <c r="U234" i="38"/>
  <c r="AE327" i="38"/>
  <c r="E99" i="38"/>
  <c r="AN145" i="38"/>
  <c r="AH201" i="38"/>
  <c r="P331" i="38"/>
  <c r="T90" i="38"/>
  <c r="AB164" i="38"/>
  <c r="J277" i="38"/>
  <c r="L287" i="38"/>
  <c r="S166" i="38"/>
  <c r="W257" i="38"/>
  <c r="AQ127" i="38"/>
  <c r="AR267" i="38"/>
  <c r="J143" i="38"/>
  <c r="H341" i="38"/>
  <c r="AS204" i="38"/>
  <c r="U347" i="38"/>
  <c r="AN92" i="38"/>
  <c r="D382" i="38"/>
  <c r="AI228" i="38"/>
  <c r="H451" i="38"/>
  <c r="AO110" i="38"/>
  <c r="AT322" i="38"/>
  <c r="N446" i="38"/>
  <c r="R200" i="38"/>
  <c r="K106" i="38"/>
  <c r="AI183" i="38"/>
  <c r="K270" i="38"/>
  <c r="AA275" i="38"/>
  <c r="AE454" i="38"/>
  <c r="AN140" i="38"/>
  <c r="H217" i="38"/>
  <c r="I128" i="38"/>
  <c r="Z185" i="38"/>
  <c r="AO138" i="38"/>
  <c r="AI74" i="38"/>
  <c r="AL128" i="38"/>
  <c r="AL95" i="38"/>
  <c r="AB338" i="38"/>
  <c r="AP199" i="38"/>
  <c r="AI391" i="38"/>
  <c r="T357" i="38"/>
  <c r="U447" i="38"/>
  <c r="AA358" i="38"/>
  <c r="AO251" i="38"/>
  <c r="AG116" i="38"/>
  <c r="AE169" i="38"/>
  <c r="AN422" i="38"/>
  <c r="AI282" i="38"/>
  <c r="L228" i="38"/>
  <c r="AF233" i="38"/>
  <c r="J300" i="38"/>
  <c r="AI427" i="38"/>
  <c r="Z101" i="38"/>
  <c r="AI206" i="38"/>
  <c r="J135" i="38"/>
  <c r="AA116" i="38"/>
  <c r="AI472" i="38"/>
  <c r="AC218" i="38"/>
  <c r="AI350" i="38"/>
  <c r="AT143" i="38"/>
  <c r="H290" i="38"/>
  <c r="K216" i="38"/>
  <c r="V329" i="38"/>
  <c r="D233" i="38"/>
  <c r="BC233" i="38" s="1"/>
  <c r="AF376" i="38"/>
  <c r="AQ141" i="38"/>
  <c r="W432" i="38"/>
  <c r="T374" i="38"/>
  <c r="L215" i="38"/>
  <c r="AH273" i="38"/>
  <c r="AD183" i="38"/>
  <c r="AT251" i="38"/>
  <c r="P260" i="38"/>
  <c r="AB79" i="38"/>
  <c r="AI179" i="38"/>
  <c r="AH131" i="38"/>
  <c r="L210" i="38"/>
  <c r="F380" i="38"/>
  <c r="O89" i="38"/>
  <c r="V451" i="38"/>
  <c r="S154" i="38"/>
  <c r="R380" i="38"/>
  <c r="AF126" i="38"/>
  <c r="R291" i="38"/>
  <c r="S122" i="38"/>
  <c r="K161" i="38"/>
  <c r="AB128" i="38"/>
  <c r="G444" i="38"/>
  <c r="AM445" i="38"/>
  <c r="AD209" i="38"/>
  <c r="Q243" i="38"/>
  <c r="AR333" i="38"/>
  <c r="T448" i="38"/>
  <c r="AE393" i="38"/>
  <c r="O458" i="38"/>
  <c r="AC451" i="38"/>
  <c r="O318" i="38"/>
  <c r="AR445" i="38"/>
  <c r="D184" i="38"/>
  <c r="AL346" i="38"/>
  <c r="I435" i="38"/>
  <c r="K281" i="38"/>
  <c r="AC469" i="38"/>
  <c r="Y245" i="38"/>
  <c r="U86" i="38"/>
  <c r="Q370" i="38"/>
  <c r="N108" i="38"/>
  <c r="Y110" i="38"/>
  <c r="X97" i="38"/>
  <c r="AD463" i="38"/>
  <c r="N122" i="38"/>
  <c r="AF359" i="38"/>
  <c r="AE206" i="38"/>
  <c r="AK164" i="38"/>
  <c r="AP374" i="38"/>
  <c r="L247" i="38"/>
  <c r="AD416" i="38"/>
  <c r="N339" i="38"/>
  <c r="G93" i="38"/>
  <c r="AH213" i="38"/>
  <c r="AT380" i="38"/>
  <c r="E350" i="38"/>
  <c r="V177" i="38"/>
  <c r="H203" i="38"/>
  <c r="AS143" i="38"/>
  <c r="W185" i="38"/>
  <c r="AA163" i="38"/>
  <c r="AD318" i="38"/>
  <c r="AH294" i="38"/>
  <c r="AA134" i="38"/>
  <c r="AI94" i="38"/>
  <c r="F201" i="38"/>
  <c r="AP246" i="38"/>
  <c r="AA74" i="38"/>
  <c r="AR121" i="38"/>
  <c r="AB253" i="38"/>
  <c r="D413" i="38"/>
  <c r="P188" i="38"/>
  <c r="AS118" i="38"/>
  <c r="D469" i="38"/>
  <c r="H170" i="38"/>
  <c r="Z200" i="38"/>
  <c r="AQ108" i="38"/>
  <c r="AI245" i="38"/>
  <c r="AF264" i="38"/>
  <c r="V94" i="38"/>
  <c r="AF247" i="38"/>
  <c r="G200" i="38"/>
  <c r="AH152" i="38"/>
  <c r="AR81" i="38"/>
  <c r="D190" i="38"/>
  <c r="L133" i="38"/>
  <c r="N86" i="38"/>
  <c r="AT118" i="38"/>
  <c r="S106" i="38"/>
  <c r="L393" i="38"/>
  <c r="AA169" i="38"/>
  <c r="J128" i="38"/>
  <c r="X157" i="38"/>
  <c r="AH172" i="38"/>
  <c r="AJ286" i="38"/>
  <c r="Q378" i="38"/>
  <c r="AT138" i="38"/>
  <c r="Z308" i="38"/>
  <c r="Y97" i="38"/>
  <c r="H106" i="38"/>
  <c r="H463" i="38"/>
  <c r="N143" i="38"/>
  <c r="AQ80" i="38"/>
  <c r="AL464" i="38"/>
  <c r="N119" i="38"/>
  <c r="V337" i="38"/>
  <c r="I79" i="38"/>
  <c r="AL116" i="38"/>
  <c r="AM426" i="38"/>
  <c r="AG465" i="38"/>
  <c r="W272" i="38"/>
  <c r="AE220" i="38"/>
  <c r="AK237" i="38"/>
  <c r="X428" i="38"/>
  <c r="AD373" i="38"/>
  <c r="AT381" i="38"/>
  <c r="X244" i="38"/>
  <c r="R461" i="38"/>
  <c r="AJ145" i="38"/>
  <c r="AT191" i="38"/>
  <c r="V433" i="38"/>
  <c r="AC96" i="38"/>
  <c r="Y277" i="38"/>
  <c r="M299" i="38"/>
  <c r="E369" i="38"/>
  <c r="L375" i="38"/>
  <c r="H406" i="38"/>
  <c r="AQ465" i="38"/>
  <c r="E415" i="38"/>
  <c r="AL370" i="38"/>
  <c r="AS297" i="38"/>
  <c r="AM103" i="38"/>
  <c r="T278" i="38"/>
  <c r="AC431" i="38"/>
  <c r="AD132" i="38"/>
  <c r="W133" i="38"/>
  <c r="E397" i="38"/>
  <c r="AP196" i="38"/>
  <c r="I270" i="38"/>
  <c r="E210" i="38"/>
  <c r="AF103" i="38"/>
  <c r="AE239" i="38"/>
  <c r="O462" i="38"/>
  <c r="M137" i="38"/>
  <c r="AL292" i="38"/>
  <c r="AT440" i="38"/>
  <c r="U100" i="38"/>
  <c r="I402" i="38"/>
  <c r="H357" i="38"/>
  <c r="AI421" i="38"/>
  <c r="AI159" i="38"/>
  <c r="R426" i="38"/>
  <c r="S294" i="38"/>
  <c r="S288" i="38"/>
  <c r="AS145" i="38"/>
  <c r="AF107" i="38"/>
  <c r="K280" i="38"/>
  <c r="AA251" i="38"/>
  <c r="J189" i="38"/>
  <c r="T235" i="38"/>
  <c r="X375" i="38"/>
  <c r="Z242" i="38"/>
  <c r="R139" i="38"/>
  <c r="G398" i="38"/>
  <c r="AS253" i="38"/>
  <c r="N331" i="38"/>
  <c r="AT148" i="38"/>
  <c r="G202" i="38"/>
  <c r="AH190" i="38"/>
  <c r="AN93" i="38"/>
  <c r="AL379" i="38"/>
  <c r="AJ107" i="38"/>
  <c r="J119" i="38"/>
  <c r="G367" i="38"/>
  <c r="J365" i="38"/>
  <c r="AT314" i="38"/>
  <c r="P249" i="38"/>
  <c r="V413" i="38"/>
  <c r="Q135" i="38"/>
  <c r="Z191" i="38"/>
  <c r="N316" i="38"/>
  <c r="AC164" i="38"/>
  <c r="AC139" i="38"/>
  <c r="P184" i="38"/>
  <c r="H383" i="38"/>
  <c r="AE285" i="38"/>
  <c r="AO396" i="38"/>
  <c r="L465" i="38"/>
  <c r="AH133" i="38"/>
  <c r="R351" i="38"/>
  <c r="L141" i="38"/>
  <c r="AF400" i="38"/>
  <c r="AH166" i="38"/>
  <c r="K95" i="38"/>
  <c r="P211" i="38"/>
  <c r="AI438" i="38"/>
  <c r="AD222" i="38"/>
  <c r="AF354" i="38"/>
  <c r="AA326" i="38"/>
  <c r="I227" i="38"/>
  <c r="M312" i="38"/>
  <c r="AS248" i="38"/>
  <c r="AC102" i="38"/>
  <c r="AB383" i="38"/>
  <c r="X193" i="38"/>
  <c r="J356" i="38"/>
  <c r="AO113" i="38"/>
  <c r="P241" i="38"/>
  <c r="U168" i="38"/>
  <c r="AP343" i="38"/>
  <c r="AJ134" i="38"/>
  <c r="AB393" i="38"/>
  <c r="K198" i="38"/>
  <c r="AG214" i="38"/>
  <c r="O96" i="38"/>
  <c r="AI161" i="38"/>
  <c r="AJ269" i="38"/>
  <c r="J437" i="38"/>
  <c r="AF278" i="38"/>
  <c r="Z162" i="38"/>
  <c r="G337" i="38"/>
  <c r="U163" i="38"/>
  <c r="AM250" i="38"/>
  <c r="H440" i="38"/>
  <c r="AB452" i="38"/>
  <c r="AR169" i="38"/>
  <c r="AE170" i="38"/>
  <c r="I175" i="38"/>
  <c r="O295" i="38"/>
  <c r="AT226" i="38"/>
  <c r="U235" i="38"/>
  <c r="P194" i="38"/>
  <c r="AO248" i="38"/>
  <c r="W439" i="38"/>
  <c r="AJ179" i="38"/>
  <c r="AJ235" i="38"/>
  <c r="AO118" i="38"/>
  <c r="O323" i="38"/>
  <c r="AK462" i="38"/>
  <c r="S214" i="38"/>
  <c r="Q431" i="38"/>
  <c r="AM129" i="38"/>
  <c r="AK352" i="38"/>
  <c r="I105" i="38"/>
  <c r="AE138" i="38"/>
  <c r="AT412" i="38"/>
  <c r="Y403" i="38"/>
  <c r="V242" i="38"/>
  <c r="AM207" i="38"/>
  <c r="M168" i="38"/>
  <c r="Y310" i="38"/>
  <c r="R312" i="38"/>
  <c r="AI314" i="38"/>
  <c r="AC87" i="38"/>
  <c r="AL131" i="38"/>
  <c r="D376" i="38"/>
  <c r="AQ312" i="38"/>
  <c r="F261" i="38"/>
  <c r="O289" i="38"/>
  <c r="AS413" i="38"/>
  <c r="E234" i="38"/>
  <c r="N443" i="38"/>
  <c r="AN381" i="38"/>
  <c r="N336" i="38"/>
  <c r="AC261" i="38"/>
  <c r="W184" i="38"/>
  <c r="AK306" i="38"/>
  <c r="AT413" i="38"/>
  <c r="AK158" i="38"/>
  <c r="AK234" i="38"/>
  <c r="AG185" i="38"/>
  <c r="P193" i="38"/>
  <c r="AM258" i="38"/>
  <c r="Y111" i="38"/>
  <c r="J218" i="38"/>
  <c r="AM231" i="38"/>
  <c r="AL231" i="38"/>
  <c r="R335" i="38"/>
  <c r="O433" i="38"/>
  <c r="G171" i="38"/>
  <c r="Y356" i="38"/>
  <c r="D255" i="38"/>
  <c r="BC255" i="38" s="1"/>
  <c r="K466" i="38"/>
  <c r="AI337" i="38"/>
  <c r="AB272" i="38"/>
  <c r="E120" i="38"/>
  <c r="AC366" i="38"/>
  <c r="AN451" i="38"/>
  <c r="AA348" i="38"/>
  <c r="AT457" i="38"/>
  <c r="E151" i="38"/>
  <c r="D253" i="38"/>
  <c r="Z388" i="38"/>
  <c r="AJ282" i="38"/>
  <c r="AN241" i="38"/>
  <c r="D451" i="38"/>
  <c r="G150" i="38"/>
  <c r="AT228" i="38"/>
  <c r="T229" i="38"/>
  <c r="T304" i="38"/>
  <c r="Z426" i="38"/>
  <c r="AD126" i="38"/>
  <c r="AE332" i="38"/>
  <c r="AP184" i="38"/>
  <c r="AR119" i="38"/>
  <c r="I86" i="38"/>
  <c r="AB111" i="38"/>
  <c r="AF127" i="38"/>
  <c r="AL430" i="38"/>
  <c r="AA379" i="38"/>
  <c r="AG470" i="38"/>
  <c r="I171" i="38"/>
  <c r="D78" i="38"/>
  <c r="F88" i="38"/>
  <c r="Z338" i="38"/>
  <c r="AA160" i="38"/>
  <c r="AG208" i="38"/>
  <c r="U244" i="38"/>
  <c r="AC382" i="38"/>
  <c r="G234" i="38"/>
  <c r="AI246" i="38"/>
  <c r="D95" i="38"/>
  <c r="AP243" i="38"/>
  <c r="H155" i="38"/>
  <c r="AS95" i="38"/>
  <c r="AE379" i="38"/>
  <c r="AF459" i="38"/>
  <c r="K209" i="38"/>
  <c r="AP174" i="38"/>
  <c r="S413" i="38"/>
  <c r="U202" i="38"/>
  <c r="AI165" i="38"/>
  <c r="I472" i="38"/>
  <c r="AS332" i="38"/>
  <c r="AS387" i="38"/>
  <c r="K462" i="38"/>
  <c r="AG78" i="38"/>
  <c r="G107" i="38"/>
  <c r="AI191" i="38"/>
  <c r="AM106" i="38"/>
  <c r="AL272" i="38"/>
  <c r="AL222" i="38"/>
  <c r="J74" i="38"/>
  <c r="AQ263" i="38"/>
  <c r="W158" i="38"/>
  <c r="AD233" i="38"/>
  <c r="AB191" i="38"/>
  <c r="AH357" i="38"/>
  <c r="AD214" i="38"/>
  <c r="AE318" i="38"/>
  <c r="AE265" i="38"/>
  <c r="AF461" i="38"/>
  <c r="K269" i="38"/>
  <c r="R183" i="38"/>
  <c r="AB153" i="38"/>
  <c r="AQ131" i="38"/>
  <c r="Z261" i="38"/>
  <c r="M189" i="38"/>
  <c r="AK447" i="38"/>
  <c r="L180" i="38"/>
  <c r="AT240" i="38"/>
  <c r="L166" i="38"/>
  <c r="O463" i="38"/>
  <c r="T216" i="38"/>
  <c r="AG415" i="38"/>
  <c r="U114" i="38"/>
  <c r="AK143" i="38"/>
  <c r="T109" i="38"/>
  <c r="AC115" i="38"/>
  <c r="R275" i="38"/>
  <c r="AP101" i="38"/>
  <c r="Y141" i="38"/>
  <c r="E186" i="38"/>
  <c r="P246" i="38"/>
  <c r="V438" i="38"/>
  <c r="U209" i="38"/>
  <c r="V164" i="38"/>
  <c r="G253" i="38"/>
  <c r="S242" i="38"/>
  <c r="AQ344" i="38"/>
  <c r="X465" i="38"/>
  <c r="W424" i="38"/>
  <c r="AN444" i="38"/>
  <c r="D241" i="38"/>
  <c r="AC305" i="38"/>
  <c r="E445" i="38"/>
  <c r="Z462" i="38"/>
  <c r="AI341" i="38"/>
  <c r="E382" i="38"/>
  <c r="F156" i="38"/>
  <c r="F463" i="38"/>
  <c r="X369" i="38"/>
  <c r="P169" i="38"/>
  <c r="S312" i="38"/>
  <c r="AI229" i="38"/>
  <c r="K260" i="38"/>
  <c r="K128" i="38"/>
  <c r="X472" i="38"/>
  <c r="AC394" i="38"/>
  <c r="X269" i="38"/>
  <c r="W310" i="38"/>
  <c r="AN148" i="38"/>
  <c r="E361" i="38"/>
  <c r="AF118" i="38"/>
  <c r="G99" i="38"/>
  <c r="AD460" i="38"/>
  <c r="W145" i="38"/>
  <c r="R347" i="38"/>
  <c r="V206" i="38"/>
  <c r="H302" i="38"/>
  <c r="T299" i="38"/>
  <c r="H154" i="38"/>
  <c r="J392" i="38"/>
  <c r="AC119" i="38"/>
  <c r="K449" i="38"/>
  <c r="Y459" i="38"/>
  <c r="Q359" i="38"/>
  <c r="AM467" i="38"/>
  <c r="F91" i="38"/>
  <c r="AH99" i="38"/>
  <c r="AM157" i="38"/>
  <c r="AC396" i="38"/>
  <c r="Z444" i="38"/>
  <c r="AB421" i="38"/>
  <c r="H329" i="38"/>
  <c r="AR123" i="38"/>
  <c r="AD154" i="38"/>
  <c r="P339" i="38"/>
  <c r="AC257" i="38"/>
  <c r="AQ74" i="38"/>
  <c r="D254" i="38"/>
  <c r="G91" i="38"/>
  <c r="M405" i="38"/>
  <c r="X153" i="38"/>
  <c r="AN356" i="38"/>
  <c r="K97" i="38"/>
  <c r="D356" i="38"/>
  <c r="AJ199" i="38"/>
  <c r="V308" i="38"/>
  <c r="G175" i="38"/>
  <c r="G341" i="38"/>
  <c r="G264" i="38"/>
  <c r="M354" i="38"/>
  <c r="AO81" i="38"/>
  <c r="X237" i="38"/>
  <c r="V281" i="38"/>
  <c r="Q145" i="38"/>
  <c r="P430" i="38"/>
  <c r="R152" i="38"/>
  <c r="AJ154" i="38"/>
  <c r="Q333" i="38"/>
  <c r="AE281" i="38"/>
  <c r="K154" i="38"/>
  <c r="K321" i="38"/>
  <c r="X412" i="38"/>
  <c r="H391" i="38"/>
  <c r="AC190" i="38"/>
  <c r="O210" i="38"/>
  <c r="P299" i="38"/>
  <c r="AR224" i="38"/>
  <c r="AO213" i="38"/>
  <c r="S217" i="38"/>
  <c r="AE174" i="38"/>
  <c r="U273" i="38"/>
  <c r="M192" i="38"/>
  <c r="AP267" i="38"/>
  <c r="AR330" i="38"/>
  <c r="AP410" i="38"/>
  <c r="AN301" i="38"/>
  <c r="AM126" i="38"/>
  <c r="AF131" i="38"/>
  <c r="U241" i="38"/>
  <c r="J127" i="38"/>
  <c r="K452" i="38"/>
  <c r="J259" i="38"/>
  <c r="AR283" i="38"/>
  <c r="R446" i="38"/>
  <c r="AF430" i="38"/>
  <c r="F174" i="38"/>
  <c r="E309" i="38"/>
  <c r="J428" i="38"/>
  <c r="H404" i="38"/>
  <c r="AK429" i="38"/>
  <c r="AG169" i="38"/>
  <c r="AK178" i="38"/>
  <c r="R110" i="38"/>
  <c r="AG337" i="38"/>
  <c r="AI359" i="38"/>
  <c r="AI112" i="38"/>
  <c r="U224" i="38"/>
  <c r="AN269" i="38"/>
  <c r="AR237" i="38"/>
  <c r="J190" i="38"/>
  <c r="V322" i="38"/>
  <c r="AN197" i="38"/>
  <c r="G396" i="38"/>
  <c r="H249" i="38"/>
  <c r="N127" i="38"/>
  <c r="AM203" i="38"/>
  <c r="AR417" i="38"/>
  <c r="X453" i="38"/>
  <c r="V307" i="38"/>
  <c r="N404" i="38"/>
  <c r="AK137" i="38"/>
  <c r="AM101" i="38"/>
  <c r="AF142" i="38"/>
  <c r="AC163" i="38"/>
  <c r="AH186" i="38"/>
  <c r="AP377" i="38"/>
  <c r="AD350" i="38"/>
  <c r="I155" i="38"/>
  <c r="AG213" i="38"/>
  <c r="AD89" i="38"/>
  <c r="D301" i="38"/>
  <c r="BC301" i="38" s="1"/>
  <c r="AK390" i="38"/>
  <c r="Z390" i="38"/>
  <c r="Y231" i="38"/>
  <c r="AI455" i="38"/>
  <c r="R361" i="38"/>
  <c r="AM247" i="38"/>
  <c r="AL173" i="38"/>
  <c r="AS275" i="38"/>
  <c r="J200" i="38"/>
  <c r="Z96" i="38"/>
  <c r="AB106" i="38"/>
  <c r="I455" i="38"/>
  <c r="Y140" i="38"/>
  <c r="AM181" i="38"/>
  <c r="AA442" i="38"/>
  <c r="U148" i="38"/>
  <c r="AS266" i="38"/>
  <c r="S189" i="38"/>
  <c r="AD167" i="38"/>
  <c r="M118" i="38"/>
  <c r="I411" i="38"/>
  <c r="AD187" i="38"/>
  <c r="N148" i="38"/>
  <c r="N312" i="38"/>
  <c r="AQ315" i="38"/>
  <c r="AB446" i="38"/>
  <c r="AC263" i="38"/>
  <c r="H408" i="38"/>
  <c r="J205" i="38"/>
  <c r="AM95" i="38"/>
  <c r="AE97" i="38"/>
  <c r="AP85" i="38"/>
  <c r="O424" i="38"/>
  <c r="AA418" i="38"/>
  <c r="Q89" i="38"/>
  <c r="Z124" i="38"/>
  <c r="Z112" i="38"/>
  <c r="S101" i="38"/>
  <c r="W88" i="38"/>
  <c r="G248" i="38"/>
  <c r="Z389" i="38"/>
  <c r="T187" i="38"/>
  <c r="G132" i="38"/>
  <c r="AQ153" i="38"/>
  <c r="AA296" i="38"/>
  <c r="AB250" i="38"/>
  <c r="P144" i="38"/>
  <c r="AN332" i="38"/>
  <c r="E85" i="38"/>
  <c r="G310" i="38"/>
  <c r="AL143" i="38"/>
  <c r="J219" i="38"/>
  <c r="K76" i="38"/>
  <c r="P279" i="38"/>
  <c r="P466" i="38"/>
  <c r="AL214" i="38"/>
  <c r="AK217" i="38"/>
  <c r="AT93" i="38"/>
  <c r="AD280" i="38"/>
  <c r="E226" i="38"/>
  <c r="AC328" i="38"/>
  <c r="AB84" i="38"/>
  <c r="AM148" i="38"/>
  <c r="K418" i="38"/>
  <c r="AJ188" i="38"/>
  <c r="AT95" i="38"/>
  <c r="F99" i="38"/>
  <c r="K460" i="38"/>
  <c r="AN88" i="38"/>
  <c r="AO205" i="38"/>
  <c r="AJ230" i="38"/>
  <c r="AQ317" i="38"/>
  <c r="AA320" i="38"/>
  <c r="AH377" i="38"/>
  <c r="AT297" i="38"/>
  <c r="AC387" i="38"/>
  <c r="P379" i="38"/>
  <c r="AM424" i="38"/>
  <c r="AO243" i="38"/>
  <c r="N83" i="38"/>
  <c r="AN303" i="38"/>
  <c r="AR459" i="38"/>
  <c r="X116" i="38"/>
  <c r="N435" i="38"/>
  <c r="AO319" i="38"/>
  <c r="AH416" i="38"/>
  <c r="H267" i="38"/>
  <c r="S108" i="38"/>
  <c r="AC107" i="38"/>
  <c r="AE142" i="38"/>
  <c r="AT238" i="38"/>
  <c r="S251" i="38"/>
  <c r="AO128" i="38"/>
  <c r="AI283" i="38"/>
  <c r="Q113" i="38"/>
  <c r="V119" i="38"/>
  <c r="O263" i="38"/>
  <c r="R97" i="38"/>
  <c r="AB254" i="38"/>
  <c r="O123" i="38"/>
  <c r="K390" i="38"/>
  <c r="V259" i="38"/>
  <c r="M314" i="38"/>
  <c r="X160" i="38"/>
  <c r="AT246" i="38"/>
  <c r="O321" i="38"/>
  <c r="AM407" i="38"/>
  <c r="AD246" i="38"/>
  <c r="AK452" i="38"/>
  <c r="K214" i="38"/>
  <c r="AL358" i="38"/>
  <c r="I280" i="38"/>
  <c r="P95" i="38"/>
  <c r="N261" i="38"/>
  <c r="AP147" i="38"/>
  <c r="AQ159" i="38"/>
  <c r="K427" i="38"/>
  <c r="G260" i="38"/>
  <c r="D74" i="38"/>
  <c r="R428" i="38"/>
  <c r="AF114" i="38"/>
  <c r="AM164" i="38"/>
  <c r="AH243" i="38"/>
  <c r="AM260" i="38"/>
  <c r="AQ357" i="38"/>
  <c r="X470" i="38"/>
  <c r="U310" i="38"/>
  <c r="AH422" i="38"/>
  <c r="J457" i="38"/>
  <c r="E260" i="38"/>
  <c r="J368" i="38"/>
  <c r="M458" i="38"/>
  <c r="AH237" i="38"/>
  <c r="AD256" i="38"/>
  <c r="Y211" i="38"/>
  <c r="AQ107" i="38"/>
  <c r="W229" i="38"/>
  <c r="D250" i="38"/>
  <c r="AT123" i="38"/>
  <c r="AE91" i="38"/>
  <c r="AL250" i="38"/>
  <c r="AL183" i="38"/>
  <c r="U375" i="38"/>
  <c r="AS269" i="38"/>
  <c r="W322" i="38"/>
  <c r="Z205" i="38"/>
  <c r="D303" i="38"/>
  <c r="AT454" i="38"/>
  <c r="AE443" i="38"/>
  <c r="AN316" i="38"/>
  <c r="AB177" i="38"/>
  <c r="N352" i="38"/>
  <c r="Z441" i="38"/>
  <c r="AF351" i="38"/>
  <c r="AR270" i="38"/>
  <c r="E223" i="38"/>
  <c r="AD319" i="38"/>
  <c r="AN119" i="38"/>
  <c r="M215" i="38"/>
  <c r="AF355" i="38"/>
  <c r="Q213" i="38"/>
  <c r="Y212" i="38"/>
  <c r="AT429" i="38"/>
  <c r="AF452" i="38"/>
  <c r="S467" i="38"/>
  <c r="AA407" i="38"/>
  <c r="D244" i="38"/>
  <c r="U452" i="38"/>
  <c r="Y206" i="38"/>
  <c r="L266" i="38"/>
  <c r="U467" i="38"/>
  <c r="AD84" i="38"/>
  <c r="AL172" i="38"/>
  <c r="AG164" i="38"/>
  <c r="AO451" i="38"/>
  <c r="K148" i="38"/>
  <c r="N141" i="38"/>
  <c r="AM354" i="38"/>
  <c r="Q429" i="38"/>
  <c r="AP87" i="38"/>
  <c r="Z157" i="38"/>
  <c r="M176" i="38"/>
  <c r="AQ86" i="38"/>
  <c r="Q229" i="38"/>
  <c r="AE434" i="38"/>
  <c r="AB188" i="38"/>
  <c r="AN403" i="38"/>
  <c r="W333" i="38"/>
  <c r="V295" i="38"/>
  <c r="AM319" i="38"/>
  <c r="J224" i="38"/>
  <c r="E278" i="38"/>
  <c r="E203" i="38"/>
  <c r="G333" i="38"/>
  <c r="Y302" i="38"/>
  <c r="AK266" i="38"/>
  <c r="I144" i="38"/>
  <c r="F221" i="38"/>
  <c r="AK460" i="38"/>
  <c r="AE181" i="38"/>
  <c r="AB264" i="38"/>
  <c r="V132" i="38"/>
  <c r="AF290" i="38"/>
  <c r="AR394" i="38"/>
  <c r="U165" i="38"/>
  <c r="AL440" i="38"/>
  <c r="AT328" i="38"/>
  <c r="AQ335" i="38"/>
  <c r="AO190" i="38"/>
  <c r="T126" i="38"/>
  <c r="AM160" i="38"/>
  <c r="AK112" i="38"/>
  <c r="R93" i="38"/>
  <c r="AN176" i="38"/>
  <c r="J423" i="38"/>
  <c r="G300" i="38"/>
  <c r="AT159" i="38"/>
  <c r="G205" i="38"/>
  <c r="U145" i="38"/>
  <c r="G172" i="38"/>
  <c r="Q134" i="38"/>
  <c r="U95" i="38"/>
  <c r="S323" i="38"/>
  <c r="AN437" i="38"/>
  <c r="AG201" i="38"/>
  <c r="AB238" i="38"/>
  <c r="AO222" i="38"/>
  <c r="AL253" i="38"/>
  <c r="F444" i="38"/>
  <c r="AH123" i="38"/>
  <c r="AR180" i="38"/>
  <c r="N451" i="38"/>
  <c r="F266" i="38"/>
  <c r="S103" i="38"/>
  <c r="O372" i="38"/>
  <c r="K166" i="38"/>
  <c r="F324" i="38"/>
  <c r="AL258" i="38"/>
  <c r="H258" i="38"/>
  <c r="AG294" i="38"/>
  <c r="I430" i="38"/>
  <c r="U253" i="38"/>
  <c r="T367" i="38"/>
  <c r="P147" i="38"/>
  <c r="I329" i="38"/>
  <c r="S350" i="38"/>
  <c r="T181" i="38"/>
  <c r="AO223" i="38"/>
  <c r="AC460" i="38"/>
  <c r="V146" i="38"/>
  <c r="AC360" i="38"/>
  <c r="W266" i="38"/>
  <c r="AG200" i="38"/>
  <c r="AB150" i="38"/>
  <c r="AG401" i="38"/>
  <c r="AM420" i="38"/>
  <c r="AJ206" i="38"/>
  <c r="AR172" i="38"/>
  <c r="AD240" i="38"/>
  <c r="O234" i="38"/>
  <c r="P392" i="38"/>
  <c r="W202" i="38"/>
  <c r="S445" i="38"/>
  <c r="AC312" i="38"/>
  <c r="V370" i="38"/>
  <c r="H112" i="38"/>
  <c r="AK129" i="38"/>
  <c r="AD455" i="38"/>
  <c r="AQ207" i="38"/>
  <c r="K355" i="38"/>
  <c r="AJ450" i="38"/>
  <c r="AT116" i="38"/>
  <c r="AG148" i="38"/>
  <c r="U418" i="38"/>
  <c r="AE449" i="38"/>
  <c r="AN288" i="38"/>
  <c r="AD367" i="38"/>
  <c r="G106" i="38"/>
  <c r="E305" i="38"/>
  <c r="AJ267" i="38"/>
  <c r="J144" i="38"/>
  <c r="X354" i="38"/>
  <c r="AQ368" i="38"/>
  <c r="AF167" i="38"/>
  <c r="AC131" i="38"/>
  <c r="AE328" i="38"/>
  <c r="G80" i="38"/>
  <c r="AA153" i="38"/>
  <c r="AS414" i="38"/>
  <c r="AR338" i="38"/>
  <c r="J373" i="38"/>
  <c r="Y153" i="38"/>
  <c r="N405" i="38"/>
  <c r="AJ151" i="38"/>
  <c r="AF377" i="38"/>
  <c r="AF220" i="38"/>
  <c r="P411" i="38"/>
  <c r="AE428" i="38"/>
  <c r="AT129" i="38"/>
  <c r="AK431" i="38"/>
  <c r="AH239" i="38"/>
  <c r="X266" i="38"/>
  <c r="F457" i="38"/>
  <c r="U320" i="38"/>
  <c r="X221" i="38"/>
  <c r="Z218" i="38"/>
  <c r="H184" i="38"/>
  <c r="AD410" i="38"/>
  <c r="G247" i="38"/>
  <c r="D270" i="38"/>
  <c r="AS407" i="38"/>
  <c r="O299" i="38"/>
  <c r="T363" i="38"/>
  <c r="AH395" i="38"/>
  <c r="Z333" i="38"/>
  <c r="O148" i="38"/>
  <c r="AT325" i="38"/>
  <c r="Y313" i="38"/>
  <c r="AG225" i="38"/>
  <c r="AA392" i="38"/>
  <c r="H411" i="38"/>
  <c r="AM221" i="38"/>
  <c r="AO220" i="38"/>
  <c r="AM464" i="38"/>
  <c r="T145" i="38"/>
  <c r="U203" i="38"/>
  <c r="N277" i="38"/>
  <c r="M120" i="38"/>
  <c r="AQ126" i="38"/>
  <c r="AQ77" i="38"/>
  <c r="Y412" i="38"/>
  <c r="K373" i="38"/>
  <c r="G293" i="38"/>
  <c r="V430" i="38"/>
  <c r="T122" i="38"/>
  <c r="AJ213" i="38"/>
  <c r="AN344" i="38"/>
  <c r="AR99" i="38"/>
  <c r="S137" i="38"/>
  <c r="AC316" i="38"/>
  <c r="AD157" i="38"/>
  <c r="H230" i="38"/>
  <c r="AR205" i="38"/>
  <c r="M219" i="38"/>
  <c r="AD95" i="38"/>
  <c r="AK206" i="38"/>
  <c r="AT436" i="38"/>
  <c r="P462" i="38"/>
  <c r="I294" i="38"/>
  <c r="AJ93" i="38"/>
  <c r="V220" i="38"/>
  <c r="D395" i="38"/>
  <c r="BE395" i="38" s="1"/>
  <c r="M240" i="38"/>
  <c r="AO384" i="38"/>
  <c r="U134" i="38"/>
  <c r="AM216" i="38"/>
  <c r="U178" i="38"/>
  <c r="V85" i="38"/>
  <c r="AK173" i="38"/>
  <c r="U336" i="38"/>
  <c r="AF185" i="38"/>
  <c r="AI107" i="38"/>
  <c r="U75" i="38"/>
  <c r="N472" i="38"/>
  <c r="L199" i="38"/>
  <c r="U298" i="38"/>
  <c r="K262" i="38"/>
  <c r="M317" i="38"/>
  <c r="P213" i="38"/>
  <c r="AR372" i="38"/>
  <c r="D323" i="38"/>
  <c r="AD471" i="38"/>
  <c r="U296" i="38"/>
  <c r="AA328" i="38"/>
  <c r="W341" i="38"/>
  <c r="AP74" i="38"/>
  <c r="Y273" i="38"/>
  <c r="P403" i="38"/>
  <c r="S210" i="38"/>
  <c r="AN421" i="38"/>
  <c r="D341" i="38"/>
  <c r="D219" i="38"/>
  <c r="BE219" i="38" s="1"/>
  <c r="V261" i="38"/>
  <c r="AG111" i="38"/>
  <c r="AG291" i="38"/>
  <c r="U430" i="38"/>
  <c r="AM81" i="38"/>
  <c r="AG232" i="38"/>
  <c r="AG428" i="38"/>
  <c r="AL147" i="38"/>
  <c r="H307" i="38"/>
  <c r="AH449" i="38"/>
  <c r="H243" i="38"/>
  <c r="X143" i="38"/>
  <c r="AJ236" i="38"/>
  <c r="AL299" i="38"/>
  <c r="AK170" i="38"/>
  <c r="AN270" i="38"/>
  <c r="R455" i="38"/>
  <c r="S76" i="38"/>
  <c r="Y73" i="38"/>
  <c r="AS162" i="38"/>
  <c r="F460" i="38"/>
  <c r="AN389" i="38"/>
  <c r="AQ211" i="38"/>
  <c r="AM364" i="38"/>
  <c r="T251" i="38"/>
  <c r="AF467" i="38"/>
  <c r="O316" i="38"/>
  <c r="AQ251" i="38"/>
  <c r="S407" i="38"/>
  <c r="AB144" i="38"/>
  <c r="D237" i="38"/>
  <c r="Q121" i="38"/>
  <c r="M273" i="38"/>
  <c r="AN367" i="38"/>
  <c r="X370" i="38"/>
  <c r="V412" i="38"/>
  <c r="AE364" i="38"/>
  <c r="I127" i="38"/>
  <c r="AO441" i="38"/>
  <c r="AK245" i="38"/>
  <c r="P167" i="38"/>
  <c r="AF102" i="38"/>
  <c r="AF174" i="38"/>
  <c r="R142" i="38"/>
  <c r="R177" i="38"/>
  <c r="W200" i="38"/>
  <c r="AK200" i="38"/>
  <c r="E328" i="38"/>
  <c r="X85" i="38"/>
  <c r="O99" i="38"/>
  <c r="AM329" i="38"/>
  <c r="AG377" i="38"/>
  <c r="L207" i="38"/>
  <c r="K329" i="38"/>
  <c r="P93" i="38"/>
  <c r="AB305" i="38"/>
  <c r="T317" i="38"/>
  <c r="K377" i="38"/>
  <c r="G230" i="38"/>
  <c r="W119" i="38"/>
  <c r="AE82" i="38"/>
  <c r="AK152" i="38"/>
  <c r="AR138" i="38"/>
  <c r="F206" i="38"/>
  <c r="V424" i="38"/>
  <c r="K219" i="38"/>
  <c r="AN461" i="38"/>
  <c r="AN429" i="38"/>
  <c r="N150" i="38"/>
  <c r="S77" i="38"/>
  <c r="K202" i="38"/>
  <c r="AE301" i="38"/>
  <c r="P468" i="38"/>
  <c r="AP180" i="38"/>
  <c r="AA280" i="38"/>
  <c r="P308" i="38"/>
  <c r="P218" i="38"/>
  <c r="K302" i="38"/>
  <c r="J176" i="38"/>
  <c r="AI301" i="38"/>
  <c r="AB157" i="38"/>
  <c r="Z178" i="38"/>
  <c r="AK133" i="38"/>
  <c r="Q397" i="38"/>
  <c r="AI136" i="38"/>
  <c r="J309" i="38"/>
  <c r="AJ401" i="38"/>
  <c r="S327" i="38"/>
  <c r="L100" i="38"/>
  <c r="AQ261" i="38"/>
  <c r="AR208" i="38"/>
  <c r="AN390" i="38"/>
  <c r="AP258" i="38"/>
  <c r="AM337" i="38"/>
  <c r="Z196" i="38"/>
  <c r="V90" i="38"/>
  <c r="AO356" i="38"/>
  <c r="L190" i="38"/>
  <c r="AN426" i="38"/>
  <c r="J370" i="38"/>
  <c r="K310" i="38"/>
  <c r="AL347" i="38"/>
  <c r="J108" i="38"/>
  <c r="E152" i="38"/>
  <c r="AG114" i="38"/>
  <c r="AP204" i="38"/>
  <c r="AE88" i="38"/>
  <c r="AC84" i="38"/>
  <c r="AN97" i="38"/>
  <c r="J203" i="38"/>
  <c r="AG356" i="38"/>
  <c r="AB216" i="38"/>
  <c r="E177" i="38"/>
  <c r="AA396" i="38"/>
  <c r="G174" i="38"/>
  <c r="AS282" i="38"/>
  <c r="P393" i="38"/>
  <c r="X246" i="38"/>
  <c r="D132" i="38"/>
  <c r="BC132" i="38" s="1"/>
  <c r="AS424" i="38"/>
  <c r="AB92" i="38"/>
  <c r="AE416" i="38"/>
  <c r="U128" i="38"/>
  <c r="AR310" i="38"/>
  <c r="W210" i="38"/>
  <c r="AE223" i="38"/>
  <c r="V217" i="38"/>
  <c r="V389" i="38"/>
  <c r="AN192" i="38"/>
  <c r="AI123" i="38"/>
  <c r="AS123" i="38"/>
  <c r="U278" i="38"/>
  <c r="AL255" i="38"/>
  <c r="AK344" i="38"/>
  <c r="AH280" i="38"/>
  <c r="K340" i="38"/>
  <c r="Z176" i="38"/>
  <c r="L224" i="38"/>
  <c r="T226" i="38"/>
  <c r="AB112" i="38"/>
  <c r="X88" i="38"/>
  <c r="AN138" i="38"/>
  <c r="Y237" i="38"/>
  <c r="L158" i="38"/>
  <c r="AG118" i="38"/>
  <c r="D143" i="38"/>
  <c r="BE143" i="38" s="1"/>
  <c r="O91" i="38"/>
  <c r="AJ453" i="38"/>
  <c r="AR162" i="38"/>
  <c r="AR274" i="38"/>
  <c r="AM376" i="38"/>
  <c r="J405" i="38"/>
  <c r="R315" i="38"/>
  <c r="AB412" i="38"/>
  <c r="P191" i="38"/>
  <c r="X395" i="38"/>
  <c r="F397" i="38"/>
  <c r="AI98" i="38"/>
  <c r="Z420" i="38"/>
  <c r="AT416" i="38"/>
  <c r="J390" i="38"/>
  <c r="X355" i="38"/>
  <c r="J177" i="38"/>
  <c r="T212" i="38"/>
  <c r="AQ413" i="38"/>
  <c r="AD160" i="38"/>
  <c r="Y464" i="38"/>
  <c r="AE459" i="38"/>
  <c r="AO164" i="38"/>
  <c r="AD171" i="38"/>
  <c r="AQ348" i="38"/>
  <c r="AP92" i="38"/>
  <c r="AM133" i="38"/>
  <c r="AQ316" i="38"/>
  <c r="X450" i="38"/>
  <c r="AB87" i="38"/>
  <c r="V369" i="38"/>
  <c r="O109" i="38"/>
  <c r="AD383" i="38"/>
  <c r="AT102" i="38"/>
  <c r="U73" i="38"/>
  <c r="W241" i="38"/>
  <c r="I303" i="38"/>
  <c r="AC336" i="38"/>
  <c r="H197" i="38"/>
  <c r="N118" i="38"/>
  <c r="AH139" i="38"/>
  <c r="AQ338" i="38"/>
  <c r="AB246" i="38"/>
  <c r="AM418" i="38"/>
  <c r="K447" i="38"/>
  <c r="AQ409" i="38"/>
  <c r="G276" i="38"/>
  <c r="Z78" i="38"/>
  <c r="AM142" i="38"/>
  <c r="AM402" i="38"/>
  <c r="N156" i="38"/>
  <c r="AH249" i="38"/>
  <c r="AD134" i="38"/>
  <c r="L316" i="38"/>
  <c r="Z179" i="38"/>
  <c r="AP188" i="38"/>
  <c r="E170" i="38"/>
  <c r="T423" i="38"/>
  <c r="P104" i="38"/>
  <c r="Z97" i="38"/>
  <c r="AM455" i="38"/>
  <c r="Z397" i="38"/>
  <c r="F193" i="38"/>
  <c r="S303" i="38"/>
  <c r="N80" i="38"/>
  <c r="AP118" i="38"/>
  <c r="AK377" i="38"/>
  <c r="AM355" i="38"/>
  <c r="AT112" i="38"/>
  <c r="V361" i="38"/>
  <c r="Z418" i="38"/>
  <c r="K79" i="38"/>
  <c r="AT225" i="38"/>
  <c r="AE247" i="38"/>
  <c r="AF141" i="38"/>
  <c r="AH322" i="38"/>
  <c r="AC99" i="38"/>
  <c r="Z402" i="38"/>
  <c r="R359" i="38"/>
  <c r="Z363" i="38"/>
  <c r="W286" i="38"/>
  <c r="AL106" i="38"/>
  <c r="Y429" i="38"/>
  <c r="D430" i="38"/>
  <c r="BC430" i="38" s="1"/>
  <c r="AC411" i="38"/>
  <c r="L313" i="38"/>
  <c r="F326" i="38"/>
  <c r="P129" i="38"/>
  <c r="U441" i="38"/>
  <c r="AJ296" i="38"/>
  <c r="O336" i="38"/>
  <c r="W292" i="38"/>
  <c r="G349" i="38"/>
  <c r="D378" i="38"/>
  <c r="X103" i="38"/>
  <c r="Z391" i="38"/>
  <c r="J221" i="38"/>
  <c r="I114" i="38"/>
  <c r="AG83" i="38"/>
  <c r="R273" i="38"/>
  <c r="G344" i="38"/>
  <c r="O374" i="38"/>
  <c r="J236" i="38"/>
  <c r="Z262" i="38"/>
  <c r="AA472" i="38"/>
  <c r="Q423" i="38"/>
  <c r="T387" i="38"/>
  <c r="AL201" i="38"/>
  <c r="Y179" i="38"/>
  <c r="AJ172" i="38"/>
  <c r="AD169" i="38"/>
  <c r="S375" i="38"/>
  <c r="V258" i="38"/>
  <c r="AK379" i="38"/>
  <c r="AJ228" i="38"/>
  <c r="K82" i="38"/>
  <c r="M351" i="38"/>
  <c r="AL156" i="38"/>
  <c r="X263" i="38"/>
  <c r="AC136" i="38"/>
  <c r="Z91" i="38"/>
  <c r="D327" i="38"/>
  <c r="AR108" i="38"/>
  <c r="AS261" i="38"/>
  <c r="V174" i="38"/>
  <c r="AG256" i="38"/>
  <c r="AG445" i="38"/>
  <c r="AM193" i="38"/>
  <c r="AQ298" i="38"/>
  <c r="O196" i="38"/>
  <c r="P250" i="38"/>
  <c r="J264" i="38"/>
  <c r="W189" i="38"/>
  <c r="J175" i="38"/>
  <c r="F316" i="38"/>
  <c r="D299" i="38"/>
  <c r="AS272" i="38"/>
  <c r="O155" i="38"/>
  <c r="P239" i="38"/>
  <c r="H188" i="38"/>
  <c r="I165" i="38"/>
  <c r="L236" i="38"/>
  <c r="AG211" i="38"/>
  <c r="Z102" i="38"/>
  <c r="AT431" i="38"/>
  <c r="Z268" i="38"/>
  <c r="X282" i="38"/>
  <c r="AL466" i="38"/>
  <c r="V352" i="38"/>
  <c r="AG190" i="38"/>
  <c r="M238" i="38"/>
  <c r="AK254" i="38"/>
  <c r="AK366" i="38"/>
  <c r="AN96" i="38"/>
  <c r="N463" i="38"/>
  <c r="P230" i="38"/>
  <c r="AC351" i="38"/>
  <c r="P234" i="38"/>
  <c r="AP297" i="38"/>
  <c r="AJ182" i="38"/>
  <c r="P263" i="38"/>
  <c r="E394" i="38"/>
  <c r="H455" i="38"/>
  <c r="AI192" i="38"/>
  <c r="S305" i="38"/>
  <c r="E472" i="38"/>
  <c r="AS104" i="38"/>
  <c r="K234" i="38"/>
  <c r="N274" i="38"/>
  <c r="AR426" i="38"/>
  <c r="AL121" i="38"/>
  <c r="E281" i="38"/>
  <c r="P224" i="38"/>
  <c r="D113" i="38"/>
  <c r="AH83" i="38"/>
  <c r="D310" i="38"/>
  <c r="D385" i="38"/>
  <c r="AI166" i="38"/>
  <c r="AO344" i="38"/>
  <c r="X138" i="38"/>
  <c r="G79" i="38"/>
  <c r="AD266" i="38"/>
  <c r="AT80" i="38"/>
  <c r="AM448" i="38"/>
  <c r="AS108" i="38"/>
  <c r="L94" i="38"/>
  <c r="U229" i="38"/>
  <c r="AN160" i="38"/>
  <c r="AE198" i="38"/>
  <c r="AK88" i="38"/>
  <c r="AI435" i="38"/>
  <c r="F142" i="38"/>
  <c r="K78" i="38"/>
  <c r="F94" i="38"/>
  <c r="U180" i="38"/>
  <c r="AP104" i="38"/>
  <c r="D123" i="38"/>
  <c r="BC123" i="38" s="1"/>
  <c r="M416" i="38"/>
  <c r="AC288" i="38"/>
  <c r="G179" i="38"/>
  <c r="AQ198" i="38"/>
  <c r="AA347" i="38"/>
  <c r="U210" i="38"/>
  <c r="J433" i="38"/>
  <c r="AC104" i="38"/>
  <c r="L87" i="38"/>
  <c r="AH167" i="38"/>
  <c r="AD295" i="38"/>
  <c r="G399" i="38"/>
  <c r="AK451" i="38"/>
  <c r="AB165" i="38"/>
  <c r="U275" i="38"/>
  <c r="D272" i="38"/>
  <c r="S75" i="38"/>
  <c r="U411" i="38"/>
  <c r="AG203" i="38"/>
  <c r="V465" i="38"/>
  <c r="J344" i="38"/>
  <c r="AM182" i="38"/>
  <c r="AJ388" i="38"/>
  <c r="X371" i="38"/>
  <c r="AH356" i="38"/>
  <c r="U91" i="38"/>
  <c r="AQ100" i="38"/>
  <c r="AS403" i="38"/>
  <c r="AH267" i="38"/>
  <c r="V113" i="38"/>
  <c r="AM180" i="38"/>
  <c r="AE320" i="38"/>
  <c r="AI132" i="38"/>
  <c r="AH225" i="38"/>
  <c r="AQ277" i="38"/>
  <c r="X338" i="38"/>
  <c r="W275" i="38"/>
  <c r="AT443" i="38"/>
  <c r="Y457" i="38"/>
  <c r="I362" i="38"/>
  <c r="F93" i="38"/>
  <c r="AE344" i="38"/>
  <c r="AI347" i="38"/>
  <c r="AP295" i="38"/>
  <c r="M232" i="38"/>
  <c r="K247" i="38"/>
  <c r="J201" i="38"/>
  <c r="W174" i="38"/>
  <c r="AC318" i="38"/>
  <c r="W393" i="38"/>
  <c r="W96" i="38"/>
  <c r="AQ170" i="38"/>
  <c r="F228" i="38"/>
  <c r="K213" i="38"/>
  <c r="AA88" i="38"/>
  <c r="AS192" i="38"/>
  <c r="AH143" i="38"/>
  <c r="AB426" i="38"/>
  <c r="AC157" i="38"/>
  <c r="O427" i="38"/>
  <c r="O218" i="38"/>
  <c r="AT223" i="38"/>
  <c r="F394" i="38"/>
  <c r="AF384" i="38"/>
  <c r="H185" i="38"/>
  <c r="AN247" i="38"/>
  <c r="AP107" i="38"/>
  <c r="AN117" i="38"/>
  <c r="V396" i="38"/>
  <c r="N213" i="38"/>
  <c r="G458" i="38"/>
  <c r="D412" i="38"/>
  <c r="U416" i="38"/>
  <c r="M285" i="38"/>
  <c r="J410" i="38"/>
  <c r="AN76" i="38"/>
  <c r="O217" i="38"/>
  <c r="AD88" i="38"/>
  <c r="AE404" i="38"/>
  <c r="J95" i="38"/>
  <c r="S157" i="38"/>
  <c r="AJ161" i="38"/>
  <c r="AR326" i="38"/>
  <c r="U184" i="38"/>
  <c r="G292" i="38"/>
  <c r="AQ280" i="38"/>
  <c r="O254" i="38"/>
  <c r="AC188" i="38"/>
  <c r="AH81" i="38"/>
  <c r="AH96" i="38"/>
  <c r="Q182" i="38"/>
  <c r="AR277" i="38"/>
  <c r="AA471" i="38"/>
  <c r="K178" i="38"/>
  <c r="K406" i="38"/>
  <c r="AQ135" i="38"/>
  <c r="W401" i="38"/>
  <c r="AC145" i="38"/>
  <c r="AS96" i="38"/>
  <c r="AF340" i="38"/>
  <c r="W166" i="38"/>
  <c r="I450" i="38"/>
  <c r="AL444" i="38"/>
  <c r="AS121" i="38"/>
  <c r="P283" i="38"/>
  <c r="J150" i="38"/>
  <c r="AD317" i="38"/>
  <c r="V112" i="38"/>
  <c r="F274" i="38"/>
  <c r="M126" i="38"/>
  <c r="AH231" i="38"/>
  <c r="AE355" i="38"/>
  <c r="AP465" i="38"/>
  <c r="P258" i="38"/>
  <c r="AG248" i="38"/>
  <c r="Z305" i="38"/>
  <c r="AO175" i="38"/>
  <c r="P341" i="38"/>
  <c r="AC155" i="38"/>
  <c r="AT320" i="38"/>
  <c r="Z256" i="38"/>
  <c r="AO160" i="38"/>
  <c r="Q262" i="38"/>
  <c r="W252" i="38"/>
  <c r="N219" i="38"/>
  <c r="Y183" i="38"/>
  <c r="D215" i="38"/>
  <c r="AF288" i="38"/>
  <c r="L409" i="38"/>
  <c r="AF119" i="38"/>
  <c r="AA78" i="38"/>
  <c r="AR296" i="38"/>
  <c r="AH336" i="38"/>
  <c r="S165" i="38"/>
  <c r="AT390" i="38"/>
  <c r="AG270" i="38"/>
  <c r="J98" i="38"/>
  <c r="T80" i="38"/>
  <c r="V328" i="38"/>
  <c r="V175" i="38"/>
  <c r="R429" i="38"/>
  <c r="E274" i="38"/>
  <c r="Q150" i="38"/>
  <c r="AS203" i="38"/>
  <c r="AR243" i="38"/>
  <c r="AO291" i="38"/>
  <c r="V107" i="38"/>
  <c r="S127" i="38"/>
  <c r="AL423" i="38"/>
  <c r="K139" i="38"/>
  <c r="U113" i="38"/>
  <c r="H223" i="38"/>
  <c r="AQ148" i="38"/>
  <c r="AN409" i="38"/>
  <c r="AP289" i="38"/>
  <c r="I98" i="38"/>
  <c r="AF335" i="38"/>
  <c r="AF314" i="38"/>
  <c r="S263" i="38"/>
  <c r="AG388" i="38"/>
  <c r="AI414" i="38"/>
  <c r="H395" i="38"/>
  <c r="Y260" i="38"/>
  <c r="T192" i="38"/>
  <c r="N427" i="38"/>
  <c r="Y419" i="38"/>
  <c r="AT430" i="38"/>
  <c r="AG297" i="38"/>
  <c r="T434" i="38"/>
  <c r="AJ350" i="38"/>
  <c r="K142" i="38"/>
  <c r="AO438" i="38"/>
  <c r="AK123" i="38"/>
  <c r="AQ192" i="38"/>
  <c r="U200" i="38"/>
  <c r="AJ174" i="38"/>
  <c r="AC203" i="38"/>
  <c r="L211" i="38"/>
  <c r="AP338" i="38"/>
  <c r="AF188" i="38"/>
  <c r="AQ143" i="38"/>
  <c r="Z150" i="38"/>
  <c r="AL261" i="38"/>
  <c r="V437" i="38"/>
  <c r="N447" i="38"/>
  <c r="AA299" i="38"/>
  <c r="K193" i="38"/>
  <c r="L371" i="38"/>
  <c r="F428" i="38"/>
  <c r="AE351" i="38"/>
  <c r="AM320" i="38"/>
  <c r="AL91" i="38"/>
  <c r="AP397" i="38"/>
  <c r="AC93" i="38"/>
  <c r="AE374" i="38"/>
  <c r="AQ151" i="38"/>
  <c r="AB431" i="38"/>
  <c r="AK331" i="38"/>
  <c r="N272" i="38"/>
  <c r="AQ188" i="38"/>
  <c r="P416" i="38"/>
  <c r="X163" i="38"/>
  <c r="R272" i="38"/>
  <c r="AL126" i="38"/>
  <c r="G154" i="38"/>
  <c r="J286" i="38"/>
  <c r="Z243" i="38"/>
  <c r="S419" i="38"/>
  <c r="AQ222" i="38"/>
  <c r="T137" i="38"/>
  <c r="M355" i="38"/>
  <c r="AG439" i="38"/>
  <c r="N346" i="38"/>
  <c r="P164" i="38"/>
  <c r="AO77" i="38"/>
  <c r="AR446" i="38"/>
  <c r="H310" i="38"/>
  <c r="AG242" i="38"/>
  <c r="AO411" i="38"/>
  <c r="AF101" i="38"/>
  <c r="T272" i="38"/>
  <c r="M144" i="38"/>
  <c r="AO143" i="38"/>
  <c r="X146" i="38"/>
  <c r="AH149" i="38"/>
  <c r="N238" i="38"/>
  <c r="Y254" i="38"/>
  <c r="J181" i="38"/>
  <c r="AB263" i="38"/>
  <c r="X125" i="38"/>
  <c r="AK201" i="38"/>
  <c r="AQ234" i="38"/>
  <c r="AD195" i="38"/>
  <c r="AK194" i="38"/>
  <c r="AK282" i="38"/>
  <c r="AQ114" i="38"/>
  <c r="AS163" i="38"/>
  <c r="AJ404" i="38"/>
  <c r="W406" i="38"/>
  <c r="U117" i="38"/>
  <c r="AF75" i="38"/>
  <c r="P223" i="38"/>
  <c r="AG140" i="38"/>
  <c r="AO303" i="38"/>
  <c r="L187" i="38"/>
  <c r="AN318" i="38"/>
  <c r="O122" i="38"/>
  <c r="P233" i="38"/>
  <c r="AN256" i="38"/>
  <c r="M452" i="38"/>
  <c r="AE132" i="38"/>
  <c r="X252" i="38"/>
  <c r="AM458" i="38"/>
  <c r="S277" i="38"/>
  <c r="P459" i="38"/>
  <c r="AT288" i="38"/>
  <c r="AR313" i="38"/>
  <c r="H441" i="38"/>
  <c r="F430" i="38"/>
  <c r="R113" i="38"/>
  <c r="W299" i="38"/>
  <c r="AN329" i="38"/>
  <c r="AT434" i="38"/>
  <c r="S285" i="38"/>
  <c r="AJ448" i="38"/>
  <c r="M123" i="38"/>
  <c r="AH79" i="38"/>
  <c r="AJ354" i="38"/>
  <c r="N196" i="38"/>
  <c r="R387" i="38"/>
  <c r="AA191" i="38"/>
  <c r="T95" i="38"/>
  <c r="AM290" i="38"/>
  <c r="AS209" i="38"/>
  <c r="M368" i="38"/>
  <c r="AT327" i="38"/>
  <c r="AG124" i="38"/>
  <c r="AI185" i="38"/>
  <c r="AT437" i="38"/>
  <c r="K364" i="38"/>
  <c r="AG443" i="38"/>
  <c r="S319" i="38"/>
  <c r="L383" i="38"/>
  <c r="AA294" i="38"/>
  <c r="AA464" i="38"/>
  <c r="AR434" i="38"/>
  <c r="AC323" i="38"/>
  <c r="AI362" i="38"/>
  <c r="K80" i="38"/>
  <c r="AF418" i="38"/>
  <c r="G339" i="38"/>
  <c r="I346" i="38"/>
  <c r="AL450" i="38"/>
  <c r="L200" i="38"/>
  <c r="AP142" i="38"/>
  <c r="U149" i="38"/>
  <c r="AE472" i="38"/>
  <c r="AQ252" i="38"/>
  <c r="V327" i="38"/>
  <c r="P122" i="38"/>
  <c r="S468" i="38"/>
  <c r="AO265" i="38"/>
  <c r="AF286" i="38"/>
  <c r="AB74" i="38"/>
  <c r="AA345" i="38"/>
  <c r="J167" i="38"/>
  <c r="AI407" i="38"/>
  <c r="L176" i="38"/>
  <c r="AJ439" i="38"/>
  <c r="V221" i="38"/>
  <c r="J165" i="38"/>
  <c r="S120" i="38"/>
  <c r="V155" i="38"/>
  <c r="AJ197" i="38"/>
  <c r="AS367" i="38"/>
  <c r="AN278" i="38"/>
  <c r="AM419" i="38"/>
  <c r="P128" i="38"/>
  <c r="L140" i="38"/>
  <c r="X259" i="38"/>
  <c r="AT78" i="38"/>
  <c r="L426" i="38"/>
  <c r="Y142" i="38"/>
  <c r="AM353" i="38"/>
  <c r="H246" i="38"/>
  <c r="AG170" i="38"/>
  <c r="W394" i="38"/>
  <c r="AB119" i="38"/>
  <c r="I315" i="38"/>
  <c r="AO146" i="38"/>
  <c r="AG236" i="38"/>
  <c r="AF89" i="38"/>
  <c r="Z273" i="38"/>
  <c r="M390" i="38"/>
  <c r="AM104" i="38"/>
  <c r="AD194" i="38"/>
  <c r="AG319" i="38"/>
  <c r="AT334" i="38"/>
  <c r="H277" i="38"/>
  <c r="AL265" i="38"/>
  <c r="Z312" i="38"/>
  <c r="AB203" i="38"/>
  <c r="T252" i="38"/>
  <c r="T103" i="38"/>
  <c r="R149" i="38"/>
  <c r="AS262" i="38"/>
  <c r="AN84" i="38"/>
  <c r="D134" i="38"/>
  <c r="R228" i="38"/>
  <c r="Z88" i="38"/>
  <c r="AJ153" i="38"/>
  <c r="N76" i="38"/>
  <c r="J121" i="38"/>
  <c r="AR192" i="38"/>
  <c r="O162" i="38"/>
  <c r="T440" i="38"/>
  <c r="S178" i="38"/>
  <c r="H115" i="38"/>
  <c r="E275" i="38"/>
  <c r="AP202" i="38"/>
  <c r="AJ266" i="38"/>
  <c r="U342" i="38"/>
  <c r="AN83" i="38"/>
  <c r="I372" i="38"/>
  <c r="AR276" i="38"/>
  <c r="AS112" i="38"/>
  <c r="AL88" i="38"/>
  <c r="AL123" i="38"/>
  <c r="U94" i="38"/>
  <c r="AN122" i="38"/>
  <c r="AS168" i="38"/>
  <c r="U403" i="38"/>
  <c r="U196" i="38"/>
  <c r="O397" i="38"/>
  <c r="AT115" i="38"/>
  <c r="G453" i="38"/>
  <c r="K231" i="38"/>
  <c r="AR240" i="38"/>
  <c r="AS89" i="38"/>
  <c r="I120" i="38"/>
  <c r="L219" i="38"/>
  <c r="AT110" i="38"/>
  <c r="AF162" i="38"/>
  <c r="M255" i="38"/>
  <c r="AE272" i="38"/>
  <c r="Z216" i="38"/>
  <c r="AS144" i="38"/>
  <c r="U404" i="38"/>
  <c r="AA112" i="38"/>
  <c r="AL343" i="38"/>
  <c r="E401" i="38"/>
  <c r="J230" i="38"/>
  <c r="AI403" i="38"/>
  <c r="AH298" i="38"/>
  <c r="AC315" i="38"/>
  <c r="AH92" i="38"/>
  <c r="U321" i="38"/>
  <c r="W398" i="38"/>
  <c r="V187" i="38"/>
  <c r="G145" i="38"/>
  <c r="AM113" i="38"/>
  <c r="V74" i="38"/>
  <c r="AJ335" i="38"/>
  <c r="O305" i="38"/>
  <c r="J272" i="38"/>
  <c r="R108" i="38"/>
  <c r="AP192" i="38"/>
  <c r="P161" i="38"/>
  <c r="P201" i="38"/>
  <c r="AE191" i="38"/>
  <c r="AE279" i="38"/>
  <c r="AT362" i="38"/>
  <c r="AM223" i="38"/>
  <c r="O328" i="38"/>
  <c r="L284" i="38"/>
  <c r="Q101" i="38"/>
  <c r="Z248" i="38"/>
  <c r="Z203" i="38"/>
  <c r="R209" i="38"/>
  <c r="AL301" i="38"/>
  <c r="F264" i="38"/>
  <c r="AF391" i="38"/>
  <c r="P225" i="38"/>
  <c r="AE448" i="38"/>
  <c r="W196" i="38"/>
  <c r="AR468" i="38"/>
  <c r="M341" i="38"/>
  <c r="AD111" i="38"/>
  <c r="AC108" i="38"/>
  <c r="AB127" i="38"/>
  <c r="S354" i="38"/>
  <c r="K215" i="38"/>
  <c r="M94" i="38"/>
  <c r="AN136" i="38"/>
  <c r="D445" i="38"/>
  <c r="AN248" i="38"/>
  <c r="N255" i="38"/>
  <c r="AF208" i="38"/>
  <c r="K197" i="38"/>
  <c r="K412" i="38"/>
  <c r="AG406" i="38"/>
  <c r="AE354" i="38"/>
  <c r="AR196" i="38"/>
  <c r="Y363" i="38"/>
  <c r="H121" i="38"/>
  <c r="AT284" i="38"/>
  <c r="K85" i="38"/>
  <c r="AI425" i="38"/>
  <c r="U444" i="38"/>
  <c r="G289" i="38"/>
  <c r="AC432" i="38"/>
  <c r="AK243" i="38"/>
  <c r="P406" i="38"/>
  <c r="S115" i="38"/>
  <c r="AS423" i="38"/>
  <c r="AE227" i="38"/>
  <c r="W383" i="38"/>
  <c r="G350" i="38"/>
  <c r="P220" i="38"/>
  <c r="AS91" i="38"/>
  <c r="W315" i="38"/>
  <c r="AA353" i="38"/>
  <c r="AP94" i="38"/>
  <c r="AD385" i="38"/>
  <c r="AK109" i="38"/>
  <c r="AA468" i="38"/>
  <c r="J440" i="38"/>
  <c r="AG157" i="38"/>
  <c r="F377" i="38"/>
  <c r="AT235" i="38"/>
  <c r="H146" i="38"/>
  <c r="AI135" i="38"/>
  <c r="AI92" i="38"/>
  <c r="AI142" i="38"/>
  <c r="L157" i="38"/>
  <c r="K132" i="38"/>
  <c r="AR370" i="38"/>
  <c r="AQ320" i="38"/>
  <c r="U249" i="38"/>
  <c r="I284" i="38"/>
  <c r="G466" i="38"/>
  <c r="AQ399" i="38"/>
  <c r="T428" i="38"/>
  <c r="X382" i="38"/>
  <c r="V102" i="38"/>
  <c r="AM115" i="38"/>
  <c r="P121" i="38"/>
  <c r="AE300" i="38"/>
  <c r="AQ430" i="38"/>
  <c r="AB352" i="38"/>
  <c r="E342" i="38"/>
  <c r="AN446" i="38"/>
  <c r="AM177" i="38"/>
  <c r="L460" i="38"/>
  <c r="U417" i="38"/>
  <c r="O104" i="38"/>
  <c r="I162" i="38"/>
  <c r="K451" i="38"/>
  <c r="AM97" i="38"/>
  <c r="AT193" i="38"/>
  <c r="Z334" i="38"/>
  <c r="D231" i="38"/>
  <c r="AT192" i="38"/>
  <c r="G195" i="38"/>
  <c r="AI176" i="38"/>
  <c r="AM219" i="38"/>
  <c r="M423" i="38"/>
  <c r="G403" i="38"/>
  <c r="AH442" i="38"/>
  <c r="R75" i="38"/>
  <c r="H91" i="38"/>
  <c r="T246" i="38"/>
  <c r="G301" i="38"/>
  <c r="X429" i="38"/>
  <c r="AN243" i="38"/>
  <c r="AB375" i="38"/>
  <c r="T75" i="38"/>
  <c r="AQ336" i="38"/>
  <c r="I214" i="38"/>
  <c r="L191" i="38"/>
  <c r="Y467" i="38"/>
  <c r="P267" i="38"/>
  <c r="W328" i="38"/>
  <c r="Z135" i="38"/>
  <c r="AS256" i="38"/>
  <c r="N218" i="38"/>
  <c r="AI298" i="38"/>
  <c r="AO108" i="38"/>
  <c r="AL306" i="38"/>
  <c r="AJ117" i="38"/>
  <c r="T176" i="38"/>
  <c r="H75" i="38"/>
  <c r="Y86" i="38"/>
  <c r="AB286" i="38"/>
  <c r="G265" i="38"/>
  <c r="AK315" i="38"/>
  <c r="AF212" i="38"/>
  <c r="AO465" i="38"/>
  <c r="X200" i="38"/>
  <c r="AE436" i="38"/>
  <c r="AL259" i="38"/>
  <c r="M213" i="38"/>
  <c r="AF308" i="38"/>
  <c r="H321" i="38"/>
  <c r="J431" i="38"/>
  <c r="AO394" i="38"/>
  <c r="L181" i="38"/>
  <c r="J401" i="38"/>
  <c r="AN150" i="38"/>
  <c r="AH452" i="38"/>
  <c r="G250" i="38"/>
  <c r="AB139" i="38"/>
  <c r="K408" i="38"/>
  <c r="H234" i="38"/>
  <c r="AL243" i="38"/>
  <c r="N175" i="38"/>
  <c r="AR168" i="38"/>
  <c r="O329" i="38"/>
  <c r="AK117" i="38"/>
  <c r="AK272" i="38"/>
  <c r="AP185" i="38"/>
  <c r="AA89" i="38"/>
  <c r="AQ410" i="38"/>
  <c r="H176" i="38"/>
  <c r="AT467" i="38"/>
  <c r="W197" i="38"/>
  <c r="P162" i="38"/>
  <c r="AC282" i="38"/>
  <c r="AK309" i="38"/>
  <c r="AB301" i="38"/>
  <c r="O471" i="38"/>
  <c r="H233" i="38"/>
  <c r="AQ78" i="38"/>
  <c r="AT153" i="38"/>
  <c r="AK108" i="38"/>
  <c r="AD402" i="38"/>
  <c r="AK301" i="38"/>
  <c r="AR337" i="38"/>
  <c r="V97" i="38"/>
  <c r="V278" i="38"/>
  <c r="X79" i="38"/>
  <c r="G273" i="38"/>
  <c r="I283" i="38"/>
  <c r="G224" i="38"/>
  <c r="K264" i="38"/>
  <c r="AL154" i="38"/>
  <c r="X174" i="38"/>
  <c r="AT104" i="38"/>
  <c r="AF360" i="38"/>
  <c r="G152" i="38"/>
  <c r="AO255" i="38"/>
  <c r="AD205" i="38"/>
  <c r="AH107" i="38"/>
  <c r="I101" i="38"/>
  <c r="I232" i="38"/>
  <c r="L368" i="38"/>
  <c r="AD93" i="38"/>
  <c r="W431" i="38"/>
  <c r="AN222" i="38"/>
  <c r="Z295" i="38"/>
  <c r="AJ237" i="38"/>
  <c r="AS398" i="38"/>
  <c r="AE237" i="38"/>
  <c r="P157" i="38"/>
  <c r="Y123" i="38"/>
  <c r="H94" i="38"/>
  <c r="O159" i="38"/>
  <c r="G84" i="38"/>
  <c r="AJ357" i="38"/>
  <c r="AR223" i="38"/>
  <c r="K292" i="38"/>
  <c r="AF132" i="38"/>
  <c r="AH169" i="38"/>
  <c r="AJ385" i="38"/>
  <c r="AS383" i="38"/>
  <c r="R374" i="38"/>
  <c r="R218" i="38"/>
  <c r="U171" i="38"/>
  <c r="H237" i="38"/>
  <c r="AF226" i="38"/>
  <c r="N106" i="38"/>
  <c r="Y105" i="38"/>
  <c r="H422" i="38"/>
  <c r="AF313" i="38"/>
  <c r="U314" i="38"/>
  <c r="AQ345" i="38"/>
  <c r="I77" i="38"/>
  <c r="I96" i="38"/>
  <c r="AF134" i="38"/>
  <c r="X131" i="38"/>
  <c r="AA79" i="38"/>
  <c r="S186" i="38"/>
  <c r="L220" i="38"/>
  <c r="AI157" i="38"/>
  <c r="S158" i="38"/>
  <c r="AA90" i="38"/>
  <c r="N235" i="38"/>
  <c r="L257" i="38"/>
  <c r="AF468" i="38"/>
  <c r="Z260" i="38"/>
  <c r="AE102" i="38"/>
  <c r="J151" i="38"/>
  <c r="AE135" i="38"/>
  <c r="S98" i="38"/>
  <c r="AQ269" i="38"/>
  <c r="AG369" i="38"/>
  <c r="U323" i="38"/>
  <c r="W159" i="38"/>
  <c r="D302" i="38"/>
  <c r="AC317" i="38"/>
  <c r="V316" i="38"/>
  <c r="Z392" i="38"/>
  <c r="O268" i="38"/>
  <c r="K100" i="38"/>
  <c r="AF239" i="38"/>
  <c r="AR332" i="38"/>
  <c r="AM450" i="38"/>
  <c r="M149" i="38"/>
  <c r="AD343" i="38"/>
  <c r="AJ143" i="38"/>
  <c r="J210" i="38"/>
  <c r="U231" i="38"/>
  <c r="AO412" i="38"/>
  <c r="R390" i="38"/>
  <c r="AJ397" i="38"/>
  <c r="Q174" i="38"/>
  <c r="P231" i="38"/>
  <c r="AN127" i="38"/>
  <c r="V384" i="38"/>
  <c r="E359" i="38"/>
  <c r="AT120" i="38"/>
  <c r="AJ209" i="38"/>
  <c r="AD173" i="38"/>
  <c r="AD218" i="38"/>
  <c r="AF408" i="38"/>
  <c r="J351" i="38"/>
  <c r="AQ254" i="38"/>
  <c r="AP230" i="38"/>
  <c r="F185" i="38"/>
  <c r="N408" i="38"/>
  <c r="K191" i="38"/>
  <c r="O430" i="38"/>
  <c r="Y100" i="38"/>
  <c r="X170" i="38"/>
  <c r="M227" i="38"/>
  <c r="AJ308" i="38"/>
  <c r="AA203" i="38"/>
  <c r="AG402" i="38"/>
  <c r="AE423" i="38"/>
  <c r="AQ90" i="38"/>
  <c r="P347" i="38"/>
  <c r="M162" i="38"/>
  <c r="AQ181" i="38"/>
  <c r="K203" i="38"/>
  <c r="AR424" i="38"/>
  <c r="AJ110" i="38"/>
  <c r="AK276" i="38"/>
  <c r="AE246" i="38"/>
  <c r="AL302" i="38"/>
  <c r="AI287" i="38"/>
  <c r="AH77" i="38"/>
  <c r="AM225" i="38"/>
  <c r="W422" i="38"/>
  <c r="AA155" i="38"/>
  <c r="N351" i="38"/>
  <c r="J305" i="38"/>
  <c r="AQ146" i="38"/>
  <c r="O244" i="38"/>
  <c r="E76" i="38"/>
  <c r="Y261" i="38"/>
  <c r="AI218" i="38"/>
  <c r="G408" i="38"/>
  <c r="V121" i="38"/>
  <c r="AN274" i="38"/>
  <c r="V368" i="38"/>
  <c r="L117" i="38"/>
  <c r="AA77" i="38"/>
  <c r="AG266" i="38"/>
  <c r="M366" i="38"/>
  <c r="AL81" i="38"/>
  <c r="L292" i="38"/>
  <c r="AF120" i="38"/>
  <c r="AL96" i="38"/>
  <c r="AD251" i="38"/>
  <c r="AJ192" i="38"/>
  <c r="J463" i="38"/>
  <c r="AJ389" i="38"/>
  <c r="AG229" i="38"/>
  <c r="AG360" i="38"/>
  <c r="AH217" i="38"/>
  <c r="AQ109" i="38"/>
  <c r="Z439" i="38"/>
  <c r="AO262" i="38"/>
  <c r="AE106" i="38"/>
  <c r="P226" i="38"/>
  <c r="H92" i="38"/>
  <c r="AS427" i="38"/>
  <c r="AP138" i="38"/>
  <c r="I201" i="38"/>
  <c r="AH329" i="38"/>
  <c r="AA200" i="38"/>
  <c r="AH334" i="38"/>
  <c r="O188" i="38"/>
  <c r="AI354" i="38"/>
  <c r="AQ386" i="38"/>
  <c r="Q292" i="38"/>
  <c r="X140" i="38"/>
  <c r="H192" i="38"/>
  <c r="AH227" i="38"/>
  <c r="P217" i="38"/>
  <c r="AM433" i="38"/>
  <c r="AT189" i="38"/>
  <c r="AD227" i="38"/>
  <c r="AL149" i="38"/>
  <c r="P281" i="38"/>
  <c r="D206" i="38"/>
  <c r="Y177" i="38"/>
  <c r="AD158" i="38"/>
  <c r="Z227" i="38"/>
  <c r="AL273" i="38"/>
  <c r="AL413" i="38"/>
  <c r="X197" i="38"/>
  <c r="M335" i="38"/>
  <c r="AM96" i="38"/>
  <c r="AS453" i="38"/>
  <c r="AF414" i="38"/>
  <c r="Z76" i="38"/>
  <c r="K307" i="38"/>
  <c r="K441" i="38"/>
  <c r="AD393" i="38"/>
  <c r="AP265" i="38"/>
  <c r="AS360" i="38"/>
  <c r="AI91" i="38"/>
  <c r="W215" i="38"/>
  <c r="AE114" i="38"/>
  <c r="AT128" i="38"/>
  <c r="AE118" i="38"/>
  <c r="P452" i="38"/>
  <c r="I178" i="38"/>
  <c r="AB182" i="38"/>
  <c r="K165" i="38"/>
  <c r="AJ159" i="38"/>
  <c r="N286" i="38"/>
  <c r="M321" i="38"/>
  <c r="S416" i="38"/>
  <c r="L394" i="38"/>
  <c r="AS226" i="38"/>
  <c r="AO192" i="38"/>
  <c r="W388" i="38"/>
  <c r="O101" i="38"/>
  <c r="AT368" i="38"/>
  <c r="D199" i="38"/>
  <c r="Z146" i="38"/>
  <c r="U118" i="38"/>
  <c r="U226" i="38"/>
  <c r="V371" i="38"/>
  <c r="O353" i="38"/>
  <c r="AK457" i="38"/>
  <c r="AS207" i="38"/>
  <c r="K137" i="38"/>
  <c r="E433" i="38"/>
  <c r="R150" i="38"/>
  <c r="G404" i="38"/>
  <c r="G96" i="38"/>
  <c r="AC89" i="38"/>
  <c r="AK348" i="38"/>
  <c r="AM393" i="38"/>
  <c r="H312" i="38"/>
  <c r="R396" i="38"/>
  <c r="U423" i="38"/>
  <c r="U317" i="38"/>
  <c r="P358" i="38"/>
  <c r="I197" i="38"/>
  <c r="AO269" i="38"/>
  <c r="AC144" i="38"/>
  <c r="AP124" i="38"/>
  <c r="AK303" i="38"/>
  <c r="AM179" i="38"/>
  <c r="AA133" i="38"/>
  <c r="U147" i="38"/>
  <c r="V257" i="38"/>
  <c r="AE348" i="38"/>
  <c r="P413" i="38"/>
  <c r="AG254" i="38"/>
  <c r="V235" i="38"/>
  <c r="K168" i="38"/>
  <c r="AI326" i="38"/>
  <c r="X255" i="38"/>
  <c r="X250" i="38"/>
  <c r="AE411" i="38"/>
  <c r="N116" i="38"/>
  <c r="G416" i="38"/>
  <c r="AM310" i="38"/>
  <c r="AH171" i="38"/>
  <c r="AQ139" i="38"/>
  <c r="X278" i="38"/>
  <c r="AQ165" i="38"/>
  <c r="M183" i="38"/>
  <c r="Y189" i="38"/>
  <c r="I182" i="38"/>
  <c r="AP159" i="38"/>
  <c r="T101" i="38"/>
  <c r="W74" i="38"/>
  <c r="AS172" i="38"/>
  <c r="K163" i="38"/>
  <c r="AT321" i="38"/>
  <c r="V286" i="38"/>
  <c r="N158" i="38"/>
  <c r="Z182" i="38"/>
  <c r="W137" i="38"/>
  <c r="AC239" i="38"/>
  <c r="O95" i="38"/>
  <c r="M378" i="38"/>
  <c r="AE291" i="38"/>
  <c r="S169" i="38"/>
  <c r="E354" i="38"/>
  <c r="S448" i="38"/>
  <c r="N342" i="38"/>
  <c r="AP125" i="38"/>
  <c r="N454" i="38"/>
  <c r="AA334" i="38"/>
  <c r="AR230" i="38"/>
  <c r="AC462" i="38"/>
  <c r="AD196" i="38"/>
  <c r="M464" i="38"/>
  <c r="AL311" i="38"/>
  <c r="R453" i="38"/>
  <c r="Q202" i="38"/>
  <c r="V297" i="38"/>
  <c r="J76" i="38"/>
  <c r="AR163" i="38"/>
  <c r="M242" i="38"/>
  <c r="AC468" i="38"/>
  <c r="AT76" i="38"/>
  <c r="M196" i="38"/>
  <c r="AF111" i="38"/>
  <c r="AA228" i="38"/>
  <c r="AT201" i="38"/>
  <c r="AQ303" i="38"/>
  <c r="AE110" i="38"/>
  <c r="AQ242" i="38"/>
  <c r="N335" i="38"/>
  <c r="AJ138" i="38"/>
  <c r="AP95" i="38"/>
  <c r="AJ141" i="38"/>
  <c r="W293" i="38"/>
  <c r="AK135" i="38"/>
  <c r="M100" i="38"/>
  <c r="D92" i="38"/>
  <c r="AE140" i="38"/>
  <c r="Z166" i="38"/>
  <c r="AJ367" i="38"/>
  <c r="AG336" i="38"/>
  <c r="K232" i="38"/>
  <c r="O332" i="38"/>
  <c r="G111" i="38"/>
  <c r="AQ318" i="38"/>
  <c r="AT343" i="38"/>
  <c r="D410" i="38"/>
  <c r="AL373" i="38"/>
  <c r="AD453" i="38"/>
  <c r="AH214" i="38"/>
  <c r="AJ198" i="38"/>
  <c r="AP252" i="38"/>
  <c r="AJ85" i="38"/>
  <c r="D131" i="38"/>
  <c r="H126" i="38"/>
  <c r="G143" i="38"/>
  <c r="AN425" i="38"/>
  <c r="V98" i="38"/>
  <c r="Z461" i="38"/>
  <c r="D314" i="38"/>
  <c r="Z145" i="38"/>
  <c r="AF199" i="38"/>
  <c r="J225" i="38"/>
  <c r="AF73" i="38"/>
  <c r="AJ169" i="38"/>
  <c r="AN218" i="38"/>
  <c r="AF242" i="38"/>
  <c r="V240" i="38"/>
  <c r="AK125" i="38"/>
  <c r="P160" i="38"/>
  <c r="W435" i="38"/>
  <c r="AF231" i="38"/>
  <c r="AL160" i="38"/>
  <c r="F137" i="38"/>
  <c r="AK100" i="38"/>
  <c r="I170" i="38"/>
  <c r="I210" i="38"/>
  <c r="W356" i="38"/>
  <c r="AQ326" i="38"/>
  <c r="AM123" i="38"/>
  <c r="T300" i="38"/>
  <c r="X335" i="38"/>
  <c r="AB276" i="38"/>
  <c r="AD123" i="38"/>
  <c r="AH202" i="38"/>
  <c r="H168" i="38"/>
  <c r="AM76" i="38"/>
  <c r="AL348" i="38"/>
  <c r="AG97" i="38"/>
  <c r="AQ119" i="38"/>
  <c r="AJ177" i="38"/>
  <c r="Z140" i="38"/>
  <c r="AA107" i="38"/>
  <c r="W83" i="38"/>
  <c r="N288" i="38"/>
  <c r="AG281" i="38"/>
  <c r="AR390" i="38"/>
  <c r="M259" i="38"/>
  <c r="S344" i="38"/>
  <c r="M272" i="38"/>
  <c r="AQ471" i="38"/>
  <c r="H418" i="38"/>
  <c r="AR158" i="38"/>
  <c r="AL134" i="38"/>
  <c r="I93" i="38"/>
  <c r="AQ470" i="38"/>
  <c r="AG191" i="38"/>
  <c r="AI99" i="38"/>
  <c r="AE221" i="38"/>
  <c r="AP418" i="38"/>
  <c r="AO184" i="38"/>
  <c r="R401" i="38"/>
  <c r="AB88" i="38"/>
  <c r="F434" i="38"/>
  <c r="AH216" i="38"/>
  <c r="K108" i="38"/>
  <c r="AL174" i="38"/>
  <c r="W142" i="38"/>
  <c r="AT152" i="38"/>
  <c r="AP126" i="38"/>
  <c r="S74" i="38"/>
  <c r="AP119" i="38"/>
  <c r="W173" i="38"/>
  <c r="M380" i="38"/>
  <c r="AE86" i="38"/>
  <c r="L138" i="38"/>
  <c r="T314" i="38"/>
  <c r="AC197" i="38"/>
  <c r="U175" i="38"/>
  <c r="AC256" i="38"/>
  <c r="O182" i="38"/>
  <c r="AB356" i="38"/>
  <c r="AL77" i="38"/>
  <c r="AL212" i="38"/>
  <c r="D468" i="38"/>
  <c r="AL246" i="38"/>
  <c r="AE278" i="38"/>
  <c r="AM210" i="38"/>
  <c r="Z354" i="38"/>
  <c r="AF106" i="38"/>
  <c r="L159" i="38"/>
  <c r="AE211" i="38"/>
  <c r="K308" i="38"/>
  <c r="AR156" i="38"/>
  <c r="AC267" i="38"/>
  <c r="AP372" i="38"/>
  <c r="K274" i="38"/>
  <c r="AS101" i="38"/>
  <c r="AS213" i="38"/>
  <c r="AH88" i="38"/>
  <c r="T180" i="38"/>
  <c r="K143" i="38"/>
  <c r="AT188" i="38"/>
  <c r="AM339" i="38"/>
  <c r="AC268" i="38"/>
  <c r="AR159" i="38"/>
  <c r="AE210" i="38"/>
  <c r="AG299" i="38"/>
  <c r="W195" i="38"/>
  <c r="AC294" i="38"/>
  <c r="AH316" i="38"/>
  <c r="H205" i="38"/>
  <c r="I394" i="38"/>
  <c r="L118" i="38"/>
  <c r="M147" i="38"/>
  <c r="AL203" i="38"/>
  <c r="AS87" i="38"/>
  <c r="AM248" i="38"/>
  <c r="U327" i="38"/>
  <c r="L185" i="38"/>
  <c r="AD199" i="38"/>
  <c r="U187" i="38"/>
  <c r="F286" i="38"/>
  <c r="AT377" i="38"/>
  <c r="AS411" i="38"/>
  <c r="N305" i="38"/>
  <c r="X220" i="38"/>
  <c r="AR198" i="38"/>
  <c r="X296" i="38"/>
  <c r="Y324" i="38"/>
  <c r="K437" i="38"/>
  <c r="AG403" i="38"/>
  <c r="AA302" i="38"/>
  <c r="Z316" i="38"/>
  <c r="AS342" i="38"/>
  <c r="F329" i="38"/>
  <c r="AP241" i="38"/>
  <c r="I321" i="38"/>
  <c r="AB145" i="38"/>
  <c r="Z291" i="38"/>
  <c r="F384" i="38"/>
  <c r="AH176" i="38"/>
  <c r="K236" i="38"/>
  <c r="AO97" i="38"/>
  <c r="U215" i="38"/>
  <c r="K207" i="38"/>
  <c r="AH414" i="38"/>
  <c r="O343" i="38"/>
  <c r="AA137" i="38"/>
  <c r="N211" i="38"/>
  <c r="U239" i="38"/>
  <c r="K413" i="38"/>
  <c r="S163" i="38"/>
  <c r="J164" i="38"/>
  <c r="Q441" i="38"/>
  <c r="AN163" i="38"/>
  <c r="D138" i="38"/>
  <c r="D425" i="38"/>
  <c r="Q268" i="38"/>
  <c r="G328" i="38"/>
  <c r="H368" i="38"/>
  <c r="AN205" i="38"/>
  <c r="Z134" i="38"/>
  <c r="N96" i="38"/>
  <c r="U172" i="38"/>
  <c r="AG143" i="38"/>
  <c r="Z303" i="38"/>
  <c r="F227" i="38"/>
  <c r="U318" i="38"/>
  <c r="M130" i="38"/>
  <c r="AH187" i="38"/>
  <c r="AA164" i="38"/>
  <c r="H151" i="38"/>
  <c r="U225" i="38"/>
  <c r="AG102" i="38"/>
  <c r="Z199" i="38"/>
  <c r="E327" i="38"/>
  <c r="P387" i="38"/>
  <c r="K242" i="38"/>
  <c r="I266" i="38"/>
  <c r="AE426" i="38"/>
  <c r="AN216" i="38"/>
  <c r="V186" i="38"/>
  <c r="AT349" i="38"/>
  <c r="K357" i="38"/>
  <c r="AO147" i="38"/>
  <c r="AD457" i="38"/>
  <c r="AQ195" i="38"/>
  <c r="G119" i="38"/>
  <c r="AG358" i="38"/>
  <c r="AS338" i="38"/>
  <c r="H87" i="38"/>
  <c r="Z90" i="38"/>
  <c r="AL135" i="38"/>
  <c r="AA197" i="38"/>
  <c r="W172" i="38"/>
  <c r="X234" i="38"/>
  <c r="H157" i="38"/>
  <c r="AO135" i="38"/>
  <c r="S457" i="38"/>
  <c r="V176" i="38"/>
  <c r="AB236" i="38"/>
  <c r="T123" i="38"/>
  <c r="M109" i="38"/>
  <c r="AK159" i="38"/>
  <c r="AN73" i="38"/>
  <c r="AG149" i="38"/>
  <c r="O85" i="38"/>
  <c r="E242" i="38"/>
  <c r="Z158" i="38"/>
  <c r="O246" i="38"/>
  <c r="AA145" i="38"/>
  <c r="N349" i="38"/>
  <c r="AS395" i="38"/>
  <c r="E452" i="38"/>
  <c r="U276" i="38"/>
  <c r="AN417" i="38"/>
  <c r="T233" i="38"/>
  <c r="I205" i="38"/>
  <c r="T209" i="38"/>
  <c r="AE155" i="38"/>
  <c r="AK132" i="38"/>
  <c r="AR182" i="38"/>
  <c r="D139" i="38"/>
  <c r="BD139" i="38" s="1"/>
  <c r="Y362" i="38"/>
  <c r="P146" i="38"/>
  <c r="G409" i="38"/>
  <c r="Z161" i="38"/>
  <c r="U185" i="38"/>
  <c r="AL232" i="38"/>
  <c r="G139" i="38"/>
  <c r="AF304" i="38"/>
  <c r="G81" i="38"/>
  <c r="AO79" i="38"/>
  <c r="AH228" i="38"/>
  <c r="AC113" i="38"/>
  <c r="AE95" i="38"/>
  <c r="G170" i="38"/>
  <c r="AL422" i="38"/>
  <c r="AF148" i="38"/>
  <c r="AC307" i="38"/>
  <c r="K278" i="38"/>
  <c r="AQ182" i="38"/>
  <c r="D319" i="38"/>
  <c r="AE120" i="38"/>
  <c r="AF272" i="38"/>
  <c r="AA276" i="38"/>
  <c r="N170" i="38"/>
  <c r="AE397" i="38"/>
  <c r="X318" i="38"/>
  <c r="J83" i="38"/>
  <c r="AH241" i="38"/>
  <c r="AG316" i="38"/>
  <c r="E173" i="38"/>
  <c r="L76" i="38"/>
  <c r="AD79" i="38"/>
  <c r="V275" i="38"/>
  <c r="AB415" i="38"/>
  <c r="Z241" i="38"/>
  <c r="AT283" i="38"/>
  <c r="X109" i="38"/>
  <c r="Y352" i="38"/>
  <c r="S147" i="38"/>
  <c r="AJ303" i="38"/>
  <c r="AL129" i="38"/>
  <c r="G184" i="38"/>
  <c r="AI199" i="38"/>
  <c r="AT183" i="38"/>
  <c r="AQ293" i="38"/>
  <c r="L80" i="38"/>
  <c r="AE363" i="38"/>
  <c r="I263" i="38"/>
  <c r="AB294" i="38"/>
  <c r="T168" i="38"/>
  <c r="Z208" i="38"/>
  <c r="AF182" i="38"/>
  <c r="AF333" i="38"/>
  <c r="P455" i="38"/>
  <c r="AT264" i="38"/>
  <c r="AL94" i="38"/>
  <c r="AP247" i="38"/>
  <c r="AC195" i="38"/>
  <c r="E450" i="38"/>
  <c r="N278" i="38"/>
  <c r="Z301" i="38"/>
  <c r="AD276" i="38"/>
  <c r="AG163" i="38"/>
  <c r="AS461" i="38"/>
  <c r="AS100" i="38"/>
  <c r="M332" i="38"/>
  <c r="S194" i="38"/>
  <c r="H132" i="38"/>
  <c r="O165" i="38"/>
  <c r="AF104" i="38"/>
  <c r="AP282" i="38"/>
  <c r="G330" i="38"/>
  <c r="AE99" i="38"/>
  <c r="Y93" i="38"/>
  <c r="AD83" i="38"/>
  <c r="AO130" i="38"/>
  <c r="AP99" i="38"/>
  <c r="F265" i="38"/>
  <c r="AE360" i="38"/>
  <c r="AK396" i="38"/>
  <c r="L205" i="38"/>
  <c r="AR275" i="38"/>
  <c r="AF87" i="38"/>
  <c r="K258" i="38"/>
  <c r="Z266" i="38"/>
  <c r="S107" i="38"/>
  <c r="AO117" i="38"/>
  <c r="L156" i="38"/>
  <c r="AT411" i="38"/>
  <c r="AK432" i="38"/>
  <c r="W79" i="38"/>
  <c r="S368" i="38"/>
  <c r="AM381" i="38"/>
  <c r="AA224" i="38"/>
  <c r="P378" i="38"/>
  <c r="K344" i="38"/>
  <c r="AG133" i="38"/>
  <c r="AT373" i="38"/>
  <c r="AJ112" i="38"/>
  <c r="AD127" i="38"/>
  <c r="AL286" i="38"/>
  <c r="AR362" i="38"/>
  <c r="AO310" i="38"/>
  <c r="V153" i="38"/>
  <c r="H189" i="38"/>
  <c r="Z130" i="38"/>
  <c r="S87" i="38"/>
  <c r="T171" i="38"/>
  <c r="AH105" i="38"/>
  <c r="AL264" i="38"/>
  <c r="L162" i="38"/>
  <c r="AM356" i="38"/>
  <c r="O239" i="38"/>
  <c r="G432" i="38"/>
  <c r="AE352" i="38"/>
  <c r="M218" i="38"/>
  <c r="J140" i="38"/>
  <c r="AO341" i="38"/>
  <c r="AD298" i="38"/>
  <c r="P348" i="38"/>
  <c r="E148" i="38"/>
  <c r="Q377" i="38"/>
  <c r="AL151" i="38"/>
  <c r="AP76" i="38"/>
  <c r="AA415" i="38"/>
  <c r="AR352" i="38"/>
  <c r="AO90" i="38"/>
  <c r="W104" i="38"/>
  <c r="AS351" i="38"/>
  <c r="S86" i="38"/>
  <c r="D332" i="38"/>
  <c r="AM213" i="38"/>
  <c r="AK184" i="38"/>
  <c r="O243" i="38"/>
  <c r="AC260" i="38"/>
  <c r="AT319" i="38"/>
  <c r="Z148" i="38"/>
  <c r="AT227" i="38"/>
  <c r="X239" i="38"/>
  <c r="AL148" i="38"/>
  <c r="H171" i="38"/>
  <c r="I221" i="38"/>
  <c r="AK466" i="38"/>
  <c r="U400" i="38"/>
  <c r="H431" i="38"/>
  <c r="S221" i="38"/>
  <c r="W149" i="38"/>
  <c r="D367" i="38"/>
  <c r="AL100" i="38"/>
  <c r="Z220" i="38"/>
  <c r="E202" i="38"/>
  <c r="AE173" i="38"/>
  <c r="AT210" i="38"/>
  <c r="AK92" i="38"/>
  <c r="K342" i="38"/>
  <c r="AB313" i="38"/>
  <c r="AD143" i="38"/>
  <c r="AL142" i="38"/>
  <c r="X226" i="38"/>
  <c r="V172" i="38"/>
  <c r="AJ204" i="38"/>
  <c r="AO75" i="38"/>
  <c r="AF97" i="38"/>
  <c r="AG135" i="38"/>
  <c r="W348" i="38"/>
  <c r="AI356" i="38"/>
  <c r="AO83" i="38"/>
  <c r="I271" i="38"/>
  <c r="F127" i="38"/>
  <c r="P310" i="38"/>
  <c r="AB399" i="38"/>
  <c r="AM262" i="38"/>
  <c r="AK381" i="38"/>
  <c r="AN315" i="38"/>
  <c r="AT132" i="38"/>
  <c r="AK353" i="38"/>
  <c r="AI338" i="38"/>
  <c r="AB290" i="38"/>
  <c r="AE358" i="38"/>
  <c r="AI386" i="38"/>
  <c r="K385" i="38"/>
  <c r="AA183" i="38"/>
  <c r="AT176" i="38"/>
  <c r="L121" i="38"/>
  <c r="AR100" i="38"/>
  <c r="AF235" i="38"/>
  <c r="AI285" i="38"/>
  <c r="P163" i="38"/>
  <c r="M169" i="38"/>
  <c r="AL400" i="38"/>
  <c r="AJ312" i="38"/>
  <c r="AL120" i="38"/>
  <c r="Y101" i="38"/>
  <c r="AI196" i="38"/>
  <c r="K156" i="38"/>
  <c r="W208" i="38"/>
  <c r="AH358" i="38"/>
  <c r="AJ196" i="38"/>
  <c r="X304" i="38"/>
  <c r="AM257" i="38"/>
  <c r="N134" i="38"/>
  <c r="O339" i="38"/>
  <c r="AO99" i="38"/>
  <c r="AO124" i="38"/>
  <c r="M438" i="38"/>
  <c r="S346" i="38"/>
  <c r="AO351" i="38"/>
  <c r="AF186" i="38"/>
  <c r="Z421" i="38"/>
  <c r="R199" i="38"/>
  <c r="AI303" i="38"/>
  <c r="U348" i="38"/>
  <c r="AC346" i="38"/>
  <c r="AQ384" i="38"/>
  <c r="M175" i="38"/>
  <c r="AN181" i="38"/>
  <c r="I161" i="38"/>
  <c r="AJ95" i="38"/>
  <c r="I223" i="38"/>
  <c r="AI73" i="38"/>
  <c r="AB366" i="38"/>
  <c r="AT423" i="38"/>
  <c r="AI80" i="38"/>
  <c r="G312" i="38"/>
  <c r="N203" i="38"/>
  <c r="U419" i="38"/>
  <c r="W232" i="38"/>
  <c r="AP437" i="38"/>
  <c r="U257" i="38"/>
  <c r="AG304" i="38"/>
  <c r="L110" i="38"/>
  <c r="AF165" i="38"/>
  <c r="J427" i="38"/>
  <c r="F118" i="38"/>
  <c r="AT215" i="38"/>
  <c r="I257" i="38"/>
  <c r="T218" i="38"/>
  <c r="K110" i="38"/>
  <c r="W391" i="38"/>
  <c r="AO136" i="38"/>
  <c r="P83" i="38"/>
  <c r="AI104" i="38"/>
  <c r="M150" i="38"/>
  <c r="AC380" i="38"/>
  <c r="AB154" i="38"/>
  <c r="V349" i="38"/>
  <c r="H297" i="38"/>
  <c r="H180" i="38"/>
  <c r="J302" i="38"/>
  <c r="O269" i="38"/>
  <c r="Y434" i="38"/>
  <c r="J134" i="38"/>
  <c r="F391" i="38"/>
  <c r="V469" i="38"/>
  <c r="H273" i="38"/>
  <c r="V86" i="38"/>
  <c r="M280" i="38"/>
  <c r="J378" i="38"/>
  <c r="AK204" i="38"/>
  <c r="AH119" i="38"/>
  <c r="AG341" i="38"/>
  <c r="L386" i="38"/>
  <c r="AQ258" i="38"/>
  <c r="AG234" i="38"/>
  <c r="AQ101" i="38"/>
  <c r="AM83" i="38"/>
  <c r="E142" i="38"/>
  <c r="AD133" i="38"/>
  <c r="AG92" i="38"/>
  <c r="AM121" i="38"/>
  <c r="H98" i="38"/>
  <c r="U246" i="38"/>
  <c r="AD332" i="38"/>
  <c r="G243" i="38"/>
  <c r="M95" i="38"/>
  <c r="AQ292" i="38"/>
  <c r="O292" i="38"/>
  <c r="X301" i="38"/>
  <c r="I252" i="38"/>
  <c r="AT298" i="38"/>
  <c r="K439" i="38"/>
  <c r="K141" i="38"/>
  <c r="AS299" i="38"/>
  <c r="AM154" i="38"/>
  <c r="L114" i="38"/>
  <c r="T183" i="38"/>
  <c r="G327" i="38"/>
  <c r="U136" i="38"/>
  <c r="Z274" i="38"/>
  <c r="AE331" i="38"/>
  <c r="AG384" i="38"/>
  <c r="AT135" i="38"/>
  <c r="AQ294" i="38"/>
  <c r="W152" i="38"/>
  <c r="AI329" i="38"/>
  <c r="AQ333" i="38"/>
  <c r="Z322" i="38"/>
  <c r="AE340" i="38"/>
  <c r="AK327" i="38"/>
  <c r="P171" i="38"/>
  <c r="N149" i="38"/>
  <c r="AL205" i="38"/>
  <c r="G225" i="38"/>
  <c r="M338" i="38"/>
  <c r="AK426" i="38"/>
  <c r="S280" i="38"/>
  <c r="AH86" i="38"/>
  <c r="I169" i="38"/>
  <c r="AL191" i="38"/>
  <c r="AE176" i="38"/>
  <c r="AG382" i="38"/>
  <c r="J299" i="38"/>
  <c r="AH112" i="38"/>
  <c r="O414" i="38"/>
  <c r="O111" i="38"/>
  <c r="F108" i="38"/>
  <c r="AL204" i="38"/>
  <c r="AG80" i="38"/>
  <c r="K388" i="38"/>
  <c r="AK192" i="38"/>
  <c r="L232" i="38"/>
  <c r="AI85" i="38"/>
  <c r="X353" i="38"/>
  <c r="X314" i="38"/>
  <c r="K227" i="38"/>
  <c r="Y355" i="38"/>
  <c r="H113" i="38"/>
  <c r="E304" i="38"/>
  <c r="E181" i="38"/>
  <c r="AD322" i="38"/>
  <c r="E360" i="38"/>
  <c r="Y160" i="38"/>
  <c r="F176" i="38"/>
  <c r="AT445" i="38"/>
  <c r="U216" i="38"/>
  <c r="AC406" i="38"/>
  <c r="AA433" i="38"/>
  <c r="S341" i="38"/>
  <c r="P276" i="38"/>
  <c r="AS196" i="38"/>
  <c r="N368" i="38"/>
  <c r="P102" i="38"/>
  <c r="AS120" i="38"/>
  <c r="AM288" i="38"/>
  <c r="E205" i="38"/>
  <c r="T73" i="38"/>
  <c r="J155" i="38"/>
  <c r="AE94" i="38"/>
  <c r="AE205" i="38"/>
  <c r="U412" i="38"/>
  <c r="I152" i="38"/>
  <c r="AF201" i="38"/>
  <c r="N350" i="38"/>
  <c r="AP428" i="38"/>
  <c r="AO320" i="38"/>
  <c r="T92" i="38"/>
  <c r="D246" i="38"/>
  <c r="BD246" i="38" s="1"/>
  <c r="Y132" i="38"/>
  <c r="V117" i="38"/>
  <c r="O257" i="38"/>
  <c r="X83" i="38"/>
  <c r="V101" i="38"/>
  <c r="V116" i="38"/>
  <c r="AR233" i="38"/>
  <c r="Y102" i="38"/>
  <c r="AS437" i="38"/>
  <c r="AJ144" i="38"/>
  <c r="Y379" i="38"/>
  <c r="X115" i="38"/>
  <c r="S295" i="38"/>
  <c r="AB271" i="38"/>
  <c r="AN168" i="38"/>
  <c r="AD230" i="38"/>
  <c r="AL245" i="38"/>
  <c r="G97" i="38"/>
  <c r="AC212" i="38"/>
  <c r="O231" i="38"/>
  <c r="T198" i="38"/>
  <c r="W246" i="38"/>
  <c r="AN80" i="38"/>
  <c r="AN159" i="38"/>
  <c r="L152" i="38"/>
  <c r="AF177" i="38"/>
  <c r="AL163" i="38"/>
  <c r="AS441" i="38"/>
  <c r="S175" i="38"/>
  <c r="O120" i="38"/>
  <c r="AE143" i="38"/>
  <c r="F425" i="38"/>
  <c r="Y441" i="38"/>
  <c r="Y130" i="38"/>
  <c r="AF393" i="38"/>
  <c r="AB143" i="38"/>
  <c r="AI75" i="38"/>
  <c r="AJ352" i="38"/>
  <c r="AI468" i="38"/>
  <c r="AC209" i="38"/>
  <c r="L278" i="38"/>
  <c r="AS389" i="38"/>
  <c r="AS156" i="38"/>
  <c r="AF116" i="38"/>
  <c r="S109" i="38"/>
  <c r="I202" i="38"/>
  <c r="AT393" i="38"/>
  <c r="AS217" i="38"/>
  <c r="AP237" i="38"/>
  <c r="AB436" i="38"/>
  <c r="I157" i="38"/>
  <c r="J297" i="38"/>
  <c r="AN254" i="38"/>
  <c r="Z121" i="38"/>
  <c r="T158" i="38"/>
  <c r="L193" i="38"/>
  <c r="G153" i="38"/>
  <c r="J467" i="38"/>
  <c r="AE163" i="38"/>
  <c r="W381" i="38"/>
  <c r="K144" i="38"/>
  <c r="AI148" i="38"/>
  <c r="V448" i="38"/>
  <c r="W362" i="38"/>
  <c r="AS193" i="38"/>
  <c r="P275" i="38"/>
  <c r="AO444" i="38"/>
  <c r="AE267" i="38"/>
  <c r="AH178" i="38"/>
  <c r="AJ260" i="38"/>
  <c r="P101" i="38"/>
  <c r="AQ401" i="38"/>
  <c r="Y149" i="38"/>
  <c r="S152" i="38"/>
  <c r="AL162" i="38"/>
  <c r="AP128" i="38"/>
  <c r="E457" i="38"/>
  <c r="Z238" i="38"/>
  <c r="H439" i="38"/>
  <c r="AQ296" i="38"/>
  <c r="AK167" i="38"/>
  <c r="AA131" i="38"/>
  <c r="E428" i="38"/>
  <c r="AF275" i="38"/>
  <c r="AA427" i="38"/>
  <c r="M241" i="38"/>
  <c r="AG246" i="38"/>
  <c r="U80" i="38"/>
  <c r="AE81" i="38"/>
  <c r="AK356" i="38"/>
  <c r="L217" i="38"/>
  <c r="X411" i="38"/>
  <c r="N197" i="38"/>
  <c r="K105" i="38"/>
  <c r="AA135" i="38"/>
  <c r="AO345" i="38"/>
  <c r="AJ123" i="38"/>
  <c r="U424" i="38"/>
  <c r="AR76" i="38"/>
  <c r="D321" i="38"/>
  <c r="X99" i="38"/>
  <c r="AO336" i="38"/>
  <c r="R411" i="38"/>
  <c r="M300" i="38"/>
  <c r="AT400" i="38"/>
  <c r="L178" i="38"/>
  <c r="O124" i="38"/>
  <c r="M193" i="38"/>
  <c r="S229" i="38"/>
  <c r="AJ301" i="38"/>
  <c r="W121" i="38"/>
  <c r="I305" i="38"/>
  <c r="Z236" i="38"/>
  <c r="V131" i="38"/>
  <c r="T244" i="38"/>
  <c r="S250" i="38"/>
  <c r="H323" i="38"/>
  <c r="Z201" i="38"/>
  <c r="AG115" i="38"/>
  <c r="I404" i="38"/>
  <c r="H462" i="38"/>
  <c r="P273" i="38"/>
  <c r="G161" i="38"/>
  <c r="AK246" i="38"/>
  <c r="K103" i="38"/>
  <c r="F248" i="38"/>
  <c r="J275" i="38"/>
  <c r="AF173" i="38"/>
  <c r="AL89" i="38"/>
  <c r="D226" i="38"/>
  <c r="E348" i="38"/>
  <c r="T237" i="38"/>
  <c r="AP313" i="38"/>
  <c r="BD313" i="38" s="1"/>
  <c r="AC75" i="38"/>
  <c r="AD273" i="38"/>
  <c r="AM134" i="38"/>
  <c r="X281" i="38"/>
  <c r="V407" i="38"/>
  <c r="N220" i="38"/>
  <c r="AH350" i="38"/>
  <c r="AE377" i="38"/>
  <c r="O298" i="38"/>
  <c r="P117" i="38"/>
  <c r="AK185" i="38"/>
  <c r="N123" i="38"/>
  <c r="Q336" i="38"/>
  <c r="AF254" i="38"/>
  <c r="S159" i="38"/>
  <c r="AH398" i="38"/>
  <c r="AN208" i="38"/>
  <c r="AQ103" i="38"/>
  <c r="W233" i="38"/>
  <c r="G208" i="38"/>
  <c r="J250" i="38"/>
  <c r="AI111" i="38"/>
  <c r="AQ235" i="38"/>
  <c r="AQ84" i="38"/>
  <c r="AC325" i="38"/>
  <c r="AR151" i="38"/>
  <c r="AP270" i="38"/>
  <c r="Z299" i="38"/>
  <c r="AQ214" i="38"/>
  <c r="I250" i="38"/>
  <c r="X251" i="38"/>
  <c r="U208" i="38"/>
  <c r="AK400" i="38"/>
  <c r="O80" i="38"/>
  <c r="AT197" i="38"/>
  <c r="AP171" i="38"/>
  <c r="Z414" i="38"/>
  <c r="AS110" i="38"/>
  <c r="AK225" i="38"/>
  <c r="T157" i="38"/>
  <c r="I467" i="38"/>
  <c r="AB293" i="38"/>
  <c r="V157" i="38"/>
  <c r="I343" i="38"/>
  <c r="AF86" i="38"/>
  <c r="Q424" i="38"/>
  <c r="Y284" i="38"/>
  <c r="U106" i="38"/>
  <c r="K140" i="38"/>
  <c r="E400" i="38"/>
  <c r="AL207" i="38"/>
  <c r="N200" i="38"/>
  <c r="M87" i="38"/>
  <c r="AC205" i="38"/>
  <c r="Z174" i="38"/>
  <c r="H175" i="38"/>
  <c r="AA142" i="38"/>
  <c r="H114" i="38"/>
  <c r="X469" i="38"/>
  <c r="Q87" i="38"/>
  <c r="AR291" i="38"/>
  <c r="AL431" i="38"/>
  <c r="V360" i="38"/>
  <c r="AK154" i="38"/>
  <c r="AJ379" i="38"/>
  <c r="AB248" i="38"/>
  <c r="E110" i="38"/>
  <c r="AG220" i="38"/>
  <c r="AF256" i="38"/>
  <c r="AD190" i="38"/>
  <c r="W336" i="38"/>
  <c r="AT180" i="38"/>
  <c r="AP106" i="38"/>
  <c r="F147" i="38"/>
  <c r="AR175" i="38"/>
  <c r="Z286" i="38"/>
  <c r="AN198" i="38"/>
  <c r="AE105" i="38"/>
  <c r="R181" i="38"/>
  <c r="AM150" i="38"/>
  <c r="V149" i="38"/>
  <c r="AE129" i="38"/>
  <c r="M352" i="38"/>
  <c r="Y263" i="38"/>
  <c r="V202" i="38"/>
  <c r="AF95" i="38"/>
  <c r="AE100" i="38"/>
  <c r="AQ120" i="38"/>
  <c r="O113" i="38"/>
  <c r="T247" i="38"/>
  <c r="AC211" i="38"/>
  <c r="Z113" i="38"/>
  <c r="G288" i="38"/>
  <c r="S197" i="38"/>
  <c r="AS158" i="38"/>
  <c r="O129" i="38"/>
  <c r="AT243" i="38"/>
  <c r="Y155" i="38"/>
  <c r="AP139" i="38"/>
  <c r="W345" i="38"/>
  <c r="Q155" i="38"/>
  <c r="W350" i="38"/>
  <c r="Z180" i="38"/>
  <c r="AA206" i="38"/>
  <c r="AO327" i="38"/>
  <c r="S236" i="38"/>
  <c r="AC184" i="38"/>
  <c r="U129" i="38"/>
  <c r="I239" i="38"/>
  <c r="AN102" i="38"/>
  <c r="AA179" i="38"/>
  <c r="AL186" i="38"/>
  <c r="AK220" i="38"/>
  <c r="AG223" i="38"/>
  <c r="Z269" i="38"/>
  <c r="AJ356" i="38"/>
  <c r="Y401" i="38"/>
  <c r="M158" i="38"/>
  <c r="AQ82" i="38"/>
  <c r="F181" i="38"/>
  <c r="O445" i="38"/>
  <c r="AA245" i="38"/>
  <c r="U238" i="38"/>
  <c r="AG434" i="38"/>
  <c r="Y426" i="38"/>
  <c r="AP145" i="38"/>
  <c r="AK107" i="38"/>
  <c r="T427" i="38"/>
  <c r="H95" i="38"/>
  <c r="AP84" i="38"/>
  <c r="J384" i="38"/>
  <c r="G136" i="38"/>
  <c r="AR173" i="38"/>
  <c r="S274" i="38"/>
  <c r="AP450" i="38"/>
  <c r="AB258" i="38"/>
  <c r="X209" i="38"/>
  <c r="Y458" i="38"/>
  <c r="O173" i="38"/>
  <c r="AF146" i="38"/>
  <c r="AO373" i="38"/>
  <c r="E356" i="38"/>
  <c r="AF229" i="38"/>
  <c r="G402" i="38"/>
  <c r="AO301" i="38"/>
  <c r="M115" i="38"/>
  <c r="O425" i="38"/>
  <c r="AG119" i="38"/>
  <c r="AP388" i="38"/>
  <c r="AR342" i="38"/>
  <c r="AP320" i="38"/>
  <c r="AJ416" i="38"/>
  <c r="J278" i="38"/>
  <c r="AL236" i="38"/>
  <c r="AH80" i="38"/>
  <c r="AI180" i="38"/>
  <c r="H335" i="38"/>
  <c r="S150" i="38"/>
  <c r="AC230" i="38"/>
  <c r="M236" i="38"/>
  <c r="W427" i="38"/>
  <c r="AP405" i="38"/>
  <c r="F208" i="38"/>
  <c r="L380" i="38"/>
  <c r="AH394" i="38"/>
  <c r="AP93" i="38"/>
  <c r="S364" i="38"/>
  <c r="AD429" i="38"/>
  <c r="AK384" i="38"/>
  <c r="E217" i="38"/>
  <c r="AK367" i="38"/>
  <c r="U386" i="38"/>
  <c r="AB449" i="38"/>
  <c r="AI444" i="38"/>
  <c r="Z399" i="38"/>
  <c r="AG155" i="38"/>
  <c r="AD174" i="38"/>
  <c r="Y409" i="38"/>
  <c r="AR73" i="38"/>
  <c r="AN87" i="38"/>
  <c r="K96" i="38"/>
  <c r="V122" i="38"/>
  <c r="F465" i="38"/>
  <c r="M446" i="38"/>
  <c r="K90" i="38"/>
  <c r="AF74" i="38"/>
  <c r="AF136" i="38"/>
  <c r="N251" i="38"/>
  <c r="T141" i="38"/>
  <c r="D109" i="38"/>
  <c r="R326" i="38"/>
  <c r="Y139" i="38"/>
  <c r="Z109" i="38"/>
  <c r="AN347" i="38"/>
  <c r="D149" i="38"/>
  <c r="AE208" i="38"/>
  <c r="AK455" i="38"/>
  <c r="Y289" i="38"/>
  <c r="I287" i="38"/>
  <c r="AT339" i="38"/>
  <c r="M99" i="38"/>
  <c r="N464" i="38"/>
  <c r="AT94" i="38"/>
  <c r="AE139" i="38"/>
  <c r="AS139" i="38"/>
  <c r="V114" i="38"/>
  <c r="L209" i="38"/>
  <c r="AM227" i="38"/>
  <c r="T313" i="38"/>
  <c r="AI464" i="38"/>
  <c r="L92" i="38"/>
  <c r="G255" i="38"/>
  <c r="T332" i="38"/>
  <c r="AC419" i="38"/>
  <c r="P284" i="38"/>
  <c r="AH223" i="38"/>
  <c r="AO199" i="38"/>
  <c r="L213" i="38"/>
  <c r="Y195" i="38"/>
  <c r="M315" i="38"/>
  <c r="AT265" i="38"/>
  <c r="AE295" i="38"/>
  <c r="N239" i="38"/>
  <c r="AJ114" i="38"/>
  <c r="AN392" i="38"/>
  <c r="W117" i="38"/>
  <c r="V127" i="38"/>
  <c r="U333" i="38"/>
  <c r="AQ276" i="38"/>
  <c r="J235" i="38"/>
  <c r="E115" i="38"/>
  <c r="AT92" i="38"/>
  <c r="U74" i="38"/>
  <c r="AC304" i="38"/>
  <c r="T257" i="38"/>
  <c r="AM151" i="38"/>
  <c r="AR191" i="38"/>
  <c r="L337" i="38"/>
  <c r="L458" i="38"/>
  <c r="AD289" i="38"/>
  <c r="D351" i="38"/>
  <c r="D229" i="38"/>
  <c r="AM284" i="38"/>
  <c r="G227" i="38"/>
  <c r="K309" i="38"/>
  <c r="Y437" i="38"/>
  <c r="AC313" i="38"/>
  <c r="AN369" i="38"/>
  <c r="J242" i="38"/>
  <c r="AI461" i="38"/>
  <c r="AC300" i="38"/>
  <c r="AT394" i="38"/>
  <c r="T206" i="38"/>
  <c r="U349" i="38"/>
  <c r="AA382" i="38"/>
  <c r="H89" i="38"/>
  <c r="W323" i="38"/>
  <c r="AN319" i="38"/>
  <c r="AB184" i="38"/>
  <c r="AJ193" i="38"/>
  <c r="AJ126" i="38"/>
  <c r="F268" i="38"/>
  <c r="Z151" i="38"/>
  <c r="G129" i="38"/>
  <c r="AT402" i="38"/>
  <c r="Q325" i="38"/>
  <c r="V128" i="38"/>
  <c r="S302" i="38"/>
  <c r="S199" i="38"/>
  <c r="AL217" i="38"/>
  <c r="I135" i="38"/>
  <c r="L238" i="38"/>
  <c r="M102" i="38"/>
  <c r="Z239" i="38"/>
  <c r="AL177" i="38"/>
  <c r="K382" i="38"/>
  <c r="N322" i="38"/>
  <c r="AL404" i="38"/>
  <c r="W107" i="38"/>
  <c r="AN304" i="38"/>
  <c r="K83" i="38"/>
  <c r="AG435" i="38"/>
  <c r="AE342" i="38"/>
  <c r="M194" i="38"/>
  <c r="AA119" i="38"/>
  <c r="J187" i="38"/>
  <c r="AI109" i="38"/>
  <c r="AI150" i="38"/>
  <c r="AC106" i="38"/>
  <c r="X204" i="38"/>
  <c r="AN456" i="38"/>
  <c r="AP181" i="38"/>
  <c r="AB223" i="38"/>
  <c r="W93" i="38"/>
  <c r="I148" i="38"/>
  <c r="AG126" i="38"/>
  <c r="AD267" i="38"/>
  <c r="AF160" i="38"/>
  <c r="Y259" i="38"/>
  <c r="W86" i="38"/>
  <c r="AD470" i="38"/>
  <c r="AA138" i="38"/>
  <c r="AO102" i="38"/>
  <c r="AE161" i="38"/>
  <c r="AM321" i="38"/>
  <c r="M439" i="38"/>
  <c r="Z163" i="38"/>
  <c r="R148" i="38"/>
  <c r="AG301" i="38"/>
  <c r="AP422" i="38"/>
  <c r="AN291" i="38"/>
  <c r="O82" i="38"/>
  <c r="AT199" i="38"/>
  <c r="I172" i="38"/>
  <c r="AL233" i="38"/>
  <c r="AI203" i="38"/>
  <c r="E372" i="38"/>
  <c r="Y203" i="38"/>
  <c r="Y337" i="38"/>
  <c r="Y239" i="38"/>
  <c r="AF241" i="38"/>
  <c r="T461" i="38"/>
  <c r="X236" i="38"/>
  <c r="J308" i="38"/>
  <c r="O164" i="38"/>
  <c r="X435" i="38"/>
  <c r="AL421" i="38"/>
  <c r="Y181" i="38"/>
  <c r="O386" i="38"/>
  <c r="AL113" i="38"/>
  <c r="AF225" i="38"/>
  <c r="AL101" i="38"/>
  <c r="G306" i="38"/>
  <c r="W113" i="38"/>
  <c r="AA287" i="38"/>
  <c r="V144" i="38"/>
  <c r="W421" i="38"/>
  <c r="AN464" i="38"/>
  <c r="G269" i="38"/>
  <c r="R96" i="38"/>
  <c r="T74" i="38"/>
  <c r="H90" i="38"/>
  <c r="AA195" i="38"/>
  <c r="AM89" i="38"/>
  <c r="L275" i="38"/>
  <c r="Z264" i="38"/>
  <c r="AJ111" i="38"/>
  <c r="O200" i="38"/>
  <c r="K222" i="38"/>
  <c r="G92" i="38"/>
  <c r="W73" i="38"/>
  <c r="AI144" i="38"/>
  <c r="AE228" i="38"/>
  <c r="AI250" i="38"/>
  <c r="AQ166" i="38"/>
  <c r="AM206" i="38"/>
  <c r="AK120" i="38"/>
  <c r="S349" i="38"/>
  <c r="AS107" i="38"/>
  <c r="U350" i="38"/>
  <c r="AE171" i="38"/>
  <c r="AS134" i="38"/>
  <c r="AO391" i="38"/>
  <c r="AM80" i="38"/>
  <c r="P274" i="38"/>
  <c r="AF124" i="38"/>
  <c r="E373" i="38"/>
  <c r="Z93" i="38"/>
  <c r="J137" i="38"/>
  <c r="V354" i="38"/>
  <c r="AJ171" i="38"/>
  <c r="AI322" i="38"/>
  <c r="AN162" i="38"/>
  <c r="P189" i="38"/>
  <c r="AD269" i="38"/>
  <c r="AD354" i="38"/>
  <c r="AT291" i="38"/>
  <c r="AR177" i="38"/>
  <c r="AK138" i="38"/>
  <c r="W376" i="38"/>
  <c r="AQ265" i="38"/>
  <c r="AN337" i="38"/>
  <c r="O434" i="38"/>
  <c r="U179" i="38"/>
  <c r="G296" i="38"/>
  <c r="V246" i="38"/>
  <c r="AR193" i="38"/>
  <c r="G369" i="38"/>
  <c r="H142" i="38"/>
  <c r="AH222" i="38"/>
  <c r="AT101" i="38"/>
  <c r="AT345" i="38"/>
  <c r="I173" i="38"/>
  <c r="AQ99" i="38"/>
  <c r="AR161" i="38"/>
  <c r="H382" i="38"/>
  <c r="AI353" i="38"/>
  <c r="AJ390" i="38"/>
  <c r="I403" i="38"/>
  <c r="R131" i="38"/>
  <c r="M291" i="38"/>
  <c r="AH116" i="38"/>
  <c r="AP132" i="38"/>
  <c r="AF322" i="38"/>
  <c r="AC124" i="38"/>
  <c r="AJ364" i="38"/>
  <c r="AR295" i="38"/>
  <c r="P388" i="38"/>
  <c r="AO216" i="38"/>
  <c r="AI319" i="38"/>
  <c r="AQ427" i="38"/>
  <c r="T228" i="38"/>
  <c r="AC80" i="38"/>
  <c r="O346" i="38"/>
  <c r="AN445" i="38"/>
  <c r="AQ85" i="38"/>
  <c r="AS452" i="38"/>
  <c r="AB225" i="38"/>
  <c r="AT356" i="38"/>
  <c r="R363" i="38"/>
  <c r="AO299" i="38"/>
  <c r="AH310" i="38"/>
  <c r="T411" i="38"/>
  <c r="E118" i="38"/>
  <c r="AH299" i="38"/>
  <c r="AS244" i="38"/>
  <c r="AN215" i="38"/>
  <c r="AN299" i="38"/>
  <c r="AF367" i="38"/>
  <c r="AL117" i="38"/>
  <c r="D346" i="38"/>
  <c r="V296" i="38"/>
  <c r="F342" i="38"/>
  <c r="AN177" i="38"/>
  <c r="U167" i="38"/>
  <c r="AD92" i="38"/>
  <c r="V141" i="38"/>
  <c r="AS81" i="38"/>
  <c r="K199" i="38"/>
  <c r="AI202" i="38"/>
  <c r="Y95" i="38"/>
  <c r="Y197" i="38"/>
  <c r="AL193" i="38"/>
  <c r="S272" i="38"/>
  <c r="S235" i="38"/>
  <c r="V199" i="38"/>
  <c r="J191" i="38"/>
  <c r="AI127" i="38"/>
  <c r="AB189" i="38"/>
  <c r="K303" i="38"/>
  <c r="AT117" i="38"/>
  <c r="AA237" i="38"/>
  <c r="Y171" i="38"/>
  <c r="AO171" i="38"/>
  <c r="AM90" i="38"/>
  <c r="Z133" i="38"/>
  <c r="AB185" i="38"/>
  <c r="M88" i="38"/>
  <c r="AD277" i="38"/>
  <c r="AD369" i="38"/>
  <c r="AO193" i="38"/>
  <c r="AH245" i="38"/>
  <c r="AQ249" i="38"/>
  <c r="AN335" i="38"/>
  <c r="AM427" i="38"/>
  <c r="S134" i="38"/>
  <c r="AJ98" i="38"/>
  <c r="I313" i="38"/>
  <c r="AA165" i="38"/>
  <c r="S79" i="38"/>
  <c r="AS296" i="38"/>
  <c r="AR253" i="38"/>
  <c r="AM374" i="38"/>
  <c r="G163" i="38"/>
  <c r="AI370" i="38"/>
  <c r="R252" i="38"/>
  <c r="I149" i="38"/>
  <c r="AE335" i="38"/>
  <c r="T138" i="38"/>
  <c r="AO92" i="38"/>
  <c r="AH221" i="38"/>
  <c r="G118" i="38"/>
  <c r="AC176" i="38"/>
  <c r="AP175" i="38"/>
  <c r="W80" i="38"/>
  <c r="U337" i="38"/>
  <c r="T79" i="38"/>
  <c r="X224" i="38"/>
  <c r="G242" i="38"/>
  <c r="AP292" i="38"/>
  <c r="V358" i="38"/>
  <c r="U261" i="38"/>
  <c r="AR103" i="38"/>
  <c r="S438" i="38"/>
  <c r="V334" i="38"/>
  <c r="P208" i="38"/>
  <c r="AJ396" i="38"/>
  <c r="U135" i="38"/>
  <c r="P286" i="38"/>
  <c r="O108" i="38"/>
  <c r="AJ340" i="38"/>
  <c r="AQ215" i="38"/>
  <c r="AR166" i="38"/>
  <c r="AF327" i="38"/>
  <c r="AH257" i="38"/>
  <c r="K87" i="38"/>
  <c r="R79" i="38"/>
  <c r="AK342" i="38"/>
  <c r="L143" i="38"/>
  <c r="AE103" i="38"/>
  <c r="AG90" i="38"/>
  <c r="I444" i="38"/>
  <c r="J345" i="38"/>
  <c r="V165" i="38"/>
  <c r="AQ458" i="38"/>
  <c r="O169" i="38"/>
  <c r="AM159" i="38"/>
  <c r="P202" i="38"/>
  <c r="AJ212" i="38"/>
  <c r="J257" i="38"/>
  <c r="P85" i="38"/>
  <c r="AL167" i="38"/>
  <c r="AJ155" i="38"/>
  <c r="AJ218" i="38"/>
  <c r="AE299" i="38"/>
  <c r="Z114" i="38"/>
  <c r="V266" i="38"/>
  <c r="K248" i="38"/>
  <c r="AE183" i="38"/>
  <c r="Y192" i="38"/>
  <c r="T264" i="38"/>
  <c r="AS239" i="38"/>
  <c r="AK336" i="38"/>
  <c r="F412" i="38"/>
  <c r="AC174" i="38"/>
  <c r="T293" i="38"/>
  <c r="M435" i="38"/>
  <c r="E332" i="38"/>
  <c r="H201" i="38"/>
  <c r="D245" i="38"/>
  <c r="AL414" i="38"/>
  <c r="AA329" i="38"/>
  <c r="AC348" i="38"/>
  <c r="K217" i="38"/>
  <c r="AA91" i="38"/>
  <c r="Z98" i="38"/>
  <c r="AM278" i="38"/>
  <c r="AL389" i="38"/>
  <c r="AI93" i="38"/>
  <c r="G134" i="38"/>
  <c r="AB170" i="38"/>
  <c r="E371" i="38"/>
  <c r="AI204" i="38"/>
  <c r="K102" i="38"/>
  <c r="P109" i="38"/>
  <c r="L471" i="38"/>
  <c r="AA300" i="38"/>
  <c r="J217" i="38"/>
  <c r="Y107" i="38"/>
  <c r="AH120" i="38"/>
  <c r="AI108" i="38"/>
  <c r="Z224" i="38"/>
  <c r="AP227" i="38"/>
  <c r="AC223" i="38"/>
  <c r="G364" i="38"/>
  <c r="P382" i="38"/>
  <c r="AQ431" i="38"/>
  <c r="L330" i="38"/>
  <c r="AC384" i="38"/>
  <c r="F152" i="38"/>
  <c r="H432" i="38"/>
  <c r="O83" i="38"/>
  <c r="L99" i="38"/>
  <c r="M224" i="38"/>
  <c r="AG405" i="38"/>
  <c r="AO284" i="38"/>
  <c r="Z214" i="38"/>
  <c r="AA96" i="38"/>
  <c r="T238" i="38"/>
  <c r="AT258" i="38"/>
  <c r="K282" i="38"/>
  <c r="F311" i="38"/>
  <c r="Y80" i="38"/>
  <c r="AS366" i="38"/>
  <c r="AE147" i="38"/>
  <c r="AL344" i="38"/>
  <c r="D449" i="38"/>
  <c r="AL182" i="38"/>
  <c r="AC123" i="38"/>
  <c r="P344" i="38"/>
  <c r="U265" i="38"/>
  <c r="J115" i="38"/>
  <c r="AN156" i="38"/>
  <c r="AD361" i="38"/>
  <c r="AI349" i="38"/>
  <c r="AE203" i="38"/>
  <c r="Q269" i="38"/>
  <c r="Z211" i="38"/>
  <c r="G182" i="38"/>
  <c r="K182" i="38"/>
  <c r="K295" i="38"/>
  <c r="AE437" i="38"/>
  <c r="AL249" i="38"/>
  <c r="H367" i="38"/>
  <c r="AT98" i="38"/>
  <c r="AN312" i="38"/>
  <c r="O98" i="38"/>
  <c r="AQ447" i="38"/>
  <c r="AQ160" i="38"/>
  <c r="R197" i="38"/>
  <c r="AD363" i="38"/>
  <c r="AG416" i="38"/>
  <c r="Z153" i="38"/>
  <c r="P371" i="38"/>
  <c r="W87" i="38"/>
  <c r="V207" i="38"/>
  <c r="AF228" i="38"/>
  <c r="AB120" i="38"/>
  <c r="AN300" i="38"/>
  <c r="AK193" i="38"/>
  <c r="AG180" i="38"/>
  <c r="H153" i="38"/>
  <c r="S149" i="38"/>
  <c r="AB295" i="38"/>
  <c r="AQ191" i="38"/>
  <c r="E163" i="38"/>
  <c r="BE163" i="38" s="1"/>
  <c r="E107" i="38"/>
  <c r="AE113" i="38"/>
  <c r="I228" i="38"/>
  <c r="K389" i="38"/>
  <c r="L355" i="38"/>
  <c r="O426" i="38"/>
  <c r="Y199" i="38"/>
  <c r="AM322" i="38"/>
  <c r="AP165" i="38"/>
  <c r="AL268" i="38"/>
  <c r="AM443" i="38"/>
  <c r="T199" i="38"/>
  <c r="H254" i="38"/>
  <c r="V274" i="38"/>
  <c r="AR144" i="38"/>
  <c r="M206" i="38"/>
  <c r="I193" i="38"/>
  <c r="X405" i="38"/>
  <c r="AP350" i="38"/>
  <c r="P418" i="38"/>
  <c r="AM256" i="38"/>
  <c r="S342" i="38"/>
  <c r="AF125" i="38"/>
  <c r="P106" i="38"/>
  <c r="N75" i="38"/>
  <c r="AF306" i="38"/>
  <c r="X235" i="38"/>
  <c r="V270" i="38"/>
  <c r="M264" i="38"/>
  <c r="AK421" i="38"/>
  <c r="AG453" i="38"/>
  <c r="O185" i="38"/>
  <c r="AA136" i="38"/>
  <c r="F414" i="38"/>
  <c r="X173" i="38"/>
  <c r="O144" i="38"/>
  <c r="Y78" i="38"/>
  <c r="AF336" i="38"/>
  <c r="AB85" i="38"/>
  <c r="H118" i="38"/>
  <c r="K221" i="38"/>
  <c r="AH160" i="38"/>
  <c r="T250" i="38"/>
  <c r="AG447" i="38"/>
  <c r="AC141" i="38"/>
  <c r="O187" i="38"/>
  <c r="AO176" i="38"/>
  <c r="S441" i="38"/>
  <c r="M186" i="38"/>
  <c r="AR297" i="38"/>
  <c r="L91" i="38"/>
  <c r="AH432" i="38"/>
  <c r="AH397" i="38"/>
  <c r="AG309" i="38"/>
  <c r="P100" i="38"/>
  <c r="AI263" i="38"/>
  <c r="AM326" i="38"/>
  <c r="AT105" i="38"/>
  <c r="T136" i="38"/>
  <c r="G375" i="38"/>
  <c r="Y246" i="38"/>
  <c r="AI415" i="38"/>
  <c r="U141" i="38"/>
  <c r="D197" i="38"/>
  <c r="AN188" i="38"/>
  <c r="AO78" i="38"/>
  <c r="I95" i="38"/>
  <c r="K314" i="38"/>
  <c r="AC105" i="38"/>
  <c r="AN253" i="38"/>
  <c r="AJ271" i="38"/>
  <c r="AT309" i="38"/>
  <c r="V300" i="38"/>
  <c r="R330" i="38"/>
  <c r="AB282" i="38"/>
  <c r="AL403" i="38"/>
  <c r="P131" i="38"/>
  <c r="AO114" i="38"/>
  <c r="AH379" i="38"/>
  <c r="Q143" i="38"/>
  <c r="AR190" i="38"/>
  <c r="X456" i="38"/>
  <c r="K400" i="38"/>
  <c r="AG167" i="38"/>
  <c r="AK445" i="38"/>
  <c r="AH211" i="38"/>
  <c r="AK349" i="38"/>
  <c r="AF78" i="38"/>
  <c r="N386" i="38"/>
  <c r="G299" i="38"/>
  <c r="H74" i="38"/>
  <c r="AI97" i="38"/>
  <c r="T260" i="38"/>
  <c r="W110" i="38"/>
  <c r="AO125" i="38"/>
  <c r="U373" i="38"/>
  <c r="U250" i="38"/>
  <c r="T205" i="38"/>
  <c r="AC118" i="38"/>
  <c r="S173" i="38"/>
  <c r="AN219" i="38"/>
  <c r="AF370" i="38"/>
  <c r="AH439" i="38"/>
  <c r="AB102" i="38"/>
  <c r="AT287" i="38"/>
  <c r="Z83" i="38"/>
  <c r="P247" i="38"/>
  <c r="I90" i="38"/>
  <c r="AH156" i="38"/>
  <c r="AM246" i="38"/>
  <c r="AR335" i="38"/>
  <c r="X100" i="38"/>
  <c r="T156" i="38"/>
  <c r="M77" i="38"/>
  <c r="V348" i="38"/>
  <c r="E79" i="38"/>
  <c r="P132" i="38"/>
  <c r="AJ256" i="38"/>
  <c r="AE79" i="38"/>
  <c r="M296" i="38"/>
  <c r="AO325" i="38"/>
  <c r="T119" i="38"/>
  <c r="U248" i="38"/>
  <c r="AL78" i="38"/>
  <c r="AD391" i="38"/>
  <c r="M98" i="38"/>
  <c r="W103" i="38"/>
  <c r="V87" i="38"/>
  <c r="AK262" i="38"/>
  <c r="AA404" i="38"/>
  <c r="E235" i="38"/>
  <c r="AM403" i="38"/>
  <c r="O371" i="38"/>
  <c r="Z323" i="38"/>
  <c r="AA322" i="38"/>
  <c r="Z289" i="38"/>
  <c r="T449" i="38"/>
  <c r="AT113" i="38"/>
  <c r="H133" i="38"/>
  <c r="W373" i="38"/>
  <c r="G173" i="38"/>
  <c r="AC278" i="38"/>
  <c r="K283" i="38"/>
  <c r="O233" i="38"/>
  <c r="AI335" i="38"/>
  <c r="AL313" i="38"/>
  <c r="AC180" i="38"/>
  <c r="AP90" i="38"/>
  <c r="U401" i="38"/>
  <c r="P365" i="38"/>
  <c r="L164" i="38"/>
  <c r="AP179" i="38"/>
  <c r="AM241" i="38"/>
  <c r="Z459" i="38"/>
  <c r="N188" i="38"/>
  <c r="Z125" i="38"/>
  <c r="D465" i="38"/>
  <c r="AK418" i="38"/>
  <c r="L83" i="38"/>
  <c r="AN164" i="38"/>
  <c r="Z284" i="38"/>
  <c r="AD340" i="38"/>
  <c r="Z126" i="38"/>
  <c r="AP169" i="38"/>
  <c r="AO204" i="38"/>
  <c r="AP249" i="38"/>
  <c r="AG95" i="38"/>
  <c r="AH180" i="38"/>
  <c r="G114" i="38"/>
  <c r="AP130" i="38"/>
  <c r="J125" i="38"/>
  <c r="AA171" i="38"/>
  <c r="AH286" i="38"/>
  <c r="N399" i="38"/>
  <c r="AA113" i="38"/>
  <c r="AB80" i="38"/>
  <c r="AA421" i="38"/>
  <c r="AJ115" i="38"/>
  <c r="AT178" i="38"/>
  <c r="W217" i="38"/>
  <c r="H130" i="38"/>
  <c r="U460" i="38"/>
  <c r="AG409" i="38"/>
  <c r="AL229" i="38"/>
  <c r="Z139" i="38"/>
  <c r="AS316" i="38"/>
  <c r="O308" i="38"/>
  <c r="AK205" i="38"/>
  <c r="T146" i="38"/>
  <c r="AJ415" i="38"/>
  <c r="AT119" i="38"/>
  <c r="AF281" i="38"/>
  <c r="F141" i="38"/>
  <c r="J192" i="38"/>
  <c r="J147" i="38"/>
  <c r="AH355" i="38"/>
  <c r="T120" i="38"/>
  <c r="U132" i="38"/>
  <c r="AB171" i="38"/>
  <c r="N292" i="38"/>
  <c r="AS352" i="38"/>
  <c r="P148" i="38"/>
  <c r="W156" i="38"/>
  <c r="AJ221" i="38"/>
  <c r="AT81" i="38"/>
  <c r="AR217" i="38"/>
  <c r="M371" i="38"/>
  <c r="K419" i="38"/>
  <c r="L261" i="38"/>
  <c r="AJ125" i="38"/>
  <c r="AO300" i="38"/>
  <c r="W408" i="38"/>
  <c r="F211" i="38"/>
  <c r="AN305" i="38"/>
  <c r="T133" i="38"/>
  <c r="M253" i="38"/>
  <c r="AJ445" i="38"/>
  <c r="J357" i="38"/>
  <c r="AT355" i="38"/>
  <c r="AG263" i="38"/>
  <c r="K126" i="38"/>
  <c r="AT203" i="38"/>
  <c r="K265" i="38"/>
  <c r="AP122" i="38"/>
  <c r="AN327" i="38"/>
  <c r="Y131" i="38"/>
  <c r="AC146" i="38"/>
  <c r="U79" i="38"/>
  <c r="AA198" i="38"/>
  <c r="AK235" i="38"/>
  <c r="AC388" i="38"/>
  <c r="AD115" i="38"/>
  <c r="AA159" i="38"/>
  <c r="Z228" i="38"/>
  <c r="AT399" i="38"/>
  <c r="AH127" i="38"/>
  <c r="M281" i="38"/>
  <c r="N258" i="38"/>
  <c r="P209" i="38"/>
  <c r="E424" i="38"/>
  <c r="AA87" i="38"/>
  <c r="U123" i="38"/>
  <c r="AO218" i="38"/>
  <c r="AH233" i="38"/>
  <c r="AR160" i="38"/>
  <c r="AP114" i="38"/>
  <c r="AB174" i="38"/>
  <c r="H250" i="38"/>
  <c r="AM441" i="38"/>
  <c r="AP200" i="38"/>
  <c r="AA73" i="38"/>
  <c r="AQ176" i="38"/>
  <c r="AD353" i="38"/>
  <c r="E312" i="38"/>
  <c r="AB296" i="38"/>
  <c r="U335" i="38"/>
  <c r="S230" i="38"/>
  <c r="X93" i="38"/>
  <c r="H140" i="38"/>
  <c r="AG257" i="38"/>
  <c r="AQ212" i="38"/>
  <c r="AJ268" i="38"/>
  <c r="AI274" i="38"/>
  <c r="AJ158" i="38"/>
  <c r="D283" i="38"/>
  <c r="T184" i="38"/>
  <c r="Y316" i="38"/>
  <c r="AK437" i="38"/>
  <c r="AK281" i="38"/>
  <c r="I177" i="38"/>
  <c r="Y225" i="38"/>
  <c r="AO145" i="38"/>
  <c r="K403" i="38"/>
  <c r="T143" i="38"/>
  <c r="AB96" i="38"/>
  <c r="J253" i="38"/>
  <c r="G254" i="38"/>
  <c r="Y77" i="38"/>
  <c r="AH126" i="38"/>
  <c r="AA130" i="38"/>
  <c r="W342" i="38"/>
  <c r="D211" i="38"/>
  <c r="AJ92" i="38"/>
  <c r="AC120" i="38"/>
  <c r="L81" i="38"/>
  <c r="E212" i="38"/>
  <c r="T139" i="38"/>
  <c r="Y186" i="38"/>
  <c r="AI124" i="38"/>
  <c r="AE403" i="38"/>
  <c r="M188" i="38"/>
  <c r="Q419" i="38"/>
  <c r="AF415" i="38"/>
  <c r="AK136" i="38"/>
  <c r="M97" i="38"/>
  <c r="AC373" i="38"/>
  <c r="AE256" i="38"/>
  <c r="AO380" i="38"/>
  <c r="AN100" i="38"/>
  <c r="I91" i="38"/>
  <c r="R398" i="38"/>
  <c r="O333" i="38"/>
  <c r="AL216" i="38"/>
  <c r="AI469" i="38"/>
  <c r="Z108" i="38"/>
  <c r="AL136" i="38"/>
  <c r="U82" i="38"/>
  <c r="V238" i="38"/>
  <c r="AG259" i="38"/>
  <c r="J199" i="38"/>
  <c r="AL159" i="38"/>
  <c r="P454" i="38"/>
  <c r="W128" i="38"/>
  <c r="I222" i="38"/>
  <c r="AN250" i="38"/>
  <c r="U361" i="38"/>
  <c r="AN112" i="38"/>
  <c r="AR83" i="38"/>
  <c r="AH91" i="38"/>
  <c r="AT170" i="38"/>
  <c r="AL155" i="38"/>
  <c r="AT144" i="38"/>
  <c r="AN210" i="38"/>
  <c r="AE387" i="38"/>
  <c r="AP176" i="38"/>
  <c r="AA121" i="38"/>
  <c r="AF117" i="38"/>
  <c r="X228" i="38"/>
  <c r="AM170" i="38"/>
  <c r="AP318" i="38"/>
  <c r="X87" i="38"/>
  <c r="AH331" i="38"/>
  <c r="AC204" i="38"/>
  <c r="AL288" i="38"/>
  <c r="AB110" i="38"/>
  <c r="M449" i="38"/>
  <c r="H317" i="38"/>
  <c r="AT260" i="38"/>
  <c r="W225" i="38"/>
  <c r="AF180" i="38"/>
  <c r="U83" i="38"/>
  <c r="Y290" i="38"/>
  <c r="AG305" i="38"/>
  <c r="AI198" i="38"/>
  <c r="P203" i="38"/>
  <c r="AB105" i="38"/>
  <c r="AS99" i="38"/>
  <c r="AB280" i="38"/>
  <c r="AR209" i="38"/>
  <c r="O223" i="38"/>
  <c r="AT202" i="38"/>
  <c r="T286" i="38"/>
  <c r="E439" i="38"/>
  <c r="AD341" i="38"/>
  <c r="W338" i="38"/>
  <c r="AA413" i="38"/>
  <c r="L98" i="38"/>
  <c r="AO162" i="38"/>
  <c r="T333" i="38"/>
  <c r="D144" i="38"/>
  <c r="Y262" i="38"/>
  <c r="AI168" i="38"/>
  <c r="AK75" i="38"/>
  <c r="AE182" i="38"/>
  <c r="AN263" i="38"/>
  <c r="O342" i="38"/>
  <c r="I427" i="38"/>
  <c r="AQ168" i="38"/>
  <c r="AN184" i="38"/>
  <c r="T82" i="38"/>
  <c r="Y79" i="38"/>
  <c r="AG139" i="38"/>
  <c r="AG87" i="38"/>
  <c r="Y89" i="38"/>
  <c r="L75" i="38"/>
  <c r="AD283" i="38"/>
  <c r="AC78" i="38"/>
  <c r="O152" i="38"/>
  <c r="AA108" i="38"/>
  <c r="Z74" i="38"/>
  <c r="E389" i="38"/>
  <c r="AM261" i="38"/>
  <c r="Z184" i="38"/>
  <c r="AS224" i="38"/>
  <c r="T240" i="38"/>
  <c r="F239" i="38"/>
  <c r="J233" i="38"/>
  <c r="E352" i="38"/>
  <c r="AI131" i="38"/>
  <c r="AG172" i="38"/>
  <c r="AE121" i="38"/>
  <c r="K319" i="38"/>
  <c r="N128" i="38"/>
  <c r="AM273" i="38"/>
  <c r="AG130" i="38"/>
  <c r="AJ147" i="38"/>
  <c r="AQ83" i="38"/>
  <c r="AO349" i="38"/>
  <c r="K175" i="38"/>
  <c r="AL254" i="38"/>
  <c r="M177" i="38"/>
  <c r="Z154" i="38"/>
  <c r="I292" i="38"/>
  <c r="W81" i="38"/>
  <c r="X123" i="38"/>
  <c r="Z386" i="38"/>
  <c r="I87" i="38"/>
  <c r="AM120" i="38"/>
  <c r="M306" i="38"/>
  <c r="F77" i="38"/>
  <c r="AF112" i="38"/>
  <c r="W127" i="38"/>
  <c r="AH204" i="38"/>
  <c r="AC133" i="38"/>
  <c r="F458" i="38"/>
  <c r="AJ128" i="38"/>
  <c r="J92" i="38"/>
  <c r="AA146" i="38"/>
  <c r="L124" i="38"/>
  <c r="H360" i="38"/>
  <c r="AN414" i="38"/>
  <c r="K289" i="38"/>
  <c r="L252" i="38"/>
  <c r="J291" i="38"/>
  <c r="AH279" i="38"/>
  <c r="L424" i="38"/>
  <c r="F395" i="38"/>
  <c r="AS230" i="38"/>
  <c r="AQ125" i="38"/>
  <c r="T208" i="38"/>
  <c r="AR360" i="38"/>
  <c r="V383" i="38"/>
  <c r="I328" i="38"/>
  <c r="AS175" i="38"/>
  <c r="AH385" i="38"/>
  <c r="AI200" i="38"/>
  <c r="N110" i="38"/>
  <c r="AN155" i="38"/>
  <c r="V205" i="38"/>
  <c r="AH271" i="38"/>
  <c r="K147" i="38"/>
  <c r="G190" i="38"/>
  <c r="Z80" i="38"/>
  <c r="Y165" i="38"/>
  <c r="AN183" i="38"/>
  <c r="O220" i="38"/>
  <c r="AR93" i="38"/>
  <c r="AG91" i="38"/>
  <c r="AT100" i="38"/>
  <c r="AP229" i="38"/>
  <c r="AG417" i="38"/>
  <c r="T283" i="38"/>
  <c r="G373" i="38"/>
  <c r="AQ352" i="38"/>
  <c r="AB262" i="38"/>
  <c r="AT161" i="38"/>
  <c r="AM166" i="38"/>
  <c r="S378" i="38"/>
  <c r="N207" i="38"/>
  <c r="Y145" i="38"/>
  <c r="AE283" i="38"/>
  <c r="Y76" i="38"/>
  <c r="AR365" i="38"/>
  <c r="K88" i="38"/>
  <c r="AP294" i="38"/>
  <c r="AT427" i="38"/>
  <c r="E295" i="38"/>
  <c r="AJ173" i="38"/>
  <c r="AP158" i="38"/>
  <c r="H108" i="38"/>
  <c r="AN79" i="38"/>
  <c r="P76" i="38"/>
  <c r="Y191" i="38"/>
  <c r="T399" i="38"/>
  <c r="G203" i="38"/>
  <c r="AJ185" i="38"/>
  <c r="AQ218" i="38"/>
  <c r="E250" i="38"/>
  <c r="M298" i="38"/>
  <c r="Y326" i="38"/>
  <c r="T96" i="38"/>
  <c r="AD275" i="38"/>
  <c r="O153" i="38"/>
  <c r="AI248" i="38"/>
  <c r="AP83" i="38"/>
  <c r="I174" i="38"/>
  <c r="AP329" i="38"/>
  <c r="AO392" i="38"/>
  <c r="W436" i="38"/>
  <c r="G185" i="38"/>
  <c r="AH82" i="38"/>
  <c r="O467" i="38"/>
  <c r="AO197" i="38"/>
  <c r="AQ459" i="38"/>
  <c r="AA397" i="38"/>
  <c r="Z259" i="38"/>
  <c r="AA254" i="38"/>
  <c r="X150" i="38"/>
  <c r="I332" i="38"/>
  <c r="I153" i="38"/>
  <c r="Z226" i="38"/>
  <c r="U112" i="38"/>
  <c r="AT121" i="38"/>
  <c r="J388" i="38"/>
  <c r="S247" i="38"/>
  <c r="I110" i="38"/>
  <c r="AI79" i="38"/>
  <c r="Z276" i="38"/>
  <c r="N263" i="38"/>
  <c r="W242" i="38"/>
  <c r="U255" i="38"/>
  <c r="AG183" i="38"/>
  <c r="I158" i="38"/>
  <c r="Z107" i="38"/>
  <c r="AP135" i="38"/>
  <c r="AL176" i="38"/>
  <c r="Y168" i="38"/>
  <c r="U144" i="38"/>
  <c r="AN211" i="38"/>
  <c r="V143" i="38"/>
  <c r="S406" i="38"/>
  <c r="V363" i="38"/>
  <c r="E117" i="38"/>
  <c r="W305" i="38"/>
  <c r="J183" i="38"/>
  <c r="Q191" i="38"/>
  <c r="AI299" i="38"/>
  <c r="AM205" i="38"/>
  <c r="AT222" i="38"/>
  <c r="G287" i="38"/>
  <c r="X129" i="38"/>
  <c r="V77" i="38"/>
  <c r="AB159" i="38"/>
  <c r="G140" i="38"/>
  <c r="AH347" i="38"/>
  <c r="J132" i="38"/>
  <c r="N402" i="38"/>
  <c r="M75" i="38"/>
  <c r="U421" i="38"/>
  <c r="AN170" i="38"/>
  <c r="N276" i="38"/>
  <c r="AH125" i="38"/>
  <c r="V290" i="38"/>
  <c r="V136" i="38"/>
  <c r="AS199" i="38"/>
  <c r="AQ110" i="38"/>
  <c r="AD180" i="38"/>
  <c r="AL314" i="38"/>
  <c r="AD351" i="38"/>
  <c r="V375" i="38"/>
  <c r="AK285" i="38"/>
  <c r="AF279" i="38"/>
  <c r="I137" i="38"/>
  <c r="G95" i="38"/>
  <c r="AL198" i="38"/>
  <c r="AA95" i="38"/>
  <c r="I470" i="38"/>
  <c r="AC210" i="38"/>
  <c r="H301" i="38"/>
  <c r="U85" i="38"/>
  <c r="AE251" i="38"/>
  <c r="J268" i="38"/>
  <c r="AE234" i="38"/>
  <c r="AG105" i="38"/>
  <c r="AP105" i="38"/>
  <c r="AG103" i="38"/>
  <c r="AT77" i="38"/>
  <c r="AS169" i="38"/>
  <c r="AN204" i="38"/>
  <c r="AS148" i="38"/>
  <c r="AA410" i="38"/>
  <c r="M429" i="38"/>
  <c r="AQ424" i="38"/>
  <c r="V251" i="38"/>
  <c r="AO158" i="38"/>
  <c r="X203" i="38"/>
  <c r="AQ434" i="38"/>
  <c r="N87" i="38"/>
  <c r="AT296" i="38"/>
  <c r="AS313" i="38"/>
  <c r="AB407" i="38"/>
  <c r="AO154" i="38"/>
  <c r="T215" i="38"/>
  <c r="AG88" i="38"/>
  <c r="AJ184" i="38"/>
  <c r="AF128" i="38"/>
  <c r="AF262" i="38"/>
  <c r="V200" i="38"/>
  <c r="U222" i="38"/>
  <c r="Y240" i="38"/>
  <c r="I212" i="38"/>
  <c r="AF295" i="38"/>
  <c r="AF339" i="38"/>
  <c r="S345" i="38"/>
  <c r="AD404" i="38"/>
  <c r="AR165" i="38"/>
  <c r="AK124" i="38"/>
  <c r="AG96" i="38"/>
  <c r="AN143" i="38"/>
  <c r="AC298" i="38"/>
  <c r="AA100" i="38"/>
  <c r="AD229" i="38"/>
  <c r="AC248" i="38"/>
  <c r="Z319" i="38"/>
  <c r="O126" i="38"/>
  <c r="V222" i="38"/>
  <c r="AI212" i="38"/>
  <c r="AI214" i="38"/>
  <c r="I452" i="38"/>
  <c r="M234" i="38"/>
  <c r="L342" i="38"/>
  <c r="J81" i="38"/>
  <c r="P183" i="38"/>
  <c r="AJ203" i="38"/>
  <c r="AA214" i="38"/>
  <c r="AP80" i="38"/>
  <c r="AG194" i="38"/>
  <c r="Y267" i="38"/>
  <c r="J248" i="38"/>
  <c r="S213" i="38"/>
  <c r="AI346" i="38"/>
  <c r="U322" i="38"/>
  <c r="AO253" i="38"/>
  <c r="AD105" i="38"/>
  <c r="AL225" i="38"/>
  <c r="AR126" i="38"/>
  <c r="AK130" i="38"/>
  <c r="AB151" i="38"/>
  <c r="J283" i="38"/>
  <c r="T151" i="38"/>
  <c r="Y287" i="38"/>
  <c r="AE77" i="38"/>
  <c r="AF189" i="38"/>
  <c r="Z95" i="38"/>
  <c r="J353" i="38"/>
  <c r="AK163" i="38"/>
  <c r="L145" i="38"/>
  <c r="AH108" i="38"/>
  <c r="P155" i="38"/>
  <c r="AA104" i="38"/>
  <c r="K125" i="38"/>
  <c r="AE127" i="38"/>
  <c r="AB93" i="38"/>
  <c r="N468" i="38"/>
  <c r="M199" i="38"/>
  <c r="AH182" i="38"/>
  <c r="AA409" i="38"/>
  <c r="AA173" i="38"/>
  <c r="AL181" i="38"/>
  <c r="M387" i="38"/>
  <c r="R385" i="38"/>
  <c r="O249" i="38"/>
  <c r="J255" i="38"/>
  <c r="AO129" i="38"/>
  <c r="AB181" i="38"/>
  <c r="V99" i="38"/>
  <c r="J123" i="38"/>
  <c r="AS443" i="38"/>
  <c r="AN152" i="38"/>
  <c r="M235" i="38"/>
  <c r="AS79" i="38"/>
  <c r="P421" i="38"/>
  <c r="L168" i="38"/>
  <c r="AC364" i="38"/>
  <c r="H299" i="38"/>
  <c r="T135" i="38"/>
  <c r="AS243" i="38"/>
  <c r="AS205" i="38"/>
  <c r="AD164" i="38"/>
  <c r="AD184" i="38"/>
  <c r="AS233" i="38"/>
  <c r="AG290" i="38"/>
  <c r="AE148" i="38"/>
  <c r="AL141" i="38"/>
  <c r="AL190" i="38"/>
  <c r="G191" i="38"/>
  <c r="AA288" i="38"/>
  <c r="N193" i="38"/>
  <c r="S111" i="38"/>
  <c r="AT433" i="38"/>
  <c r="I258" i="38"/>
  <c r="AF237" i="38"/>
  <c r="T83" i="38"/>
  <c r="AF296" i="38"/>
  <c r="N273" i="38"/>
  <c r="AH226" i="38"/>
  <c r="AO390" i="38"/>
  <c r="G279" i="38"/>
  <c r="N179" i="38"/>
  <c r="W183" i="38"/>
  <c r="J329" i="38"/>
  <c r="AN135" i="38"/>
  <c r="AC85" i="38"/>
  <c r="AD98" i="38"/>
  <c r="AP464" i="38"/>
  <c r="N247" i="38"/>
  <c r="AQ236" i="38"/>
  <c r="AM130" i="38"/>
  <c r="Q350" i="38"/>
  <c r="P111" i="38"/>
  <c r="AN110" i="38"/>
  <c r="AE400" i="38"/>
  <c r="AQ130" i="38"/>
  <c r="AQ133" i="38"/>
  <c r="AK160" i="38"/>
  <c r="AK195" i="38"/>
  <c r="P135" i="38"/>
  <c r="AP210" i="38"/>
  <c r="AC358" i="38"/>
  <c r="AD268" i="38"/>
  <c r="AC327" i="38"/>
  <c r="I262" i="38"/>
  <c r="J386" i="38"/>
  <c r="U146" i="38"/>
  <c r="S198" i="38"/>
  <c r="Y114" i="38"/>
  <c r="AJ250" i="38"/>
  <c r="AC357" i="38"/>
  <c r="AD203" i="38"/>
  <c r="AS436" i="38"/>
  <c r="I268" i="38"/>
  <c r="L253" i="38"/>
  <c r="AO85" i="38"/>
  <c r="AF81" i="38"/>
  <c r="P116" i="38"/>
  <c r="I441" i="38"/>
  <c r="AG86" i="38"/>
  <c r="X145" i="38"/>
  <c r="AS446" i="38"/>
  <c r="AI118" i="38"/>
  <c r="AA388" i="38"/>
  <c r="G252" i="38"/>
  <c r="AM87" i="38"/>
  <c r="AM162" i="38"/>
  <c r="T89" i="38"/>
  <c r="AB117" i="38"/>
  <c r="K135" i="38"/>
  <c r="AM173" i="38"/>
  <c r="AK147" i="38"/>
  <c r="Y120" i="38"/>
  <c r="AH89" i="38"/>
  <c r="AB78" i="38"/>
  <c r="AD224" i="38"/>
  <c r="V108" i="38"/>
  <c r="AT365" i="38"/>
  <c r="AN120" i="38"/>
  <c r="AK230" i="38"/>
  <c r="V195" i="38"/>
  <c r="AF94" i="38"/>
  <c r="X368" i="38"/>
  <c r="AO194" i="38"/>
  <c r="AQ175" i="38"/>
  <c r="AO101" i="38"/>
  <c r="AB266" i="38"/>
  <c r="AH147" i="38"/>
  <c r="AT85" i="38"/>
  <c r="J82" i="38"/>
  <c r="AA161" i="38"/>
  <c r="AB464" i="38"/>
  <c r="AA258" i="38"/>
  <c r="G268" i="38"/>
  <c r="AF219" i="38"/>
  <c r="Y91" i="38"/>
  <c r="I140" i="38"/>
  <c r="AM274" i="38"/>
  <c r="AR340" i="38"/>
  <c r="AC153" i="38"/>
  <c r="M74" i="38"/>
  <c r="AO203" i="38"/>
  <c r="AN113" i="38"/>
  <c r="P105" i="38"/>
  <c r="M370" i="38"/>
  <c r="W237" i="38"/>
  <c r="G218" i="38"/>
  <c r="T98" i="38"/>
  <c r="AH368" i="38"/>
  <c r="AR367" i="38"/>
  <c r="Z129" i="38"/>
  <c r="AD208" i="38"/>
  <c r="AF248" i="38"/>
  <c r="AC229" i="38"/>
  <c r="V93" i="38"/>
  <c r="S316" i="38"/>
  <c r="S264" i="38"/>
  <c r="AK260" i="38"/>
  <c r="AD107" i="38"/>
  <c r="AN314" i="38"/>
  <c r="AA263" i="38"/>
  <c r="X155" i="38"/>
  <c r="G166" i="38"/>
  <c r="G89" i="38"/>
  <c r="AK105" i="38"/>
  <c r="AR348" i="38"/>
  <c r="AQ75" i="38"/>
  <c r="AS94" i="38"/>
  <c r="U345" i="38"/>
  <c r="AA248" i="38"/>
  <c r="M145" i="38"/>
  <c r="AO366" i="38"/>
  <c r="AF176" i="38"/>
  <c r="Z77" i="38"/>
  <c r="N187" i="38"/>
  <c r="AF396" i="38"/>
  <c r="AS258" i="38"/>
  <c r="H444" i="38"/>
  <c r="AJ428" i="38"/>
  <c r="P79" i="38"/>
  <c r="G388" i="38"/>
  <c r="G232" i="38"/>
  <c r="N151" i="38"/>
  <c r="Z86" i="38"/>
  <c r="AD76" i="38"/>
  <c r="AJ122" i="38"/>
  <c r="AS150" i="38"/>
  <c r="AH155" i="38"/>
  <c r="AQ94" i="38"/>
  <c r="T164" i="38"/>
  <c r="J133" i="38"/>
  <c r="AT160" i="38"/>
  <c r="P123" i="38"/>
  <c r="O93" i="38"/>
  <c r="AP222" i="38"/>
  <c r="O127" i="38"/>
  <c r="AR299" i="38"/>
  <c r="AA139" i="38"/>
  <c r="AK305" i="38"/>
  <c r="AB334" i="38"/>
  <c r="AI163" i="38"/>
  <c r="AI272" i="38"/>
  <c r="AF85" i="38"/>
  <c r="O340" i="38"/>
  <c r="AN109" i="38"/>
  <c r="AM232" i="38"/>
  <c r="U220" i="38"/>
  <c r="AG243" i="38"/>
  <c r="D235" i="38"/>
  <c r="U176" i="38"/>
  <c r="AK369" i="38"/>
  <c r="V111" i="38"/>
  <c r="N469" i="38"/>
  <c r="P103" i="38"/>
  <c r="AR246" i="38"/>
  <c r="Y238" i="38"/>
  <c r="S417" i="38"/>
  <c r="E351" i="38"/>
  <c r="AM344" i="38"/>
  <c r="AC199" i="38"/>
  <c r="AI411" i="38"/>
  <c r="AB114" i="38"/>
  <c r="N202" i="38"/>
  <c r="G196" i="38"/>
  <c r="U240" i="38"/>
  <c r="G262" i="38"/>
  <c r="K272" i="38"/>
  <c r="M243" i="38"/>
  <c r="G464" i="38"/>
  <c r="G137" i="38"/>
  <c r="AC159" i="38"/>
  <c r="AH184" i="38"/>
  <c r="H347" i="38"/>
  <c r="Y173" i="38"/>
  <c r="Y232" i="38"/>
  <c r="AG107" i="38"/>
  <c r="X75" i="38"/>
  <c r="N205" i="38"/>
  <c r="X101" i="38"/>
  <c r="F313" i="38"/>
  <c r="L108" i="38"/>
  <c r="V434" i="38"/>
  <c r="N93" i="38"/>
  <c r="K250" i="38"/>
  <c r="H331" i="38"/>
  <c r="J294" i="38"/>
  <c r="U110" i="38"/>
  <c r="AA289" i="38"/>
  <c r="Y270" i="38"/>
  <c r="N294" i="38"/>
  <c r="AF240" i="38"/>
  <c r="S245" i="38"/>
  <c r="AJ164" i="38"/>
  <c r="AM197" i="38"/>
  <c r="AH165" i="38"/>
  <c r="AB101" i="38"/>
  <c r="AR128" i="38"/>
  <c r="Y380" i="38"/>
  <c r="W269" i="38"/>
  <c r="AO209" i="38"/>
  <c r="AQ105" i="38"/>
  <c r="AC143" i="38"/>
  <c r="AS180" i="38"/>
  <c r="AK320" i="38"/>
  <c r="K109" i="38"/>
  <c r="M283" i="38"/>
  <c r="V162" i="38"/>
  <c r="L240" i="38"/>
  <c r="AR244" i="38"/>
  <c r="AB126" i="38"/>
  <c r="AS138" i="38"/>
  <c r="Y159" i="38"/>
  <c r="AQ113" i="38"/>
  <c r="AD338" i="38"/>
  <c r="AS141" i="38"/>
  <c r="AT179" i="38"/>
  <c r="AM228" i="38"/>
  <c r="AE444" i="38"/>
  <c r="AS183" i="38"/>
  <c r="AF310" i="38"/>
  <c r="AB228" i="38"/>
  <c r="AD237" i="38"/>
  <c r="AK131" i="38"/>
  <c r="T99" i="38"/>
  <c r="AF269" i="38"/>
  <c r="O132" i="38"/>
  <c r="J78" i="38"/>
  <c r="AE338" i="38"/>
  <c r="AQ157" i="38"/>
  <c r="AM109" i="38"/>
  <c r="AK174" i="38"/>
  <c r="G274" i="38"/>
  <c r="AS274" i="38"/>
  <c r="AT304" i="38"/>
  <c r="X206" i="38"/>
  <c r="AF383" i="38"/>
  <c r="Y119" i="38"/>
  <c r="O107" i="38"/>
  <c r="J142" i="38"/>
  <c r="T393" i="38"/>
  <c r="I167" i="38"/>
  <c r="AM245" i="38"/>
  <c r="P300" i="38"/>
  <c r="AH277" i="38"/>
  <c r="W222" i="38"/>
  <c r="W385" i="38"/>
  <c r="AJ163" i="38"/>
  <c r="W126" i="38"/>
  <c r="I299" i="38"/>
  <c r="P277" i="38"/>
  <c r="AB324" i="38"/>
  <c r="AK188" i="38"/>
  <c r="AS334" i="38"/>
  <c r="AG131" i="38"/>
  <c r="AP195" i="38"/>
  <c r="O304" i="38"/>
  <c r="AS122" i="38"/>
  <c r="AN237" i="38"/>
  <c r="AQ240" i="38"/>
  <c r="U371" i="38"/>
  <c r="AM372" i="38"/>
  <c r="AR220" i="38"/>
  <c r="AC95" i="38"/>
  <c r="AA411" i="38"/>
  <c r="I213" i="38"/>
  <c r="AM155" i="38"/>
  <c r="AD168" i="38"/>
  <c r="AE137" i="38"/>
  <c r="AG219" i="38"/>
  <c r="AN133" i="38"/>
  <c r="T93" i="38"/>
  <c r="AC86" i="38"/>
  <c r="E229" i="38"/>
  <c r="AJ180" i="38"/>
  <c r="AT131" i="38"/>
  <c r="AN402" i="38"/>
  <c r="AF175" i="38"/>
  <c r="AH258" i="38"/>
  <c r="J79" i="38"/>
  <c r="M348" i="38"/>
  <c r="G305" i="38"/>
  <c r="D177" i="38"/>
  <c r="AK151" i="38"/>
  <c r="M434" i="38"/>
  <c r="AC79" i="38"/>
  <c r="F256" i="38"/>
  <c r="Z141" i="38"/>
  <c r="H190" i="38"/>
  <c r="F135" i="38"/>
  <c r="AA295" i="38"/>
  <c r="S102" i="38"/>
  <c r="AE422" i="38"/>
  <c r="K361" i="38"/>
  <c r="H212" i="38"/>
  <c r="AB196" i="38"/>
  <c r="M244" i="38"/>
  <c r="AJ130" i="38"/>
  <c r="AP205" i="38"/>
  <c r="J84" i="38"/>
  <c r="AJ328" i="38"/>
  <c r="X396" i="38"/>
  <c r="N300" i="38"/>
  <c r="Y193" i="38"/>
  <c r="AB176" i="38"/>
  <c r="G407" i="38"/>
  <c r="AH333" i="38"/>
  <c r="P316" i="38"/>
  <c r="AR113" i="38"/>
  <c r="E193" i="38"/>
  <c r="AR174" i="38"/>
  <c r="O204" i="38"/>
  <c r="H198" i="38"/>
  <c r="AA292" i="38"/>
  <c r="D292" i="38"/>
  <c r="AG315" i="38"/>
  <c r="AO103" i="38"/>
  <c r="AS191" i="38"/>
  <c r="G322" i="38"/>
  <c r="AM317" i="38"/>
  <c r="AC187" i="38"/>
  <c r="U124" i="38"/>
  <c r="K322" i="38"/>
  <c r="AR250" i="38"/>
  <c r="J284" i="38"/>
  <c r="J88" i="38"/>
  <c r="P294" i="38"/>
  <c r="AF110" i="38"/>
  <c r="AA257" i="38"/>
  <c r="AN221" i="38"/>
  <c r="AN199" i="38"/>
  <c r="AE90" i="38"/>
  <c r="AS250" i="38"/>
  <c r="J288" i="38"/>
  <c r="H128" i="38"/>
  <c r="AP79" i="38"/>
  <c r="F134" i="38"/>
  <c r="T459" i="38"/>
  <c r="Z240" i="38"/>
  <c r="G259" i="38"/>
  <c r="S162" i="38"/>
  <c r="E316" i="38"/>
  <c r="AR82" i="38"/>
  <c r="L144" i="38"/>
  <c r="R432" i="38"/>
  <c r="S382" i="38"/>
  <c r="AP190" i="38"/>
  <c r="L150" i="38"/>
  <c r="AR350" i="38"/>
  <c r="G236" i="38"/>
  <c r="AK162" i="38"/>
  <c r="AO247" i="38"/>
  <c r="AG112" i="38"/>
  <c r="Z272" i="38"/>
  <c r="O206" i="38"/>
  <c r="AG209" i="38"/>
  <c r="AQ79" i="38"/>
  <c r="X227" i="38"/>
  <c r="AL228" i="38"/>
  <c r="AP460" i="38"/>
  <c r="M90" i="38"/>
  <c r="AH157" i="38"/>
  <c r="AE193" i="38"/>
  <c r="W234" i="38"/>
  <c r="AS161" i="38"/>
  <c r="V247" i="38"/>
  <c r="AL114" i="38"/>
  <c r="W214" i="38"/>
  <c r="AF386" i="38"/>
  <c r="AC221" i="38"/>
  <c r="X175" i="38"/>
  <c r="AJ77" i="38"/>
  <c r="K299" i="38"/>
  <c r="D136" i="38"/>
  <c r="K453" i="38"/>
  <c r="E207" i="38"/>
  <c r="I187" i="38"/>
  <c r="AO91" i="38"/>
  <c r="AA147" i="38"/>
  <c r="AB249" i="38"/>
  <c r="AI160" i="38"/>
  <c r="K75" i="38"/>
  <c r="AT87" i="38"/>
  <c r="W130" i="38"/>
  <c r="AD91" i="38"/>
  <c r="U92" i="38"/>
  <c r="AG84" i="38"/>
  <c r="S224" i="38"/>
  <c r="AD382" i="38"/>
  <c r="M217" i="38"/>
  <c r="L204" i="38"/>
  <c r="AE255" i="38"/>
  <c r="H81" i="38"/>
  <c r="M154" i="38"/>
  <c r="AF190" i="38"/>
  <c r="AM77" i="38"/>
  <c r="AR403" i="38"/>
  <c r="P81" i="38"/>
  <c r="O102" i="38"/>
  <c r="I281" i="38"/>
  <c r="AO133" i="38"/>
  <c r="AL170" i="38"/>
  <c r="O199" i="38"/>
  <c r="AE292" i="38"/>
  <c r="AN107" i="38"/>
  <c r="AM94" i="38"/>
  <c r="AR118" i="38"/>
  <c r="AS251" i="38"/>
  <c r="AT255" i="38"/>
  <c r="K471" i="38"/>
  <c r="AA123" i="38"/>
  <c r="AN297" i="38"/>
  <c r="Y90" i="38"/>
  <c r="AS124" i="38"/>
  <c r="X342" i="38"/>
  <c r="N160" i="38"/>
  <c r="Y156" i="38"/>
  <c r="AS245" i="38"/>
  <c r="AQ367" i="38"/>
  <c r="AR155" i="38"/>
  <c r="T280" i="38"/>
  <c r="AA151" i="38"/>
  <c r="AL200" i="38"/>
  <c r="AP77" i="38"/>
  <c r="AB155" i="38"/>
  <c r="P89" i="38"/>
  <c r="AR318" i="38"/>
  <c r="AL219" i="38"/>
  <c r="AJ150" i="38"/>
  <c r="AK165" i="38"/>
  <c r="AB149" i="38"/>
  <c r="K304" i="38"/>
  <c r="D287" i="38"/>
  <c r="AD270" i="38"/>
  <c r="AA219" i="38"/>
  <c r="I81" i="38"/>
  <c r="L332" i="38"/>
  <c r="W192" i="38"/>
  <c r="AP103" i="38"/>
  <c r="L169" i="38"/>
  <c r="AF207" i="38"/>
  <c r="T105" i="38"/>
  <c r="AE242" i="38"/>
  <c r="AK218" i="38"/>
  <c r="AH191" i="38"/>
  <c r="J267" i="38"/>
  <c r="K306" i="38"/>
  <c r="P394" i="38"/>
  <c r="AG128" i="38"/>
  <c r="X86" i="38"/>
  <c r="K315" i="38"/>
  <c r="AA85" i="38"/>
  <c r="AN224" i="38"/>
  <c r="AI147" i="38"/>
  <c r="X187" i="38"/>
  <c r="N226" i="38"/>
  <c r="AT91" i="38"/>
  <c r="AB411" i="38"/>
  <c r="AH460" i="38"/>
  <c r="K104" i="38"/>
  <c r="L412" i="38"/>
  <c r="AO109" i="38"/>
  <c r="AP164" i="38"/>
  <c r="G115" i="38"/>
  <c r="AB82" i="38"/>
  <c r="AJ313" i="38"/>
  <c r="D150" i="38"/>
  <c r="E300" i="38"/>
  <c r="AF263" i="38"/>
  <c r="M136" i="38"/>
  <c r="M397" i="38"/>
  <c r="Z271" i="38"/>
  <c r="AE207" i="38"/>
  <c r="H292" i="38"/>
  <c r="O97" i="38"/>
  <c r="AJ332" i="38"/>
  <c r="P309" i="38"/>
  <c r="Y367" i="38"/>
  <c r="AG101" i="38"/>
  <c r="X391" i="38"/>
  <c r="AF205" i="38"/>
  <c r="AC101" i="38"/>
  <c r="AQ455" i="38"/>
  <c r="AE80" i="38"/>
  <c r="AA202" i="38"/>
  <c r="D259" i="38"/>
  <c r="D198" i="38"/>
  <c r="BE198" i="38" s="1"/>
  <c r="P168" i="38"/>
  <c r="H144" i="38"/>
  <c r="AQ221" i="38"/>
  <c r="Y309" i="38"/>
  <c r="AN189" i="38"/>
  <c r="F399" i="38"/>
  <c r="J339" i="38"/>
  <c r="W89" i="38"/>
  <c r="M336" i="38"/>
  <c r="I113" i="38"/>
  <c r="AN91" i="38"/>
  <c r="Z207" i="38"/>
  <c r="O248" i="38"/>
  <c r="P87" i="38"/>
  <c r="AD249" i="38"/>
  <c r="AQ121" i="38"/>
  <c r="Z404" i="38"/>
  <c r="AK436" i="38"/>
  <c r="AM136" i="38"/>
  <c r="H272" i="38"/>
  <c r="U448" i="38"/>
  <c r="J86" i="38"/>
  <c r="Y74" i="38"/>
  <c r="AH462" i="38"/>
  <c r="X271" i="38"/>
  <c r="AJ291" i="38"/>
  <c r="AA103" i="38"/>
  <c r="Z137" i="38"/>
  <c r="I368" i="38"/>
  <c r="L109" i="38"/>
  <c r="Z100" i="38"/>
  <c r="AM84" i="38"/>
  <c r="AB331" i="38"/>
  <c r="V292" i="38"/>
  <c r="AB274" i="38"/>
  <c r="AR101" i="38"/>
  <c r="AN157" i="38"/>
  <c r="AA414" i="38"/>
  <c r="K159" i="38"/>
  <c r="AN108" i="38"/>
  <c r="AE168" i="38"/>
  <c r="S119" i="38"/>
  <c r="M320" i="38"/>
  <c r="K107" i="38"/>
  <c r="AJ276" i="38"/>
  <c r="AC255" i="38"/>
  <c r="AR364" i="38"/>
  <c r="S415" i="38"/>
  <c r="AE74" i="38"/>
  <c r="AI432" i="38"/>
  <c r="AD375" i="38"/>
  <c r="F223" i="38"/>
  <c r="AF375" i="38"/>
  <c r="T124" i="38"/>
  <c r="AJ274" i="38"/>
  <c r="AO274" i="38"/>
  <c r="AG285" i="38"/>
  <c r="AP91" i="38"/>
  <c r="AH455" i="38"/>
  <c r="I151" i="38"/>
  <c r="AB287" i="38"/>
  <c r="T460" i="38"/>
  <c r="F306" i="38"/>
  <c r="AT88" i="38"/>
  <c r="T78" i="38"/>
  <c r="AA225" i="38"/>
  <c r="AB179" i="38"/>
  <c r="AL152" i="38"/>
  <c r="P142" i="38"/>
  <c r="V147" i="38"/>
  <c r="W101" i="38"/>
  <c r="AL202" i="38"/>
  <c r="AL90" i="38"/>
  <c r="N432" i="38"/>
  <c r="AS147" i="38"/>
  <c r="U334" i="38"/>
  <c r="AI181" i="38"/>
  <c r="AF249" i="38"/>
  <c r="S183" i="38"/>
  <c r="AP411" i="38"/>
  <c r="J122" i="38"/>
  <c r="AT169" i="38"/>
  <c r="AT348" i="38"/>
  <c r="AC202" i="38"/>
  <c r="AS197" i="38"/>
  <c r="AQ140" i="38"/>
  <c r="L146" i="38"/>
  <c r="G346" i="38"/>
  <c r="L229" i="38"/>
  <c r="L206" i="38"/>
  <c r="AS265" i="38"/>
  <c r="AN139" i="38"/>
  <c r="AS181" i="38"/>
  <c r="AA170" i="38"/>
  <c r="AM139" i="38"/>
  <c r="P237" i="38"/>
  <c r="AF163" i="38"/>
  <c r="J131" i="38"/>
  <c r="H251" i="38"/>
  <c r="AQ428" i="38"/>
  <c r="AC309" i="38"/>
  <c r="AL185" i="38"/>
  <c r="D304" i="38"/>
  <c r="AA445" i="38"/>
  <c r="M212" i="38"/>
  <c r="M229" i="38"/>
  <c r="I164" i="38"/>
  <c r="H149" i="38"/>
  <c r="AA83" i="38"/>
  <c r="L129" i="38"/>
  <c r="V139" i="38"/>
  <c r="AH117" i="38"/>
  <c r="AF305" i="38"/>
  <c r="AE98" i="38"/>
  <c r="J452" i="38"/>
  <c r="I108" i="38"/>
  <c r="AN180" i="38"/>
  <c r="AF246" i="38"/>
  <c r="AB107" i="38"/>
  <c r="AG162" i="38"/>
  <c r="M142" i="38"/>
  <c r="G298" i="38"/>
  <c r="AT149" i="38"/>
  <c r="AH109" i="38"/>
  <c r="J75" i="38"/>
  <c r="AA321" i="38"/>
  <c r="K279" i="38"/>
  <c r="AI189" i="38"/>
  <c r="G88" i="38"/>
  <c r="X127" i="38"/>
  <c r="AA129" i="38"/>
  <c r="AB292" i="38"/>
  <c r="Z313" i="38"/>
  <c r="AT353" i="38"/>
  <c r="AK102" i="38"/>
  <c r="L255" i="38"/>
  <c r="P326" i="38"/>
  <c r="AF300" i="38"/>
  <c r="AM147" i="38"/>
  <c r="AK118" i="38"/>
  <c r="AA261" i="38"/>
  <c r="H122" i="38"/>
  <c r="AN346" i="38"/>
  <c r="O157" i="38"/>
  <c r="AK87" i="38"/>
  <c r="N256" i="38"/>
  <c r="U369" i="38"/>
  <c r="M440" i="38"/>
  <c r="AD112" i="38"/>
  <c r="AH168" i="38"/>
  <c r="AC418" i="38"/>
  <c r="I196" i="38"/>
  <c r="O183" i="38"/>
  <c r="J251" i="38"/>
  <c r="G309" i="38"/>
  <c r="H460" i="38"/>
  <c r="AG239" i="38"/>
  <c r="AH421" i="38"/>
  <c r="H275" i="38"/>
  <c r="Z189" i="38"/>
  <c r="N85" i="38"/>
  <c r="Z237" i="38"/>
  <c r="N361" i="38"/>
  <c r="U396" i="38"/>
  <c r="D207" i="38"/>
  <c r="AM308" i="38"/>
  <c r="AR392" i="38"/>
  <c r="AL85" i="38"/>
  <c r="Y162" i="38"/>
  <c r="U97" i="38"/>
  <c r="AI115" i="38"/>
  <c r="AN302" i="38"/>
  <c r="AT358" i="38"/>
  <c r="AC152" i="38"/>
  <c r="X74" i="38"/>
  <c r="AR410" i="38"/>
  <c r="H156" i="38"/>
  <c r="AS382" i="38"/>
  <c r="Y339" i="38"/>
  <c r="Z85" i="38"/>
  <c r="AB353" i="38"/>
  <c r="T186" i="38"/>
  <c r="AQ325" i="38"/>
  <c r="Y303" i="38"/>
  <c r="Z115" i="38"/>
  <c r="V255" i="38"/>
  <c r="E367" i="38"/>
  <c r="AK82" i="38"/>
  <c r="AO246" i="38"/>
  <c r="U343" i="38"/>
  <c r="K194" i="38"/>
  <c r="AH342" i="38"/>
  <c r="AR141" i="38"/>
  <c r="K297" i="38"/>
  <c r="AB306" i="38"/>
  <c r="AD121" i="38"/>
  <c r="AO242" i="38"/>
  <c r="AJ217" i="38"/>
  <c r="U340" i="38"/>
  <c r="E434" i="38"/>
  <c r="AI134" i="38"/>
  <c r="AQ117" i="38"/>
  <c r="AL291" i="38"/>
  <c r="AE194" i="38"/>
  <c r="AH129" i="38"/>
  <c r="AG245" i="38"/>
  <c r="AS98" i="38"/>
  <c r="G86" i="38"/>
  <c r="AG153" i="38"/>
  <c r="AS75" i="38"/>
  <c r="I445" i="38"/>
  <c r="AM302" i="38"/>
  <c r="H104" i="38"/>
  <c r="AJ298" i="38"/>
  <c r="AQ167" i="38"/>
  <c r="I355" i="38"/>
  <c r="V173" i="38"/>
  <c r="S191" i="38"/>
  <c r="D368" i="38"/>
  <c r="BE368" i="38" s="1"/>
  <c r="AJ322" i="38"/>
  <c r="AK264" i="38"/>
  <c r="T279" i="38"/>
  <c r="U99" i="38"/>
  <c r="AO95" i="38"/>
  <c r="H80" i="38"/>
  <c r="I195" i="38"/>
  <c r="L322" i="38"/>
  <c r="AS83" i="38"/>
  <c r="AE219" i="38"/>
  <c r="AM78" i="38"/>
  <c r="AH76" i="38"/>
  <c r="T167" i="38"/>
  <c r="BC167" i="38" s="1"/>
  <c r="AP133" i="38"/>
  <c r="AH110" i="38"/>
  <c r="N78" i="38"/>
  <c r="AR289" i="38"/>
  <c r="T188" i="38"/>
  <c r="D126" i="38"/>
  <c r="AN355" i="38"/>
  <c r="D274" i="38"/>
  <c r="AM156" i="38"/>
  <c r="AG99" i="38"/>
  <c r="AP389" i="38"/>
  <c r="N377" i="38"/>
  <c r="AB364" i="38"/>
  <c r="AR411" i="38"/>
  <c r="AK261" i="38"/>
  <c r="AQ102" i="38"/>
  <c r="AJ214" i="38"/>
  <c r="AD148" i="38"/>
  <c r="AB454" i="38"/>
  <c r="J77" i="38"/>
  <c r="T345" i="38"/>
  <c r="AM105" i="38"/>
  <c r="AP266" i="38"/>
  <c r="AT364" i="38"/>
  <c r="N433" i="38"/>
  <c r="AJ94" i="38"/>
  <c r="AK156" i="38"/>
  <c r="K429" i="38"/>
  <c r="Z210" i="38"/>
  <c r="I253" i="38"/>
  <c r="K101" i="38"/>
  <c r="AJ136" i="38"/>
  <c r="S81" i="38"/>
  <c r="P165" i="38"/>
  <c r="W141" i="38"/>
  <c r="AC110" i="38"/>
  <c r="AR106" i="38"/>
  <c r="P235" i="38"/>
  <c r="S454" i="38"/>
  <c r="AL316" i="38"/>
  <c r="U154" i="38"/>
  <c r="AC192" i="38"/>
  <c r="AF157" i="38"/>
  <c r="AN90" i="38"/>
  <c r="T107" i="38"/>
  <c r="AR356" i="38"/>
  <c r="AG197" i="38"/>
  <c r="P221" i="38"/>
  <c r="Y164" i="38"/>
  <c r="I100" i="38"/>
  <c r="AI141" i="38"/>
  <c r="Z103" i="38"/>
  <c r="AG75" i="38"/>
  <c r="AT126" i="38"/>
  <c r="AL76" i="38"/>
  <c r="AC166" i="38"/>
  <c r="AN251" i="38"/>
  <c r="AR107" i="38"/>
  <c r="AT224" i="38"/>
  <c r="AQ95" i="38"/>
  <c r="W84" i="38"/>
  <c r="Y470" i="38"/>
  <c r="AN193" i="38"/>
  <c r="Y143" i="38"/>
  <c r="AJ86" i="38"/>
  <c r="AQ220" i="38"/>
  <c r="AS116" i="38"/>
  <c r="J149" i="38"/>
  <c r="AT331" i="38"/>
  <c r="AH301" i="38"/>
  <c r="M426" i="38"/>
  <c r="I248" i="38"/>
  <c r="W209" i="38"/>
  <c r="U228" i="38"/>
  <c r="L271" i="38"/>
  <c r="X223" i="38"/>
  <c r="AD304" i="38"/>
  <c r="M360" i="38"/>
  <c r="AD359" i="38"/>
  <c r="L377" i="38"/>
  <c r="M82" i="38"/>
  <c r="AF258" i="38"/>
  <c r="U262" i="38"/>
  <c r="AE200" i="38"/>
  <c r="G90" i="38"/>
  <c r="P86" i="38"/>
  <c r="AH393" i="38"/>
  <c r="AI281" i="38"/>
  <c r="AC252" i="38"/>
  <c r="I94" i="38"/>
  <c r="M248" i="38"/>
  <c r="AS345" i="38"/>
  <c r="AR186" i="38"/>
  <c r="U182" i="38"/>
  <c r="AA247" i="38"/>
  <c r="AC291" i="38"/>
  <c r="AB169" i="38"/>
  <c r="AA157" i="38"/>
  <c r="AR306" i="38"/>
  <c r="I112" i="38"/>
  <c r="AE160" i="38"/>
  <c r="AH134" i="38"/>
  <c r="AF398" i="38"/>
  <c r="AP278" i="38"/>
  <c r="E392" i="38"/>
  <c r="X256" i="38"/>
  <c r="N124" i="38"/>
  <c r="AM125" i="38"/>
  <c r="O100" i="38"/>
  <c r="AE175" i="38"/>
  <c r="F75" i="38"/>
  <c r="H336" i="38"/>
  <c r="AD330" i="38"/>
  <c r="Y264" i="38"/>
  <c r="AI275" i="38"/>
  <c r="AG106" i="38"/>
  <c r="S192" i="38"/>
  <c r="D264" i="38"/>
  <c r="BC264" i="38" s="1"/>
  <c r="N199" i="38"/>
  <c r="AL279" i="38"/>
  <c r="AE201" i="38"/>
  <c r="U232" i="38"/>
  <c r="AM93" i="38"/>
  <c r="AQ270" i="38"/>
  <c r="AQ180" i="38"/>
  <c r="AS111" i="38"/>
  <c r="AB312" i="38"/>
  <c r="X148" i="38"/>
  <c r="W280" i="38"/>
  <c r="Z99" i="38"/>
  <c r="I318" i="38"/>
  <c r="AJ148" i="38"/>
  <c r="W213" i="38"/>
  <c r="AB134" i="38"/>
  <c r="AR130" i="38"/>
  <c r="D462" i="38"/>
  <c r="Y217" i="38"/>
  <c r="F309" i="38"/>
  <c r="W108" i="38"/>
  <c r="AO232" i="38"/>
  <c r="Y92" i="38"/>
  <c r="AC283" i="38"/>
  <c r="T149" i="38"/>
  <c r="AR315" i="38"/>
  <c r="AF84" i="38"/>
  <c r="AN214" i="38"/>
  <c r="Y188" i="38"/>
  <c r="AD325" i="38"/>
  <c r="AR226" i="38"/>
  <c r="Z244" i="38"/>
  <c r="AQ91" i="38"/>
  <c r="AB138" i="38"/>
  <c r="AN82" i="38"/>
  <c r="AD336" i="38"/>
  <c r="W120" i="38"/>
  <c r="AI173" i="38"/>
  <c r="AK456" i="38"/>
  <c r="AS317" i="38"/>
  <c r="J104" i="38"/>
  <c r="AN306" i="38"/>
  <c r="AC201" i="38"/>
  <c r="J126" i="38"/>
  <c r="W106" i="38"/>
  <c r="N392" i="38"/>
  <c r="AM212" i="38"/>
  <c r="T112" i="38"/>
  <c r="AM100" i="38"/>
  <c r="W224" i="38"/>
  <c r="I143" i="38"/>
  <c r="AN366" i="38"/>
  <c r="X96" i="38"/>
  <c r="U259" i="38"/>
  <c r="AT187" i="38"/>
  <c r="U352" i="38"/>
  <c r="AI86" i="38"/>
  <c r="AR109" i="38"/>
  <c r="X168" i="38"/>
  <c r="P216" i="38"/>
  <c r="AC140" i="38"/>
  <c r="AH128" i="38"/>
  <c r="AD153" i="38"/>
  <c r="X78" i="38"/>
  <c r="AM116" i="38"/>
  <c r="AO448" i="38"/>
  <c r="P88" i="38"/>
  <c r="Z326" i="38"/>
  <c r="N84" i="38"/>
  <c r="P257" i="38"/>
  <c r="T245" i="38"/>
  <c r="AT182" i="38"/>
  <c r="G204" i="38"/>
  <c r="AT166" i="38"/>
  <c r="AH392" i="38"/>
  <c r="T97" i="38"/>
  <c r="AP244" i="38"/>
  <c r="AG218" i="38"/>
  <c r="P187" i="38"/>
  <c r="E323" i="38"/>
  <c r="AK287" i="38"/>
  <c r="E146" i="38"/>
  <c r="K211" i="38"/>
  <c r="N112" i="38"/>
  <c r="AT106" i="38"/>
  <c r="AT90" i="38"/>
  <c r="J220" i="38"/>
  <c r="X311" i="38"/>
  <c r="AR140" i="38"/>
  <c r="N167" i="38"/>
  <c r="AK362" i="38"/>
  <c r="G167" i="38"/>
  <c r="AG160" i="38"/>
  <c r="H346" i="38"/>
  <c r="AK150" i="38"/>
  <c r="Z138" i="38"/>
  <c r="AT247" i="38"/>
  <c r="AR89" i="38"/>
  <c r="T147" i="38"/>
  <c r="T224" i="38"/>
  <c r="AC129" i="38"/>
  <c r="AD177" i="38"/>
  <c r="K116" i="38"/>
  <c r="AS286" i="38"/>
  <c r="AH259" i="38"/>
  <c r="H295" i="38"/>
  <c r="AD409" i="38"/>
  <c r="AG333" i="38"/>
  <c r="T114" i="38"/>
  <c r="P110" i="38"/>
  <c r="I76" i="38"/>
  <c r="I84" i="38"/>
  <c r="R417" i="38"/>
  <c r="AH254" i="38"/>
  <c r="L467" i="38"/>
  <c r="AN185" i="38"/>
  <c r="AA216" i="38"/>
  <c r="T220" i="38"/>
  <c r="AQ355" i="38"/>
  <c r="F269" i="38"/>
  <c r="AR467" i="38"/>
  <c r="AT99" i="38"/>
  <c r="N262" i="38"/>
  <c r="M122" i="38"/>
  <c r="AB129" i="38"/>
  <c r="AB373" i="38"/>
  <c r="T307" i="38"/>
  <c r="W423" i="38"/>
  <c r="AN245" i="38"/>
  <c r="P145" i="38"/>
  <c r="AF356" i="38"/>
  <c r="AQ350" i="38"/>
  <c r="AP312" i="38"/>
  <c r="E135" i="38"/>
  <c r="N180" i="38"/>
  <c r="AI280" i="38"/>
  <c r="AO422" i="38"/>
  <c r="Y394" i="38"/>
  <c r="AA264" i="38"/>
  <c r="W131" i="38"/>
  <c r="L116" i="38"/>
  <c r="U280" i="38"/>
  <c r="AR213" i="38"/>
  <c r="AL140" i="38"/>
  <c r="O245" i="38"/>
  <c r="E429" i="38"/>
  <c r="Y121" i="38"/>
  <c r="K246" i="38"/>
  <c r="T351" i="38"/>
  <c r="AI363" i="38"/>
  <c r="AS341" i="38"/>
  <c r="D173" i="38"/>
  <c r="AE215" i="38"/>
  <c r="M81" i="38"/>
  <c r="Y215" i="38"/>
  <c r="AT234" i="38"/>
  <c r="U313" i="38"/>
  <c r="AO142" i="38"/>
  <c r="AA188" i="38"/>
  <c r="AG134" i="38"/>
  <c r="AJ324" i="38"/>
  <c r="V150" i="38"/>
  <c r="L246" i="38"/>
  <c r="AP217" i="38"/>
  <c r="AD80" i="38"/>
  <c r="I82" i="38"/>
  <c r="AF373" i="38"/>
  <c r="AG226" i="38"/>
  <c r="U89" i="38"/>
  <c r="AN203" i="38"/>
  <c r="W147" i="38"/>
  <c r="AJ233" i="38"/>
  <c r="Y304" i="38"/>
  <c r="AF82" i="38"/>
  <c r="AO296" i="38"/>
  <c r="I373" i="38"/>
  <c r="AT428" i="38"/>
  <c r="V353" i="38"/>
  <c r="AA102" i="38"/>
  <c r="AP281" i="38"/>
  <c r="V444" i="38"/>
  <c r="AA301" i="38"/>
  <c r="AS368" i="38"/>
  <c r="AS212" i="38"/>
  <c r="AO229" i="38"/>
  <c r="W264" i="38"/>
  <c r="S140" i="38"/>
  <c r="AO278" i="38"/>
  <c r="X205" i="38"/>
  <c r="W321" i="38"/>
  <c r="S436" i="38"/>
  <c r="AH162" i="38"/>
  <c r="AO462" i="38"/>
  <c r="P98" i="38"/>
  <c r="AT97" i="38"/>
  <c r="AM280" i="38"/>
  <c r="G110" i="38"/>
  <c r="AG168" i="38"/>
  <c r="AR199" i="38"/>
  <c r="G155" i="38"/>
  <c r="AO134" i="38"/>
  <c r="V158" i="38"/>
  <c r="Y113" i="38"/>
  <c r="AN231" i="38"/>
  <c r="O76" i="38"/>
  <c r="M415" i="38"/>
  <c r="AL323" i="38"/>
  <c r="S126" i="38"/>
  <c r="AQ183" i="38"/>
  <c r="AF149" i="38"/>
  <c r="D329" i="38"/>
  <c r="M295" i="38"/>
  <c r="I122" i="38"/>
  <c r="K331" i="38"/>
  <c r="Z217" i="38"/>
  <c r="AD228" i="38"/>
  <c r="N169" i="38"/>
  <c r="AG433" i="38"/>
  <c r="AL390" i="38"/>
  <c r="AK74" i="38"/>
  <c r="AK273" i="38"/>
  <c r="X171" i="38"/>
  <c r="AG233" i="38"/>
  <c r="AK399" i="38"/>
  <c r="AT142" i="38"/>
  <c r="U140" i="38"/>
  <c r="O88" i="38"/>
  <c r="AH346" i="38"/>
  <c r="AI106" i="38"/>
  <c r="T91" i="38"/>
  <c r="AK404" i="38"/>
  <c r="I469" i="38"/>
  <c r="Y112" i="38"/>
  <c r="X104" i="38"/>
  <c r="H105" i="38"/>
  <c r="S113" i="38"/>
  <c r="U127" i="38"/>
  <c r="AO187" i="38"/>
  <c r="T193" i="38"/>
  <c r="N113" i="38"/>
  <c r="O168" i="38"/>
  <c r="AT360" i="38"/>
  <c r="I102" i="38"/>
  <c r="AO368" i="38"/>
  <c r="K431" i="38"/>
  <c r="L214" i="38"/>
  <c r="R336" i="38"/>
  <c r="AE370" i="38"/>
  <c r="AG154" i="38"/>
  <c r="W179" i="38"/>
  <c r="AA117" i="38"/>
  <c r="D456" i="38"/>
  <c r="AJ283" i="38"/>
  <c r="AO121" i="38"/>
  <c r="I324" i="38"/>
  <c r="X77" i="38"/>
  <c r="AT292" i="38"/>
  <c r="N88" i="38"/>
  <c r="AB124" i="38"/>
  <c r="AG237" i="38"/>
  <c r="S359" i="38"/>
  <c r="I176" i="38"/>
  <c r="H303" i="38"/>
  <c r="AI114" i="38"/>
  <c r="AA122" i="38"/>
  <c r="AP236" i="38"/>
  <c r="AB244" i="38"/>
  <c r="Z105" i="38"/>
  <c r="AO295" i="38"/>
  <c r="AC183" i="38"/>
  <c r="AA465" i="38"/>
  <c r="L136" i="38"/>
  <c r="AH78" i="38"/>
  <c r="AQ342" i="38"/>
  <c r="O449" i="38"/>
  <c r="R386" i="38"/>
  <c r="W316" i="38"/>
  <c r="G365" i="38"/>
  <c r="AI323" i="38"/>
  <c r="AJ178" i="38"/>
  <c r="AE412" i="38"/>
  <c r="E215" i="38"/>
  <c r="K235" i="38"/>
  <c r="AO206" i="38"/>
  <c r="Y375" i="38"/>
  <c r="N103" i="38"/>
  <c r="AA118" i="38"/>
  <c r="AH240" i="38"/>
  <c r="O219" i="38"/>
  <c r="AP238" i="38"/>
  <c r="Y213" i="38"/>
  <c r="AM451" i="38"/>
  <c r="AO429" i="38"/>
  <c r="L135" i="38"/>
  <c r="AR117" i="38"/>
  <c r="Z337" i="38"/>
  <c r="AF196" i="38"/>
  <c r="M140" i="38"/>
  <c r="AB285" i="38"/>
  <c r="T142" i="38"/>
  <c r="O176" i="38"/>
  <c r="X199" i="38"/>
  <c r="AQ149" i="38"/>
  <c r="AG145" i="38"/>
  <c r="K124" i="38"/>
  <c r="AN294" i="38"/>
  <c r="K119" i="38"/>
  <c r="U162" i="38"/>
  <c r="E126" i="38"/>
  <c r="G124" i="38"/>
  <c r="AC344" i="38"/>
  <c r="AL150" i="38"/>
  <c r="V78" i="38"/>
  <c r="K333" i="38"/>
  <c r="AO271" i="38"/>
  <c r="O259" i="38"/>
  <c r="H117" i="38"/>
  <c r="N89" i="38"/>
  <c r="AB232" i="38"/>
  <c r="T201" i="38"/>
  <c r="H186" i="38"/>
  <c r="T262" i="38"/>
  <c r="S232" i="38"/>
  <c r="X181" i="38"/>
  <c r="G461" i="38"/>
  <c r="L177" i="38"/>
  <c r="AS285" i="38"/>
  <c r="AM244" i="38"/>
  <c r="AD232" i="38"/>
  <c r="AE190" i="38"/>
  <c r="AF152" i="38"/>
  <c r="AQ144" i="38"/>
  <c r="AK209" i="38"/>
  <c r="I236" i="38"/>
  <c r="AM237" i="38"/>
  <c r="AH314" i="38"/>
  <c r="AE468" i="38"/>
  <c r="E385" i="38"/>
  <c r="AQ305" i="38"/>
  <c r="AF325" i="38"/>
  <c r="AQ288" i="38"/>
  <c r="I163" i="38"/>
  <c r="S123" i="38"/>
  <c r="AD231" i="38"/>
  <c r="AT326" i="38"/>
  <c r="I273" i="38"/>
  <c r="I115" i="38"/>
  <c r="AI401" i="38"/>
  <c r="W190" i="38"/>
  <c r="AT401" i="38"/>
  <c r="T161" i="38"/>
  <c r="AN141" i="38"/>
  <c r="O133" i="38"/>
  <c r="AJ386" i="38"/>
  <c r="W276" i="38"/>
  <c r="W124" i="38"/>
  <c r="AA97" i="38"/>
  <c r="AK325" i="38"/>
  <c r="AQ93" i="38"/>
  <c r="AT218" i="38"/>
  <c r="AL138" i="38"/>
  <c r="AB100" i="38"/>
  <c r="AK228" i="38"/>
  <c r="W463" i="38"/>
  <c r="AI133" i="38"/>
  <c r="G188" i="38"/>
  <c r="AL110" i="38"/>
  <c r="AT84" i="38"/>
  <c r="V265" i="38"/>
  <c r="AK182" i="38"/>
  <c r="AF273" i="38"/>
  <c r="AL115" i="38"/>
  <c r="H355" i="38"/>
  <c r="D100" i="38"/>
  <c r="AB187" i="38"/>
  <c r="AP260" i="38"/>
  <c r="D284" i="38"/>
  <c r="AL394" i="38"/>
  <c r="AE85" i="38"/>
  <c r="AI102" i="38"/>
  <c r="AM201" i="38"/>
  <c r="X343" i="38"/>
  <c r="P420" i="38"/>
  <c r="AG122" i="38"/>
  <c r="J102" i="38"/>
  <c r="M127" i="38"/>
  <c r="AJ202" i="38"/>
  <c r="AS246" i="38"/>
  <c r="M339" i="38"/>
  <c r="J295" i="38"/>
  <c r="AL213" i="38"/>
  <c r="AS77" i="38"/>
  <c r="AB173" i="38"/>
  <c r="O193" i="38"/>
  <c r="AT190" i="38"/>
  <c r="AQ286" i="38"/>
  <c r="AD349" i="38"/>
  <c r="AM358" i="38"/>
  <c r="AA174" i="38"/>
  <c r="AL220" i="38"/>
  <c r="H78" i="38"/>
  <c r="AD366" i="38"/>
  <c r="I264" i="38"/>
  <c r="Y275" i="38"/>
  <c r="AG150" i="38"/>
  <c r="AK280" i="38"/>
  <c r="AD312" i="38"/>
  <c r="AF302" i="38"/>
  <c r="S218" i="38"/>
  <c r="T125" i="38"/>
  <c r="AO264" i="38"/>
  <c r="N142" i="38"/>
  <c r="AQ97" i="38"/>
  <c r="N181" i="38"/>
  <c r="AM138" i="38"/>
  <c r="AJ103" i="38"/>
  <c r="AS88" i="38"/>
  <c r="O444" i="38"/>
  <c r="G160" i="38"/>
  <c r="G123" i="38"/>
  <c r="P134" i="38"/>
  <c r="AF187" i="38"/>
  <c r="AI146" i="38"/>
  <c r="U152" i="38"/>
  <c r="X134" i="38"/>
  <c r="M343" i="38"/>
  <c r="AL283" i="38"/>
  <c r="AP189" i="38"/>
  <c r="AA180" i="38"/>
  <c r="T132" i="38"/>
  <c r="AG120" i="38"/>
  <c r="K152" i="38"/>
  <c r="AH308" i="38"/>
  <c r="AA94" i="38"/>
  <c r="Z395" i="38"/>
  <c r="L113" i="38"/>
  <c r="W469" i="38"/>
  <c r="W296" i="38"/>
  <c r="AL83" i="38"/>
  <c r="I119" i="38"/>
  <c r="AB333" i="38"/>
  <c r="P222" i="38"/>
  <c r="U81" i="38"/>
  <c r="P94" i="38"/>
  <c r="AM444" i="38"/>
  <c r="AJ239" i="38"/>
  <c r="H110" i="38"/>
  <c r="Z234" i="38"/>
  <c r="V170" i="38"/>
  <c r="G127" i="38"/>
  <c r="Z324" i="38"/>
  <c r="I208" i="38"/>
  <c r="I134" i="38"/>
  <c r="AD421" i="38"/>
  <c r="H148" i="38"/>
  <c r="AE244" i="38"/>
  <c r="Y137" i="38"/>
  <c r="I106" i="38"/>
  <c r="T207" i="38"/>
  <c r="W265" i="38"/>
  <c r="W102" i="38"/>
  <c r="AO472" i="38"/>
  <c r="AO181" i="38"/>
  <c r="I145" i="38"/>
  <c r="AF210" i="38"/>
  <c r="AB156" i="38"/>
  <c r="K158" i="38"/>
  <c r="X272" i="38"/>
  <c r="X360" i="38"/>
  <c r="M325" i="38"/>
  <c r="AK197" i="38"/>
  <c r="AE165" i="38"/>
  <c r="O408" i="38"/>
  <c r="W285" i="38"/>
  <c r="AI220" i="38"/>
  <c r="AQ250" i="38"/>
  <c r="Q209" i="38"/>
  <c r="AG184" i="38"/>
  <c r="AM135" i="38"/>
  <c r="AP436" i="38"/>
  <c r="X128" i="38"/>
  <c r="X90" i="38"/>
  <c r="AL118" i="38"/>
  <c r="M403" i="38"/>
  <c r="S204" i="38"/>
  <c r="W134" i="38"/>
  <c r="AB83" i="38"/>
  <c r="G194" i="38"/>
  <c r="AK310" i="38"/>
  <c r="AE389" i="38"/>
  <c r="AJ183" i="38"/>
  <c r="AC121" i="38"/>
  <c r="V167" i="38"/>
  <c r="Y98" i="38"/>
  <c r="K134" i="38"/>
  <c r="AG74" i="38"/>
  <c r="AD390" i="38"/>
  <c r="P419" i="38"/>
  <c r="AD96" i="38"/>
  <c r="V192" i="38"/>
  <c r="AS130" i="38"/>
  <c r="V408" i="38"/>
  <c r="S184" i="38"/>
  <c r="H182" i="38"/>
  <c r="AK296" i="38"/>
  <c r="AJ187" i="38"/>
  <c r="D210" i="38"/>
  <c r="AQ238" i="38"/>
  <c r="S161" i="38"/>
  <c r="AE222" i="38"/>
  <c r="AG177" i="38"/>
  <c r="K112" i="38"/>
  <c r="AK290" i="38"/>
  <c r="AG77" i="38"/>
  <c r="AH163" i="38"/>
  <c r="J273" i="38"/>
  <c r="AC449" i="38"/>
  <c r="P181" i="38"/>
  <c r="L430" i="38"/>
  <c r="J258" i="38"/>
  <c r="L314" i="38"/>
  <c r="AK239" i="38"/>
  <c r="N438" i="38"/>
  <c r="AJ200" i="38"/>
  <c r="H421" i="38"/>
  <c r="S265" i="38"/>
  <c r="J439" i="38"/>
  <c r="I194" i="38"/>
  <c r="N228" i="38"/>
  <c r="P303" i="38"/>
  <c r="AD456" i="38"/>
  <c r="AK199" i="38"/>
  <c r="N326" i="38"/>
  <c r="Z442" i="38"/>
  <c r="U312" i="38"/>
  <c r="E255" i="38"/>
  <c r="X207" i="38"/>
  <c r="M180" i="38"/>
  <c r="AK271" i="38"/>
  <c r="M400" i="38"/>
  <c r="N302" i="38"/>
  <c r="S240" i="38"/>
  <c r="AM88" i="38"/>
  <c r="AM141" i="38"/>
  <c r="AR255" i="38"/>
  <c r="H109" i="38"/>
  <c r="AG258" i="38"/>
  <c r="AT269" i="38"/>
  <c r="G148" i="38"/>
  <c r="AQ266" i="38"/>
  <c r="AR341" i="38"/>
  <c r="U138" i="38"/>
  <c r="AO219" i="38"/>
  <c r="X243" i="38"/>
  <c r="AG147" i="38"/>
  <c r="Y96" i="38"/>
  <c r="AT212" i="38"/>
  <c r="AA452" i="38"/>
  <c r="O407" i="38"/>
  <c r="T242" i="38"/>
  <c r="E308" i="38"/>
  <c r="S282" i="38"/>
  <c r="W90" i="38"/>
  <c r="H77" i="38"/>
  <c r="AO259" i="38"/>
  <c r="Y116" i="38"/>
  <c r="P156" i="38"/>
  <c r="R304" i="38"/>
  <c r="AN458" i="38"/>
  <c r="X332" i="38"/>
  <c r="P219" i="38"/>
  <c r="L84" i="38"/>
  <c r="Z89" i="38"/>
  <c r="K256" i="38"/>
  <c r="AI387" i="38"/>
  <c r="AS149" i="38"/>
  <c r="O286" i="38"/>
  <c r="AG94" i="38"/>
  <c r="O435" i="38"/>
  <c r="AS80" i="38"/>
  <c r="H308" i="38"/>
  <c r="AO415" i="38"/>
  <c r="T88" i="38"/>
  <c r="S129" i="38"/>
  <c r="G130" i="38"/>
  <c r="O170" i="38"/>
  <c r="AO378" i="38"/>
  <c r="AS280" i="38"/>
  <c r="AB197" i="38"/>
  <c r="T425" i="38"/>
  <c r="V378" i="38"/>
  <c r="AO208" i="38"/>
  <c r="M425" i="38"/>
  <c r="AP197" i="38"/>
  <c r="AL391" i="38"/>
  <c r="AG373" i="38"/>
  <c r="U379" i="38"/>
  <c r="Z306" i="38"/>
  <c r="Z171" i="38"/>
  <c r="J229" i="38"/>
  <c r="AB95" i="38"/>
  <c r="N137" i="38"/>
  <c r="AG238" i="38"/>
  <c r="AE243" i="38"/>
  <c r="AR131" i="38"/>
  <c r="AC271" i="38"/>
  <c r="S83" i="38"/>
  <c r="AF197" i="38"/>
  <c r="H134" i="38"/>
  <c r="AO189" i="38"/>
  <c r="G113" i="38"/>
  <c r="AN267" i="38"/>
  <c r="S381" i="38"/>
  <c r="AJ166" i="38"/>
  <c r="V315" i="38"/>
  <c r="P463" i="38"/>
  <c r="AB97" i="38"/>
  <c r="U451" i="38"/>
  <c r="M220" i="38"/>
  <c r="AM459" i="38"/>
  <c r="X291" i="38"/>
  <c r="V301" i="38"/>
  <c r="AK256" i="38"/>
  <c r="G415" i="38"/>
  <c r="AD101" i="38"/>
  <c r="AM122" i="38"/>
  <c r="H135" i="38"/>
  <c r="AA114" i="38"/>
  <c r="X98" i="38"/>
  <c r="X312" i="38"/>
  <c r="AB193" i="38"/>
  <c r="H141" i="38"/>
  <c r="AK244" i="38"/>
  <c r="D160" i="38"/>
  <c r="I186" i="38"/>
  <c r="U120" i="38"/>
  <c r="AK329" i="38"/>
  <c r="W82" i="38"/>
  <c r="L320" i="38"/>
  <c r="T189" i="38"/>
  <c r="AH194" i="38"/>
  <c r="L227" i="38"/>
  <c r="L107" i="38"/>
  <c r="AE149" i="38"/>
  <c r="Y167" i="38"/>
  <c r="AM188" i="38"/>
  <c r="L104" i="38"/>
  <c r="G178" i="38"/>
  <c r="AI149" i="38"/>
  <c r="AD225" i="38"/>
  <c r="S241" i="38"/>
  <c r="AK420" i="38"/>
  <c r="AJ216" i="38"/>
  <c r="AE250" i="38"/>
  <c r="L343" i="38"/>
  <c r="AK93" i="38"/>
  <c r="G199" i="38"/>
  <c r="K188" i="38"/>
  <c r="U133" i="38"/>
  <c r="O131" i="38"/>
  <c r="AL340" i="38"/>
  <c r="N146" i="38"/>
  <c r="AT286" i="38"/>
  <c r="AD77" i="38"/>
  <c r="AP296" i="38"/>
  <c r="U390" i="38"/>
  <c r="H397" i="38"/>
  <c r="AE226" i="38"/>
  <c r="V156" i="38"/>
  <c r="AM285" i="38"/>
  <c r="L202" i="38"/>
  <c r="AE164" i="38"/>
  <c r="O145" i="38"/>
  <c r="AB327" i="38"/>
  <c r="U205" i="38"/>
  <c r="L139" i="38"/>
  <c r="Z288" i="38"/>
  <c r="AR218" i="38"/>
  <c r="AF283" i="38"/>
  <c r="G431" i="38"/>
  <c r="AM447" i="38"/>
  <c r="S278" i="38"/>
  <c r="K155" i="38"/>
  <c r="N172" i="38"/>
  <c r="F359" i="38"/>
  <c r="X397" i="38"/>
  <c r="X106" i="38"/>
  <c r="AQ372" i="38"/>
  <c r="W261" i="38"/>
  <c r="AE345" i="38"/>
  <c r="AG367" i="38"/>
  <c r="O256" i="38"/>
  <c r="AT383" i="38"/>
  <c r="H227" i="38"/>
  <c r="Y201" i="38"/>
  <c r="AS333" i="38"/>
  <c r="AA189" i="38"/>
  <c r="AJ106" i="38"/>
  <c r="F145" i="38"/>
  <c r="AN165" i="38"/>
  <c r="M134" i="38"/>
  <c r="P153" i="38"/>
  <c r="Y94" i="38"/>
  <c r="H260" i="38"/>
  <c r="Z212" i="38"/>
  <c r="T221" i="38"/>
  <c r="AS227" i="38"/>
  <c r="G325" i="38"/>
  <c r="D166" i="38"/>
  <c r="AK270" i="38"/>
  <c r="X293" i="38"/>
  <c r="AM145" i="38"/>
  <c r="N333" i="38"/>
  <c r="H123" i="38"/>
  <c r="X110" i="38"/>
  <c r="AO163" i="38"/>
  <c r="Y148" i="38"/>
  <c r="AS247" i="38"/>
  <c r="AS155" i="38"/>
  <c r="AA105" i="38"/>
  <c r="AG216" i="38"/>
  <c r="S329" i="38"/>
  <c r="AK153" i="38"/>
  <c r="V331" i="38"/>
  <c r="AA241" i="38"/>
  <c r="I85" i="38"/>
  <c r="U398" i="38"/>
  <c r="X458" i="38"/>
  <c r="AD462" i="38"/>
  <c r="I337" i="38"/>
  <c r="AN191" i="38"/>
  <c r="AR187" i="38"/>
  <c r="V106" i="38"/>
  <c r="AI328" i="38"/>
  <c r="V209" i="38"/>
  <c r="AD94" i="38"/>
  <c r="AB321" i="38"/>
  <c r="U378" i="38"/>
  <c r="V211" i="38"/>
  <c r="L189" i="38"/>
  <c r="J211" i="38"/>
  <c r="Z142" i="38"/>
  <c r="AF183" i="38"/>
  <c r="AM174" i="38"/>
  <c r="AH417" i="38"/>
  <c r="AP102" i="38"/>
  <c r="AH75" i="38"/>
  <c r="AH305" i="38"/>
  <c r="AD108" i="38"/>
  <c r="AN99" i="38"/>
  <c r="AP359" i="38"/>
  <c r="AL266" i="38"/>
  <c r="AA399" i="38"/>
  <c r="AA380" i="38"/>
  <c r="G233" i="38"/>
  <c r="AA441" i="38"/>
  <c r="S267" i="38"/>
  <c r="AI126" i="38"/>
  <c r="AA98" i="38"/>
  <c r="L77" i="38"/>
  <c r="L459" i="38"/>
  <c r="AJ363" i="38"/>
  <c r="W135" i="38"/>
  <c r="AN172" i="38"/>
  <c r="AQ162" i="38"/>
  <c r="AD137" i="38"/>
  <c r="AG314" i="38"/>
  <c r="F140" i="38"/>
  <c r="AJ124" i="38"/>
  <c r="AH423" i="38"/>
  <c r="W226" i="38"/>
  <c r="AS164" i="38"/>
  <c r="L161" i="38"/>
  <c r="AS231" i="38"/>
  <c r="AR147" i="38"/>
  <c r="X186" i="38"/>
  <c r="G356" i="38"/>
  <c r="AB229" i="38"/>
  <c r="AO122" i="38"/>
  <c r="J326" i="38"/>
  <c r="G334" i="38"/>
  <c r="Y387" i="38"/>
  <c r="J206" i="38"/>
  <c r="AP306" i="38"/>
  <c r="AD86" i="38"/>
  <c r="AS409" i="38"/>
  <c r="AB278" i="38"/>
  <c r="AD149" i="38"/>
  <c r="AO111" i="38"/>
  <c r="AN420" i="38"/>
  <c r="AR96" i="38"/>
  <c r="AL125" i="38"/>
  <c r="P204" i="38"/>
  <c r="W114" i="38"/>
  <c r="I216" i="38"/>
  <c r="AR145" i="38"/>
  <c r="U227" i="38"/>
  <c r="AL158" i="38"/>
  <c r="S153" i="38"/>
  <c r="X169" i="38"/>
  <c r="J160" i="38"/>
  <c r="G376" i="38"/>
  <c r="AD176" i="38"/>
  <c r="AA115" i="38"/>
  <c r="AP153" i="38"/>
  <c r="AH234" i="38"/>
  <c r="AC191" i="38"/>
  <c r="AK319" i="38"/>
  <c r="AE150" i="38"/>
  <c r="Y265" i="38"/>
  <c r="AH113" i="38"/>
  <c r="AD307" i="38"/>
  <c r="L184" i="38"/>
  <c r="AQ426" i="38"/>
  <c r="AL241" i="38"/>
  <c r="AP463" i="38"/>
  <c r="V310" i="38"/>
  <c r="AC142" i="38"/>
  <c r="AO359" i="38"/>
  <c r="AM167" i="38"/>
  <c r="AN78" i="38"/>
  <c r="AO395" i="38"/>
  <c r="I215" i="38"/>
  <c r="AN313" i="38"/>
  <c r="AP240" i="38"/>
  <c r="AL209" i="38"/>
  <c r="AC226" i="38"/>
  <c r="Y194" i="38"/>
  <c r="AI172" i="38"/>
  <c r="Y257" i="38"/>
  <c r="AO106" i="38"/>
  <c r="AO88" i="38"/>
  <c r="J303" i="38"/>
  <c r="AA156" i="38"/>
  <c r="G164" i="38"/>
  <c r="AT154" i="38"/>
  <c r="K167" i="38"/>
  <c r="P255" i="38"/>
  <c r="U131" i="38"/>
  <c r="AE115" i="38"/>
  <c r="AP96" i="38"/>
  <c r="H164" i="38"/>
  <c r="AQ145" i="38"/>
  <c r="O121" i="38"/>
  <c r="E321" i="38"/>
  <c r="AQ243" i="38"/>
  <c r="AM323" i="38"/>
  <c r="E180" i="38"/>
  <c r="P396" i="38"/>
  <c r="AO115" i="38"/>
  <c r="AJ108" i="38"/>
  <c r="AO76" i="38"/>
  <c r="AQ307" i="38"/>
  <c r="X414" i="38"/>
  <c r="AL93" i="38"/>
  <c r="AJ116" i="38"/>
  <c r="AI240" i="38"/>
  <c r="L126" i="38"/>
  <c r="R285" i="38"/>
  <c r="AF316" i="38"/>
  <c r="AL427" i="38"/>
  <c r="AN142" i="38"/>
  <c r="AP167" i="38"/>
  <c r="P97" i="38"/>
  <c r="AB90" i="38"/>
  <c r="AN459" i="38"/>
  <c r="AR262" i="38"/>
  <c r="AT140" i="38"/>
  <c r="AE158" i="38"/>
  <c r="Y124" i="38"/>
  <c r="AA80" i="38"/>
  <c r="AJ101" i="38"/>
  <c r="AI105" i="38"/>
  <c r="F113" i="38"/>
  <c r="J89" i="38"/>
  <c r="AT111" i="38"/>
  <c r="O90" i="38"/>
  <c r="AM204" i="38"/>
  <c r="AT266" i="38"/>
  <c r="AR225" i="38"/>
  <c r="AM306" i="38"/>
  <c r="P75" i="38"/>
  <c r="L93" i="38"/>
  <c r="G133" i="38"/>
  <c r="Z183" i="38"/>
  <c r="AM279" i="38"/>
  <c r="AQ173" i="38"/>
  <c r="V166" i="38"/>
  <c r="T267" i="38"/>
  <c r="S261" i="38"/>
  <c r="AA109" i="38"/>
  <c r="AM325" i="38"/>
  <c r="AR452" i="38"/>
  <c r="AH289" i="38"/>
  <c r="S171" i="38"/>
  <c r="AO244" i="38"/>
  <c r="O84" i="38"/>
  <c r="H165" i="38"/>
  <c r="AJ220" i="38"/>
  <c r="O134" i="38"/>
  <c r="J398" i="38"/>
  <c r="AR195" i="38"/>
  <c r="S328" i="38"/>
  <c r="W346" i="38"/>
  <c r="AS78" i="38"/>
  <c r="AP98" i="38"/>
  <c r="AM79" i="38"/>
  <c r="M230" i="38"/>
  <c r="T271" i="38"/>
  <c r="AK103" i="38"/>
  <c r="AJ186" i="38"/>
  <c r="AG332" i="38"/>
  <c r="AE195" i="38"/>
  <c r="AG151" i="38"/>
  <c r="M258" i="38"/>
  <c r="AA374" i="38"/>
  <c r="AK114" i="38"/>
  <c r="AI87" i="38"/>
  <c r="V204" i="38"/>
  <c r="AN86" i="38"/>
  <c r="AP354" i="38"/>
  <c r="D371" i="38"/>
  <c r="BD371" i="38" s="1"/>
  <c r="AR124" i="38"/>
  <c r="AK116" i="38"/>
  <c r="AO170" i="38"/>
  <c r="S384" i="38"/>
  <c r="AP398" i="38"/>
  <c r="K257" i="38"/>
  <c r="AQ194" i="38"/>
  <c r="AO186" i="38"/>
  <c r="AR236" i="38"/>
  <c r="N101" i="38"/>
  <c r="AP277" i="38"/>
  <c r="AC149" i="38"/>
  <c r="Z116" i="38"/>
  <c r="AO275" i="38"/>
  <c r="Y81" i="38"/>
  <c r="O322" i="38"/>
  <c r="AN212" i="38"/>
  <c r="Y115" i="38"/>
  <c r="K162" i="38"/>
  <c r="U366" i="38"/>
  <c r="AS90" i="38"/>
  <c r="V237" i="38"/>
  <c r="AS170" i="38"/>
  <c r="AK99" i="38"/>
  <c r="AQ208" i="38"/>
  <c r="AT186" i="38"/>
  <c r="AA201" i="38"/>
  <c r="N100" i="38"/>
  <c r="AQ115" i="38"/>
  <c r="AC170" i="38"/>
  <c r="AS202" i="38"/>
  <c r="AA235" i="38"/>
  <c r="O421" i="38"/>
  <c r="AF172" i="38"/>
  <c r="AL86" i="38"/>
  <c r="W111" i="38"/>
  <c r="AR203" i="38"/>
  <c r="N125" i="38"/>
  <c r="N268" i="38"/>
  <c r="G212" i="38"/>
  <c r="AB335" i="38"/>
  <c r="AB428" i="38"/>
  <c r="K180" i="38"/>
  <c r="AQ178" i="38"/>
  <c r="AM146" i="38"/>
  <c r="V263" i="38"/>
  <c r="AR194" i="38"/>
  <c r="S141" i="38"/>
  <c r="AC177" i="38"/>
  <c r="Y75" i="38"/>
  <c r="S89" i="38"/>
  <c r="I356" i="38"/>
  <c r="D194" i="38"/>
  <c r="AM143" i="38"/>
  <c r="AH206" i="38"/>
  <c r="Z357" i="38"/>
  <c r="Y109" i="38"/>
  <c r="AA86" i="38"/>
  <c r="X142" i="38"/>
  <c r="AG81" i="38"/>
  <c r="H143" i="38"/>
  <c r="O309" i="38"/>
  <c r="X238" i="38"/>
  <c r="AB237" i="38"/>
  <c r="AE259" i="38"/>
  <c r="T155" i="38"/>
  <c r="L163" i="38"/>
  <c r="AA93" i="38"/>
  <c r="AR257" i="38"/>
  <c r="S374" i="38"/>
  <c r="V272" i="38"/>
  <c r="O180" i="38"/>
  <c r="Z378" i="38"/>
  <c r="AM161" i="38"/>
  <c r="AF436" i="38"/>
  <c r="AD151" i="38"/>
  <c r="J265" i="38"/>
  <c r="AG363" i="38"/>
  <c r="K339" i="38"/>
  <c r="AN154" i="38"/>
  <c r="P232" i="38"/>
  <c r="F85" i="38"/>
  <c r="AE341" i="38"/>
  <c r="W212" i="38"/>
  <c r="Z253" i="38"/>
  <c r="AM82" i="38"/>
  <c r="AT125" i="38"/>
  <c r="AF122" i="38"/>
  <c r="AP213" i="38"/>
  <c r="L131" i="38"/>
  <c r="AM218" i="38"/>
  <c r="N234" i="38"/>
  <c r="M398" i="38"/>
  <c r="AI215" i="38"/>
  <c r="N98" i="38"/>
  <c r="AL262" i="38"/>
  <c r="AC76" i="38"/>
  <c r="V228" i="38"/>
  <c r="K275" i="38"/>
  <c r="AH90" i="38"/>
  <c r="AH265" i="38"/>
  <c r="Y338" i="38"/>
  <c r="AH87" i="38"/>
  <c r="T249" i="38"/>
  <c r="N117" i="38"/>
  <c r="AT205" i="38"/>
  <c r="AE92" i="38"/>
  <c r="AC458" i="38"/>
  <c r="Y99" i="38"/>
  <c r="AF195" i="38"/>
  <c r="S100" i="38"/>
  <c r="W461" i="38"/>
  <c r="AS198" i="38"/>
  <c r="T100" i="38"/>
  <c r="AS82" i="38"/>
  <c r="M201" i="38"/>
  <c r="M231" i="38"/>
  <c r="S91" i="38"/>
  <c r="AG93" i="38"/>
  <c r="H178" i="38"/>
  <c r="AK110" i="38"/>
  <c r="T110" i="38"/>
  <c r="L310" i="38"/>
  <c r="AN351" i="38"/>
  <c r="AF151" i="38"/>
  <c r="AK406" i="38"/>
  <c r="AD135" i="38"/>
  <c r="O175" i="38"/>
  <c r="AM230" i="38"/>
  <c r="T360" i="38"/>
  <c r="AK221" i="38"/>
  <c r="AO185" i="38"/>
  <c r="AH93" i="38"/>
  <c r="V159" i="38"/>
  <c r="X126" i="38"/>
  <c r="O373" i="38"/>
  <c r="AP143" i="38"/>
  <c r="AD287" i="38"/>
  <c r="AJ208" i="38"/>
  <c r="AH327" i="38"/>
  <c r="AB388" i="38"/>
  <c r="I166" i="38"/>
  <c r="L112" i="38"/>
  <c r="AH100" i="38"/>
  <c r="T400" i="38"/>
  <c r="H138" i="38"/>
  <c r="K240" i="38"/>
  <c r="AM266" i="38"/>
  <c r="AK145" i="38"/>
  <c r="AF350" i="38"/>
  <c r="V346" i="38"/>
  <c r="AE197" i="38"/>
  <c r="AE96" i="38"/>
  <c r="L374" i="38"/>
  <c r="AK177" i="38"/>
  <c r="V234" i="38"/>
  <c r="L442" i="38"/>
  <c r="AI194" i="38"/>
  <c r="AI396" i="38"/>
  <c r="AS314" i="38"/>
  <c r="AA175" i="38"/>
  <c r="AH151" i="38"/>
  <c r="L307" i="38"/>
  <c r="M247" i="38"/>
  <c r="AD75" i="38"/>
  <c r="AS331" i="38"/>
  <c r="AG340" i="38"/>
  <c r="W468" i="38"/>
  <c r="AG165" i="38"/>
  <c r="K253" i="38"/>
  <c r="AR222" i="38"/>
  <c r="T453" i="38"/>
  <c r="AM226" i="38"/>
  <c r="AC330" i="38"/>
  <c r="AQ197" i="38"/>
  <c r="AI82" i="38"/>
  <c r="N186" i="38"/>
  <c r="T322" i="38"/>
  <c r="AN85" i="38"/>
  <c r="AJ82" i="38"/>
  <c r="O140" i="38"/>
  <c r="Y318" i="38"/>
  <c r="W153" i="38"/>
  <c r="S121" i="38"/>
  <c r="AB206" i="38"/>
  <c r="AH98" i="38"/>
  <c r="Q276" i="38"/>
  <c r="AJ127" i="38"/>
  <c r="J212" i="38"/>
  <c r="M101" i="38"/>
  <c r="BE101" i="38" s="1"/>
  <c r="L290" i="38"/>
  <c r="AB273" i="38"/>
  <c r="AF214" i="38"/>
  <c r="P130" i="38"/>
  <c r="AF292" i="38"/>
  <c r="M107" i="38"/>
  <c r="AA438" i="38"/>
  <c r="AS188" i="38"/>
  <c r="AL318" i="38"/>
  <c r="AD125" i="38"/>
  <c r="O94" i="38"/>
  <c r="AJ342" i="38"/>
  <c r="Z155" i="38"/>
  <c r="I185" i="38"/>
  <c r="AT219" i="38"/>
  <c r="U88" i="38"/>
  <c r="J186" i="38"/>
  <c r="AQ129" i="38"/>
  <c r="AI169" i="38"/>
  <c r="V392" i="38"/>
  <c r="Z81" i="38"/>
  <c r="AQ186" i="38"/>
  <c r="AJ78" i="38"/>
  <c r="AA268" i="38"/>
  <c r="AJ194" i="38"/>
  <c r="AS264" i="38"/>
  <c r="G165" i="38"/>
  <c r="AK83" i="38"/>
  <c r="AR85" i="38"/>
  <c r="AJ79" i="38"/>
  <c r="AI77" i="38"/>
  <c r="AM85" i="38"/>
  <c r="W115" i="38"/>
  <c r="AI257" i="38"/>
  <c r="AI158" i="38"/>
  <c r="U107" i="38"/>
  <c r="L281" i="38"/>
  <c r="AP160" i="38"/>
  <c r="X213" i="38"/>
  <c r="M141" i="38"/>
  <c r="AI378" i="38"/>
  <c r="N227" i="38"/>
  <c r="U77" i="38"/>
  <c r="Y184" i="38"/>
  <c r="AQ217" i="38"/>
  <c r="J271" i="38"/>
  <c r="AA194" i="38"/>
  <c r="Z147" i="38"/>
  <c r="AF204" i="38"/>
  <c r="AG280" i="38"/>
  <c r="AR185" i="38"/>
  <c r="Z79" i="38"/>
  <c r="S145" i="38"/>
  <c r="V83" i="38"/>
  <c r="T173" i="38"/>
  <c r="J243" i="38"/>
  <c r="L132" i="38"/>
  <c r="N77" i="38"/>
  <c r="U78" i="38"/>
  <c r="AA342" i="38"/>
  <c r="AO211" i="38"/>
  <c r="AL111" i="38"/>
  <c r="AA239" i="38"/>
  <c r="M290" i="38"/>
  <c r="AO169" i="38"/>
  <c r="S96" i="38"/>
  <c r="AH411" i="38"/>
  <c r="V402" i="38"/>
  <c r="F111" i="38"/>
  <c r="N171" i="38"/>
  <c r="AQ210" i="38"/>
  <c r="AA99" i="38"/>
  <c r="AT209" i="38"/>
  <c r="AJ96" i="38"/>
  <c r="P351" i="38"/>
  <c r="AE192" i="38"/>
  <c r="G215" i="38"/>
  <c r="I189" i="38"/>
  <c r="AP187" i="38"/>
  <c r="AG187" i="38"/>
  <c r="S259" i="38"/>
  <c r="AE233" i="38"/>
  <c r="Z170" i="38"/>
  <c r="AE330" i="38"/>
  <c r="X356" i="38"/>
  <c r="Z321" i="38"/>
  <c r="M173" i="38"/>
  <c r="AS304" i="38"/>
  <c r="AE146" i="38"/>
  <c r="T94" i="38"/>
  <c r="AG204" i="38"/>
  <c r="F183" i="38"/>
  <c r="V241" i="38"/>
  <c r="I103" i="38"/>
  <c r="Z104" i="38"/>
  <c r="K368" i="38"/>
  <c r="I141" i="38"/>
  <c r="K84" i="38"/>
  <c r="AQ87" i="38"/>
  <c r="K192" i="38"/>
  <c r="AR206" i="38"/>
  <c r="AN74" i="38"/>
  <c r="AR74" i="38"/>
  <c r="G120" i="38"/>
  <c r="BE120" i="38" s="1"/>
  <c r="U151" i="38"/>
  <c r="AK448" i="38"/>
  <c r="AF145" i="38"/>
  <c r="M207" i="38"/>
  <c r="AM341" i="38"/>
  <c r="AI225" i="38"/>
  <c r="T127" i="38"/>
  <c r="T311" i="38"/>
  <c r="AF159" i="38"/>
  <c r="L241" i="38"/>
  <c r="AE236" i="38"/>
  <c r="F200" i="38"/>
  <c r="Y372" i="38"/>
  <c r="AN94" i="38"/>
  <c r="AT452" i="38"/>
  <c r="I74" i="38"/>
  <c r="AJ132" i="38"/>
  <c r="AQ154" i="38"/>
  <c r="AM149" i="38"/>
  <c r="AH158" i="38"/>
  <c r="AE87" i="38"/>
  <c r="J85" i="38"/>
  <c r="AN75" i="38"/>
  <c r="AQ96" i="38"/>
  <c r="M282" i="38"/>
  <c r="AD281" i="38"/>
  <c r="AR133" i="38"/>
  <c r="Z440" i="38"/>
  <c r="AM144" i="38"/>
  <c r="AB348" i="38"/>
  <c r="AM92" i="38"/>
  <c r="AI355" i="38"/>
  <c r="AB410" i="38"/>
  <c r="L422" i="38"/>
  <c r="P262" i="38"/>
  <c r="AF404" i="38"/>
  <c r="AN354" i="38"/>
  <c r="AJ109" i="38"/>
  <c r="AL199" i="38"/>
  <c r="AN285" i="38"/>
  <c r="AP121" i="38"/>
  <c r="AS301" i="38"/>
  <c r="AP368" i="38"/>
  <c r="AA357" i="38"/>
  <c r="AF216" i="38"/>
  <c r="W194" i="38"/>
  <c r="AN161" i="38"/>
  <c r="G372" i="38"/>
  <c r="AC280" i="38"/>
  <c r="L296" i="38"/>
  <c r="AP97" i="38"/>
  <c r="J231" i="38"/>
  <c r="I225" i="38"/>
  <c r="N253" i="38"/>
  <c r="P200" i="38"/>
  <c r="AP291" i="38"/>
  <c r="AP134" i="38"/>
  <c r="AF129" i="38"/>
  <c r="N138" i="38"/>
  <c r="H96" i="38"/>
  <c r="S110" i="38"/>
  <c r="AH183" i="38"/>
  <c r="AO335" i="38"/>
  <c r="O149" i="38"/>
  <c r="N293" i="38"/>
  <c r="AD82" i="38"/>
  <c r="P192" i="38"/>
  <c r="AM318" i="38"/>
  <c r="AE153" i="38"/>
  <c r="AM99" i="38"/>
  <c r="P92" i="38"/>
  <c r="AN407" i="38"/>
  <c r="W312" i="38"/>
  <c r="AQ185" i="38"/>
  <c r="AS277" i="38"/>
  <c r="U111" i="38"/>
  <c r="S190" i="38"/>
  <c r="I235" i="38"/>
  <c r="N145" i="38"/>
  <c r="G101" i="38"/>
  <c r="AO96" i="38"/>
  <c r="AP216" i="38"/>
  <c r="AE179" i="38"/>
  <c r="P441" i="38"/>
  <c r="J138" i="38"/>
  <c r="N154" i="38"/>
  <c r="AO210" i="38"/>
  <c r="AP136" i="38"/>
  <c r="K138" i="38"/>
  <c r="AE151" i="38"/>
  <c r="AS375" i="38"/>
  <c r="H83" i="38"/>
  <c r="W138" i="38"/>
  <c r="AT75" i="38"/>
  <c r="O81" i="38"/>
  <c r="AT347" i="38"/>
  <c r="AS165" i="38"/>
  <c r="W243" i="38"/>
  <c r="X156" i="38"/>
  <c r="AL436" i="38"/>
  <c r="K187" i="38"/>
  <c r="Y248" i="38"/>
  <c r="AR204" i="38"/>
  <c r="AM303" i="38"/>
  <c r="W180" i="38"/>
  <c r="AT458" i="38"/>
  <c r="F119" i="38"/>
  <c r="H193" i="38"/>
  <c r="O209" i="38"/>
  <c r="G229" i="38"/>
  <c r="AC160" i="38"/>
  <c r="H334" i="38"/>
  <c r="AT133" i="38"/>
  <c r="I191" i="38"/>
  <c r="AA406" i="38"/>
  <c r="AL280" i="38"/>
  <c r="AP259" i="38"/>
  <c r="AS430" i="38"/>
  <c r="AD221" i="38"/>
  <c r="AH85" i="38"/>
  <c r="J173" i="38"/>
  <c r="AD74" i="38"/>
  <c r="L283" i="38"/>
  <c r="AB247" i="38"/>
  <c r="AD265" i="38"/>
  <c r="AN153" i="38"/>
  <c r="N245" i="38"/>
  <c r="AM74" i="38"/>
  <c r="X164" i="38"/>
  <c r="N159" i="38"/>
  <c r="L302" i="38"/>
  <c r="AF76" i="38"/>
  <c r="AC234" i="38"/>
  <c r="U102" i="38"/>
  <c r="AA456" i="38"/>
  <c r="I220" i="38"/>
  <c r="S301" i="38"/>
  <c r="AM300" i="38"/>
  <c r="AQ216" i="38"/>
  <c r="AH159" i="38"/>
  <c r="T165" i="38"/>
  <c r="M287" i="38"/>
  <c r="J260" i="38"/>
  <c r="AH235" i="38"/>
  <c r="AL244" i="38"/>
  <c r="G206" i="38"/>
  <c r="K77" i="38"/>
  <c r="Q290" i="38"/>
  <c r="AO188" i="38"/>
  <c r="M80" i="38"/>
  <c r="AO198" i="38"/>
  <c r="AO228" i="38"/>
  <c r="T214" i="38"/>
  <c r="AJ253" i="38"/>
  <c r="AL297" i="38"/>
  <c r="AP117" i="38"/>
  <c r="AL112" i="38"/>
  <c r="AS432" i="38"/>
  <c r="AP198" i="38"/>
  <c r="L218" i="38"/>
  <c r="AO168" i="38"/>
  <c r="U181" i="38"/>
  <c r="O398" i="38"/>
  <c r="N121" i="38"/>
  <c r="AO157" i="38"/>
  <c r="G116" i="38"/>
  <c r="AF309" i="38"/>
  <c r="G94" i="38"/>
  <c r="V92" i="38"/>
  <c r="AI188" i="38"/>
  <c r="AE83" i="38"/>
  <c r="AH196" i="38"/>
  <c r="AD439" i="38"/>
  <c r="AK427" i="38"/>
  <c r="Z120" i="38"/>
  <c r="AM114" i="38"/>
  <c r="AM195" i="38"/>
  <c r="AF218" i="38"/>
  <c r="AQ248" i="38"/>
  <c r="AN77" i="38"/>
  <c r="Z263" i="38"/>
  <c r="AD114" i="38"/>
  <c r="AQ88" i="38"/>
  <c r="AI88" i="38"/>
  <c r="V171" i="38"/>
  <c r="AT459" i="38"/>
  <c r="O315" i="38"/>
  <c r="AP451" i="38"/>
  <c r="AP211" i="38"/>
  <c r="O202" i="38"/>
  <c r="L225" i="38"/>
  <c r="AB163" i="38"/>
  <c r="AM252" i="38"/>
  <c r="I159" i="38"/>
  <c r="O75" i="38"/>
  <c r="AS109" i="38"/>
  <c r="AF105" i="38"/>
  <c r="X119" i="38"/>
  <c r="AQ177" i="38"/>
  <c r="AK355" i="38"/>
  <c r="T150" i="38"/>
  <c r="AC320" i="38"/>
  <c r="O405" i="38"/>
  <c r="AP233" i="38"/>
  <c r="O251" i="38"/>
  <c r="W77" i="38"/>
  <c r="H179" i="38"/>
  <c r="AO132" i="38"/>
  <c r="AE109" i="38"/>
  <c r="AD141" i="38"/>
  <c r="M276" i="38"/>
  <c r="P118" i="38"/>
  <c r="AI242" i="38"/>
  <c r="AE117" i="38"/>
  <c r="Z346" i="38"/>
  <c r="T211" i="38"/>
  <c r="AC227" i="38"/>
  <c r="S146" i="38"/>
  <c r="AM108" i="38"/>
  <c r="Z219" i="38"/>
  <c r="AQ204" i="38"/>
  <c r="L242" i="38"/>
  <c r="AT185" i="38"/>
  <c r="AR115" i="38"/>
  <c r="AT267" i="38"/>
  <c r="AT107" i="38"/>
  <c r="AP290" i="38"/>
  <c r="G147" i="38"/>
  <c r="AS373" i="38"/>
  <c r="J154" i="38"/>
  <c r="AD178" i="38"/>
  <c r="AR142" i="38"/>
  <c r="O142" i="38"/>
  <c r="X112" i="38"/>
  <c r="X254" i="38"/>
  <c r="AA391" i="38"/>
  <c r="S105" i="38"/>
  <c r="Z117" i="38"/>
  <c r="AB109" i="38"/>
  <c r="AQ417" i="38"/>
  <c r="AP111" i="38"/>
  <c r="P196" i="38"/>
  <c r="W335" i="38"/>
  <c r="X325" i="38"/>
  <c r="AD284" i="38"/>
  <c r="K94" i="38"/>
  <c r="AR134" i="38"/>
  <c r="AB133" i="38"/>
  <c r="H86" i="38"/>
  <c r="AQ255" i="38"/>
  <c r="Y209" i="38"/>
  <c r="AH426" i="38"/>
  <c r="K172" i="38"/>
  <c r="K185" i="38"/>
  <c r="AR184" i="38"/>
  <c r="M153" i="38"/>
  <c r="AP215" i="38"/>
  <c r="S130" i="38"/>
  <c r="AQ98" i="38"/>
  <c r="AG313" i="38"/>
  <c r="AH212" i="38"/>
  <c r="AM196" i="38"/>
  <c r="G87" i="38"/>
  <c r="H177" i="38"/>
  <c r="V203" i="38"/>
  <c r="U214" i="38"/>
  <c r="AC148" i="38"/>
  <c r="V229" i="38"/>
  <c r="AO314" i="38"/>
  <c r="J129" i="38"/>
  <c r="AI310" i="38"/>
  <c r="Q140" i="38"/>
  <c r="U105" i="38"/>
  <c r="M174" i="38"/>
  <c r="T140" i="38"/>
  <c r="AR137" i="38"/>
  <c r="S84" i="38"/>
  <c r="S205" i="38"/>
  <c r="AM86" i="38"/>
  <c r="AI139" i="38"/>
  <c r="L179" i="38"/>
  <c r="AL108" i="38"/>
  <c r="T113" i="38"/>
  <c r="J103" i="38"/>
  <c r="AF171" i="38"/>
  <c r="AK155" i="38"/>
  <c r="L125" i="38"/>
  <c r="S324" i="38"/>
  <c r="AT124" i="38"/>
  <c r="AA265" i="38"/>
  <c r="L134" i="38"/>
  <c r="AL238" i="38"/>
  <c r="AE126" i="38"/>
  <c r="H220" i="38"/>
  <c r="W260" i="38"/>
  <c r="AA307" i="38"/>
  <c r="S104" i="38"/>
  <c r="Y180" i="38"/>
  <c r="K150" i="38"/>
  <c r="AO84" i="38"/>
  <c r="K129" i="38"/>
  <c r="X121" i="38"/>
  <c r="AO277" i="38"/>
  <c r="AD212" i="38"/>
  <c r="AI103" i="38"/>
  <c r="I125" i="38"/>
  <c r="AQ378" i="38"/>
  <c r="E133" i="38"/>
  <c r="AA127" i="38"/>
  <c r="V283" i="38"/>
  <c r="AK334" i="38"/>
  <c r="E471" i="38"/>
  <c r="AN292" i="38"/>
  <c r="AB108" i="38"/>
  <c r="AJ255" i="38"/>
  <c r="U206" i="38"/>
  <c r="M297" i="38"/>
  <c r="AP440" i="38"/>
  <c r="AS74" i="38"/>
  <c r="X94" i="38"/>
  <c r="H219" i="38"/>
  <c r="AS151" i="38"/>
  <c r="AS137" i="38"/>
  <c r="AP407" i="38"/>
  <c r="W258" i="38"/>
  <c r="AR395" i="38"/>
  <c r="L74" i="38"/>
  <c r="AL109" i="38"/>
  <c r="AT172" i="38"/>
  <c r="AK97" i="38"/>
  <c r="AC100" i="38"/>
  <c r="X136" i="38"/>
  <c r="AD156" i="38"/>
  <c r="J241" i="38"/>
  <c r="AS176" i="38"/>
  <c r="AQ472" i="38"/>
  <c r="J156" i="38"/>
  <c r="U143" i="38"/>
  <c r="W116" i="38"/>
  <c r="K117" i="38"/>
  <c r="N195" i="38"/>
  <c r="S131" i="38"/>
  <c r="P254" i="38"/>
  <c r="Z82" i="38"/>
  <c r="AI128" i="38"/>
  <c r="AK252" i="38"/>
  <c r="AP86" i="38"/>
  <c r="AA207" i="38"/>
  <c r="AI255" i="38"/>
  <c r="AI325" i="38"/>
  <c r="AC151" i="38"/>
  <c r="T288" i="38"/>
  <c r="AT82" i="38"/>
  <c r="AO126" i="38"/>
  <c r="I75" i="38"/>
  <c r="AR179" i="38"/>
  <c r="V135" i="38"/>
  <c r="AN151" i="38"/>
  <c r="AS259" i="38"/>
  <c r="AD286" i="38"/>
  <c r="Z136" i="38"/>
  <c r="AF194" i="38"/>
  <c r="AC91" i="38"/>
  <c r="S248" i="38"/>
  <c r="G429" i="38"/>
  <c r="U454" i="38"/>
  <c r="AI382" i="38"/>
  <c r="Z164" i="38"/>
  <c r="R358" i="38"/>
  <c r="AI137" i="38"/>
  <c r="AN232" i="38"/>
  <c r="G103" i="38"/>
  <c r="K136" i="38"/>
  <c r="AD87" i="38"/>
  <c r="AR90" i="38"/>
  <c r="AN105" i="38"/>
  <c r="K179" i="38"/>
  <c r="AN89" i="38"/>
  <c r="AI164" i="38"/>
  <c r="AD258" i="38"/>
  <c r="AO289" i="38"/>
  <c r="W122" i="38"/>
  <c r="AB162" i="38"/>
  <c r="X452" i="38"/>
  <c r="O141" i="38"/>
  <c r="AB269" i="38"/>
  <c r="AS201" i="38"/>
  <c r="I107" i="38"/>
  <c r="AP78" i="38"/>
  <c r="AD85" i="38"/>
  <c r="V118" i="38"/>
  <c r="AI130" i="38"/>
  <c r="AK433" i="38"/>
  <c r="W91" i="38"/>
  <c r="S92" i="38"/>
  <c r="AD103" i="38"/>
  <c r="Y359" i="38"/>
  <c r="X76" i="38"/>
  <c r="X276" i="38"/>
  <c r="Y196" i="38"/>
  <c r="G440" i="38"/>
  <c r="AT410" i="38"/>
  <c r="AE130" i="38"/>
  <c r="R391" i="38"/>
  <c r="AN95" i="38"/>
  <c r="J417" i="38"/>
  <c r="AF109" i="38"/>
  <c r="AF137" i="38"/>
  <c r="AC147" i="38"/>
  <c r="Z344" i="38"/>
  <c r="L103" i="38"/>
  <c r="W98" i="38"/>
  <c r="Z270" i="38"/>
  <c r="Z325" i="38"/>
  <c r="AB208" i="38"/>
  <c r="O191" i="38"/>
  <c r="AC208" i="38"/>
  <c r="AI81" i="38"/>
  <c r="AD189" i="38"/>
  <c r="G78" i="38"/>
  <c r="AS312" i="38"/>
  <c r="AF178" i="38"/>
  <c r="H231" i="38"/>
  <c r="AT83" i="38"/>
  <c r="AI100" i="38"/>
  <c r="AB137" i="38"/>
  <c r="S219" i="38"/>
  <c r="AB226" i="38"/>
  <c r="AD144" i="38"/>
  <c r="AJ162" i="38"/>
  <c r="H224" i="38"/>
  <c r="S182" i="38"/>
  <c r="O207" i="38"/>
  <c r="AG179" i="38"/>
  <c r="AR460" i="38"/>
  <c r="K186" i="38"/>
  <c r="AG108" i="38"/>
  <c r="Z177" i="38"/>
  <c r="AA150" i="38"/>
  <c r="Y227" i="38"/>
  <c r="AP75" i="38"/>
  <c r="U221" i="38"/>
  <c r="AE133" i="38"/>
  <c r="AC171" i="38"/>
  <c r="H222" i="38"/>
  <c r="AT150" i="38"/>
  <c r="I192" i="38"/>
  <c r="AF448" i="38"/>
  <c r="AS381" i="38"/>
  <c r="AL341" i="38"/>
  <c r="X165" i="38"/>
  <c r="AG98" i="38"/>
  <c r="AG199" i="38"/>
  <c r="S320" i="38"/>
  <c r="AB270" i="38"/>
  <c r="AR219" i="38"/>
  <c r="L102" i="38"/>
  <c r="I387" i="38"/>
  <c r="AA128" i="38"/>
  <c r="J364" i="38"/>
  <c r="AR95" i="38"/>
  <c r="N129" i="38"/>
  <c r="G314" i="38"/>
  <c r="L137" i="38"/>
  <c r="AF77" i="38"/>
  <c r="AL145" i="38"/>
  <c r="K190" i="38"/>
  <c r="N215" i="38"/>
  <c r="Z94" i="38"/>
  <c r="S228" i="38"/>
  <c r="E337" i="38"/>
  <c r="AN103" i="38"/>
  <c r="G141" i="38"/>
  <c r="AG171" i="38"/>
  <c r="V224" i="38"/>
  <c r="N403" i="38"/>
  <c r="N177" i="38"/>
  <c r="AQ81" i="38"/>
  <c r="J227" i="38"/>
  <c r="AL153" i="38"/>
  <c r="O178" i="38"/>
  <c r="V467" i="38"/>
  <c r="AT335" i="38"/>
  <c r="J447" i="38"/>
  <c r="H218" i="38"/>
  <c r="G162" i="38"/>
  <c r="AS93" i="38"/>
  <c r="W154" i="38"/>
  <c r="AC103" i="38"/>
  <c r="J239" i="38"/>
  <c r="AQ244" i="38"/>
  <c r="G149" i="38"/>
  <c r="AJ113" i="38"/>
  <c r="P343" i="38"/>
  <c r="J204" i="38"/>
  <c r="L222" i="38"/>
  <c r="T117" i="38"/>
  <c r="AF161" i="38"/>
  <c r="K244" i="38"/>
  <c r="L312" i="38"/>
  <c r="W337" i="38"/>
  <c r="AM187" i="38"/>
  <c r="AI320" i="38"/>
  <c r="W168" i="38"/>
  <c r="AP303" i="38"/>
  <c r="W251" i="38"/>
  <c r="O87" i="38"/>
  <c r="AR88" i="38"/>
  <c r="AA106" i="38"/>
  <c r="AO100" i="38"/>
  <c r="L239" i="38"/>
  <c r="K195" i="38"/>
  <c r="V447" i="38"/>
  <c r="O192" i="38"/>
  <c r="AA162" i="38"/>
  <c r="AF144" i="38"/>
  <c r="AH409" i="38"/>
  <c r="Z368" i="38"/>
  <c r="V151" i="38"/>
  <c r="S78" i="38"/>
  <c r="P133" i="38"/>
  <c r="E105" i="38"/>
  <c r="W161" i="38"/>
  <c r="AA361" i="38"/>
  <c r="U104" i="38"/>
  <c r="AI433" i="38"/>
  <c r="AR105" i="38"/>
  <c r="O228" i="38"/>
  <c r="AA158" i="38"/>
  <c r="AH189" i="38"/>
  <c r="AB135" i="38"/>
  <c r="AH122" i="38"/>
  <c r="W94" i="38"/>
  <c r="AC77" i="38"/>
  <c r="AF130" i="38"/>
  <c r="J269" i="38"/>
  <c r="G186" i="38"/>
  <c r="AF79" i="38"/>
  <c r="AN200" i="38"/>
  <c r="H131" i="38"/>
  <c r="AC130" i="38"/>
  <c r="O214" i="38"/>
  <c r="O271" i="38"/>
  <c r="L170" i="38"/>
  <c r="G397" i="38"/>
  <c r="L309" i="38"/>
  <c r="Z367" i="38"/>
  <c r="AK240" i="38"/>
  <c r="AM220" i="38"/>
  <c r="G104" i="38"/>
  <c r="AN207" i="38"/>
  <c r="AC220" i="38"/>
  <c r="AG123" i="38"/>
  <c r="P84" i="38"/>
  <c r="W178" i="38"/>
  <c r="AP178" i="38"/>
  <c r="N176" i="38"/>
  <c r="T276" i="38"/>
  <c r="H158" i="38"/>
  <c r="AF155" i="38"/>
  <c r="M184" i="38"/>
  <c r="AP162" i="38"/>
  <c r="AE229" i="38"/>
  <c r="M91" i="38"/>
  <c r="U164" i="38"/>
  <c r="O146" i="38"/>
  <c r="AI466" i="38"/>
  <c r="L122" i="38"/>
  <c r="V414" i="38"/>
  <c r="AC196" i="38"/>
  <c r="S291" i="38"/>
  <c r="N126" i="38"/>
  <c r="AN174" i="38"/>
  <c r="AS140" i="38"/>
  <c r="AL130" i="38"/>
  <c r="AR239" i="38"/>
  <c r="AJ83" i="38"/>
  <c r="N309" i="38"/>
  <c r="AD299" i="38"/>
  <c r="AQ123" i="38"/>
  <c r="AK249" i="38"/>
  <c r="E161" i="38"/>
  <c r="M113" i="38"/>
  <c r="N338" i="38"/>
  <c r="AO107" i="38"/>
  <c r="M211" i="38"/>
  <c r="AH188" i="38"/>
  <c r="AP468" i="38"/>
  <c r="AF271" i="38"/>
  <c r="AP300" i="38"/>
  <c r="AN317" i="38"/>
  <c r="I150" i="38"/>
  <c r="Y157" i="38"/>
  <c r="AE199" i="38"/>
  <c r="AA143" i="38"/>
  <c r="Z300" i="38"/>
  <c r="AB245" i="38"/>
  <c r="AQ184" i="38"/>
  <c r="D297" i="38"/>
  <c r="BC297" i="38" s="1"/>
  <c r="Y147" i="38"/>
  <c r="Z297" i="38"/>
  <c r="AB209" i="38"/>
  <c r="AH193" i="38"/>
  <c r="P108" i="38"/>
  <c r="BD160" i="38"/>
  <c r="BD171" i="38"/>
  <c r="BE344" i="38"/>
  <c r="BC273" i="38"/>
  <c r="BE358" i="38"/>
  <c r="BC358" i="38"/>
  <c r="BE148" i="38"/>
  <c r="BC94" i="38"/>
  <c r="BC139" i="38"/>
  <c r="BD148" i="38"/>
  <c r="BE273" i="38"/>
  <c r="BE139" i="38"/>
  <c r="BC471" i="38"/>
  <c r="BC171" i="38"/>
  <c r="BE301" i="38"/>
  <c r="BD344" i="38"/>
  <c r="BE269" i="38"/>
  <c r="BC280" i="38"/>
  <c r="BE280" i="38"/>
  <c r="BC179" i="38"/>
  <c r="BD266" i="38"/>
  <c r="BD268" i="38"/>
  <c r="BD269" i="38"/>
  <c r="BE353" i="38"/>
  <c r="BE179" i="38"/>
  <c r="BD406" i="38"/>
  <c r="BE266" i="38"/>
  <c r="BD94" i="38"/>
  <c r="BE268" i="38"/>
  <c r="BC230" i="38"/>
  <c r="BC434" i="38"/>
  <c r="BC406" i="38"/>
  <c r="BD230" i="38"/>
  <c r="BD471" i="38"/>
  <c r="BD353" i="38"/>
  <c r="BE434" i="38"/>
  <c r="BD301" i="38"/>
  <c r="BE369" i="38"/>
  <c r="BD219" i="38"/>
  <c r="BC291" i="38"/>
  <c r="BE182" i="38"/>
  <c r="BE220" i="38"/>
  <c r="BD281" i="38"/>
  <c r="BC258" i="38"/>
  <c r="BD271" i="38"/>
  <c r="BE191" i="38"/>
  <c r="BE375" i="38"/>
  <c r="BD395" i="38"/>
  <c r="BC219" i="38"/>
  <c r="BC262" i="38"/>
  <c r="BD368" i="38"/>
  <c r="BD440" i="38"/>
  <c r="BC191" i="38"/>
  <c r="BC395" i="38"/>
  <c r="BE196" i="38"/>
  <c r="BE258" i="38"/>
  <c r="BD262" i="38"/>
  <c r="BD123" i="38"/>
  <c r="BE291" i="38"/>
  <c r="BE225" i="38"/>
  <c r="BE397" i="38"/>
  <c r="BD397" i="38"/>
  <c r="BC271" i="38"/>
  <c r="BC225" i="38"/>
  <c r="BC246" i="38"/>
  <c r="BC368" i="38"/>
  <c r="BE212" i="38"/>
  <c r="BC369" i="38"/>
  <c r="BE246" i="38"/>
  <c r="BE104" i="38"/>
  <c r="BD183" i="38"/>
  <c r="BE183" i="38"/>
  <c r="BE128" i="38"/>
  <c r="BC220" i="38"/>
  <c r="BD386" i="38"/>
  <c r="BD257" i="38"/>
  <c r="BD430" i="38"/>
  <c r="BE439" i="38"/>
  <c r="BE308" i="38"/>
  <c r="BD439" i="38"/>
  <c r="BD375" i="38"/>
  <c r="BC182" i="38"/>
  <c r="BC338" i="38"/>
  <c r="BC80" i="38"/>
  <c r="BD80" i="38"/>
  <c r="BC281" i="38"/>
  <c r="BE371" i="38"/>
  <c r="BE430" i="38"/>
  <c r="BD196" i="38"/>
  <c r="BE440" i="38"/>
  <c r="BE396" i="38"/>
  <c r="BE123" i="38"/>
  <c r="BD117" i="38"/>
  <c r="BC128" i="38"/>
  <c r="BD143" i="38"/>
  <c r="BD275" i="38"/>
  <c r="BD396" i="38"/>
  <c r="BC117" i="38"/>
  <c r="BC317" i="38"/>
  <c r="BD429" i="38"/>
  <c r="BC143" i="38"/>
  <c r="BC345" i="38"/>
  <c r="BC460" i="38"/>
  <c r="BE178" i="38"/>
  <c r="BC392" i="38"/>
  <c r="BD345" i="38"/>
  <c r="BE366" i="38"/>
  <c r="BE317" i="38"/>
  <c r="BC178" i="38"/>
  <c r="BC213" i="38"/>
  <c r="BC275" i="38"/>
  <c r="BD213" i="38"/>
  <c r="BD312" i="38"/>
  <c r="BC366" i="38"/>
  <c r="BE442" i="38"/>
  <c r="BD444" i="38"/>
  <c r="BE264" i="38"/>
  <c r="BD460" i="38"/>
  <c r="BD459" i="38"/>
  <c r="BE312" i="38"/>
  <c r="BC212" i="38"/>
  <c r="BC444" i="38"/>
  <c r="BE338" i="38"/>
  <c r="BD264" i="38"/>
  <c r="BE459" i="38"/>
  <c r="BD392" i="38"/>
  <c r="BC308" i="38"/>
  <c r="BD442" i="38"/>
  <c r="BC429" i="38"/>
  <c r="BC371" i="38"/>
  <c r="BC194" i="38"/>
  <c r="BD194" i="38"/>
  <c r="BE194" i="38"/>
  <c r="BE462" i="38"/>
  <c r="BC462" i="38"/>
  <c r="BD462" i="38"/>
  <c r="BD226" i="38"/>
  <c r="BE226" i="38"/>
  <c r="BC226" i="38"/>
  <c r="BE321" i="38"/>
  <c r="BD321" i="38"/>
  <c r="BC321" i="38"/>
  <c r="BE272" i="38"/>
  <c r="BC272" i="38"/>
  <c r="BD272" i="38"/>
  <c r="BC385" i="38"/>
  <c r="BD385" i="38"/>
  <c r="BE385" i="38"/>
  <c r="BD310" i="38"/>
  <c r="BC310" i="38"/>
  <c r="BE310" i="38"/>
  <c r="BE113" i="38"/>
  <c r="BD113" i="38"/>
  <c r="BC113" i="38"/>
  <c r="BE299" i="38"/>
  <c r="BC299" i="38"/>
  <c r="BD299" i="38"/>
  <c r="BC327" i="38"/>
  <c r="BE327" i="38"/>
  <c r="BD327" i="38"/>
  <c r="BC378" i="38"/>
  <c r="BD378" i="38"/>
  <c r="BE378" i="38"/>
  <c r="BD132" i="38"/>
  <c r="BE132" i="38"/>
  <c r="BC360" i="38"/>
  <c r="BE360" i="38"/>
  <c r="BD360" i="38"/>
  <c r="BD116" i="38"/>
  <c r="BE116" i="38"/>
  <c r="BC116" i="38"/>
  <c r="BE125" i="38"/>
  <c r="BD125" i="38"/>
  <c r="BD234" i="38"/>
  <c r="BE234" i="38"/>
  <c r="BC234" i="38"/>
  <c r="BC340" i="38"/>
  <c r="BD340" i="38"/>
  <c r="BE340" i="38"/>
  <c r="BD464" i="38"/>
  <c r="BC464" i="38"/>
  <c r="BE464" i="38"/>
  <c r="BE276" i="38"/>
  <c r="BD276" i="38"/>
  <c r="BC276" i="38"/>
  <c r="BE453" i="38"/>
  <c r="BD453" i="38"/>
  <c r="BC453" i="38"/>
  <c r="BD242" i="38"/>
  <c r="BE242" i="38"/>
  <c r="BC242" i="38"/>
  <c r="BD193" i="38"/>
  <c r="BC193" i="38"/>
  <c r="BE193" i="38"/>
  <c r="BC313" i="38"/>
  <c r="BE313" i="38"/>
  <c r="BD87" i="38"/>
  <c r="BE87" i="38"/>
  <c r="BC87" i="38"/>
  <c r="BC418" i="38"/>
  <c r="BE418" i="38"/>
  <c r="BD418" i="38"/>
  <c r="BC306" i="38"/>
  <c r="BE306" i="38"/>
  <c r="BD306" i="38"/>
  <c r="BD112" i="38"/>
  <c r="BE112" i="38"/>
  <c r="BC112" i="38"/>
  <c r="BD342" i="38"/>
  <c r="BC342" i="38"/>
  <c r="BE342" i="38"/>
  <c r="BD300" i="38"/>
  <c r="BE300" i="38"/>
  <c r="BC300" i="38"/>
  <c r="BD216" i="38"/>
  <c r="BE216" i="38"/>
  <c r="BC216" i="38"/>
  <c r="BE416" i="38"/>
  <c r="BD416" i="38"/>
  <c r="BC416" i="38"/>
  <c r="BC374" i="38"/>
  <c r="BE374" i="38"/>
  <c r="BD374" i="38"/>
  <c r="BD274" i="38"/>
  <c r="BC274" i="38"/>
  <c r="BE274" i="38"/>
  <c r="BE126" i="38"/>
  <c r="BD126" i="38"/>
  <c r="BC126" i="38"/>
  <c r="BE207" i="38"/>
  <c r="BC207" i="38"/>
  <c r="BD207" i="38"/>
  <c r="BC237" i="38"/>
  <c r="BD237" i="38"/>
  <c r="BE237" i="38"/>
  <c r="BE341" i="38"/>
  <c r="BC341" i="38"/>
  <c r="BD341" i="38"/>
  <c r="BD323" i="38"/>
  <c r="BC323" i="38"/>
  <c r="BE323" i="38"/>
  <c r="BE270" i="38"/>
  <c r="BC270" i="38"/>
  <c r="BD270" i="38"/>
  <c r="BD181" i="38"/>
  <c r="BE181" i="38"/>
  <c r="BC181" i="38"/>
  <c r="BC240" i="38"/>
  <c r="BE240" i="38"/>
  <c r="BD240" i="38"/>
  <c r="BD357" i="38"/>
  <c r="BE357" i="38"/>
  <c r="BC357" i="38"/>
  <c r="BE370" i="38"/>
  <c r="BC370" i="38"/>
  <c r="BD370" i="38"/>
  <c r="BC389" i="38"/>
  <c r="BE389" i="38"/>
  <c r="BD389" i="38"/>
  <c r="BC334" i="38"/>
  <c r="BE334" i="38"/>
  <c r="BD334" i="38"/>
  <c r="BE386" i="38"/>
  <c r="BC386" i="38"/>
  <c r="BE414" i="38"/>
  <c r="BD414" i="38"/>
  <c r="BC414" i="38"/>
  <c r="BE335" i="38"/>
  <c r="BC335" i="38"/>
  <c r="BD335" i="38"/>
  <c r="BD175" i="38"/>
  <c r="BC175" i="38"/>
  <c r="BE175" i="38"/>
  <c r="BC446" i="38"/>
  <c r="BD446" i="38"/>
  <c r="BE446" i="38"/>
  <c r="BE463" i="38"/>
  <c r="BD463" i="38"/>
  <c r="BC463" i="38"/>
  <c r="BC311" i="38"/>
  <c r="BD311" i="38"/>
  <c r="BE311" i="38"/>
  <c r="BC454" i="38"/>
  <c r="BD454" i="38"/>
  <c r="BE454" i="38"/>
  <c r="BC354" i="38"/>
  <c r="BD354" i="38"/>
  <c r="BE354" i="38"/>
  <c r="BE239" i="38"/>
  <c r="BD239" i="38"/>
  <c r="BC239" i="38"/>
  <c r="BE115" i="38"/>
  <c r="BD115" i="38"/>
  <c r="BC115" i="38"/>
  <c r="BD428" i="38"/>
  <c r="BE428" i="38"/>
  <c r="BC428" i="38"/>
  <c r="BD147" i="38"/>
  <c r="BE147" i="38"/>
  <c r="BC147" i="38"/>
  <c r="BC257" i="38"/>
  <c r="BE257" i="38"/>
  <c r="BE243" i="38"/>
  <c r="BD243" i="38"/>
  <c r="BC243" i="38"/>
  <c r="BC104" i="38"/>
  <c r="BD104" i="38"/>
  <c r="BD409" i="38"/>
  <c r="BC409" i="38"/>
  <c r="BC86" i="38"/>
  <c r="BD86" i="38"/>
  <c r="BE86" i="38"/>
  <c r="BC121" i="38"/>
  <c r="BD121" i="38"/>
  <c r="BE121" i="38"/>
  <c r="BE252" i="38"/>
  <c r="BD252" i="38"/>
  <c r="BC252" i="38"/>
  <c r="BE297" i="38"/>
  <c r="BD297" i="38"/>
  <c r="BD166" i="38"/>
  <c r="BE166" i="38"/>
  <c r="BC166" i="38"/>
  <c r="BC144" i="38"/>
  <c r="BE144" i="38"/>
  <c r="BD144" i="38"/>
  <c r="BE367" i="38"/>
  <c r="BC367" i="38"/>
  <c r="BD367" i="38"/>
  <c r="BE332" i="38"/>
  <c r="BD332" i="38"/>
  <c r="BC332" i="38"/>
  <c r="BD319" i="38"/>
  <c r="BC319" i="38"/>
  <c r="BE319" i="38"/>
  <c r="BE425" i="38"/>
  <c r="BC425" i="38"/>
  <c r="BD425" i="38"/>
  <c r="BC138" i="38"/>
  <c r="BE138" i="38"/>
  <c r="BD138" i="38"/>
  <c r="BD244" i="38"/>
  <c r="BC244" i="38"/>
  <c r="BE244" i="38"/>
  <c r="BE303" i="38"/>
  <c r="BD303" i="38"/>
  <c r="BC303" i="38"/>
  <c r="BC250" i="38"/>
  <c r="BE250" i="38"/>
  <c r="BD250" i="38"/>
  <c r="BD74" i="38"/>
  <c r="BC74" i="38"/>
  <c r="BE74" i="38"/>
  <c r="BD133" i="38"/>
  <c r="BE133" i="38"/>
  <c r="BC133" i="38"/>
  <c r="BD364" i="38"/>
  <c r="BE364" i="38"/>
  <c r="BC364" i="38"/>
  <c r="BC277" i="38"/>
  <c r="BD277" i="38"/>
  <c r="BE277" i="38"/>
  <c r="BE333" i="38"/>
  <c r="BD333" i="38"/>
  <c r="BC333" i="38"/>
  <c r="BE103" i="38"/>
  <c r="BD103" i="38"/>
  <c r="BC103" i="38"/>
  <c r="BD286" i="38"/>
  <c r="BC286" i="38"/>
  <c r="BE286" i="38"/>
  <c r="BE164" i="38"/>
  <c r="BC164" i="38"/>
  <c r="BD164" i="38"/>
  <c r="BC452" i="38"/>
  <c r="BE452" i="38"/>
  <c r="BD452" i="38"/>
  <c r="BC218" i="38"/>
  <c r="BE218" i="38"/>
  <c r="BD218" i="38"/>
  <c r="BC320" i="38"/>
  <c r="BE320" i="38"/>
  <c r="BD320" i="38"/>
  <c r="BC383" i="38"/>
  <c r="BD383" i="38"/>
  <c r="BE383" i="38"/>
  <c r="BC187" i="38"/>
  <c r="BE187" i="38"/>
  <c r="BE326" i="38"/>
  <c r="BD326" i="38"/>
  <c r="BC326" i="38"/>
  <c r="BC422" i="38"/>
  <c r="BD422" i="38"/>
  <c r="BE422" i="38"/>
  <c r="BD399" i="38"/>
  <c r="BE399" i="38"/>
  <c r="BC399" i="38"/>
  <c r="BE441" i="38"/>
  <c r="BC441" i="38"/>
  <c r="BD441" i="38"/>
  <c r="BC169" i="38"/>
  <c r="BD169" i="38"/>
  <c r="BE169" i="38"/>
  <c r="BC304" i="38"/>
  <c r="BE304" i="38"/>
  <c r="BD304" i="38"/>
  <c r="BE468" i="38"/>
  <c r="BC468" i="38"/>
  <c r="BD468" i="38"/>
  <c r="BC314" i="38"/>
  <c r="BD314" i="38"/>
  <c r="BE314" i="38"/>
  <c r="BD131" i="38"/>
  <c r="BC131" i="38"/>
  <c r="BE131" i="38"/>
  <c r="BD92" i="38"/>
  <c r="BE92" i="38"/>
  <c r="BC92" i="38"/>
  <c r="BD199" i="38"/>
  <c r="BC199" i="38"/>
  <c r="BE199" i="38"/>
  <c r="BE356" i="38"/>
  <c r="BC356" i="38"/>
  <c r="BD356" i="38"/>
  <c r="BD254" i="38"/>
  <c r="BC254" i="38"/>
  <c r="BE254" i="38"/>
  <c r="BC241" i="38"/>
  <c r="BD241" i="38"/>
  <c r="BE241" i="38"/>
  <c r="BC78" i="38"/>
  <c r="BE78" i="38"/>
  <c r="BD78" i="38"/>
  <c r="BD255" i="38"/>
  <c r="BE255" i="38"/>
  <c r="BD76" i="38"/>
  <c r="BE76" i="38"/>
  <c r="BC76" i="38"/>
  <c r="BD328" i="38"/>
  <c r="BC328" i="38"/>
  <c r="BE328" i="38"/>
  <c r="BD249" i="38"/>
  <c r="BC249" i="38"/>
  <c r="BE249" i="38"/>
  <c r="BE402" i="38"/>
  <c r="BC402" i="38"/>
  <c r="BD402" i="38"/>
  <c r="BE457" i="38"/>
  <c r="BC457" i="38"/>
  <c r="BD457" i="38"/>
  <c r="BE232" i="38"/>
  <c r="BC232" i="38"/>
  <c r="BD232" i="38"/>
  <c r="BE110" i="38"/>
  <c r="BD110" i="38"/>
  <c r="BC110" i="38"/>
  <c r="BE99" i="38"/>
  <c r="BD99" i="38"/>
  <c r="BC99" i="38"/>
  <c r="BC325" i="38"/>
  <c r="BE325" i="38"/>
  <c r="BE200" i="38"/>
  <c r="BD200" i="38"/>
  <c r="BC200" i="38"/>
  <c r="BD73" i="38"/>
  <c r="BE73" i="38"/>
  <c r="BC16" i="19" s="1"/>
  <c r="BC73" i="38"/>
  <c r="BC15" i="19" s="1"/>
  <c r="BC365" i="38"/>
  <c r="BD365" i="38"/>
  <c r="BE365" i="38"/>
  <c r="BD322" i="38"/>
  <c r="BC322" i="38"/>
  <c r="BE322" i="38"/>
  <c r="BC307" i="38"/>
  <c r="BD307" i="38"/>
  <c r="BE307" i="38"/>
  <c r="BC106" i="38"/>
  <c r="BD106" i="38"/>
  <c r="BE106" i="38"/>
  <c r="BE362" i="38"/>
  <c r="BC362" i="38"/>
  <c r="BD362" i="38"/>
  <c r="BE324" i="38"/>
  <c r="BC324" i="38"/>
  <c r="BD324" i="38"/>
  <c r="BC238" i="38"/>
  <c r="BD238" i="38"/>
  <c r="BE238" i="38"/>
  <c r="BD298" i="38"/>
  <c r="BC298" i="38"/>
  <c r="BE298" i="38"/>
  <c r="BE122" i="38"/>
  <c r="BD122" i="38"/>
  <c r="BC122" i="38"/>
  <c r="BD77" i="38"/>
  <c r="BE77" i="38"/>
  <c r="BC77" i="38"/>
  <c r="BD265" i="38"/>
  <c r="BE265" i="38"/>
  <c r="BC265" i="38"/>
  <c r="BD96" i="38"/>
  <c r="BE96" i="38"/>
  <c r="BC96" i="38"/>
  <c r="BD423" i="38"/>
  <c r="BE423" i="38"/>
  <c r="BC120" i="38"/>
  <c r="BD120" i="38"/>
  <c r="BC278" i="38"/>
  <c r="BD278" i="38"/>
  <c r="BE278" i="38"/>
  <c r="BC198" i="38"/>
  <c r="BD198" i="38"/>
  <c r="BC150" i="38"/>
  <c r="BD150" i="38"/>
  <c r="BE150" i="38"/>
  <c r="BC287" i="38"/>
  <c r="BD287" i="38"/>
  <c r="BE287" i="38"/>
  <c r="BD206" i="38"/>
  <c r="BC206" i="38"/>
  <c r="BE206" i="38"/>
  <c r="BC302" i="38"/>
  <c r="BE302" i="38"/>
  <c r="BD302" i="38"/>
  <c r="BC190" i="38"/>
  <c r="BE190" i="38"/>
  <c r="BD190" i="38"/>
  <c r="BE469" i="38"/>
  <c r="BC469" i="38"/>
  <c r="BD469" i="38"/>
  <c r="BD233" i="38"/>
  <c r="BE233" i="38"/>
  <c r="BE85" i="38"/>
  <c r="BC85" i="38"/>
  <c r="BD85" i="38"/>
  <c r="BE316" i="38"/>
  <c r="BC316" i="38"/>
  <c r="BD316" i="38"/>
  <c r="BE379" i="38"/>
  <c r="BD379" i="38"/>
  <c r="BC379" i="38"/>
  <c r="BD101" i="38"/>
  <c r="BC101" i="38"/>
  <c r="BD294" i="38"/>
  <c r="BE294" i="38"/>
  <c r="BC294" i="38"/>
  <c r="BD203" i="38"/>
  <c r="BE203" i="38"/>
  <c r="BC203" i="38"/>
  <c r="BC415" i="38"/>
  <c r="BE415" i="38"/>
  <c r="BD415" i="38"/>
  <c r="BE227" i="38"/>
  <c r="BC227" i="38"/>
  <c r="BD227" i="38"/>
  <c r="BC424" i="38"/>
  <c r="BD424" i="38"/>
  <c r="BE424" i="38"/>
  <c r="BC448" i="38"/>
  <c r="BD448" i="38"/>
  <c r="BE448" i="38"/>
  <c r="BD279" i="38"/>
  <c r="BC279" i="38"/>
  <c r="BE279" i="38"/>
  <c r="BC93" i="38"/>
  <c r="BD93" i="38"/>
  <c r="BE167" i="38"/>
  <c r="BD167" i="38"/>
  <c r="BD296" i="38"/>
  <c r="BE296" i="38"/>
  <c r="BC296" i="38"/>
  <c r="BE152" i="38"/>
  <c r="BC152" i="38"/>
  <c r="BE222" i="38"/>
  <c r="BD222" i="38"/>
  <c r="BC222" i="38"/>
  <c r="BE177" i="38"/>
  <c r="BC177" i="38"/>
  <c r="BD177" i="38"/>
  <c r="BE211" i="38"/>
  <c r="BD211" i="38"/>
  <c r="BC211" i="38"/>
  <c r="BC283" i="38"/>
  <c r="BD283" i="38"/>
  <c r="BE283" i="38"/>
  <c r="BE465" i="38"/>
  <c r="BC465" i="38"/>
  <c r="BD465" i="38"/>
  <c r="BE382" i="38"/>
  <c r="BD382" i="38"/>
  <c r="BC382" i="38"/>
  <c r="BD450" i="38"/>
  <c r="BC450" i="38"/>
  <c r="BE450" i="38"/>
  <c r="BD438" i="38"/>
  <c r="BC438" i="38"/>
  <c r="BE438" i="38"/>
  <c r="BD293" i="38"/>
  <c r="BC293" i="38"/>
  <c r="BE293" i="38"/>
  <c r="BD372" i="38"/>
  <c r="BE372" i="38"/>
  <c r="BC372" i="38"/>
  <c r="BC455" i="38"/>
  <c r="BD455" i="38"/>
  <c r="BE455" i="38"/>
  <c r="BE119" i="38"/>
  <c r="BC119" i="38"/>
  <c r="BD119" i="38"/>
  <c r="BE172" i="38"/>
  <c r="BC172" i="38"/>
  <c r="BD172" i="38"/>
  <c r="BE289" i="38"/>
  <c r="BD289" i="38"/>
  <c r="BC289" i="38"/>
  <c r="BC142" i="38"/>
  <c r="BE142" i="38"/>
  <c r="BD142" i="38"/>
  <c r="BC224" i="38"/>
  <c r="BE224" i="38"/>
  <c r="BD224" i="38"/>
  <c r="BE162" i="38"/>
  <c r="BD162" i="38"/>
  <c r="BC162" i="38"/>
  <c r="BC186" i="38"/>
  <c r="BD186" i="38"/>
  <c r="BE186" i="38"/>
  <c r="BE221" i="38"/>
  <c r="BD221" i="38"/>
  <c r="BC221" i="38"/>
  <c r="BE411" i="38"/>
  <c r="BD411" i="38"/>
  <c r="BC411" i="38"/>
  <c r="BE285" i="38"/>
  <c r="BD285" i="38"/>
  <c r="BC285" i="38"/>
  <c r="BC309" i="38"/>
  <c r="BD309" i="38"/>
  <c r="BE309" i="38"/>
  <c r="BD192" i="38"/>
  <c r="BE192" i="38"/>
  <c r="BC192" i="38"/>
  <c r="BC431" i="38"/>
  <c r="BD431" i="38"/>
  <c r="BE431" i="38"/>
  <c r="BC107" i="38"/>
  <c r="BD107" i="38"/>
  <c r="BE107" i="38"/>
  <c r="BD159" i="38"/>
  <c r="BC159" i="38"/>
  <c r="BE159" i="38"/>
  <c r="BC127" i="38"/>
  <c r="BE127" i="38"/>
  <c r="BD127" i="38"/>
  <c r="BC336" i="38"/>
  <c r="BE336" i="38"/>
  <c r="BD336" i="38"/>
  <c r="BD427" i="38"/>
  <c r="BE427" i="38"/>
  <c r="BE235" i="38"/>
  <c r="BD235" i="38"/>
  <c r="BC235" i="38"/>
  <c r="BC245" i="38"/>
  <c r="BE245" i="38"/>
  <c r="BD245" i="38"/>
  <c r="BE346" i="38"/>
  <c r="BD346" i="38"/>
  <c r="BC346" i="38"/>
  <c r="BE231" i="38"/>
  <c r="BC231" i="38"/>
  <c r="BD231" i="38"/>
  <c r="BE445" i="38"/>
  <c r="BC445" i="38"/>
  <c r="BD445" i="38"/>
  <c r="BE134" i="38"/>
  <c r="BD134" i="38"/>
  <c r="BC134" i="38"/>
  <c r="BE458" i="38"/>
  <c r="BD458" i="38"/>
  <c r="BC458" i="38"/>
  <c r="BE205" i="38"/>
  <c r="BC205" i="38"/>
  <c r="BD205" i="38"/>
  <c r="BE398" i="38"/>
  <c r="BC398" i="38"/>
  <c r="BD398" i="38"/>
  <c r="BE432" i="38"/>
  <c r="BC432" i="38"/>
  <c r="BD432" i="38"/>
  <c r="BD247" i="38"/>
  <c r="BE247" i="38"/>
  <c r="BC247" i="38"/>
  <c r="BC443" i="38"/>
  <c r="BD443" i="38"/>
  <c r="BE443" i="38"/>
  <c r="BE151" i="38"/>
  <c r="BD151" i="38"/>
  <c r="BC151" i="38"/>
  <c r="BE348" i="38"/>
  <c r="BD348" i="38"/>
  <c r="BC348" i="38"/>
  <c r="BC407" i="38"/>
  <c r="BD407" i="38"/>
  <c r="BE407" i="38"/>
  <c r="BE339" i="38"/>
  <c r="BD339" i="38"/>
  <c r="BC339" i="38"/>
  <c r="BD390" i="38"/>
  <c r="BE390" i="38"/>
  <c r="BC390" i="38"/>
  <c r="BC408" i="38"/>
  <c r="BD408" i="38"/>
  <c r="BE408" i="38"/>
  <c r="BE419" i="38"/>
  <c r="BD419" i="38"/>
  <c r="BC419" i="38"/>
  <c r="BC391" i="38"/>
  <c r="BD391" i="38"/>
  <c r="BE391" i="38"/>
  <c r="BC137" i="38"/>
  <c r="BE137" i="38"/>
  <c r="BD137" i="38"/>
  <c r="BE158" i="38"/>
  <c r="BC158" i="38"/>
  <c r="BD158" i="38"/>
  <c r="BC363" i="38"/>
  <c r="BD363" i="38"/>
  <c r="BC155" i="38"/>
  <c r="BD155" i="38"/>
  <c r="BE155" i="38"/>
  <c r="BE173" i="38"/>
  <c r="BC173" i="38"/>
  <c r="BD173" i="38"/>
  <c r="BD351" i="38"/>
  <c r="BC351" i="38"/>
  <c r="BE351" i="38"/>
  <c r="BE149" i="38"/>
  <c r="BD149" i="38"/>
  <c r="BC149" i="38"/>
  <c r="BE472" i="38"/>
  <c r="BC472" i="38"/>
  <c r="BD472" i="38"/>
  <c r="BE394" i="38"/>
  <c r="BD394" i="38"/>
  <c r="BC394" i="38"/>
  <c r="BC290" i="38"/>
  <c r="BD290" i="38"/>
  <c r="BE290" i="38"/>
  <c r="BE91" i="38"/>
  <c r="BD91" i="38"/>
  <c r="BC91" i="38"/>
  <c r="BD352" i="38"/>
  <c r="BE352" i="38"/>
  <c r="BC352" i="38"/>
  <c r="BD377" i="38"/>
  <c r="BC377" i="38"/>
  <c r="BE377" i="38"/>
  <c r="BE165" i="38"/>
  <c r="BC165" i="38"/>
  <c r="BD165" i="38"/>
  <c r="BE161" i="38"/>
  <c r="BD161" i="38"/>
  <c r="BC161" i="38"/>
  <c r="BC209" i="38"/>
  <c r="BD209" i="38"/>
  <c r="BE209" i="38"/>
  <c r="BE97" i="38"/>
  <c r="BC97" i="38"/>
  <c r="BD97" i="38"/>
  <c r="BD154" i="38"/>
  <c r="BC154" i="38"/>
  <c r="BE154" i="38"/>
  <c r="BC355" i="38"/>
  <c r="BE355" i="38"/>
  <c r="BD355" i="38"/>
  <c r="BE263" i="38"/>
  <c r="BC263" i="38"/>
  <c r="BD263" i="38"/>
  <c r="BE267" i="38"/>
  <c r="BD267" i="38"/>
  <c r="BC267" i="38"/>
  <c r="BC350" i="38"/>
  <c r="BE350" i="38"/>
  <c r="BD350" i="38"/>
  <c r="BE435" i="38"/>
  <c r="BC435" i="38"/>
  <c r="BD435" i="38"/>
  <c r="BC163" i="38"/>
  <c r="BD163" i="38"/>
  <c r="BC236" i="38"/>
  <c r="BD236" i="38"/>
  <c r="BE236" i="38"/>
  <c r="BD208" i="38"/>
  <c r="BE208" i="38"/>
  <c r="BC208" i="38"/>
  <c r="BD214" i="38"/>
  <c r="BE214" i="38"/>
  <c r="BC214" i="38"/>
  <c r="BC401" i="38"/>
  <c r="BE401" i="38"/>
  <c r="BD401" i="38"/>
  <c r="BE420" i="38"/>
  <c r="BD420" i="38"/>
  <c r="BC420" i="38"/>
  <c r="BE129" i="38"/>
  <c r="BC129" i="38"/>
  <c r="BD129" i="38"/>
  <c r="BD256" i="38"/>
  <c r="BE256" i="38"/>
  <c r="BC256" i="38"/>
  <c r="BD447" i="38"/>
  <c r="BC447" i="38"/>
  <c r="BE447" i="38"/>
  <c r="BD79" i="38"/>
  <c r="BC79" i="38"/>
  <c r="BE79" i="38"/>
  <c r="BD467" i="38"/>
  <c r="BC467" i="38"/>
  <c r="BE467" i="38"/>
  <c r="BC156" i="38"/>
  <c r="BE156" i="38"/>
  <c r="BE204" i="38"/>
  <c r="BC204" i="38"/>
  <c r="BD204" i="38"/>
  <c r="BD359" i="38"/>
  <c r="BE359" i="38"/>
  <c r="BC359" i="38"/>
  <c r="Y72" i="19"/>
  <c r="R72" i="19" s="1"/>
  <c r="F6" i="20"/>
  <c r="BC421" i="38" l="1"/>
  <c r="BD421" i="38"/>
  <c r="BE421" i="38"/>
  <c r="BE145" i="38"/>
  <c r="BD145" i="38"/>
  <c r="BC145" i="38"/>
  <c r="BC217" i="38"/>
  <c r="BE217" i="38"/>
  <c r="BD217" i="38"/>
  <c r="BD88" i="38"/>
  <c r="BC88" i="38"/>
  <c r="BE88" i="38"/>
  <c r="BE202" i="38"/>
  <c r="BD202" i="38"/>
  <c r="BC202" i="38"/>
  <c r="BE100" i="38"/>
  <c r="BD100" i="38"/>
  <c r="BC100" i="38"/>
  <c r="BC292" i="38"/>
  <c r="BE292" i="38"/>
  <c r="BD292" i="38"/>
  <c r="BC449" i="38"/>
  <c r="BE449" i="38"/>
  <c r="BD449" i="38"/>
  <c r="BD410" i="38"/>
  <c r="BE410" i="38"/>
  <c r="BC410" i="38"/>
  <c r="BC95" i="38"/>
  <c r="BE95" i="38"/>
  <c r="BD95" i="38"/>
  <c r="BE461" i="38"/>
  <c r="BC461" i="38"/>
  <c r="BD461" i="38"/>
  <c r="BE223" i="38"/>
  <c r="BD223" i="38"/>
  <c r="BC223" i="38"/>
  <c r="BE343" i="38"/>
  <c r="BC343" i="38"/>
  <c r="BD343" i="38"/>
  <c r="BC260" i="38"/>
  <c r="BD260" i="38"/>
  <c r="BE260" i="38"/>
  <c r="BD388" i="38"/>
  <c r="BC388" i="38"/>
  <c r="BE388" i="38"/>
  <c r="BD153" i="38"/>
  <c r="BC153" i="38"/>
  <c r="BE153" i="38"/>
  <c r="BE180" i="38"/>
  <c r="BD180" i="38"/>
  <c r="BC180" i="38"/>
  <c r="BC330" i="38"/>
  <c r="BD330" i="38"/>
  <c r="BE330" i="38"/>
  <c r="BC84" i="38"/>
  <c r="BD84" i="38"/>
  <c r="BE84" i="38"/>
  <c r="BE105" i="38"/>
  <c r="BC105" i="38"/>
  <c r="BD105" i="38"/>
  <c r="BD361" i="38"/>
  <c r="BE361" i="38"/>
  <c r="BC361" i="38"/>
  <c r="BE168" i="38"/>
  <c r="BC168" i="38"/>
  <c r="BD168" i="38"/>
  <c r="BD380" i="38"/>
  <c r="BE380" i="38"/>
  <c r="BC380" i="38"/>
  <c r="BE384" i="38"/>
  <c r="BD384" i="38"/>
  <c r="BC384" i="38"/>
  <c r="BC197" i="38"/>
  <c r="BE197" i="38"/>
  <c r="BD197" i="38"/>
  <c r="BC229" i="38"/>
  <c r="BD229" i="38"/>
  <c r="BE229" i="38"/>
  <c r="BE184" i="38"/>
  <c r="BD184" i="38"/>
  <c r="BC184" i="38"/>
  <c r="BC174" i="38"/>
  <c r="BD174" i="38"/>
  <c r="BE174" i="38"/>
  <c r="BC146" i="38"/>
  <c r="BD146" i="38"/>
  <c r="BE146" i="38"/>
  <c r="BE102" i="38"/>
  <c r="BC102" i="38"/>
  <c r="BD102" i="38"/>
  <c r="BD470" i="38"/>
  <c r="BC470" i="38"/>
  <c r="BE470" i="38"/>
  <c r="BE305" i="38"/>
  <c r="BD305" i="38"/>
  <c r="BC305" i="38"/>
  <c r="BE400" i="38"/>
  <c r="BD400" i="38"/>
  <c r="BC400" i="38"/>
  <c r="BC456" i="38"/>
  <c r="BD456" i="38"/>
  <c r="BE456" i="38"/>
  <c r="BE451" i="38"/>
  <c r="BD451" i="38"/>
  <c r="BC451" i="38"/>
  <c r="BC376" i="38"/>
  <c r="BE376" i="38"/>
  <c r="BD376" i="38"/>
  <c r="BD82" i="38"/>
  <c r="BC82" i="38"/>
  <c r="BE82" i="38"/>
  <c r="BD195" i="38"/>
  <c r="BC195" i="38"/>
  <c r="BE195" i="38"/>
  <c r="BD83" i="38"/>
  <c r="BE83" i="38"/>
  <c r="BC83" i="38"/>
  <c r="BC176" i="38"/>
  <c r="BD176" i="38"/>
  <c r="BE176" i="38"/>
  <c r="BD188" i="38"/>
  <c r="BE188" i="38"/>
  <c r="BC188" i="38"/>
  <c r="BE228" i="38"/>
  <c r="BD228" i="38"/>
  <c r="BC228" i="38"/>
  <c r="BD141" i="38"/>
  <c r="BC141" i="38"/>
  <c r="BE141" i="38"/>
  <c r="BD118" i="38"/>
  <c r="BC118" i="38"/>
  <c r="BE118" i="38"/>
  <c r="BC393" i="38"/>
  <c r="BD393" i="38"/>
  <c r="BE393" i="38"/>
  <c r="BC108" i="38"/>
  <c r="BD108" i="38"/>
  <c r="BE108" i="38"/>
  <c r="BE210" i="38"/>
  <c r="BC210" i="38"/>
  <c r="BD210" i="38"/>
  <c r="BD329" i="38"/>
  <c r="BC329" i="38"/>
  <c r="BE329" i="38"/>
  <c r="BE412" i="38"/>
  <c r="BD412" i="38"/>
  <c r="BC412" i="38"/>
  <c r="BD413" i="38"/>
  <c r="BC413" i="38"/>
  <c r="BE413" i="38"/>
  <c r="BE90" i="38"/>
  <c r="BC90" i="38"/>
  <c r="BD90" i="38"/>
  <c r="BE437" i="38"/>
  <c r="BD437" i="38"/>
  <c r="BC437" i="38"/>
  <c r="BE405" i="38"/>
  <c r="BD405" i="38"/>
  <c r="BC405" i="38"/>
  <c r="BE387" i="38"/>
  <c r="BC387" i="38"/>
  <c r="BD387" i="38"/>
  <c r="BE98" i="38"/>
  <c r="BD98" i="38"/>
  <c r="BC98" i="38"/>
  <c r="BE189" i="38"/>
  <c r="BC189" i="38"/>
  <c r="BD189" i="38"/>
  <c r="BC160" i="38"/>
  <c r="BE160" i="38"/>
  <c r="BC215" i="38"/>
  <c r="BD215" i="38"/>
  <c r="BE215" i="38"/>
  <c r="BD170" i="38"/>
  <c r="BE170" i="38"/>
  <c r="BC170" i="38"/>
  <c r="BD185" i="38"/>
  <c r="BE185" i="38"/>
  <c r="BC185" i="38"/>
  <c r="BD140" i="38"/>
  <c r="BC140" i="38"/>
  <c r="BE140" i="38"/>
  <c r="BC417" i="38"/>
  <c r="BE417" i="38"/>
  <c r="BD417" i="38"/>
  <c r="BE433" i="38"/>
  <c r="BC433" i="38"/>
  <c r="BD433" i="38"/>
  <c r="BD404" i="38"/>
  <c r="BC404" i="38"/>
  <c r="BE404" i="38"/>
  <c r="BC349" i="38"/>
  <c r="BE349" i="38"/>
  <c r="BD349" i="38"/>
  <c r="BC315" i="38"/>
  <c r="BD315" i="38"/>
  <c r="BE315" i="38"/>
  <c r="BD436" i="38"/>
  <c r="BE436" i="38"/>
  <c r="BC436" i="38"/>
  <c r="BD381" i="38"/>
  <c r="BE381" i="38"/>
  <c r="BC381" i="38"/>
  <c r="BD284" i="38"/>
  <c r="BC284" i="38"/>
  <c r="BE284" i="38"/>
  <c r="BE259" i="38"/>
  <c r="BD259" i="38"/>
  <c r="BC259" i="38"/>
  <c r="BC136" i="38"/>
  <c r="BD136" i="38"/>
  <c r="BE136" i="38"/>
  <c r="BD109" i="38"/>
  <c r="BE109" i="38"/>
  <c r="BC109" i="38"/>
  <c r="BD157" i="38"/>
  <c r="BC157" i="38"/>
  <c r="BE157" i="38"/>
  <c r="BC248" i="38"/>
  <c r="BD248" i="38"/>
  <c r="BE248" i="38"/>
  <c r="BE114" i="38"/>
  <c r="BD114" i="38"/>
  <c r="BC114" i="38"/>
  <c r="BE288" i="38"/>
  <c r="BC288" i="38"/>
  <c r="BD288" i="38"/>
  <c r="BE130" i="38"/>
  <c r="BD130" i="38"/>
  <c r="BC130" i="38"/>
  <c r="BD318" i="38"/>
  <c r="BE318" i="38"/>
  <c r="BC318" i="38"/>
  <c r="BD295" i="38"/>
  <c r="BE295" i="38"/>
  <c r="BC295" i="38"/>
  <c r="BC75" i="38"/>
  <c r="BE75" i="38"/>
  <c r="BD75" i="38"/>
  <c r="BD201" i="38"/>
  <c r="BC201" i="38"/>
  <c r="BE201" i="38"/>
  <c r="BE135" i="38"/>
  <c r="BD135" i="38"/>
  <c r="BC135" i="38"/>
  <c r="BE253" i="38"/>
  <c r="BD253" i="38"/>
  <c r="BC253" i="38"/>
  <c r="BC261" i="38"/>
  <c r="BE261" i="38"/>
  <c r="BD261" i="38"/>
  <c r="BD373" i="38"/>
  <c r="BC373" i="38"/>
  <c r="BE373" i="38"/>
  <c r="BC426" i="38"/>
  <c r="BD426" i="38"/>
  <c r="BE426" i="38"/>
  <c r="BD403" i="38"/>
  <c r="BE403" i="38"/>
  <c r="BC403" i="38"/>
  <c r="BD89" i="38"/>
  <c r="BC89" i="38"/>
  <c r="BE89" i="38"/>
  <c r="BC251" i="38"/>
  <c r="BD251" i="38"/>
  <c r="BE251" i="38"/>
  <c r="BD347" i="38"/>
  <c r="BE347" i="38"/>
  <c r="BC347" i="38"/>
  <c r="BC111" i="38"/>
  <c r="BE111" i="38"/>
  <c r="BD111" i="38"/>
  <c r="BC466" i="38"/>
  <c r="BE466" i="38"/>
  <c r="BD466" i="38"/>
  <c r="BD331" i="38"/>
  <c r="BC331" i="38"/>
  <c r="BE331" i="38"/>
  <c r="BC337" i="38"/>
  <c r="BD337" i="38"/>
  <c r="BE337" i="38"/>
  <c r="BD124" i="38"/>
  <c r="BE124" i="38"/>
  <c r="BC124" i="38"/>
  <c r="BE282" i="38"/>
  <c r="BD282" i="38"/>
  <c r="BC282" i="38"/>
  <c r="BE81" i="38"/>
  <c r="BC81" i="38"/>
  <c r="BD81" i="38"/>
  <c r="F58" i="20"/>
  <c r="F44" i="20"/>
  <c r="F43" i="20"/>
  <c r="C6" i="22" l="1"/>
  <c r="D6" i="22" s="1"/>
  <c r="E6" i="22" s="1"/>
  <c r="C13" i="22" l="1"/>
  <c r="D13" i="22" s="1"/>
  <c r="E13" i="22" s="1"/>
  <c r="K4" i="21" s="1"/>
  <c r="L4" i="21" s="1"/>
  <c r="F38" i="20"/>
  <c r="F61" i="20"/>
  <c r="F60" i="20"/>
  <c r="F36" i="20"/>
  <c r="F33" i="20"/>
  <c r="F55" i="20"/>
  <c r="F29" i="20"/>
  <c r="F49" i="20"/>
  <c r="F46" i="20"/>
  <c r="F37" i="20"/>
  <c r="F31" i="20"/>
  <c r="F48" i="20"/>
  <c r="F56" i="20"/>
  <c r="F30" i="20"/>
  <c r="F64" i="20"/>
  <c r="F34" i="20"/>
  <c r="F62" i="20" l="1"/>
  <c r="K16" i="21"/>
  <c r="L16" i="21" s="1"/>
  <c r="K5" i="21"/>
  <c r="L5" i="21" s="1"/>
  <c r="K17" i="21"/>
  <c r="L17" i="21" s="1"/>
  <c r="K9" i="21"/>
  <c r="L9" i="21" s="1"/>
  <c r="K11" i="21"/>
  <c r="L11" i="21" s="1"/>
  <c r="K18" i="21"/>
  <c r="L18" i="21" s="1"/>
  <c r="K13" i="21"/>
  <c r="L13" i="21" s="1"/>
  <c r="K12" i="21"/>
  <c r="L12" i="21" s="1"/>
  <c r="K7" i="21"/>
  <c r="L7" i="21" s="1"/>
  <c r="K14" i="21"/>
  <c r="L14" i="21" s="1"/>
  <c r="K8" i="21"/>
  <c r="L8" i="21" s="1"/>
  <c r="K15" i="21"/>
  <c r="L15" i="21" s="1"/>
  <c r="K6" i="21"/>
  <c r="L6" i="21" s="1"/>
  <c r="K10" i="21"/>
  <c r="L10" i="21" s="1"/>
  <c r="D50" i="20" l="1"/>
  <c r="F50" i="20" s="1"/>
  <c r="F28" i="20" l="1"/>
  <c r="G1" i="20" s="1"/>
  <c r="A3" i="20"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<sst xmlns="http://schemas.openxmlformats.org/spreadsheetml/2006/main" count="23549" uniqueCount="7801">
  <si>
    <t>都道府県区分</t>
    <rPh sb="4" eb="6">
      <t>クブン</t>
    </rPh>
    <phoneticPr fontId="30"/>
  </si>
  <si>
    <t>エラー（自治体名記載不備）</t>
    <phoneticPr fontId="30"/>
  </si>
  <si>
    <t>エラー（担当者・連絡先記載不備）</t>
    <rPh sb="4" eb="7">
      <t>タントウシャ</t>
    </rPh>
    <rPh sb="8" eb="11">
      <t>レンラクサキ</t>
    </rPh>
    <phoneticPr fontId="30"/>
  </si>
  <si>
    <t>エラー（既配分額記載不備）</t>
    <rPh sb="4" eb="5">
      <t>キ</t>
    </rPh>
    <rPh sb="5" eb="7">
      <t>ハイブン</t>
    </rPh>
    <rPh sb="7" eb="8">
      <t>ガク</t>
    </rPh>
    <rPh sb="8" eb="10">
      <t>キサイ</t>
    </rPh>
    <phoneticPr fontId="30"/>
  </si>
  <si>
    <t>エラー（交付限度額記載不備）</t>
    <rPh sb="4" eb="6">
      <t>コウフ</t>
    </rPh>
    <rPh sb="6" eb="8">
      <t>ゲンド</t>
    </rPh>
    <rPh sb="8" eb="9">
      <t>ガク</t>
    </rPh>
    <phoneticPr fontId="30"/>
  </si>
  <si>
    <t>エラー（交付限度額&lt;既配分額）</t>
    <rPh sb="10" eb="11">
      <t>スデ</t>
    </rPh>
    <rPh sb="11" eb="13">
      <t>ハイブン</t>
    </rPh>
    <rPh sb="13" eb="14">
      <t>ガク</t>
    </rPh>
    <phoneticPr fontId="30"/>
  </si>
  <si>
    <t xml:space="preserve">エラー（交付対象経費&lt;既配分額）
</t>
    <rPh sb="4" eb="10">
      <t>コウフタイショウケイヒ</t>
    </rPh>
    <phoneticPr fontId="30"/>
  </si>
  <si>
    <t>地方公共団体名（コード有り）</t>
    <rPh sb="11" eb="12">
      <t>ア</t>
    </rPh>
    <phoneticPr fontId="30"/>
  </si>
  <si>
    <t>都道府県・市町村コード（５桁）</t>
  </si>
  <si>
    <t>担当部局課名</t>
    <phoneticPr fontId="30"/>
  </si>
  <si>
    <t>担当者氏名</t>
    <phoneticPr fontId="20"/>
  </si>
  <si>
    <t>事業数</t>
    <rPh sb="0" eb="2">
      <t>ジギョウ</t>
    </rPh>
    <rPh sb="2" eb="3">
      <t>スウ</t>
    </rPh>
    <phoneticPr fontId="20"/>
  </si>
  <si>
    <t>基金事業数</t>
    <rPh sb="0" eb="2">
      <t>キキン</t>
    </rPh>
    <rPh sb="2" eb="4">
      <t>ジギョウ</t>
    </rPh>
    <rPh sb="4" eb="5">
      <t>スウ</t>
    </rPh>
    <phoneticPr fontId="30"/>
  </si>
  <si>
    <t>最終事業NO</t>
  </si>
  <si>
    <t>"うち交付対象経費のみの変更"を除いた変更事業数</t>
    <rPh sb="3" eb="9">
      <t>コウフタイショウケイヒ</t>
    </rPh>
    <rPh sb="12" eb="14">
      <t>ヘンコウ</t>
    </rPh>
    <rPh sb="16" eb="17">
      <t>ノゾ</t>
    </rPh>
    <rPh sb="19" eb="21">
      <t>ヘンコウ</t>
    </rPh>
    <rPh sb="21" eb="24">
      <t>ジギョウスウ</t>
    </rPh>
    <phoneticPr fontId="30"/>
  </si>
  <si>
    <t>総務省</t>
    <rPh sb="0" eb="3">
      <t>ソウムショウ</t>
    </rPh>
    <phoneticPr fontId="20"/>
  </si>
  <si>
    <t>Ｎｏ</t>
  </si>
  <si>
    <t>国の予算年度</t>
    <rPh sb="0" eb="1">
      <t>クニ</t>
    </rPh>
    <rPh sb="2" eb="4">
      <t>ヨサン</t>
    </rPh>
    <rPh sb="4" eb="6">
      <t>ネンド</t>
    </rPh>
    <phoneticPr fontId="20"/>
  </si>
  <si>
    <t>枠</t>
    <rPh sb="0" eb="1">
      <t>ワク</t>
    </rPh>
    <phoneticPr fontId="30"/>
  </si>
  <si>
    <t>地方単独事業</t>
    <rPh sb="0" eb="2">
      <t>チホウ</t>
    </rPh>
    <rPh sb="2" eb="4">
      <t>タンドク</t>
    </rPh>
    <rPh sb="4" eb="6">
      <t>ジギョウ</t>
    </rPh>
    <phoneticPr fontId="30"/>
  </si>
  <si>
    <t>エネルギー・食料品価格等の物価高騰の影響を受けた生活者等に対して事業の効果が直接及ぶ</t>
    <rPh sb="6" eb="9">
      <t>ショクリョウヒン</t>
    </rPh>
    <rPh sb="9" eb="11">
      <t>カカク</t>
    </rPh>
    <rPh sb="11" eb="12">
      <t>トウ</t>
    </rPh>
    <rPh sb="13" eb="15">
      <t>ブッカ</t>
    </rPh>
    <rPh sb="15" eb="17">
      <t>コウトウ</t>
    </rPh>
    <rPh sb="18" eb="20">
      <t>エイキョウ</t>
    </rPh>
    <rPh sb="21" eb="22">
      <t>ウ</t>
    </rPh>
    <rPh sb="24" eb="27">
      <t>セイカツシャ</t>
    </rPh>
    <rPh sb="27" eb="28">
      <t>トウ</t>
    </rPh>
    <rPh sb="29" eb="30">
      <t>タイ</t>
    </rPh>
    <rPh sb="32" eb="34">
      <t>ジギョウ</t>
    </rPh>
    <rPh sb="35" eb="37">
      <t>コウカ</t>
    </rPh>
    <rPh sb="38" eb="40">
      <t>チョクセツ</t>
    </rPh>
    <rPh sb="40" eb="41">
      <t>オヨ</t>
    </rPh>
    <phoneticPr fontId="30"/>
  </si>
  <si>
    <t>臨時の措置であることが分かる事業名称としている</t>
    <rPh sb="0" eb="2">
      <t>リンジ</t>
    </rPh>
    <rPh sb="3" eb="5">
      <t>ソチ</t>
    </rPh>
    <rPh sb="11" eb="12">
      <t>ワ</t>
    </rPh>
    <rPh sb="14" eb="16">
      <t>ジギョウ</t>
    </rPh>
    <rPh sb="16" eb="18">
      <t>メイショウ</t>
    </rPh>
    <phoneticPr fontId="30"/>
  </si>
  <si>
    <t>交付対象事業の名称</t>
    <rPh sb="0" eb="2">
      <t>コウフ</t>
    </rPh>
    <phoneticPr fontId="30"/>
  </si>
  <si>
    <t>経済対策等との関係</t>
    <rPh sb="0" eb="2">
      <t>ケイザイ</t>
    </rPh>
    <rPh sb="2" eb="4">
      <t>タイサク</t>
    </rPh>
    <rPh sb="4" eb="5">
      <t>ナド</t>
    </rPh>
    <rPh sb="7" eb="9">
      <t>カンケイ</t>
    </rPh>
    <phoneticPr fontId="30"/>
  </si>
  <si>
    <t>対象外経費に臨時交付金を充当していない</t>
    <rPh sb="0" eb="2">
      <t>タイショウ</t>
    </rPh>
    <rPh sb="2" eb="3">
      <t>ガイ</t>
    </rPh>
    <rPh sb="3" eb="5">
      <t>ケイヒ</t>
    </rPh>
    <rPh sb="6" eb="8">
      <t>リンジ</t>
    </rPh>
    <rPh sb="8" eb="11">
      <t>コウフキン</t>
    </rPh>
    <rPh sb="12" eb="14">
      <t>ジュウトウ</t>
    </rPh>
    <phoneticPr fontId="30"/>
  </si>
  <si>
    <t>Ａ</t>
  </si>
  <si>
    <t>※参考</t>
    <rPh sb="1" eb="3">
      <t>サンコウ</t>
    </rPh>
    <phoneticPr fontId="20"/>
  </si>
  <si>
    <t>事業の概要(①②③④を必ずそれぞれの項目毎に明記)
①目的・効果
②交付金を充当する経費内容
③積算根拠（対象数、単価等）
④事業の対象（交付対象者、対象施設等）</t>
    <rPh sb="18" eb="20">
      <t>コウモク</t>
    </rPh>
    <rPh sb="20" eb="21">
      <t>ゴト</t>
    </rPh>
    <rPh sb="27" eb="29">
      <t>モクテキ</t>
    </rPh>
    <rPh sb="30" eb="32">
      <t>コウカ</t>
    </rPh>
    <phoneticPr fontId="20"/>
  </si>
  <si>
    <t>特定事業者等支援</t>
    <rPh sb="0" eb="2">
      <t>トクテイ</t>
    </rPh>
    <rPh sb="2" eb="5">
      <t>ジギョウシャ</t>
    </rPh>
    <rPh sb="5" eb="6">
      <t>トウ</t>
    </rPh>
    <rPh sb="6" eb="8">
      <t>シエン</t>
    </rPh>
    <phoneticPr fontId="20"/>
  </si>
  <si>
    <t>個人を対象とした給付金等</t>
    <phoneticPr fontId="20"/>
  </si>
  <si>
    <t>基金</t>
    <rPh sb="0" eb="2">
      <t>キキン</t>
    </rPh>
    <phoneticPr fontId="20"/>
  </si>
  <si>
    <t>事業始期</t>
    <rPh sb="2" eb="4">
      <t>シキ</t>
    </rPh>
    <phoneticPr fontId="20"/>
  </si>
  <si>
    <t>支援開始時期</t>
    <rPh sb="0" eb="4">
      <t>シエンカイシ</t>
    </rPh>
    <rPh sb="4" eb="6">
      <t>ジキ</t>
    </rPh>
    <phoneticPr fontId="20"/>
  </si>
  <si>
    <t>事業終期</t>
    <rPh sb="0" eb="2">
      <t>ジギョウ</t>
    </rPh>
    <rPh sb="2" eb="4">
      <t>シュウキ</t>
    </rPh>
    <phoneticPr fontId="20"/>
  </si>
  <si>
    <t>成果目標（可能な限り定量的指標を設定）</t>
    <phoneticPr fontId="20"/>
  </si>
  <si>
    <t>国の重点支援地方交付金が活用されている旨の明記</t>
  </si>
  <si>
    <t>自治体利用欄</t>
    <rPh sb="0" eb="3">
      <t>ジチタイ</t>
    </rPh>
    <rPh sb="3" eb="5">
      <t>リヨウ</t>
    </rPh>
    <rPh sb="5" eb="6">
      <t>ラン</t>
    </rPh>
    <phoneticPr fontId="20"/>
  </si>
  <si>
    <t>エラー（予算年度選択漏れ）</t>
    <rPh sb="4" eb="8">
      <t>ヨサンネンド</t>
    </rPh>
    <rPh sb="8" eb="10">
      <t>センタク</t>
    </rPh>
    <rPh sb="10" eb="11">
      <t>モ</t>
    </rPh>
    <phoneticPr fontId="20"/>
  </si>
  <si>
    <t>エラー（枠選択漏れ）</t>
    <rPh sb="4" eb="5">
      <t>ワク</t>
    </rPh>
    <rPh sb="5" eb="7">
      <t>センタク</t>
    </rPh>
    <rPh sb="7" eb="8">
      <t>モ</t>
    </rPh>
    <phoneticPr fontId="20"/>
  </si>
  <si>
    <t>エラー（効果直接選択漏れ）</t>
    <rPh sb="4" eb="8">
      <t>コウカチョクセツ</t>
    </rPh>
    <rPh sb="8" eb="10">
      <t>センタク</t>
    </rPh>
    <rPh sb="10" eb="11">
      <t>モ</t>
    </rPh>
    <phoneticPr fontId="20"/>
  </si>
  <si>
    <t>エラー（臨時名称選択漏れ）</t>
    <rPh sb="4" eb="6">
      <t>リンジ</t>
    </rPh>
    <rPh sb="6" eb="8">
      <t>メイショウ</t>
    </rPh>
    <phoneticPr fontId="20"/>
  </si>
  <si>
    <t>エラー（事業名称入力漏れ）</t>
    <rPh sb="4" eb="8">
      <t>ジギョウメイショウ</t>
    </rPh>
    <rPh sb="8" eb="10">
      <t>ニュウリョク</t>
    </rPh>
    <rPh sb="10" eb="11">
      <t>モ</t>
    </rPh>
    <phoneticPr fontId="20"/>
  </si>
  <si>
    <t>エラー（経済対策選択漏れ）</t>
    <rPh sb="4" eb="8">
      <t>ケイザイタイサク</t>
    </rPh>
    <rPh sb="8" eb="10">
      <t>センタク</t>
    </rPh>
    <rPh sb="10" eb="11">
      <t>モ</t>
    </rPh>
    <phoneticPr fontId="20"/>
  </si>
  <si>
    <t>エラー（対象外でない選択漏れ）</t>
    <rPh sb="4" eb="7">
      <t>タイショウガイ</t>
    </rPh>
    <phoneticPr fontId="20"/>
  </si>
  <si>
    <t>エラー（メニュー番号選択漏れ）</t>
    <rPh sb="8" eb="10">
      <t>バンゴウ</t>
    </rPh>
    <phoneticPr fontId="20"/>
  </si>
  <si>
    <t>エラー（（B1）入力関連）</t>
    <rPh sb="8" eb="10">
      <t>ニュウリョク</t>
    </rPh>
    <rPh sb="10" eb="12">
      <t>カンレン</t>
    </rPh>
    <phoneticPr fontId="30"/>
  </si>
  <si>
    <t>エラー（交付対象経費に小数点以下の数値）</t>
    <phoneticPr fontId="30"/>
  </si>
  <si>
    <t>エラー事務費</t>
    <rPh sb="3" eb="6">
      <t>ジムヒ</t>
    </rPh>
    <phoneticPr fontId="20"/>
  </si>
  <si>
    <t>エラー（事業概要入力漏れ）</t>
    <rPh sb="4" eb="8">
      <t>ジギョウガイヨウ</t>
    </rPh>
    <rPh sb="8" eb="10">
      <t>ニュウリョク</t>
    </rPh>
    <phoneticPr fontId="30"/>
  </si>
  <si>
    <t>エラー（事業始期選択漏れ）</t>
    <phoneticPr fontId="30"/>
  </si>
  <si>
    <t>エラー（エラー（支援開始時期選択漏れ）</t>
    <rPh sb="8" eb="12">
      <t>シエンカイシ</t>
    </rPh>
    <rPh sb="12" eb="14">
      <t>ジキ</t>
    </rPh>
    <phoneticPr fontId="20"/>
  </si>
  <si>
    <t>エラー（事業終期選択漏れ）</t>
    <rPh sb="6" eb="8">
      <t>シュウキ</t>
    </rPh>
    <phoneticPr fontId="30"/>
  </si>
  <si>
    <t>エラー（備考１記載漏れ）</t>
    <rPh sb="4" eb="6">
      <t>ビコウ</t>
    </rPh>
    <phoneticPr fontId="30"/>
  </si>
  <si>
    <t>エラー（予算区分想定外）</t>
    <rPh sb="4" eb="6">
      <t>ヨサン</t>
    </rPh>
    <rPh sb="6" eb="8">
      <t>クブン</t>
    </rPh>
    <rPh sb="8" eb="11">
      <t>ソウテイガイ</t>
    </rPh>
    <phoneticPr fontId="20"/>
  </si>
  <si>
    <t>エラー（プルダウン外の入力）</t>
    <rPh sb="9" eb="10">
      <t>ガイ</t>
    </rPh>
    <rPh sb="11" eb="13">
      <t>ニュウリョク</t>
    </rPh>
    <phoneticPr fontId="30"/>
  </si>
  <si>
    <t>総事業費</t>
  </si>
  <si>
    <t>Ｂ</t>
    <phoneticPr fontId="30"/>
  </si>
  <si>
    <t>交付対象経費</t>
    <rPh sb="0" eb="2">
      <t>コウフ</t>
    </rPh>
    <rPh sb="2" eb="4">
      <t>タイショウ</t>
    </rPh>
    <rPh sb="4" eb="6">
      <t>ケイヒ</t>
    </rPh>
    <phoneticPr fontId="30"/>
  </si>
  <si>
    <t>その他
（一般財源や補助対象外経費等）</t>
  </si>
  <si>
    <t>合計</t>
    <phoneticPr fontId="30"/>
  </si>
  <si>
    <t>No.</t>
    <phoneticPr fontId="30"/>
  </si>
  <si>
    <t>推奨事業メニュー</t>
    <rPh sb="0" eb="4">
      <t>スイショウジギョウ</t>
    </rPh>
    <phoneticPr fontId="30"/>
  </si>
  <si>
    <t>交付対象事業の名称</t>
  </si>
  <si>
    <t>事業の概要
①目的・効果
②交付金を充当する経費内容
③積算根拠（対象数、単価等）
④事業の対象（交付対象者、対象施設等）</t>
    <phoneticPr fontId="30"/>
  </si>
  <si>
    <t>事業始期</t>
    <rPh sb="0" eb="4">
      <t>ジギョウシキ</t>
    </rPh>
    <phoneticPr fontId="30"/>
  </si>
  <si>
    <t>事業終期</t>
    <rPh sb="0" eb="2">
      <t>ジギョウ</t>
    </rPh>
    <rPh sb="2" eb="4">
      <t>シュウキ</t>
    </rPh>
    <phoneticPr fontId="30"/>
  </si>
  <si>
    <t>枠_推奨</t>
    <phoneticPr fontId="20"/>
  </si>
  <si>
    <t>地方単独事業</t>
    <rPh sb="0" eb="2">
      <t>チホウ</t>
    </rPh>
    <rPh sb="2" eb="4">
      <t>タンドク</t>
    </rPh>
    <rPh sb="4" eb="6">
      <t>ジギョウ</t>
    </rPh>
    <phoneticPr fontId="20"/>
  </si>
  <si>
    <t>エネルギー・食料品価格等の物価高騰の影響を受けた生活者等に対して事業の効果が直接及ぶ</t>
    <phoneticPr fontId="20"/>
  </si>
  <si>
    <t>臨時の措置であることが分かる名称</t>
    <phoneticPr fontId="20"/>
  </si>
  <si>
    <t>対象外経費に臨時交付金を充当していない</t>
    <phoneticPr fontId="20"/>
  </si>
  <si>
    <t>特定事業者等支援</t>
    <phoneticPr fontId="20"/>
  </si>
  <si>
    <t>基金_地単_通常</t>
    <rPh sb="0" eb="2">
      <t>キキン</t>
    </rPh>
    <rPh sb="3" eb="4">
      <t>チ</t>
    </rPh>
    <rPh sb="4" eb="5">
      <t>タン</t>
    </rPh>
    <rPh sb="6" eb="8">
      <t>ツウジョウ</t>
    </rPh>
    <phoneticPr fontId="20"/>
  </si>
  <si>
    <t>事業始期終期計算用</t>
    <rPh sb="0" eb="2">
      <t>ジギョウ</t>
    </rPh>
    <rPh sb="2" eb="4">
      <t>シキ</t>
    </rPh>
    <rPh sb="4" eb="6">
      <t>シュウキ</t>
    </rPh>
    <rPh sb="6" eb="9">
      <t>ケイサンヨウ</t>
    </rPh>
    <phoneticPr fontId="20"/>
  </si>
  <si>
    <t>基金の要件</t>
    <rPh sb="0" eb="2">
      <t>キキン</t>
    </rPh>
    <rPh sb="3" eb="5">
      <t>ヨウケン</t>
    </rPh>
    <phoneticPr fontId="20"/>
  </si>
  <si>
    <t>予算区分確認用</t>
    <rPh sb="0" eb="2">
      <t>ヨサン</t>
    </rPh>
    <rPh sb="2" eb="4">
      <t>クブン</t>
    </rPh>
    <rPh sb="4" eb="6">
      <t>カクニン</t>
    </rPh>
    <rPh sb="6" eb="7">
      <t>ヨウ</t>
    </rPh>
    <phoneticPr fontId="20"/>
  </si>
  <si>
    <t>住民税均等割非課税世帯への給付のための費用以外には使用していない</t>
    <phoneticPr fontId="20"/>
  </si>
  <si>
    <t>低所得世帯支援_目標</t>
    <rPh sb="0" eb="3">
      <t>テイショトク</t>
    </rPh>
    <rPh sb="3" eb="5">
      <t>セタイ</t>
    </rPh>
    <rPh sb="5" eb="7">
      <t>シエン</t>
    </rPh>
    <rPh sb="8" eb="10">
      <t>モクヒョウ</t>
    </rPh>
    <phoneticPr fontId="20"/>
  </si>
  <si>
    <t>低所得世帯支援_周知方法</t>
    <rPh sb="0" eb="3">
      <t>テイショトク</t>
    </rPh>
    <rPh sb="3" eb="5">
      <t>セタイ</t>
    </rPh>
    <rPh sb="5" eb="7">
      <t>シエン</t>
    </rPh>
    <rPh sb="8" eb="10">
      <t>シュウチ</t>
    </rPh>
    <rPh sb="10" eb="12">
      <t>ホウホウ</t>
    </rPh>
    <phoneticPr fontId="20"/>
  </si>
  <si>
    <t>分類無し1</t>
    <rPh sb="0" eb="2">
      <t>ブンルイ</t>
    </rPh>
    <rPh sb="2" eb="3">
      <t>ナ</t>
    </rPh>
    <phoneticPr fontId="20"/>
  </si>
  <si>
    <t>分類無し2</t>
    <rPh sb="0" eb="3">
      <t>ブンルイナ</t>
    </rPh>
    <phoneticPr fontId="20"/>
  </si>
  <si>
    <t>推奨事業</t>
    <rPh sb="0" eb="2">
      <t>スイショウ</t>
    </rPh>
    <rPh sb="2" eb="4">
      <t>ジギョウ</t>
    </rPh>
    <phoneticPr fontId="20"/>
  </si>
  <si>
    <t>○</t>
    <phoneticPr fontId="20"/>
  </si>
  <si>
    <t>○</t>
  </si>
  <si>
    <t>－</t>
    <phoneticPr fontId="20"/>
  </si>
  <si>
    <t>R5当初（地）</t>
    <rPh sb="2" eb="4">
      <t>トウショ</t>
    </rPh>
    <phoneticPr fontId="20"/>
  </si>
  <si>
    <t>イ 利子補給事業又は信用保証料補助事業</t>
  </si>
  <si>
    <t>対象世帯に対して令和5年12月までに支給を開始する</t>
    <rPh sb="0" eb="2">
      <t>タイショウ</t>
    </rPh>
    <rPh sb="2" eb="4">
      <t>セタイ</t>
    </rPh>
    <rPh sb="5" eb="6">
      <t>タイ</t>
    </rPh>
    <rPh sb="8" eb="10">
      <t>レイワ</t>
    </rPh>
    <rPh sb="11" eb="12">
      <t>ネン</t>
    </rPh>
    <rPh sb="14" eb="15">
      <t>ガツ</t>
    </rPh>
    <rPh sb="18" eb="20">
      <t>シキュウ</t>
    </rPh>
    <rPh sb="21" eb="23">
      <t>カイシ</t>
    </rPh>
    <phoneticPr fontId="20"/>
  </si>
  <si>
    <t>ホームページ</t>
    <phoneticPr fontId="20"/>
  </si>
  <si>
    <t>無し</t>
    <rPh sb="0" eb="1">
      <t>ナ</t>
    </rPh>
    <phoneticPr fontId="20"/>
  </si>
  <si>
    <t>枠_推奨or推奨・低</t>
    <phoneticPr fontId="20"/>
  </si>
  <si>
    <t>R5補正（地）</t>
    <rPh sb="2" eb="4">
      <t>ホセイ</t>
    </rPh>
    <rPh sb="5" eb="6">
      <t>チ</t>
    </rPh>
    <phoneticPr fontId="20"/>
  </si>
  <si>
    <t>ロ 不確実な事故等の発生に応じて資金を交付する事業</t>
  </si>
  <si>
    <t>住民税均等割のみ課税世帯への給付のための費用以外には使用していない</t>
    <phoneticPr fontId="20"/>
  </si>
  <si>
    <t>対象世帯に対して令和6年1月までに支給を開始する</t>
    <rPh sb="0" eb="2">
      <t>タイショウ</t>
    </rPh>
    <rPh sb="2" eb="4">
      <t>セタイ</t>
    </rPh>
    <rPh sb="5" eb="6">
      <t>タイ</t>
    </rPh>
    <rPh sb="8" eb="10">
      <t>レイワ</t>
    </rPh>
    <rPh sb="11" eb="12">
      <t>ネン</t>
    </rPh>
    <rPh sb="13" eb="14">
      <t>ガツ</t>
    </rPh>
    <rPh sb="17" eb="19">
      <t>シキュウ</t>
    </rPh>
    <rPh sb="20" eb="22">
      <t>カイシ</t>
    </rPh>
    <phoneticPr fontId="20"/>
  </si>
  <si>
    <t>ホームページ等</t>
    <rPh sb="6" eb="7">
      <t>トウ</t>
    </rPh>
    <phoneticPr fontId="20"/>
  </si>
  <si>
    <t>有り</t>
    <rPh sb="0" eb="1">
      <t>ア</t>
    </rPh>
    <phoneticPr fontId="20"/>
  </si>
  <si>
    <t>推奨事業</t>
    <rPh sb="0" eb="4">
      <t>スイショウジギョウ</t>
    </rPh>
    <phoneticPr fontId="20"/>
  </si>
  <si>
    <t>R5予備費（地）</t>
    <rPh sb="2" eb="5">
      <t>ヨビヒ</t>
    </rPh>
    <rPh sb="6" eb="7">
      <t>チ</t>
    </rPh>
    <phoneticPr fontId="20"/>
  </si>
  <si>
    <t>ロ 当該事業の進捗が他の事業の進捗に依存するもの</t>
  </si>
  <si>
    <t>対象世帯に対して令和6年2月までに支給を開始する</t>
    <rPh sb="0" eb="2">
      <t>タイショウ</t>
    </rPh>
    <rPh sb="2" eb="4">
      <t>セタイ</t>
    </rPh>
    <rPh sb="5" eb="6">
      <t>タイ</t>
    </rPh>
    <rPh sb="8" eb="10">
      <t>レイワ</t>
    </rPh>
    <rPh sb="11" eb="12">
      <t>ネン</t>
    </rPh>
    <rPh sb="13" eb="14">
      <t>ガツ</t>
    </rPh>
    <rPh sb="17" eb="19">
      <t>シキュウ</t>
    </rPh>
    <rPh sb="20" eb="22">
      <t>カイシ</t>
    </rPh>
    <phoneticPr fontId="20"/>
  </si>
  <si>
    <t>広報誌</t>
    <rPh sb="0" eb="3">
      <t>コウホウシ</t>
    </rPh>
    <phoneticPr fontId="20"/>
  </si>
  <si>
    <t>推奨事業・低所得</t>
    <phoneticPr fontId="20"/>
  </si>
  <si>
    <t>－</t>
  </si>
  <si>
    <t>子ども加算給付のための費用以外には使用していない</t>
    <phoneticPr fontId="20"/>
  </si>
  <si>
    <t>対象世帯に対して令和6年3月までに支給を開始する</t>
    <rPh sb="0" eb="2">
      <t>タイショウ</t>
    </rPh>
    <rPh sb="2" eb="4">
      <t>セタイ</t>
    </rPh>
    <rPh sb="5" eb="6">
      <t>タイ</t>
    </rPh>
    <rPh sb="8" eb="10">
      <t>レイワ</t>
    </rPh>
    <rPh sb="11" eb="12">
      <t>ネン</t>
    </rPh>
    <rPh sb="13" eb="14">
      <t>ガツ</t>
    </rPh>
    <rPh sb="17" eb="19">
      <t>シキュウ</t>
    </rPh>
    <rPh sb="20" eb="22">
      <t>カイシ</t>
    </rPh>
    <phoneticPr fontId="20"/>
  </si>
  <si>
    <t>広報誌等</t>
    <rPh sb="0" eb="3">
      <t>コウホウシ</t>
    </rPh>
    <rPh sb="3" eb="4">
      <t>トウ</t>
    </rPh>
    <phoneticPr fontId="20"/>
  </si>
  <si>
    <t>枠_推奨or推奨・一体</t>
    <rPh sb="9" eb="11">
      <t>イッタイ</t>
    </rPh>
    <phoneticPr fontId="20"/>
  </si>
  <si>
    <t>ホームページ、広報誌</t>
    <rPh sb="7" eb="10">
      <t>コウホウシ</t>
    </rPh>
    <phoneticPr fontId="20"/>
  </si>
  <si>
    <t>推奨事業</t>
    <phoneticPr fontId="20"/>
  </si>
  <si>
    <t>低所得世帯支援_目標_R6</t>
    <phoneticPr fontId="20"/>
  </si>
  <si>
    <t>ホームページ、広報誌等</t>
    <rPh sb="7" eb="10">
      <t>コウホウシ</t>
    </rPh>
    <rPh sb="10" eb="11">
      <t>トウ</t>
    </rPh>
    <phoneticPr fontId="20"/>
  </si>
  <si>
    <t>推奨事業・一体支援</t>
    <phoneticPr fontId="20"/>
  </si>
  <si>
    <t>枠_給付支援</t>
    <rPh sb="0" eb="1">
      <t>ワク</t>
    </rPh>
    <rPh sb="2" eb="6">
      <t>キュウフシエン</t>
    </rPh>
    <phoneticPr fontId="20"/>
  </si>
  <si>
    <t>経済対策との関係_R7補正</t>
    <rPh sb="11" eb="13">
      <t>ホセイ</t>
    </rPh>
    <phoneticPr fontId="20"/>
  </si>
  <si>
    <t>国の重点支援地方交付金が活用されている旨の明記</t>
    <phoneticPr fontId="20"/>
  </si>
  <si>
    <t>給付支援</t>
    <rPh sb="0" eb="4">
      <t>キュウフシエン</t>
    </rPh>
    <phoneticPr fontId="20"/>
  </si>
  <si>
    <t>Ⅰ．生活の安全保障・物価高への対応</t>
    <phoneticPr fontId="20"/>
  </si>
  <si>
    <t>枠_事務費_1</t>
    <rPh sb="0" eb="1">
      <t>ワク</t>
    </rPh>
    <rPh sb="2" eb="5">
      <t>ジムヒ</t>
    </rPh>
    <phoneticPr fontId="20"/>
  </si>
  <si>
    <t>対象世帯に対して令和6年4月までに支給を開始する</t>
    <rPh sb="0" eb="2">
      <t>タイショウ</t>
    </rPh>
    <rPh sb="2" eb="4">
      <t>セタイ</t>
    </rPh>
    <rPh sb="5" eb="6">
      <t>タイ</t>
    </rPh>
    <rPh sb="8" eb="10">
      <t>レイワ</t>
    </rPh>
    <rPh sb="11" eb="12">
      <t>ネン</t>
    </rPh>
    <rPh sb="13" eb="14">
      <t>ガツ</t>
    </rPh>
    <rPh sb="17" eb="19">
      <t>シキュウ</t>
    </rPh>
    <rPh sb="20" eb="22">
      <t>カイシ</t>
    </rPh>
    <phoneticPr fontId="20"/>
  </si>
  <si>
    <t>低所得</t>
    <rPh sb="0" eb="3">
      <t>テイショトク</t>
    </rPh>
    <phoneticPr fontId="20"/>
  </si>
  <si>
    <t>種類_推奨事業メニュー_R7補正</t>
    <rPh sb="0" eb="2">
      <t>シュルイ</t>
    </rPh>
    <rPh sb="3" eb="5">
      <t>スイショウ</t>
    </rPh>
    <rPh sb="5" eb="7">
      <t>ジギョウ</t>
    </rPh>
    <rPh sb="14" eb="16">
      <t>ホセイ</t>
    </rPh>
    <phoneticPr fontId="20"/>
  </si>
  <si>
    <t>対象世帯に対して令和6年5月までに支給を開始する</t>
    <rPh sb="0" eb="2">
      <t>タイショウ</t>
    </rPh>
    <rPh sb="2" eb="4">
      <t>セタイ</t>
    </rPh>
    <rPh sb="5" eb="6">
      <t>タイ</t>
    </rPh>
    <rPh sb="8" eb="10">
      <t>レイワ</t>
    </rPh>
    <rPh sb="11" eb="12">
      <t>ネン</t>
    </rPh>
    <rPh sb="13" eb="14">
      <t>ガツ</t>
    </rPh>
    <rPh sb="17" eb="19">
      <t>シキュウ</t>
    </rPh>
    <rPh sb="20" eb="22">
      <t>カイシ</t>
    </rPh>
    <phoneticPr fontId="20"/>
  </si>
  <si>
    <t>一体支援</t>
    <rPh sb="0" eb="4">
      <t>イッタイシエン</t>
    </rPh>
    <phoneticPr fontId="20"/>
  </si>
  <si>
    <t>①食料品の物価高騰に対する特別加算</t>
    <rPh sb="1" eb="4">
      <t>ショクリョウヒン</t>
    </rPh>
    <rPh sb="5" eb="7">
      <t>ブッカ</t>
    </rPh>
    <rPh sb="7" eb="9">
      <t>コウトウ</t>
    </rPh>
    <rPh sb="10" eb="11">
      <t>タイ</t>
    </rPh>
    <rPh sb="13" eb="15">
      <t>トクベツ</t>
    </rPh>
    <rPh sb="15" eb="17">
      <t>カサン</t>
    </rPh>
    <phoneticPr fontId="20"/>
  </si>
  <si>
    <t>対象世帯に対して令和6年6月までに支給を開始する</t>
    <rPh sb="0" eb="2">
      <t>タイショウ</t>
    </rPh>
    <rPh sb="2" eb="4">
      <t>セタイ</t>
    </rPh>
    <rPh sb="5" eb="6">
      <t>タイ</t>
    </rPh>
    <rPh sb="8" eb="10">
      <t>レイワ</t>
    </rPh>
    <rPh sb="11" eb="12">
      <t>ネン</t>
    </rPh>
    <rPh sb="13" eb="14">
      <t>ガツ</t>
    </rPh>
    <rPh sb="17" eb="19">
      <t>シキュウ</t>
    </rPh>
    <rPh sb="20" eb="22">
      <t>カイシ</t>
    </rPh>
    <phoneticPr fontId="20"/>
  </si>
  <si>
    <t>推奨事業・低所得</t>
  </si>
  <si>
    <t>②物価高騰に伴う低所得者世帯・高齢者世帯支援</t>
    <rPh sb="1" eb="3">
      <t>ブッカ</t>
    </rPh>
    <rPh sb="3" eb="5">
      <t>コウトウ</t>
    </rPh>
    <rPh sb="6" eb="7">
      <t>トモナ</t>
    </rPh>
    <rPh sb="8" eb="12">
      <t>テイショトクシャ</t>
    </rPh>
    <rPh sb="12" eb="14">
      <t>セタイ</t>
    </rPh>
    <rPh sb="15" eb="18">
      <t>コウレイシャ</t>
    </rPh>
    <rPh sb="18" eb="20">
      <t>セタイ</t>
    </rPh>
    <rPh sb="20" eb="22">
      <t>シエン</t>
    </rPh>
    <phoneticPr fontId="20"/>
  </si>
  <si>
    <t>推奨事業・一体支援</t>
  </si>
  <si>
    <t>③物価高騰に伴う子育て世帯支援</t>
    <rPh sb="1" eb="3">
      <t>ブッカ</t>
    </rPh>
    <rPh sb="3" eb="5">
      <t>コウトウ</t>
    </rPh>
    <rPh sb="6" eb="7">
      <t>トモナ</t>
    </rPh>
    <rPh sb="8" eb="10">
      <t>コソダ</t>
    </rPh>
    <rPh sb="11" eb="15">
      <t>セタイシエン</t>
    </rPh>
    <phoneticPr fontId="20"/>
  </si>
  <si>
    <t>R7当初（地）</t>
    <rPh sb="2" eb="4">
      <t>トウショ</t>
    </rPh>
    <phoneticPr fontId="20"/>
  </si>
  <si>
    <t>低所得・一体支援</t>
  </si>
  <si>
    <t>④消費下支え等を通じた生活者支援</t>
    <rPh sb="1" eb="3">
      <t>ショウヒ</t>
    </rPh>
    <rPh sb="3" eb="5">
      <t>シタザサ</t>
    </rPh>
    <rPh sb="6" eb="7">
      <t>トウ</t>
    </rPh>
    <rPh sb="8" eb="9">
      <t>ツウ</t>
    </rPh>
    <rPh sb="11" eb="14">
      <t>セイカツシャ</t>
    </rPh>
    <rPh sb="14" eb="16">
      <t>シエン</t>
    </rPh>
    <phoneticPr fontId="20"/>
  </si>
  <si>
    <t>R7補正（地）</t>
    <rPh sb="2" eb="4">
      <t>ホセイ</t>
    </rPh>
    <rPh sb="5" eb="6">
      <t>チ</t>
    </rPh>
    <phoneticPr fontId="20"/>
  </si>
  <si>
    <t>推奨事業・低所得・一体支援</t>
  </si>
  <si>
    <t>⑤省エネ家電等への買い換え促進による生活者支援</t>
    <phoneticPr fontId="20"/>
  </si>
  <si>
    <t>R7予備費（地）</t>
    <rPh sb="2" eb="5">
      <t>ヨビヒ</t>
    </rPh>
    <rPh sb="6" eb="7">
      <t>チ</t>
    </rPh>
    <phoneticPr fontId="20"/>
  </si>
  <si>
    <t>枠_事務費_2</t>
    <phoneticPr fontId="20"/>
  </si>
  <si>
    <t>⑥中小企業・小規模事業者の賃上げ環境整備</t>
    <rPh sb="1" eb="3">
      <t>チュウショウ</t>
    </rPh>
    <rPh sb="3" eb="5">
      <t>キギョウ</t>
    </rPh>
    <rPh sb="6" eb="9">
      <t>ショウキボ</t>
    </rPh>
    <rPh sb="9" eb="12">
      <t>ジギョウシャ</t>
    </rPh>
    <rPh sb="13" eb="15">
      <t>チンア</t>
    </rPh>
    <rPh sb="16" eb="20">
      <t>カンキョウセイビ</t>
    </rPh>
    <phoneticPr fontId="20"/>
  </si>
  <si>
    <t>⑦医療・介護・保育施設、学校施設、公衆浴場等に対する物価高騰対策支援</t>
    <phoneticPr fontId="20"/>
  </si>
  <si>
    <t>⑧農林水産業における物価高騰対策支援</t>
    <phoneticPr fontId="20"/>
  </si>
  <si>
    <t>⑨中小企業等に対するエネルギー価格高騰対策支援</t>
    <phoneticPr fontId="20"/>
  </si>
  <si>
    <t>枠_事務費_3</t>
    <phoneticPr fontId="20"/>
  </si>
  <si>
    <t>⑩地域公共交通・物流や地域観光業等に対する支援</t>
    <phoneticPr fontId="20"/>
  </si>
  <si>
    <t>⑪推奨事業メニュー例よりも更に効果があると判断する地方単独事業</t>
    <rPh sb="1" eb="3">
      <t>スイショウ</t>
    </rPh>
    <phoneticPr fontId="20"/>
  </si>
  <si>
    <t>枠_事務費_4</t>
    <phoneticPr fontId="20"/>
  </si>
  <si>
    <t>一体支援_目標_R6</t>
    <rPh sb="0" eb="4">
      <t>イッタイシエン</t>
    </rPh>
    <phoneticPr fontId="20"/>
  </si>
  <si>
    <t>低所得・一体支援</t>
    <phoneticPr fontId="20"/>
  </si>
  <si>
    <t>R7.4</t>
    <phoneticPr fontId="20"/>
  </si>
  <si>
    <t>枠_事務費_5</t>
    <phoneticPr fontId="20"/>
  </si>
  <si>
    <t>R7.5</t>
    <phoneticPr fontId="20"/>
  </si>
  <si>
    <t>R7.6</t>
    <phoneticPr fontId="20"/>
  </si>
  <si>
    <t>R7.7</t>
    <phoneticPr fontId="20"/>
  </si>
  <si>
    <t>枠_事務費_6</t>
    <rPh sb="0" eb="1">
      <t>ワク</t>
    </rPh>
    <rPh sb="2" eb="5">
      <t>ジムヒ</t>
    </rPh>
    <phoneticPr fontId="20"/>
  </si>
  <si>
    <t>R7.8</t>
    <phoneticPr fontId="20"/>
  </si>
  <si>
    <t>R7.9</t>
    <phoneticPr fontId="20"/>
  </si>
  <si>
    <t>R7.10</t>
    <phoneticPr fontId="20"/>
  </si>
  <si>
    <t>対象世帯に対して令和6年7月までに支給を開始する</t>
    <rPh sb="0" eb="2">
      <t>タイショウ</t>
    </rPh>
    <rPh sb="2" eb="4">
      <t>セタイ</t>
    </rPh>
    <rPh sb="5" eb="6">
      <t>タイ</t>
    </rPh>
    <rPh sb="8" eb="10">
      <t>レイワ</t>
    </rPh>
    <rPh sb="11" eb="12">
      <t>ネン</t>
    </rPh>
    <rPh sb="13" eb="14">
      <t>ガツ</t>
    </rPh>
    <rPh sb="17" eb="19">
      <t>シキュウ</t>
    </rPh>
    <rPh sb="20" eb="22">
      <t>カイシ</t>
    </rPh>
    <phoneticPr fontId="20"/>
  </si>
  <si>
    <t>R7.11</t>
    <phoneticPr fontId="20"/>
  </si>
  <si>
    <t>対象世帯に対して令和6年8月までに支給を開始する</t>
    <rPh sb="0" eb="2">
      <t>タイショウ</t>
    </rPh>
    <rPh sb="2" eb="4">
      <t>セタイ</t>
    </rPh>
    <rPh sb="5" eb="6">
      <t>タイ</t>
    </rPh>
    <rPh sb="8" eb="10">
      <t>レイワ</t>
    </rPh>
    <rPh sb="11" eb="12">
      <t>ネン</t>
    </rPh>
    <rPh sb="13" eb="14">
      <t>ガツ</t>
    </rPh>
    <rPh sb="17" eb="19">
      <t>シキュウ</t>
    </rPh>
    <rPh sb="20" eb="22">
      <t>カイシ</t>
    </rPh>
    <phoneticPr fontId="20"/>
  </si>
  <si>
    <t>種類_推奨事業メニュー_R7補正_複数選択</t>
    <rPh sb="0" eb="2">
      <t>シュルイ</t>
    </rPh>
    <rPh sb="3" eb="5">
      <t>スイショウ</t>
    </rPh>
    <rPh sb="5" eb="7">
      <t>ジギョウ</t>
    </rPh>
    <rPh sb="14" eb="16">
      <t>ホセイ</t>
    </rPh>
    <rPh sb="17" eb="19">
      <t>フクスウ</t>
    </rPh>
    <rPh sb="19" eb="21">
      <t>センタク</t>
    </rPh>
    <phoneticPr fontId="20"/>
  </si>
  <si>
    <t>R7.12</t>
    <phoneticPr fontId="20"/>
  </si>
  <si>
    <t>対象世帯に対して令和6年9月までに支給を開始する</t>
    <rPh sb="0" eb="2">
      <t>タイショウ</t>
    </rPh>
    <rPh sb="2" eb="4">
      <t>セタイ</t>
    </rPh>
    <rPh sb="5" eb="6">
      <t>タイ</t>
    </rPh>
    <rPh sb="8" eb="10">
      <t>レイワ</t>
    </rPh>
    <rPh sb="11" eb="12">
      <t>ネン</t>
    </rPh>
    <rPh sb="13" eb="14">
      <t>ガツ</t>
    </rPh>
    <rPh sb="17" eb="19">
      <t>シキュウ</t>
    </rPh>
    <rPh sb="20" eb="22">
      <t>カイシ</t>
    </rPh>
    <phoneticPr fontId="20"/>
  </si>
  <si>
    <t>R7.4</t>
  </si>
  <si>
    <t>R8.1</t>
    <phoneticPr fontId="20"/>
  </si>
  <si>
    <t>対象世帯に対して令和6年10月までに支給を開始する</t>
    <rPh sb="0" eb="2">
      <t>タイショウ</t>
    </rPh>
    <rPh sb="2" eb="4">
      <t>セタイ</t>
    </rPh>
    <rPh sb="5" eb="6">
      <t>タイ</t>
    </rPh>
    <rPh sb="8" eb="10">
      <t>レイワ</t>
    </rPh>
    <rPh sb="11" eb="12">
      <t>ネン</t>
    </rPh>
    <rPh sb="14" eb="15">
      <t>ガツ</t>
    </rPh>
    <rPh sb="18" eb="20">
      <t>シキュウ</t>
    </rPh>
    <rPh sb="21" eb="23">
      <t>カイシ</t>
    </rPh>
    <phoneticPr fontId="20"/>
  </si>
  <si>
    <t>R7.5</t>
  </si>
  <si>
    <t>R8.2</t>
    <phoneticPr fontId="20"/>
  </si>
  <si>
    <t>対象世帯に対して令和6年11月までに支給を開始する</t>
    <rPh sb="0" eb="2">
      <t>タイショウ</t>
    </rPh>
    <rPh sb="2" eb="4">
      <t>セタイ</t>
    </rPh>
    <rPh sb="5" eb="6">
      <t>タイ</t>
    </rPh>
    <rPh sb="8" eb="10">
      <t>レイワ</t>
    </rPh>
    <rPh sb="11" eb="12">
      <t>ネン</t>
    </rPh>
    <rPh sb="14" eb="15">
      <t>ガツ</t>
    </rPh>
    <rPh sb="18" eb="20">
      <t>シキュウ</t>
    </rPh>
    <rPh sb="21" eb="23">
      <t>カイシ</t>
    </rPh>
    <phoneticPr fontId="20"/>
  </si>
  <si>
    <t>R7.6</t>
  </si>
  <si>
    <t>R8.3</t>
    <phoneticPr fontId="20"/>
  </si>
  <si>
    <t>対象世帯に対して令和6年12月までに支給を開始する</t>
    <rPh sb="0" eb="2">
      <t>タイショウ</t>
    </rPh>
    <rPh sb="2" eb="4">
      <t>セタイ</t>
    </rPh>
    <rPh sb="5" eb="6">
      <t>タイ</t>
    </rPh>
    <rPh sb="8" eb="10">
      <t>レイワ</t>
    </rPh>
    <rPh sb="11" eb="12">
      <t>ネン</t>
    </rPh>
    <rPh sb="14" eb="15">
      <t>ガツ</t>
    </rPh>
    <rPh sb="18" eb="20">
      <t>シキュウ</t>
    </rPh>
    <rPh sb="21" eb="23">
      <t>カイシ</t>
    </rPh>
    <phoneticPr fontId="20"/>
  </si>
  <si>
    <t>種類_推奨事業メニュー_R7補正_食料品</t>
    <rPh sb="0" eb="2">
      <t>シュルイ</t>
    </rPh>
    <rPh sb="3" eb="5">
      <t>スイショウ</t>
    </rPh>
    <rPh sb="5" eb="7">
      <t>ジギョウ</t>
    </rPh>
    <rPh sb="14" eb="16">
      <t>ホセイ</t>
    </rPh>
    <rPh sb="17" eb="20">
      <t>ショクリョウヒン</t>
    </rPh>
    <phoneticPr fontId="20"/>
  </si>
  <si>
    <t>R7.7</t>
  </si>
  <si>
    <t>R8.4以降</t>
    <phoneticPr fontId="20"/>
  </si>
  <si>
    <t>R7.8</t>
  </si>
  <si>
    <t>R7.9</t>
  </si>
  <si>
    <t>不足額給付・新給付金_目標_R6</t>
    <rPh sb="0" eb="2">
      <t>フソク</t>
    </rPh>
    <rPh sb="2" eb="3">
      <t>ガク</t>
    </rPh>
    <rPh sb="3" eb="5">
      <t>キュウフ</t>
    </rPh>
    <rPh sb="6" eb="10">
      <t>シンキュウフキン</t>
    </rPh>
    <phoneticPr fontId="20"/>
  </si>
  <si>
    <t>R7.10</t>
  </si>
  <si>
    <t>R7_補正</t>
    <rPh sb="3" eb="5">
      <t>ホセイ</t>
    </rPh>
    <phoneticPr fontId="20"/>
  </si>
  <si>
    <t>R7.11</t>
  </si>
  <si>
    <t>対象世帯に対して令和7年1月までに支給を開始する</t>
    <rPh sb="0" eb="2">
      <t>タイショウ</t>
    </rPh>
    <rPh sb="2" eb="4">
      <t>セタイ</t>
    </rPh>
    <rPh sb="5" eb="6">
      <t>タイ</t>
    </rPh>
    <rPh sb="8" eb="10">
      <t>レイワ</t>
    </rPh>
    <rPh sb="11" eb="12">
      <t>ネン</t>
    </rPh>
    <rPh sb="13" eb="14">
      <t>ガツ</t>
    </rPh>
    <rPh sb="17" eb="19">
      <t>シキュウ</t>
    </rPh>
    <rPh sb="20" eb="22">
      <t>カイシ</t>
    </rPh>
    <phoneticPr fontId="20"/>
  </si>
  <si>
    <t>国の予算年度_R7補正</t>
    <rPh sb="0" eb="1">
      <t>クニ</t>
    </rPh>
    <rPh sb="2" eb="4">
      <t>ヨサン</t>
    </rPh>
    <rPh sb="4" eb="6">
      <t>ネンド</t>
    </rPh>
    <rPh sb="9" eb="11">
      <t>ホセイ</t>
    </rPh>
    <phoneticPr fontId="20"/>
  </si>
  <si>
    <t>R7.12</t>
  </si>
  <si>
    <t>対象世帯に対して令和7年2月までに支給を開始する</t>
    <rPh sb="0" eb="2">
      <t>タイショウ</t>
    </rPh>
    <rPh sb="2" eb="4">
      <t>セタイ</t>
    </rPh>
    <rPh sb="5" eb="6">
      <t>タイ</t>
    </rPh>
    <rPh sb="8" eb="10">
      <t>レイワ</t>
    </rPh>
    <rPh sb="11" eb="12">
      <t>ネン</t>
    </rPh>
    <rPh sb="13" eb="14">
      <t>ガツ</t>
    </rPh>
    <rPh sb="17" eb="19">
      <t>シキュウ</t>
    </rPh>
    <rPh sb="20" eb="22">
      <t>カイシ</t>
    </rPh>
    <phoneticPr fontId="20"/>
  </si>
  <si>
    <t>推奨事業・低所得・一体支援</t>
    <phoneticPr fontId="20"/>
  </si>
  <si>
    <t>R8.1</t>
  </si>
  <si>
    <t>対象世帯に対して令和7年3月までに支給を開始する</t>
    <rPh sb="0" eb="2">
      <t>タイショウ</t>
    </rPh>
    <rPh sb="2" eb="4">
      <t>セタイ</t>
    </rPh>
    <rPh sb="5" eb="6">
      <t>タイ</t>
    </rPh>
    <rPh sb="8" eb="10">
      <t>レイワ</t>
    </rPh>
    <rPh sb="11" eb="12">
      <t>ネン</t>
    </rPh>
    <rPh sb="13" eb="14">
      <t>ガツ</t>
    </rPh>
    <rPh sb="17" eb="19">
      <t>シキュウ</t>
    </rPh>
    <rPh sb="20" eb="22">
      <t>カイシ</t>
    </rPh>
    <phoneticPr fontId="20"/>
  </si>
  <si>
    <t>R8.2</t>
  </si>
  <si>
    <t>対象世帯に対して令和7年4月までに支給を開始する</t>
    <rPh sb="0" eb="2">
      <t>タイショウ</t>
    </rPh>
    <rPh sb="2" eb="4">
      <t>セタイ</t>
    </rPh>
    <rPh sb="5" eb="6">
      <t>タイ</t>
    </rPh>
    <rPh sb="8" eb="10">
      <t>レイワ</t>
    </rPh>
    <rPh sb="11" eb="12">
      <t>ネン</t>
    </rPh>
    <rPh sb="13" eb="14">
      <t>ガツ</t>
    </rPh>
    <rPh sb="17" eb="19">
      <t>シキュウ</t>
    </rPh>
    <rPh sb="20" eb="22">
      <t>カイシ</t>
    </rPh>
    <phoneticPr fontId="20"/>
  </si>
  <si>
    <t>R8.3</t>
  </si>
  <si>
    <t>対象世帯に対して令和7年5月までに支給を開始する</t>
    <rPh sb="0" eb="2">
      <t>タイショウ</t>
    </rPh>
    <rPh sb="2" eb="4">
      <t>セタイ</t>
    </rPh>
    <rPh sb="5" eb="6">
      <t>タイ</t>
    </rPh>
    <rPh sb="8" eb="10">
      <t>レイワ</t>
    </rPh>
    <rPh sb="11" eb="12">
      <t>ネン</t>
    </rPh>
    <rPh sb="13" eb="14">
      <t>ガツ</t>
    </rPh>
    <rPh sb="17" eb="19">
      <t>シキュウ</t>
    </rPh>
    <rPh sb="20" eb="22">
      <t>カイシ</t>
    </rPh>
    <phoneticPr fontId="20"/>
  </si>
  <si>
    <t>対象世帯に対して令和7年6月までに支給を開始する</t>
    <rPh sb="0" eb="2">
      <t>タイショウ</t>
    </rPh>
    <rPh sb="2" eb="4">
      <t>セタイ</t>
    </rPh>
    <rPh sb="5" eb="6">
      <t>タイ</t>
    </rPh>
    <rPh sb="8" eb="10">
      <t>レイワ</t>
    </rPh>
    <rPh sb="11" eb="12">
      <t>ネン</t>
    </rPh>
    <rPh sb="13" eb="14">
      <t>ガツ</t>
    </rPh>
    <rPh sb="17" eb="19">
      <t>シキュウ</t>
    </rPh>
    <rPh sb="20" eb="22">
      <t>カイシ</t>
    </rPh>
    <phoneticPr fontId="20"/>
  </si>
  <si>
    <t>対象世帯に対して令和7年7月までに支給を開始する</t>
    <rPh sb="0" eb="2">
      <t>タイショウ</t>
    </rPh>
    <rPh sb="2" eb="4">
      <t>セタイ</t>
    </rPh>
    <rPh sb="5" eb="6">
      <t>タイ</t>
    </rPh>
    <rPh sb="8" eb="10">
      <t>レイワ</t>
    </rPh>
    <rPh sb="11" eb="12">
      <t>ネン</t>
    </rPh>
    <rPh sb="13" eb="14">
      <t>ガツ</t>
    </rPh>
    <rPh sb="17" eb="19">
      <t>シキュウ</t>
    </rPh>
    <rPh sb="20" eb="22">
      <t>カイシ</t>
    </rPh>
    <phoneticPr fontId="20"/>
  </si>
  <si>
    <t>対象世帯に対して令和7年8月までに支給を開始する</t>
    <rPh sb="0" eb="2">
      <t>タイショウ</t>
    </rPh>
    <rPh sb="2" eb="4">
      <t>セタイ</t>
    </rPh>
    <rPh sb="5" eb="6">
      <t>タイ</t>
    </rPh>
    <rPh sb="8" eb="10">
      <t>レイワ</t>
    </rPh>
    <rPh sb="11" eb="12">
      <t>ネン</t>
    </rPh>
    <rPh sb="13" eb="14">
      <t>ガツ</t>
    </rPh>
    <rPh sb="17" eb="19">
      <t>シキュウ</t>
    </rPh>
    <rPh sb="20" eb="22">
      <t>カイシ</t>
    </rPh>
    <phoneticPr fontId="20"/>
  </si>
  <si>
    <t>事業始期_R7_通常</t>
    <rPh sb="0" eb="2">
      <t>ジギョウ</t>
    </rPh>
    <rPh sb="2" eb="4">
      <t>シキ</t>
    </rPh>
    <rPh sb="8" eb="10">
      <t>ツウジョウ</t>
    </rPh>
    <phoneticPr fontId="20"/>
  </si>
  <si>
    <t>事業終期_R7_通常</t>
    <rPh sb="2" eb="3">
      <t>オ</t>
    </rPh>
    <phoneticPr fontId="20"/>
  </si>
  <si>
    <t>支援開始時期_R7_通常</t>
    <rPh sb="0" eb="4">
      <t>シエンカイシ</t>
    </rPh>
    <rPh sb="4" eb="6">
      <t>ジキ</t>
    </rPh>
    <phoneticPr fontId="20"/>
  </si>
  <si>
    <t>事業終期_R7_基金</t>
    <rPh sb="2" eb="3">
      <t>オ</t>
    </rPh>
    <rPh sb="8" eb="10">
      <t>キキン</t>
    </rPh>
    <phoneticPr fontId="20"/>
  </si>
  <si>
    <t>R8.4以降</t>
  </si>
  <si>
    <t>備考２</t>
    <rPh sb="0" eb="2">
      <t>ビコウ</t>
    </rPh>
    <phoneticPr fontId="30"/>
  </si>
  <si>
    <t>事業終期フラグ</t>
    <rPh sb="0" eb="2">
      <t>ジギョウ</t>
    </rPh>
    <rPh sb="2" eb="4">
      <t>シュウキ</t>
    </rPh>
    <phoneticPr fontId="30"/>
  </si>
  <si>
    <t>枠_分岐(給付金)</t>
    <rPh sb="0" eb="1">
      <t>ワク</t>
    </rPh>
    <rPh sb="2" eb="4">
      <t>ブンキ</t>
    </rPh>
    <rPh sb="5" eb="8">
      <t>キュウフキン</t>
    </rPh>
    <phoneticPr fontId="30"/>
  </si>
  <si>
    <t>自治体予算区分
・分岐</t>
    <rPh sb="0" eb="7">
      <t>ジチタイヨサンクブン</t>
    </rPh>
    <rPh sb="9" eb="11">
      <t>ブンキ</t>
    </rPh>
    <phoneticPr fontId="30"/>
  </si>
  <si>
    <t>経済対策・分岐</t>
    <rPh sb="0" eb="4">
      <t>ケイザイタイサク</t>
    </rPh>
    <rPh sb="5" eb="7">
      <t>ブンキ</t>
    </rPh>
    <phoneticPr fontId="31"/>
  </si>
  <si>
    <t>推奨種類・分岐</t>
    <rPh sb="0" eb="2">
      <t>スイショウ</t>
    </rPh>
    <rPh sb="2" eb="4">
      <t>シュルイ</t>
    </rPh>
    <rPh sb="5" eb="7">
      <t>ブンキ</t>
    </rPh>
    <phoneticPr fontId="30"/>
  </si>
  <si>
    <t>対象分野・分岐</t>
    <rPh sb="0" eb="2">
      <t>タイショウ</t>
    </rPh>
    <rPh sb="2" eb="4">
      <t>ブンヤ</t>
    </rPh>
    <rPh sb="5" eb="7">
      <t>ブンキ</t>
    </rPh>
    <phoneticPr fontId="30"/>
  </si>
  <si>
    <t>細分化項目・分岐</t>
    <rPh sb="0" eb="3">
      <t>サイブンカ</t>
    </rPh>
    <rPh sb="3" eb="5">
      <t>コウモク</t>
    </rPh>
    <rPh sb="6" eb="8">
      <t>ブンキ</t>
    </rPh>
    <phoneticPr fontId="30"/>
  </si>
  <si>
    <t>支援開始・分岐</t>
    <rPh sb="0" eb="4">
      <t>シエンカイシ</t>
    </rPh>
    <rPh sb="5" eb="7">
      <t>ブンキ</t>
    </rPh>
    <phoneticPr fontId="30"/>
  </si>
  <si>
    <t>特別加算</t>
    <rPh sb="0" eb="4">
      <t>トクベツカサン</t>
    </rPh>
    <phoneticPr fontId="30"/>
  </si>
  <si>
    <t>管理用コード</t>
    <rPh sb="0" eb="3">
      <t>カンリヨウ</t>
    </rPh>
    <phoneticPr fontId="30"/>
  </si>
  <si>
    <t>自治体コード</t>
    <rPh sb="0" eb="3">
      <t>ジチタイ</t>
    </rPh>
    <phoneticPr fontId="30"/>
  </si>
  <si>
    <t>都道府県名</t>
    <rPh sb="0" eb="5">
      <t>トドウフケンメイ</t>
    </rPh>
    <phoneticPr fontId="30"/>
  </si>
  <si>
    <t>自治体名</t>
    <rPh sb="0" eb="4">
      <t>ジチタイメイ</t>
    </rPh>
    <phoneticPr fontId="30"/>
  </si>
  <si>
    <t>01000</t>
  </si>
  <si>
    <t>北海道</t>
  </si>
  <si>
    <t>01100</t>
  </si>
  <si>
    <t>札幌市</t>
  </si>
  <si>
    <t>01202</t>
  </si>
  <si>
    <t>函館市</t>
  </si>
  <si>
    <t>01203</t>
  </si>
  <si>
    <t>小樽市</t>
  </si>
  <si>
    <t>01204</t>
  </si>
  <si>
    <t>旭川市</t>
  </si>
  <si>
    <t>01205</t>
  </si>
  <si>
    <t>室蘭市</t>
  </si>
  <si>
    <t>01206</t>
  </si>
  <si>
    <t>釧路市</t>
  </si>
  <si>
    <t>01207</t>
  </si>
  <si>
    <t>帯広市</t>
  </si>
  <si>
    <t>01208</t>
  </si>
  <si>
    <t>北見市</t>
  </si>
  <si>
    <t>01209</t>
  </si>
  <si>
    <t>夕張市</t>
  </si>
  <si>
    <t>01210</t>
  </si>
  <si>
    <t>岩見沢市</t>
  </si>
  <si>
    <t>01211</t>
  </si>
  <si>
    <t>網走市</t>
  </si>
  <si>
    <t>01212</t>
  </si>
  <si>
    <t>留萌市</t>
  </si>
  <si>
    <t>01213</t>
  </si>
  <si>
    <t>苫小牧市</t>
  </si>
  <si>
    <t>01214</t>
  </si>
  <si>
    <t>稚内市</t>
  </si>
  <si>
    <t>01215</t>
  </si>
  <si>
    <t>美唄市</t>
  </si>
  <si>
    <t>01216</t>
  </si>
  <si>
    <t>芦別市</t>
  </si>
  <si>
    <t>01217</t>
  </si>
  <si>
    <t>江別市</t>
  </si>
  <si>
    <t>01218</t>
  </si>
  <si>
    <t>赤平市</t>
  </si>
  <si>
    <t>01219</t>
  </si>
  <si>
    <t>紋別市</t>
  </si>
  <si>
    <t>01220</t>
  </si>
  <si>
    <t>士別市</t>
  </si>
  <si>
    <t>01221</t>
  </si>
  <si>
    <t>名寄市</t>
  </si>
  <si>
    <t>01222</t>
  </si>
  <si>
    <t>三笠市</t>
  </si>
  <si>
    <t>01223</t>
  </si>
  <si>
    <t>根室市</t>
  </si>
  <si>
    <t>01224</t>
  </si>
  <si>
    <t>千歳市</t>
  </si>
  <si>
    <t>01225</t>
  </si>
  <si>
    <t>滝川市</t>
  </si>
  <si>
    <t>01226</t>
  </si>
  <si>
    <t>砂川市</t>
  </si>
  <si>
    <t>01227</t>
  </si>
  <si>
    <t>歌志内市</t>
  </si>
  <si>
    <t>01228</t>
  </si>
  <si>
    <t>深川市</t>
  </si>
  <si>
    <t>01229</t>
  </si>
  <si>
    <t>富良野市</t>
  </si>
  <si>
    <t>01230</t>
  </si>
  <si>
    <t>登別市</t>
  </si>
  <si>
    <t>01231</t>
  </si>
  <si>
    <t>恵庭市</t>
  </si>
  <si>
    <t>01233</t>
  </si>
  <si>
    <t>伊達市</t>
  </si>
  <si>
    <t>01234</t>
  </si>
  <si>
    <t>北広島市</t>
  </si>
  <si>
    <t>01235</t>
  </si>
  <si>
    <t>石狩市</t>
  </si>
  <si>
    <t>01236</t>
  </si>
  <si>
    <t>北斗市</t>
  </si>
  <si>
    <t>01303</t>
  </si>
  <si>
    <t>当別町</t>
  </si>
  <si>
    <t>01304</t>
  </si>
  <si>
    <t>新篠津村</t>
  </si>
  <si>
    <t>01331</t>
  </si>
  <si>
    <t>松前町</t>
  </si>
  <si>
    <t>01332</t>
  </si>
  <si>
    <t>福島町</t>
  </si>
  <si>
    <t>01333</t>
  </si>
  <si>
    <t>知内町</t>
  </si>
  <si>
    <t>01334</t>
  </si>
  <si>
    <t>木古内町</t>
  </si>
  <si>
    <t>01337</t>
  </si>
  <si>
    <t>七飯町</t>
  </si>
  <si>
    <t>01343</t>
  </si>
  <si>
    <t>鹿部町</t>
  </si>
  <si>
    <t>01345</t>
  </si>
  <si>
    <t>森町</t>
  </si>
  <si>
    <t>01346</t>
  </si>
  <si>
    <t>八雲町</t>
  </si>
  <si>
    <t>01347</t>
  </si>
  <si>
    <t>長万部町</t>
  </si>
  <si>
    <t>01361</t>
  </si>
  <si>
    <t>江差町</t>
  </si>
  <si>
    <t>01362</t>
  </si>
  <si>
    <t>上ノ国町</t>
  </si>
  <si>
    <t>01363</t>
  </si>
  <si>
    <t>厚沢部町</t>
  </si>
  <si>
    <t>01364</t>
  </si>
  <si>
    <t>乙部町</t>
  </si>
  <si>
    <t>01367</t>
  </si>
  <si>
    <t>奥尻町</t>
  </si>
  <si>
    <t>01370</t>
  </si>
  <si>
    <t>今金町</t>
  </si>
  <si>
    <t>01371</t>
  </si>
  <si>
    <t>せたな町</t>
  </si>
  <si>
    <t>01391</t>
  </si>
  <si>
    <t>島牧村</t>
  </si>
  <si>
    <t>01392</t>
  </si>
  <si>
    <t>寿都町</t>
  </si>
  <si>
    <t>01393</t>
  </si>
  <si>
    <t>黒松内町</t>
  </si>
  <si>
    <t>01394</t>
  </si>
  <si>
    <t>蘭越町</t>
  </si>
  <si>
    <t>01395</t>
  </si>
  <si>
    <t>ニセコ町</t>
  </si>
  <si>
    <t>01396</t>
  </si>
  <si>
    <t>真狩村</t>
  </si>
  <si>
    <t>01397</t>
  </si>
  <si>
    <t>留寿都村</t>
  </si>
  <si>
    <t>01398</t>
  </si>
  <si>
    <t>喜茂別町</t>
  </si>
  <si>
    <t>01399</t>
  </si>
  <si>
    <t>京極町</t>
  </si>
  <si>
    <t>01400</t>
  </si>
  <si>
    <t>倶知安町</t>
  </si>
  <si>
    <t>01401</t>
  </si>
  <si>
    <t>共和町</t>
  </si>
  <si>
    <t>01402</t>
  </si>
  <si>
    <t>岩内町</t>
  </si>
  <si>
    <t>01403</t>
  </si>
  <si>
    <t>泊村</t>
  </si>
  <si>
    <t>01404</t>
  </si>
  <si>
    <t>神恵内村</t>
  </si>
  <si>
    <t>01405</t>
  </si>
  <si>
    <t>積丹町</t>
  </si>
  <si>
    <t>01406</t>
  </si>
  <si>
    <t>古平町</t>
  </si>
  <si>
    <t>01407</t>
  </si>
  <si>
    <t>仁木町</t>
  </si>
  <si>
    <t>01408</t>
  </si>
  <si>
    <t>余市町</t>
  </si>
  <si>
    <t>01409</t>
  </si>
  <si>
    <t>赤井川村</t>
  </si>
  <si>
    <t>01423</t>
  </si>
  <si>
    <t>南幌町</t>
  </si>
  <si>
    <t>01424</t>
  </si>
  <si>
    <t>奈井江町</t>
  </si>
  <si>
    <t>01425</t>
  </si>
  <si>
    <t>上砂川町</t>
  </si>
  <si>
    <t>01427</t>
  </si>
  <si>
    <t>由仁町</t>
  </si>
  <si>
    <t>01428</t>
  </si>
  <si>
    <t>長沼町</t>
  </si>
  <si>
    <t>01429</t>
  </si>
  <si>
    <t>栗山町</t>
  </si>
  <si>
    <t>01430</t>
  </si>
  <si>
    <t>月形町</t>
  </si>
  <si>
    <t>01431</t>
  </si>
  <si>
    <t>浦臼町</t>
  </si>
  <si>
    <t>01432</t>
  </si>
  <si>
    <t>新十津川町</t>
  </si>
  <si>
    <t>01433</t>
  </si>
  <si>
    <t>妹背牛町</t>
  </si>
  <si>
    <t>01434</t>
  </si>
  <si>
    <t>秩父別町</t>
  </si>
  <si>
    <t>01436</t>
  </si>
  <si>
    <t>雨竜町</t>
  </si>
  <si>
    <t>01437</t>
  </si>
  <si>
    <t>北竜町</t>
  </si>
  <si>
    <t>01438</t>
  </si>
  <si>
    <t>沼田町</t>
  </si>
  <si>
    <t>01452</t>
  </si>
  <si>
    <t>鷹栖町</t>
  </si>
  <si>
    <t>01453</t>
  </si>
  <si>
    <t>東神楽町</t>
  </si>
  <si>
    <t>01454</t>
  </si>
  <si>
    <t>当麻町</t>
  </si>
  <si>
    <t>01455</t>
  </si>
  <si>
    <t>比布町</t>
  </si>
  <si>
    <t>01456</t>
  </si>
  <si>
    <t>愛別町</t>
  </si>
  <si>
    <t>01457</t>
  </si>
  <si>
    <t>上川町</t>
  </si>
  <si>
    <t>01458</t>
  </si>
  <si>
    <t>東川町</t>
  </si>
  <si>
    <t>01459</t>
  </si>
  <si>
    <t>美瑛町</t>
  </si>
  <si>
    <t>01460</t>
  </si>
  <si>
    <t>上富良野町</t>
  </si>
  <si>
    <t>01461</t>
  </si>
  <si>
    <t>中富良野町</t>
  </si>
  <si>
    <t>01462</t>
  </si>
  <si>
    <t>南富良野町</t>
  </si>
  <si>
    <t>01463</t>
  </si>
  <si>
    <t>占冠村</t>
  </si>
  <si>
    <t>01464</t>
  </si>
  <si>
    <t>和寒町</t>
  </si>
  <si>
    <t>01465</t>
  </si>
  <si>
    <t>剣淵町</t>
  </si>
  <si>
    <t>01468</t>
  </si>
  <si>
    <t>下川町</t>
  </si>
  <si>
    <t>01469</t>
  </si>
  <si>
    <t>美深町</t>
  </si>
  <si>
    <t>01470</t>
  </si>
  <si>
    <t>音威子府村</t>
  </si>
  <si>
    <t>01471</t>
  </si>
  <si>
    <t>中川町</t>
  </si>
  <si>
    <t>01472</t>
  </si>
  <si>
    <t>幌加内町</t>
  </si>
  <si>
    <t>01481</t>
  </si>
  <si>
    <t>増毛町</t>
  </si>
  <si>
    <t>01482</t>
  </si>
  <si>
    <t>小平町</t>
  </si>
  <si>
    <t>01483</t>
  </si>
  <si>
    <t>苫前町</t>
  </si>
  <si>
    <t>01484</t>
  </si>
  <si>
    <t>羽幌町</t>
  </si>
  <si>
    <t>01485</t>
  </si>
  <si>
    <t>初山別村</t>
  </si>
  <si>
    <t>01486</t>
  </si>
  <si>
    <t>遠別町</t>
  </si>
  <si>
    <t>01487</t>
  </si>
  <si>
    <t>天塩町</t>
  </si>
  <si>
    <t>01511</t>
  </si>
  <si>
    <t>猿払村</t>
  </si>
  <si>
    <t>01512</t>
  </si>
  <si>
    <t>浜頓別町</t>
  </si>
  <si>
    <t>01513</t>
  </si>
  <si>
    <t>中頓別町</t>
  </si>
  <si>
    <t>01514</t>
  </si>
  <si>
    <t>枝幸町</t>
  </si>
  <si>
    <t>01516</t>
  </si>
  <si>
    <t>豊富町</t>
  </si>
  <si>
    <t>01517</t>
  </si>
  <si>
    <t>礼文町</t>
  </si>
  <si>
    <t>01518</t>
  </si>
  <si>
    <t>利尻町</t>
  </si>
  <si>
    <t>01519</t>
  </si>
  <si>
    <t>利尻富士町</t>
  </si>
  <si>
    <t>01520</t>
  </si>
  <si>
    <t>幌延町</t>
  </si>
  <si>
    <t>01543</t>
  </si>
  <si>
    <t>美幌町</t>
  </si>
  <si>
    <t>01544</t>
  </si>
  <si>
    <t>津別町</t>
  </si>
  <si>
    <t>01545</t>
  </si>
  <si>
    <t>斜里町</t>
  </si>
  <si>
    <t>01546</t>
  </si>
  <si>
    <t>清里町</t>
  </si>
  <si>
    <t>01547</t>
  </si>
  <si>
    <t>小清水町</t>
  </si>
  <si>
    <t>01549</t>
  </si>
  <si>
    <t>訓子府町</t>
  </si>
  <si>
    <t>01550</t>
  </si>
  <si>
    <t>置戸町</t>
  </si>
  <si>
    <t>01552</t>
  </si>
  <si>
    <t>佐呂間町</t>
  </si>
  <si>
    <t>01555</t>
  </si>
  <si>
    <t>遠軽町</t>
  </si>
  <si>
    <t>01559</t>
  </si>
  <si>
    <t>湧別町</t>
  </si>
  <si>
    <t>01560</t>
  </si>
  <si>
    <t>滝上町</t>
  </si>
  <si>
    <t>01561</t>
  </si>
  <si>
    <t>興部町</t>
  </si>
  <si>
    <t>01562</t>
  </si>
  <si>
    <t>西興部村</t>
  </si>
  <si>
    <t>01563</t>
  </si>
  <si>
    <t>雄武町</t>
  </si>
  <si>
    <t>01564</t>
  </si>
  <si>
    <t>大空町</t>
  </si>
  <si>
    <t>01571</t>
  </si>
  <si>
    <t>豊浦町</t>
  </si>
  <si>
    <t>01575</t>
  </si>
  <si>
    <t>壮瞥町</t>
  </si>
  <si>
    <t>01578</t>
  </si>
  <si>
    <t>白老町</t>
  </si>
  <si>
    <t>01581</t>
  </si>
  <si>
    <t>厚真町</t>
  </si>
  <si>
    <t>01584</t>
  </si>
  <si>
    <t>洞爺湖町</t>
  </si>
  <si>
    <t>01585</t>
  </si>
  <si>
    <t>安平町</t>
  </si>
  <si>
    <t>01586</t>
  </si>
  <si>
    <t>むかわ町</t>
  </si>
  <si>
    <t>01601</t>
  </si>
  <si>
    <t>日高町</t>
  </si>
  <si>
    <t>01602</t>
  </si>
  <si>
    <t>平取町</t>
  </si>
  <si>
    <t>01604</t>
  </si>
  <si>
    <t>新冠町</t>
  </si>
  <si>
    <t>01607</t>
  </si>
  <si>
    <t>浦河町</t>
  </si>
  <si>
    <t>01608</t>
  </si>
  <si>
    <t>様似町</t>
  </si>
  <si>
    <t>01609</t>
  </si>
  <si>
    <t>えりも町</t>
  </si>
  <si>
    <t>01610</t>
  </si>
  <si>
    <t>新ひだか町</t>
  </si>
  <si>
    <t>01631</t>
  </si>
  <si>
    <t>音更町</t>
  </si>
  <si>
    <t>01632</t>
  </si>
  <si>
    <t>士幌町</t>
  </si>
  <si>
    <t>01633</t>
  </si>
  <si>
    <t>上士幌町</t>
  </si>
  <si>
    <t>01634</t>
  </si>
  <si>
    <t>鹿追町</t>
  </si>
  <si>
    <t>01635</t>
  </si>
  <si>
    <t>新得町</t>
  </si>
  <si>
    <t>01636</t>
  </si>
  <si>
    <t>清水町</t>
  </si>
  <si>
    <t>01637</t>
  </si>
  <si>
    <t>芽室町</t>
  </si>
  <si>
    <t>01638</t>
  </si>
  <si>
    <t>中札内村</t>
  </si>
  <si>
    <t>01639</t>
  </si>
  <si>
    <t>更別村</t>
  </si>
  <si>
    <t>01641</t>
  </si>
  <si>
    <t>大樹町</t>
  </si>
  <si>
    <t>01642</t>
  </si>
  <si>
    <t>広尾町</t>
  </si>
  <si>
    <t>01643</t>
  </si>
  <si>
    <t>幕別町</t>
  </si>
  <si>
    <t>01644</t>
  </si>
  <si>
    <t>池田町</t>
  </si>
  <si>
    <t>01645</t>
  </si>
  <si>
    <t>豊頃町</t>
  </si>
  <si>
    <t>01646</t>
  </si>
  <si>
    <t>本別町</t>
  </si>
  <si>
    <t>01647</t>
  </si>
  <si>
    <t>足寄町</t>
  </si>
  <si>
    <t>01648</t>
  </si>
  <si>
    <t>陸別町</t>
  </si>
  <si>
    <t>01649</t>
  </si>
  <si>
    <t>浦幌町</t>
  </si>
  <si>
    <t>01661</t>
  </si>
  <si>
    <t>釧路町</t>
  </si>
  <si>
    <t>01662</t>
  </si>
  <si>
    <t>厚岸町</t>
  </si>
  <si>
    <t>01663</t>
  </si>
  <si>
    <t>浜中町</t>
  </si>
  <si>
    <t>01664</t>
  </si>
  <si>
    <t>標茶町</t>
  </si>
  <si>
    <t>01665</t>
  </si>
  <si>
    <t>弟子屈町</t>
  </si>
  <si>
    <t>01667</t>
  </si>
  <si>
    <t>鶴居村</t>
  </si>
  <si>
    <t>01668</t>
  </si>
  <si>
    <t>白糠町</t>
  </si>
  <si>
    <t>01691</t>
  </si>
  <si>
    <t>別海町</t>
  </si>
  <si>
    <t>01692</t>
  </si>
  <si>
    <t>中標津町</t>
  </si>
  <si>
    <t>01693</t>
  </si>
  <si>
    <t>標津町</t>
  </si>
  <si>
    <t>01694</t>
  </si>
  <si>
    <t>羅臼町</t>
  </si>
  <si>
    <t>02000</t>
  </si>
  <si>
    <t>青森県</t>
  </si>
  <si>
    <t>02201</t>
  </si>
  <si>
    <t>青森市</t>
  </si>
  <si>
    <t>02202</t>
  </si>
  <si>
    <t>弘前市</t>
  </si>
  <si>
    <t>02203</t>
  </si>
  <si>
    <t>八戸市</t>
  </si>
  <si>
    <t>02204</t>
  </si>
  <si>
    <t>黒石市</t>
  </si>
  <si>
    <t>02205</t>
  </si>
  <si>
    <t>五所川原市</t>
  </si>
  <si>
    <t>02206</t>
  </si>
  <si>
    <t>十和田市</t>
  </si>
  <si>
    <t>02207</t>
  </si>
  <si>
    <t>三沢市</t>
  </si>
  <si>
    <t>02208</t>
  </si>
  <si>
    <t>むつ市</t>
  </si>
  <si>
    <t>02209</t>
  </si>
  <si>
    <t>つがる市</t>
  </si>
  <si>
    <t>02210</t>
  </si>
  <si>
    <t>平川市</t>
  </si>
  <si>
    <t>02301</t>
  </si>
  <si>
    <t>平内町</t>
  </si>
  <si>
    <t>02303</t>
  </si>
  <si>
    <t>今別町</t>
  </si>
  <si>
    <t>02304</t>
  </si>
  <si>
    <t>蓬田村</t>
  </si>
  <si>
    <t>02307</t>
  </si>
  <si>
    <t>外ヶ浜町</t>
  </si>
  <si>
    <t>02321</t>
  </si>
  <si>
    <t>鰺ヶ沢町</t>
  </si>
  <si>
    <t>02323</t>
  </si>
  <si>
    <t>深浦町</t>
  </si>
  <si>
    <t>02343</t>
  </si>
  <si>
    <t>西目屋村</t>
  </si>
  <si>
    <t>02361</t>
  </si>
  <si>
    <t>藤崎町</t>
  </si>
  <si>
    <t>02362</t>
  </si>
  <si>
    <t>大鰐町</t>
  </si>
  <si>
    <t>02367</t>
  </si>
  <si>
    <t>田舎館村</t>
  </si>
  <si>
    <t>02381</t>
  </si>
  <si>
    <t>板柳町</t>
  </si>
  <si>
    <t>02384</t>
  </si>
  <si>
    <t>鶴田町</t>
  </si>
  <si>
    <t>02387</t>
  </si>
  <si>
    <t>中泊町</t>
  </si>
  <si>
    <t>02401</t>
  </si>
  <si>
    <t>野辺地町</t>
  </si>
  <si>
    <t>02402</t>
  </si>
  <si>
    <t>七戸町</t>
  </si>
  <si>
    <t>02405</t>
  </si>
  <si>
    <t>六戸町</t>
  </si>
  <si>
    <t>02406</t>
  </si>
  <si>
    <t>横浜町</t>
  </si>
  <si>
    <t>02408</t>
  </si>
  <si>
    <t>東北町</t>
  </si>
  <si>
    <t>02411</t>
  </si>
  <si>
    <t>六ヶ所村</t>
  </si>
  <si>
    <t>02412</t>
  </si>
  <si>
    <t>おいらせ町</t>
  </si>
  <si>
    <t>02423</t>
  </si>
  <si>
    <t>大間町</t>
  </si>
  <si>
    <t>02424</t>
  </si>
  <si>
    <t>東通村</t>
  </si>
  <si>
    <t>02425</t>
  </si>
  <si>
    <t>風間浦村</t>
  </si>
  <si>
    <t>02426</t>
  </si>
  <si>
    <t>佐井村</t>
  </si>
  <si>
    <t>02441</t>
  </si>
  <si>
    <t>三戸町</t>
  </si>
  <si>
    <t>02442</t>
  </si>
  <si>
    <t>五戸町</t>
  </si>
  <si>
    <t>02443</t>
  </si>
  <si>
    <t>田子町</t>
  </si>
  <si>
    <t>02445</t>
  </si>
  <si>
    <t>南部町</t>
  </si>
  <si>
    <t>02446</t>
  </si>
  <si>
    <t>階上町</t>
  </si>
  <si>
    <t>02450</t>
  </si>
  <si>
    <t>新郷村</t>
  </si>
  <si>
    <t>03000</t>
  </si>
  <si>
    <t>岩手県</t>
  </si>
  <si>
    <t>03201</t>
  </si>
  <si>
    <t>盛岡市</t>
  </si>
  <si>
    <t>03202</t>
  </si>
  <si>
    <t>宮古市</t>
  </si>
  <si>
    <t>03203</t>
  </si>
  <si>
    <t>大船渡市</t>
  </si>
  <si>
    <t>03205</t>
  </si>
  <si>
    <t>花巻市</t>
  </si>
  <si>
    <t>03206</t>
  </si>
  <si>
    <t>北上市</t>
  </si>
  <si>
    <t>03207</t>
  </si>
  <si>
    <t>久慈市</t>
  </si>
  <si>
    <t>03208</t>
  </si>
  <si>
    <t>遠野市</t>
  </si>
  <si>
    <t>03209</t>
  </si>
  <si>
    <t>一関市</t>
  </si>
  <si>
    <t>03210</t>
  </si>
  <si>
    <t>陸前高田市</t>
  </si>
  <si>
    <t>03211</t>
  </si>
  <si>
    <t>釜石市</t>
  </si>
  <si>
    <t>03213</t>
  </si>
  <si>
    <t>二戸市</t>
  </si>
  <si>
    <t>03214</t>
  </si>
  <si>
    <t>八幡平市</t>
  </si>
  <si>
    <t>03215</t>
  </si>
  <si>
    <t>奥州市</t>
  </si>
  <si>
    <t>03216</t>
  </si>
  <si>
    <t>滝沢市</t>
  </si>
  <si>
    <t>03301</t>
  </si>
  <si>
    <t>雫石町</t>
  </si>
  <si>
    <t>03302</t>
  </si>
  <si>
    <t>葛巻町</t>
  </si>
  <si>
    <t>03303</t>
  </si>
  <si>
    <t>岩手町</t>
  </si>
  <si>
    <t>03321</t>
  </si>
  <si>
    <t>紫波町</t>
  </si>
  <si>
    <t>03322</t>
  </si>
  <si>
    <t>矢巾町</t>
  </si>
  <si>
    <t>03366</t>
  </si>
  <si>
    <t>西和賀町</t>
  </si>
  <si>
    <t>03381</t>
  </si>
  <si>
    <t>金ケ崎町</t>
  </si>
  <si>
    <t>03402</t>
  </si>
  <si>
    <t>平泉町</t>
  </si>
  <si>
    <t>03441</t>
  </si>
  <si>
    <t>住田町</t>
  </si>
  <si>
    <t>03461</t>
  </si>
  <si>
    <t>大槌町</t>
  </si>
  <si>
    <t>03482</t>
  </si>
  <si>
    <t>山田町</t>
  </si>
  <si>
    <t>03483</t>
  </si>
  <si>
    <t>岩泉町</t>
  </si>
  <si>
    <t>03484</t>
  </si>
  <si>
    <t>田野畑村</t>
  </si>
  <si>
    <t>03485</t>
  </si>
  <si>
    <t>普代村</t>
  </si>
  <si>
    <t>03501</t>
  </si>
  <si>
    <t>軽米町</t>
  </si>
  <si>
    <t>03503</t>
  </si>
  <si>
    <t>野田村</t>
  </si>
  <si>
    <t>03506</t>
  </si>
  <si>
    <t>九戸村</t>
  </si>
  <si>
    <t>03507</t>
  </si>
  <si>
    <t>洋野町</t>
  </si>
  <si>
    <t>03524</t>
  </si>
  <si>
    <t>一戸町</t>
  </si>
  <si>
    <t>04000</t>
  </si>
  <si>
    <t>宮城県</t>
  </si>
  <si>
    <t>04100</t>
  </si>
  <si>
    <t>仙台市</t>
  </si>
  <si>
    <t>04202</t>
  </si>
  <si>
    <t>石巻市</t>
  </si>
  <si>
    <t>04203</t>
  </si>
  <si>
    <t>塩竈市</t>
  </si>
  <si>
    <t>04205</t>
  </si>
  <si>
    <t>気仙沼市</t>
  </si>
  <si>
    <t>04206</t>
  </si>
  <si>
    <t>白石市</t>
  </si>
  <si>
    <t>04207</t>
  </si>
  <si>
    <t>名取市</t>
  </si>
  <si>
    <t>04208</t>
  </si>
  <si>
    <t>角田市</t>
  </si>
  <si>
    <t>04209</t>
  </si>
  <si>
    <t>多賀城市</t>
  </si>
  <si>
    <t>04211</t>
  </si>
  <si>
    <t>岩沼市</t>
  </si>
  <si>
    <t>04212</t>
  </si>
  <si>
    <t>登米市</t>
  </si>
  <si>
    <t>04213</t>
  </si>
  <si>
    <t>栗原市</t>
  </si>
  <si>
    <t>04214</t>
  </si>
  <si>
    <t>東松島市</t>
  </si>
  <si>
    <t>04215</t>
  </si>
  <si>
    <t>大崎市</t>
  </si>
  <si>
    <t>04216</t>
  </si>
  <si>
    <t>富谷市</t>
  </si>
  <si>
    <t>04301</t>
  </si>
  <si>
    <t>蔵王町</t>
  </si>
  <si>
    <t>04302</t>
  </si>
  <si>
    <t>七ヶ宿町</t>
  </si>
  <si>
    <t>04321</t>
  </si>
  <si>
    <t>大河原町</t>
  </si>
  <si>
    <t>04322</t>
  </si>
  <si>
    <t>村田町</t>
  </si>
  <si>
    <t>04323</t>
  </si>
  <si>
    <t>柴田町</t>
  </si>
  <si>
    <t>04324</t>
  </si>
  <si>
    <t>川崎町</t>
  </si>
  <si>
    <t>04341</t>
  </si>
  <si>
    <t>丸森町</t>
  </si>
  <si>
    <t>04361</t>
  </si>
  <si>
    <t>亘理町</t>
  </si>
  <si>
    <t>04362</t>
  </si>
  <si>
    <t>山元町</t>
  </si>
  <si>
    <t>04401</t>
  </si>
  <si>
    <t>松島町</t>
  </si>
  <si>
    <t>04404</t>
  </si>
  <si>
    <t>七ヶ浜町</t>
  </si>
  <si>
    <t>04406</t>
  </si>
  <si>
    <t>利府町</t>
  </si>
  <si>
    <t>04421</t>
  </si>
  <si>
    <t>大和町</t>
  </si>
  <si>
    <t>04422</t>
  </si>
  <si>
    <t>大郷町</t>
  </si>
  <si>
    <t>04424</t>
  </si>
  <si>
    <t>大衡村</t>
  </si>
  <si>
    <t>04444</t>
  </si>
  <si>
    <t>色麻町</t>
  </si>
  <si>
    <t>04445</t>
  </si>
  <si>
    <t>加美町</t>
  </si>
  <si>
    <t>04501</t>
  </si>
  <si>
    <t>涌谷町</t>
  </si>
  <si>
    <t>04505</t>
  </si>
  <si>
    <t>美里町</t>
  </si>
  <si>
    <t>04581</t>
  </si>
  <si>
    <t>女川町</t>
  </si>
  <si>
    <t>04606</t>
  </si>
  <si>
    <t>南三陸町</t>
  </si>
  <si>
    <t>05000</t>
  </si>
  <si>
    <t>秋田県</t>
  </si>
  <si>
    <t>05201</t>
  </si>
  <si>
    <t>秋田市</t>
  </si>
  <si>
    <t>05202</t>
  </si>
  <si>
    <t>能代市</t>
  </si>
  <si>
    <t>05203</t>
  </si>
  <si>
    <t>横手市</t>
  </si>
  <si>
    <t>05204</t>
  </si>
  <si>
    <t>大館市</t>
  </si>
  <si>
    <t>05206</t>
  </si>
  <si>
    <t>男鹿市</t>
  </si>
  <si>
    <t>05207</t>
  </si>
  <si>
    <t>湯沢市</t>
  </si>
  <si>
    <t>05209</t>
  </si>
  <si>
    <t>鹿角市</t>
  </si>
  <si>
    <t>05210</t>
  </si>
  <si>
    <t>由利本荘市</t>
  </si>
  <si>
    <t>05211</t>
  </si>
  <si>
    <t>潟上市</t>
  </si>
  <si>
    <t>05212</t>
  </si>
  <si>
    <t>大仙市</t>
  </si>
  <si>
    <t>05213</t>
  </si>
  <si>
    <t>北秋田市</t>
  </si>
  <si>
    <t>05214</t>
  </si>
  <si>
    <t>にかほ市</t>
  </si>
  <si>
    <t>05215</t>
  </si>
  <si>
    <t>仙北市</t>
  </si>
  <si>
    <t>05303</t>
  </si>
  <si>
    <t>小坂町</t>
  </si>
  <si>
    <t>05327</t>
  </si>
  <si>
    <t>上小阿仁村</t>
  </si>
  <si>
    <t>05346</t>
  </si>
  <si>
    <t>藤里町</t>
  </si>
  <si>
    <t>05348</t>
  </si>
  <si>
    <t>三種町</t>
  </si>
  <si>
    <t>05349</t>
  </si>
  <si>
    <t>八峰町</t>
  </si>
  <si>
    <t>05361</t>
  </si>
  <si>
    <t>五城目町</t>
  </si>
  <si>
    <t>05363</t>
  </si>
  <si>
    <t>八郎潟町</t>
  </si>
  <si>
    <t>05366</t>
  </si>
  <si>
    <t>井川町</t>
  </si>
  <si>
    <t>05368</t>
  </si>
  <si>
    <t>大潟村</t>
  </si>
  <si>
    <t>05434</t>
  </si>
  <si>
    <t>美郷町</t>
  </si>
  <si>
    <t>05463</t>
  </si>
  <si>
    <t>羽後町</t>
  </si>
  <si>
    <t>05464</t>
  </si>
  <si>
    <t>東成瀬村</t>
  </si>
  <si>
    <t>06000</t>
  </si>
  <si>
    <t>山形県</t>
  </si>
  <si>
    <t>06201</t>
  </si>
  <si>
    <t>山形市</t>
  </si>
  <si>
    <t>06202</t>
  </si>
  <si>
    <t>米沢市</t>
  </si>
  <si>
    <t>06203</t>
  </si>
  <si>
    <t>鶴岡市</t>
  </si>
  <si>
    <t>06204</t>
  </si>
  <si>
    <t>酒田市</t>
  </si>
  <si>
    <t>06205</t>
  </si>
  <si>
    <t>新庄市</t>
  </si>
  <si>
    <t>06206</t>
  </si>
  <si>
    <t>寒河江市</t>
  </si>
  <si>
    <t>06207</t>
  </si>
  <si>
    <t>上山市</t>
  </si>
  <si>
    <t>06208</t>
  </si>
  <si>
    <t>村山市</t>
  </si>
  <si>
    <t>06209</t>
  </si>
  <si>
    <t>長井市</t>
  </si>
  <si>
    <t>06210</t>
  </si>
  <si>
    <t>天童市</t>
  </si>
  <si>
    <t>06211</t>
  </si>
  <si>
    <t>東根市</t>
  </si>
  <si>
    <t>06212</t>
  </si>
  <si>
    <t>尾花沢市</t>
  </si>
  <si>
    <t>06213</t>
  </si>
  <si>
    <t>南陽市</t>
  </si>
  <si>
    <t>06301</t>
  </si>
  <si>
    <t>山辺町</t>
  </si>
  <si>
    <t>06302</t>
  </si>
  <si>
    <t>中山町</t>
  </si>
  <si>
    <t>06321</t>
  </si>
  <si>
    <t>河北町</t>
  </si>
  <si>
    <t>06322</t>
  </si>
  <si>
    <t>西川町</t>
  </si>
  <si>
    <t>06323</t>
  </si>
  <si>
    <t>朝日町</t>
  </si>
  <si>
    <t>06324</t>
  </si>
  <si>
    <t>大江町</t>
  </si>
  <si>
    <t>06341</t>
  </si>
  <si>
    <t>大石田町</t>
  </si>
  <si>
    <t>06361</t>
  </si>
  <si>
    <t>金山町</t>
  </si>
  <si>
    <t>06362</t>
  </si>
  <si>
    <t>最上町</t>
  </si>
  <si>
    <t>06363</t>
  </si>
  <si>
    <t>舟形町</t>
  </si>
  <si>
    <t>06364</t>
  </si>
  <si>
    <t>真室川町</t>
  </si>
  <si>
    <t>06365</t>
  </si>
  <si>
    <t>大蔵村</t>
  </si>
  <si>
    <t>06366</t>
  </si>
  <si>
    <t>鮭川村</t>
  </si>
  <si>
    <t>06367</t>
  </si>
  <si>
    <t>戸沢村</t>
  </si>
  <si>
    <t>06381</t>
  </si>
  <si>
    <t>高畠町</t>
  </si>
  <si>
    <t>06382</t>
  </si>
  <si>
    <t>川西町</t>
  </si>
  <si>
    <t>06401</t>
  </si>
  <si>
    <t>小国町</t>
  </si>
  <si>
    <t>06402</t>
  </si>
  <si>
    <t>白鷹町</t>
  </si>
  <si>
    <t>06403</t>
  </si>
  <si>
    <t>飯豊町</t>
  </si>
  <si>
    <t>06426</t>
  </si>
  <si>
    <t>三川町</t>
  </si>
  <si>
    <t>06428</t>
  </si>
  <si>
    <t>庄内町</t>
  </si>
  <si>
    <t>06461</t>
  </si>
  <si>
    <t>遊佐町</t>
  </si>
  <si>
    <t>07000</t>
  </si>
  <si>
    <t>福島県</t>
  </si>
  <si>
    <t>07201</t>
  </si>
  <si>
    <t>福島市</t>
  </si>
  <si>
    <t>07202</t>
  </si>
  <si>
    <t>会津若松市</t>
  </si>
  <si>
    <t>07203</t>
  </si>
  <si>
    <t>郡山市</t>
  </si>
  <si>
    <t>07204</t>
  </si>
  <si>
    <t>いわき市</t>
  </si>
  <si>
    <t>07205</t>
  </si>
  <si>
    <t>白河市</t>
  </si>
  <si>
    <t>07207</t>
  </si>
  <si>
    <t>須賀川市</t>
  </si>
  <si>
    <t>07208</t>
  </si>
  <si>
    <t>喜多方市</t>
  </si>
  <si>
    <t>07209</t>
  </si>
  <si>
    <t>相馬市</t>
  </si>
  <si>
    <t>07210</t>
  </si>
  <si>
    <t>二本松市</t>
  </si>
  <si>
    <t>07211</t>
  </si>
  <si>
    <t>田村市</t>
  </si>
  <si>
    <t>07212</t>
  </si>
  <si>
    <t>南相馬市</t>
  </si>
  <si>
    <t>07213</t>
  </si>
  <si>
    <t>07214</t>
  </si>
  <si>
    <t>本宮市</t>
  </si>
  <si>
    <t>07301</t>
  </si>
  <si>
    <t>桑折町</t>
  </si>
  <si>
    <t>07303</t>
  </si>
  <si>
    <t>国見町</t>
  </si>
  <si>
    <t>07308</t>
  </si>
  <si>
    <t>川俣町</t>
  </si>
  <si>
    <t>07322</t>
  </si>
  <si>
    <t>大玉村</t>
  </si>
  <si>
    <t>07342</t>
  </si>
  <si>
    <t>鏡石町</t>
  </si>
  <si>
    <t>07344</t>
  </si>
  <si>
    <t>天栄村</t>
  </si>
  <si>
    <t>07362</t>
  </si>
  <si>
    <t>下郷町</t>
  </si>
  <si>
    <t>07364</t>
  </si>
  <si>
    <t>檜枝岐村</t>
  </si>
  <si>
    <t>07367</t>
  </si>
  <si>
    <t>只見町</t>
  </si>
  <si>
    <t>07368</t>
  </si>
  <si>
    <t>南会津町</t>
  </si>
  <si>
    <t>07402</t>
  </si>
  <si>
    <t>北塩原村</t>
  </si>
  <si>
    <t>07405</t>
  </si>
  <si>
    <t>西会津町</t>
  </si>
  <si>
    <t>07407</t>
  </si>
  <si>
    <t>磐梯町</t>
  </si>
  <si>
    <t>07408</t>
  </si>
  <si>
    <t>猪苗代町</t>
  </si>
  <si>
    <t>07421</t>
  </si>
  <si>
    <t>会津坂下町</t>
  </si>
  <si>
    <t>07422</t>
  </si>
  <si>
    <t>湯川村</t>
  </si>
  <si>
    <t>07423</t>
  </si>
  <si>
    <t>柳津町</t>
  </si>
  <si>
    <t>07444</t>
  </si>
  <si>
    <t>三島町</t>
  </si>
  <si>
    <t>07445</t>
  </si>
  <si>
    <t>07446</t>
  </si>
  <si>
    <t>昭和村</t>
  </si>
  <si>
    <t>07447</t>
  </si>
  <si>
    <t>会津美里町</t>
  </si>
  <si>
    <t>07461</t>
  </si>
  <si>
    <t>西郷村</t>
  </si>
  <si>
    <t>07464</t>
  </si>
  <si>
    <t>泉崎村</t>
  </si>
  <si>
    <t>07465</t>
  </si>
  <si>
    <t>中島村</t>
  </si>
  <si>
    <t>07466</t>
  </si>
  <si>
    <t>矢吹町</t>
  </si>
  <si>
    <t>07481</t>
  </si>
  <si>
    <t>棚倉町</t>
  </si>
  <si>
    <t>07482</t>
  </si>
  <si>
    <t>矢祭町</t>
  </si>
  <si>
    <t>07483</t>
  </si>
  <si>
    <t>塙町</t>
  </si>
  <si>
    <t>07484</t>
  </si>
  <si>
    <t>鮫川村</t>
  </si>
  <si>
    <t>07501</t>
  </si>
  <si>
    <t>石川町</t>
  </si>
  <si>
    <t>07502</t>
  </si>
  <si>
    <t>玉川村</t>
  </si>
  <si>
    <t>07503</t>
  </si>
  <si>
    <t>平田村</t>
  </si>
  <si>
    <t>07504</t>
  </si>
  <si>
    <t>浅川町</t>
  </si>
  <si>
    <t>07505</t>
  </si>
  <si>
    <t>古殿町</t>
  </si>
  <si>
    <t>07521</t>
  </si>
  <si>
    <t>三春町</t>
  </si>
  <si>
    <t>07522</t>
  </si>
  <si>
    <t>小野町</t>
  </si>
  <si>
    <t>07541</t>
  </si>
  <si>
    <t>広野町</t>
  </si>
  <si>
    <t>07542</t>
  </si>
  <si>
    <t>楢葉町</t>
  </si>
  <si>
    <t>07543</t>
  </si>
  <si>
    <t>富岡町</t>
  </si>
  <si>
    <t>07544</t>
  </si>
  <si>
    <t>川内村</t>
  </si>
  <si>
    <t>07545</t>
  </si>
  <si>
    <t>大熊町</t>
  </si>
  <si>
    <t>07546</t>
  </si>
  <si>
    <t>双葉町</t>
  </si>
  <si>
    <t>07547</t>
  </si>
  <si>
    <t>浪江町</t>
  </si>
  <si>
    <t>07548</t>
  </si>
  <si>
    <t>葛尾村</t>
  </si>
  <si>
    <t>07561</t>
  </si>
  <si>
    <t>新地町</t>
  </si>
  <si>
    <t>07564</t>
  </si>
  <si>
    <t>飯舘村</t>
  </si>
  <si>
    <t>08000</t>
  </si>
  <si>
    <t>茨城県</t>
  </si>
  <si>
    <t>08201</t>
  </si>
  <si>
    <t>水戸市</t>
  </si>
  <si>
    <t>08202</t>
  </si>
  <si>
    <t>日立市</t>
  </si>
  <si>
    <t>08203</t>
  </si>
  <si>
    <t>土浦市</t>
  </si>
  <si>
    <t>08204</t>
  </si>
  <si>
    <t>古河市</t>
  </si>
  <si>
    <t>08205</t>
  </si>
  <si>
    <t>石岡市</t>
  </si>
  <si>
    <t>08207</t>
  </si>
  <si>
    <t>結城市</t>
  </si>
  <si>
    <t>08208</t>
  </si>
  <si>
    <t>龍ケ崎市</t>
  </si>
  <si>
    <t>08210</t>
  </si>
  <si>
    <t>下妻市</t>
  </si>
  <si>
    <t>08211</t>
  </si>
  <si>
    <t>常総市</t>
  </si>
  <si>
    <t>08212</t>
  </si>
  <si>
    <t>常陸太田市</t>
  </si>
  <si>
    <t>08214</t>
  </si>
  <si>
    <t>高萩市</t>
  </si>
  <si>
    <t>08215</t>
  </si>
  <si>
    <t>北茨城市</t>
  </si>
  <si>
    <t>08216</t>
  </si>
  <si>
    <t>笠間市</t>
  </si>
  <si>
    <t>08217</t>
  </si>
  <si>
    <t>取手市</t>
  </si>
  <si>
    <t>08219</t>
  </si>
  <si>
    <t>牛久市</t>
  </si>
  <si>
    <t>08220</t>
  </si>
  <si>
    <t>つくば市</t>
  </si>
  <si>
    <t>08221</t>
  </si>
  <si>
    <t>ひたちなか市</t>
  </si>
  <si>
    <t>08222</t>
  </si>
  <si>
    <t>鹿嶋市</t>
  </si>
  <si>
    <t>08223</t>
  </si>
  <si>
    <t>潮来市</t>
  </si>
  <si>
    <t>08224</t>
  </si>
  <si>
    <t>守谷市</t>
  </si>
  <si>
    <t>08225</t>
  </si>
  <si>
    <t>常陸大宮市</t>
  </si>
  <si>
    <t>08226</t>
  </si>
  <si>
    <t>那珂市</t>
  </si>
  <si>
    <t>08227</t>
  </si>
  <si>
    <t>筑西市</t>
  </si>
  <si>
    <t>08228</t>
  </si>
  <si>
    <t>坂東市</t>
  </si>
  <si>
    <t>08229</t>
  </si>
  <si>
    <t>稲敷市</t>
  </si>
  <si>
    <t>08230</t>
  </si>
  <si>
    <t>かすみがうら市</t>
  </si>
  <si>
    <t>08231</t>
  </si>
  <si>
    <t>桜川市</t>
  </si>
  <si>
    <t>08232</t>
  </si>
  <si>
    <t>神栖市</t>
  </si>
  <si>
    <t>08233</t>
  </si>
  <si>
    <t>行方市</t>
  </si>
  <si>
    <t>08234</t>
  </si>
  <si>
    <t>鉾田市</t>
  </si>
  <si>
    <t>08235</t>
  </si>
  <si>
    <t>つくばみらい市</t>
  </si>
  <si>
    <t>08236</t>
  </si>
  <si>
    <t>小美玉市</t>
  </si>
  <si>
    <t>08302</t>
  </si>
  <si>
    <t>茨城町</t>
  </si>
  <si>
    <t>08309</t>
  </si>
  <si>
    <t>大洗町</t>
  </si>
  <si>
    <t>08310</t>
  </si>
  <si>
    <t>城里町</t>
  </si>
  <si>
    <t>08341</t>
  </si>
  <si>
    <t>東海村</t>
  </si>
  <si>
    <t>08364</t>
  </si>
  <si>
    <t>大子町</t>
  </si>
  <si>
    <t>08442</t>
  </si>
  <si>
    <t>美浦村</t>
  </si>
  <si>
    <t>08443</t>
  </si>
  <si>
    <t>阿見町</t>
  </si>
  <si>
    <t>08447</t>
  </si>
  <si>
    <t>河内町</t>
  </si>
  <si>
    <t>08521</t>
  </si>
  <si>
    <t>八千代町</t>
  </si>
  <si>
    <t>08542</t>
  </si>
  <si>
    <t>五霞町</t>
  </si>
  <si>
    <t>08546</t>
  </si>
  <si>
    <t>境町</t>
  </si>
  <si>
    <t>08564</t>
  </si>
  <si>
    <t>利根町</t>
  </si>
  <si>
    <t>09000</t>
  </si>
  <si>
    <t>栃木県</t>
  </si>
  <si>
    <t>09201</t>
  </si>
  <si>
    <t>宇都宮市</t>
  </si>
  <si>
    <t>09202</t>
  </si>
  <si>
    <t>足利市</t>
  </si>
  <si>
    <t>09203</t>
  </si>
  <si>
    <t>栃木市</t>
  </si>
  <si>
    <t>09204</t>
  </si>
  <si>
    <t>佐野市</t>
  </si>
  <si>
    <t>09205</t>
  </si>
  <si>
    <t>鹿沼市</t>
  </si>
  <si>
    <t>09206</t>
  </si>
  <si>
    <t>日光市</t>
  </si>
  <si>
    <t>09208</t>
  </si>
  <si>
    <t>小山市</t>
  </si>
  <si>
    <t>09209</t>
  </si>
  <si>
    <t>真岡市</t>
  </si>
  <si>
    <t>09210</t>
  </si>
  <si>
    <t>大田原市</t>
  </si>
  <si>
    <t>09211</t>
  </si>
  <si>
    <t>矢板市</t>
  </si>
  <si>
    <t>09213</t>
  </si>
  <si>
    <t>那須塩原市</t>
  </si>
  <si>
    <t>09214</t>
  </si>
  <si>
    <t>さくら市</t>
  </si>
  <si>
    <t>09215</t>
  </si>
  <si>
    <t>那須烏山市</t>
  </si>
  <si>
    <t>09216</t>
  </si>
  <si>
    <t>下野市</t>
  </si>
  <si>
    <t>09301</t>
  </si>
  <si>
    <t>上三川町</t>
  </si>
  <si>
    <t>09342</t>
  </si>
  <si>
    <t>益子町</t>
  </si>
  <si>
    <t>09343</t>
  </si>
  <si>
    <t>茂木町</t>
  </si>
  <si>
    <t>09344</t>
  </si>
  <si>
    <t>市貝町</t>
  </si>
  <si>
    <t>09345</t>
  </si>
  <si>
    <t>芳賀町</t>
  </si>
  <si>
    <t>09361</t>
  </si>
  <si>
    <t>壬生町</t>
  </si>
  <si>
    <t>09364</t>
  </si>
  <si>
    <t>野木町</t>
  </si>
  <si>
    <t>09384</t>
  </si>
  <si>
    <t>塩谷町</t>
  </si>
  <si>
    <t>09386</t>
  </si>
  <si>
    <t>高根沢町</t>
  </si>
  <si>
    <t>09407</t>
  </si>
  <si>
    <t>那須町</t>
  </si>
  <si>
    <t>09411</t>
  </si>
  <si>
    <t>那珂川町</t>
  </si>
  <si>
    <t>10000</t>
  </si>
  <si>
    <t>群馬県</t>
  </si>
  <si>
    <t>10201</t>
  </si>
  <si>
    <t>前橋市</t>
  </si>
  <si>
    <t>10202</t>
  </si>
  <si>
    <t>高崎市</t>
  </si>
  <si>
    <t>10203</t>
  </si>
  <si>
    <t>桐生市</t>
  </si>
  <si>
    <t>10204</t>
  </si>
  <si>
    <t>伊勢崎市</t>
  </si>
  <si>
    <t>10205</t>
  </si>
  <si>
    <t>太田市</t>
  </si>
  <si>
    <t>10206</t>
  </si>
  <si>
    <t>沼田市</t>
  </si>
  <si>
    <t>10207</t>
  </si>
  <si>
    <t>館林市</t>
  </si>
  <si>
    <t>10208</t>
  </si>
  <si>
    <t>渋川市</t>
  </si>
  <si>
    <t>10209</t>
  </si>
  <si>
    <t>藤岡市</t>
  </si>
  <si>
    <t>10210</t>
  </si>
  <si>
    <t>富岡市</t>
  </si>
  <si>
    <t>10211</t>
  </si>
  <si>
    <t>安中市</t>
  </si>
  <si>
    <t>10212</t>
  </si>
  <si>
    <t>みどり市</t>
  </si>
  <si>
    <t>10344</t>
  </si>
  <si>
    <t>榛東村</t>
  </si>
  <si>
    <t>10345</t>
  </si>
  <si>
    <t>吉岡町</t>
  </si>
  <si>
    <t>10366</t>
  </si>
  <si>
    <t>上野村</t>
  </si>
  <si>
    <t>10367</t>
  </si>
  <si>
    <t>神流町</t>
  </si>
  <si>
    <t>10382</t>
  </si>
  <si>
    <t>下仁田町</t>
  </si>
  <si>
    <t>10383</t>
  </si>
  <si>
    <t>南牧村</t>
  </si>
  <si>
    <t>10384</t>
  </si>
  <si>
    <t>甘楽町</t>
  </si>
  <si>
    <t>10421</t>
  </si>
  <si>
    <t>中之条町</t>
  </si>
  <si>
    <t>10424</t>
  </si>
  <si>
    <t>長野原町</t>
  </si>
  <si>
    <t>10425</t>
  </si>
  <si>
    <t>嬬恋村</t>
  </si>
  <si>
    <t>10426</t>
  </si>
  <si>
    <t>草津町</t>
  </si>
  <si>
    <t>10428</t>
  </si>
  <si>
    <t>高山村</t>
  </si>
  <si>
    <t>10429</t>
  </si>
  <si>
    <t>東吾妻町</t>
  </si>
  <si>
    <t>10443</t>
  </si>
  <si>
    <t>片品村</t>
  </si>
  <si>
    <t>10444</t>
  </si>
  <si>
    <t>川場村</t>
  </si>
  <si>
    <t>10448</t>
  </si>
  <si>
    <t>10449</t>
  </si>
  <si>
    <t>みなかみ町</t>
  </si>
  <si>
    <t>10464</t>
  </si>
  <si>
    <t>玉村町</t>
  </si>
  <si>
    <t>10521</t>
  </si>
  <si>
    <t>板倉町</t>
  </si>
  <si>
    <t>10522</t>
  </si>
  <si>
    <t>明和町</t>
  </si>
  <si>
    <t>10523</t>
  </si>
  <si>
    <t>千代田町</t>
  </si>
  <si>
    <t>10524</t>
  </si>
  <si>
    <t>大泉町</t>
  </si>
  <si>
    <t>10525</t>
  </si>
  <si>
    <t>邑楽町</t>
  </si>
  <si>
    <t>11000</t>
  </si>
  <si>
    <t>埼玉県</t>
  </si>
  <si>
    <t>11100</t>
  </si>
  <si>
    <t>さいたま市</t>
  </si>
  <si>
    <t>11201</t>
  </si>
  <si>
    <t>川越市</t>
  </si>
  <si>
    <t>11202</t>
  </si>
  <si>
    <t>熊谷市</t>
  </si>
  <si>
    <t>11203</t>
  </si>
  <si>
    <t>川口市</t>
  </si>
  <si>
    <t>11206</t>
  </si>
  <si>
    <t>行田市</t>
  </si>
  <si>
    <t>11207</t>
  </si>
  <si>
    <t>秩父市</t>
  </si>
  <si>
    <t>11208</t>
  </si>
  <si>
    <t>所沢市</t>
  </si>
  <si>
    <t>11209</t>
  </si>
  <si>
    <t>飯能市</t>
  </si>
  <si>
    <t>11210</t>
  </si>
  <si>
    <t>加須市</t>
  </si>
  <si>
    <t>11211</t>
  </si>
  <si>
    <t>本庄市</t>
  </si>
  <si>
    <t>11212</t>
  </si>
  <si>
    <t>東松山市</t>
  </si>
  <si>
    <t>11214</t>
  </si>
  <si>
    <t>春日部市</t>
  </si>
  <si>
    <t>11215</t>
  </si>
  <si>
    <t>狭山市</t>
  </si>
  <si>
    <t>11216</t>
  </si>
  <si>
    <t>羽生市</t>
  </si>
  <si>
    <t>11217</t>
  </si>
  <si>
    <t>鴻巣市</t>
  </si>
  <si>
    <t>11218</t>
  </si>
  <si>
    <t>深谷市</t>
  </si>
  <si>
    <t>11219</t>
  </si>
  <si>
    <t>上尾市</t>
  </si>
  <si>
    <t>11221</t>
  </si>
  <si>
    <t>草加市</t>
  </si>
  <si>
    <t>11222</t>
  </si>
  <si>
    <t>越谷市</t>
  </si>
  <si>
    <t>11223</t>
  </si>
  <si>
    <t>蕨市</t>
  </si>
  <si>
    <t>11224</t>
  </si>
  <si>
    <t>戸田市</t>
  </si>
  <si>
    <t>11225</t>
  </si>
  <si>
    <t>入間市</t>
  </si>
  <si>
    <t>11227</t>
  </si>
  <si>
    <t>朝霞市</t>
  </si>
  <si>
    <t>11228</t>
  </si>
  <si>
    <t>志木市</t>
  </si>
  <si>
    <t>11229</t>
  </si>
  <si>
    <t>和光市</t>
  </si>
  <si>
    <t>11230</t>
  </si>
  <si>
    <t>新座市</t>
  </si>
  <si>
    <t>11231</t>
  </si>
  <si>
    <t>桶川市</t>
  </si>
  <si>
    <t>11232</t>
  </si>
  <si>
    <t>久喜市</t>
  </si>
  <si>
    <t>11233</t>
  </si>
  <si>
    <t>北本市</t>
  </si>
  <si>
    <t>11234</t>
  </si>
  <si>
    <t>八潮市</t>
  </si>
  <si>
    <t>11235</t>
  </si>
  <si>
    <t>富士見市</t>
  </si>
  <si>
    <t>11237</t>
  </si>
  <si>
    <t>三郷市</t>
  </si>
  <si>
    <t>11238</t>
  </si>
  <si>
    <t>蓮田市</t>
  </si>
  <si>
    <t>11239</t>
  </si>
  <si>
    <t>坂戸市</t>
  </si>
  <si>
    <t>11240</t>
  </si>
  <si>
    <t>幸手市</t>
  </si>
  <si>
    <t>11241</t>
  </si>
  <si>
    <t>鶴ヶ島市</t>
  </si>
  <si>
    <t>11242</t>
  </si>
  <si>
    <t>日高市</t>
  </si>
  <si>
    <t>11243</t>
  </si>
  <si>
    <t>吉川市</t>
  </si>
  <si>
    <t>11245</t>
  </si>
  <si>
    <t>ふじみ野市</t>
  </si>
  <si>
    <t>11246</t>
  </si>
  <si>
    <t>白岡市</t>
  </si>
  <si>
    <t>11301</t>
  </si>
  <si>
    <t>伊奈町</t>
  </si>
  <si>
    <t>11324</t>
  </si>
  <si>
    <t>三芳町</t>
  </si>
  <si>
    <t>11326</t>
  </si>
  <si>
    <t>毛呂山町</t>
  </si>
  <si>
    <t>11327</t>
  </si>
  <si>
    <t>越生町</t>
  </si>
  <si>
    <t>11341</t>
  </si>
  <si>
    <t>滑川町</t>
  </si>
  <si>
    <t>11342</t>
  </si>
  <si>
    <t>嵐山町</t>
  </si>
  <si>
    <t>11343</t>
  </si>
  <si>
    <t>小川町</t>
  </si>
  <si>
    <t>11346</t>
  </si>
  <si>
    <t>川島町</t>
  </si>
  <si>
    <t>11347</t>
  </si>
  <si>
    <t>吉見町</t>
  </si>
  <si>
    <t>11348</t>
  </si>
  <si>
    <t>鳩山町</t>
  </si>
  <si>
    <t>11349</t>
  </si>
  <si>
    <t>ときがわ町</t>
  </si>
  <si>
    <t>11361</t>
  </si>
  <si>
    <t>横瀬町</t>
  </si>
  <si>
    <t>11362</t>
  </si>
  <si>
    <t>皆野町</t>
  </si>
  <si>
    <t>11363</t>
  </si>
  <si>
    <t>長瀞町</t>
  </si>
  <si>
    <t>11365</t>
  </si>
  <si>
    <t>小鹿野町</t>
  </si>
  <si>
    <t>11369</t>
  </si>
  <si>
    <t>東秩父村</t>
  </si>
  <si>
    <t>11381</t>
  </si>
  <si>
    <t>11383</t>
  </si>
  <si>
    <t>神川町</t>
  </si>
  <si>
    <t>11385</t>
  </si>
  <si>
    <t>上里町</t>
  </si>
  <si>
    <t>11408</t>
  </si>
  <si>
    <t>寄居町</t>
  </si>
  <si>
    <t>11442</t>
  </si>
  <si>
    <t>宮代町</t>
  </si>
  <si>
    <t>11464</t>
  </si>
  <si>
    <t>杉戸町</t>
  </si>
  <si>
    <t>11465</t>
  </si>
  <si>
    <t>松伏町</t>
  </si>
  <si>
    <t>12000</t>
  </si>
  <si>
    <t>千葉県</t>
  </si>
  <si>
    <t>12100</t>
  </si>
  <si>
    <t>千葉市</t>
  </si>
  <si>
    <t>12202</t>
  </si>
  <si>
    <t>銚子市</t>
  </si>
  <si>
    <t>12203</t>
  </si>
  <si>
    <t>市川市</t>
  </si>
  <si>
    <t>12204</t>
  </si>
  <si>
    <t>船橋市</t>
  </si>
  <si>
    <t>12205</t>
  </si>
  <si>
    <t>館山市</t>
  </si>
  <si>
    <t>12206</t>
  </si>
  <si>
    <t>木更津市</t>
  </si>
  <si>
    <t>12207</t>
  </si>
  <si>
    <t>松戸市</t>
  </si>
  <si>
    <t>12208</t>
  </si>
  <si>
    <t>野田市</t>
  </si>
  <si>
    <t>12210</t>
  </si>
  <si>
    <t>茂原市</t>
  </si>
  <si>
    <t>12211</t>
  </si>
  <si>
    <t>成田市</t>
  </si>
  <si>
    <t>12212</t>
  </si>
  <si>
    <t>佐倉市</t>
  </si>
  <si>
    <t>12213</t>
  </si>
  <si>
    <t>東金市</t>
  </si>
  <si>
    <t>12215</t>
  </si>
  <si>
    <t>旭市</t>
  </si>
  <si>
    <t>12216</t>
  </si>
  <si>
    <t>習志野市</t>
  </si>
  <si>
    <t>12217</t>
  </si>
  <si>
    <t>柏市</t>
  </si>
  <si>
    <t>12218</t>
  </si>
  <si>
    <t>勝浦市</t>
  </si>
  <si>
    <t>12219</t>
  </si>
  <si>
    <t>市原市</t>
  </si>
  <si>
    <t>12220</t>
  </si>
  <si>
    <t>流山市</t>
  </si>
  <si>
    <t>12221</t>
  </si>
  <si>
    <t>八千代市</t>
  </si>
  <si>
    <t>12222</t>
  </si>
  <si>
    <t>我孫子市</t>
  </si>
  <si>
    <t>12223</t>
  </si>
  <si>
    <t>鴨川市</t>
  </si>
  <si>
    <t>12224</t>
  </si>
  <si>
    <t>鎌ケ谷市</t>
  </si>
  <si>
    <t>12225</t>
  </si>
  <si>
    <t>君津市</t>
  </si>
  <si>
    <t>12226</t>
  </si>
  <si>
    <t>富津市</t>
  </si>
  <si>
    <t>12227</t>
  </si>
  <si>
    <t>浦安市</t>
  </si>
  <si>
    <t>12228</t>
  </si>
  <si>
    <t>四街道市</t>
  </si>
  <si>
    <t>12229</t>
  </si>
  <si>
    <t>袖ケ浦市</t>
  </si>
  <si>
    <t>12230</t>
  </si>
  <si>
    <t>八街市</t>
  </si>
  <si>
    <t>12231</t>
  </si>
  <si>
    <t>印西市</t>
  </si>
  <si>
    <t>12232</t>
  </si>
  <si>
    <t>白井市</t>
  </si>
  <si>
    <t>12233</t>
  </si>
  <si>
    <t>富里市</t>
  </si>
  <si>
    <t>12234</t>
  </si>
  <si>
    <t>南房総市</t>
  </si>
  <si>
    <t>12235</t>
  </si>
  <si>
    <t>匝瑳市</t>
  </si>
  <si>
    <t>12236</t>
  </si>
  <si>
    <t>香取市</t>
  </si>
  <si>
    <t>12237</t>
  </si>
  <si>
    <t>山武市</t>
  </si>
  <si>
    <t>12238</t>
  </si>
  <si>
    <t>いすみ市</t>
  </si>
  <si>
    <t>12239</t>
  </si>
  <si>
    <t>大網白里市</t>
  </si>
  <si>
    <t>12322</t>
  </si>
  <si>
    <t>酒々井町</t>
  </si>
  <si>
    <t>12329</t>
  </si>
  <si>
    <t>栄町</t>
  </si>
  <si>
    <t>12342</t>
  </si>
  <si>
    <t>神崎町</t>
  </si>
  <si>
    <t>12347</t>
  </si>
  <si>
    <t>多古町</t>
  </si>
  <si>
    <t>12349</t>
  </si>
  <si>
    <t>東庄町</t>
  </si>
  <si>
    <t>12403</t>
  </si>
  <si>
    <t>九十九里町</t>
  </si>
  <si>
    <t>12409</t>
  </si>
  <si>
    <t>芝山町</t>
  </si>
  <si>
    <t>12410</t>
  </si>
  <si>
    <t>横芝光町</t>
  </si>
  <si>
    <t>12421</t>
  </si>
  <si>
    <t>一宮町</t>
  </si>
  <si>
    <t>12422</t>
  </si>
  <si>
    <t>睦沢町</t>
  </si>
  <si>
    <t>12423</t>
  </si>
  <si>
    <t>長生村</t>
  </si>
  <si>
    <t>12424</t>
  </si>
  <si>
    <t>白子町</t>
  </si>
  <si>
    <t>12426</t>
  </si>
  <si>
    <t>長柄町</t>
  </si>
  <si>
    <t>12427</t>
  </si>
  <si>
    <t>長南町</t>
  </si>
  <si>
    <t>12441</t>
  </si>
  <si>
    <t>大多喜町</t>
  </si>
  <si>
    <t>12443</t>
  </si>
  <si>
    <t>御宿町</t>
  </si>
  <si>
    <t>12463</t>
  </si>
  <si>
    <t>鋸南町</t>
  </si>
  <si>
    <t>13000</t>
  </si>
  <si>
    <t>東京都</t>
  </si>
  <si>
    <t>13101</t>
  </si>
  <si>
    <t>千代田区</t>
  </si>
  <si>
    <t>13102</t>
  </si>
  <si>
    <t>中央区</t>
  </si>
  <si>
    <t>13103</t>
  </si>
  <si>
    <t>港区</t>
  </si>
  <si>
    <t>13104</t>
  </si>
  <si>
    <t>新宿区</t>
  </si>
  <si>
    <t>13105</t>
  </si>
  <si>
    <t>文京区</t>
  </si>
  <si>
    <t>13106</t>
  </si>
  <si>
    <t>台東区</t>
  </si>
  <si>
    <t>13107</t>
  </si>
  <si>
    <t>墨田区</t>
  </si>
  <si>
    <t>13108</t>
  </si>
  <si>
    <t>江東区</t>
  </si>
  <si>
    <t>13109</t>
  </si>
  <si>
    <t>品川区</t>
  </si>
  <si>
    <t>13110</t>
  </si>
  <si>
    <t>目黒区</t>
  </si>
  <si>
    <t>13111</t>
  </si>
  <si>
    <t>大田区</t>
  </si>
  <si>
    <t>13112</t>
  </si>
  <si>
    <t>世田谷区</t>
  </si>
  <si>
    <t>13113</t>
  </si>
  <si>
    <t>渋谷区</t>
  </si>
  <si>
    <t>13114</t>
  </si>
  <si>
    <t>中野区</t>
  </si>
  <si>
    <t>13115</t>
  </si>
  <si>
    <t>杉並区</t>
  </si>
  <si>
    <t>13116</t>
  </si>
  <si>
    <t>豊島区</t>
  </si>
  <si>
    <t>13117</t>
  </si>
  <si>
    <t>北区</t>
  </si>
  <si>
    <t>13118</t>
  </si>
  <si>
    <t>荒川区</t>
  </si>
  <si>
    <t>13119</t>
  </si>
  <si>
    <t>板橋区</t>
  </si>
  <si>
    <t>13120</t>
  </si>
  <si>
    <t>練馬区</t>
  </si>
  <si>
    <t>13121</t>
  </si>
  <si>
    <t>足立区</t>
  </si>
  <si>
    <t>13122</t>
  </si>
  <si>
    <t>葛飾区</t>
  </si>
  <si>
    <t>13123</t>
  </si>
  <si>
    <t>江戸川区</t>
  </si>
  <si>
    <t>13201</t>
  </si>
  <si>
    <t>八王子市</t>
  </si>
  <si>
    <t>13202</t>
  </si>
  <si>
    <t>立川市</t>
  </si>
  <si>
    <t>13203</t>
  </si>
  <si>
    <t>武蔵野市</t>
  </si>
  <si>
    <t>13204</t>
  </si>
  <si>
    <t>三鷹市</t>
  </si>
  <si>
    <t>13205</t>
  </si>
  <si>
    <t>青梅市</t>
  </si>
  <si>
    <t>13206</t>
  </si>
  <si>
    <t>府中市</t>
  </si>
  <si>
    <t>13207</t>
  </si>
  <si>
    <t>昭島市</t>
  </si>
  <si>
    <t>13208</t>
  </si>
  <si>
    <t>調布市</t>
  </si>
  <si>
    <t>13209</t>
  </si>
  <si>
    <t>町田市</t>
  </si>
  <si>
    <t>13210</t>
  </si>
  <si>
    <t>小金井市</t>
  </si>
  <si>
    <t>13211</t>
  </si>
  <si>
    <t>小平市</t>
  </si>
  <si>
    <t>13212</t>
  </si>
  <si>
    <t>日野市</t>
  </si>
  <si>
    <t>13213</t>
  </si>
  <si>
    <t>東村山市</t>
  </si>
  <si>
    <t>13214</t>
  </si>
  <si>
    <t>国分寺市</t>
  </si>
  <si>
    <t>13215</t>
  </si>
  <si>
    <t>国立市</t>
  </si>
  <si>
    <t>13218</t>
  </si>
  <si>
    <t>福生市</t>
  </si>
  <si>
    <t>13219</t>
  </si>
  <si>
    <t>狛江市</t>
  </si>
  <si>
    <t>13220</t>
  </si>
  <si>
    <t>東大和市</t>
  </si>
  <si>
    <t>13221</t>
  </si>
  <si>
    <t>清瀬市</t>
  </si>
  <si>
    <t>13222</t>
  </si>
  <si>
    <t>東久留米市</t>
  </si>
  <si>
    <t>13223</t>
  </si>
  <si>
    <t>武蔵村山市</t>
  </si>
  <si>
    <t>13224</t>
  </si>
  <si>
    <t>多摩市</t>
  </si>
  <si>
    <t>13225</t>
  </si>
  <si>
    <t>稲城市</t>
  </si>
  <si>
    <t>13227</t>
  </si>
  <si>
    <t>羽村市</t>
  </si>
  <si>
    <t>13228</t>
  </si>
  <si>
    <t>あきる野市</t>
  </si>
  <si>
    <t>13229</t>
  </si>
  <si>
    <t>西東京市</t>
  </si>
  <si>
    <t>13303</t>
  </si>
  <si>
    <t>瑞穂町</t>
  </si>
  <si>
    <t>13305</t>
  </si>
  <si>
    <t>日の出町</t>
  </si>
  <si>
    <t>13307</t>
  </si>
  <si>
    <t>檜原村</t>
  </si>
  <si>
    <t>13308</t>
  </si>
  <si>
    <t>奥多摩町</t>
  </si>
  <si>
    <t>13361</t>
  </si>
  <si>
    <t>大島町</t>
  </si>
  <si>
    <t>13362</t>
  </si>
  <si>
    <t>利島村</t>
  </si>
  <si>
    <t>13363</t>
  </si>
  <si>
    <t>新島村</t>
  </si>
  <si>
    <t>13364</t>
  </si>
  <si>
    <t>神津島村</t>
  </si>
  <si>
    <t>13381</t>
  </si>
  <si>
    <t>三宅村</t>
  </si>
  <si>
    <t>13382</t>
  </si>
  <si>
    <t>御蔵島村</t>
  </si>
  <si>
    <t>13401</t>
  </si>
  <si>
    <t>八丈町</t>
  </si>
  <si>
    <t>13402</t>
  </si>
  <si>
    <t>青ヶ島村</t>
  </si>
  <si>
    <t>13421</t>
  </si>
  <si>
    <t>小笠原村</t>
  </si>
  <si>
    <t>14000</t>
  </si>
  <si>
    <t>神奈川県</t>
  </si>
  <si>
    <t>14100</t>
  </si>
  <si>
    <t>横浜市</t>
  </si>
  <si>
    <t>14130</t>
  </si>
  <si>
    <t>川崎市</t>
  </si>
  <si>
    <t>14150</t>
  </si>
  <si>
    <t>相模原市</t>
  </si>
  <si>
    <t>14201</t>
  </si>
  <si>
    <t>横須賀市</t>
  </si>
  <si>
    <t>14203</t>
  </si>
  <si>
    <t>平塚市</t>
  </si>
  <si>
    <t>14204</t>
  </si>
  <si>
    <t>鎌倉市</t>
  </si>
  <si>
    <t>14205</t>
  </si>
  <si>
    <t>藤沢市</t>
  </si>
  <si>
    <t>14206</t>
  </si>
  <si>
    <t>小田原市</t>
  </si>
  <si>
    <t>14207</t>
  </si>
  <si>
    <t>茅ヶ崎市</t>
  </si>
  <si>
    <t>14208</t>
  </si>
  <si>
    <t>逗子市</t>
  </si>
  <si>
    <t>14210</t>
  </si>
  <si>
    <t>三浦市</t>
  </si>
  <si>
    <t>14211</t>
  </si>
  <si>
    <t>秦野市</t>
  </si>
  <si>
    <t>14212</t>
  </si>
  <si>
    <t>厚木市</t>
  </si>
  <si>
    <t>14213</t>
  </si>
  <si>
    <t>大和市</t>
  </si>
  <si>
    <t>14214</t>
  </si>
  <si>
    <t>伊勢原市</t>
  </si>
  <si>
    <t>14215</t>
  </si>
  <si>
    <t>海老名市</t>
  </si>
  <si>
    <t>14216</t>
  </si>
  <si>
    <t>座間市</t>
  </si>
  <si>
    <t>14217</t>
  </si>
  <si>
    <t>南足柄市</t>
  </si>
  <si>
    <t>14218</t>
  </si>
  <si>
    <t>綾瀬市</t>
  </si>
  <si>
    <t>14301</t>
  </si>
  <si>
    <t>葉山町</t>
  </si>
  <si>
    <t>14321</t>
  </si>
  <si>
    <t>寒川町</t>
  </si>
  <si>
    <t>14341</t>
  </si>
  <si>
    <t>大磯町</t>
  </si>
  <si>
    <t>14342</t>
  </si>
  <si>
    <t>二宮町</t>
  </si>
  <si>
    <t>14361</t>
  </si>
  <si>
    <t>中井町</t>
  </si>
  <si>
    <t>14362</t>
  </si>
  <si>
    <t>大井町</t>
  </si>
  <si>
    <t>14363</t>
  </si>
  <si>
    <t>松田町</t>
  </si>
  <si>
    <t>14364</t>
  </si>
  <si>
    <t>山北町</t>
  </si>
  <si>
    <t>14366</t>
  </si>
  <si>
    <t>開成町</t>
  </si>
  <si>
    <t>14382</t>
  </si>
  <si>
    <t>箱根町</t>
  </si>
  <si>
    <t>14383</t>
  </si>
  <si>
    <t>真鶴町</t>
  </si>
  <si>
    <t>14384</t>
  </si>
  <si>
    <t>湯河原町</t>
  </si>
  <si>
    <t>14401</t>
  </si>
  <si>
    <t>愛川町</t>
  </si>
  <si>
    <t>14402</t>
  </si>
  <si>
    <t>清川村</t>
  </si>
  <si>
    <t>15000</t>
  </si>
  <si>
    <t>新潟県</t>
  </si>
  <si>
    <t>15100</t>
  </si>
  <si>
    <t>新潟市</t>
  </si>
  <si>
    <t>15202</t>
  </si>
  <si>
    <t>長岡市</t>
  </si>
  <si>
    <t>15204</t>
  </si>
  <si>
    <t>三条市</t>
  </si>
  <si>
    <t>15205</t>
  </si>
  <si>
    <t>柏崎市</t>
  </si>
  <si>
    <t>15206</t>
  </si>
  <si>
    <t>新発田市</t>
  </si>
  <si>
    <t>15208</t>
  </si>
  <si>
    <t>小千谷市</t>
  </si>
  <si>
    <t>15209</t>
  </si>
  <si>
    <t>加茂市</t>
  </si>
  <si>
    <t>15210</t>
  </si>
  <si>
    <t>十日町市</t>
  </si>
  <si>
    <t>15211</t>
  </si>
  <si>
    <t>見附市</t>
  </si>
  <si>
    <t>15212</t>
  </si>
  <si>
    <t>村上市</t>
  </si>
  <si>
    <t>15213</t>
  </si>
  <si>
    <t>燕市</t>
  </si>
  <si>
    <t>15216</t>
  </si>
  <si>
    <t>糸魚川市</t>
  </si>
  <si>
    <t>15217</t>
  </si>
  <si>
    <t>妙高市</t>
  </si>
  <si>
    <t>15218</t>
  </si>
  <si>
    <t>五泉市</t>
  </si>
  <si>
    <t>15222</t>
  </si>
  <si>
    <t>上越市</t>
  </si>
  <si>
    <t>15223</t>
  </si>
  <si>
    <t>阿賀野市</t>
  </si>
  <si>
    <t>15224</t>
  </si>
  <si>
    <t>佐渡市</t>
  </si>
  <si>
    <t>15225</t>
  </si>
  <si>
    <t>魚沼市</t>
  </si>
  <si>
    <t>15226</t>
  </si>
  <si>
    <t>南魚沼市</t>
  </si>
  <si>
    <t>15227</t>
  </si>
  <si>
    <t>胎内市</t>
  </si>
  <si>
    <t>15307</t>
  </si>
  <si>
    <t>聖籠町</t>
  </si>
  <si>
    <t>15342</t>
  </si>
  <si>
    <t>弥彦村</t>
  </si>
  <si>
    <t>15361</t>
  </si>
  <si>
    <t>田上町</t>
  </si>
  <si>
    <t>15385</t>
  </si>
  <si>
    <t>阿賀町</t>
  </si>
  <si>
    <t>15405</t>
  </si>
  <si>
    <t>出雲崎町</t>
  </si>
  <si>
    <t>15461</t>
  </si>
  <si>
    <t>湯沢町</t>
  </si>
  <si>
    <t>15482</t>
  </si>
  <si>
    <t>津南町</t>
  </si>
  <si>
    <t>15504</t>
  </si>
  <si>
    <t>刈羽村</t>
  </si>
  <si>
    <t>15581</t>
  </si>
  <si>
    <t>関川村</t>
  </si>
  <si>
    <t>15586</t>
  </si>
  <si>
    <t>粟島浦村</t>
  </si>
  <si>
    <t>16000</t>
  </si>
  <si>
    <t>富山県</t>
  </si>
  <si>
    <t>16201</t>
  </si>
  <si>
    <t>富山市</t>
  </si>
  <si>
    <t>16202</t>
  </si>
  <si>
    <t>高岡市</t>
  </si>
  <si>
    <t>16204</t>
  </si>
  <si>
    <t>魚津市</t>
  </si>
  <si>
    <t>16205</t>
  </si>
  <si>
    <t>氷見市</t>
  </si>
  <si>
    <t>16206</t>
  </si>
  <si>
    <t>滑川市</t>
  </si>
  <si>
    <t>16207</t>
  </si>
  <si>
    <t>黒部市</t>
  </si>
  <si>
    <t>16208</t>
  </si>
  <si>
    <t>砺波市</t>
  </si>
  <si>
    <t>16209</t>
  </si>
  <si>
    <t>小矢部市</t>
  </si>
  <si>
    <t>16210</t>
  </si>
  <si>
    <t>南砺市</t>
  </si>
  <si>
    <t>16211</t>
  </si>
  <si>
    <t>射水市</t>
  </si>
  <si>
    <t>16321</t>
  </si>
  <si>
    <t>舟橋村</t>
  </si>
  <si>
    <t>16322</t>
  </si>
  <si>
    <t>上市町</t>
  </si>
  <si>
    <t>16323</t>
  </si>
  <si>
    <t>立山町</t>
  </si>
  <si>
    <t>16342</t>
  </si>
  <si>
    <t>入善町</t>
  </si>
  <si>
    <t>16343</t>
  </si>
  <si>
    <t>17000</t>
  </si>
  <si>
    <t>石川県</t>
  </si>
  <si>
    <t>17201</t>
  </si>
  <si>
    <t>金沢市</t>
  </si>
  <si>
    <t>17202</t>
  </si>
  <si>
    <t>七尾市</t>
  </si>
  <si>
    <t>17203</t>
  </si>
  <si>
    <t>小松市</t>
  </si>
  <si>
    <t>17204</t>
  </si>
  <si>
    <t>輪島市</t>
  </si>
  <si>
    <t>17205</t>
  </si>
  <si>
    <t>珠洲市</t>
  </si>
  <si>
    <t>17206</t>
  </si>
  <si>
    <t>加賀市</t>
  </si>
  <si>
    <t>17207</t>
  </si>
  <si>
    <t>羽咋市</t>
  </si>
  <si>
    <t>17209</t>
  </si>
  <si>
    <t>かほく市</t>
  </si>
  <si>
    <t>17210</t>
  </si>
  <si>
    <t>白山市</t>
  </si>
  <si>
    <t>17211</t>
  </si>
  <si>
    <t>能美市</t>
  </si>
  <si>
    <t>17212</t>
  </si>
  <si>
    <t>野々市市</t>
  </si>
  <si>
    <t>17324</t>
  </si>
  <si>
    <t>川北町</t>
  </si>
  <si>
    <t>17361</t>
  </si>
  <si>
    <t>津幡町</t>
  </si>
  <si>
    <t>17365</t>
  </si>
  <si>
    <t>内灘町</t>
  </si>
  <si>
    <t>17384</t>
  </si>
  <si>
    <t>志賀町</t>
  </si>
  <si>
    <t>17386</t>
  </si>
  <si>
    <t>宝達志水町</t>
  </si>
  <si>
    <t>17407</t>
  </si>
  <si>
    <t>中能登町</t>
  </si>
  <si>
    <t>17461</t>
  </si>
  <si>
    <t>穴水町</t>
  </si>
  <si>
    <t>17463</t>
  </si>
  <si>
    <t>能登町</t>
  </si>
  <si>
    <t>18000</t>
  </si>
  <si>
    <t>福井県</t>
  </si>
  <si>
    <t>18201</t>
  </si>
  <si>
    <t>福井市</t>
  </si>
  <si>
    <t>18202</t>
  </si>
  <si>
    <t>敦賀市</t>
  </si>
  <si>
    <t>18204</t>
  </si>
  <si>
    <t>小浜市</t>
  </si>
  <si>
    <t>18205</t>
  </si>
  <si>
    <t>大野市</t>
  </si>
  <si>
    <t>18206</t>
  </si>
  <si>
    <t>勝山市</t>
  </si>
  <si>
    <t>18207</t>
  </si>
  <si>
    <t>鯖江市</t>
  </si>
  <si>
    <t>18208</t>
  </si>
  <si>
    <t>あわら市</t>
  </si>
  <si>
    <t>18209</t>
  </si>
  <si>
    <t>越前市</t>
  </si>
  <si>
    <t>18210</t>
  </si>
  <si>
    <t>坂井市</t>
  </si>
  <si>
    <t>18322</t>
  </si>
  <si>
    <t>永平寺町</t>
  </si>
  <si>
    <t>18382</t>
  </si>
  <si>
    <t>18404</t>
  </si>
  <si>
    <t>南越前町</t>
  </si>
  <si>
    <t>18423</t>
  </si>
  <si>
    <t>越前町</t>
  </si>
  <si>
    <t>18442</t>
  </si>
  <si>
    <t>美浜町</t>
  </si>
  <si>
    <t>18481</t>
  </si>
  <si>
    <t>高浜町</t>
  </si>
  <si>
    <t>18483</t>
  </si>
  <si>
    <t>おおい町</t>
  </si>
  <si>
    <t>18501</t>
  </si>
  <si>
    <t>若狭町</t>
  </si>
  <si>
    <t>19000</t>
  </si>
  <si>
    <t>山梨県</t>
  </si>
  <si>
    <t>19201</t>
  </si>
  <si>
    <t>甲府市</t>
  </si>
  <si>
    <t>19202</t>
  </si>
  <si>
    <t>富士吉田市</t>
  </si>
  <si>
    <t>19204</t>
  </si>
  <si>
    <t>都留市</t>
  </si>
  <si>
    <t>19205</t>
  </si>
  <si>
    <t>山梨市</t>
  </si>
  <si>
    <t>19206</t>
  </si>
  <si>
    <t>大月市</t>
  </si>
  <si>
    <t>19207</t>
  </si>
  <si>
    <t>韮崎市</t>
  </si>
  <si>
    <t>19208</t>
  </si>
  <si>
    <t>南アルプス市</t>
  </si>
  <si>
    <t>19209</t>
  </si>
  <si>
    <t>北杜市</t>
  </si>
  <si>
    <t>19210</t>
  </si>
  <si>
    <t>甲斐市</t>
  </si>
  <si>
    <t>19211</t>
  </si>
  <si>
    <t>笛吹市</t>
  </si>
  <si>
    <t>19212</t>
  </si>
  <si>
    <t>上野原市</t>
  </si>
  <si>
    <t>19213</t>
  </si>
  <si>
    <t>甲州市</t>
  </si>
  <si>
    <t>19214</t>
  </si>
  <si>
    <t>中央市</t>
  </si>
  <si>
    <t>19346</t>
  </si>
  <si>
    <t>市川三郷町</t>
  </si>
  <si>
    <t>19364</t>
  </si>
  <si>
    <t>早川町</t>
  </si>
  <si>
    <t>19365</t>
  </si>
  <si>
    <t>身延町</t>
  </si>
  <si>
    <t>19366</t>
  </si>
  <si>
    <t>19368</t>
  </si>
  <si>
    <t>富士川町</t>
  </si>
  <si>
    <t>19384</t>
  </si>
  <si>
    <t>昭和町</t>
  </si>
  <si>
    <t>19422</t>
  </si>
  <si>
    <t>道志村</t>
  </si>
  <si>
    <t>19423</t>
  </si>
  <si>
    <t>西桂町</t>
  </si>
  <si>
    <t>19424</t>
  </si>
  <si>
    <t>忍野村</t>
  </si>
  <si>
    <t>19425</t>
  </si>
  <si>
    <t>山中湖村</t>
  </si>
  <si>
    <t>19429</t>
  </si>
  <si>
    <t>鳴沢村</t>
  </si>
  <si>
    <t>19430</t>
  </si>
  <si>
    <t>富士河口湖町</t>
  </si>
  <si>
    <t>19442</t>
  </si>
  <si>
    <t>小菅村</t>
  </si>
  <si>
    <t>19443</t>
  </si>
  <si>
    <t>丹波山村</t>
  </si>
  <si>
    <t>20000</t>
  </si>
  <si>
    <t>長野県</t>
  </si>
  <si>
    <t>20201</t>
  </si>
  <si>
    <t>長野市</t>
  </si>
  <si>
    <t>20202</t>
  </si>
  <si>
    <t>松本市</t>
  </si>
  <si>
    <t>20203</t>
  </si>
  <si>
    <t>上田市</t>
  </si>
  <si>
    <t>20204</t>
  </si>
  <si>
    <t>岡谷市</t>
  </si>
  <si>
    <t>20205</t>
  </si>
  <si>
    <t>飯田市</t>
  </si>
  <si>
    <t>20206</t>
  </si>
  <si>
    <t>諏訪市</t>
  </si>
  <si>
    <t>20207</t>
  </si>
  <si>
    <t>須坂市</t>
  </si>
  <si>
    <t>20208</t>
  </si>
  <si>
    <t>小諸市</t>
  </si>
  <si>
    <t>20209</t>
  </si>
  <si>
    <t>伊那市</t>
  </si>
  <si>
    <t>20210</t>
  </si>
  <si>
    <t>駒ヶ根市</t>
  </si>
  <si>
    <t>20211</t>
  </si>
  <si>
    <t>中野市</t>
  </si>
  <si>
    <t>20212</t>
  </si>
  <si>
    <t>大町市</t>
  </si>
  <si>
    <t>20213</t>
  </si>
  <si>
    <t>飯山市</t>
  </si>
  <si>
    <t>20214</t>
  </si>
  <si>
    <t>茅野市</t>
  </si>
  <si>
    <t>20215</t>
  </si>
  <si>
    <t>塩尻市</t>
  </si>
  <si>
    <t>20217</t>
  </si>
  <si>
    <t>佐久市</t>
  </si>
  <si>
    <t>20218</t>
  </si>
  <si>
    <t>千曲市</t>
  </si>
  <si>
    <t>20219</t>
  </si>
  <si>
    <t>東御市</t>
  </si>
  <si>
    <t>20220</t>
  </si>
  <si>
    <t>安曇野市</t>
  </si>
  <si>
    <t>20303</t>
  </si>
  <si>
    <t>小海町</t>
  </si>
  <si>
    <t>20304</t>
  </si>
  <si>
    <t>川上村</t>
  </si>
  <si>
    <t>20305</t>
  </si>
  <si>
    <t>20306</t>
  </si>
  <si>
    <t>南相木村</t>
  </si>
  <si>
    <t>20307</t>
  </si>
  <si>
    <t>北相木村</t>
  </si>
  <si>
    <t>20309</t>
  </si>
  <si>
    <t>佐久穂町</t>
  </si>
  <si>
    <t>20321</t>
  </si>
  <si>
    <t>軽井沢町</t>
  </si>
  <si>
    <t>20323</t>
  </si>
  <si>
    <t>御代田町</t>
  </si>
  <si>
    <t>20324</t>
  </si>
  <si>
    <t>立科町</t>
  </si>
  <si>
    <t>20349</t>
  </si>
  <si>
    <t>青木村</t>
  </si>
  <si>
    <t>20350</t>
  </si>
  <si>
    <t>長和町</t>
  </si>
  <si>
    <t>20361</t>
  </si>
  <si>
    <t>下諏訪町</t>
  </si>
  <si>
    <t>20362</t>
  </si>
  <si>
    <t>富士見町</t>
  </si>
  <si>
    <t>20363</t>
  </si>
  <si>
    <t>原村</t>
  </si>
  <si>
    <t>20382</t>
  </si>
  <si>
    <t>辰野町</t>
  </si>
  <si>
    <t>20383</t>
  </si>
  <si>
    <t>箕輪町</t>
  </si>
  <si>
    <t>20384</t>
  </si>
  <si>
    <t>飯島町</t>
  </si>
  <si>
    <t>20385</t>
  </si>
  <si>
    <t>南箕輪村</t>
  </si>
  <si>
    <t>20386</t>
  </si>
  <si>
    <t>中川村</t>
  </si>
  <si>
    <t>20388</t>
  </si>
  <si>
    <t>宮田村</t>
  </si>
  <si>
    <t>20402</t>
  </si>
  <si>
    <t>松川町</t>
  </si>
  <si>
    <t>20403</t>
  </si>
  <si>
    <t>高森町</t>
  </si>
  <si>
    <t>20404</t>
  </si>
  <si>
    <t>阿南町</t>
  </si>
  <si>
    <t>20407</t>
  </si>
  <si>
    <t>阿智村</t>
  </si>
  <si>
    <t>20409</t>
  </si>
  <si>
    <t>平谷村</t>
  </si>
  <si>
    <t>20410</t>
  </si>
  <si>
    <t>根羽村</t>
  </si>
  <si>
    <t>20411</t>
  </si>
  <si>
    <t>下條村</t>
  </si>
  <si>
    <t>20412</t>
  </si>
  <si>
    <t>売木村</t>
  </si>
  <si>
    <t>20413</t>
  </si>
  <si>
    <t>天龍村</t>
  </si>
  <si>
    <t>20414</t>
  </si>
  <si>
    <t>泰阜村</t>
  </si>
  <si>
    <t>20415</t>
  </si>
  <si>
    <t>喬木村</t>
  </si>
  <si>
    <t>20416</t>
  </si>
  <si>
    <t>豊丘村</t>
  </si>
  <si>
    <t>20417</t>
  </si>
  <si>
    <t>大鹿村</t>
  </si>
  <si>
    <t>20422</t>
  </si>
  <si>
    <t>上松町</t>
  </si>
  <si>
    <t>20423</t>
  </si>
  <si>
    <t>南木曽町</t>
  </si>
  <si>
    <t>20425</t>
  </si>
  <si>
    <t>木祖村</t>
  </si>
  <si>
    <t>20429</t>
  </si>
  <si>
    <t>王滝村</t>
  </si>
  <si>
    <t>20430</t>
  </si>
  <si>
    <t>大桑村</t>
  </si>
  <si>
    <t>20432</t>
  </si>
  <si>
    <t>木曽町</t>
  </si>
  <si>
    <t>20446</t>
  </si>
  <si>
    <t>麻績村</t>
  </si>
  <si>
    <t>20448</t>
  </si>
  <si>
    <t>生坂村</t>
  </si>
  <si>
    <t>20450</t>
  </si>
  <si>
    <t>山形村</t>
  </si>
  <si>
    <t>20451</t>
  </si>
  <si>
    <t>朝日村</t>
  </si>
  <si>
    <t>20452</t>
  </si>
  <si>
    <t>筑北村</t>
  </si>
  <si>
    <t>20481</t>
  </si>
  <si>
    <t>20482</t>
  </si>
  <si>
    <t>松川村</t>
  </si>
  <si>
    <t>20485</t>
  </si>
  <si>
    <t>白馬村</t>
  </si>
  <si>
    <t>20486</t>
  </si>
  <si>
    <t>小谷村</t>
  </si>
  <si>
    <t>20521</t>
  </si>
  <si>
    <t>坂城町</t>
  </si>
  <si>
    <t>20541</t>
  </si>
  <si>
    <t>小布施町</t>
  </si>
  <si>
    <t>20543</t>
  </si>
  <si>
    <t>20561</t>
  </si>
  <si>
    <t>山ノ内町</t>
  </si>
  <si>
    <t>20562</t>
  </si>
  <si>
    <t>木島平村</t>
  </si>
  <si>
    <t>20563</t>
  </si>
  <si>
    <t>野沢温泉村</t>
  </si>
  <si>
    <t>20583</t>
  </si>
  <si>
    <t>信濃町</t>
  </si>
  <si>
    <t>20588</t>
  </si>
  <si>
    <t>小川村</t>
  </si>
  <si>
    <t>20590</t>
  </si>
  <si>
    <t>飯綱町</t>
  </si>
  <si>
    <t>20602</t>
  </si>
  <si>
    <t>栄村</t>
  </si>
  <si>
    <t>21000</t>
  </si>
  <si>
    <t>岐阜県</t>
  </si>
  <si>
    <t>21201</t>
  </si>
  <si>
    <t>岐阜市</t>
  </si>
  <si>
    <t>21202</t>
  </si>
  <si>
    <t>大垣市</t>
  </si>
  <si>
    <t>21203</t>
  </si>
  <si>
    <t>高山市</t>
  </si>
  <si>
    <t>21204</t>
  </si>
  <si>
    <t>多治見市</t>
  </si>
  <si>
    <t>21205</t>
  </si>
  <si>
    <t>関市</t>
  </si>
  <si>
    <t>21206</t>
  </si>
  <si>
    <t>中津川市</t>
  </si>
  <si>
    <t>21207</t>
  </si>
  <si>
    <t>美濃市</t>
  </si>
  <si>
    <t>21208</t>
  </si>
  <si>
    <t>瑞浪市</t>
  </si>
  <si>
    <t>21209</t>
  </si>
  <si>
    <t>羽島市</t>
  </si>
  <si>
    <t>21210</t>
  </si>
  <si>
    <t>恵那市</t>
  </si>
  <si>
    <t>21211</t>
  </si>
  <si>
    <t>美濃加茂市</t>
  </si>
  <si>
    <t>21212</t>
  </si>
  <si>
    <t>土岐市</t>
  </si>
  <si>
    <t>21213</t>
  </si>
  <si>
    <t>各務原市</t>
  </si>
  <si>
    <t>21214</t>
  </si>
  <si>
    <t>可児市</t>
  </si>
  <si>
    <t>21215</t>
  </si>
  <si>
    <t>山県市</t>
  </si>
  <si>
    <t>21216</t>
  </si>
  <si>
    <t>瑞穂市</t>
  </si>
  <si>
    <t>21217</t>
  </si>
  <si>
    <t>飛騨市</t>
  </si>
  <si>
    <t>21218</t>
  </si>
  <si>
    <t>本巣市</t>
  </si>
  <si>
    <t>21219</t>
  </si>
  <si>
    <t>郡上市</t>
  </si>
  <si>
    <t>21220</t>
  </si>
  <si>
    <t>下呂市</t>
  </si>
  <si>
    <t>21221</t>
  </si>
  <si>
    <t>海津市</t>
  </si>
  <si>
    <t>21302</t>
  </si>
  <si>
    <t>岐南町</t>
  </si>
  <si>
    <t>21303</t>
  </si>
  <si>
    <t>笠松町</t>
  </si>
  <si>
    <t>21341</t>
  </si>
  <si>
    <t>養老町</t>
  </si>
  <si>
    <t>21361</t>
  </si>
  <si>
    <t>垂井町</t>
  </si>
  <si>
    <t>21362</t>
  </si>
  <si>
    <t>関ケ原町</t>
  </si>
  <si>
    <t>21381</t>
  </si>
  <si>
    <t>神戸町</t>
  </si>
  <si>
    <t>21382</t>
  </si>
  <si>
    <t>輪之内町</t>
  </si>
  <si>
    <t>21383</t>
  </si>
  <si>
    <t>安八町</t>
  </si>
  <si>
    <t>21401</t>
  </si>
  <si>
    <t>揖斐川町</t>
  </si>
  <si>
    <t>21403</t>
  </si>
  <si>
    <t>大野町</t>
  </si>
  <si>
    <t>21404</t>
  </si>
  <si>
    <t>21421</t>
  </si>
  <si>
    <t>北方町</t>
  </si>
  <si>
    <t>21501</t>
  </si>
  <si>
    <t>坂祝町</t>
  </si>
  <si>
    <t>21502</t>
  </si>
  <si>
    <t>富加町</t>
  </si>
  <si>
    <t>21503</t>
  </si>
  <si>
    <t>川辺町</t>
  </si>
  <si>
    <t>21504</t>
  </si>
  <si>
    <t>七宗町</t>
  </si>
  <si>
    <t>21505</t>
  </si>
  <si>
    <t>八百津町</t>
  </si>
  <si>
    <t>21506</t>
  </si>
  <si>
    <t>白川町</t>
  </si>
  <si>
    <t>21507</t>
  </si>
  <si>
    <t>東白川村</t>
  </si>
  <si>
    <t>21521</t>
  </si>
  <si>
    <t>御嵩町</t>
  </si>
  <si>
    <t>21604</t>
  </si>
  <si>
    <t>白川村</t>
  </si>
  <si>
    <t>22000</t>
  </si>
  <si>
    <t>静岡県</t>
  </si>
  <si>
    <t>22100</t>
  </si>
  <si>
    <t>静岡市</t>
  </si>
  <si>
    <t>22130</t>
  </si>
  <si>
    <t>浜松市</t>
  </si>
  <si>
    <t>22203</t>
  </si>
  <si>
    <t>沼津市</t>
  </si>
  <si>
    <t>22205</t>
  </si>
  <si>
    <t>熱海市</t>
  </si>
  <si>
    <t>22206</t>
  </si>
  <si>
    <t>三島市</t>
  </si>
  <si>
    <t>22207</t>
  </si>
  <si>
    <t>富士宮市</t>
  </si>
  <si>
    <t>22208</t>
  </si>
  <si>
    <t>伊東市</t>
  </si>
  <si>
    <t>22209</t>
  </si>
  <si>
    <t>島田市</t>
  </si>
  <si>
    <t>22210</t>
  </si>
  <si>
    <t>富士市</t>
  </si>
  <si>
    <t>22211</t>
  </si>
  <si>
    <t>磐田市</t>
  </si>
  <si>
    <t>22212</t>
  </si>
  <si>
    <t>焼津市</t>
  </si>
  <si>
    <t>22213</t>
  </si>
  <si>
    <t>掛川市</t>
  </si>
  <si>
    <t>22214</t>
  </si>
  <si>
    <t>藤枝市</t>
  </si>
  <si>
    <t>22215</t>
  </si>
  <si>
    <t>御殿場市</t>
  </si>
  <si>
    <t>22216</t>
  </si>
  <si>
    <t>袋井市</t>
  </si>
  <si>
    <t>22219</t>
  </si>
  <si>
    <t>下田市</t>
  </si>
  <si>
    <t>22220</t>
  </si>
  <si>
    <t>裾野市</t>
  </si>
  <si>
    <t>22221</t>
  </si>
  <si>
    <t>湖西市</t>
  </si>
  <si>
    <t>22222</t>
  </si>
  <si>
    <t>伊豆市</t>
  </si>
  <si>
    <t>22223</t>
  </si>
  <si>
    <t>御前崎市</t>
  </si>
  <si>
    <t>22224</t>
  </si>
  <si>
    <t>菊川市</t>
  </si>
  <si>
    <t>22225</t>
  </si>
  <si>
    <t>伊豆の国市</t>
  </si>
  <si>
    <t>22226</t>
  </si>
  <si>
    <t>牧之原市</t>
  </si>
  <si>
    <t>22301</t>
  </si>
  <si>
    <t>東伊豆町</t>
  </si>
  <si>
    <t>22302</t>
  </si>
  <si>
    <t>河津町</t>
  </si>
  <si>
    <t>22304</t>
  </si>
  <si>
    <t>南伊豆町</t>
  </si>
  <si>
    <t>22305</t>
  </si>
  <si>
    <t>松崎町</t>
  </si>
  <si>
    <t>22306</t>
  </si>
  <si>
    <t>西伊豆町</t>
  </si>
  <si>
    <t>22325</t>
  </si>
  <si>
    <t>函南町</t>
  </si>
  <si>
    <t>22341</t>
  </si>
  <si>
    <t>22342</t>
  </si>
  <si>
    <t>長泉町</t>
  </si>
  <si>
    <t>22344</t>
  </si>
  <si>
    <t>小山町</t>
  </si>
  <si>
    <t>22424</t>
  </si>
  <si>
    <t>吉田町</t>
  </si>
  <si>
    <t>22429</t>
  </si>
  <si>
    <t>川根本町</t>
  </si>
  <si>
    <t>22461</t>
  </si>
  <si>
    <t>23000</t>
  </si>
  <si>
    <t>愛知県</t>
  </si>
  <si>
    <t>23100</t>
  </si>
  <si>
    <t>名古屋市</t>
  </si>
  <si>
    <t>23201</t>
  </si>
  <si>
    <t>豊橋市</t>
  </si>
  <si>
    <t>23202</t>
  </si>
  <si>
    <t>岡崎市</t>
  </si>
  <si>
    <t>23203</t>
  </si>
  <si>
    <t>一宮市</t>
  </si>
  <si>
    <t>23204</t>
  </si>
  <si>
    <t>瀬戸市</t>
  </si>
  <si>
    <t>23205</t>
  </si>
  <si>
    <t>半田市</t>
  </si>
  <si>
    <t>23206</t>
  </si>
  <si>
    <t>春日井市</t>
  </si>
  <si>
    <t>23207</t>
  </si>
  <si>
    <t>豊川市</t>
  </si>
  <si>
    <t>23208</t>
  </si>
  <si>
    <t>津島市</t>
  </si>
  <si>
    <t>23209</t>
  </si>
  <si>
    <t>碧南市</t>
  </si>
  <si>
    <t>23210</t>
  </si>
  <si>
    <t>刈谷市</t>
  </si>
  <si>
    <t>23211</t>
  </si>
  <si>
    <t>豊田市</t>
  </si>
  <si>
    <t>23212</t>
  </si>
  <si>
    <t>安城市</t>
  </si>
  <si>
    <t>23213</t>
  </si>
  <si>
    <t>西尾市</t>
  </si>
  <si>
    <t>23214</t>
  </si>
  <si>
    <t>蒲郡市</t>
  </si>
  <si>
    <t>23215</t>
  </si>
  <si>
    <t>犬山市</t>
  </si>
  <si>
    <t>23216</t>
  </si>
  <si>
    <t>常滑市</t>
  </si>
  <si>
    <t>23217</t>
  </si>
  <si>
    <t>江南市</t>
  </si>
  <si>
    <t>23219</t>
  </si>
  <si>
    <t>小牧市</t>
  </si>
  <si>
    <t>23220</t>
  </si>
  <si>
    <t>稲沢市</t>
  </si>
  <si>
    <t>23221</t>
  </si>
  <si>
    <t>新城市</t>
  </si>
  <si>
    <t>23222</t>
  </si>
  <si>
    <t>東海市</t>
  </si>
  <si>
    <t>23223</t>
  </si>
  <si>
    <t>大府市</t>
  </si>
  <si>
    <t>23224</t>
  </si>
  <si>
    <t>知多市</t>
  </si>
  <si>
    <t>23225</t>
  </si>
  <si>
    <t>知立市</t>
  </si>
  <si>
    <t>23226</t>
  </si>
  <si>
    <t>尾張旭市</t>
  </si>
  <si>
    <t>23227</t>
  </si>
  <si>
    <t>高浜市</t>
  </si>
  <si>
    <t>23228</t>
  </si>
  <si>
    <t>岩倉市</t>
  </si>
  <si>
    <t>23229</t>
  </si>
  <si>
    <t>豊明市</t>
  </si>
  <si>
    <t>23230</t>
  </si>
  <si>
    <t>日進市</t>
  </si>
  <si>
    <t>23231</t>
  </si>
  <si>
    <t>田原市</t>
  </si>
  <si>
    <t>23232</t>
  </si>
  <si>
    <t>愛西市</t>
  </si>
  <si>
    <t>23233</t>
  </si>
  <si>
    <t>清須市</t>
  </si>
  <si>
    <t>23234</t>
  </si>
  <si>
    <t>北名古屋市</t>
  </si>
  <si>
    <t>23235</t>
  </si>
  <si>
    <t>弥富市</t>
  </si>
  <si>
    <t>23236</t>
  </si>
  <si>
    <t>みよし市</t>
  </si>
  <si>
    <t>23237</t>
  </si>
  <si>
    <t>あま市</t>
  </si>
  <si>
    <t>23238</t>
  </si>
  <si>
    <t>長久手市</t>
  </si>
  <si>
    <t>23302</t>
  </si>
  <si>
    <t>東郷町</t>
  </si>
  <si>
    <t>23342</t>
  </si>
  <si>
    <t>豊山町</t>
  </si>
  <si>
    <t>23361</t>
  </si>
  <si>
    <t>大口町</t>
  </si>
  <si>
    <t>23362</t>
  </si>
  <si>
    <t>扶桑町</t>
  </si>
  <si>
    <t>23424</t>
  </si>
  <si>
    <t>大治町</t>
  </si>
  <si>
    <t>23425</t>
  </si>
  <si>
    <t>蟹江町</t>
  </si>
  <si>
    <t>23427</t>
  </si>
  <si>
    <t>飛島村</t>
  </si>
  <si>
    <t>23441</t>
  </si>
  <si>
    <t>阿久比町</t>
  </si>
  <si>
    <t>23442</t>
  </si>
  <si>
    <t>東浦町</t>
  </si>
  <si>
    <t>23445</t>
  </si>
  <si>
    <t>南知多町</t>
  </si>
  <si>
    <t>23446</t>
  </si>
  <si>
    <t>23447</t>
  </si>
  <si>
    <t>武豊町</t>
  </si>
  <si>
    <t>23501</t>
  </si>
  <si>
    <t>幸田町</t>
  </si>
  <si>
    <t>23561</t>
  </si>
  <si>
    <t>設楽町</t>
  </si>
  <si>
    <t>23562</t>
  </si>
  <si>
    <t>東栄町</t>
  </si>
  <si>
    <t>23563</t>
  </si>
  <si>
    <t>豊根村</t>
  </si>
  <si>
    <t>24000</t>
  </si>
  <si>
    <t>三重県</t>
  </si>
  <si>
    <t>24201</t>
  </si>
  <si>
    <t>津市</t>
  </si>
  <si>
    <t>24202</t>
  </si>
  <si>
    <t>四日市市</t>
  </si>
  <si>
    <t>24203</t>
  </si>
  <si>
    <t>伊勢市</t>
  </si>
  <si>
    <t>24204</t>
  </si>
  <si>
    <t>松阪市</t>
  </si>
  <si>
    <t>24205</t>
  </si>
  <si>
    <t>桑名市</t>
  </si>
  <si>
    <t>24207</t>
  </si>
  <si>
    <t>鈴鹿市</t>
  </si>
  <si>
    <t>24208</t>
  </si>
  <si>
    <t>名張市</t>
  </si>
  <si>
    <t>24209</t>
  </si>
  <si>
    <t>尾鷲市</t>
  </si>
  <si>
    <t>24210</t>
  </si>
  <si>
    <t>亀山市</t>
  </si>
  <si>
    <t>24211</t>
  </si>
  <si>
    <t>鳥羽市</t>
  </si>
  <si>
    <t>24212</t>
  </si>
  <si>
    <t>熊野市</t>
  </si>
  <si>
    <t>24214</t>
  </si>
  <si>
    <t>いなべ市</t>
  </si>
  <si>
    <t>24215</t>
  </si>
  <si>
    <t>志摩市</t>
  </si>
  <si>
    <t>24216</t>
  </si>
  <si>
    <t>伊賀市</t>
  </si>
  <si>
    <t>24303</t>
  </si>
  <si>
    <t>木曽岬町</t>
  </si>
  <si>
    <t>24324</t>
  </si>
  <si>
    <t>東員町</t>
  </si>
  <si>
    <t>24341</t>
  </si>
  <si>
    <t>菰野町</t>
  </si>
  <si>
    <t>24343</t>
  </si>
  <si>
    <t>24344</t>
  </si>
  <si>
    <t>川越町</t>
  </si>
  <si>
    <t>24441</t>
  </si>
  <si>
    <t>多気町</t>
  </si>
  <si>
    <t>24442</t>
  </si>
  <si>
    <t>24443</t>
  </si>
  <si>
    <t>大台町</t>
  </si>
  <si>
    <t>24461</t>
  </si>
  <si>
    <t>玉城町</t>
  </si>
  <si>
    <t>24470</t>
  </si>
  <si>
    <t>度会町</t>
  </si>
  <si>
    <t>24471</t>
  </si>
  <si>
    <t>大紀町</t>
  </si>
  <si>
    <t>24472</t>
  </si>
  <si>
    <t>南伊勢町</t>
  </si>
  <si>
    <t>24543</t>
  </si>
  <si>
    <t>紀北町</t>
  </si>
  <si>
    <t>24561</t>
  </si>
  <si>
    <t>御浜町</t>
  </si>
  <si>
    <t>24562</t>
  </si>
  <si>
    <t>紀宝町</t>
  </si>
  <si>
    <t>25000</t>
  </si>
  <si>
    <t>滋賀県</t>
  </si>
  <si>
    <t>25201</t>
  </si>
  <si>
    <t>大津市</t>
  </si>
  <si>
    <t>25202</t>
  </si>
  <si>
    <t>彦根市</t>
  </si>
  <si>
    <t>25203</t>
  </si>
  <si>
    <t>長浜市</t>
  </si>
  <si>
    <t>25204</t>
  </si>
  <si>
    <t>近江八幡市</t>
  </si>
  <si>
    <t>25206</t>
  </si>
  <si>
    <t>草津市</t>
  </si>
  <si>
    <t>25207</t>
  </si>
  <si>
    <t>守山市</t>
  </si>
  <si>
    <t>25208</t>
  </si>
  <si>
    <t>栗東市</t>
  </si>
  <si>
    <t>25209</t>
  </si>
  <si>
    <t>甲賀市</t>
  </si>
  <si>
    <t>25210</t>
  </si>
  <si>
    <t>野洲市</t>
  </si>
  <si>
    <t>25211</t>
  </si>
  <si>
    <t>湖南市</t>
  </si>
  <si>
    <t>25212</t>
  </si>
  <si>
    <t>高島市</t>
  </si>
  <si>
    <t>25213</t>
  </si>
  <si>
    <t>東近江市</t>
  </si>
  <si>
    <t>25214</t>
  </si>
  <si>
    <t>米原市</t>
  </si>
  <si>
    <t>25383</t>
  </si>
  <si>
    <t>日野町</t>
  </si>
  <si>
    <t>25384</t>
  </si>
  <si>
    <t>竜王町</t>
  </si>
  <si>
    <t>25425</t>
  </si>
  <si>
    <t>愛荘町</t>
  </si>
  <si>
    <t>25441</t>
  </si>
  <si>
    <t>豊郷町</t>
  </si>
  <si>
    <t>25442</t>
  </si>
  <si>
    <t>甲良町</t>
  </si>
  <si>
    <t>25443</t>
  </si>
  <si>
    <t>多賀町</t>
  </si>
  <si>
    <t>26000</t>
  </si>
  <si>
    <t>京都府</t>
  </si>
  <si>
    <t>26100</t>
  </si>
  <si>
    <t>京都市</t>
  </si>
  <si>
    <t>26201</t>
  </si>
  <si>
    <t>福知山市</t>
  </si>
  <si>
    <t>26202</t>
  </si>
  <si>
    <t>舞鶴市</t>
  </si>
  <si>
    <t>26203</t>
  </si>
  <si>
    <t>綾部市</t>
  </si>
  <si>
    <t>26204</t>
  </si>
  <si>
    <t>宇治市</t>
  </si>
  <si>
    <t>26205</t>
  </si>
  <si>
    <t>宮津市</t>
  </si>
  <si>
    <t>26206</t>
  </si>
  <si>
    <t>亀岡市</t>
  </si>
  <si>
    <t>26207</t>
  </si>
  <si>
    <t>城陽市</t>
  </si>
  <si>
    <t>26208</t>
  </si>
  <si>
    <t>向日市</t>
  </si>
  <si>
    <t>26209</t>
  </si>
  <si>
    <t>長岡京市</t>
  </si>
  <si>
    <t>26210</t>
  </si>
  <si>
    <t>八幡市</t>
  </si>
  <si>
    <t>26211</t>
  </si>
  <si>
    <t>京田辺市</t>
  </si>
  <si>
    <t>26212</t>
  </si>
  <si>
    <t>京丹後市</t>
  </si>
  <si>
    <t>26213</t>
  </si>
  <si>
    <t>南丹市</t>
  </si>
  <si>
    <t>26214</t>
  </si>
  <si>
    <t>木津川市</t>
  </si>
  <si>
    <t>26303</t>
  </si>
  <si>
    <t>大山崎町</t>
  </si>
  <si>
    <t>26322</t>
  </si>
  <si>
    <t>久御山町</t>
  </si>
  <si>
    <t>26343</t>
  </si>
  <si>
    <t>井手町</t>
  </si>
  <si>
    <t>26344</t>
  </si>
  <si>
    <t>宇治田原町</t>
  </si>
  <si>
    <t>26364</t>
  </si>
  <si>
    <t>笠置町</t>
  </si>
  <si>
    <t>26365</t>
  </si>
  <si>
    <t>和束町</t>
  </si>
  <si>
    <t>26366</t>
  </si>
  <si>
    <t>精華町</t>
  </si>
  <si>
    <t>26367</t>
  </si>
  <si>
    <t>南山城村</t>
  </si>
  <si>
    <t>26407</t>
  </si>
  <si>
    <t>京丹波町</t>
  </si>
  <si>
    <t>26463</t>
  </si>
  <si>
    <t>伊根町</t>
  </si>
  <si>
    <t>26465</t>
  </si>
  <si>
    <t>与謝野町</t>
  </si>
  <si>
    <t>27000</t>
  </si>
  <si>
    <t>大阪府</t>
  </si>
  <si>
    <t>27100</t>
  </si>
  <si>
    <t>大阪市</t>
  </si>
  <si>
    <t>27140</t>
  </si>
  <si>
    <t>堺市</t>
  </si>
  <si>
    <t>27202</t>
  </si>
  <si>
    <t>岸和田市</t>
  </si>
  <si>
    <t>27203</t>
  </si>
  <si>
    <t>豊中市</t>
  </si>
  <si>
    <t>27204</t>
  </si>
  <si>
    <t>池田市</t>
  </si>
  <si>
    <t>27205</t>
  </si>
  <si>
    <t>吹田市</t>
  </si>
  <si>
    <t>27206</t>
  </si>
  <si>
    <t>泉大津市</t>
  </si>
  <si>
    <t>27207</t>
  </si>
  <si>
    <t>高槻市</t>
  </si>
  <si>
    <t>27208</t>
  </si>
  <si>
    <t>貝塚市</t>
  </si>
  <si>
    <t>27209</t>
  </si>
  <si>
    <t>守口市</t>
  </si>
  <si>
    <t>27210</t>
  </si>
  <si>
    <t>枚方市</t>
  </si>
  <si>
    <t>27211</t>
  </si>
  <si>
    <t>茨木市</t>
  </si>
  <si>
    <t>27212</t>
  </si>
  <si>
    <t>八尾市</t>
  </si>
  <si>
    <t>27213</t>
  </si>
  <si>
    <t>泉佐野市</t>
  </si>
  <si>
    <t>27214</t>
  </si>
  <si>
    <t>富田林市</t>
  </si>
  <si>
    <t>27215</t>
  </si>
  <si>
    <t>寝屋川市</t>
  </si>
  <si>
    <t>27216</t>
  </si>
  <si>
    <t>河内長野市</t>
  </si>
  <si>
    <t>27217</t>
  </si>
  <si>
    <t>松原市</t>
  </si>
  <si>
    <t>27218</t>
  </si>
  <si>
    <t>大東市</t>
  </si>
  <si>
    <t>27219</t>
  </si>
  <si>
    <t>和泉市</t>
  </si>
  <si>
    <t>27220</t>
  </si>
  <si>
    <t>箕面市</t>
  </si>
  <si>
    <t>27221</t>
  </si>
  <si>
    <t>柏原市</t>
  </si>
  <si>
    <t>27222</t>
  </si>
  <si>
    <t>羽曳野市</t>
  </si>
  <si>
    <t>27223</t>
  </si>
  <si>
    <t>門真市</t>
  </si>
  <si>
    <t>27224</t>
  </si>
  <si>
    <t>摂津市</t>
  </si>
  <si>
    <t>27225</t>
  </si>
  <si>
    <t>高石市</t>
  </si>
  <si>
    <t>27226</t>
  </si>
  <si>
    <t>藤井寺市</t>
  </si>
  <si>
    <t>27227</t>
  </si>
  <si>
    <t>東大阪市</t>
  </si>
  <si>
    <t>27228</t>
  </si>
  <si>
    <t>泉南市</t>
  </si>
  <si>
    <t>27229</t>
  </si>
  <si>
    <t>四條畷市</t>
  </si>
  <si>
    <t>27230</t>
  </si>
  <si>
    <t>交野市</t>
  </si>
  <si>
    <t>27231</t>
  </si>
  <si>
    <t>大阪狭山市</t>
  </si>
  <si>
    <t>27232</t>
  </si>
  <si>
    <t>阪南市</t>
  </si>
  <si>
    <t>27301</t>
  </si>
  <si>
    <t>島本町</t>
  </si>
  <si>
    <t>27321</t>
  </si>
  <si>
    <t>豊能町</t>
  </si>
  <si>
    <t>27322</t>
  </si>
  <si>
    <t>能勢町</t>
  </si>
  <si>
    <t>27341</t>
  </si>
  <si>
    <t>忠岡町</t>
  </si>
  <si>
    <t>27361</t>
  </si>
  <si>
    <t>熊取町</t>
  </si>
  <si>
    <t>27362</t>
  </si>
  <si>
    <t>田尻町</t>
  </si>
  <si>
    <t>27366</t>
  </si>
  <si>
    <t>岬町</t>
  </si>
  <si>
    <t>27381</t>
  </si>
  <si>
    <t>太子町</t>
  </si>
  <si>
    <t>27382</t>
  </si>
  <si>
    <t>河南町</t>
  </si>
  <si>
    <t>27383</t>
  </si>
  <si>
    <t>千早赤阪村</t>
  </si>
  <si>
    <t>28000</t>
  </si>
  <si>
    <t>兵庫県</t>
  </si>
  <si>
    <t>28100</t>
  </si>
  <si>
    <t>神戸市</t>
  </si>
  <si>
    <t>28201</t>
  </si>
  <si>
    <t>姫路市</t>
  </si>
  <si>
    <t>28202</t>
  </si>
  <si>
    <t>尼崎市</t>
  </si>
  <si>
    <t>28203</t>
  </si>
  <si>
    <t>明石市</t>
  </si>
  <si>
    <t>28204</t>
  </si>
  <si>
    <t>西宮市</t>
  </si>
  <si>
    <t>28205</t>
  </si>
  <si>
    <t>洲本市</t>
  </si>
  <si>
    <t>28206</t>
  </si>
  <si>
    <t>芦屋市</t>
  </si>
  <si>
    <t>28207</t>
  </si>
  <si>
    <t>伊丹市</t>
  </si>
  <si>
    <t>28208</t>
  </si>
  <si>
    <t>相生市</t>
  </si>
  <si>
    <t>28209</t>
  </si>
  <si>
    <t>豊岡市</t>
  </si>
  <si>
    <t>28210</t>
  </si>
  <si>
    <t>加古川市</t>
  </si>
  <si>
    <t>28212</t>
  </si>
  <si>
    <t>赤穂市</t>
  </si>
  <si>
    <t>28213</t>
  </si>
  <si>
    <t>西脇市</t>
  </si>
  <si>
    <t>28214</t>
  </si>
  <si>
    <t>宝塚市</t>
  </si>
  <si>
    <t>28215</t>
  </si>
  <si>
    <t>三木市</t>
  </si>
  <si>
    <t>28216</t>
  </si>
  <si>
    <t>高砂市</t>
  </si>
  <si>
    <t>28217</t>
  </si>
  <si>
    <t>川西市</t>
  </si>
  <si>
    <t>28218</t>
  </si>
  <si>
    <t>小野市</t>
  </si>
  <si>
    <t>28219</t>
  </si>
  <si>
    <t>三田市</t>
  </si>
  <si>
    <t>28220</t>
  </si>
  <si>
    <t>加西市</t>
  </si>
  <si>
    <t>28221</t>
  </si>
  <si>
    <t>丹波篠山市</t>
  </si>
  <si>
    <t>28222</t>
  </si>
  <si>
    <t>養父市</t>
  </si>
  <si>
    <t>28223</t>
  </si>
  <si>
    <t>丹波市</t>
  </si>
  <si>
    <t>28224</t>
  </si>
  <si>
    <t>南あわじ市</t>
  </si>
  <si>
    <t>28225</t>
  </si>
  <si>
    <t>朝来市</t>
  </si>
  <si>
    <t>28226</t>
  </si>
  <si>
    <t>淡路市</t>
  </si>
  <si>
    <t>28227</t>
  </si>
  <si>
    <t>宍粟市</t>
  </si>
  <si>
    <t>28228</t>
  </si>
  <si>
    <t>加東市</t>
  </si>
  <si>
    <t>28229</t>
  </si>
  <si>
    <t>たつの市</t>
  </si>
  <si>
    <t>28301</t>
  </si>
  <si>
    <t>猪名川町</t>
  </si>
  <si>
    <t>28365</t>
  </si>
  <si>
    <t>多可町</t>
  </si>
  <si>
    <t>28381</t>
  </si>
  <si>
    <t>稲美町</t>
  </si>
  <si>
    <t>28382</t>
  </si>
  <si>
    <t>播磨町</t>
  </si>
  <si>
    <t>28442</t>
  </si>
  <si>
    <t>市川町</t>
  </si>
  <si>
    <t>28443</t>
  </si>
  <si>
    <t>福崎町</t>
  </si>
  <si>
    <t>28446</t>
  </si>
  <si>
    <t>神河町</t>
  </si>
  <si>
    <t>28464</t>
  </si>
  <si>
    <t>28481</t>
  </si>
  <si>
    <t>上郡町</t>
  </si>
  <si>
    <t>28501</t>
  </si>
  <si>
    <t>佐用町</t>
  </si>
  <si>
    <t>28585</t>
  </si>
  <si>
    <t>香美町</t>
  </si>
  <si>
    <t>28586</t>
  </si>
  <si>
    <t>新温泉町</t>
  </si>
  <si>
    <t>29000</t>
  </si>
  <si>
    <t>奈良県</t>
  </si>
  <si>
    <t>29201</t>
  </si>
  <si>
    <t>奈良市</t>
  </si>
  <si>
    <t>29202</t>
  </si>
  <si>
    <t>大和高田市</t>
  </si>
  <si>
    <t>29203</t>
  </si>
  <si>
    <t>大和郡山市</t>
  </si>
  <si>
    <t>29204</t>
  </si>
  <si>
    <t>天理市</t>
  </si>
  <si>
    <t>29205</t>
  </si>
  <si>
    <t>橿原市</t>
  </si>
  <si>
    <t>29206</t>
  </si>
  <si>
    <t>桜井市</t>
  </si>
  <si>
    <t>29207</t>
  </si>
  <si>
    <t>五條市</t>
  </si>
  <si>
    <t>29208</t>
  </si>
  <si>
    <t>御所市</t>
  </si>
  <si>
    <t>29209</t>
  </si>
  <si>
    <t>生駒市</t>
  </si>
  <si>
    <t>29210</t>
  </si>
  <si>
    <t>香芝市</t>
  </si>
  <si>
    <t>29211</t>
  </si>
  <si>
    <t>葛城市</t>
  </si>
  <si>
    <t>29212</t>
  </si>
  <si>
    <t>宇陀市</t>
  </si>
  <si>
    <t>29322</t>
  </si>
  <si>
    <t>山添村</t>
  </si>
  <si>
    <t>29342</t>
  </si>
  <si>
    <t>平群町</t>
  </si>
  <si>
    <t>29343</t>
  </si>
  <si>
    <t>三郷町</t>
  </si>
  <si>
    <t>29344</t>
  </si>
  <si>
    <t>斑鳩町</t>
  </si>
  <si>
    <t>29345</t>
  </si>
  <si>
    <t>安堵町</t>
  </si>
  <si>
    <t>29361</t>
  </si>
  <si>
    <t>29362</t>
  </si>
  <si>
    <t>三宅町</t>
  </si>
  <si>
    <t>29363</t>
  </si>
  <si>
    <t>田原本町</t>
  </si>
  <si>
    <t>29385</t>
  </si>
  <si>
    <t>曽爾村</t>
  </si>
  <si>
    <t>29386</t>
  </si>
  <si>
    <t>御杖村</t>
  </si>
  <si>
    <t>29401</t>
  </si>
  <si>
    <t>高取町</t>
  </si>
  <si>
    <t>29402</t>
  </si>
  <si>
    <t>明日香村</t>
  </si>
  <si>
    <t>29424</t>
  </si>
  <si>
    <t>上牧町</t>
  </si>
  <si>
    <t>29425</t>
  </si>
  <si>
    <t>王寺町</t>
  </si>
  <si>
    <t>29426</t>
  </si>
  <si>
    <t>広陵町</t>
  </si>
  <si>
    <t>29427</t>
  </si>
  <si>
    <t>河合町</t>
  </si>
  <si>
    <t>29441</t>
  </si>
  <si>
    <t>吉野町</t>
  </si>
  <si>
    <t>29442</t>
  </si>
  <si>
    <t>大淀町</t>
  </si>
  <si>
    <t>29443</t>
  </si>
  <si>
    <t>下市町</t>
  </si>
  <si>
    <t>29444</t>
  </si>
  <si>
    <t>黒滝村</t>
  </si>
  <si>
    <t>29446</t>
  </si>
  <si>
    <t>天川村</t>
  </si>
  <si>
    <t>29447</t>
  </si>
  <si>
    <t>野迫川村</t>
  </si>
  <si>
    <t>29449</t>
  </si>
  <si>
    <t>十津川村</t>
  </si>
  <si>
    <t>29450</t>
  </si>
  <si>
    <t>下北山村</t>
  </si>
  <si>
    <t>29451</t>
  </si>
  <si>
    <t>上北山村</t>
  </si>
  <si>
    <t>29452</t>
  </si>
  <si>
    <t>29453</t>
  </si>
  <si>
    <t>東吉野村</t>
  </si>
  <si>
    <t>30000</t>
  </si>
  <si>
    <t>和歌山県</t>
  </si>
  <si>
    <t>30201</t>
  </si>
  <si>
    <t>和歌山市</t>
  </si>
  <si>
    <t>30202</t>
  </si>
  <si>
    <t>海南市</t>
  </si>
  <si>
    <t>30203</t>
  </si>
  <si>
    <t>橋本市</t>
  </si>
  <si>
    <t>30204</t>
  </si>
  <si>
    <t>有田市</t>
  </si>
  <si>
    <t>30205</t>
  </si>
  <si>
    <t>御坊市</t>
  </si>
  <si>
    <t>30206</t>
  </si>
  <si>
    <t>田辺市</t>
  </si>
  <si>
    <t>30207</t>
  </si>
  <si>
    <t>新宮市</t>
  </si>
  <si>
    <t>30208</t>
  </si>
  <si>
    <t>紀の川市</t>
  </si>
  <si>
    <t>30209</t>
  </si>
  <si>
    <t>岩出市</t>
  </si>
  <si>
    <t>30304</t>
  </si>
  <si>
    <t>紀美野町</t>
  </si>
  <si>
    <t>30341</t>
  </si>
  <si>
    <t>かつらぎ町</t>
  </si>
  <si>
    <t>30343</t>
  </si>
  <si>
    <t>九度山町</t>
  </si>
  <si>
    <t>30344</t>
  </si>
  <si>
    <t>高野町</t>
  </si>
  <si>
    <t>30361</t>
  </si>
  <si>
    <t>湯浅町</t>
  </si>
  <si>
    <t>30362</t>
  </si>
  <si>
    <t>広川町</t>
  </si>
  <si>
    <t>30366</t>
  </si>
  <si>
    <t>有田川町</t>
  </si>
  <si>
    <t>30381</t>
  </si>
  <si>
    <t>30382</t>
  </si>
  <si>
    <t>30383</t>
  </si>
  <si>
    <t>由良町</t>
  </si>
  <si>
    <t>30390</t>
  </si>
  <si>
    <t>印南町</t>
  </si>
  <si>
    <t>30391</t>
  </si>
  <si>
    <t>みなべ町</t>
  </si>
  <si>
    <t>30392</t>
  </si>
  <si>
    <t>日高川町</t>
  </si>
  <si>
    <t>30401</t>
  </si>
  <si>
    <t>白浜町</t>
  </si>
  <si>
    <t>30404</t>
  </si>
  <si>
    <t>上富田町</t>
  </si>
  <si>
    <t>30406</t>
  </si>
  <si>
    <t>すさみ町</t>
  </si>
  <si>
    <t>30421</t>
  </si>
  <si>
    <t>那智勝浦町</t>
  </si>
  <si>
    <t>30422</t>
  </si>
  <si>
    <t>太地町</t>
  </si>
  <si>
    <t>30424</t>
  </si>
  <si>
    <t>古座川町</t>
  </si>
  <si>
    <t>30427</t>
  </si>
  <si>
    <t>北山村</t>
  </si>
  <si>
    <t>30428</t>
  </si>
  <si>
    <t>串本町</t>
  </si>
  <si>
    <t>31000</t>
  </si>
  <si>
    <t>鳥取県</t>
  </si>
  <si>
    <t>31201</t>
  </si>
  <si>
    <t>鳥取市</t>
  </si>
  <si>
    <t>31202</t>
  </si>
  <si>
    <t>米子市</t>
  </si>
  <si>
    <t>31203</t>
  </si>
  <si>
    <t>倉吉市</t>
  </si>
  <si>
    <t>31204</t>
  </si>
  <si>
    <t>境港市</t>
  </si>
  <si>
    <t>31302</t>
  </si>
  <si>
    <t>岩美町</t>
  </si>
  <si>
    <t>31325</t>
  </si>
  <si>
    <t>若桜町</t>
  </si>
  <si>
    <t>31328</t>
  </si>
  <si>
    <t>智頭町</t>
  </si>
  <si>
    <t>31329</t>
  </si>
  <si>
    <t>八頭町</t>
  </si>
  <si>
    <t>31364</t>
  </si>
  <si>
    <t>三朝町</t>
  </si>
  <si>
    <t>31370</t>
  </si>
  <si>
    <t>湯梨浜町</t>
  </si>
  <si>
    <t>31371</t>
  </si>
  <si>
    <t>琴浦町</t>
  </si>
  <si>
    <t>31372</t>
  </si>
  <si>
    <t>北栄町</t>
  </si>
  <si>
    <t>31384</t>
  </si>
  <si>
    <t>日吉津村</t>
  </si>
  <si>
    <t>31386</t>
  </si>
  <si>
    <t>大山町</t>
  </si>
  <si>
    <t>31389</t>
  </si>
  <si>
    <t>31390</t>
  </si>
  <si>
    <t>伯耆町</t>
  </si>
  <si>
    <t>31401</t>
  </si>
  <si>
    <t>日南町</t>
  </si>
  <si>
    <t>31402</t>
  </si>
  <si>
    <t>31403</t>
  </si>
  <si>
    <t>江府町</t>
  </si>
  <si>
    <t>32000</t>
  </si>
  <si>
    <t>島根県</t>
  </si>
  <si>
    <t>32201</t>
  </si>
  <si>
    <t>松江市</t>
  </si>
  <si>
    <t>32202</t>
  </si>
  <si>
    <t>浜田市</t>
  </si>
  <si>
    <t>32203</t>
  </si>
  <si>
    <t>出雲市</t>
  </si>
  <si>
    <t>32204</t>
  </si>
  <si>
    <t>益田市</t>
  </si>
  <si>
    <t>32205</t>
  </si>
  <si>
    <t>大田市</t>
  </si>
  <si>
    <t>32206</t>
  </si>
  <si>
    <t>安来市</t>
  </si>
  <si>
    <t>32207</t>
  </si>
  <si>
    <t>江津市</t>
  </si>
  <si>
    <t>32209</t>
  </si>
  <si>
    <t>雲南市</t>
  </si>
  <si>
    <t>32343</t>
  </si>
  <si>
    <t>奥出雲町</t>
  </si>
  <si>
    <t>32386</t>
  </si>
  <si>
    <t>飯南町</t>
  </si>
  <si>
    <t>32441</t>
  </si>
  <si>
    <t>川本町</t>
  </si>
  <si>
    <t>32448</t>
  </si>
  <si>
    <t>32449</t>
  </si>
  <si>
    <t>邑南町</t>
  </si>
  <si>
    <t>32501</t>
  </si>
  <si>
    <t>津和野町</t>
  </si>
  <si>
    <t>32505</t>
  </si>
  <si>
    <t>吉賀町</t>
  </si>
  <si>
    <t>32525</t>
  </si>
  <si>
    <t>海士町</t>
  </si>
  <si>
    <t>32526</t>
  </si>
  <si>
    <t>西ノ島町</t>
  </si>
  <si>
    <t>32527</t>
  </si>
  <si>
    <t>知夫村</t>
  </si>
  <si>
    <t>32528</t>
  </si>
  <si>
    <t>隠岐の島町</t>
  </si>
  <si>
    <t>33000</t>
  </si>
  <si>
    <t>岡山県</t>
  </si>
  <si>
    <t>33100</t>
  </si>
  <si>
    <t>岡山市</t>
  </si>
  <si>
    <t>33202</t>
  </si>
  <si>
    <t>倉敷市</t>
  </si>
  <si>
    <t>33203</t>
  </si>
  <si>
    <t>津山市</t>
  </si>
  <si>
    <t>33204</t>
  </si>
  <si>
    <t>玉野市</t>
  </si>
  <si>
    <t>33205</t>
  </si>
  <si>
    <t>笠岡市</t>
  </si>
  <si>
    <t>33207</t>
  </si>
  <si>
    <t>井原市</t>
  </si>
  <si>
    <t>33208</t>
  </si>
  <si>
    <t>総社市</t>
  </si>
  <si>
    <t>33209</t>
  </si>
  <si>
    <t>高梁市</t>
  </si>
  <si>
    <t>33210</t>
  </si>
  <si>
    <t>新見市</t>
  </si>
  <si>
    <t>33211</t>
  </si>
  <si>
    <t>備前市</t>
  </si>
  <si>
    <t>33212</t>
  </si>
  <si>
    <t>瀬戸内市</t>
  </si>
  <si>
    <t>33213</t>
  </si>
  <si>
    <t>赤磐市</t>
  </si>
  <si>
    <t>33214</t>
  </si>
  <si>
    <t>真庭市</t>
  </si>
  <si>
    <t>33215</t>
  </si>
  <si>
    <t>美作市</t>
  </si>
  <si>
    <t>33216</t>
  </si>
  <si>
    <t>浅口市</t>
  </si>
  <si>
    <t>33346</t>
  </si>
  <si>
    <t>和気町</t>
  </si>
  <si>
    <t>33423</t>
  </si>
  <si>
    <t>早島町</t>
  </si>
  <si>
    <t>33445</t>
  </si>
  <si>
    <t>里庄町</t>
  </si>
  <si>
    <t>33461</t>
  </si>
  <si>
    <t>矢掛町</t>
  </si>
  <si>
    <t>33586</t>
  </si>
  <si>
    <t>新庄村</t>
  </si>
  <si>
    <t>33606</t>
  </si>
  <si>
    <t>鏡野町</t>
  </si>
  <si>
    <t>33622</t>
  </si>
  <si>
    <t>勝央町</t>
  </si>
  <si>
    <t>33623</t>
  </si>
  <si>
    <t>奈義町</t>
  </si>
  <si>
    <t>33643</t>
  </si>
  <si>
    <t>西粟倉村</t>
  </si>
  <si>
    <t>33663</t>
  </si>
  <si>
    <t>久米南町</t>
  </si>
  <si>
    <t>33666</t>
  </si>
  <si>
    <t>美咲町</t>
  </si>
  <si>
    <t>33681</t>
  </si>
  <si>
    <t>吉備中央町</t>
  </si>
  <si>
    <t>34000</t>
  </si>
  <si>
    <t>広島県</t>
  </si>
  <si>
    <t>34100</t>
  </si>
  <si>
    <t>広島市</t>
  </si>
  <si>
    <t>34202</t>
  </si>
  <si>
    <t>呉市</t>
  </si>
  <si>
    <t>34203</t>
  </si>
  <si>
    <t>竹原市</t>
  </si>
  <si>
    <t>34204</t>
  </si>
  <si>
    <t>三原市</t>
  </si>
  <si>
    <t>34205</t>
  </si>
  <si>
    <t>尾道市</t>
  </si>
  <si>
    <t>34207</t>
  </si>
  <si>
    <t>福山市</t>
  </si>
  <si>
    <t>34208</t>
  </si>
  <si>
    <t>34209</t>
  </si>
  <si>
    <t>三次市</t>
  </si>
  <si>
    <t>34210</t>
  </si>
  <si>
    <t>庄原市</t>
  </si>
  <si>
    <t>34211</t>
  </si>
  <si>
    <t>大竹市</t>
  </si>
  <si>
    <t>34212</t>
  </si>
  <si>
    <t>東広島市</t>
  </si>
  <si>
    <t>34213</t>
  </si>
  <si>
    <t>廿日市市</t>
  </si>
  <si>
    <t>34214</t>
  </si>
  <si>
    <t>安芸高田市</t>
  </si>
  <si>
    <t>34215</t>
  </si>
  <si>
    <t>江田島市</t>
  </si>
  <si>
    <t>34302</t>
  </si>
  <si>
    <t>府中町</t>
  </si>
  <si>
    <t>34304</t>
  </si>
  <si>
    <t>海田町</t>
  </si>
  <si>
    <t>34307</t>
  </si>
  <si>
    <t>熊野町</t>
  </si>
  <si>
    <t>34309</t>
  </si>
  <si>
    <t>坂町</t>
  </si>
  <si>
    <t>34368</t>
  </si>
  <si>
    <t>安芸太田町</t>
  </si>
  <si>
    <t>34369</t>
  </si>
  <si>
    <t>北広島町</t>
  </si>
  <si>
    <t>34431</t>
  </si>
  <si>
    <t>大崎上島町</t>
  </si>
  <si>
    <t>34462</t>
  </si>
  <si>
    <t>世羅町</t>
  </si>
  <si>
    <t>34545</t>
  </si>
  <si>
    <t>神石高原町</t>
  </si>
  <si>
    <t>35000</t>
  </si>
  <si>
    <t>山口県</t>
  </si>
  <si>
    <t>35201</t>
  </si>
  <si>
    <t>下関市</t>
  </si>
  <si>
    <t>35202</t>
  </si>
  <si>
    <t>宇部市</t>
  </si>
  <si>
    <t>35203</t>
  </si>
  <si>
    <t>山口市</t>
  </si>
  <si>
    <t>35204</t>
  </si>
  <si>
    <t>萩市</t>
  </si>
  <si>
    <t>35206</t>
  </si>
  <si>
    <t>防府市</t>
  </si>
  <si>
    <t>35207</t>
  </si>
  <si>
    <t>下松市</t>
  </si>
  <si>
    <t>35208</t>
  </si>
  <si>
    <t>岩国市</t>
  </si>
  <si>
    <t>35210</t>
  </si>
  <si>
    <t>光市</t>
  </si>
  <si>
    <t>35211</t>
  </si>
  <si>
    <t>長門市</t>
  </si>
  <si>
    <t>35212</t>
  </si>
  <si>
    <t>柳井市</t>
  </si>
  <si>
    <t>35213</t>
  </si>
  <si>
    <t>美祢市</t>
  </si>
  <si>
    <t>35215</t>
  </si>
  <si>
    <t>周南市</t>
  </si>
  <si>
    <t>35216</t>
  </si>
  <si>
    <t>山陽小野田市</t>
  </si>
  <si>
    <t>35305</t>
  </si>
  <si>
    <t>周防大島町</t>
  </si>
  <si>
    <t>35321</t>
  </si>
  <si>
    <t>和木町</t>
  </si>
  <si>
    <t>35341</t>
  </si>
  <si>
    <t>上関町</t>
  </si>
  <si>
    <t>35343</t>
  </si>
  <si>
    <t>田布施町</t>
  </si>
  <si>
    <t>35344</t>
  </si>
  <si>
    <t>平生町</t>
  </si>
  <si>
    <t>35502</t>
  </si>
  <si>
    <t>阿武町</t>
  </si>
  <si>
    <t>36000</t>
  </si>
  <si>
    <t>徳島県</t>
  </si>
  <si>
    <t>36201</t>
  </si>
  <si>
    <t>徳島市</t>
  </si>
  <si>
    <t>36202</t>
  </si>
  <si>
    <t>鳴門市</t>
  </si>
  <si>
    <t>36203</t>
  </si>
  <si>
    <t>小松島市</t>
  </si>
  <si>
    <t>36204</t>
  </si>
  <si>
    <t>阿南市</t>
  </si>
  <si>
    <t>36205</t>
  </si>
  <si>
    <t>吉野川市</t>
  </si>
  <si>
    <t>36206</t>
  </si>
  <si>
    <t>阿波市</t>
  </si>
  <si>
    <t>36207</t>
  </si>
  <si>
    <t>美馬市</t>
  </si>
  <si>
    <t>36208</t>
  </si>
  <si>
    <t>三好市</t>
  </si>
  <si>
    <t>36301</t>
  </si>
  <si>
    <t>勝浦町</t>
  </si>
  <si>
    <t>36302</t>
  </si>
  <si>
    <t>上勝町</t>
  </si>
  <si>
    <t>36321</t>
  </si>
  <si>
    <t>佐那河内村</t>
  </si>
  <si>
    <t>36341</t>
  </si>
  <si>
    <t>石井町</t>
  </si>
  <si>
    <t>36342</t>
  </si>
  <si>
    <t>神山町</t>
  </si>
  <si>
    <t>36368</t>
  </si>
  <si>
    <t>那賀町</t>
  </si>
  <si>
    <t>36383</t>
  </si>
  <si>
    <t>牟岐町</t>
  </si>
  <si>
    <t>36387</t>
  </si>
  <si>
    <t>美波町</t>
  </si>
  <si>
    <t>36388</t>
  </si>
  <si>
    <t>海陽町</t>
  </si>
  <si>
    <t>36401</t>
  </si>
  <si>
    <t>松茂町</t>
  </si>
  <si>
    <t>36402</t>
  </si>
  <si>
    <t>北島町</t>
  </si>
  <si>
    <t>36403</t>
  </si>
  <si>
    <t>藍住町</t>
  </si>
  <si>
    <t>36404</t>
  </si>
  <si>
    <t>板野町</t>
  </si>
  <si>
    <t>36405</t>
  </si>
  <si>
    <t>上板町</t>
  </si>
  <si>
    <t>36468</t>
  </si>
  <si>
    <t>つるぎ町</t>
  </si>
  <si>
    <t>36489</t>
  </si>
  <si>
    <t>東みよし町</t>
  </si>
  <si>
    <t>37000</t>
  </si>
  <si>
    <t>香川県</t>
  </si>
  <si>
    <t>37201</t>
  </si>
  <si>
    <t>高松市</t>
  </si>
  <si>
    <t>37202</t>
  </si>
  <si>
    <t>丸亀市</t>
  </si>
  <si>
    <t>37203</t>
  </si>
  <si>
    <t>坂出市</t>
  </si>
  <si>
    <t>37204</t>
  </si>
  <si>
    <t>善通寺市</t>
  </si>
  <si>
    <t>37205</t>
  </si>
  <si>
    <t>観音寺市</t>
  </si>
  <si>
    <t>37206</t>
  </si>
  <si>
    <t>さぬき市</t>
  </si>
  <si>
    <t>37207</t>
  </si>
  <si>
    <t>東かがわ市</t>
  </si>
  <si>
    <t>37208</t>
  </si>
  <si>
    <t>三豊市</t>
  </si>
  <si>
    <t>37322</t>
  </si>
  <si>
    <t>土庄町</t>
  </si>
  <si>
    <t>37324</t>
  </si>
  <si>
    <t>小豆島町</t>
  </si>
  <si>
    <t>37341</t>
  </si>
  <si>
    <t>三木町</t>
  </si>
  <si>
    <t>37364</t>
  </si>
  <si>
    <t>直島町</t>
  </si>
  <si>
    <t>37386</t>
  </si>
  <si>
    <t>宇多津町</t>
  </si>
  <si>
    <t>37387</t>
  </si>
  <si>
    <t>綾川町</t>
  </si>
  <si>
    <t>37403</t>
  </si>
  <si>
    <t>琴平町</t>
  </si>
  <si>
    <t>37404</t>
  </si>
  <si>
    <t>多度津町</t>
  </si>
  <si>
    <t>37406</t>
  </si>
  <si>
    <t>まんのう町</t>
  </si>
  <si>
    <t>38000</t>
  </si>
  <si>
    <t>愛媛県</t>
  </si>
  <si>
    <t>38201</t>
  </si>
  <si>
    <t>松山市</t>
  </si>
  <si>
    <t>38202</t>
  </si>
  <si>
    <t>今治市</t>
  </si>
  <si>
    <t>38203</t>
  </si>
  <si>
    <t>宇和島市</t>
  </si>
  <si>
    <t>38204</t>
  </si>
  <si>
    <t>八幡浜市</t>
  </si>
  <si>
    <t>38205</t>
  </si>
  <si>
    <t>新居浜市</t>
  </si>
  <si>
    <t>38206</t>
  </si>
  <si>
    <t>西条市</t>
  </si>
  <si>
    <t>38207</t>
  </si>
  <si>
    <t>大洲市</t>
  </si>
  <si>
    <t>38210</t>
  </si>
  <si>
    <t>伊予市</t>
  </si>
  <si>
    <t>38213</t>
  </si>
  <si>
    <t>四国中央市</t>
  </si>
  <si>
    <t>38214</t>
  </si>
  <si>
    <t>西予市</t>
  </si>
  <si>
    <t>38215</t>
  </si>
  <si>
    <t>東温市</t>
  </si>
  <si>
    <t>38356</t>
  </si>
  <si>
    <t>上島町</t>
  </si>
  <si>
    <t>38386</t>
  </si>
  <si>
    <t>久万高原町</t>
  </si>
  <si>
    <t>38401</t>
  </si>
  <si>
    <t>38402</t>
  </si>
  <si>
    <t>砥部町</t>
  </si>
  <si>
    <t>38422</t>
  </si>
  <si>
    <t>内子町</t>
  </si>
  <si>
    <t>38442</t>
  </si>
  <si>
    <t>伊方町</t>
  </si>
  <si>
    <t>38484</t>
  </si>
  <si>
    <t>松野町</t>
  </si>
  <si>
    <t>38488</t>
  </si>
  <si>
    <t>鬼北町</t>
  </si>
  <si>
    <t>38506</t>
  </si>
  <si>
    <t>愛南町</t>
  </si>
  <si>
    <t>39000</t>
  </si>
  <si>
    <t>高知県</t>
  </si>
  <si>
    <t>39201</t>
  </si>
  <si>
    <t>高知市</t>
  </si>
  <si>
    <t>39202</t>
  </si>
  <si>
    <t>室戸市</t>
  </si>
  <si>
    <t>39203</t>
  </si>
  <si>
    <t>安芸市</t>
  </si>
  <si>
    <t>39204</t>
  </si>
  <si>
    <t>南国市</t>
  </si>
  <si>
    <t>39205</t>
  </si>
  <si>
    <t>土佐市</t>
  </si>
  <si>
    <t>39206</t>
  </si>
  <si>
    <t>須崎市</t>
  </si>
  <si>
    <t>39208</t>
  </si>
  <si>
    <t>宿毛市</t>
  </si>
  <si>
    <t>39209</t>
  </si>
  <si>
    <t>土佐清水市</t>
  </si>
  <si>
    <t>39210</t>
  </si>
  <si>
    <t>四万十市</t>
  </si>
  <si>
    <t>39211</t>
  </si>
  <si>
    <t>香南市</t>
  </si>
  <si>
    <t>39212</t>
  </si>
  <si>
    <t>香美市</t>
  </si>
  <si>
    <t>39301</t>
  </si>
  <si>
    <t>東洋町</t>
  </si>
  <si>
    <t>39302</t>
  </si>
  <si>
    <t>奈半利町</t>
  </si>
  <si>
    <t>39303</t>
  </si>
  <si>
    <t>田野町</t>
  </si>
  <si>
    <t>39304</t>
  </si>
  <si>
    <t>安田町</t>
  </si>
  <si>
    <t>39305</t>
  </si>
  <si>
    <t>北川村</t>
  </si>
  <si>
    <t>39306</t>
  </si>
  <si>
    <t>馬路村</t>
  </si>
  <si>
    <t>39307</t>
  </si>
  <si>
    <t>芸西村</t>
  </si>
  <si>
    <t>39341</t>
  </si>
  <si>
    <t>本山町</t>
  </si>
  <si>
    <t>39344</t>
  </si>
  <si>
    <t>大豊町</t>
  </si>
  <si>
    <t>39363</t>
  </si>
  <si>
    <t>土佐町</t>
  </si>
  <si>
    <t>39364</t>
  </si>
  <si>
    <t>大川村</t>
  </si>
  <si>
    <t>39386</t>
  </si>
  <si>
    <t>いの町</t>
  </si>
  <si>
    <t>39387</t>
  </si>
  <si>
    <t>仁淀川町</t>
  </si>
  <si>
    <t>39401</t>
  </si>
  <si>
    <t>中土佐町</t>
  </si>
  <si>
    <t>39402</t>
  </si>
  <si>
    <t>佐川町</t>
  </si>
  <si>
    <t>39403</t>
  </si>
  <si>
    <t>越知町</t>
  </si>
  <si>
    <t>39405</t>
  </si>
  <si>
    <t>梼原町</t>
  </si>
  <si>
    <t>39410</t>
  </si>
  <si>
    <t>日高村</t>
  </si>
  <si>
    <t>39411</t>
  </si>
  <si>
    <t>津野町</t>
  </si>
  <si>
    <t>39412</t>
  </si>
  <si>
    <t>四万十町</t>
  </si>
  <si>
    <t>39424</t>
  </si>
  <si>
    <t>大月町</t>
  </si>
  <si>
    <t>39427</t>
  </si>
  <si>
    <t>三原村</t>
  </si>
  <si>
    <t>39428</t>
  </si>
  <si>
    <t>黒潮町</t>
  </si>
  <si>
    <t>40000</t>
  </si>
  <si>
    <t>福岡県</t>
  </si>
  <si>
    <t>40100</t>
  </si>
  <si>
    <t>北九州市</t>
  </si>
  <si>
    <t>40130</t>
  </si>
  <si>
    <t>福岡市</t>
  </si>
  <si>
    <t>40202</t>
  </si>
  <si>
    <t>大牟田市</t>
  </si>
  <si>
    <t>40203</t>
  </si>
  <si>
    <t>久留米市</t>
  </si>
  <si>
    <t>40204</t>
  </si>
  <si>
    <t>直方市</t>
  </si>
  <si>
    <t>40205</t>
  </si>
  <si>
    <t>飯塚市</t>
  </si>
  <si>
    <t>40206</t>
  </si>
  <si>
    <t>田川市</t>
  </si>
  <si>
    <t>40207</t>
  </si>
  <si>
    <t>柳川市</t>
  </si>
  <si>
    <t>40210</t>
  </si>
  <si>
    <t>八女市</t>
  </si>
  <si>
    <t>40211</t>
  </si>
  <si>
    <t>筑後市</t>
  </si>
  <si>
    <t>40212</t>
  </si>
  <si>
    <t>大川市</t>
  </si>
  <si>
    <t>40213</t>
  </si>
  <si>
    <t>行橋市</t>
  </si>
  <si>
    <t>40214</t>
  </si>
  <si>
    <t>豊前市</t>
  </si>
  <si>
    <t>40215</t>
  </si>
  <si>
    <t>中間市</t>
  </si>
  <si>
    <t>40216</t>
  </si>
  <si>
    <t>小郡市</t>
  </si>
  <si>
    <t>40217</t>
  </si>
  <si>
    <t>筑紫野市</t>
  </si>
  <si>
    <t>40218</t>
  </si>
  <si>
    <t>春日市</t>
  </si>
  <si>
    <t>40219</t>
  </si>
  <si>
    <t>大野城市</t>
  </si>
  <si>
    <t>40220</t>
  </si>
  <si>
    <t>宗像市</t>
  </si>
  <si>
    <t>40221</t>
  </si>
  <si>
    <t>太宰府市</t>
  </si>
  <si>
    <t>40223</t>
  </si>
  <si>
    <t>古賀市</t>
  </si>
  <si>
    <t>40224</t>
  </si>
  <si>
    <t>福津市</t>
  </si>
  <si>
    <t>40225</t>
  </si>
  <si>
    <t>うきは市</t>
  </si>
  <si>
    <t>40226</t>
  </si>
  <si>
    <t>宮若市</t>
  </si>
  <si>
    <t>40227</t>
  </si>
  <si>
    <t>嘉麻市</t>
  </si>
  <si>
    <t>40228</t>
  </si>
  <si>
    <t>朝倉市</t>
  </si>
  <si>
    <t>40229</t>
  </si>
  <si>
    <t>みやま市</t>
  </si>
  <si>
    <t>40230</t>
  </si>
  <si>
    <t>糸島市</t>
  </si>
  <si>
    <t>40231</t>
  </si>
  <si>
    <t>那珂川市</t>
  </si>
  <si>
    <t>40341</t>
  </si>
  <si>
    <t>宇美町</t>
  </si>
  <si>
    <t>40342</t>
  </si>
  <si>
    <t>篠栗町</t>
  </si>
  <si>
    <t>40343</t>
  </si>
  <si>
    <t>志免町</t>
  </si>
  <si>
    <t>40344</t>
  </si>
  <si>
    <t>須恵町</t>
  </si>
  <si>
    <t>40345</t>
  </si>
  <si>
    <t>新宮町</t>
  </si>
  <si>
    <t>40348</t>
  </si>
  <si>
    <t>久山町</t>
  </si>
  <si>
    <t>40349</t>
  </si>
  <si>
    <t>粕屋町</t>
  </si>
  <si>
    <t>40381</t>
  </si>
  <si>
    <t>芦屋町</t>
  </si>
  <si>
    <t>40382</t>
  </si>
  <si>
    <t>水巻町</t>
  </si>
  <si>
    <t>40383</t>
  </si>
  <si>
    <t>岡垣町</t>
  </si>
  <si>
    <t>40384</t>
  </si>
  <si>
    <t>遠賀町</t>
  </si>
  <si>
    <t>40401</t>
  </si>
  <si>
    <t>小竹町</t>
  </si>
  <si>
    <t>40402</t>
  </si>
  <si>
    <t>鞍手町</t>
  </si>
  <si>
    <t>40421</t>
  </si>
  <si>
    <t>桂川町</t>
  </si>
  <si>
    <t>40447</t>
  </si>
  <si>
    <t>筑前町</t>
  </si>
  <si>
    <t>40448</t>
  </si>
  <si>
    <t>東峰村</t>
  </si>
  <si>
    <t>40503</t>
  </si>
  <si>
    <t>大刀洗町</t>
  </si>
  <si>
    <t>40522</t>
  </si>
  <si>
    <t>大木町</t>
  </si>
  <si>
    <t>40544</t>
  </si>
  <si>
    <t>40601</t>
  </si>
  <si>
    <t>香春町</t>
  </si>
  <si>
    <t>40602</t>
  </si>
  <si>
    <t>添田町</t>
  </si>
  <si>
    <t>40604</t>
  </si>
  <si>
    <t>糸田町</t>
  </si>
  <si>
    <t>40605</t>
  </si>
  <si>
    <t>40608</t>
  </si>
  <si>
    <t>大任町</t>
  </si>
  <si>
    <t>40609</t>
  </si>
  <si>
    <t>赤村</t>
  </si>
  <si>
    <t>40610</t>
  </si>
  <si>
    <t>福智町</t>
  </si>
  <si>
    <t>40621</t>
  </si>
  <si>
    <t>苅田町</t>
  </si>
  <si>
    <t>40625</t>
  </si>
  <si>
    <t>みやこ町</t>
  </si>
  <si>
    <t>40642</t>
  </si>
  <si>
    <t>吉富町</t>
  </si>
  <si>
    <t>40646</t>
  </si>
  <si>
    <t>上毛町</t>
  </si>
  <si>
    <t>40647</t>
  </si>
  <si>
    <t>築上町</t>
  </si>
  <si>
    <t>41000</t>
  </si>
  <si>
    <t>佐賀県</t>
  </si>
  <si>
    <t>41201</t>
  </si>
  <si>
    <t>佐賀市</t>
  </si>
  <si>
    <t>41202</t>
  </si>
  <si>
    <t>唐津市</t>
  </si>
  <si>
    <t>41203</t>
  </si>
  <si>
    <t>鳥栖市</t>
  </si>
  <si>
    <t>41204</t>
  </si>
  <si>
    <t>多久市</t>
  </si>
  <si>
    <t>41205</t>
  </si>
  <si>
    <t>伊万里市</t>
  </si>
  <si>
    <t>41206</t>
  </si>
  <si>
    <t>武雄市</t>
  </si>
  <si>
    <t>41207</t>
  </si>
  <si>
    <t>鹿島市</t>
  </si>
  <si>
    <t>41208</t>
  </si>
  <si>
    <t>小城市</t>
  </si>
  <si>
    <t>41209</t>
  </si>
  <si>
    <t>嬉野市</t>
  </si>
  <si>
    <t>41210</t>
  </si>
  <si>
    <t>神埼市</t>
  </si>
  <si>
    <t>41327</t>
  </si>
  <si>
    <t>吉野ヶ里町</t>
  </si>
  <si>
    <t>41341</t>
  </si>
  <si>
    <t>基山町</t>
  </si>
  <si>
    <t>41345</t>
  </si>
  <si>
    <t>上峰町</t>
  </si>
  <si>
    <t>41346</t>
  </si>
  <si>
    <t>みやき町</t>
  </si>
  <si>
    <t>41387</t>
  </si>
  <si>
    <t>玄海町</t>
  </si>
  <si>
    <t>41401</t>
  </si>
  <si>
    <t>有田町</t>
  </si>
  <si>
    <t>41423</t>
  </si>
  <si>
    <t>大町町</t>
  </si>
  <si>
    <t>41424</t>
  </si>
  <si>
    <t>江北町</t>
  </si>
  <si>
    <t>41425</t>
  </si>
  <si>
    <t>白石町</t>
  </si>
  <si>
    <t>41441</t>
  </si>
  <si>
    <t>太良町</t>
  </si>
  <si>
    <t>42000</t>
  </si>
  <si>
    <t>長崎県</t>
  </si>
  <si>
    <t>42201</t>
  </si>
  <si>
    <t>長崎市</t>
  </si>
  <si>
    <t>42202</t>
  </si>
  <si>
    <t>佐世保市</t>
  </si>
  <si>
    <t>42203</t>
  </si>
  <si>
    <t>島原市</t>
  </si>
  <si>
    <t>42204</t>
  </si>
  <si>
    <t>諫早市</t>
  </si>
  <si>
    <t>42205</t>
  </si>
  <si>
    <t>大村市</t>
  </si>
  <si>
    <t>42207</t>
  </si>
  <si>
    <t>平戸市</t>
  </si>
  <si>
    <t>42208</t>
  </si>
  <si>
    <t>松浦市</t>
  </si>
  <si>
    <t>42209</t>
  </si>
  <si>
    <t>対馬市</t>
  </si>
  <si>
    <t>42210</t>
  </si>
  <si>
    <t>壱岐市</t>
  </si>
  <si>
    <t>42211</t>
  </si>
  <si>
    <t>五島市</t>
  </si>
  <si>
    <t>42212</t>
  </si>
  <si>
    <t>西海市</t>
  </si>
  <si>
    <t>42213</t>
  </si>
  <si>
    <t>雲仙市</t>
  </si>
  <si>
    <t>42214</t>
  </si>
  <si>
    <t>南島原市</t>
  </si>
  <si>
    <t>42307</t>
  </si>
  <si>
    <t>長与町</t>
  </si>
  <si>
    <t>42308</t>
  </si>
  <si>
    <t>時津町</t>
  </si>
  <si>
    <t>42321</t>
  </si>
  <si>
    <t>東彼杵町</t>
  </si>
  <si>
    <t>42322</t>
  </si>
  <si>
    <t>川棚町</t>
  </si>
  <si>
    <t>42323</t>
  </si>
  <si>
    <t>波佐見町</t>
  </si>
  <si>
    <t>42383</t>
  </si>
  <si>
    <t>小値賀町</t>
  </si>
  <si>
    <t>42391</t>
  </si>
  <si>
    <t>佐々町</t>
  </si>
  <si>
    <t>42411</t>
  </si>
  <si>
    <t>新上五島町</t>
  </si>
  <si>
    <t>43000</t>
  </si>
  <si>
    <t>熊本県</t>
  </si>
  <si>
    <t>43100</t>
  </si>
  <si>
    <t>熊本市</t>
  </si>
  <si>
    <t>43202</t>
  </si>
  <si>
    <t>八代市</t>
  </si>
  <si>
    <t>43203</t>
  </si>
  <si>
    <t>人吉市</t>
  </si>
  <si>
    <t>43204</t>
  </si>
  <si>
    <t>荒尾市</t>
  </si>
  <si>
    <t>43205</t>
  </si>
  <si>
    <t>水俣市</t>
  </si>
  <si>
    <t>43206</t>
  </si>
  <si>
    <t>玉名市</t>
  </si>
  <si>
    <t>43208</t>
  </si>
  <si>
    <t>山鹿市</t>
  </si>
  <si>
    <t>43210</t>
  </si>
  <si>
    <t>菊池市</t>
  </si>
  <si>
    <t>43211</t>
  </si>
  <si>
    <t>宇土市</t>
  </si>
  <si>
    <t>43212</t>
  </si>
  <si>
    <t>上天草市</t>
  </si>
  <si>
    <t>43213</t>
  </si>
  <si>
    <t>宇城市</t>
  </si>
  <si>
    <t>43214</t>
  </si>
  <si>
    <t>阿蘇市</t>
  </si>
  <si>
    <t>43215</t>
  </si>
  <si>
    <t>天草市</t>
  </si>
  <si>
    <t>43216</t>
  </si>
  <si>
    <t>合志市</t>
  </si>
  <si>
    <t>43348</t>
  </si>
  <si>
    <t>43364</t>
  </si>
  <si>
    <t>玉東町</t>
  </si>
  <si>
    <t>43367</t>
  </si>
  <si>
    <t>南関町</t>
  </si>
  <si>
    <t>43368</t>
  </si>
  <si>
    <t>長洲町</t>
  </si>
  <si>
    <t>43369</t>
  </si>
  <si>
    <t>和水町</t>
  </si>
  <si>
    <t>43403</t>
  </si>
  <si>
    <t>大津町</t>
  </si>
  <si>
    <t>43404</t>
  </si>
  <si>
    <t>菊陽町</t>
  </si>
  <si>
    <t>43423</t>
  </si>
  <si>
    <t>南小国町</t>
  </si>
  <si>
    <t>43424</t>
  </si>
  <si>
    <t>43425</t>
  </si>
  <si>
    <t>産山村</t>
  </si>
  <si>
    <t>43428</t>
  </si>
  <si>
    <t>43432</t>
  </si>
  <si>
    <t>西原村</t>
  </si>
  <si>
    <t>43433</t>
  </si>
  <si>
    <t>南阿蘇村</t>
  </si>
  <si>
    <t>43441</t>
  </si>
  <si>
    <t>御船町</t>
  </si>
  <si>
    <t>43442</t>
  </si>
  <si>
    <t>嘉島町</t>
  </si>
  <si>
    <t>43443</t>
  </si>
  <si>
    <t>益城町</t>
  </si>
  <si>
    <t>43444</t>
  </si>
  <si>
    <t>甲佐町</t>
  </si>
  <si>
    <t>43447</t>
  </si>
  <si>
    <t>山都町</t>
  </si>
  <si>
    <t>43468</t>
  </si>
  <si>
    <t>氷川町</t>
  </si>
  <si>
    <t>43482</t>
  </si>
  <si>
    <t>芦北町</t>
  </si>
  <si>
    <t>43484</t>
  </si>
  <si>
    <t>津奈木町</t>
  </si>
  <si>
    <t>43501</t>
  </si>
  <si>
    <t>錦町</t>
  </si>
  <si>
    <t>43505</t>
  </si>
  <si>
    <t>多良木町</t>
  </si>
  <si>
    <t>43506</t>
  </si>
  <si>
    <t>湯前町</t>
  </si>
  <si>
    <t>43507</t>
  </si>
  <si>
    <t>水上村</t>
  </si>
  <si>
    <t>43510</t>
  </si>
  <si>
    <t>相良村</t>
  </si>
  <si>
    <t>43511</t>
  </si>
  <si>
    <t>五木村</t>
  </si>
  <si>
    <t>43512</t>
  </si>
  <si>
    <t>山江村</t>
  </si>
  <si>
    <t>43513</t>
  </si>
  <si>
    <t>球磨村</t>
  </si>
  <si>
    <t>43514</t>
  </si>
  <si>
    <t>あさぎり町</t>
  </si>
  <si>
    <t>43531</t>
  </si>
  <si>
    <t>苓北町</t>
  </si>
  <si>
    <t>44000</t>
  </si>
  <si>
    <t>大分県</t>
  </si>
  <si>
    <t>44201</t>
  </si>
  <si>
    <t>大分市</t>
  </si>
  <si>
    <t>44202</t>
  </si>
  <si>
    <t>別府市</t>
  </si>
  <si>
    <t>44203</t>
  </si>
  <si>
    <t>中津市</t>
  </si>
  <si>
    <t>44204</t>
  </si>
  <si>
    <t>日田市</t>
  </si>
  <si>
    <t>44205</t>
  </si>
  <si>
    <t>佐伯市</t>
  </si>
  <si>
    <t>44206</t>
  </si>
  <si>
    <t>臼杵市</t>
  </si>
  <si>
    <t>44207</t>
  </si>
  <si>
    <t>津久見市</t>
  </si>
  <si>
    <t>44208</t>
  </si>
  <si>
    <t>竹田市</t>
  </si>
  <si>
    <t>44209</t>
  </si>
  <si>
    <t>豊後高田市</t>
  </si>
  <si>
    <t>44210</t>
  </si>
  <si>
    <t>杵築市</t>
  </si>
  <si>
    <t>44211</t>
  </si>
  <si>
    <t>宇佐市</t>
  </si>
  <si>
    <t>44212</t>
  </si>
  <si>
    <t>豊後大野市</t>
  </si>
  <si>
    <t>44213</t>
  </si>
  <si>
    <t>由布市</t>
  </si>
  <si>
    <t>44214</t>
  </si>
  <si>
    <t>国東市</t>
  </si>
  <si>
    <t>44322</t>
  </si>
  <si>
    <t>姫島村</t>
  </si>
  <si>
    <t>44341</t>
  </si>
  <si>
    <t>日出町</t>
  </si>
  <si>
    <t>44461</t>
  </si>
  <si>
    <t>九重町</t>
  </si>
  <si>
    <t>44462</t>
  </si>
  <si>
    <t>玖珠町</t>
  </si>
  <si>
    <t>45000</t>
  </si>
  <si>
    <t>宮崎県</t>
  </si>
  <si>
    <t>45201</t>
  </si>
  <si>
    <t>宮崎市</t>
  </si>
  <si>
    <t>45202</t>
  </si>
  <si>
    <t>都城市</t>
  </si>
  <si>
    <t>45203</t>
  </si>
  <si>
    <t>延岡市</t>
  </si>
  <si>
    <t>45204</t>
  </si>
  <si>
    <t>日南市</t>
  </si>
  <si>
    <t>45205</t>
  </si>
  <si>
    <t>小林市</t>
  </si>
  <si>
    <t>45206</t>
  </si>
  <si>
    <t>日向市</t>
  </si>
  <si>
    <t>45207</t>
  </si>
  <si>
    <t>串間市</t>
  </si>
  <si>
    <t>45208</t>
  </si>
  <si>
    <t>西都市</t>
  </si>
  <si>
    <t>45209</t>
  </si>
  <si>
    <t>えびの市</t>
  </si>
  <si>
    <t>45341</t>
  </si>
  <si>
    <t>三股町</t>
  </si>
  <si>
    <t>45361</t>
  </si>
  <si>
    <t>高原町</t>
  </si>
  <si>
    <t>45382</t>
  </si>
  <si>
    <t>国富町</t>
  </si>
  <si>
    <t>45383</t>
  </si>
  <si>
    <t>綾町</t>
  </si>
  <si>
    <t>45401</t>
  </si>
  <si>
    <t>高鍋町</t>
  </si>
  <si>
    <t>45402</t>
  </si>
  <si>
    <t>新富町</t>
  </si>
  <si>
    <t>45403</t>
  </si>
  <si>
    <t>西米良村</t>
  </si>
  <si>
    <t>45404</t>
  </si>
  <si>
    <t>木城町</t>
  </si>
  <si>
    <t>45405</t>
  </si>
  <si>
    <t>川南町</t>
  </si>
  <si>
    <t>45406</t>
  </si>
  <si>
    <t>都農町</t>
  </si>
  <si>
    <t>45421</t>
  </si>
  <si>
    <t>門川町</t>
  </si>
  <si>
    <t>45429</t>
  </si>
  <si>
    <t>諸塚村</t>
  </si>
  <si>
    <t>45430</t>
  </si>
  <si>
    <t>椎葉村</t>
  </si>
  <si>
    <t>45431</t>
  </si>
  <si>
    <t>45441</t>
  </si>
  <si>
    <t>高千穂町</t>
  </si>
  <si>
    <t>45442</t>
  </si>
  <si>
    <t>日之影町</t>
  </si>
  <si>
    <t>45443</t>
  </si>
  <si>
    <t>五ヶ瀬町</t>
  </si>
  <si>
    <t>46000</t>
  </si>
  <si>
    <t>鹿児島県</t>
  </si>
  <si>
    <t>46201</t>
  </si>
  <si>
    <t>鹿児島市</t>
  </si>
  <si>
    <t>46203</t>
  </si>
  <si>
    <t>鹿屋市</t>
  </si>
  <si>
    <t>46204</t>
  </si>
  <si>
    <t>枕崎市</t>
  </si>
  <si>
    <t>46206</t>
  </si>
  <si>
    <t>阿久根市</t>
  </si>
  <si>
    <t>46208</t>
  </si>
  <si>
    <t>出水市</t>
  </si>
  <si>
    <t>46210</t>
  </si>
  <si>
    <t>指宿市</t>
  </si>
  <si>
    <t>46213</t>
  </si>
  <si>
    <t>西之表市</t>
  </si>
  <si>
    <t>46214</t>
  </si>
  <si>
    <t>垂水市</t>
  </si>
  <si>
    <t>46215</t>
  </si>
  <si>
    <t>薩摩川内市</t>
  </si>
  <si>
    <t>46216</t>
  </si>
  <si>
    <t>日置市</t>
  </si>
  <si>
    <t>46217</t>
  </si>
  <si>
    <t>曽於市</t>
  </si>
  <si>
    <t>46218</t>
  </si>
  <si>
    <t>霧島市</t>
  </si>
  <si>
    <t>46219</t>
  </si>
  <si>
    <t>いちき串木野市</t>
  </si>
  <si>
    <t>46220</t>
  </si>
  <si>
    <t>南さつま市</t>
  </si>
  <si>
    <t>46221</t>
  </si>
  <si>
    <t>志布志市</t>
  </si>
  <si>
    <t>46222</t>
  </si>
  <si>
    <t>奄美市</t>
  </si>
  <si>
    <t>46223</t>
  </si>
  <si>
    <t>南九州市</t>
  </si>
  <si>
    <t>46224</t>
  </si>
  <si>
    <t>伊佐市</t>
  </si>
  <si>
    <t>46225</t>
  </si>
  <si>
    <t>姶良市</t>
  </si>
  <si>
    <t>46303</t>
  </si>
  <si>
    <t>三島村</t>
  </si>
  <si>
    <t>46304</t>
  </si>
  <si>
    <t>十島村</t>
  </si>
  <si>
    <t>46392</t>
  </si>
  <si>
    <t>さつま町</t>
  </si>
  <si>
    <t>46404</t>
  </si>
  <si>
    <t>長島町</t>
  </si>
  <si>
    <t>46452</t>
  </si>
  <si>
    <t>湧水町</t>
  </si>
  <si>
    <t>46468</t>
  </si>
  <si>
    <t>大崎町</t>
  </si>
  <si>
    <t>46482</t>
  </si>
  <si>
    <t>東串良町</t>
  </si>
  <si>
    <t>46490</t>
  </si>
  <si>
    <t>錦江町</t>
  </si>
  <si>
    <t>46491</t>
  </si>
  <si>
    <t>南大隅町</t>
  </si>
  <si>
    <t>46492</t>
  </si>
  <si>
    <t>肝付町</t>
  </si>
  <si>
    <t>46501</t>
  </si>
  <si>
    <t>中種子町</t>
  </si>
  <si>
    <t>46502</t>
  </si>
  <si>
    <t>南種子町</t>
  </si>
  <si>
    <t>46505</t>
  </si>
  <si>
    <t>屋久島町</t>
  </si>
  <si>
    <t>46523</t>
  </si>
  <si>
    <t>大和村</t>
  </si>
  <si>
    <t>46524</t>
  </si>
  <si>
    <t>宇検村</t>
  </si>
  <si>
    <t>46525</t>
  </si>
  <si>
    <t>瀬戸内町</t>
  </si>
  <si>
    <t>46527</t>
  </si>
  <si>
    <t>龍郷町</t>
  </si>
  <si>
    <t>46529</t>
  </si>
  <si>
    <t>喜界町</t>
  </si>
  <si>
    <t>46530</t>
  </si>
  <si>
    <t>徳之島町</t>
  </si>
  <si>
    <t>46531</t>
  </si>
  <si>
    <t>天城町</t>
  </si>
  <si>
    <t>46532</t>
  </si>
  <si>
    <t>伊仙町</t>
  </si>
  <si>
    <t>46533</t>
  </si>
  <si>
    <t>和泊町</t>
  </si>
  <si>
    <t>46534</t>
  </si>
  <si>
    <t>知名町</t>
  </si>
  <si>
    <t>46535</t>
  </si>
  <si>
    <t>与論町</t>
  </si>
  <si>
    <t>47000</t>
  </si>
  <si>
    <t>沖縄県</t>
  </si>
  <si>
    <t>47201</t>
  </si>
  <si>
    <t>那覇市</t>
  </si>
  <si>
    <t>47205</t>
  </si>
  <si>
    <t>宜野湾市</t>
  </si>
  <si>
    <t>47207</t>
  </si>
  <si>
    <t>石垣市</t>
  </si>
  <si>
    <t>47208</t>
  </si>
  <si>
    <t>浦添市</t>
  </si>
  <si>
    <t>47209</t>
  </si>
  <si>
    <t>名護市</t>
  </si>
  <si>
    <t>47210</t>
  </si>
  <si>
    <t>糸満市</t>
  </si>
  <si>
    <t>47211</t>
  </si>
  <si>
    <t>沖縄市</t>
  </si>
  <si>
    <t>47212</t>
  </si>
  <si>
    <t>豊見城市</t>
  </si>
  <si>
    <t>47213</t>
  </si>
  <si>
    <t>うるま市</t>
  </si>
  <si>
    <t>47214</t>
  </si>
  <si>
    <t>宮古島市</t>
  </si>
  <si>
    <t>47215</t>
  </si>
  <si>
    <t>南城市</t>
  </si>
  <si>
    <t>47301</t>
  </si>
  <si>
    <t>国頭村</t>
  </si>
  <si>
    <t>47302</t>
  </si>
  <si>
    <t>大宜味村</t>
  </si>
  <si>
    <t>47303</t>
  </si>
  <si>
    <t>東村</t>
  </si>
  <si>
    <t>47306</t>
  </si>
  <si>
    <t>今帰仁村</t>
  </si>
  <si>
    <t>47308</t>
  </si>
  <si>
    <t>本部町</t>
  </si>
  <si>
    <t>47311</t>
  </si>
  <si>
    <t>恩納村</t>
  </si>
  <si>
    <t>47313</t>
  </si>
  <si>
    <t>宜野座村</t>
  </si>
  <si>
    <t>47314</t>
  </si>
  <si>
    <t>金武町</t>
  </si>
  <si>
    <t>47315</t>
  </si>
  <si>
    <t>伊江村</t>
  </si>
  <si>
    <t>47324</t>
  </si>
  <si>
    <t>読谷村</t>
  </si>
  <si>
    <t>47325</t>
  </si>
  <si>
    <t>嘉手納町</t>
  </si>
  <si>
    <t>47326</t>
  </si>
  <si>
    <t>北谷町</t>
  </si>
  <si>
    <t>47327</t>
  </si>
  <si>
    <t>北中城村</t>
  </si>
  <si>
    <t>47328</t>
  </si>
  <si>
    <t>中城村</t>
  </si>
  <si>
    <t>47329</t>
  </si>
  <si>
    <t>西原町</t>
  </si>
  <si>
    <t>47348</t>
  </si>
  <si>
    <t>与那原町</t>
  </si>
  <si>
    <t>47350</t>
  </si>
  <si>
    <t>南風原町</t>
  </si>
  <si>
    <t>47353</t>
  </si>
  <si>
    <t>渡嘉敷村</t>
  </si>
  <si>
    <t>47354</t>
  </si>
  <si>
    <t>座間味村</t>
  </si>
  <si>
    <t>47355</t>
  </si>
  <si>
    <t>粟国村</t>
  </si>
  <si>
    <t>47356</t>
  </si>
  <si>
    <t>渡名喜村</t>
  </si>
  <si>
    <t>47357</t>
  </si>
  <si>
    <t>南大東村</t>
  </si>
  <si>
    <t>47358</t>
  </si>
  <si>
    <t>北大東村</t>
  </si>
  <si>
    <t>47359</t>
  </si>
  <si>
    <t>伊平屋村</t>
  </si>
  <si>
    <t>47360</t>
  </si>
  <si>
    <t>伊是名村</t>
  </si>
  <si>
    <t>47361</t>
  </si>
  <si>
    <t>久米島町</t>
  </si>
  <si>
    <t>47362</t>
  </si>
  <si>
    <t>八重瀬町</t>
  </si>
  <si>
    <t>47375</t>
  </si>
  <si>
    <t>多良間村</t>
  </si>
  <si>
    <t>47381</t>
  </si>
  <si>
    <t>竹富町</t>
  </si>
  <si>
    <t>47382</t>
  </si>
  <si>
    <t>与那国町</t>
  </si>
  <si>
    <t>システムチェック欄</t>
    <rPh sb="8" eb="9">
      <t>ラン</t>
    </rPh>
    <phoneticPr fontId="30"/>
  </si>
  <si>
    <t>判定</t>
    <rPh sb="0" eb="2">
      <t>ハンテイ</t>
    </rPh>
    <phoneticPr fontId="30"/>
  </si>
  <si>
    <t>基金の名称</t>
  </si>
  <si>
    <t>実施計画上のＮｏ</t>
    <rPh sb="0" eb="2">
      <t>ジッシ</t>
    </rPh>
    <rPh sb="2" eb="4">
      <t>ケイカク</t>
    </rPh>
    <rPh sb="4" eb="5">
      <t>ウエ</t>
    </rPh>
    <phoneticPr fontId="20"/>
  </si>
  <si>
    <t>交付金を充当して積立てた基金を取崩して実施する具体的な事業内容、充当経費</t>
  </si>
  <si>
    <t>取崩
始期</t>
  </si>
  <si>
    <t>取崩
終期</t>
  </si>
  <si>
    <t>基金に交付金を
積立てる額
（様式のB交付対象経費欄の内数）</t>
    <rPh sb="19" eb="21">
      <t>コウフ</t>
    </rPh>
    <rPh sb="21" eb="23">
      <t>タイショウ</t>
    </rPh>
    <rPh sb="23" eb="25">
      <t>ケイヒ</t>
    </rPh>
    <rPh sb="27" eb="29">
      <t>ウチスウ</t>
    </rPh>
    <phoneticPr fontId="20"/>
  </si>
  <si>
    <t xml:space="preserve">
事務連絡に定める基金の要件イ、ロの別</t>
    <phoneticPr fontId="30"/>
  </si>
  <si>
    <t>事務連絡に定めるロに該当する事情</t>
    <rPh sb="0" eb="2">
      <t>ジム</t>
    </rPh>
    <rPh sb="2" eb="4">
      <t>レンラク</t>
    </rPh>
    <rPh sb="5" eb="6">
      <t>サダ</t>
    </rPh>
    <rPh sb="10" eb="12">
      <t>ガイトウ</t>
    </rPh>
    <rPh sb="14" eb="16">
      <t>ジジョウ</t>
    </rPh>
    <phoneticPr fontId="20"/>
  </si>
  <si>
    <t>備考</t>
    <rPh sb="0" eb="2">
      <t>ビコウ</t>
    </rPh>
    <phoneticPr fontId="20"/>
  </si>
  <si>
    <t>事業数</t>
    <rPh sb="0" eb="2">
      <t>ジギョウ</t>
    </rPh>
    <rPh sb="2" eb="3">
      <t>スウ</t>
    </rPh>
    <phoneticPr fontId="30"/>
  </si>
  <si>
    <t>基金該当実施計画上No</t>
    <rPh sb="0" eb="2">
      <t>キキン</t>
    </rPh>
    <rPh sb="2" eb="4">
      <t>ガイトウ</t>
    </rPh>
    <rPh sb="4" eb="6">
      <t>ジッシ</t>
    </rPh>
    <rPh sb="6" eb="8">
      <t>ケイカク</t>
    </rPh>
    <rPh sb="8" eb="9">
      <t>ジョウ</t>
    </rPh>
    <phoneticPr fontId="30"/>
  </si>
  <si>
    <t>エラー（番号不一致又は未記入箇所あり）</t>
    <rPh sb="4" eb="6">
      <t>バンゴウ</t>
    </rPh>
    <rPh sb="6" eb="9">
      <t>フイッチ</t>
    </rPh>
    <rPh sb="9" eb="10">
      <t>マタ</t>
    </rPh>
    <rPh sb="11" eb="14">
      <t>ミキニュウ</t>
    </rPh>
    <rPh sb="14" eb="16">
      <t>カショ</t>
    </rPh>
    <phoneticPr fontId="30"/>
  </si>
  <si>
    <t>分類</t>
    <rPh sb="0" eb="2">
      <t>ブンルイ</t>
    </rPh>
    <phoneticPr fontId="30"/>
  </si>
  <si>
    <t>管理番号</t>
    <rPh sb="0" eb="2">
      <t>カンリ</t>
    </rPh>
    <rPh sb="2" eb="4">
      <t>バンゴウ</t>
    </rPh>
    <phoneticPr fontId="30"/>
  </si>
  <si>
    <t>対象分野_低</t>
    <rPh sb="0" eb="2">
      <t>タイショウ</t>
    </rPh>
    <rPh sb="2" eb="4">
      <t>ブンヤ</t>
    </rPh>
    <rPh sb="5" eb="6">
      <t>テイ</t>
    </rPh>
    <phoneticPr fontId="30"/>
  </si>
  <si>
    <t>対象分野に関連しない</t>
    <rPh sb="0" eb="2">
      <t>タイショウ</t>
    </rPh>
    <rPh sb="2" eb="4">
      <t>ブンヤ</t>
    </rPh>
    <rPh sb="5" eb="7">
      <t>カンレン</t>
    </rPh>
    <phoneticPr fontId="30"/>
  </si>
  <si>
    <t>保育所・幼稚園・認定こども園等</t>
    <rPh sb="0" eb="2">
      <t>ホイク</t>
    </rPh>
    <rPh sb="2" eb="3">
      <t>ショ</t>
    </rPh>
    <rPh sb="4" eb="7">
      <t>ヨウチエン</t>
    </rPh>
    <rPh sb="8" eb="10">
      <t>ニンテイ</t>
    </rPh>
    <rPh sb="13" eb="14">
      <t>エン</t>
    </rPh>
    <rPh sb="14" eb="15">
      <t>トウ</t>
    </rPh>
    <phoneticPr fontId="30"/>
  </si>
  <si>
    <t>障害福祉サービス事業所・施設等</t>
    <rPh sb="0" eb="2">
      <t>ショウガイ</t>
    </rPh>
    <rPh sb="2" eb="4">
      <t>フクシ</t>
    </rPh>
    <rPh sb="8" eb="11">
      <t>ジギョウショ</t>
    </rPh>
    <rPh sb="12" eb="14">
      <t>シセツ</t>
    </rPh>
    <rPh sb="14" eb="15">
      <t>トウ</t>
    </rPh>
    <phoneticPr fontId="30"/>
  </si>
  <si>
    <t>補装具</t>
    <rPh sb="0" eb="3">
      <t>ホソウグ</t>
    </rPh>
    <phoneticPr fontId="30"/>
  </si>
  <si>
    <t>介護サービス事業所・施設等</t>
    <rPh sb="0" eb="2">
      <t>カイゴ</t>
    </rPh>
    <rPh sb="6" eb="9">
      <t>ジギョウショ</t>
    </rPh>
    <rPh sb="10" eb="12">
      <t>シセツ</t>
    </rPh>
    <rPh sb="12" eb="13">
      <t>トウ</t>
    </rPh>
    <phoneticPr fontId="30"/>
  </si>
  <si>
    <t>医療（食材費関係）</t>
    <rPh sb="0" eb="2">
      <t>イリョウ</t>
    </rPh>
    <rPh sb="3" eb="5">
      <t>ショクザイ</t>
    </rPh>
    <rPh sb="5" eb="6">
      <t>ヒ</t>
    </rPh>
    <rPh sb="6" eb="8">
      <t>カンケイ</t>
    </rPh>
    <phoneticPr fontId="30"/>
  </si>
  <si>
    <t>医療（光熱費関係）</t>
    <rPh sb="0" eb="2">
      <t>イリョウ</t>
    </rPh>
    <rPh sb="3" eb="6">
      <t>コウネツヒ</t>
    </rPh>
    <rPh sb="6" eb="8">
      <t>カンケイ</t>
    </rPh>
    <phoneticPr fontId="30"/>
  </si>
  <si>
    <t>特別高圧</t>
    <rPh sb="0" eb="2">
      <t>トクベツ</t>
    </rPh>
    <rPh sb="2" eb="4">
      <t>コウアツ</t>
    </rPh>
    <phoneticPr fontId="30"/>
  </si>
  <si>
    <t>防犯対策</t>
    <rPh sb="0" eb="2">
      <t>ボウハン</t>
    </rPh>
    <rPh sb="2" eb="4">
      <t>タイサク</t>
    </rPh>
    <phoneticPr fontId="30"/>
  </si>
  <si>
    <t>私立学校</t>
    <rPh sb="0" eb="2">
      <t>シリツ</t>
    </rPh>
    <rPh sb="2" eb="4">
      <t>ガッコウ</t>
    </rPh>
    <phoneticPr fontId="30"/>
  </si>
  <si>
    <t>学用品費・実験資材等</t>
    <rPh sb="0" eb="3">
      <t>ガクヨウヒン</t>
    </rPh>
    <rPh sb="3" eb="4">
      <t>ヒ</t>
    </rPh>
    <rPh sb="5" eb="7">
      <t>ジッケン</t>
    </rPh>
    <rPh sb="7" eb="9">
      <t>シザイ</t>
    </rPh>
    <rPh sb="9" eb="10">
      <t>トウ</t>
    </rPh>
    <phoneticPr fontId="30"/>
  </si>
  <si>
    <t>給食</t>
    <rPh sb="0" eb="2">
      <t>キュウショク</t>
    </rPh>
    <phoneticPr fontId="30"/>
  </si>
  <si>
    <t>水道事業者</t>
    <rPh sb="0" eb="2">
      <t>スイドウ</t>
    </rPh>
    <rPh sb="2" eb="4">
      <t>ジギョウ</t>
    </rPh>
    <rPh sb="4" eb="5">
      <t>シャ</t>
    </rPh>
    <phoneticPr fontId="30"/>
  </si>
  <si>
    <t>生活衛生関係営業者</t>
    <rPh sb="0" eb="2">
      <t>セイカツ</t>
    </rPh>
    <rPh sb="2" eb="4">
      <t>エイセイ</t>
    </rPh>
    <rPh sb="4" eb="6">
      <t>カンケイ</t>
    </rPh>
    <rPh sb="6" eb="9">
      <t>エイギョウシャ</t>
    </rPh>
    <phoneticPr fontId="30"/>
  </si>
  <si>
    <t>農業集落排水事業者</t>
    <rPh sb="0" eb="2">
      <t>ノウギョウ</t>
    </rPh>
    <rPh sb="2" eb="4">
      <t>シュウラク</t>
    </rPh>
    <rPh sb="4" eb="6">
      <t>ハイスイ</t>
    </rPh>
    <rPh sb="6" eb="9">
      <t>ジギョウシャ</t>
    </rPh>
    <phoneticPr fontId="30"/>
  </si>
  <si>
    <t>漁業集落排水事業者</t>
    <rPh sb="0" eb="2">
      <t>ギョギョウ</t>
    </rPh>
    <rPh sb="2" eb="4">
      <t>シュウラク</t>
    </rPh>
    <rPh sb="4" eb="6">
      <t>ハイスイ</t>
    </rPh>
    <rPh sb="6" eb="9">
      <t>ジギョウシャ</t>
    </rPh>
    <phoneticPr fontId="30"/>
  </si>
  <si>
    <t>下水道事業者</t>
    <rPh sb="0" eb="3">
      <t>ゲスイドウ</t>
    </rPh>
    <rPh sb="3" eb="5">
      <t>ジギョウ</t>
    </rPh>
    <rPh sb="5" eb="6">
      <t>シャ</t>
    </rPh>
    <phoneticPr fontId="30"/>
  </si>
  <si>
    <t>運輸交通・物流・観光事業者</t>
    <rPh sb="0" eb="2">
      <t>ウンユ</t>
    </rPh>
    <rPh sb="2" eb="4">
      <t>コウツウ</t>
    </rPh>
    <rPh sb="5" eb="7">
      <t>ブツリュウ</t>
    </rPh>
    <rPh sb="8" eb="10">
      <t>カンコウ</t>
    </rPh>
    <rPh sb="10" eb="13">
      <t>ジギョウシャ</t>
    </rPh>
    <phoneticPr fontId="30"/>
  </si>
  <si>
    <t>ＬＰガス</t>
  </si>
  <si>
    <t>民間委託の運用</t>
    <rPh sb="0" eb="2">
      <t>ミンカン</t>
    </rPh>
    <rPh sb="2" eb="4">
      <t>イタク</t>
    </rPh>
    <rPh sb="5" eb="7">
      <t>ウンヨウ</t>
    </rPh>
    <phoneticPr fontId="30"/>
  </si>
  <si>
    <t>灯油</t>
    <rPh sb="0" eb="2">
      <t>トウユ</t>
    </rPh>
    <phoneticPr fontId="30"/>
  </si>
  <si>
    <t>省エネ家電買い替え等</t>
    <rPh sb="0" eb="1">
      <t>ショウ</t>
    </rPh>
    <rPh sb="3" eb="6">
      <t>カデンカ</t>
    </rPh>
    <rPh sb="7" eb="8">
      <t>カ</t>
    </rPh>
    <rPh sb="9" eb="10">
      <t>トウ</t>
    </rPh>
    <phoneticPr fontId="30"/>
  </si>
  <si>
    <t>児童養護施設等</t>
    <rPh sb="0" eb="6">
      <t>ジドウヨウゴシセツ</t>
    </rPh>
    <rPh sb="6" eb="7">
      <t>トウ</t>
    </rPh>
    <phoneticPr fontId="30"/>
  </si>
  <si>
    <t>卸売市場関係</t>
    <rPh sb="0" eb="6">
      <t>オロシウリシジョウカンケイ</t>
    </rPh>
    <phoneticPr fontId="30"/>
  </si>
  <si>
    <t>薬局</t>
    <rPh sb="0" eb="2">
      <t>ヤッキョク</t>
    </rPh>
    <phoneticPr fontId="30"/>
  </si>
  <si>
    <t>工業用水</t>
    <rPh sb="0" eb="4">
      <t>コウギョウヨウスイ</t>
    </rPh>
    <phoneticPr fontId="30"/>
  </si>
  <si>
    <t>公立学校施設</t>
    <rPh sb="0" eb="4">
      <t>コウリツガッコウ</t>
    </rPh>
    <rPh sb="4" eb="6">
      <t>シセツ</t>
    </rPh>
    <phoneticPr fontId="30"/>
  </si>
  <si>
    <t>大学病院</t>
    <rPh sb="0" eb="4">
      <t>ダイガクビョウイン</t>
    </rPh>
    <phoneticPr fontId="30"/>
  </si>
  <si>
    <t>低所得のひとり親世帯への給付金等</t>
    <rPh sb="0" eb="3">
      <t>テイショトク</t>
    </rPh>
    <rPh sb="7" eb="10">
      <t>オヤセタイ</t>
    </rPh>
    <rPh sb="12" eb="16">
      <t>キュウフキントウ</t>
    </rPh>
    <phoneticPr fontId="30"/>
  </si>
  <si>
    <t>女性自立支援施設等</t>
    <rPh sb="0" eb="9">
      <t>ジョセイジリツシエンシセツトウ</t>
    </rPh>
    <phoneticPr fontId="30"/>
  </si>
  <si>
    <t>日常生活支援住居施設</t>
    <rPh sb="0" eb="10">
      <t>ニチジョウセイカツシエンジュウキョシセツ</t>
    </rPh>
    <phoneticPr fontId="30"/>
  </si>
  <si>
    <t>介護施設等の整備費</t>
    <rPh sb="0" eb="5">
      <t>カイゴシセツトウ</t>
    </rPh>
    <rPh sb="6" eb="9">
      <t>セイビヒ</t>
    </rPh>
    <phoneticPr fontId="30"/>
  </si>
  <si>
    <t>公営企業のとりまとめ（水道・下水等）</t>
    <rPh sb="0" eb="4">
      <t>コウエイキギョウ</t>
    </rPh>
    <rPh sb="11" eb="13">
      <t>スイドウ</t>
    </rPh>
    <rPh sb="14" eb="17">
      <t>ゲスイトウ</t>
    </rPh>
    <phoneticPr fontId="30"/>
  </si>
  <si>
    <t>施設園芸・茶事業者</t>
    <rPh sb="0" eb="4">
      <t>シセツエンゲイ</t>
    </rPh>
    <rPh sb="5" eb="9">
      <t>チャジギョウシャ</t>
    </rPh>
    <phoneticPr fontId="30"/>
  </si>
  <si>
    <t>酒蔵</t>
    <rPh sb="0" eb="2">
      <t>シュゾウ</t>
    </rPh>
    <phoneticPr fontId="30"/>
  </si>
  <si>
    <t>公共調達</t>
    <rPh sb="0" eb="4">
      <t>コウキョウチョウタツ</t>
    </rPh>
    <phoneticPr fontId="30"/>
  </si>
  <si>
    <t>対象分野_R7</t>
    <rPh sb="0" eb="2">
      <t>タイショウ</t>
    </rPh>
    <rPh sb="2" eb="4">
      <t>ブンヤ</t>
    </rPh>
    <phoneticPr fontId="30"/>
  </si>
  <si>
    <t>農林水産・食品分野　</t>
    <rPh sb="0" eb="2">
      <t>ノウリン</t>
    </rPh>
    <rPh sb="2" eb="4">
      <t>スイサン</t>
    </rPh>
    <rPh sb="5" eb="7">
      <t>ショクヒン</t>
    </rPh>
    <rPh sb="7" eb="9">
      <t>ブンヤ</t>
    </rPh>
    <phoneticPr fontId="30"/>
  </si>
  <si>
    <t>中小企業・小規模事業者の賃上げ環境整備</t>
    <phoneticPr fontId="30"/>
  </si>
  <si>
    <t>ビルメンテナンス業</t>
    <phoneticPr fontId="30"/>
  </si>
  <si>
    <t>キャッシュレスポイント還元事業</t>
    <phoneticPr fontId="30"/>
  </si>
  <si>
    <t>商品券</t>
    <rPh sb="0" eb="3">
      <t>ショウヒンケン</t>
    </rPh>
    <phoneticPr fontId="30"/>
  </si>
  <si>
    <t>プレミアム商品券</t>
    <rPh sb="5" eb="8">
      <t>ショウヒンケン</t>
    </rPh>
    <phoneticPr fontId="30"/>
  </si>
  <si>
    <t>電子クーポン</t>
    <rPh sb="0" eb="2">
      <t>デンシ</t>
    </rPh>
    <phoneticPr fontId="30"/>
  </si>
  <si>
    <t>地域ポイント</t>
    <rPh sb="0" eb="2">
      <t>チイキ</t>
    </rPh>
    <phoneticPr fontId="30"/>
  </si>
  <si>
    <t>農林水産・食品分野の細分化項目</t>
    <rPh sb="10" eb="13">
      <t>サイブンカ</t>
    </rPh>
    <rPh sb="13" eb="15">
      <t>コウモク</t>
    </rPh>
    <phoneticPr fontId="30"/>
  </si>
  <si>
    <t>プレミアム付商品券</t>
    <rPh sb="5" eb="6">
      <t>ツ</t>
    </rPh>
    <rPh sb="6" eb="9">
      <t>ショウヒンケン</t>
    </rPh>
    <phoneticPr fontId="30"/>
  </si>
  <si>
    <t>地域商品券</t>
    <rPh sb="0" eb="5">
      <t>チイキショウヒンケン</t>
    </rPh>
    <phoneticPr fontId="30"/>
  </si>
  <si>
    <t>ポイント還元</t>
    <rPh sb="4" eb="6">
      <t>カンゲン</t>
    </rPh>
    <phoneticPr fontId="30"/>
  </si>
  <si>
    <t>おこめ券</t>
    <rPh sb="3" eb="4">
      <t>ケン</t>
    </rPh>
    <phoneticPr fontId="30"/>
  </si>
  <si>
    <t>お米クーポン</t>
    <rPh sb="1" eb="2">
      <t>コメ</t>
    </rPh>
    <phoneticPr fontId="30"/>
  </si>
  <si>
    <t>卸売市場</t>
    <rPh sb="0" eb="2">
      <t>オロシウ</t>
    </rPh>
    <rPh sb="2" eb="4">
      <t>シジョウ</t>
    </rPh>
    <phoneticPr fontId="30"/>
  </si>
  <si>
    <t>施設園芸</t>
    <rPh sb="0" eb="4">
      <t>シセツエンゲイ</t>
    </rPh>
    <phoneticPr fontId="30"/>
  </si>
  <si>
    <t>農業水利施設</t>
    <rPh sb="0" eb="6">
      <t>ノウギョウスイリシセツ</t>
    </rPh>
    <phoneticPr fontId="30"/>
  </si>
  <si>
    <t>畜産関係施設</t>
    <rPh sb="0" eb="6">
      <t>チクサンカンケイシセツ</t>
    </rPh>
    <phoneticPr fontId="30"/>
  </si>
  <si>
    <t>林業</t>
    <rPh sb="0" eb="2">
      <t>リンギョウ</t>
    </rPh>
    <phoneticPr fontId="30"/>
  </si>
  <si>
    <t>漁船</t>
    <rPh sb="0" eb="2">
      <t>ギョセン</t>
    </rPh>
    <phoneticPr fontId="30"/>
  </si>
  <si>
    <t>農業経営</t>
    <rPh sb="0" eb="4">
      <t>ノウギョウケイエイ</t>
    </rPh>
    <phoneticPr fontId="30"/>
  </si>
  <si>
    <t>畜産経営</t>
    <rPh sb="0" eb="4">
      <t>チクサンケイエイ</t>
    </rPh>
    <phoneticPr fontId="30"/>
  </si>
  <si>
    <t>畜産物</t>
    <rPh sb="0" eb="3">
      <t>チクサンブツ</t>
    </rPh>
    <phoneticPr fontId="30"/>
  </si>
  <si>
    <t>水産物</t>
    <rPh sb="0" eb="3">
      <t>スイサンブツ</t>
    </rPh>
    <phoneticPr fontId="30"/>
  </si>
  <si>
    <t>園芸農産物等</t>
    <rPh sb="0" eb="5">
      <t>エンゲイノウサンブツ</t>
    </rPh>
    <rPh sb="5" eb="6">
      <t>トウ</t>
    </rPh>
    <phoneticPr fontId="30"/>
  </si>
  <si>
    <t>鳥獣被害対策（ジビエ利用）</t>
    <rPh sb="0" eb="6">
      <t>チョウジュウヒガイタイサク</t>
    </rPh>
    <rPh sb="10" eb="12">
      <t>リヨウ</t>
    </rPh>
    <phoneticPr fontId="30"/>
  </si>
  <si>
    <t>農業資材</t>
    <rPh sb="0" eb="4">
      <t>ノウギョウシザイ</t>
    </rPh>
    <phoneticPr fontId="30"/>
  </si>
  <si>
    <t>酒米</t>
    <rPh sb="0" eb="2">
      <t>サカマイ</t>
    </rPh>
    <phoneticPr fontId="30"/>
  </si>
  <si>
    <t>中小企業・小規模事業者の賃上げ環境整備の細分化項目</t>
    <rPh sb="20" eb="25">
      <t>サイブンカコウモク</t>
    </rPh>
    <phoneticPr fontId="30"/>
  </si>
  <si>
    <t>価格転嫁の推進</t>
    <rPh sb="0" eb="4">
      <t>カカクテンカ</t>
    </rPh>
    <rPh sb="5" eb="7">
      <t>スイシン</t>
    </rPh>
    <phoneticPr fontId="30"/>
  </si>
  <si>
    <t>伴奏支援の強化</t>
    <rPh sb="0" eb="4">
      <t>バンソウシエン</t>
    </rPh>
    <rPh sb="5" eb="7">
      <t>キョウカ</t>
    </rPh>
    <phoneticPr fontId="30"/>
  </si>
  <si>
    <t>省力化・生産性向上支援</t>
    <rPh sb="0" eb="3">
      <t>ショウリョクカ</t>
    </rPh>
    <rPh sb="4" eb="9">
      <t>セイサンセイコウジョウ</t>
    </rPh>
    <rPh sb="9" eb="11">
      <t>シエン</t>
    </rPh>
    <phoneticPr fontId="30"/>
  </si>
  <si>
    <t>経営構造転換の促進</t>
    <rPh sb="0" eb="6">
      <t>ケイエイコウゾウテンカン</t>
    </rPh>
    <rPh sb="7" eb="9">
      <t>ソクシン</t>
    </rPh>
    <phoneticPr fontId="30"/>
  </si>
  <si>
    <t>金融支援</t>
    <rPh sb="0" eb="4">
      <t>キンユウシエン</t>
    </rPh>
    <phoneticPr fontId="30"/>
  </si>
  <si>
    <t>一定額以上の賃上げに向けた取組み支援</t>
    <rPh sb="0" eb="5">
      <t>イッテイガクイジョウ</t>
    </rPh>
    <rPh sb="6" eb="8">
      <t>チンア</t>
    </rPh>
    <rPh sb="10" eb="11">
      <t>ム</t>
    </rPh>
    <rPh sb="13" eb="15">
      <t>トリク</t>
    </rPh>
    <rPh sb="16" eb="18">
      <t>シエン</t>
    </rPh>
    <phoneticPr fontId="30"/>
  </si>
  <si>
    <t>最低賃金引上げへの対応</t>
    <rPh sb="0" eb="4">
      <t>サイテイチンギン</t>
    </rPh>
    <rPh sb="4" eb="6">
      <t>ヒキア</t>
    </rPh>
    <rPh sb="9" eb="11">
      <t>タイオウ</t>
    </rPh>
    <phoneticPr fontId="30"/>
  </si>
  <si>
    <t>数式で表現すると面倒なので、以下のとおり基金に○が入っているNoを拾えるようにする</t>
    <rPh sb="0" eb="2">
      <t>スウシキ</t>
    </rPh>
    <rPh sb="3" eb="5">
      <t>ヒョウゲン</t>
    </rPh>
    <rPh sb="8" eb="10">
      <t>メンドウ</t>
    </rPh>
    <rPh sb="14" eb="16">
      <t>イカ</t>
    </rPh>
    <rPh sb="20" eb="22">
      <t>キキン</t>
    </rPh>
    <rPh sb="25" eb="26">
      <t>ハイ</t>
    </rPh>
    <rPh sb="33" eb="34">
      <t>ヒロ</t>
    </rPh>
    <phoneticPr fontId="30"/>
  </si>
  <si>
    <t>都道府県・市町村名</t>
  </si>
  <si>
    <t>チェック結果</t>
    <rPh sb="4" eb="6">
      <t>ケッカ</t>
    </rPh>
    <phoneticPr fontId="30"/>
  </si>
  <si>
    <t>担当部局課名</t>
  </si>
  <si>
    <t>担当者氏名</t>
    <phoneticPr fontId="30"/>
  </si>
  <si>
    <t>全事業について確認した結果間違いなければ「○」を選択してください。
システムチェック欄は全て○であることを確認してください。</t>
    <rPh sb="0" eb="3">
      <t>ゼンジギョウ</t>
    </rPh>
    <rPh sb="7" eb="9">
      <t>カクニン</t>
    </rPh>
    <rPh sb="11" eb="13">
      <t>ケッカ</t>
    </rPh>
    <rPh sb="13" eb="15">
      <t>マチガ</t>
    </rPh>
    <rPh sb="24" eb="26">
      <t>センタク</t>
    </rPh>
    <rPh sb="42" eb="43">
      <t>ラン</t>
    </rPh>
    <rPh sb="44" eb="45">
      <t>スベ</t>
    </rPh>
    <rPh sb="53" eb="55">
      <t>カクニン</t>
    </rPh>
    <phoneticPr fontId="20"/>
  </si>
  <si>
    <t>共通</t>
    <rPh sb="0" eb="2">
      <t>キョウツウ</t>
    </rPh>
    <phoneticPr fontId="30"/>
  </si>
  <si>
    <r>
      <t>金額が</t>
    </r>
    <r>
      <rPr>
        <u/>
        <sz val="14"/>
        <color rgb="FFFF0000"/>
        <rFont val="ＭＳ Ｐゴシック"/>
        <family val="3"/>
        <charset val="128"/>
      </rPr>
      <t>千円単位</t>
    </r>
    <r>
      <rPr>
        <sz val="14"/>
        <rFont val="ＭＳ Ｐゴシック"/>
        <family val="3"/>
      </rPr>
      <t>で記入されているか</t>
    </r>
    <phoneticPr fontId="30"/>
  </si>
  <si>
    <t>各事業について、実施の確実性が十分に見込まれるものであるか、またエネルギー・食料品価格等の物価高騰の影響を受けた生活者や事業者の支援を主たる目的とする事業であって交付金による支援の効果が当該生活者や事業者に直接的に及ぶ事業として整理されているか</t>
    <rPh sb="38" eb="41">
      <t>ショクリョウヒン</t>
    </rPh>
    <rPh sb="41" eb="43">
      <t>カカク</t>
    </rPh>
    <rPh sb="43" eb="44">
      <t>トウ</t>
    </rPh>
    <rPh sb="45" eb="47">
      <t>ブッカ</t>
    </rPh>
    <rPh sb="47" eb="49">
      <t>コウトウ</t>
    </rPh>
    <rPh sb="50" eb="52">
      <t>エイキョウ</t>
    </rPh>
    <rPh sb="53" eb="54">
      <t>ウ</t>
    </rPh>
    <rPh sb="56" eb="59">
      <t>セイカツシャ</t>
    </rPh>
    <rPh sb="60" eb="63">
      <t>ジギョウシャ</t>
    </rPh>
    <rPh sb="64" eb="66">
      <t>シエン</t>
    </rPh>
    <rPh sb="67" eb="68">
      <t>シュ</t>
    </rPh>
    <rPh sb="70" eb="72">
      <t>モクテキ</t>
    </rPh>
    <rPh sb="75" eb="77">
      <t>ジギョウ</t>
    </rPh>
    <rPh sb="81" eb="84">
      <t>コウフキン</t>
    </rPh>
    <rPh sb="87" eb="89">
      <t>シエン</t>
    </rPh>
    <rPh sb="90" eb="92">
      <t>コウカ</t>
    </rPh>
    <rPh sb="93" eb="95">
      <t>トウガイ</t>
    </rPh>
    <rPh sb="95" eb="98">
      <t>セイカツシャ</t>
    </rPh>
    <rPh sb="99" eb="102">
      <t>ジギョウシャ</t>
    </rPh>
    <rPh sb="103" eb="106">
      <t>チョクセツテキ</t>
    </rPh>
    <rPh sb="107" eb="108">
      <t>オヨ</t>
    </rPh>
    <rPh sb="109" eb="111">
      <t>ジギョウ</t>
    </rPh>
    <phoneticPr fontId="30"/>
  </si>
  <si>
    <t>事業の概要に、①目的・効果、②交付金を充当する経費内容、③積算根拠（対象数、単価等）④事業の対象（交付対象者、対象施設等）について、記入要領等に基づきそれぞれ明記されているか</t>
    <phoneticPr fontId="20"/>
  </si>
  <si>
    <t>すべての事業において、事業の概要の①目的・効果に、エネルギー・食料品価格等の物価高騰の影響を受けた生活者や事業者の支援を主たる目的とする事業である旨、明記されているか</t>
    <rPh sb="31" eb="34">
      <t>ショクリョウヒン</t>
    </rPh>
    <rPh sb="34" eb="36">
      <t>カカク</t>
    </rPh>
    <rPh sb="36" eb="37">
      <t>トウ</t>
    </rPh>
    <rPh sb="38" eb="40">
      <t>ブッカ</t>
    </rPh>
    <rPh sb="40" eb="42">
      <t>コウトウ</t>
    </rPh>
    <rPh sb="43" eb="45">
      <t>エイキョウ</t>
    </rPh>
    <rPh sb="46" eb="47">
      <t>ウ</t>
    </rPh>
    <rPh sb="49" eb="52">
      <t>セイカツシャ</t>
    </rPh>
    <rPh sb="53" eb="56">
      <t>ジギョウシャ</t>
    </rPh>
    <rPh sb="57" eb="59">
      <t>シエン</t>
    </rPh>
    <rPh sb="60" eb="61">
      <t>シュ</t>
    </rPh>
    <rPh sb="63" eb="65">
      <t>モクテキ</t>
    </rPh>
    <rPh sb="68" eb="70">
      <t>ジギョウ</t>
    </rPh>
    <rPh sb="73" eb="74">
      <t>ムネ</t>
    </rPh>
    <phoneticPr fontId="20"/>
  </si>
  <si>
    <t>交付対象事業として以下のものを計上していないか</t>
    <phoneticPr fontId="20"/>
  </si>
  <si>
    <t>地方公共団体の職員の人件費（物価高騰対応のための体制拡充等に必要となるもの（任期の定めのない常勤職員の給料分を除く）を除く）</t>
    <rPh sb="0" eb="2">
      <t>チホウ</t>
    </rPh>
    <rPh sb="2" eb="4">
      <t>コウキョウ</t>
    </rPh>
    <rPh sb="4" eb="6">
      <t>ダンタイ</t>
    </rPh>
    <rPh sb="14" eb="16">
      <t>ブッカ</t>
    </rPh>
    <rPh sb="16" eb="18">
      <t>コウトウ</t>
    </rPh>
    <rPh sb="18" eb="20">
      <t>タイオウ</t>
    </rPh>
    <rPh sb="24" eb="26">
      <t>タイセイ</t>
    </rPh>
    <rPh sb="26" eb="28">
      <t>カクジュウ</t>
    </rPh>
    <rPh sb="28" eb="29">
      <t>トウ</t>
    </rPh>
    <rPh sb="30" eb="32">
      <t>ヒツヨウ</t>
    </rPh>
    <rPh sb="38" eb="40">
      <t>ニンキ</t>
    </rPh>
    <rPh sb="41" eb="42">
      <t>サダ</t>
    </rPh>
    <rPh sb="46" eb="48">
      <t>ジョウキン</t>
    </rPh>
    <rPh sb="48" eb="50">
      <t>ショクイン</t>
    </rPh>
    <rPh sb="51" eb="53">
      <t>キュウリョウ</t>
    </rPh>
    <rPh sb="53" eb="54">
      <t>ブン</t>
    </rPh>
    <rPh sb="55" eb="56">
      <t>ノゾ</t>
    </rPh>
    <rPh sb="59" eb="60">
      <t>ノゾ</t>
    </rPh>
    <phoneticPr fontId="20"/>
  </si>
  <si>
    <t>用地の取得費</t>
    <rPh sb="3" eb="5">
      <t>シュトク</t>
    </rPh>
    <rPh sb="5" eb="6">
      <t>ヒ</t>
    </rPh>
    <phoneticPr fontId="20"/>
  </si>
  <si>
    <t>貸付金・保証金（繰上償還による保証金の過払い相当分の返金に伴う国庫返納を要するもの。利子補給または信用保証料補助は除く）</t>
    <rPh sb="10" eb="12">
      <t>ショウカン</t>
    </rPh>
    <rPh sb="42" eb="44">
      <t>リシ</t>
    </rPh>
    <rPh sb="44" eb="46">
      <t>ホキュウ</t>
    </rPh>
    <rPh sb="49" eb="51">
      <t>シンヨウ</t>
    </rPh>
    <rPh sb="51" eb="53">
      <t>ホショウ</t>
    </rPh>
    <rPh sb="53" eb="54">
      <t>リョウ</t>
    </rPh>
    <rPh sb="54" eb="56">
      <t>ホジョ</t>
    </rPh>
    <rPh sb="57" eb="58">
      <t>ノゾ</t>
    </rPh>
    <phoneticPr fontId="20"/>
  </si>
  <si>
    <r>
      <t xml:space="preserve">物価高騰対応と関連しない施設の整備自体を主目的とするもの
物価高騰への対応と関連しないインフラ整備等のハード事業に係る費用
</t>
    </r>
    <r>
      <rPr>
        <sz val="14"/>
        <rFont val="ＭＳ Ｐゴシック"/>
        <family val="3"/>
        <charset val="128"/>
      </rPr>
      <t>（物価高騰対応に関連する調達価格の上昇分のうち、実質的な賃上げにつながるものについては対象となる）</t>
    </r>
    <rPh sb="0" eb="2">
      <t>ブッカ</t>
    </rPh>
    <rPh sb="2" eb="4">
      <t>コウトウ</t>
    </rPh>
    <rPh sb="4" eb="6">
      <t>タイオウ</t>
    </rPh>
    <rPh sb="7" eb="9">
      <t>カンレン</t>
    </rPh>
    <rPh sb="12" eb="14">
      <t>シセツ</t>
    </rPh>
    <rPh sb="15" eb="17">
      <t>セイビ</t>
    </rPh>
    <rPh sb="17" eb="19">
      <t>ジタイ</t>
    </rPh>
    <rPh sb="20" eb="23">
      <t>シュモクテキ</t>
    </rPh>
    <rPh sb="29" eb="31">
      <t>ブッカ</t>
    </rPh>
    <rPh sb="31" eb="33">
      <t>コウトウ</t>
    </rPh>
    <rPh sb="35" eb="37">
      <t>タイオウ</t>
    </rPh>
    <rPh sb="38" eb="40">
      <t>カンレン</t>
    </rPh>
    <rPh sb="47" eb="49">
      <t>セイビ</t>
    </rPh>
    <rPh sb="49" eb="50">
      <t>トウ</t>
    </rPh>
    <rPh sb="54" eb="56">
      <t>ジギョウ</t>
    </rPh>
    <rPh sb="57" eb="58">
      <t>カカ</t>
    </rPh>
    <rPh sb="59" eb="61">
      <t>ヒヨウ</t>
    </rPh>
    <phoneticPr fontId="20"/>
  </si>
  <si>
    <t>要件を満たさない基金への積立金</t>
    <rPh sb="0" eb="2">
      <t>ヨウケン</t>
    </rPh>
    <rPh sb="3" eb="4">
      <t>ミ</t>
    </rPh>
    <rPh sb="8" eb="10">
      <t>キキン</t>
    </rPh>
    <rPh sb="12" eb="13">
      <t>ツ</t>
    </rPh>
    <rPh sb="13" eb="14">
      <t>タ</t>
    </rPh>
    <rPh sb="14" eb="15">
      <t>キン</t>
    </rPh>
    <phoneticPr fontId="20"/>
  </si>
  <si>
    <t>国の予算年度が入力されているか</t>
    <rPh sb="0" eb="1">
      <t>クニ</t>
    </rPh>
    <rPh sb="2" eb="4">
      <t>ヨサン</t>
    </rPh>
    <rPh sb="4" eb="6">
      <t>ネンド</t>
    </rPh>
    <rPh sb="7" eb="9">
      <t>ニュウリョク</t>
    </rPh>
    <phoneticPr fontId="30"/>
  </si>
  <si>
    <t>枠の入力が正しくされているか</t>
    <rPh sb="0" eb="1">
      <t>ワク</t>
    </rPh>
    <rPh sb="2" eb="4">
      <t>ニュウリョク</t>
    </rPh>
    <rPh sb="5" eb="6">
      <t>タダ</t>
    </rPh>
    <phoneticPr fontId="30"/>
  </si>
  <si>
    <t>エネルギー・食料品価格等の物価高騰の影響を受けた生活者等に対して事業の効果が直接及ぶことを確認し、「○」を選択しているか</t>
    <rPh sb="45" eb="47">
      <t>カクニン</t>
    </rPh>
    <rPh sb="53" eb="55">
      <t>センタク</t>
    </rPh>
    <phoneticPr fontId="30"/>
  </si>
  <si>
    <t>臨時の措置であることが分かる名称であることを確認し、「○」を選択しているか</t>
    <rPh sb="22" eb="24">
      <t>カクニン</t>
    </rPh>
    <rPh sb="30" eb="32">
      <t>センタク</t>
    </rPh>
    <phoneticPr fontId="30"/>
  </si>
  <si>
    <t>経済対策との関係が入力されているか</t>
    <rPh sb="9" eb="11">
      <t>ニュウリョク</t>
    </rPh>
    <phoneticPr fontId="30"/>
  </si>
  <si>
    <t>対象外経費に臨時交付金を充当していないことを確認し、「○」を選択しているか</t>
    <rPh sb="0" eb="2">
      <t>タイショウ</t>
    </rPh>
    <rPh sb="2" eb="3">
      <t>ガイ</t>
    </rPh>
    <rPh sb="3" eb="5">
      <t>ケイヒ</t>
    </rPh>
    <rPh sb="6" eb="8">
      <t>リンジ</t>
    </rPh>
    <rPh sb="8" eb="11">
      <t>コウフキン</t>
    </rPh>
    <rPh sb="12" eb="14">
      <t>ジュウトウ</t>
    </rPh>
    <rPh sb="22" eb="24">
      <t>カクニン</t>
    </rPh>
    <rPh sb="30" eb="32">
      <t>センタク</t>
    </rPh>
    <phoneticPr fontId="30"/>
  </si>
  <si>
    <t>推奨事業メニューの選択漏れがないか</t>
    <rPh sb="0" eb="2">
      <t>スイショウ</t>
    </rPh>
    <rPh sb="2" eb="4">
      <t>ジギョウ</t>
    </rPh>
    <rPh sb="9" eb="11">
      <t>センタク</t>
    </rPh>
    <rPh sb="11" eb="12">
      <t>モ</t>
    </rPh>
    <phoneticPr fontId="30"/>
  </si>
  <si>
    <t>事業概要が記載されているか</t>
    <rPh sb="0" eb="2">
      <t>ジギョウ</t>
    </rPh>
    <rPh sb="2" eb="4">
      <t>ガイヨウ</t>
    </rPh>
    <rPh sb="5" eb="7">
      <t>キサイ</t>
    </rPh>
    <phoneticPr fontId="30"/>
  </si>
  <si>
    <t>基金対象事業について、基金シートに記載されているか</t>
    <rPh sb="0" eb="2">
      <t>キキン</t>
    </rPh>
    <rPh sb="2" eb="4">
      <t>タイショウ</t>
    </rPh>
    <rPh sb="4" eb="6">
      <t>ジギョウ</t>
    </rPh>
    <rPh sb="11" eb="13">
      <t>キキン</t>
    </rPh>
    <rPh sb="17" eb="19">
      <t>キサイ</t>
    </rPh>
    <phoneticPr fontId="20"/>
  </si>
  <si>
    <t>予算区分が選択されているか、想定外の予算区分が選択されていないか</t>
    <rPh sb="5" eb="7">
      <t>センタク</t>
    </rPh>
    <rPh sb="14" eb="17">
      <t>ソウテイガイ</t>
    </rPh>
    <rPh sb="18" eb="22">
      <t>ヨサンクブン</t>
    </rPh>
    <rPh sb="23" eb="25">
      <t>センタク</t>
    </rPh>
    <phoneticPr fontId="30"/>
  </si>
  <si>
    <t>コピー＆ペーストやオートフィル機能により、プルダウンより選択する項目について、選択肢外の記載がされていないか</t>
    <rPh sb="15" eb="17">
      <t>キノウ</t>
    </rPh>
    <rPh sb="28" eb="30">
      <t>センタク</t>
    </rPh>
    <rPh sb="32" eb="34">
      <t>コウモク</t>
    </rPh>
    <rPh sb="39" eb="42">
      <t>センタクシ</t>
    </rPh>
    <rPh sb="42" eb="43">
      <t>ガイ</t>
    </rPh>
    <rPh sb="44" eb="46">
      <t>キサイ</t>
    </rPh>
    <phoneticPr fontId="30"/>
  </si>
  <si>
    <t>フィルターで絞り込みがなされていないか</t>
    <rPh sb="6" eb="7">
      <t>シボ</t>
    </rPh>
    <rPh sb="8" eb="9">
      <t>コ</t>
    </rPh>
    <phoneticPr fontId="30"/>
  </si>
  <si>
    <t>F列（地方単独事業）に「○」が無いのに、他の項目が記載されていないか</t>
    <rPh sb="1" eb="2">
      <t>レツ</t>
    </rPh>
    <rPh sb="3" eb="5">
      <t>チホウ</t>
    </rPh>
    <rPh sb="5" eb="7">
      <t>タンドク</t>
    </rPh>
    <rPh sb="7" eb="9">
      <t>ジギョウ</t>
    </rPh>
    <rPh sb="15" eb="16">
      <t>ナ</t>
    </rPh>
    <rPh sb="20" eb="21">
      <t>ホカ</t>
    </rPh>
    <rPh sb="22" eb="24">
      <t>コウモク</t>
    </rPh>
    <rPh sb="25" eb="27">
      <t>キサイ</t>
    </rPh>
    <phoneticPr fontId="30"/>
  </si>
  <si>
    <t>自治体名_コード有り</t>
    <phoneticPr fontId="20"/>
  </si>
  <si>
    <t>団体コード_管理用</t>
    <rPh sb="0" eb="2">
      <t>ダンタイ</t>
    </rPh>
    <rPh sb="6" eb="9">
      <t>カンリヨウ</t>
    </rPh>
    <phoneticPr fontId="20"/>
  </si>
  <si>
    <t>都道府県別_括弧あり</t>
    <phoneticPr fontId="20"/>
  </si>
  <si>
    <t>自治体名</t>
  </si>
  <si>
    <t>県・市区分</t>
  </si>
  <si>
    <t>履歴_団体コード（5桁）</t>
    <rPh sb="0" eb="2">
      <t>リレキ</t>
    </rPh>
    <rPh sb="3" eb="5">
      <t>ダンタイ</t>
    </rPh>
    <rPh sb="10" eb="11">
      <t>ケタ</t>
    </rPh>
    <phoneticPr fontId="28"/>
  </si>
  <si>
    <t>履歴_団体コード（6桁）</t>
    <rPh sb="0" eb="2">
      <t>リレキ</t>
    </rPh>
    <rPh sb="3" eb="5">
      <t>ダンタイ</t>
    </rPh>
    <rPh sb="10" eb="11">
      <t>ケタ</t>
    </rPh>
    <phoneticPr fontId="28"/>
  </si>
  <si>
    <t>履歴_都道府県名（漢字）</t>
    <rPh sb="0" eb="2">
      <t>リレキ</t>
    </rPh>
    <rPh sb="3" eb="7">
      <t>トドウフケン</t>
    </rPh>
    <rPh sb="7" eb="8">
      <t>メイ</t>
    </rPh>
    <rPh sb="9" eb="11">
      <t>カンジ</t>
    </rPh>
    <phoneticPr fontId="28"/>
  </si>
  <si>
    <t>履歴_市区町村名（漢字）</t>
    <rPh sb="0" eb="2">
      <t>リレキ</t>
    </rPh>
    <rPh sb="3" eb="5">
      <t>シク</t>
    </rPh>
    <rPh sb="5" eb="7">
      <t>チョウソン</t>
    </rPh>
    <rPh sb="7" eb="8">
      <t>メイ</t>
    </rPh>
    <rPh sb="9" eb="11">
      <t>カンジ</t>
    </rPh>
    <phoneticPr fontId="28"/>
  </si>
  <si>
    <t>都道府県別_括弧あり2</t>
  </si>
  <si>
    <t>【01_北海道】</t>
  </si>
  <si>
    <t>【02_青森県】</t>
  </si>
  <si>
    <t>【03_岩手県】</t>
  </si>
  <si>
    <t>【04_宮城県】</t>
  </si>
  <si>
    <t>【05_秋田県】</t>
  </si>
  <si>
    <t>【06_山形県】</t>
  </si>
  <si>
    <t>【07_福島県】</t>
  </si>
  <si>
    <t>【08_茨城県】</t>
  </si>
  <si>
    <t>【09_栃木県】</t>
  </si>
  <si>
    <t>【10_群馬県】</t>
  </si>
  <si>
    <t>【11_埼玉県】</t>
  </si>
  <si>
    <t>【12_千葉県】</t>
  </si>
  <si>
    <t>【13_東京都】</t>
  </si>
  <si>
    <t>【14_神奈川県】</t>
  </si>
  <si>
    <t>【15_新潟県】</t>
  </si>
  <si>
    <t>【16_富山県】</t>
  </si>
  <si>
    <t>【17_石川県】</t>
  </si>
  <si>
    <t>【18_福井県】</t>
  </si>
  <si>
    <t>【19_山梨県】</t>
  </si>
  <si>
    <t>【20_長野県】</t>
  </si>
  <si>
    <t>【21_岐阜県】</t>
  </si>
  <si>
    <t>【22_静岡県】</t>
  </si>
  <si>
    <t>【23_愛知県】</t>
  </si>
  <si>
    <t>【24_三重県】</t>
  </si>
  <si>
    <t>【25_滋賀県】</t>
  </si>
  <si>
    <t>【26_京都府】</t>
  </si>
  <si>
    <t>【27_大阪府】</t>
  </si>
  <si>
    <t>【28_兵庫県】</t>
  </si>
  <si>
    <t>【29_奈良県】</t>
  </si>
  <si>
    <t>【30_和歌山県】</t>
  </si>
  <si>
    <t>【31_鳥取県】</t>
  </si>
  <si>
    <t>【32_島根県】</t>
  </si>
  <si>
    <t>【33_岡山県】</t>
  </si>
  <si>
    <t>【34_広島県】</t>
  </si>
  <si>
    <t>【35_山口県】</t>
  </si>
  <si>
    <t>【36_徳島県】</t>
  </si>
  <si>
    <t>【37_香川県】</t>
  </si>
  <si>
    <t>【38_愛媛県】</t>
  </si>
  <si>
    <t>【39_高知県】</t>
  </si>
  <si>
    <t>【40_福岡県】</t>
  </si>
  <si>
    <t>【41_佐賀県】</t>
  </si>
  <si>
    <t>【42_長崎県】</t>
  </si>
  <si>
    <t>【43_熊本県】</t>
  </si>
  <si>
    <t>【44_大分県】</t>
  </si>
  <si>
    <t>【45_宮崎県】</t>
  </si>
  <si>
    <t>【46_鹿児島県】</t>
  </si>
  <si>
    <t>【47_沖縄県】</t>
  </si>
  <si>
    <t>01000_北海道</t>
  </si>
  <si>
    <t>(都道府県分)</t>
  </si>
  <si>
    <t>010006</t>
  </si>
  <si>
    <t>02000_青森県</t>
  </si>
  <si>
    <t>03000_岩手県</t>
  </si>
  <si>
    <t>04000_宮城県</t>
  </si>
  <si>
    <t>05000_秋田県</t>
  </si>
  <si>
    <t>06000_山形県</t>
  </si>
  <si>
    <t>07000_福島県</t>
  </si>
  <si>
    <t>08000_茨城県</t>
  </si>
  <si>
    <t>09000_栃木県</t>
  </si>
  <si>
    <t>10000_群馬県</t>
  </si>
  <si>
    <t>11000_埼玉県</t>
  </si>
  <si>
    <t>12000_千葉県</t>
  </si>
  <si>
    <t>13000_東京都</t>
  </si>
  <si>
    <t>14000_神奈川県</t>
  </si>
  <si>
    <t>15000_新潟県</t>
  </si>
  <si>
    <t>16000_富山県</t>
  </si>
  <si>
    <t>17000_石川県</t>
  </si>
  <si>
    <t>18000_福井県</t>
  </si>
  <si>
    <t>19000_山梨県</t>
  </si>
  <si>
    <t>20000_長野県</t>
  </si>
  <si>
    <t>21000_岐阜県</t>
  </si>
  <si>
    <t>22000_静岡県</t>
  </si>
  <si>
    <t>23000_愛知県</t>
  </si>
  <si>
    <t>24000_三重県</t>
  </si>
  <si>
    <t>25000_滋賀県</t>
  </si>
  <si>
    <t>26000_京都府</t>
  </si>
  <si>
    <t>27000_大阪府</t>
  </si>
  <si>
    <t>28000_兵庫県</t>
  </si>
  <si>
    <t>29000_奈良県</t>
  </si>
  <si>
    <t>30000_和歌山県</t>
  </si>
  <si>
    <t>31000_鳥取県</t>
  </si>
  <si>
    <t>32000_島根県</t>
  </si>
  <si>
    <t>33000_岡山県</t>
  </si>
  <si>
    <t>34000_広島県</t>
  </si>
  <si>
    <t>35000_山口県</t>
  </si>
  <si>
    <t>36000_徳島県</t>
  </si>
  <si>
    <t>37000_香川県</t>
  </si>
  <si>
    <t>38000_愛媛県</t>
  </si>
  <si>
    <t>39000_高知県</t>
  </si>
  <si>
    <t>40000_福岡県</t>
  </si>
  <si>
    <t>41000_佐賀県</t>
  </si>
  <si>
    <t>42000_長崎県</t>
  </si>
  <si>
    <t>43000_熊本県</t>
  </si>
  <si>
    <t>44000_大分県</t>
  </si>
  <si>
    <t>45000_宮崎県</t>
  </si>
  <si>
    <t>46000_鹿児島県</t>
  </si>
  <si>
    <t>47000_沖縄県</t>
  </si>
  <si>
    <t>01100_北海道札幌市</t>
  </si>
  <si>
    <t>(市町村分)</t>
  </si>
  <si>
    <t>011002</t>
  </si>
  <si>
    <t>02201_青森県青森市</t>
  </si>
  <si>
    <t>03201_岩手県盛岡市</t>
  </si>
  <si>
    <t>04100_宮城県仙台市</t>
  </si>
  <si>
    <t>05201_秋田県秋田市</t>
  </si>
  <si>
    <t>06201_山形県山形市</t>
  </si>
  <si>
    <t>07201_福島県福島市</t>
  </si>
  <si>
    <t>08201_茨城県水戸市</t>
  </si>
  <si>
    <t>09201_栃木県宇都宮市</t>
  </si>
  <si>
    <t>10201_群馬県前橋市</t>
  </si>
  <si>
    <t>11100_埼玉県さいたま市</t>
  </si>
  <si>
    <t>12100_千葉県千葉市</t>
  </si>
  <si>
    <t>13101_東京都千代田区</t>
  </si>
  <si>
    <t>14100_神奈川県横浜市</t>
  </si>
  <si>
    <t>15100_新潟県新潟市</t>
  </si>
  <si>
    <t>16201_富山県富山市</t>
  </si>
  <si>
    <t>17201_石川県金沢市</t>
  </si>
  <si>
    <t>18201_福井県福井市</t>
  </si>
  <si>
    <t>19201_山梨県甲府市</t>
  </si>
  <si>
    <t>20201_長野県長野市</t>
  </si>
  <si>
    <t>21201_岐阜県岐阜市</t>
  </si>
  <si>
    <t>22100_静岡県静岡市</t>
  </si>
  <si>
    <t>23100_愛知県名古屋市</t>
  </si>
  <si>
    <t>24201_三重県津市</t>
  </si>
  <si>
    <t>25201_滋賀県大津市</t>
  </si>
  <si>
    <t>26100_京都府京都市</t>
  </si>
  <si>
    <t>27100_大阪府大阪市</t>
  </si>
  <si>
    <t>28100_兵庫県神戸市</t>
  </si>
  <si>
    <t>29201_奈良県奈良市</t>
  </si>
  <si>
    <t>30201_和歌山県和歌山市</t>
  </si>
  <si>
    <t>31201_鳥取県鳥取市</t>
  </si>
  <si>
    <t>32201_島根県松江市</t>
  </si>
  <si>
    <t>33100_岡山県岡山市</t>
  </si>
  <si>
    <t>34100_広島県広島市</t>
  </si>
  <si>
    <t>35201_山口県下関市</t>
  </si>
  <si>
    <t>36201_徳島県徳島市</t>
  </si>
  <si>
    <t>37201_香川県高松市</t>
  </si>
  <si>
    <t>38201_愛媛県松山市</t>
  </si>
  <si>
    <t>39201_高知県高知市</t>
  </si>
  <si>
    <t>40100_福岡県北九州市</t>
  </si>
  <si>
    <t>41201_佐賀県佐賀市</t>
  </si>
  <si>
    <t>42201_長崎県長崎市</t>
  </si>
  <si>
    <t>43100_熊本県熊本市</t>
  </si>
  <si>
    <t>44201_大分県大分市</t>
  </si>
  <si>
    <t>45201_宮崎県宮崎市</t>
  </si>
  <si>
    <t>46201_鹿児島県鹿児島市</t>
  </si>
  <si>
    <t>47201_沖縄県那覇市</t>
  </si>
  <si>
    <t>01202_北海道函館市</t>
  </si>
  <si>
    <t>012025</t>
  </si>
  <si>
    <t>02202_青森県弘前市</t>
  </si>
  <si>
    <t>03202_岩手県宮古市</t>
  </si>
  <si>
    <t>04202_宮城県石巻市</t>
  </si>
  <si>
    <t>05202_秋田県能代市</t>
  </si>
  <si>
    <t>06202_山形県米沢市</t>
  </si>
  <si>
    <t>07202_福島県会津若松市</t>
  </si>
  <si>
    <t>08202_茨城県日立市</t>
  </si>
  <si>
    <t>09202_栃木県足利市</t>
  </si>
  <si>
    <t>10202_群馬県高崎市</t>
  </si>
  <si>
    <t>11201_埼玉県川越市</t>
  </si>
  <si>
    <t>12202_千葉県銚子市</t>
  </si>
  <si>
    <t>13102_東京都中央区</t>
  </si>
  <si>
    <t>14130_神奈川県川崎市</t>
  </si>
  <si>
    <t>15202_新潟県長岡市</t>
  </si>
  <si>
    <t>16202_富山県高岡市</t>
  </si>
  <si>
    <t>17202_石川県七尾市</t>
  </si>
  <si>
    <t>18202_福井県敦賀市</t>
  </si>
  <si>
    <t>19202_山梨県富士吉田市</t>
  </si>
  <si>
    <t>20202_長野県松本市</t>
  </si>
  <si>
    <t>21202_岐阜県大垣市</t>
  </si>
  <si>
    <t>22130_静岡県浜松市</t>
  </si>
  <si>
    <t>23201_愛知県豊橋市</t>
  </si>
  <si>
    <t>24202_三重県四日市市</t>
  </si>
  <si>
    <t>25202_滋賀県彦根市</t>
  </si>
  <si>
    <t>26201_京都府福知山市</t>
  </si>
  <si>
    <t>27140_大阪府堺市</t>
  </si>
  <si>
    <t>28201_兵庫県姫路市</t>
  </si>
  <si>
    <t>29202_奈良県大和高田市</t>
  </si>
  <si>
    <t>30202_和歌山県海南市</t>
  </si>
  <si>
    <t>31202_鳥取県米子市</t>
  </si>
  <si>
    <t>32202_島根県浜田市</t>
  </si>
  <si>
    <t>33202_岡山県倉敷市</t>
  </si>
  <si>
    <t>34202_広島県呉市</t>
  </si>
  <si>
    <t>35202_山口県宇部市</t>
  </si>
  <si>
    <t>36202_徳島県鳴門市</t>
  </si>
  <si>
    <t>37202_香川県丸亀市</t>
  </si>
  <si>
    <t>38202_愛媛県今治市</t>
  </si>
  <si>
    <t>39202_高知県室戸市</t>
  </si>
  <si>
    <t>40130_福岡県福岡市</t>
  </si>
  <si>
    <t>41202_佐賀県唐津市</t>
  </si>
  <si>
    <t>42202_長崎県佐世保市</t>
  </si>
  <si>
    <t>43202_熊本県八代市</t>
  </si>
  <si>
    <t>44202_大分県別府市</t>
  </si>
  <si>
    <t>45202_宮崎県都城市</t>
  </si>
  <si>
    <t>46203_鹿児島県鹿屋市</t>
  </si>
  <si>
    <t>47205_沖縄県宜野湾市</t>
  </si>
  <si>
    <t>01203_北海道小樽市</t>
  </si>
  <si>
    <t>012033</t>
  </si>
  <si>
    <t>02203_青森県八戸市</t>
  </si>
  <si>
    <t>03203_岩手県大船渡市</t>
  </si>
  <si>
    <t>04203_宮城県塩竈市</t>
  </si>
  <si>
    <t>05203_秋田県横手市</t>
  </si>
  <si>
    <t>06203_山形県鶴岡市</t>
  </si>
  <si>
    <t>07203_福島県郡山市</t>
  </si>
  <si>
    <t>08203_茨城県土浦市</t>
  </si>
  <si>
    <t>09203_栃木県栃木市</t>
  </si>
  <si>
    <t>10203_群馬県桐生市</t>
  </si>
  <si>
    <t>11202_埼玉県熊谷市</t>
  </si>
  <si>
    <t>12203_千葉県市川市</t>
  </si>
  <si>
    <t>13103_東京都港区</t>
  </si>
  <si>
    <t>14150_神奈川県相模原市</t>
  </si>
  <si>
    <t>15204_新潟県三条市</t>
  </si>
  <si>
    <t>16204_富山県魚津市</t>
  </si>
  <si>
    <t>17203_石川県小松市</t>
  </si>
  <si>
    <t>18204_福井県小浜市</t>
  </si>
  <si>
    <t>19204_山梨県都留市</t>
  </si>
  <si>
    <t>20203_長野県上田市</t>
  </si>
  <si>
    <t>21203_岐阜県高山市</t>
  </si>
  <si>
    <t>22203_静岡県沼津市</t>
  </si>
  <si>
    <t>23202_愛知県岡崎市</t>
  </si>
  <si>
    <t>24203_三重県伊勢市</t>
  </si>
  <si>
    <t>25203_滋賀県長浜市</t>
  </si>
  <si>
    <t>26202_京都府舞鶴市</t>
  </si>
  <si>
    <t>27202_大阪府岸和田市</t>
  </si>
  <si>
    <t>28202_兵庫県尼崎市</t>
  </si>
  <si>
    <t>29203_奈良県大和郡山市</t>
  </si>
  <si>
    <t>30203_和歌山県橋本市</t>
  </si>
  <si>
    <t>31203_鳥取県倉吉市</t>
  </si>
  <si>
    <t>32203_島根県出雲市</t>
  </si>
  <si>
    <t>33203_岡山県津山市</t>
  </si>
  <si>
    <t>34203_広島県竹原市</t>
  </si>
  <si>
    <t>35203_山口県山口市</t>
  </si>
  <si>
    <t>36203_徳島県小松島市</t>
  </si>
  <si>
    <t>37203_香川県坂出市</t>
  </si>
  <si>
    <t>38203_愛媛県宇和島市</t>
  </si>
  <si>
    <t>39203_高知県安芸市</t>
  </si>
  <si>
    <t>40202_福岡県大牟田市</t>
  </si>
  <si>
    <t>41203_佐賀県鳥栖市</t>
  </si>
  <si>
    <t>42203_長崎県島原市</t>
  </si>
  <si>
    <t>43203_熊本県人吉市</t>
  </si>
  <si>
    <t>44203_大分県中津市</t>
  </si>
  <si>
    <t>45203_宮崎県延岡市</t>
  </si>
  <si>
    <t>46204_鹿児島県枕崎市</t>
  </si>
  <si>
    <t>47207_沖縄県石垣市</t>
  </si>
  <si>
    <t>01204_北海道旭川市</t>
  </si>
  <si>
    <t>012041</t>
  </si>
  <si>
    <t>02204_青森県黒石市</t>
  </si>
  <si>
    <t>03205_岩手県花巻市</t>
  </si>
  <si>
    <t>04205_宮城県気仙沼市</t>
  </si>
  <si>
    <t>05204_秋田県大館市</t>
  </si>
  <si>
    <t>06204_山形県酒田市</t>
  </si>
  <si>
    <t>07204_福島県いわき市</t>
  </si>
  <si>
    <t>08204_茨城県古河市</t>
  </si>
  <si>
    <t>09204_栃木県佐野市</t>
  </si>
  <si>
    <t>10204_群馬県伊勢崎市</t>
  </si>
  <si>
    <t>11203_埼玉県川口市</t>
  </si>
  <si>
    <t>12204_千葉県船橋市</t>
  </si>
  <si>
    <t>13104_東京都新宿区</t>
  </si>
  <si>
    <t>14201_神奈川県横須賀市</t>
  </si>
  <si>
    <t>15205_新潟県柏崎市</t>
  </si>
  <si>
    <t>16205_富山県氷見市</t>
  </si>
  <si>
    <t>17204_石川県輪島市</t>
  </si>
  <si>
    <t>18205_福井県大野市</t>
  </si>
  <si>
    <t>19205_山梨県山梨市</t>
  </si>
  <si>
    <t>20204_長野県岡谷市</t>
  </si>
  <si>
    <t>21204_岐阜県多治見市</t>
  </si>
  <si>
    <t>22205_静岡県熱海市</t>
  </si>
  <si>
    <t>23203_愛知県一宮市</t>
  </si>
  <si>
    <t>24204_三重県松阪市</t>
  </si>
  <si>
    <t>25204_滋賀県近江八幡市</t>
  </si>
  <si>
    <t>26203_京都府綾部市</t>
  </si>
  <si>
    <t>27203_大阪府豊中市</t>
  </si>
  <si>
    <t>28203_兵庫県明石市</t>
  </si>
  <si>
    <t>29204_奈良県天理市</t>
  </si>
  <si>
    <t>30204_和歌山県有田市</t>
  </si>
  <si>
    <t>31204_鳥取県境港市</t>
  </si>
  <si>
    <t>32204_島根県益田市</t>
  </si>
  <si>
    <t>33204_岡山県玉野市</t>
  </si>
  <si>
    <t>34204_広島県三原市</t>
  </si>
  <si>
    <t>35204_山口県萩市</t>
  </si>
  <si>
    <t>36204_徳島県阿南市</t>
  </si>
  <si>
    <t>37204_香川県善通寺市</t>
  </si>
  <si>
    <t>38204_愛媛県八幡浜市</t>
  </si>
  <si>
    <t>39204_高知県南国市</t>
  </si>
  <si>
    <t>40203_福岡県久留米市</t>
  </si>
  <si>
    <t>41204_佐賀県多久市</t>
  </si>
  <si>
    <t>42204_長崎県諫早市</t>
  </si>
  <si>
    <t>43204_熊本県荒尾市</t>
  </si>
  <si>
    <t>44204_大分県日田市</t>
  </si>
  <si>
    <t>45204_宮崎県日南市</t>
  </si>
  <si>
    <t>46206_鹿児島県阿久根市</t>
  </si>
  <si>
    <t>47208_沖縄県浦添市</t>
  </si>
  <si>
    <t>01205_北海道室蘭市</t>
  </si>
  <si>
    <t>012050</t>
  </si>
  <si>
    <t>02205_青森県五所川原市</t>
  </si>
  <si>
    <t>03206_岩手県北上市</t>
  </si>
  <si>
    <t>04206_宮城県白石市</t>
  </si>
  <si>
    <t>05206_秋田県男鹿市</t>
  </si>
  <si>
    <t>06205_山形県新庄市</t>
  </si>
  <si>
    <t>07205_福島県白河市</t>
  </si>
  <si>
    <t>08205_茨城県石岡市</t>
  </si>
  <si>
    <t>09205_栃木県鹿沼市</t>
  </si>
  <si>
    <t>10205_群馬県太田市</t>
  </si>
  <si>
    <t>11206_埼玉県行田市</t>
  </si>
  <si>
    <t>12205_千葉県館山市</t>
  </si>
  <si>
    <t>13105_東京都文京区</t>
  </si>
  <si>
    <t>14203_神奈川県平塚市</t>
  </si>
  <si>
    <t>15206_新潟県新発田市</t>
  </si>
  <si>
    <t>16206_富山県滑川市</t>
  </si>
  <si>
    <t>17205_石川県珠洲市</t>
  </si>
  <si>
    <t>18206_福井県勝山市</t>
  </si>
  <si>
    <t>19206_山梨県大月市</t>
  </si>
  <si>
    <t>20205_長野県飯田市</t>
  </si>
  <si>
    <t>21205_岐阜県関市</t>
  </si>
  <si>
    <t>22206_静岡県三島市</t>
  </si>
  <si>
    <t>23204_愛知県瀬戸市</t>
  </si>
  <si>
    <t>24205_三重県桑名市</t>
  </si>
  <si>
    <t>25206_滋賀県草津市</t>
  </si>
  <si>
    <t>26204_京都府宇治市</t>
  </si>
  <si>
    <t>27204_大阪府池田市</t>
  </si>
  <si>
    <t>28204_兵庫県西宮市</t>
  </si>
  <si>
    <t>29205_奈良県橿原市</t>
  </si>
  <si>
    <t>30205_和歌山県御坊市</t>
  </si>
  <si>
    <t>31302_鳥取県岩美町</t>
  </si>
  <si>
    <t>32205_島根県大田市</t>
  </si>
  <si>
    <t>33205_岡山県笠岡市</t>
  </si>
  <si>
    <t>34205_広島県尾道市</t>
  </si>
  <si>
    <t>35206_山口県防府市</t>
  </si>
  <si>
    <t>36205_徳島県吉野川市</t>
  </si>
  <si>
    <t>37205_香川県観音寺市</t>
  </si>
  <si>
    <t>38205_愛媛県新居浜市</t>
  </si>
  <si>
    <t>39205_高知県土佐市</t>
  </si>
  <si>
    <t>40204_福岡県直方市</t>
  </si>
  <si>
    <t>41205_佐賀県伊万里市</t>
  </si>
  <si>
    <t>42205_長崎県大村市</t>
  </si>
  <si>
    <t>43205_熊本県水俣市</t>
  </si>
  <si>
    <t>44205_大分県佐伯市</t>
  </si>
  <si>
    <t>45205_宮崎県小林市</t>
  </si>
  <si>
    <t>46208_鹿児島県出水市</t>
  </si>
  <si>
    <t>47209_沖縄県名護市</t>
  </si>
  <si>
    <t>01206_北海道釧路市</t>
  </si>
  <si>
    <t>012068</t>
  </si>
  <si>
    <t>02206_青森県十和田市</t>
    <phoneticPr fontId="20"/>
  </si>
  <si>
    <t>03207_岩手県久慈市</t>
  </si>
  <si>
    <t>04207_宮城県名取市</t>
  </si>
  <si>
    <t>05207_秋田県湯沢市</t>
  </si>
  <si>
    <t>06206_山形県寒河江市</t>
  </si>
  <si>
    <t>07207_福島県須賀川市</t>
  </si>
  <si>
    <t>08207_茨城県結城市</t>
  </si>
  <si>
    <t>09206_栃木県日光市</t>
  </si>
  <si>
    <t>10206_群馬県沼田市</t>
  </si>
  <si>
    <t>11207_埼玉県秩父市</t>
  </si>
  <si>
    <t>12206_千葉県木更津市</t>
  </si>
  <si>
    <t>13106_東京都台東区</t>
  </si>
  <si>
    <t>14204_神奈川県鎌倉市</t>
  </si>
  <si>
    <t>15208_新潟県小千谷市</t>
  </si>
  <si>
    <t>16207_富山県黒部市</t>
  </si>
  <si>
    <t>17206_石川県加賀市</t>
  </si>
  <si>
    <t>18207_福井県鯖江市</t>
  </si>
  <si>
    <t>19207_山梨県韮崎市</t>
  </si>
  <si>
    <t>20206_長野県諏訪市</t>
  </si>
  <si>
    <t>21206_岐阜県中津川市</t>
  </si>
  <si>
    <t>22207_静岡県富士宮市</t>
  </si>
  <si>
    <t>23205_愛知県半田市</t>
  </si>
  <si>
    <t>24207_三重県鈴鹿市</t>
  </si>
  <si>
    <t>25207_滋賀県守山市</t>
  </si>
  <si>
    <t>26205_京都府宮津市</t>
  </si>
  <si>
    <t>27205_大阪府吹田市</t>
  </si>
  <si>
    <t>28205_兵庫県洲本市</t>
  </si>
  <si>
    <t>29206_奈良県桜井市</t>
  </si>
  <si>
    <t>30206_和歌山県田辺市</t>
  </si>
  <si>
    <t>31325_鳥取県若桜町</t>
  </si>
  <si>
    <t>32206_島根県安来市</t>
  </si>
  <si>
    <t>33207_岡山県井原市</t>
  </si>
  <si>
    <t>34207_広島県福山市</t>
  </si>
  <si>
    <t>35207_山口県下松市</t>
  </si>
  <si>
    <t>36206_徳島県阿波市</t>
  </si>
  <si>
    <t>37206_香川県さぬき市</t>
  </si>
  <si>
    <t>38206_愛媛県西条市</t>
  </si>
  <si>
    <t>39206_高知県須崎市</t>
  </si>
  <si>
    <t>40205_福岡県飯塚市</t>
  </si>
  <si>
    <t>41206_佐賀県武雄市</t>
  </si>
  <si>
    <t>42207_長崎県平戸市</t>
  </si>
  <si>
    <t>43206_熊本県玉名市</t>
  </si>
  <si>
    <t>44206_大分県臼杵市</t>
  </si>
  <si>
    <t>45206_宮崎県日向市</t>
  </si>
  <si>
    <t>46210_鹿児島県指宿市</t>
  </si>
  <si>
    <t>47210_沖縄県糸満市</t>
  </si>
  <si>
    <t>01207_北海道帯広市</t>
  </si>
  <si>
    <t>012076</t>
  </si>
  <si>
    <t>02207_青森県三沢市</t>
  </si>
  <si>
    <t>03208_岩手県遠野市</t>
  </si>
  <si>
    <t>04208_宮城県角田市</t>
  </si>
  <si>
    <t>05209_秋田県鹿角市</t>
  </si>
  <si>
    <t>06207_山形県上山市</t>
  </si>
  <si>
    <t>07208_福島県喜多方市</t>
  </si>
  <si>
    <t>08208_茨城県龍ヶ崎市</t>
  </si>
  <si>
    <t>09208_栃木県小山市</t>
  </si>
  <si>
    <t>10207_群馬県館林市</t>
  </si>
  <si>
    <t>11208_埼玉県所沢市</t>
  </si>
  <si>
    <t>12207_千葉県松戸市</t>
  </si>
  <si>
    <t>13107_東京都墨田区</t>
  </si>
  <si>
    <t>14205_神奈川県藤沢市</t>
  </si>
  <si>
    <t>15209_新潟県加茂市</t>
  </si>
  <si>
    <t>16208_富山県砺波市</t>
  </si>
  <si>
    <t>17207_石川県羽咋市</t>
  </si>
  <si>
    <t>18208_福井県あわら市</t>
  </si>
  <si>
    <t>19208_山梨県南アルプス市</t>
  </si>
  <si>
    <t>20207_長野県須坂市</t>
  </si>
  <si>
    <t>21207_岐阜県美濃市</t>
  </si>
  <si>
    <t>22208_静岡県伊東市</t>
  </si>
  <si>
    <t>23206_愛知県春日井市</t>
  </si>
  <si>
    <t>24208_三重県名張市</t>
  </si>
  <si>
    <t>25208_滋賀県栗東市</t>
  </si>
  <si>
    <t>26206_京都府亀岡市</t>
  </si>
  <si>
    <t>27206_大阪府泉大津市</t>
  </si>
  <si>
    <t>28206_兵庫県芦屋市</t>
  </si>
  <si>
    <t>29207_奈良県五條市</t>
  </si>
  <si>
    <t>30207_和歌山県新宮市</t>
  </si>
  <si>
    <t>31328_鳥取県智頭町</t>
  </si>
  <si>
    <t>32207_島根県江津市</t>
  </si>
  <si>
    <t>33208_岡山県総社市</t>
  </si>
  <si>
    <t>34208_広島県府中市</t>
  </si>
  <si>
    <t>35208_山口県岩国市</t>
  </si>
  <si>
    <t>36207_徳島県美馬市</t>
  </si>
  <si>
    <t>37207_香川県東かがわ市</t>
  </si>
  <si>
    <t>38207_愛媛県大洲市</t>
  </si>
  <si>
    <t>39208_高知県宿毛市</t>
  </si>
  <si>
    <t>40206_福岡県田川市</t>
  </si>
  <si>
    <t>41207_佐賀県鹿島市</t>
  </si>
  <si>
    <t>42208_長崎県松浦市</t>
  </si>
  <si>
    <t>43208_熊本県山鹿市</t>
  </si>
  <si>
    <t>44207_大分県津久見市</t>
  </si>
  <si>
    <t>45207_宮崎県串間市</t>
  </si>
  <si>
    <t>46213_鹿児島県西之表市</t>
  </si>
  <si>
    <t>47211_沖縄県沖縄市</t>
  </si>
  <si>
    <t>01208_北海道北見市</t>
  </si>
  <si>
    <t>012084</t>
  </si>
  <si>
    <t>02208_青森県むつ市</t>
  </si>
  <si>
    <t>03209_岩手県一関市</t>
  </si>
  <si>
    <t>04209_宮城県多賀城市</t>
  </si>
  <si>
    <t>05210_秋田県由利本荘市</t>
  </si>
  <si>
    <t>06208_山形県村山市</t>
  </si>
  <si>
    <t>07209_福島県相馬市</t>
  </si>
  <si>
    <t>08210_茨城県下妻市</t>
  </si>
  <si>
    <t>09209_栃木県真岡市</t>
  </si>
  <si>
    <t>10208_群馬県渋川市</t>
  </si>
  <si>
    <t>11209_埼玉県飯能市</t>
  </si>
  <si>
    <t>12208_千葉県野田市</t>
  </si>
  <si>
    <t>13108_東京都江東区</t>
  </si>
  <si>
    <t>14206_神奈川県小田原市</t>
  </si>
  <si>
    <t>15210_新潟県十日町市</t>
  </si>
  <si>
    <t>16209_富山県小矢部市</t>
  </si>
  <si>
    <t>17209_石川県かほく市</t>
  </si>
  <si>
    <t>18209_福井県越前市</t>
  </si>
  <si>
    <t>19209_山梨県北杜市</t>
  </si>
  <si>
    <t>20208_長野県小諸市</t>
  </si>
  <si>
    <t>21208_岐阜県瑞浪市</t>
  </si>
  <si>
    <t>22209_静岡県島田市</t>
  </si>
  <si>
    <t>23207_愛知県豊川市</t>
  </si>
  <si>
    <t>24209_三重県尾鷲市</t>
  </si>
  <si>
    <t>25209_滋賀県甲賀市</t>
  </si>
  <si>
    <t>26207_京都府城陽市</t>
  </si>
  <si>
    <t>27207_大阪府高槻市</t>
  </si>
  <si>
    <t>28207_兵庫県伊丹市</t>
  </si>
  <si>
    <t>29208_奈良県御所市</t>
  </si>
  <si>
    <t>30208_和歌山県紀の川市</t>
  </si>
  <si>
    <t>31329_鳥取県八頭町</t>
  </si>
  <si>
    <t>32209_島根県雲南市</t>
  </si>
  <si>
    <t>33209_岡山県高梁市</t>
  </si>
  <si>
    <t>34209_広島県三次市</t>
  </si>
  <si>
    <t>35210_山口県光市</t>
  </si>
  <si>
    <t>36208_徳島県三好市</t>
  </si>
  <si>
    <t>37208_香川県三豊市</t>
  </si>
  <si>
    <t>38210_愛媛県伊予市</t>
  </si>
  <si>
    <t>39209_高知県土佐清水市</t>
  </si>
  <si>
    <t>40207_福岡県柳川市</t>
  </si>
  <si>
    <t>41208_佐賀県小城市</t>
  </si>
  <si>
    <t>42209_長崎県対馬市</t>
  </si>
  <si>
    <t>43210_熊本県菊池市</t>
  </si>
  <si>
    <t>44208_大分県竹田市</t>
  </si>
  <si>
    <t>45208_宮崎県西都市</t>
  </si>
  <si>
    <t>46214_鹿児島県垂水市</t>
  </si>
  <si>
    <t>47212_沖縄県豊見城市</t>
  </si>
  <si>
    <t>01209_北海道夕張市</t>
  </si>
  <si>
    <t>012092</t>
  </si>
  <si>
    <t>02209_青森県つがる市</t>
  </si>
  <si>
    <t>03210_岩手県陸前高田市</t>
  </si>
  <si>
    <t>04211_宮城県岩沼市</t>
  </si>
  <si>
    <t>05211_秋田県潟上市</t>
  </si>
  <si>
    <t>06209_山形県長井市</t>
  </si>
  <si>
    <t>07210_福島県二本松市</t>
  </si>
  <si>
    <t>08211_茨城県常総市</t>
  </si>
  <si>
    <t>09210_栃木県大田原市</t>
  </si>
  <si>
    <t>10209_群馬県藤岡市</t>
  </si>
  <si>
    <t>11210_埼玉県加須市</t>
  </si>
  <si>
    <t>12210_千葉県茂原市</t>
  </si>
  <si>
    <t>13109_東京都品川区</t>
  </si>
  <si>
    <t>14207_神奈川県茅ヶ崎市</t>
  </si>
  <si>
    <t>15211_新潟県見附市</t>
  </si>
  <si>
    <t>16210_富山県南砺市</t>
  </si>
  <si>
    <t>17210_石川県白山市</t>
  </si>
  <si>
    <t>18210_福井県坂井市</t>
  </si>
  <si>
    <t>19210_山梨県甲斐市</t>
  </si>
  <si>
    <t>20209_長野県伊那市</t>
  </si>
  <si>
    <t>21209_岐阜県羽島市</t>
  </si>
  <si>
    <t>22210_静岡県富士市</t>
  </si>
  <si>
    <t>23208_愛知県津島市</t>
  </si>
  <si>
    <t>24210_三重県亀山市</t>
  </si>
  <si>
    <t>25210_滋賀県野洲市</t>
  </si>
  <si>
    <t>26208_京都府向日市</t>
  </si>
  <si>
    <t>27208_大阪府貝塚市</t>
  </si>
  <si>
    <t>28208_兵庫県相生市</t>
  </si>
  <si>
    <t>29209_奈良県生駒市</t>
  </si>
  <si>
    <t>30209_和歌山県岩出市</t>
  </si>
  <si>
    <t>31364_鳥取県三朝町</t>
  </si>
  <si>
    <t>32343_島根県奥出雲町</t>
  </si>
  <si>
    <t>33210_岡山県新見市</t>
  </si>
  <si>
    <t>34210_広島県庄原市</t>
  </si>
  <si>
    <t>35211_山口県長門市</t>
  </si>
  <si>
    <t>36301_徳島県勝浦町</t>
  </si>
  <si>
    <t>37322_香川県土庄町</t>
  </si>
  <si>
    <t>38213_愛媛県四国中央市</t>
  </si>
  <si>
    <t>39210_高知県四万十市</t>
  </si>
  <si>
    <t>40210_福岡県八女市</t>
  </si>
  <si>
    <t>41209_佐賀県嬉野市</t>
  </si>
  <si>
    <t>42210_長崎県壱岐市</t>
  </si>
  <si>
    <t>43211_熊本県宇土市</t>
  </si>
  <si>
    <t>44209_大分県豊後高田市</t>
  </si>
  <si>
    <t>45209_宮崎県えびの市</t>
  </si>
  <si>
    <t>46215_鹿児島県薩摩川内市</t>
  </si>
  <si>
    <t>47213_沖縄県うるま市</t>
  </si>
  <si>
    <t>01210_北海道岩見沢市</t>
  </si>
  <si>
    <t>012106</t>
  </si>
  <si>
    <t>02210_青森県平川市</t>
  </si>
  <si>
    <t>03211_岩手県釜石市</t>
  </si>
  <si>
    <t>04212_宮城県登米市</t>
  </si>
  <si>
    <t>05212_秋田県大仙市</t>
  </si>
  <si>
    <t>06210_山形県天童市</t>
  </si>
  <si>
    <t>07211_福島県田村市</t>
  </si>
  <si>
    <t>08212_茨城県常陸太田市</t>
  </si>
  <si>
    <t>09211_栃木県矢板市</t>
  </si>
  <si>
    <t>10210_群馬県富岡市</t>
  </si>
  <si>
    <t>11211_埼玉県本庄市</t>
  </si>
  <si>
    <t>12211_千葉県成田市</t>
  </si>
  <si>
    <t>13110_東京都目黒区</t>
  </si>
  <si>
    <t>14208_神奈川県逗子市</t>
  </si>
  <si>
    <t>15212_新潟県村上市</t>
  </si>
  <si>
    <t>16211_富山県射水市</t>
  </si>
  <si>
    <t>17211_石川県能美市</t>
  </si>
  <si>
    <t>18322_福井県永平寺町</t>
  </si>
  <si>
    <t>19211_山梨県笛吹市</t>
  </si>
  <si>
    <t>20210_長野県駒ヶ根市</t>
  </si>
  <si>
    <t>21210_岐阜県恵那市</t>
  </si>
  <si>
    <t>22211_静岡県磐田市</t>
  </si>
  <si>
    <t>23209_愛知県碧南市</t>
  </si>
  <si>
    <t>24211_三重県鳥羽市</t>
  </si>
  <si>
    <t>25211_滋賀県湖南市</t>
  </si>
  <si>
    <t>26209_京都府長岡京市</t>
  </si>
  <si>
    <t>27209_大阪府守口市</t>
  </si>
  <si>
    <t>28209_兵庫県豊岡市</t>
  </si>
  <si>
    <t>29210_奈良県香芝市</t>
  </si>
  <si>
    <t>30304_和歌山県紀美野町</t>
  </si>
  <si>
    <t>31370_鳥取県湯梨浜町</t>
  </si>
  <si>
    <t>32386_島根県飯南町</t>
  </si>
  <si>
    <t>33211_岡山県備前市</t>
  </si>
  <si>
    <t>34211_広島県大竹市</t>
  </si>
  <si>
    <t>35212_山口県柳井市</t>
  </si>
  <si>
    <t>36302_徳島県上勝町</t>
  </si>
  <si>
    <t>37324_香川県小豆島町</t>
  </si>
  <si>
    <t>38214_愛媛県西予市</t>
  </si>
  <si>
    <t>39211_高知県香南市</t>
  </si>
  <si>
    <t>40211_福岡県筑後市</t>
  </si>
  <si>
    <t>41210_佐賀県神埼市</t>
  </si>
  <si>
    <t>42211_長崎県五島市</t>
  </si>
  <si>
    <t>43212_熊本県上天草市</t>
  </si>
  <si>
    <t>44210_大分県杵築市</t>
  </si>
  <si>
    <t>45341_宮崎県三股町</t>
  </si>
  <si>
    <t>46216_鹿児島県日置市</t>
  </si>
  <si>
    <t>47214_沖縄県宮古島市</t>
  </si>
  <si>
    <t>01211_北海道網走市</t>
  </si>
  <si>
    <t>012114</t>
  </si>
  <si>
    <t>02301_青森県平内町</t>
  </si>
  <si>
    <t>03213_岩手県二戸市</t>
  </si>
  <si>
    <t>04213_宮城県栗原市</t>
  </si>
  <si>
    <t>05213_秋田県北秋田市</t>
  </si>
  <si>
    <t>06211_山形県東根市</t>
  </si>
  <si>
    <t>07212_福島県南相馬市</t>
  </si>
  <si>
    <t>08214_茨城県高萩市</t>
  </si>
  <si>
    <t>09213_栃木県那須塩原市</t>
  </si>
  <si>
    <t>10211_群馬県安中市</t>
  </si>
  <si>
    <t>11212_埼玉県東松山市</t>
  </si>
  <si>
    <t>12212_千葉県佐倉市</t>
  </si>
  <si>
    <t>13111_東京都大田区</t>
  </si>
  <si>
    <t>14210_神奈川県三浦市</t>
  </si>
  <si>
    <t>15213_新潟県燕市</t>
  </si>
  <si>
    <t>16321_富山県舟橋村</t>
  </si>
  <si>
    <t>17212_石川県野々市市</t>
  </si>
  <si>
    <t>18382_福井県池田町</t>
  </si>
  <si>
    <t>19212_山梨県上野原市</t>
  </si>
  <si>
    <t>20211_長野県中野市</t>
  </si>
  <si>
    <t>21211_岐阜県美濃加茂市</t>
  </si>
  <si>
    <t>22212_静岡県焼津市</t>
  </si>
  <si>
    <t>23210_愛知県刈谷市</t>
  </si>
  <si>
    <t>24212_三重県熊野市</t>
  </si>
  <si>
    <t>25212_滋賀県高島市</t>
  </si>
  <si>
    <t>26210_京都府八幡市</t>
  </si>
  <si>
    <t>27210_大阪府枚方市</t>
  </si>
  <si>
    <t>28210_兵庫県加古川市</t>
  </si>
  <si>
    <t>29211_奈良県葛城市</t>
  </si>
  <si>
    <t>30341_和歌山県かつらぎ町</t>
  </si>
  <si>
    <t>31371_鳥取県琴浦町</t>
  </si>
  <si>
    <t>32441_島根県川本町</t>
  </si>
  <si>
    <t>33212_岡山県瀬戸内市</t>
  </si>
  <si>
    <t>34212_広島県東広島市</t>
  </si>
  <si>
    <t>35213_山口県美祢市</t>
  </si>
  <si>
    <t>36321_徳島県佐那河内村</t>
  </si>
  <si>
    <t>37341_香川県三木町</t>
  </si>
  <si>
    <t>38215_愛媛県東温市</t>
  </si>
  <si>
    <t>39212_高知県香美市</t>
  </si>
  <si>
    <t>40212_福岡県大川市</t>
  </si>
  <si>
    <t>41327_佐賀県吉野ヶ里町</t>
  </si>
  <si>
    <t>42212_長崎県西海市</t>
  </si>
  <si>
    <t>43213_熊本県宇城市</t>
  </si>
  <si>
    <t>44211_大分県宇佐市</t>
  </si>
  <si>
    <t>45361_宮崎県高原町</t>
  </si>
  <si>
    <t>46217_鹿児島県曽於市</t>
  </si>
  <si>
    <t>47215_沖縄県南城市</t>
  </si>
  <si>
    <t>01212_北海道留萌市</t>
  </si>
  <si>
    <t>012122</t>
  </si>
  <si>
    <t>02303_青森県今別町</t>
  </si>
  <si>
    <t>03214_岩手県八幡平市</t>
  </si>
  <si>
    <t>04214_宮城県東松島市</t>
  </si>
  <si>
    <t>05214_秋田県にかほ市</t>
  </si>
  <si>
    <t>06212_山形県尾花沢市</t>
  </si>
  <si>
    <t>07213_福島県伊達市</t>
  </si>
  <si>
    <t>08215_茨城県北茨城市</t>
  </si>
  <si>
    <t>09214_栃木県さくら市</t>
  </si>
  <si>
    <t>10212_群馬県みどり市</t>
  </si>
  <si>
    <t>11214_埼玉県春日部市</t>
  </si>
  <si>
    <t>12213_千葉県東金市</t>
  </si>
  <si>
    <t>13112_東京都世田谷区</t>
  </si>
  <si>
    <t>14211_神奈川県秦野市</t>
  </si>
  <si>
    <t>15216_新潟県糸魚川市</t>
  </si>
  <si>
    <t>16322_富山県上市町</t>
  </si>
  <si>
    <t>17324_石川県川北町</t>
  </si>
  <si>
    <t>18404_福井県南越前町</t>
  </si>
  <si>
    <t>19213_山梨県甲州市</t>
  </si>
  <si>
    <t>20212_長野県大町市</t>
  </si>
  <si>
    <t>21212_岐阜県土岐市</t>
  </si>
  <si>
    <t>22213_静岡県掛川市</t>
  </si>
  <si>
    <t>23211_愛知県豊田市</t>
  </si>
  <si>
    <t>24214_三重県いなべ市</t>
  </si>
  <si>
    <t>25213_滋賀県東近江市</t>
  </si>
  <si>
    <t>26211_京都府京田辺市</t>
  </si>
  <si>
    <t>27211_大阪府茨木市</t>
  </si>
  <si>
    <t>28212_兵庫県赤穂市</t>
  </si>
  <si>
    <t>29212_奈良県宇陀市</t>
  </si>
  <si>
    <t>30343_和歌山県九度山町</t>
  </si>
  <si>
    <t>31372_鳥取県北栄町</t>
  </si>
  <si>
    <t>32448_島根県美郷町</t>
  </si>
  <si>
    <t>33213_岡山県赤磐市</t>
  </si>
  <si>
    <t>34213_広島県廿日市市</t>
  </si>
  <si>
    <t>35215_山口県周南市</t>
  </si>
  <si>
    <t>36341_徳島県石井町</t>
  </si>
  <si>
    <t>37364_香川県直島町</t>
  </si>
  <si>
    <t>38356_愛媛県上島町</t>
  </si>
  <si>
    <t>39301_高知県東洋町</t>
  </si>
  <si>
    <t>40213_福岡県行橋市</t>
  </si>
  <si>
    <t>41341_佐賀県基山町</t>
  </si>
  <si>
    <t>42213_長崎県雲仙市</t>
  </si>
  <si>
    <t>43214_熊本県阿蘇市</t>
  </si>
  <si>
    <t>44212_大分県豊後大野市</t>
  </si>
  <si>
    <t>45382_宮崎県国富町</t>
  </si>
  <si>
    <t>46218_鹿児島県霧島市</t>
  </si>
  <si>
    <t>47301_沖縄県国頭村</t>
  </si>
  <si>
    <t>01213_北海道苫小牧市</t>
  </si>
  <si>
    <t>012131</t>
  </si>
  <si>
    <t>02304_青森県蓬田村</t>
  </si>
  <si>
    <t>03215_岩手県奥州市</t>
  </si>
  <si>
    <t>04215_宮城県大崎市</t>
  </si>
  <si>
    <t>05215_秋田県仙北市</t>
  </si>
  <si>
    <t>06213_山形県南陽市</t>
  </si>
  <si>
    <t>07214_福島県本宮市</t>
  </si>
  <si>
    <t>08216_茨城県笠間市</t>
  </si>
  <si>
    <t>09215_栃木県那須烏山市</t>
  </si>
  <si>
    <t>10344_群馬県榛東村</t>
  </si>
  <si>
    <t>11215_埼玉県狭山市</t>
  </si>
  <si>
    <t>12215_千葉県旭市</t>
  </si>
  <si>
    <t>13113_東京都渋谷区</t>
  </si>
  <si>
    <t>14212_神奈川県厚木市</t>
  </si>
  <si>
    <t>15217_新潟県妙高市</t>
  </si>
  <si>
    <t>16323_富山県立山町</t>
  </si>
  <si>
    <t>17361_石川県津幡町</t>
  </si>
  <si>
    <t>18423_福井県越前町</t>
  </si>
  <si>
    <t>19214_山梨県中央市</t>
  </si>
  <si>
    <t>20213_長野県飯山市</t>
  </si>
  <si>
    <t>21213_岐阜県各務原市</t>
  </si>
  <si>
    <t>22214_静岡県藤枝市</t>
  </si>
  <si>
    <t>23212_愛知県安城市</t>
  </si>
  <si>
    <t>24215_三重県志摩市</t>
  </si>
  <si>
    <t>25214_滋賀県米原市</t>
  </si>
  <si>
    <t>26212_京都府京丹後市</t>
  </si>
  <si>
    <t>27212_大阪府八尾市</t>
  </si>
  <si>
    <t>28213_兵庫県西脇市</t>
  </si>
  <si>
    <t>29322_奈良県山添村</t>
  </si>
  <si>
    <t>30344_和歌山県高野町</t>
  </si>
  <si>
    <t>31384_鳥取県日吉津村</t>
  </si>
  <si>
    <t>32449_島根県邑南町</t>
  </si>
  <si>
    <t>33214_岡山県真庭市</t>
  </si>
  <si>
    <t>34214_広島県安芸高田市</t>
  </si>
  <si>
    <t>35216_山口県山陽小野田市</t>
  </si>
  <si>
    <t>36342_徳島県神山町</t>
  </si>
  <si>
    <t>37386_香川県宇多津町</t>
  </si>
  <si>
    <t>38386_愛媛県久万高原町</t>
  </si>
  <si>
    <t>39302_高知県奈半利町</t>
  </si>
  <si>
    <t>40214_福岡県豊前市</t>
  </si>
  <si>
    <t>41345_佐賀県上峰町</t>
  </si>
  <si>
    <t>42214_長崎県南島原市</t>
  </si>
  <si>
    <t>43215_熊本県天草市</t>
  </si>
  <si>
    <t>44213_大分県由布市</t>
  </si>
  <si>
    <t>45383_宮崎県綾町</t>
  </si>
  <si>
    <t>46219_鹿児島県いちき串木野市</t>
  </si>
  <si>
    <t>47302_沖縄県大宜味村</t>
  </si>
  <si>
    <t>01214_北海道稚内市</t>
  </si>
  <si>
    <t>012149</t>
  </si>
  <si>
    <t>02307_青森県外ヶ浜町</t>
  </si>
  <si>
    <t>03216_岩手県滝沢市</t>
  </si>
  <si>
    <t>04216_宮城県富谷市</t>
  </si>
  <si>
    <t>05303_秋田県小坂町</t>
  </si>
  <si>
    <t>06301_山形県山辺町</t>
  </si>
  <si>
    <t>07301_福島県桑折町</t>
  </si>
  <si>
    <t>08217_茨城県取手市</t>
  </si>
  <si>
    <t>09216_栃木県下野市</t>
  </si>
  <si>
    <t>10345_群馬県吉岡町</t>
  </si>
  <si>
    <t>11216_埼玉県羽生市</t>
  </si>
  <si>
    <t>12216_千葉県習志野市</t>
  </si>
  <si>
    <t>13114_東京都中野区</t>
  </si>
  <si>
    <t>14213_神奈川県大和市</t>
  </si>
  <si>
    <t>15218_新潟県五泉市</t>
  </si>
  <si>
    <t>16342_富山県入善町</t>
  </si>
  <si>
    <t>17365_石川県内灘町</t>
  </si>
  <si>
    <t>18442_福井県美浜町</t>
  </si>
  <si>
    <t>19346_山梨県市川三郷町</t>
  </si>
  <si>
    <t>20214_長野県茅野市</t>
  </si>
  <si>
    <t>21214_岐阜県可児市</t>
  </si>
  <si>
    <t>22215_静岡県御殿場市</t>
  </si>
  <si>
    <t>23213_愛知県西尾市</t>
  </si>
  <si>
    <t>24216_三重県伊賀市</t>
  </si>
  <si>
    <t>25383_滋賀県日野町</t>
  </si>
  <si>
    <t>26213_京都府南丹市</t>
  </si>
  <si>
    <t>27213_大阪府泉佐野市</t>
  </si>
  <si>
    <t>28214_兵庫県宝塚市</t>
  </si>
  <si>
    <t>29342_奈良県平群町</t>
  </si>
  <si>
    <t>30361_和歌山県湯浅町</t>
  </si>
  <si>
    <t>31386_鳥取県大山町</t>
  </si>
  <si>
    <t>32501_島根県津和野町</t>
  </si>
  <si>
    <t>33215_岡山県美作市</t>
  </si>
  <si>
    <t>34215_広島県江田島市</t>
  </si>
  <si>
    <t>35305_山口県周防大島町</t>
  </si>
  <si>
    <t>36368_徳島県那賀町</t>
  </si>
  <si>
    <t>37387_香川県綾川町</t>
  </si>
  <si>
    <t>38401_愛媛県松前町</t>
  </si>
  <si>
    <t>39303_高知県田野町</t>
  </si>
  <si>
    <t>40215_福岡県中間市</t>
  </si>
  <si>
    <t>41346_佐賀県みやき町</t>
  </si>
  <si>
    <t>42307_長崎県長与町</t>
  </si>
  <si>
    <t>43216_熊本県合志市</t>
  </si>
  <si>
    <t>44214_大分県国東市</t>
  </si>
  <si>
    <t>45401_宮崎県高鍋町</t>
  </si>
  <si>
    <t>46220_鹿児島県南さつま市</t>
  </si>
  <si>
    <t>47303_沖縄県東村</t>
  </si>
  <si>
    <t>01215_北海道美唄市</t>
  </si>
  <si>
    <t>012157</t>
  </si>
  <si>
    <t>02321_青森県鰺ヶ沢町</t>
  </si>
  <si>
    <t>03301_岩手県雫石町</t>
  </si>
  <si>
    <t>04301_宮城県蔵王町</t>
  </si>
  <si>
    <t>05327_秋田県上小阿仁村</t>
  </si>
  <si>
    <t>06302_山形県中山町</t>
  </si>
  <si>
    <t>07303_福島県国見町</t>
  </si>
  <si>
    <t>08219_茨城県牛久市</t>
  </si>
  <si>
    <t>09301_栃木県上三川町</t>
  </si>
  <si>
    <t>10366_群馬県上野村</t>
  </si>
  <si>
    <t>11217_埼玉県鴻巣市</t>
  </si>
  <si>
    <t>12217_千葉県柏市</t>
  </si>
  <si>
    <t>13115_東京都杉並区</t>
  </si>
  <si>
    <t>14214_神奈川県伊勢原市</t>
  </si>
  <si>
    <t>15222_新潟県上越市</t>
  </si>
  <si>
    <t>16343_富山県朝日町</t>
  </si>
  <si>
    <t>17384_石川県志賀町</t>
  </si>
  <si>
    <t>18481_福井県高浜町</t>
  </si>
  <si>
    <t>19364_山梨県早川町</t>
  </si>
  <si>
    <t>20215_長野県塩尻市</t>
  </si>
  <si>
    <t>21215_岐阜県山県市</t>
  </si>
  <si>
    <t>22216_静岡県袋井市</t>
  </si>
  <si>
    <t>23214_愛知県蒲郡市</t>
  </si>
  <si>
    <t>24303_三重県木曽岬町</t>
  </si>
  <si>
    <t>25384_滋賀県竜王町</t>
  </si>
  <si>
    <t>26214_京都府木津川市</t>
  </si>
  <si>
    <t>27214_大阪府富田林市</t>
  </si>
  <si>
    <t>28215_兵庫県三木市</t>
  </si>
  <si>
    <t>29343_奈良県三郷町</t>
  </si>
  <si>
    <t>30362_和歌山県広川町</t>
  </si>
  <si>
    <t>31389_鳥取県南部町</t>
  </si>
  <si>
    <t>32505_島根県吉賀町</t>
  </si>
  <si>
    <t>33216_岡山県浅口市</t>
  </si>
  <si>
    <t>34302_広島県府中町</t>
  </si>
  <si>
    <t>35321_山口県和木町</t>
  </si>
  <si>
    <t>36383_徳島県牟岐町</t>
  </si>
  <si>
    <t>37403_香川県琴平町</t>
  </si>
  <si>
    <t>38402_愛媛県砥部町</t>
  </si>
  <si>
    <t>39304_高知県安田町</t>
  </si>
  <si>
    <t>40216_福岡県小郡市</t>
  </si>
  <si>
    <t>41387_佐賀県玄海町</t>
  </si>
  <si>
    <t>42308_長崎県時津町</t>
  </si>
  <si>
    <t>43348_熊本県美里町</t>
  </si>
  <si>
    <t>44322_大分県姫島村</t>
  </si>
  <si>
    <t>45402_宮崎県新富町</t>
  </si>
  <si>
    <t>46221_鹿児島県志布志市</t>
  </si>
  <si>
    <t>47306_沖縄県今帰仁村</t>
  </si>
  <si>
    <t>01216_北海道芦別市</t>
  </si>
  <si>
    <t>012165</t>
  </si>
  <si>
    <t>02323_青森県深浦町</t>
  </si>
  <si>
    <t>03302_岩手県葛巻町</t>
  </si>
  <si>
    <t>04302_宮城県七ヶ宿町</t>
  </si>
  <si>
    <t>05346_秋田県藤里町</t>
  </si>
  <si>
    <t>06321_山形県河北町</t>
  </si>
  <si>
    <t>07308_福島県川俣町</t>
  </si>
  <si>
    <t>08220_茨城県つくば市</t>
  </si>
  <si>
    <t>09342_栃木県益子町</t>
  </si>
  <si>
    <t>10367_群馬県神流町</t>
  </si>
  <si>
    <t>11218_埼玉県深谷市</t>
  </si>
  <si>
    <t>12218_千葉県勝浦市</t>
  </si>
  <si>
    <t>13116_東京都豊島区</t>
  </si>
  <si>
    <t>14215_神奈川県海老名市</t>
  </si>
  <si>
    <t>15223_新潟県阿賀野市</t>
  </si>
  <si>
    <t>17386_石川県宝達志水町</t>
  </si>
  <si>
    <t>18483_福井県おおい町</t>
  </si>
  <si>
    <t>19365_山梨県身延町</t>
  </si>
  <si>
    <t>20217_長野県佐久市</t>
  </si>
  <si>
    <t>21216_岐阜県瑞穂市</t>
  </si>
  <si>
    <t>22219_静岡県下田市</t>
  </si>
  <si>
    <t>23215_愛知県犬山市</t>
  </si>
  <si>
    <t>24324_三重県東員町</t>
  </si>
  <si>
    <t>25425_滋賀県愛荘町</t>
  </si>
  <si>
    <t>26303_京都府大山崎町</t>
  </si>
  <si>
    <t>27215_大阪府寝屋川市</t>
  </si>
  <si>
    <t>28216_兵庫県高砂市</t>
  </si>
  <si>
    <t>29344_奈良県斑鳩町</t>
  </si>
  <si>
    <t>30366_和歌山県有田川町</t>
  </si>
  <si>
    <t>31390_鳥取県伯耆町</t>
  </si>
  <si>
    <t>32525_島根県海士町</t>
  </si>
  <si>
    <t>33346_岡山県和気町</t>
  </si>
  <si>
    <t>34304_広島県海田町</t>
  </si>
  <si>
    <t>35341_山口県上関町</t>
  </si>
  <si>
    <t>36387_徳島県美波町</t>
  </si>
  <si>
    <t>37404_香川県多度津町</t>
  </si>
  <si>
    <t>38422_愛媛県内子町</t>
  </si>
  <si>
    <t>39305_高知県北川村</t>
  </si>
  <si>
    <t>40217_福岡県筑紫野市</t>
  </si>
  <si>
    <t>41401_佐賀県有田町</t>
  </si>
  <si>
    <t>42321_長崎県東彼杵町</t>
  </si>
  <si>
    <t>43364_熊本県玉東町</t>
  </si>
  <si>
    <t>44341_大分県日出町</t>
  </si>
  <si>
    <t>45403_宮崎県西米良村</t>
  </si>
  <si>
    <t>46222_鹿児島県奄美市</t>
  </si>
  <si>
    <t>47308_沖縄県本部町</t>
  </si>
  <si>
    <t>01217_北海道江別市</t>
  </si>
  <si>
    <t>012173</t>
  </si>
  <si>
    <t>02343_青森県西目屋村</t>
  </si>
  <si>
    <t>03303_岩手県岩手町</t>
  </si>
  <si>
    <t>04321_宮城県大河原町</t>
  </si>
  <si>
    <t>05348_秋田県三種町</t>
  </si>
  <si>
    <t>06322_山形県西川町</t>
  </si>
  <si>
    <t>07322_福島県大玉村</t>
  </si>
  <si>
    <t>08221_茨城県ひたちなか市</t>
  </si>
  <si>
    <t>09343_栃木県茂木町</t>
  </si>
  <si>
    <t>10382_群馬県下仁田町</t>
  </si>
  <si>
    <t>11219_埼玉県上尾市</t>
  </si>
  <si>
    <t>12219_千葉県市原市</t>
  </si>
  <si>
    <t>13117_東京都北区</t>
  </si>
  <si>
    <t>14216_神奈川県座間市</t>
  </si>
  <si>
    <t>15224_新潟県佐渡市</t>
  </si>
  <si>
    <t>17407_石川県中能登町</t>
  </si>
  <si>
    <t>18501_福井県若狭町</t>
  </si>
  <si>
    <t>19366_山梨県南部町</t>
  </si>
  <si>
    <t>20218_長野県千曲市</t>
  </si>
  <si>
    <t>21217_岐阜県飛騨市</t>
  </si>
  <si>
    <t>22220_静岡県裾野市</t>
  </si>
  <si>
    <t>23216_愛知県常滑市</t>
  </si>
  <si>
    <t>24341_三重県菰野町</t>
  </si>
  <si>
    <t>25441_滋賀県豊郷町</t>
  </si>
  <si>
    <t>26322_京都府久御山町</t>
  </si>
  <si>
    <t>27216_大阪府河内長野市</t>
  </si>
  <si>
    <t>28217_兵庫県川西市</t>
  </si>
  <si>
    <t>29345_奈良県安堵町</t>
  </si>
  <si>
    <t>30381_和歌山県美浜町</t>
  </si>
  <si>
    <t>31401_鳥取県日南町</t>
  </si>
  <si>
    <t>32526_島根県西ノ島町</t>
  </si>
  <si>
    <t>33423_岡山県早島町</t>
  </si>
  <si>
    <t>34307_広島県熊野町</t>
  </si>
  <si>
    <t>35343_山口県田布施町</t>
  </si>
  <si>
    <t>36388_徳島県海陽町</t>
  </si>
  <si>
    <t>37406_香川県まんのう町</t>
  </si>
  <si>
    <t>38442_愛媛県伊方町</t>
  </si>
  <si>
    <t>39306_高知県馬路村</t>
  </si>
  <si>
    <t>40218_福岡県春日市</t>
  </si>
  <si>
    <t>41423_佐賀県大町町</t>
  </si>
  <si>
    <t>42322_長崎県川棚町</t>
  </si>
  <si>
    <t>43367_熊本県南関町</t>
  </si>
  <si>
    <t>44461_大分県九重町</t>
  </si>
  <si>
    <t>45404_宮崎県木城町</t>
  </si>
  <si>
    <t>46223_鹿児島県南九州市</t>
  </si>
  <si>
    <t>47311_沖縄県恩納村</t>
  </si>
  <si>
    <t>01218_北海道赤平市</t>
  </si>
  <si>
    <t>012181</t>
  </si>
  <si>
    <t>02361_青森県藤崎町</t>
  </si>
  <si>
    <t>03321_岩手県紫波町</t>
  </si>
  <si>
    <t>04322_宮城県村田町</t>
  </si>
  <si>
    <t>05349_秋田県八峰町</t>
  </si>
  <si>
    <t>06323_山形県朝日町</t>
  </si>
  <si>
    <t>07342_福島県鏡石町</t>
  </si>
  <si>
    <t>08222_茨城県鹿嶋市</t>
  </si>
  <si>
    <t>09344_栃木県市貝町</t>
  </si>
  <si>
    <t>10383_群馬県南牧村</t>
  </si>
  <si>
    <t>11221_埼玉県草加市</t>
  </si>
  <si>
    <t>12220_千葉県流山市</t>
  </si>
  <si>
    <t>13118_東京都荒川区</t>
  </si>
  <si>
    <t>14217_神奈川県南足柄市</t>
  </si>
  <si>
    <t>15225_新潟県魚沼市</t>
  </si>
  <si>
    <t>17461_石川県穴水町</t>
  </si>
  <si>
    <t>19368_山梨県富士川町</t>
  </si>
  <si>
    <t>20219_長野県東御市</t>
  </si>
  <si>
    <t>21218_岐阜県本巣市</t>
  </si>
  <si>
    <t>22221_静岡県湖西市</t>
  </si>
  <si>
    <t>23217_愛知県江南市</t>
  </si>
  <si>
    <t>24343_三重県朝日町</t>
  </si>
  <si>
    <t>25442_滋賀県甲良町</t>
  </si>
  <si>
    <t>26343_京都府井手町</t>
  </si>
  <si>
    <t>27217_大阪府松原市</t>
  </si>
  <si>
    <t>28218_兵庫県小野市</t>
  </si>
  <si>
    <t>29361_奈良県川西町</t>
  </si>
  <si>
    <t>30382_和歌山県日高町</t>
  </si>
  <si>
    <t>31402_鳥取県日野町</t>
  </si>
  <si>
    <t>32527_島根県知夫村</t>
  </si>
  <si>
    <t>33445_岡山県里庄町</t>
  </si>
  <si>
    <t>34309_広島県坂町</t>
  </si>
  <si>
    <t>35344_山口県平生町</t>
  </si>
  <si>
    <t>36401_徳島県松茂町</t>
  </si>
  <si>
    <t>38484_愛媛県松野町</t>
  </si>
  <si>
    <t>39307_高知県芸西村</t>
  </si>
  <si>
    <t>40219_福岡県大野城市</t>
  </si>
  <si>
    <t>41424_佐賀県江北町</t>
  </si>
  <si>
    <t>42323_長崎県波佐見町</t>
  </si>
  <si>
    <t>43368_熊本県長洲町</t>
  </si>
  <si>
    <t>44462_大分県玖珠町</t>
  </si>
  <si>
    <t>45405_宮崎県川南町</t>
  </si>
  <si>
    <t>46224_鹿児島県伊佐市</t>
  </si>
  <si>
    <t>47313_沖縄県宜野座村</t>
  </si>
  <si>
    <t>01219_北海道紋別市</t>
  </si>
  <si>
    <t>012190</t>
  </si>
  <si>
    <t>02362_青森県大鰐町</t>
  </si>
  <si>
    <t>03322_岩手県矢巾町</t>
  </si>
  <si>
    <t>04323_宮城県柴田町</t>
  </si>
  <si>
    <t>05361_秋田県五城目町</t>
  </si>
  <si>
    <t>06324_山形県大江町</t>
  </si>
  <si>
    <t>07344_福島県天栄村</t>
  </si>
  <si>
    <t>08223_茨城県潮来市</t>
  </si>
  <si>
    <t>09345_栃木県芳賀町</t>
  </si>
  <si>
    <t>10384_群馬県甘楽町</t>
  </si>
  <si>
    <t>11222_埼玉県越谷市</t>
  </si>
  <si>
    <t>12221_千葉県八千代市</t>
  </si>
  <si>
    <t>13119_東京都板橋区</t>
  </si>
  <si>
    <t>14218_神奈川県綾瀬市</t>
  </si>
  <si>
    <t>15226_新潟県南魚沼市</t>
  </si>
  <si>
    <t>17463_石川県能登町</t>
  </si>
  <si>
    <t>19384_山梨県昭和町</t>
  </si>
  <si>
    <t>20220_長野県安曇野市</t>
  </si>
  <si>
    <t>21219_岐阜県郡上市</t>
  </si>
  <si>
    <t>22222_静岡県伊豆市</t>
  </si>
  <si>
    <t>23219_愛知県小牧市</t>
  </si>
  <si>
    <t>24344_三重県川越町</t>
  </si>
  <si>
    <t>25443_滋賀県多賀町</t>
  </si>
  <si>
    <t>26344_京都府宇治田原町</t>
  </si>
  <si>
    <t>27218_大阪府大東市</t>
  </si>
  <si>
    <t>28219_兵庫県三田市</t>
  </si>
  <si>
    <t>29362_奈良県三宅町</t>
  </si>
  <si>
    <t>30383_和歌山県由良町</t>
  </si>
  <si>
    <t>31403_鳥取県江府町</t>
  </si>
  <si>
    <t>32528_島根県隠岐の島町</t>
  </si>
  <si>
    <t>33461_岡山県矢掛町</t>
  </si>
  <si>
    <t>34368_広島県安芸太田町</t>
  </si>
  <si>
    <t>35502_山口県阿武町</t>
  </si>
  <si>
    <t>36402_徳島県北島町</t>
  </si>
  <si>
    <t>38488_愛媛県鬼北町</t>
  </si>
  <si>
    <t>39341_高知県本山町</t>
  </si>
  <si>
    <t>40220_福岡県宗像市</t>
  </si>
  <si>
    <t>41425_佐賀県白石町</t>
  </si>
  <si>
    <t>42383_長崎県小値賀町</t>
  </si>
  <si>
    <t>43369_熊本県和水町</t>
  </si>
  <si>
    <t>45406_宮崎県都農町</t>
  </si>
  <si>
    <t>46225_鹿児島県姶良市</t>
  </si>
  <si>
    <t>47314_沖縄県金武町</t>
  </si>
  <si>
    <t>01220_北海道士別市</t>
  </si>
  <si>
    <t>012203</t>
  </si>
  <si>
    <t>02367_青森県田舎館村</t>
  </si>
  <si>
    <t>03366_岩手県西和賀町</t>
  </si>
  <si>
    <t>04324_宮城県川崎町</t>
  </si>
  <si>
    <t>05363_秋田県八郎潟町</t>
  </si>
  <si>
    <t>06341_山形県大石田町</t>
  </si>
  <si>
    <t>07362_福島県下郷町</t>
  </si>
  <si>
    <t>08224_茨城県守谷市</t>
  </si>
  <si>
    <t>09361_栃木県壬生町</t>
  </si>
  <si>
    <t>10421_群馬県中之条町</t>
  </si>
  <si>
    <t>11223_埼玉県蕨市</t>
  </si>
  <si>
    <t>12222_千葉県我孫子市</t>
  </si>
  <si>
    <t>13120_東京都練馬区</t>
  </si>
  <si>
    <t>14301_神奈川県葉山町</t>
  </si>
  <si>
    <t>15227_新潟県胎内市</t>
  </si>
  <si>
    <t>19422_山梨県道志村</t>
  </si>
  <si>
    <t>20303_長野県小海町</t>
  </si>
  <si>
    <t>21220_岐阜県下呂市</t>
  </si>
  <si>
    <t>22223_静岡県御前崎市</t>
  </si>
  <si>
    <t>23220_愛知県稲沢市</t>
  </si>
  <si>
    <t>24441_三重県多気町</t>
  </si>
  <si>
    <t>26364_京都府笠置町</t>
  </si>
  <si>
    <t>27219_大阪府和泉市</t>
  </si>
  <si>
    <t>28220_兵庫県加西市</t>
  </si>
  <si>
    <t>29363_奈良県田原本町</t>
  </si>
  <si>
    <t>30390_和歌山県印南町</t>
  </si>
  <si>
    <t>33586_岡山県新庄村</t>
  </si>
  <si>
    <t>34369_広島県北広島町</t>
  </si>
  <si>
    <t>36403_徳島県藍住町</t>
  </si>
  <si>
    <t>38506_愛媛県愛南町</t>
  </si>
  <si>
    <t>39344_高知県大豊町</t>
  </si>
  <si>
    <t>40221_福岡県太宰府市</t>
  </si>
  <si>
    <t>41441_佐賀県太良町</t>
  </si>
  <si>
    <t>42391_長崎県佐々町</t>
  </si>
  <si>
    <t>43403_熊本県大津町</t>
  </si>
  <si>
    <t>45421_宮崎県門川町</t>
  </si>
  <si>
    <t>46303_鹿児島県三島村</t>
  </si>
  <si>
    <t>47315_沖縄県伊江村</t>
  </si>
  <si>
    <t>01221_北海道名寄市</t>
  </si>
  <si>
    <t>012211</t>
  </si>
  <si>
    <t>02381_青森県板柳町</t>
  </si>
  <si>
    <t>03381_岩手県金ヶ崎町</t>
  </si>
  <si>
    <t>04341_宮城県丸森町</t>
  </si>
  <si>
    <t>05366_秋田県井川町</t>
  </si>
  <si>
    <t>06361_山形県金山町</t>
  </si>
  <si>
    <t>07364_福島県檜枝岐村</t>
  </si>
  <si>
    <t>08225_茨城県常陸大宮市</t>
  </si>
  <si>
    <t>09364_栃木県野木町</t>
  </si>
  <si>
    <t>10424_群馬県長野原町</t>
  </si>
  <si>
    <t>11224_埼玉県戸田市</t>
  </si>
  <si>
    <t>12223_千葉県鴨川市</t>
  </si>
  <si>
    <t>13121_東京都足立区</t>
  </si>
  <si>
    <t>14321_神奈川県寒川町</t>
  </si>
  <si>
    <t>15307_新潟県聖籠町</t>
  </si>
  <si>
    <t>19423_山梨県西桂町</t>
  </si>
  <si>
    <t>20304_長野県川上村</t>
  </si>
  <si>
    <t>21221_岐阜県海津市</t>
  </si>
  <si>
    <t>22224_静岡県菊川市</t>
  </si>
  <si>
    <t>23221_愛知県新城市</t>
  </si>
  <si>
    <t>24442_三重県明和町</t>
  </si>
  <si>
    <t>26365_京都府和束町</t>
  </si>
  <si>
    <t>27220_大阪府箕面市</t>
  </si>
  <si>
    <t>28221_兵庫県丹波篠山市</t>
  </si>
  <si>
    <t>29385_奈良県曽爾村</t>
  </si>
  <si>
    <t>30391_和歌山県みなべ町</t>
  </si>
  <si>
    <t>33606_岡山県鏡野町</t>
  </si>
  <si>
    <t>34431_広島県大崎上島町</t>
  </si>
  <si>
    <t>36404_徳島県板野町</t>
  </si>
  <si>
    <t>39363_高知県土佐町</t>
  </si>
  <si>
    <t>40223_福岡県古賀市</t>
  </si>
  <si>
    <t>42411_長崎県新上五島町</t>
  </si>
  <si>
    <t>43404_熊本県菊陽町</t>
  </si>
  <si>
    <t>45429_宮崎県諸塚村</t>
  </si>
  <si>
    <t>46304_鹿児島県十島村</t>
  </si>
  <si>
    <t>47324_沖縄県読谷村</t>
  </si>
  <si>
    <t>01222_北海道三笠市</t>
  </si>
  <si>
    <t>012220</t>
  </si>
  <si>
    <t>02384_青森県鶴田町</t>
  </si>
  <si>
    <t>03402_岩手県平泉町</t>
  </si>
  <si>
    <t>04361_宮城県亘理町</t>
  </si>
  <si>
    <t>05368_秋田県大潟村</t>
  </si>
  <si>
    <t>06362_山形県最上町</t>
  </si>
  <si>
    <t>07367_福島県只見町</t>
  </si>
  <si>
    <t>08226_茨城県那珂市</t>
  </si>
  <si>
    <t>09384_栃木県塩谷町</t>
  </si>
  <si>
    <t>10425_群馬県嬬恋村</t>
  </si>
  <si>
    <t>11225_埼玉県入間市</t>
  </si>
  <si>
    <t>12224_千葉県鎌ヶ谷市</t>
  </si>
  <si>
    <t>13122_東京都葛飾区</t>
  </si>
  <si>
    <t>14341_神奈川県大磯町</t>
  </si>
  <si>
    <t>15342_新潟県弥彦村</t>
  </si>
  <si>
    <t>19424_山梨県忍野村</t>
  </si>
  <si>
    <t>20305_長野県南牧村</t>
  </si>
  <si>
    <t>21302_岐阜県岐南町</t>
  </si>
  <si>
    <t>22225_静岡県伊豆の国市</t>
  </si>
  <si>
    <t>23222_愛知県東海市</t>
  </si>
  <si>
    <t>24443_三重県大台町</t>
  </si>
  <si>
    <t>26366_京都府精華町</t>
  </si>
  <si>
    <t>27221_大阪府柏原市</t>
  </si>
  <si>
    <t>28222_兵庫県養父市</t>
  </si>
  <si>
    <t>29386_奈良県御杖村</t>
  </si>
  <si>
    <t>30392_和歌山県日高川町</t>
  </si>
  <si>
    <t>33622_岡山県勝央町</t>
  </si>
  <si>
    <t>34462_広島県世羅町</t>
  </si>
  <si>
    <t>36405_徳島県上板町</t>
  </si>
  <si>
    <t>39364_高知県大川村</t>
  </si>
  <si>
    <t>40224_福岡県福津市</t>
  </si>
  <si>
    <t>43423_熊本県南小国町</t>
  </si>
  <si>
    <t>45430_宮崎県椎葉村</t>
  </si>
  <si>
    <t>46392_鹿児島県さつま町</t>
  </si>
  <si>
    <t>47325_沖縄県嘉手納町</t>
  </si>
  <si>
    <t>01223_北海道根室市</t>
  </si>
  <si>
    <t>012238</t>
  </si>
  <si>
    <t>02387_青森県中泊町</t>
  </si>
  <si>
    <t>03441_岩手県住田町</t>
  </si>
  <si>
    <t>04362_宮城県山元町</t>
  </si>
  <si>
    <t>05434_秋田県美郷町</t>
  </si>
  <si>
    <t>06363_山形県舟形町</t>
  </si>
  <si>
    <t>07368_福島県南会津町</t>
  </si>
  <si>
    <t>08227_茨城県筑西市</t>
  </si>
  <si>
    <t>09386_栃木県高根沢町</t>
  </si>
  <si>
    <t>10426_群馬県草津町</t>
  </si>
  <si>
    <t>11227_埼玉県朝霞市</t>
  </si>
  <si>
    <t>12225_千葉県君津市</t>
  </si>
  <si>
    <t>13123_東京都江戸川区</t>
  </si>
  <si>
    <t>14342_神奈川県二宮町</t>
  </si>
  <si>
    <t>15361_新潟県田上町</t>
  </si>
  <si>
    <t>19425_山梨県山中湖村</t>
  </si>
  <si>
    <t>20306_長野県南相木村</t>
  </si>
  <si>
    <t>21303_岐阜県笠松町</t>
  </si>
  <si>
    <t>22226_静岡県牧之原市</t>
  </si>
  <si>
    <t>23223_愛知県大府市</t>
  </si>
  <si>
    <t>24461_三重県玉城町</t>
  </si>
  <si>
    <t>26367_京都府南山城村</t>
  </si>
  <si>
    <t>27222_大阪府羽曳野市</t>
  </si>
  <si>
    <t>28223_兵庫県丹波市</t>
  </si>
  <si>
    <t>29401_奈良県高取町</t>
  </si>
  <si>
    <t>30401_和歌山県白浜町</t>
  </si>
  <si>
    <t>33623_岡山県奈義町</t>
  </si>
  <si>
    <t>34545_広島県神石高原町</t>
  </si>
  <si>
    <t>36468_徳島県つるぎ町</t>
  </si>
  <si>
    <t>39386_高知県いの町</t>
  </si>
  <si>
    <t>40225_福岡県うきは市</t>
  </si>
  <si>
    <t>43424_熊本県小国町</t>
  </si>
  <si>
    <t>45431_宮崎県美郷町</t>
  </si>
  <si>
    <t>46404_鹿児島県長島町</t>
  </si>
  <si>
    <t>47326_沖縄県北谷町</t>
  </si>
  <si>
    <t>01224_北海道千歳市</t>
  </si>
  <si>
    <t>012246</t>
  </si>
  <si>
    <t>02401_青森県野辺地町</t>
  </si>
  <si>
    <t>03461_岩手県大槌町</t>
  </si>
  <si>
    <t>04401_宮城県松島町</t>
  </si>
  <si>
    <t>05463_秋田県羽後町</t>
  </si>
  <si>
    <t>06364_山形県真室川町</t>
  </si>
  <si>
    <t>07402_福島県北塩原村</t>
  </si>
  <si>
    <t>08228_茨城県坂東市</t>
  </si>
  <si>
    <t>09407_栃木県那須町</t>
  </si>
  <si>
    <t>10428_群馬県高山村</t>
  </si>
  <si>
    <t>11228_埼玉県志木市</t>
  </si>
  <si>
    <t>12226_千葉県富津市</t>
  </si>
  <si>
    <t>13201_東京都八王子市</t>
  </si>
  <si>
    <t>14361_神奈川県中井町</t>
  </si>
  <si>
    <t>15385_新潟県阿賀町</t>
  </si>
  <si>
    <t>19429_山梨県鳴沢村</t>
  </si>
  <si>
    <t>20307_長野県北相木村</t>
  </si>
  <si>
    <t>21341_岐阜県養老町</t>
  </si>
  <si>
    <t>22301_静岡県東伊豆町</t>
  </si>
  <si>
    <t>23224_愛知県知多市</t>
  </si>
  <si>
    <t>24470_三重県度会町</t>
  </si>
  <si>
    <t>26407_京都府京丹波町</t>
  </si>
  <si>
    <t>27223_大阪府門真市</t>
  </si>
  <si>
    <t>28224_兵庫県南あわじ市</t>
  </si>
  <si>
    <t>29402_奈良県明日香村</t>
  </si>
  <si>
    <t>30404_和歌山県上富田町</t>
  </si>
  <si>
    <t>33643_岡山県西粟倉村</t>
  </si>
  <si>
    <t>36489_徳島県東みよし町</t>
  </si>
  <si>
    <t>39387_高知県仁淀川町</t>
  </si>
  <si>
    <t>40226_福岡県宮若市</t>
  </si>
  <si>
    <t>43425_熊本県産山村</t>
  </si>
  <si>
    <t>45441_宮崎県高千穂町</t>
  </si>
  <si>
    <t>46452_鹿児島県湧水町</t>
  </si>
  <si>
    <t>47327_沖縄県北中城村</t>
  </si>
  <si>
    <t>01225_北海道滝川市</t>
  </si>
  <si>
    <t>012254</t>
  </si>
  <si>
    <t>02402_青森県七戸町</t>
  </si>
  <si>
    <t>03482_岩手県山田町</t>
  </si>
  <si>
    <t>04404_宮城県七ヶ浜町</t>
  </si>
  <si>
    <t>05464_秋田県東成瀬村</t>
  </si>
  <si>
    <t>06365_山形県大蔵村</t>
  </si>
  <si>
    <t>07405_福島県西会津町</t>
  </si>
  <si>
    <t>08229_茨城県稲敷市</t>
  </si>
  <si>
    <t>09411_栃木県那珂川町</t>
  </si>
  <si>
    <t>10429_群馬県東吾妻町</t>
  </si>
  <si>
    <t>11229_埼玉県和光市</t>
  </si>
  <si>
    <t>12227_千葉県浦安市</t>
  </si>
  <si>
    <t>13202_東京都立川市</t>
  </si>
  <si>
    <t>14362_神奈川県大井町</t>
  </si>
  <si>
    <t>15405_新潟県出雲崎町</t>
  </si>
  <si>
    <t>19430_山梨県富士河口湖町</t>
  </si>
  <si>
    <t>20309_長野県佐久穂町</t>
  </si>
  <si>
    <t>21361_岐阜県垂井町</t>
  </si>
  <si>
    <t>22302_静岡県河津町</t>
  </si>
  <si>
    <t>23225_愛知県知立市</t>
  </si>
  <si>
    <t>24471_三重県大紀町</t>
  </si>
  <si>
    <t>26463_京都府伊根町</t>
  </si>
  <si>
    <t>27224_大阪府摂津市</t>
  </si>
  <si>
    <t>28225_兵庫県朝来市</t>
  </si>
  <si>
    <t>29424_奈良県上牧町</t>
  </si>
  <si>
    <t>30406_和歌山県すさみ町</t>
  </si>
  <si>
    <t>33663_岡山県久米南町</t>
  </si>
  <si>
    <t>39401_高知県中土佐町</t>
  </si>
  <si>
    <t>40227_福岡県嘉麻市</t>
  </si>
  <si>
    <t>43428_熊本県高森町</t>
  </si>
  <si>
    <t>45442_宮崎県日之影町</t>
  </si>
  <si>
    <t>46468_鹿児島県大崎町</t>
  </si>
  <si>
    <t>47328_沖縄県中城村</t>
  </si>
  <si>
    <t>01226_北海道砂川市</t>
  </si>
  <si>
    <t>012262</t>
  </si>
  <si>
    <t>02405_青森県六戸町</t>
  </si>
  <si>
    <t>03483_岩手県岩泉町</t>
  </si>
  <si>
    <t>04406_宮城県利府町</t>
  </si>
  <si>
    <t>06366_山形県鮭川村</t>
  </si>
  <si>
    <t>07407_福島県磐梯町</t>
  </si>
  <si>
    <t>08230_茨城県かすみがうら市</t>
  </si>
  <si>
    <t>10443_群馬県片品村</t>
  </si>
  <si>
    <t>11230_埼玉県新座市</t>
  </si>
  <si>
    <t>12228_千葉県四街道市</t>
  </si>
  <si>
    <t>13203_東京都武蔵野市</t>
  </si>
  <si>
    <t>14363_神奈川県松田町</t>
  </si>
  <si>
    <t>15461_新潟県湯沢町</t>
  </si>
  <si>
    <t>19442_山梨県小菅村</t>
  </si>
  <si>
    <t>20321_長野県軽井沢町</t>
  </si>
  <si>
    <t>21362_岐阜県関ヶ原町</t>
  </si>
  <si>
    <t>22304_静岡県南伊豆町</t>
  </si>
  <si>
    <t>23226_愛知県尾張旭市</t>
  </si>
  <si>
    <t>24472_三重県南伊勢町</t>
  </si>
  <si>
    <t>26465_京都府与謝野町</t>
  </si>
  <si>
    <t>27225_大阪府高石市</t>
  </si>
  <si>
    <t>28226_兵庫県淡路市</t>
  </si>
  <si>
    <t>29425_奈良県王寺町</t>
  </si>
  <si>
    <t>30421_和歌山県那智勝浦町</t>
  </si>
  <si>
    <t>33666_岡山県美咲町</t>
  </si>
  <si>
    <t>39402_高知県佐川町</t>
  </si>
  <si>
    <t>40228_福岡県朝倉市</t>
  </si>
  <si>
    <t>43432_熊本県西原村</t>
  </si>
  <si>
    <t>45443_宮崎県五ヶ瀬町</t>
  </si>
  <si>
    <t>46482_鹿児島県東串良町</t>
  </si>
  <si>
    <t>47329_沖縄県西原町</t>
  </si>
  <si>
    <t>01227_北海道歌志内市</t>
  </si>
  <si>
    <t>012271</t>
  </si>
  <si>
    <t>02406_青森県横浜町</t>
  </si>
  <si>
    <t>03484_岩手県田野畑村</t>
  </si>
  <si>
    <t>04421_宮城県大和町</t>
  </si>
  <si>
    <t>06367_山形県戸沢村</t>
  </si>
  <si>
    <t>07408_福島県猪苗代町</t>
  </si>
  <si>
    <t>08231_茨城県桜川市</t>
  </si>
  <si>
    <t>10444_群馬県川場村</t>
  </si>
  <si>
    <t>11231_埼玉県桶川市</t>
  </si>
  <si>
    <t>12229_千葉県袖ヶ浦市</t>
  </si>
  <si>
    <t>13204_東京都三鷹市</t>
  </si>
  <si>
    <t>14364_神奈川県山北町</t>
  </si>
  <si>
    <t>15482_新潟県津南町</t>
  </si>
  <si>
    <t>19443_山梨県丹波山村</t>
  </si>
  <si>
    <t>20323_長野県御代田町</t>
  </si>
  <si>
    <t>21381_岐阜県神戸町</t>
  </si>
  <si>
    <t>22305_静岡県松崎町</t>
  </si>
  <si>
    <t>23227_愛知県高浜市</t>
  </si>
  <si>
    <t>24543_三重県紀北町</t>
  </si>
  <si>
    <t>27226_大阪府藤井寺市</t>
  </si>
  <si>
    <t>28227_兵庫県宍粟市</t>
  </si>
  <si>
    <t>29426_奈良県広陵町</t>
  </si>
  <si>
    <t>30422_和歌山県太地町</t>
  </si>
  <si>
    <t>33681_岡山県吉備中央町</t>
  </si>
  <si>
    <t>39403_高知県越知町</t>
  </si>
  <si>
    <t>40229_福岡県みやま市</t>
  </si>
  <si>
    <t>43433_熊本県南阿蘇村</t>
  </si>
  <si>
    <t>46490_鹿児島県錦江町</t>
  </si>
  <si>
    <t>47348_沖縄県与那原町</t>
  </si>
  <si>
    <t>01228_北海道深川市</t>
  </si>
  <si>
    <t>012289</t>
  </si>
  <si>
    <t>02408_青森県東北町</t>
  </si>
  <si>
    <t>03485_岩手県普代村</t>
  </si>
  <si>
    <t>04422_宮城県大郷町</t>
  </si>
  <si>
    <t>06381_山形県高畠町</t>
  </si>
  <si>
    <t>07421_福島県会津坂下町</t>
  </si>
  <si>
    <t>08232_茨城県神栖市</t>
  </si>
  <si>
    <t>10448_群馬県昭和村</t>
  </si>
  <si>
    <t>11232_埼玉県久喜市</t>
  </si>
  <si>
    <t>12230_千葉県八街市</t>
  </si>
  <si>
    <t>13205_東京都青梅市</t>
  </si>
  <si>
    <t>14366_神奈川県開成町</t>
  </si>
  <si>
    <t>15504_新潟県刈羽村</t>
  </si>
  <si>
    <t>20324_長野県立科町</t>
  </si>
  <si>
    <t>21382_岐阜県輪之内町</t>
  </si>
  <si>
    <t>22306_静岡県西伊豆町</t>
  </si>
  <si>
    <t>23228_愛知県岩倉市</t>
  </si>
  <si>
    <t>24561_三重県御浜町</t>
  </si>
  <si>
    <t>27227_大阪府東大阪市</t>
  </si>
  <si>
    <t>28228_兵庫県加東市</t>
  </si>
  <si>
    <t>29427_奈良県河合町</t>
  </si>
  <si>
    <t>30424_和歌山県古座川町</t>
  </si>
  <si>
    <t>39405_高知県梼原町</t>
  </si>
  <si>
    <t>40230_福岡県糸島市</t>
  </si>
  <si>
    <t>43441_熊本県御船町</t>
  </si>
  <si>
    <t>46491_鹿児島県南大隅町</t>
  </si>
  <si>
    <t>47350_沖縄県南風原町</t>
  </si>
  <si>
    <t>01229_北海道富良野市</t>
  </si>
  <si>
    <t>012297</t>
  </si>
  <si>
    <t>02411_青森県六ヶ所村</t>
  </si>
  <si>
    <t>03501_岩手県軽米町</t>
  </si>
  <si>
    <t>04424_宮城県大衡村</t>
  </si>
  <si>
    <t>06382_山形県川西町</t>
  </si>
  <si>
    <t>07422_福島県湯川村</t>
  </si>
  <si>
    <t>08233_茨城県行方市</t>
  </si>
  <si>
    <t>10449_群馬県みなかみ町</t>
  </si>
  <si>
    <t>11233_埼玉県北本市</t>
  </si>
  <si>
    <t>12231_千葉県印西市</t>
  </si>
  <si>
    <t>13206_東京都府中市</t>
  </si>
  <si>
    <t>14382_神奈川県箱根町</t>
  </si>
  <si>
    <t>15581_新潟県関川村</t>
  </si>
  <si>
    <t>20349_長野県青木村</t>
  </si>
  <si>
    <t>21383_岐阜県安八町</t>
  </si>
  <si>
    <t>22325_静岡県函南町</t>
  </si>
  <si>
    <t>23229_愛知県豊明市</t>
  </si>
  <si>
    <t>24562_三重県紀宝町</t>
  </si>
  <si>
    <t>27228_大阪府泉南市</t>
  </si>
  <si>
    <t>28229_兵庫県たつの市</t>
  </si>
  <si>
    <t>29441_奈良県吉野町</t>
  </si>
  <si>
    <t>30427_和歌山県北山村</t>
  </si>
  <si>
    <t>39410_高知県日高村</t>
  </si>
  <si>
    <t>40231_福岡県那珂川市</t>
  </si>
  <si>
    <t>43442_熊本県嘉島町</t>
  </si>
  <si>
    <t>46492_鹿児島県肝付町</t>
  </si>
  <si>
    <t>47353_沖縄県渡嘉敷村</t>
  </si>
  <si>
    <t>01230_北海道登別市</t>
  </si>
  <si>
    <t>012301</t>
  </si>
  <si>
    <t>02412_青森県おいらせ町</t>
  </si>
  <si>
    <t>03503_岩手県野田村</t>
  </si>
  <si>
    <t>04444_宮城県色麻町</t>
  </si>
  <si>
    <t>06401_山形県小国町</t>
  </si>
  <si>
    <t>07423_福島県柳津町</t>
  </si>
  <si>
    <t>08234_茨城県鉾田市</t>
  </si>
  <si>
    <t>10464_群馬県玉村町</t>
  </si>
  <si>
    <t>11234_埼玉県八潮市</t>
  </si>
  <si>
    <t>12232_千葉県白井市</t>
  </si>
  <si>
    <t>13207_東京都昭島市</t>
  </si>
  <si>
    <t>14383_神奈川県真鶴町</t>
  </si>
  <si>
    <t>15586_新潟県粟島浦村</t>
  </si>
  <si>
    <t>20350_長野県長和町</t>
  </si>
  <si>
    <t>21401_岐阜県揖斐川町</t>
  </si>
  <si>
    <t>22341_静岡県清水町</t>
  </si>
  <si>
    <t>23230_愛知県日進市</t>
  </si>
  <si>
    <t>27229_大阪府四條畷市</t>
  </si>
  <si>
    <t>28301_兵庫県猪名川町</t>
  </si>
  <si>
    <t>29442_奈良県大淀町</t>
  </si>
  <si>
    <t>30428_和歌山県串本町</t>
  </si>
  <si>
    <t>39411_高知県津野町</t>
  </si>
  <si>
    <t>40341_福岡県宇美町</t>
  </si>
  <si>
    <t>43443_熊本県益城町</t>
  </si>
  <si>
    <t>46501_鹿児島県中種子町</t>
  </si>
  <si>
    <t>47354_沖縄県座間味村</t>
  </si>
  <si>
    <t>01231_北海道恵庭市</t>
  </si>
  <si>
    <t>012319</t>
  </si>
  <si>
    <t>02423_青森県大間町</t>
  </si>
  <si>
    <t>03506_岩手県九戸村</t>
  </si>
  <si>
    <t>04445_宮城県加美町</t>
  </si>
  <si>
    <t>06402_山形県白鷹町</t>
  </si>
  <si>
    <t>07444_福島県三島町</t>
  </si>
  <si>
    <t>08235_茨城県つくばみらい市</t>
  </si>
  <si>
    <t>10521_群馬県板倉町</t>
  </si>
  <si>
    <t>11235_埼玉県富士見市</t>
  </si>
  <si>
    <t>12233_千葉県富里市</t>
  </si>
  <si>
    <t>13208_東京都調布市</t>
  </si>
  <si>
    <t>14384_神奈川県湯河原町</t>
  </si>
  <si>
    <t>20361_長野県下諏訪町</t>
  </si>
  <si>
    <t>21403_岐阜県大野町</t>
  </si>
  <si>
    <t>22342_静岡県長泉町</t>
  </si>
  <si>
    <t>23231_愛知県田原市</t>
  </si>
  <si>
    <t>27230_大阪府交野市</t>
  </si>
  <si>
    <t>28365_兵庫県多可町</t>
  </si>
  <si>
    <t>29443_奈良県下市町</t>
  </si>
  <si>
    <t>39412_高知県四万十町</t>
  </si>
  <si>
    <t>40342_福岡県篠栗町</t>
  </si>
  <si>
    <t>43444_熊本県甲佐町</t>
  </si>
  <si>
    <t>46502_鹿児島県南種子町</t>
  </si>
  <si>
    <t>47355_沖縄県粟国村</t>
  </si>
  <si>
    <t>01233_北海道伊達市</t>
  </si>
  <si>
    <t>012335</t>
  </si>
  <si>
    <t>02424_青森県東通村</t>
  </si>
  <si>
    <t>03507_岩手県洋野町</t>
  </si>
  <si>
    <t>04501_宮城県涌谷町</t>
  </si>
  <si>
    <t>06403_山形県飯豊町</t>
  </si>
  <si>
    <t>07445_福島県金山町</t>
  </si>
  <si>
    <t>08236_茨城県小美玉市</t>
  </si>
  <si>
    <t>10522_群馬県明和町</t>
  </si>
  <si>
    <t>11237_埼玉県三郷市</t>
  </si>
  <si>
    <t>12234_千葉県南房総市</t>
  </si>
  <si>
    <t>13209_東京都町田市</t>
  </si>
  <si>
    <t>14401_神奈川県愛川町</t>
  </si>
  <si>
    <t>20362_長野県富士見町</t>
  </si>
  <si>
    <t>21404_岐阜県池田町</t>
  </si>
  <si>
    <t>22344_静岡県小山町</t>
  </si>
  <si>
    <t>23232_愛知県愛西市</t>
  </si>
  <si>
    <t>27231_大阪府大阪狭山市</t>
  </si>
  <si>
    <t>28381_兵庫県稲美町</t>
  </si>
  <si>
    <t>29444_奈良県黒滝村</t>
  </si>
  <si>
    <t>39424_高知県大月町</t>
  </si>
  <si>
    <t>40343_福岡県志免町</t>
  </si>
  <si>
    <t>43447_熊本県山都町</t>
  </si>
  <si>
    <t>46505_鹿児島県屋久島町</t>
  </si>
  <si>
    <t>47356_沖縄県渡名喜村</t>
  </si>
  <si>
    <t>01234_北海道北広島市</t>
  </si>
  <si>
    <t>012343</t>
  </si>
  <si>
    <t>02425_青森県風間浦村</t>
  </si>
  <si>
    <t>03524_岩手県一戸町</t>
  </si>
  <si>
    <t>04505_宮城県美里町</t>
  </si>
  <si>
    <t>06426_山形県三川町</t>
  </si>
  <si>
    <t>07446_福島県昭和村</t>
  </si>
  <si>
    <t>08302_茨城県茨城町</t>
  </si>
  <si>
    <t>10523_群馬県千代田町</t>
  </si>
  <si>
    <t>11238_埼玉県蓮田市</t>
  </si>
  <si>
    <t>12235_千葉県匝瑳市</t>
  </si>
  <si>
    <t>13210_東京都小金井市</t>
  </si>
  <si>
    <t>14402_神奈川県清川村</t>
  </si>
  <si>
    <t>20363_長野県原村</t>
  </si>
  <si>
    <t>21421_岐阜県北方町</t>
  </si>
  <si>
    <t>22424_静岡県吉田町</t>
  </si>
  <si>
    <t>23233_愛知県清須市</t>
  </si>
  <si>
    <t>27232_大阪府阪南市</t>
  </si>
  <si>
    <t>28382_兵庫県播磨町</t>
  </si>
  <si>
    <t>29446_奈良県天川村</t>
  </si>
  <si>
    <t>39427_高知県三原村</t>
  </si>
  <si>
    <t>40344_福岡県須恵町</t>
  </si>
  <si>
    <t>43468_熊本県氷川町</t>
  </si>
  <si>
    <t>46523_鹿児島県大和村</t>
  </si>
  <si>
    <t>47357_沖縄県南大東村</t>
  </si>
  <si>
    <t>01235_北海道石狩市</t>
  </si>
  <si>
    <t>012351</t>
  </si>
  <si>
    <t>02426_青森県佐井村</t>
  </si>
  <si>
    <t>04581_宮城県女川町</t>
  </si>
  <si>
    <t>06428_山形県庄内町</t>
  </si>
  <si>
    <t>07447_福島県会津美里町</t>
  </si>
  <si>
    <t>08309_茨城県大洗町</t>
  </si>
  <si>
    <t>10524_群馬県大泉町</t>
  </si>
  <si>
    <t>11239_埼玉県坂戸市</t>
  </si>
  <si>
    <t>12236_千葉県香取市</t>
  </si>
  <si>
    <t>13211_東京都小平市</t>
  </si>
  <si>
    <t>20382_長野県辰野町</t>
  </si>
  <si>
    <t>21501_岐阜県坂祝町</t>
  </si>
  <si>
    <t>22429_静岡県川根本町</t>
  </si>
  <si>
    <t>23234_愛知県北名古屋市</t>
  </si>
  <si>
    <t>27301_大阪府島本町</t>
  </si>
  <si>
    <t>28442_兵庫県市川町</t>
  </si>
  <si>
    <t>29447_奈良県野迫川村</t>
  </si>
  <si>
    <t>39428_高知県黒潮町</t>
  </si>
  <si>
    <t>40345_福岡県新宮町</t>
  </si>
  <si>
    <t>43482_熊本県芦北町</t>
  </si>
  <si>
    <t>46524_鹿児島県宇検村</t>
  </si>
  <si>
    <t>47358_沖縄県北大東村</t>
  </si>
  <si>
    <t>01236_北海道北斗市</t>
  </si>
  <si>
    <t>012360</t>
  </si>
  <si>
    <t>02441_青森県三戸町</t>
  </si>
  <si>
    <t>04606_宮城県南三陸町</t>
  </si>
  <si>
    <t>06461_山形県遊佐町</t>
  </si>
  <si>
    <t>07461_福島県西郷村</t>
  </si>
  <si>
    <t>08310_茨城県城里町</t>
  </si>
  <si>
    <t>10525_群馬県邑楽町</t>
  </si>
  <si>
    <t>11240_埼玉県幸手市</t>
  </si>
  <si>
    <t>12237_千葉県山武市</t>
  </si>
  <si>
    <t>13212_東京都日野市</t>
  </si>
  <si>
    <t>20383_長野県箕輪町</t>
  </si>
  <si>
    <t>21502_岐阜県富加町</t>
  </si>
  <si>
    <t>22461_静岡県森町</t>
  </si>
  <si>
    <t>23235_愛知県弥富市</t>
  </si>
  <si>
    <t>27321_大阪府豊能町</t>
  </si>
  <si>
    <t>28443_兵庫県福崎町</t>
  </si>
  <si>
    <t>29449_奈良県十津川村</t>
  </si>
  <si>
    <t>40348_福岡県久山町</t>
  </si>
  <si>
    <t>43484_熊本県津奈木町</t>
  </si>
  <si>
    <t>46525_鹿児島県瀬戸内町</t>
  </si>
  <si>
    <t>47359_沖縄県伊平屋村</t>
  </si>
  <si>
    <t>01303_北海道当別町</t>
  </si>
  <si>
    <t>013030</t>
  </si>
  <si>
    <t>02442_青森県五戸町</t>
  </si>
  <si>
    <t>07464_福島県泉崎村</t>
  </si>
  <si>
    <t>08341_茨城県東海村</t>
  </si>
  <si>
    <t>11241_埼玉県鶴ヶ島市</t>
  </si>
  <si>
    <t>12238_千葉県いすみ市</t>
  </si>
  <si>
    <t>13213_東京都東村山市</t>
  </si>
  <si>
    <t>20384_長野県飯島町</t>
  </si>
  <si>
    <t>21503_岐阜県川辺町</t>
  </si>
  <si>
    <t>23236_愛知県みよし市</t>
  </si>
  <si>
    <t>27322_大阪府能勢町</t>
  </si>
  <si>
    <t>28446_兵庫県神河町</t>
  </si>
  <si>
    <t>29450_奈良県下北山村</t>
  </si>
  <si>
    <t>40349_福岡県粕屋町</t>
  </si>
  <si>
    <t>43501_熊本県錦町</t>
  </si>
  <si>
    <t>46527_鹿児島県龍郷町</t>
  </si>
  <si>
    <t>47360_沖縄県伊是名村</t>
  </si>
  <si>
    <t>01304_北海道新篠津村</t>
  </si>
  <si>
    <t>013048</t>
  </si>
  <si>
    <t>02443_青森県田子町</t>
  </si>
  <si>
    <t>07465_福島県中島村</t>
  </si>
  <si>
    <t>08364_茨城県大子町</t>
  </si>
  <si>
    <t>11242_埼玉県日高市</t>
  </si>
  <si>
    <t>12239_千葉県大網白里市</t>
  </si>
  <si>
    <t>13214_東京都国分寺市</t>
  </si>
  <si>
    <t>20385_長野県南箕輪村</t>
  </si>
  <si>
    <t>21504_岐阜県七宗町</t>
  </si>
  <si>
    <t>23237_愛知県あま市</t>
  </si>
  <si>
    <t>27341_大阪府忠岡町</t>
  </si>
  <si>
    <t>28464_兵庫県太子町</t>
  </si>
  <si>
    <t>29451_奈良県上北山村</t>
  </si>
  <si>
    <t>40381_福岡県芦屋町</t>
  </si>
  <si>
    <t>43505_熊本県多良木町</t>
  </si>
  <si>
    <t>46529_鹿児島県喜界町</t>
  </si>
  <si>
    <t>47361_沖縄県久米島町</t>
  </si>
  <si>
    <t>01331_北海道松前町</t>
  </si>
  <si>
    <t>013315</t>
  </si>
  <si>
    <t>02445_青森県南部町</t>
  </si>
  <si>
    <t>07466_福島県矢吹町</t>
  </si>
  <si>
    <t>08442_茨城県美浦村</t>
  </si>
  <si>
    <t>11243_埼玉県吉川市</t>
  </si>
  <si>
    <t>12322_千葉県酒々井町</t>
  </si>
  <si>
    <t>13215_東京都国立市</t>
  </si>
  <si>
    <t>20386_長野県中川村</t>
  </si>
  <si>
    <t>21505_岐阜県八百津町</t>
  </si>
  <si>
    <t>23238_愛知県長久手市</t>
  </si>
  <si>
    <t>27361_大阪府熊取町</t>
  </si>
  <si>
    <t>28481_兵庫県上郡町</t>
  </si>
  <si>
    <t>29452_奈良県川上村</t>
  </si>
  <si>
    <t>40382_福岡県水巻町</t>
  </si>
  <si>
    <t>43506_熊本県湯前町</t>
  </si>
  <si>
    <t>46530_鹿児島県徳之島町</t>
  </si>
  <si>
    <t>47362_沖縄県八重瀬町</t>
  </si>
  <si>
    <t>01332_北海道福島町</t>
  </si>
  <si>
    <t>013323</t>
  </si>
  <si>
    <t>02446_青森県階上町</t>
  </si>
  <si>
    <t>07481_福島県棚倉町</t>
  </si>
  <si>
    <t>08443_茨城県阿見町</t>
  </si>
  <si>
    <t>11245_埼玉県ふじみ野市</t>
  </si>
  <si>
    <t>12329_千葉県栄町</t>
  </si>
  <si>
    <t>13218_東京都福生市</t>
  </si>
  <si>
    <t>20388_長野県宮田村</t>
  </si>
  <si>
    <t>21506_岐阜県白川町</t>
  </si>
  <si>
    <t>23302_愛知県東郷町</t>
  </si>
  <si>
    <t>27362_大阪府田尻町</t>
  </si>
  <si>
    <t>28501_兵庫県佐用町</t>
  </si>
  <si>
    <t>29453_奈良県東吉野村</t>
  </si>
  <si>
    <t>40383_福岡県岡垣町</t>
  </si>
  <si>
    <t>43507_熊本県水上村</t>
  </si>
  <si>
    <t>46531_鹿児島県天城町</t>
  </si>
  <si>
    <t>47375_沖縄県多良間村</t>
  </si>
  <si>
    <t>01333_北海道知内町</t>
  </si>
  <si>
    <t>013331</t>
  </si>
  <si>
    <t>02450_青森県新郷村</t>
  </si>
  <si>
    <t>07482_福島県矢祭町</t>
  </si>
  <si>
    <t>08447_茨城県河内町</t>
  </si>
  <si>
    <t>11246_埼玉県白岡市</t>
  </si>
  <si>
    <t>12342_千葉県神崎町</t>
  </si>
  <si>
    <t>13219_東京都狛江市</t>
  </si>
  <si>
    <t>20402_長野県松川町</t>
  </si>
  <si>
    <t>21507_岐阜県東白川村</t>
  </si>
  <si>
    <t>23342_愛知県豊山町</t>
  </si>
  <si>
    <t>27366_大阪府岬町</t>
  </si>
  <si>
    <t>28585_兵庫県香美町</t>
  </si>
  <si>
    <t>40384_福岡県遠賀町</t>
  </si>
  <si>
    <t>43510_熊本県相良村</t>
  </si>
  <si>
    <t>46532_鹿児島県伊仙町</t>
  </si>
  <si>
    <t>47381_沖縄県竹富町</t>
  </si>
  <si>
    <t>01334_北海道木古内町</t>
  </si>
  <si>
    <t>013340</t>
  </si>
  <si>
    <t>07483_福島県塙町</t>
  </si>
  <si>
    <t>08521_茨城県八千代町</t>
  </si>
  <si>
    <t>11301_埼玉県伊奈町</t>
  </si>
  <si>
    <t>12347_千葉県多古町</t>
  </si>
  <si>
    <t>13220_東京都東大和市</t>
  </si>
  <si>
    <t>20403_長野県高森町</t>
  </si>
  <si>
    <t>21521_岐阜県御嵩町</t>
  </si>
  <si>
    <t>23361_愛知県大口町</t>
  </si>
  <si>
    <t>27381_大阪府太子町</t>
  </si>
  <si>
    <t>28586_兵庫県新温泉町</t>
  </si>
  <si>
    <t>40401_福岡県小竹町</t>
  </si>
  <si>
    <t>43511_熊本県五木村</t>
  </si>
  <si>
    <t>46533_鹿児島県和泊町</t>
  </si>
  <si>
    <t>47382_沖縄県与那国町</t>
  </si>
  <si>
    <t>01337_北海道七飯町</t>
  </si>
  <si>
    <t>013374</t>
  </si>
  <si>
    <t>07484_福島県鮫川村</t>
  </si>
  <si>
    <t>08542_茨城県五霞町</t>
  </si>
  <si>
    <t>11324_埼玉県三芳町</t>
  </si>
  <si>
    <t>12349_千葉県東庄町</t>
  </si>
  <si>
    <t>13221_東京都清瀬市</t>
  </si>
  <si>
    <t>20404_長野県阿南町</t>
  </si>
  <si>
    <t>21604_岐阜県白川村</t>
  </si>
  <si>
    <t>23362_愛知県扶桑町</t>
  </si>
  <si>
    <t>27382_大阪府河南町</t>
  </si>
  <si>
    <t>40402_福岡県鞍手町</t>
  </si>
  <si>
    <t>43512_熊本県山江村</t>
  </si>
  <si>
    <t>46534_鹿児島県知名町</t>
  </si>
  <si>
    <t>01343_北海道鹿部町</t>
  </si>
  <si>
    <t>013439</t>
  </si>
  <si>
    <t>07501_福島県石川町</t>
  </si>
  <si>
    <t>08546_茨城県境町</t>
  </si>
  <si>
    <t>11326_埼玉県毛呂山町</t>
  </si>
  <si>
    <t>12403_千葉県九十九里町</t>
  </si>
  <si>
    <t>13222_東京都東久留米市</t>
  </si>
  <si>
    <t>20407_長野県阿智村</t>
  </si>
  <si>
    <t>23424_愛知県大治町</t>
  </si>
  <si>
    <t>27383_大阪府千早赤阪村</t>
  </si>
  <si>
    <t>40421_福岡県桂川町</t>
  </si>
  <si>
    <t>43513_熊本県球磨村</t>
  </si>
  <si>
    <t>46535_鹿児島県与論町</t>
  </si>
  <si>
    <t>01345_北海道森町</t>
  </si>
  <si>
    <t>013455</t>
  </si>
  <si>
    <t>07502_福島県玉川村</t>
  </si>
  <si>
    <t>08564_茨城県利根町</t>
  </si>
  <si>
    <t>11327_埼玉県越生町</t>
  </si>
  <si>
    <t>12409_千葉県芝山町</t>
  </si>
  <si>
    <t>13223_東京都武蔵村山市</t>
  </si>
  <si>
    <t>20409_長野県平谷村</t>
  </si>
  <si>
    <t>23425_愛知県蟹江町</t>
  </si>
  <si>
    <t>40447_福岡県筑前町</t>
  </si>
  <si>
    <t>43514_熊本県あさぎり町</t>
  </si>
  <si>
    <t>01346_北海道八雲町</t>
  </si>
  <si>
    <t>013463</t>
  </si>
  <si>
    <t>07503_福島県平田村</t>
  </si>
  <si>
    <t>11341_埼玉県滑川町</t>
  </si>
  <si>
    <t>12410_千葉県横芝光町</t>
  </si>
  <si>
    <t>13224_東京都多摩市</t>
  </si>
  <si>
    <t>20410_長野県根羽村</t>
  </si>
  <si>
    <t>23427_愛知県飛島村</t>
  </si>
  <si>
    <t>40448_福岡県東峰村</t>
  </si>
  <si>
    <t>43531_熊本県苓北町</t>
  </si>
  <si>
    <t>01347_北海道長万部町</t>
  </si>
  <si>
    <t>013471</t>
  </si>
  <si>
    <t>07504_福島県浅川町</t>
  </si>
  <si>
    <t>11342_埼玉県嵐山町</t>
  </si>
  <si>
    <t>12421_千葉県一宮町</t>
  </si>
  <si>
    <t>13225_東京都稲城市</t>
  </si>
  <si>
    <t>20411_長野県下條村</t>
  </si>
  <si>
    <t>23441_愛知県阿久比町</t>
  </si>
  <si>
    <t>40503_福岡県大刀洗町</t>
  </si>
  <si>
    <t>01361_北海道江差町</t>
  </si>
  <si>
    <t>013617</t>
  </si>
  <si>
    <t>07505_福島県古殿町</t>
  </si>
  <si>
    <t>11343_埼玉県小川町</t>
  </si>
  <si>
    <t>12422_千葉県睦沢町</t>
  </si>
  <si>
    <t>13227_東京都羽村市</t>
  </si>
  <si>
    <t>20412_長野県売木村</t>
  </si>
  <si>
    <t>23442_愛知県東浦町</t>
  </si>
  <si>
    <t>40522_福岡県大木町</t>
  </si>
  <si>
    <t>01362_北海道上ノ国町</t>
  </si>
  <si>
    <t>013625</t>
  </si>
  <si>
    <t>07521_福島県三春町</t>
  </si>
  <si>
    <t>11346_埼玉県川島町</t>
  </si>
  <si>
    <t>12423_千葉県長生村</t>
  </si>
  <si>
    <t>13228_東京都あきる野市</t>
  </si>
  <si>
    <t>20413_長野県天龍村</t>
  </si>
  <si>
    <t>23445_愛知県南知多町</t>
  </si>
  <si>
    <t>40544_福岡県広川町</t>
  </si>
  <si>
    <t>01363_北海道厚沢部町</t>
  </si>
  <si>
    <t>013633</t>
  </si>
  <si>
    <t>07522_福島県小野町</t>
  </si>
  <si>
    <t>11347_埼玉県吉見町</t>
  </si>
  <si>
    <t>12424_千葉県白子町</t>
  </si>
  <si>
    <t>13229_東京都西東京市</t>
  </si>
  <si>
    <t>20414_長野県泰阜村</t>
  </si>
  <si>
    <t>23446_愛知県美浜町</t>
  </si>
  <si>
    <t>40601_福岡県香春町</t>
  </si>
  <si>
    <t>01364_北海道乙部町</t>
  </si>
  <si>
    <t>013641</t>
  </si>
  <si>
    <t>07541_福島県広野町</t>
  </si>
  <si>
    <t>11348_埼玉県鳩山町</t>
  </si>
  <si>
    <t>12426_千葉県長柄町</t>
  </si>
  <si>
    <t>13303_東京都瑞穂町</t>
  </si>
  <si>
    <t>20415_長野県喬木村</t>
  </si>
  <si>
    <t>23447_愛知県武豊町</t>
  </si>
  <si>
    <t>40602_福岡県添田町</t>
  </si>
  <si>
    <t>01367_北海道奥尻町</t>
  </si>
  <si>
    <t>013676</t>
  </si>
  <si>
    <t>07542_福島県楢葉町</t>
  </si>
  <si>
    <t>11349_埼玉県ときがわ町</t>
  </si>
  <si>
    <t>12427_千葉県長南町</t>
  </si>
  <si>
    <t>13305_東京都日の出町</t>
  </si>
  <si>
    <t>20416_長野県豊丘村</t>
  </si>
  <si>
    <t>23501_愛知県幸田町</t>
  </si>
  <si>
    <t>40604_福岡県糸田町</t>
  </si>
  <si>
    <t>01370_北海道今金町</t>
  </si>
  <si>
    <t>013706</t>
  </si>
  <si>
    <t>07543_福島県富岡町</t>
  </si>
  <si>
    <t>11361_埼玉県横瀬町</t>
  </si>
  <si>
    <t>12441_千葉県大多喜町</t>
  </si>
  <si>
    <t>13307_東京都檜原村</t>
  </si>
  <si>
    <t>20417_長野県大鹿村</t>
  </si>
  <si>
    <t>23561_愛知県設楽町</t>
  </si>
  <si>
    <t>40605_福岡県川崎町</t>
  </si>
  <si>
    <t>01371_北海道せたな町</t>
  </si>
  <si>
    <t>013714</t>
  </si>
  <si>
    <t>07544_福島県川内村</t>
  </si>
  <si>
    <t>11362_埼玉県皆野町</t>
  </si>
  <si>
    <t>12443_千葉県御宿町</t>
  </si>
  <si>
    <t>13308_東京都奥多摩町</t>
  </si>
  <si>
    <t>20422_長野県上松町</t>
  </si>
  <si>
    <t>23562_愛知県東栄町</t>
  </si>
  <si>
    <t>40608_福岡県大任町</t>
  </si>
  <si>
    <t>01391_北海道島牧村</t>
  </si>
  <si>
    <t>013919</t>
  </si>
  <si>
    <t>07545_福島県大熊町</t>
  </si>
  <si>
    <t>11363_埼玉県長瀞町</t>
  </si>
  <si>
    <t>12463_千葉県鋸南町</t>
  </si>
  <si>
    <t>13361_東京都大島町</t>
  </si>
  <si>
    <t>20423_長野県南木曽町</t>
  </si>
  <si>
    <t>23563_愛知県豊根村</t>
  </si>
  <si>
    <t>40609_福岡県赤村</t>
  </si>
  <si>
    <t>01392_北海道寿都町</t>
  </si>
  <si>
    <t>013927</t>
  </si>
  <si>
    <t>07546_福島県双葉町</t>
  </si>
  <si>
    <t>11365_埼玉県小鹿野町</t>
  </si>
  <si>
    <t>13362_東京都利島村</t>
  </si>
  <si>
    <t>20425_長野県木祖村</t>
  </si>
  <si>
    <t>40610_福岡県福智町</t>
  </si>
  <si>
    <t>01393_北海道黒松内町</t>
  </si>
  <si>
    <t>013935</t>
  </si>
  <si>
    <t>07547_福島県浪江町</t>
  </si>
  <si>
    <t>11369_埼玉県東秩父村</t>
  </si>
  <si>
    <t>13363_東京都新島村</t>
  </si>
  <si>
    <t>20429_長野県王滝村</t>
  </si>
  <si>
    <t>40621_福岡県苅田町</t>
  </si>
  <si>
    <t>01394_北海道蘭越町</t>
  </si>
  <si>
    <t>013943</t>
  </si>
  <si>
    <t>07548_福島県葛尾村</t>
  </si>
  <si>
    <t>11381_埼玉県美里町</t>
  </si>
  <si>
    <t>13364_東京都神津島村</t>
  </si>
  <si>
    <t>20430_長野県大桑村</t>
  </si>
  <si>
    <t>40625_福岡県みやこ町</t>
  </si>
  <si>
    <t>01395_北海道ニセコ町</t>
  </si>
  <si>
    <t>013951</t>
  </si>
  <si>
    <t>07561_福島県新地町</t>
  </si>
  <si>
    <t>11383_埼玉県神川町</t>
  </si>
  <si>
    <t>13381_東京都三宅村</t>
  </si>
  <si>
    <t>20432_長野県木曽町</t>
  </si>
  <si>
    <t>40642_福岡県吉富町</t>
  </si>
  <si>
    <t>01396_北海道真狩村</t>
  </si>
  <si>
    <t>013960</t>
  </si>
  <si>
    <t>07564_福島県飯舘村</t>
  </si>
  <si>
    <t>11385_埼玉県上里町</t>
  </si>
  <si>
    <t>13382_東京都御蔵島村</t>
  </si>
  <si>
    <t>20446_長野県麻績村</t>
  </si>
  <si>
    <t>40646_福岡県上毛町</t>
  </si>
  <si>
    <t>01397_北海道留寿都村</t>
  </si>
  <si>
    <t>013978</t>
  </si>
  <si>
    <t>11408_埼玉県寄居町</t>
  </si>
  <si>
    <t>13401_東京都八丈町</t>
  </si>
  <si>
    <t>20448_長野県生坂村</t>
  </si>
  <si>
    <t>40647_福岡県築上町</t>
  </si>
  <si>
    <t>01398_北海道喜茂別町</t>
  </si>
  <si>
    <t>013986</t>
  </si>
  <si>
    <t>11442_埼玉県宮代町</t>
  </si>
  <si>
    <t>13402_東京都青ヶ島村</t>
  </si>
  <si>
    <t>20450_長野県山形村</t>
  </si>
  <si>
    <t>01399_北海道京極町</t>
  </si>
  <si>
    <t>013994</t>
  </si>
  <si>
    <t>11464_埼玉県杉戸町</t>
  </si>
  <si>
    <t>13421_東京都小笠原村</t>
  </si>
  <si>
    <t>20451_長野県朝日村</t>
  </si>
  <si>
    <t>01400_北海道倶知安町</t>
  </si>
  <si>
    <t>014001</t>
  </si>
  <si>
    <t>11465_埼玉県松伏町</t>
  </si>
  <si>
    <t>20452_長野県筑北村</t>
  </si>
  <si>
    <t>01401_北海道共和町</t>
  </si>
  <si>
    <t>014010</t>
  </si>
  <si>
    <t>20481_長野県池田町</t>
  </si>
  <si>
    <t>01402_北海道岩内町</t>
  </si>
  <si>
    <t>014028</t>
  </si>
  <si>
    <t>20482_長野県松川村</t>
  </si>
  <si>
    <t>01403_北海道泊村</t>
  </si>
  <si>
    <t>014036</t>
  </si>
  <si>
    <t>20485_長野県白馬村</t>
  </si>
  <si>
    <t>01404_北海道神恵内村</t>
  </si>
  <si>
    <t>014044</t>
  </si>
  <si>
    <t>20486_長野県小谷村</t>
  </si>
  <si>
    <t>01405_北海道積丹町</t>
  </si>
  <si>
    <t>014052</t>
  </si>
  <si>
    <t>20521_長野県坂城町</t>
  </si>
  <si>
    <t>01406_北海道古平町</t>
  </si>
  <si>
    <t>014061</t>
  </si>
  <si>
    <t>20541_長野県小布施町</t>
  </si>
  <si>
    <t>01407_北海道仁木町</t>
  </si>
  <si>
    <t>014079</t>
  </si>
  <si>
    <t>20543_長野県高山村</t>
  </si>
  <si>
    <t>01408_北海道余市町</t>
  </si>
  <si>
    <t>014087</t>
  </si>
  <si>
    <t>20561_長野県山ノ内町</t>
  </si>
  <si>
    <t>01409_北海道赤井川村</t>
  </si>
  <si>
    <t>014095</t>
  </si>
  <si>
    <t>20562_長野県木島平村</t>
  </si>
  <si>
    <t>01423_北海道南幌町</t>
  </si>
  <si>
    <t>014231</t>
  </si>
  <si>
    <t>20563_長野県野沢温泉村</t>
  </si>
  <si>
    <t>01424_北海道奈井江町</t>
  </si>
  <si>
    <t>014249</t>
  </si>
  <si>
    <t>20583_長野県信濃町</t>
  </si>
  <si>
    <t>01425_北海道上砂川町</t>
  </si>
  <si>
    <t>014257</t>
  </si>
  <si>
    <t>20588_長野県小川村</t>
  </si>
  <si>
    <t>01427_北海道由仁町</t>
  </si>
  <si>
    <t>014273</t>
  </si>
  <si>
    <t>20590_長野県飯綱町</t>
  </si>
  <si>
    <t>01428_北海道長沼町</t>
  </si>
  <si>
    <t>014281</t>
  </si>
  <si>
    <t>20602_長野県栄村</t>
  </si>
  <si>
    <t>01429_北海道栗山町</t>
  </si>
  <si>
    <t>014290</t>
  </si>
  <si>
    <t>01430_北海道月形町</t>
  </si>
  <si>
    <t>014303</t>
  </si>
  <si>
    <t>01431_北海道浦臼町</t>
  </si>
  <si>
    <t>014311</t>
  </si>
  <si>
    <t>01432_北海道新十津川町</t>
  </si>
  <si>
    <t>014320</t>
  </si>
  <si>
    <t>01433_北海道妹背牛町</t>
  </si>
  <si>
    <t>014338</t>
  </si>
  <si>
    <t>01434_北海道秩父別町</t>
  </si>
  <si>
    <t>014346</t>
  </si>
  <si>
    <t>01436_北海道雨竜町</t>
  </si>
  <si>
    <t>014362</t>
  </si>
  <si>
    <t>01437_北海道北竜町</t>
  </si>
  <si>
    <t>014371</t>
  </si>
  <si>
    <t>01438_北海道沼田町</t>
  </si>
  <si>
    <t>014389</t>
  </si>
  <si>
    <t>01452_北海道鷹栖町</t>
  </si>
  <si>
    <t>014524</t>
  </si>
  <si>
    <t>01453_北海道東神楽町</t>
  </si>
  <si>
    <t>014532</t>
  </si>
  <si>
    <t>01454_北海道当麻町</t>
  </si>
  <si>
    <t>014541</t>
  </si>
  <si>
    <t>01455_北海道比布町</t>
  </si>
  <si>
    <t>014559</t>
  </si>
  <si>
    <t>01456_北海道愛別町</t>
  </si>
  <si>
    <t>014567</t>
  </si>
  <si>
    <t>01457_北海道上川町</t>
  </si>
  <si>
    <t>014575</t>
  </si>
  <si>
    <t>01458_北海道東川町</t>
  </si>
  <si>
    <t>014583</t>
  </si>
  <si>
    <t>01459_北海道美瑛町</t>
  </si>
  <si>
    <t>014591</t>
  </si>
  <si>
    <t>01460_北海道上富良野町</t>
  </si>
  <si>
    <t>014605</t>
  </si>
  <si>
    <t>01461_北海道中富良野町</t>
  </si>
  <si>
    <t>014613</t>
  </si>
  <si>
    <t>01462_北海道南富良野町</t>
  </si>
  <si>
    <t>014621</t>
  </si>
  <si>
    <t>01463_北海道占冠村</t>
  </si>
  <si>
    <t>014630</t>
  </si>
  <si>
    <t>01464_北海道和寒町</t>
  </si>
  <si>
    <t>014648</t>
  </si>
  <si>
    <t>01465_北海道剣淵町</t>
  </si>
  <si>
    <t>014656</t>
  </si>
  <si>
    <t>01468_北海道下川町</t>
  </si>
  <si>
    <t>014681</t>
  </si>
  <si>
    <t>01469_北海道美深町</t>
  </si>
  <si>
    <t>014699</t>
  </si>
  <si>
    <t>01470_北海道音威子府村</t>
  </si>
  <si>
    <t>014702</t>
  </si>
  <si>
    <t>01471_北海道中川町</t>
  </si>
  <si>
    <t>014711</t>
  </si>
  <si>
    <t>01472_北海道幌加内町</t>
  </si>
  <si>
    <t>014729</t>
  </si>
  <si>
    <t>01481_北海道増毛町</t>
  </si>
  <si>
    <t>014818</t>
  </si>
  <si>
    <t>01482_北海道小平町</t>
  </si>
  <si>
    <t>014826</t>
  </si>
  <si>
    <t>01483_北海道苫前町</t>
  </si>
  <si>
    <t>014834</t>
  </si>
  <si>
    <t>01484_北海道羽幌町</t>
  </si>
  <si>
    <t>014842</t>
  </si>
  <si>
    <t>01485_北海道初山別村</t>
  </si>
  <si>
    <t>014851</t>
  </si>
  <si>
    <t>01486_北海道遠別町</t>
  </si>
  <si>
    <t>014869</t>
  </si>
  <si>
    <t>01487_北海道天塩町</t>
  </si>
  <si>
    <t>014877</t>
  </si>
  <si>
    <t>01511_北海道猿払村</t>
  </si>
  <si>
    <t>015113</t>
  </si>
  <si>
    <t>01512_北海道浜頓別町</t>
  </si>
  <si>
    <t>015121</t>
  </si>
  <si>
    <t>01513_北海道中頓別町</t>
  </si>
  <si>
    <t>015130</t>
  </si>
  <si>
    <t>01514_北海道枝幸町</t>
  </si>
  <si>
    <t>015148</t>
  </si>
  <si>
    <t>01516_北海道豊富町</t>
  </si>
  <si>
    <t>015164</t>
  </si>
  <si>
    <t>01517_北海道礼文町</t>
  </si>
  <si>
    <t>015172</t>
  </si>
  <si>
    <t>01518_北海道利尻町</t>
  </si>
  <si>
    <t>015181</t>
  </si>
  <si>
    <t>01519_北海道利尻富士町</t>
  </si>
  <si>
    <t>015199</t>
  </si>
  <si>
    <t>01520_北海道幌延町</t>
  </si>
  <si>
    <t>015202</t>
  </si>
  <si>
    <t>01543_北海道美幌町</t>
  </si>
  <si>
    <t>015431</t>
  </si>
  <si>
    <t>01544_北海道津別町</t>
  </si>
  <si>
    <t>015440</t>
  </si>
  <si>
    <t>01545_北海道斜里町</t>
  </si>
  <si>
    <t>015458</t>
  </si>
  <si>
    <t>01546_北海道清里町</t>
  </si>
  <si>
    <t>015466</t>
  </si>
  <si>
    <t>01547_北海道小清水町</t>
  </si>
  <si>
    <t>015474</t>
  </si>
  <si>
    <t>01549_北海道訓子府町</t>
  </si>
  <si>
    <t>015491</t>
  </si>
  <si>
    <t>01550_北海道置戸町</t>
  </si>
  <si>
    <t>015504</t>
  </si>
  <si>
    <t>01552_北海道佐呂間町</t>
  </si>
  <si>
    <t>015521</t>
  </si>
  <si>
    <t>01555_北海道遠軽町</t>
  </si>
  <si>
    <t>015555</t>
  </si>
  <si>
    <t>01559_北海道湧別町</t>
  </si>
  <si>
    <t>015598</t>
  </si>
  <si>
    <t>01560_北海道滝上町</t>
  </si>
  <si>
    <t>015601</t>
  </si>
  <si>
    <t>01561_北海道興部町</t>
  </si>
  <si>
    <t>015610</t>
  </si>
  <si>
    <t>01562_北海道西興部村</t>
  </si>
  <si>
    <t>015628</t>
  </si>
  <si>
    <t>01563_北海道雄武町</t>
  </si>
  <si>
    <t>015636</t>
  </si>
  <si>
    <t>01564_北海道大空町</t>
  </si>
  <si>
    <t>015644</t>
  </si>
  <si>
    <t>01571_北海道豊浦町</t>
  </si>
  <si>
    <t>015717</t>
  </si>
  <si>
    <t>01575_北海道壮瞥町</t>
  </si>
  <si>
    <t>015750</t>
  </si>
  <si>
    <t>01578_北海道白老町</t>
  </si>
  <si>
    <t>015784</t>
  </si>
  <si>
    <t>01581_北海道厚真町</t>
  </si>
  <si>
    <t>015814</t>
  </si>
  <si>
    <t>01584_北海道洞爺湖町</t>
  </si>
  <si>
    <t>015849</t>
  </si>
  <si>
    <t>01585_北海道安平町</t>
  </si>
  <si>
    <t>015857</t>
  </si>
  <si>
    <t>01586_北海道むかわ町</t>
  </si>
  <si>
    <t>015865</t>
  </si>
  <si>
    <t>01601_北海道日高町</t>
  </si>
  <si>
    <t>016012</t>
  </si>
  <si>
    <t>01602_北海道平取町</t>
  </si>
  <si>
    <t>016021</t>
  </si>
  <si>
    <t>01604_北海道新冠町</t>
  </si>
  <si>
    <t>016047</t>
  </si>
  <si>
    <t>01607_北海道浦河町</t>
  </si>
  <si>
    <t>016071</t>
  </si>
  <si>
    <t>01608_北海道様似町</t>
  </si>
  <si>
    <t>016080</t>
  </si>
  <si>
    <t>01609_北海道えりも町</t>
  </si>
  <si>
    <t>016098</t>
  </si>
  <si>
    <t>01610_北海道新ひだか町</t>
  </si>
  <si>
    <t>016101</t>
  </si>
  <si>
    <t>01631_北海道音更町</t>
  </si>
  <si>
    <t>016314</t>
  </si>
  <si>
    <t>01632_北海道士幌町</t>
  </si>
  <si>
    <t>016322</t>
  </si>
  <si>
    <t>01633_北海道上士幌町</t>
  </si>
  <si>
    <t>016331</t>
  </si>
  <si>
    <t>01634_北海道鹿追町</t>
  </si>
  <si>
    <t>016349</t>
  </si>
  <si>
    <t>01635_北海道新得町</t>
  </si>
  <si>
    <t>016357</t>
  </si>
  <si>
    <t>01636_北海道清水町</t>
  </si>
  <si>
    <t>016365</t>
  </si>
  <si>
    <t>01637_北海道芽室町</t>
  </si>
  <si>
    <t>016373</t>
  </si>
  <si>
    <t>01638_北海道中札内村</t>
  </si>
  <si>
    <t>016381</t>
  </si>
  <si>
    <t>01639_北海道更別村</t>
  </si>
  <si>
    <t>016390</t>
  </si>
  <si>
    <t>01641_北海道大樹町</t>
  </si>
  <si>
    <t>016411</t>
  </si>
  <si>
    <t>01642_北海道広尾町</t>
  </si>
  <si>
    <t>016420</t>
  </si>
  <si>
    <t>01643_北海道幕別町</t>
  </si>
  <si>
    <t>016438</t>
  </si>
  <si>
    <t>01644_北海道池田町</t>
  </si>
  <si>
    <t>016446</t>
  </si>
  <si>
    <t>01645_北海道豊頃町</t>
  </si>
  <si>
    <t>016454</t>
  </si>
  <si>
    <t>01646_北海道本別町</t>
  </si>
  <si>
    <t>016462</t>
  </si>
  <si>
    <t>01647_北海道足寄町</t>
  </si>
  <si>
    <t>016471</t>
  </si>
  <si>
    <t>01648_北海道陸別町</t>
  </si>
  <si>
    <t>016489</t>
  </si>
  <si>
    <t>01649_北海道浦幌町</t>
  </si>
  <si>
    <t>016497</t>
  </si>
  <si>
    <t>01661_北海道釧路町</t>
  </si>
  <si>
    <t>016616</t>
  </si>
  <si>
    <t>01662_北海道厚岸町</t>
  </si>
  <si>
    <t>016624</t>
  </si>
  <si>
    <t>01663_北海道浜中町</t>
  </si>
  <si>
    <t>016632</t>
  </si>
  <si>
    <t>01664_北海道標茶町</t>
  </si>
  <si>
    <t>016641</t>
  </si>
  <si>
    <t>01665_北海道弟子屈町</t>
  </si>
  <si>
    <t>016659</t>
  </si>
  <si>
    <t>01667_北海道鶴居村</t>
  </si>
  <si>
    <t>016675</t>
  </si>
  <si>
    <t>01668_北海道白糠町</t>
  </si>
  <si>
    <t>016683</t>
  </si>
  <si>
    <t>01691_北海道別海町</t>
  </si>
  <si>
    <t>016918</t>
  </si>
  <si>
    <t>01692_北海道中標津町</t>
  </si>
  <si>
    <t>016926</t>
  </si>
  <si>
    <t>01693_北海道標津町</t>
  </si>
  <si>
    <t>016934</t>
  </si>
  <si>
    <t>01694_北海道羅臼町</t>
  </si>
  <si>
    <t>016942</t>
  </si>
  <si>
    <t>020001</t>
  </si>
  <si>
    <t>022012</t>
  </si>
  <si>
    <t>022021</t>
  </si>
  <si>
    <t>022039</t>
  </si>
  <si>
    <t>022047</t>
  </si>
  <si>
    <t>022055</t>
  </si>
  <si>
    <t>02206_青森県十和田市</t>
  </si>
  <si>
    <t>022063</t>
  </si>
  <si>
    <t>022071</t>
  </si>
  <si>
    <t>022080</t>
  </si>
  <si>
    <t>022098</t>
  </si>
  <si>
    <t>022101</t>
  </si>
  <si>
    <t>023019</t>
  </si>
  <si>
    <t>023035</t>
  </si>
  <si>
    <t>023043</t>
  </si>
  <si>
    <t>023078</t>
  </si>
  <si>
    <t>023213</t>
  </si>
  <si>
    <t>023230</t>
  </si>
  <si>
    <t>023434</t>
  </si>
  <si>
    <t>023612</t>
  </si>
  <si>
    <t>023621</t>
  </si>
  <si>
    <t>023671</t>
  </si>
  <si>
    <t>023817</t>
  </si>
  <si>
    <t>023841</t>
  </si>
  <si>
    <t>023876</t>
  </si>
  <si>
    <t>024015</t>
  </si>
  <si>
    <t>024023</t>
  </si>
  <si>
    <t>024058</t>
  </si>
  <si>
    <t>024066</t>
  </si>
  <si>
    <t>024082</t>
  </si>
  <si>
    <t>024112</t>
  </si>
  <si>
    <t>024121</t>
  </si>
  <si>
    <t>024236</t>
  </si>
  <si>
    <t>024244</t>
  </si>
  <si>
    <t>024252</t>
  </si>
  <si>
    <t>024261</t>
  </si>
  <si>
    <t>024414</t>
  </si>
  <si>
    <t>024422</t>
  </si>
  <si>
    <t>024431</t>
  </si>
  <si>
    <t>024457</t>
  </si>
  <si>
    <t>024465</t>
  </si>
  <si>
    <t>024503</t>
  </si>
  <si>
    <t>030007</t>
  </si>
  <si>
    <t>032018</t>
  </si>
  <si>
    <t>032026</t>
  </si>
  <si>
    <t>032034</t>
  </si>
  <si>
    <t>032051</t>
  </si>
  <si>
    <t>032069</t>
  </si>
  <si>
    <t>032077</t>
  </si>
  <si>
    <t>032085</t>
  </si>
  <si>
    <t>032093</t>
  </si>
  <si>
    <t>032107</t>
  </si>
  <si>
    <t>032115</t>
  </si>
  <si>
    <t>032131</t>
  </si>
  <si>
    <t>032140</t>
  </si>
  <si>
    <t>032158</t>
  </si>
  <si>
    <t>032166</t>
  </si>
  <si>
    <t>滝沢市</t>
    <rPh sb="2" eb="3">
      <t>シ</t>
    </rPh>
    <phoneticPr fontId="28"/>
  </si>
  <si>
    <t>033014</t>
  </si>
  <si>
    <t>033022</t>
  </si>
  <si>
    <t>033031</t>
  </si>
  <si>
    <t>033219</t>
  </si>
  <si>
    <t>033227</t>
  </si>
  <si>
    <t>033669</t>
  </si>
  <si>
    <t>金ヶ崎町</t>
  </si>
  <si>
    <t>033812</t>
  </si>
  <si>
    <t>034029</t>
  </si>
  <si>
    <t>034410</t>
  </si>
  <si>
    <t>034614</t>
  </si>
  <si>
    <t>034827</t>
  </si>
  <si>
    <t>034835</t>
  </si>
  <si>
    <t>034843</t>
  </si>
  <si>
    <t>034851</t>
  </si>
  <si>
    <t>035017</t>
  </si>
  <si>
    <t>035033</t>
  </si>
  <si>
    <t>035068</t>
  </si>
  <si>
    <t>035076</t>
  </si>
  <si>
    <t>035246</t>
  </si>
  <si>
    <t>040002</t>
  </si>
  <si>
    <t>041009</t>
  </si>
  <si>
    <t>042021</t>
  </si>
  <si>
    <t>042030</t>
  </si>
  <si>
    <t>042056</t>
  </si>
  <si>
    <t>042064</t>
  </si>
  <si>
    <t>042072</t>
  </si>
  <si>
    <t>042081</t>
  </si>
  <si>
    <t>042099</t>
  </si>
  <si>
    <t>042111</t>
  </si>
  <si>
    <t>042129</t>
  </si>
  <si>
    <t>042137</t>
  </si>
  <si>
    <t>042145</t>
  </si>
  <si>
    <t>042153</t>
  </si>
  <si>
    <t>042161</t>
  </si>
  <si>
    <t>富谷市</t>
    <rPh sb="2" eb="3">
      <t>シ</t>
    </rPh>
    <phoneticPr fontId="28"/>
  </si>
  <si>
    <t>043010</t>
  </si>
  <si>
    <t>043028</t>
  </si>
  <si>
    <t>043214</t>
  </si>
  <si>
    <t>043222</t>
  </si>
  <si>
    <t>043231</t>
  </si>
  <si>
    <t>043249</t>
  </si>
  <si>
    <t>043419</t>
  </si>
  <si>
    <t>043613</t>
  </si>
  <si>
    <t>043621</t>
  </si>
  <si>
    <t>044016</t>
  </si>
  <si>
    <t>044041</t>
  </si>
  <si>
    <t>044067</t>
  </si>
  <si>
    <t>044211</t>
  </si>
  <si>
    <t>044229</t>
  </si>
  <si>
    <t>044245</t>
  </si>
  <si>
    <t>044440</t>
  </si>
  <si>
    <t>044458</t>
  </si>
  <si>
    <t>045012</t>
  </si>
  <si>
    <t>045055</t>
  </si>
  <si>
    <t>045811</t>
  </si>
  <si>
    <t>046060</t>
  </si>
  <si>
    <t>050008</t>
  </si>
  <si>
    <t>052019</t>
  </si>
  <si>
    <t>052027</t>
  </si>
  <si>
    <t>052035</t>
  </si>
  <si>
    <t>052043</t>
  </si>
  <si>
    <t>052060</t>
  </si>
  <si>
    <t>052078</t>
  </si>
  <si>
    <t>052094</t>
  </si>
  <si>
    <t>052108</t>
  </si>
  <si>
    <t>052116</t>
  </si>
  <si>
    <t>052124</t>
  </si>
  <si>
    <t>052132</t>
  </si>
  <si>
    <t>052141</t>
  </si>
  <si>
    <t>052159</t>
  </si>
  <si>
    <t>053031</t>
  </si>
  <si>
    <t>053279</t>
  </si>
  <si>
    <t>053465</t>
  </si>
  <si>
    <t>053481</t>
  </si>
  <si>
    <t>053490</t>
  </si>
  <si>
    <t>053619</t>
  </si>
  <si>
    <t>053635</t>
  </si>
  <si>
    <t>053660</t>
  </si>
  <si>
    <t>053686</t>
  </si>
  <si>
    <t>054348</t>
  </si>
  <si>
    <t>054631</t>
  </si>
  <si>
    <t>054640</t>
  </si>
  <si>
    <t>060003</t>
  </si>
  <si>
    <t>062014</t>
  </si>
  <si>
    <t>062022</t>
  </si>
  <si>
    <t>062031</t>
  </si>
  <si>
    <t>062049</t>
  </si>
  <si>
    <t>062057</t>
  </si>
  <si>
    <t>062065</t>
  </si>
  <si>
    <t>062073</t>
  </si>
  <si>
    <t>062081</t>
  </si>
  <si>
    <t>062090</t>
  </si>
  <si>
    <t>062103</t>
  </si>
  <si>
    <t>062111</t>
  </si>
  <si>
    <t>062120</t>
  </si>
  <si>
    <t>062138</t>
  </si>
  <si>
    <t>063011</t>
  </si>
  <si>
    <t>063029</t>
  </si>
  <si>
    <t>063215</t>
  </si>
  <si>
    <t>063223</t>
  </si>
  <si>
    <t>063231</t>
  </si>
  <si>
    <t>063240</t>
  </si>
  <si>
    <t>063410</t>
  </si>
  <si>
    <t>063614</t>
  </si>
  <si>
    <t>063622</t>
  </si>
  <si>
    <t>063631</t>
  </si>
  <si>
    <t>063649</t>
  </si>
  <si>
    <t>063657</t>
  </si>
  <si>
    <t>063665</t>
  </si>
  <si>
    <t>063673</t>
  </si>
  <si>
    <t>063819</t>
  </si>
  <si>
    <t>063827</t>
  </si>
  <si>
    <t>064017</t>
  </si>
  <si>
    <t>064025</t>
  </si>
  <si>
    <t>064033</t>
  </si>
  <si>
    <t>064262</t>
  </si>
  <si>
    <t>064289</t>
  </si>
  <si>
    <t>064611</t>
  </si>
  <si>
    <t>070009</t>
  </si>
  <si>
    <t>072010</t>
  </si>
  <si>
    <t>072028</t>
  </si>
  <si>
    <t>072036</t>
  </si>
  <si>
    <t>072044</t>
  </si>
  <si>
    <t>072052</t>
  </si>
  <si>
    <t>072079</t>
  </si>
  <si>
    <t>072087</t>
  </si>
  <si>
    <t>072095</t>
  </si>
  <si>
    <t>072109</t>
  </si>
  <si>
    <t>072117</t>
  </si>
  <si>
    <t>072125</t>
  </si>
  <si>
    <t>072133</t>
  </si>
  <si>
    <t>072141</t>
  </si>
  <si>
    <t>073016</t>
  </si>
  <si>
    <t>073032</t>
  </si>
  <si>
    <t>073083</t>
  </si>
  <si>
    <t>073229</t>
  </si>
  <si>
    <t>073423</t>
  </si>
  <si>
    <t>073440</t>
  </si>
  <si>
    <t>073628</t>
  </si>
  <si>
    <t>073644</t>
  </si>
  <si>
    <t>073679</t>
  </si>
  <si>
    <t>073687</t>
  </si>
  <si>
    <t>074021</t>
  </si>
  <si>
    <t>074055</t>
  </si>
  <si>
    <t>074071</t>
  </si>
  <si>
    <t>074080</t>
  </si>
  <si>
    <t>074217</t>
  </si>
  <si>
    <t>074225</t>
  </si>
  <si>
    <t>074233</t>
  </si>
  <si>
    <t>074446</t>
  </si>
  <si>
    <t>074454</t>
  </si>
  <si>
    <t>074462</t>
  </si>
  <si>
    <t>074471</t>
  </si>
  <si>
    <t>074616</t>
  </si>
  <si>
    <t>074641</t>
  </si>
  <si>
    <t>074659</t>
  </si>
  <si>
    <t>074667</t>
  </si>
  <si>
    <t>074811</t>
  </si>
  <si>
    <t>074829</t>
  </si>
  <si>
    <t>074837</t>
  </si>
  <si>
    <t>074845</t>
  </si>
  <si>
    <t>075019</t>
  </si>
  <si>
    <t>075027</t>
  </si>
  <si>
    <t>075035</t>
  </si>
  <si>
    <t>075043</t>
  </si>
  <si>
    <t>075051</t>
  </si>
  <si>
    <t>075213</t>
  </si>
  <si>
    <t>075221</t>
  </si>
  <si>
    <t>075418</t>
  </si>
  <si>
    <t>075426</t>
  </si>
  <si>
    <t>075434</t>
  </si>
  <si>
    <t>075442</t>
  </si>
  <si>
    <t>075451</t>
  </si>
  <si>
    <t>075469</t>
  </si>
  <si>
    <t>075477</t>
  </si>
  <si>
    <t>075485</t>
  </si>
  <si>
    <t>075612</t>
  </si>
  <si>
    <t>075647</t>
  </si>
  <si>
    <t>080004</t>
  </si>
  <si>
    <t>082015</t>
  </si>
  <si>
    <t>082023</t>
  </si>
  <si>
    <t>082031</t>
  </si>
  <si>
    <t>082040</t>
  </si>
  <si>
    <t>082058</t>
  </si>
  <si>
    <t>082074</t>
  </si>
  <si>
    <t>龍ヶ崎市</t>
  </si>
  <si>
    <t>082082</t>
  </si>
  <si>
    <t>082104</t>
  </si>
  <si>
    <t>082112</t>
  </si>
  <si>
    <t>082121</t>
  </si>
  <si>
    <t>082147</t>
  </si>
  <si>
    <t>082155</t>
  </si>
  <si>
    <t>082163</t>
  </si>
  <si>
    <t>082171</t>
  </si>
  <si>
    <t>082198</t>
  </si>
  <si>
    <t>082201</t>
  </si>
  <si>
    <t>082210</t>
  </si>
  <si>
    <t>082228</t>
  </si>
  <si>
    <t>082236</t>
  </si>
  <si>
    <t>082244</t>
  </si>
  <si>
    <t>082252</t>
  </si>
  <si>
    <t>082261</t>
  </si>
  <si>
    <t>082279</t>
  </si>
  <si>
    <t>082287</t>
  </si>
  <si>
    <t>082295</t>
  </si>
  <si>
    <t>082309</t>
  </si>
  <si>
    <t>082317</t>
  </si>
  <si>
    <t>082325</t>
  </si>
  <si>
    <t>082333</t>
  </si>
  <si>
    <t>082341</t>
  </si>
  <si>
    <t>082350</t>
  </si>
  <si>
    <t>082368</t>
  </si>
  <si>
    <t>083020</t>
  </si>
  <si>
    <t>083097</t>
  </si>
  <si>
    <t>083101</t>
  </si>
  <si>
    <t>083411</t>
  </si>
  <si>
    <t>083640</t>
  </si>
  <si>
    <t>084425</t>
  </si>
  <si>
    <t>084433</t>
  </si>
  <si>
    <t>084476</t>
  </si>
  <si>
    <t>085219</t>
  </si>
  <si>
    <t>085421</t>
  </si>
  <si>
    <t>085464</t>
  </si>
  <si>
    <t>085642</t>
  </si>
  <si>
    <t>090000</t>
  </si>
  <si>
    <t>092011</t>
  </si>
  <si>
    <t>092029</t>
  </si>
  <si>
    <t>092037</t>
  </si>
  <si>
    <t>092045</t>
  </si>
  <si>
    <t>092053</t>
  </si>
  <si>
    <t>092061</t>
  </si>
  <si>
    <t>092088</t>
  </si>
  <si>
    <t>092096</t>
  </si>
  <si>
    <t>092100</t>
  </si>
  <si>
    <t>092118</t>
  </si>
  <si>
    <t>092134</t>
  </si>
  <si>
    <t>092142</t>
  </si>
  <si>
    <t>092151</t>
  </si>
  <si>
    <t>092169</t>
  </si>
  <si>
    <t>093017</t>
  </si>
  <si>
    <t>093424</t>
  </si>
  <si>
    <t>093432</t>
  </si>
  <si>
    <t>093441</t>
  </si>
  <si>
    <t>093459</t>
  </si>
  <si>
    <t>093611</t>
  </si>
  <si>
    <t>093645</t>
  </si>
  <si>
    <t>093840</t>
  </si>
  <si>
    <t>093866</t>
  </si>
  <si>
    <t>094072</t>
  </si>
  <si>
    <t>094111</t>
  </si>
  <si>
    <t>100005</t>
  </si>
  <si>
    <t>102016</t>
  </si>
  <si>
    <t>102024</t>
  </si>
  <si>
    <t>102032</t>
  </si>
  <si>
    <t>102041</t>
  </si>
  <si>
    <t>102059</t>
  </si>
  <si>
    <t>102067</t>
  </si>
  <si>
    <t>102075</t>
  </si>
  <si>
    <t>102083</t>
  </si>
  <si>
    <t>102091</t>
  </si>
  <si>
    <t>102105</t>
  </si>
  <si>
    <t>102113</t>
  </si>
  <si>
    <t>102121</t>
  </si>
  <si>
    <t>103446</t>
  </si>
  <si>
    <t>103454</t>
  </si>
  <si>
    <t>103667</t>
  </si>
  <si>
    <t>103675</t>
  </si>
  <si>
    <t>103829</t>
  </si>
  <si>
    <t>103837</t>
  </si>
  <si>
    <t>103845</t>
  </si>
  <si>
    <t>104213</t>
  </si>
  <si>
    <t>104248</t>
  </si>
  <si>
    <t>104256</t>
  </si>
  <si>
    <t>104264</t>
  </si>
  <si>
    <t>104281</t>
  </si>
  <si>
    <t>104299</t>
  </si>
  <si>
    <t>104434</t>
  </si>
  <si>
    <t>104442</t>
  </si>
  <si>
    <t>104485</t>
  </si>
  <si>
    <t>104493</t>
  </si>
  <si>
    <t>104647</t>
  </si>
  <si>
    <t>105210</t>
  </si>
  <si>
    <t>105228</t>
  </si>
  <si>
    <t>105236</t>
  </si>
  <si>
    <t>105244</t>
  </si>
  <si>
    <t>105252</t>
  </si>
  <si>
    <t>110001</t>
  </si>
  <si>
    <t>111007</t>
  </si>
  <si>
    <t>112011</t>
  </si>
  <si>
    <t>112020</t>
  </si>
  <si>
    <t>112038</t>
  </si>
  <si>
    <t>112062</t>
  </si>
  <si>
    <t>112071</t>
  </si>
  <si>
    <t>112089</t>
  </si>
  <si>
    <t>112097</t>
  </si>
  <si>
    <t>112101</t>
  </si>
  <si>
    <t>112119</t>
  </si>
  <si>
    <t>112127</t>
  </si>
  <si>
    <t>112143</t>
  </si>
  <si>
    <t>112151</t>
  </si>
  <si>
    <t>112160</t>
  </si>
  <si>
    <t>112178</t>
  </si>
  <si>
    <t>112186</t>
  </si>
  <si>
    <t>112194</t>
  </si>
  <si>
    <t>112216</t>
  </si>
  <si>
    <t>112224</t>
  </si>
  <si>
    <t>112232</t>
  </si>
  <si>
    <t>112241</t>
  </si>
  <si>
    <t>112259</t>
  </si>
  <si>
    <t>112275</t>
  </si>
  <si>
    <t>112283</t>
  </si>
  <si>
    <t>112291</t>
  </si>
  <si>
    <t>112305</t>
  </si>
  <si>
    <t>112313</t>
  </si>
  <si>
    <t>112321</t>
  </si>
  <si>
    <t>112330</t>
  </si>
  <si>
    <t>112348</t>
  </si>
  <si>
    <t>112356</t>
  </si>
  <si>
    <t>112372</t>
  </si>
  <si>
    <t>112381</t>
  </si>
  <si>
    <t>112399</t>
  </si>
  <si>
    <t>112402</t>
  </si>
  <si>
    <t>112411</t>
  </si>
  <si>
    <t>112429</t>
  </si>
  <si>
    <t>112437</t>
  </si>
  <si>
    <t>112453</t>
  </si>
  <si>
    <t>112461</t>
  </si>
  <si>
    <t>白岡市</t>
    <rPh sb="0" eb="2">
      <t>シラオカ</t>
    </rPh>
    <rPh sb="2" eb="3">
      <t>シ</t>
    </rPh>
    <phoneticPr fontId="28"/>
  </si>
  <si>
    <t>113018</t>
  </si>
  <si>
    <t>113247</t>
  </si>
  <si>
    <t>113263</t>
  </si>
  <si>
    <t>113271</t>
  </si>
  <si>
    <t>113417</t>
  </si>
  <si>
    <t>113425</t>
  </si>
  <si>
    <t>113433</t>
  </si>
  <si>
    <t>113468</t>
  </si>
  <si>
    <t>113476</t>
  </si>
  <si>
    <t>113484</t>
  </si>
  <si>
    <t>113492</t>
  </si>
  <si>
    <t>113611</t>
  </si>
  <si>
    <t>113620</t>
  </si>
  <si>
    <t>113638</t>
  </si>
  <si>
    <t>113654</t>
  </si>
  <si>
    <t>113697</t>
  </si>
  <si>
    <t>113816</t>
  </si>
  <si>
    <t>113832</t>
  </si>
  <si>
    <t>113859</t>
  </si>
  <si>
    <t>114081</t>
  </si>
  <si>
    <t>114421</t>
  </si>
  <si>
    <t>114642</t>
  </si>
  <si>
    <t>114651</t>
  </si>
  <si>
    <t>120006</t>
  </si>
  <si>
    <t>121002</t>
  </si>
  <si>
    <t>122025</t>
  </si>
  <si>
    <t>122033</t>
  </si>
  <si>
    <t>122041</t>
  </si>
  <si>
    <t>122050</t>
  </si>
  <si>
    <t>122068</t>
  </si>
  <si>
    <t>122076</t>
  </si>
  <si>
    <t>122084</t>
  </si>
  <si>
    <t>122106</t>
  </si>
  <si>
    <t>122114</t>
  </si>
  <si>
    <t>122122</t>
  </si>
  <si>
    <t>122131</t>
  </si>
  <si>
    <t>122157</t>
  </si>
  <si>
    <t>122165</t>
  </si>
  <si>
    <t>122173</t>
  </si>
  <si>
    <t>122181</t>
  </si>
  <si>
    <t>122190</t>
  </si>
  <si>
    <t>122203</t>
  </si>
  <si>
    <t>122211</t>
  </si>
  <si>
    <t>122220</t>
  </si>
  <si>
    <t>122238</t>
  </si>
  <si>
    <t>鎌ヶ谷市</t>
  </si>
  <si>
    <t>122246</t>
  </si>
  <si>
    <t>122254</t>
  </si>
  <si>
    <t>122262</t>
  </si>
  <si>
    <t>122271</t>
  </si>
  <si>
    <t>122289</t>
  </si>
  <si>
    <t>袖ヶ浦市</t>
  </si>
  <si>
    <t>122297</t>
  </si>
  <si>
    <t>122301</t>
  </si>
  <si>
    <t>122319</t>
  </si>
  <si>
    <t>122327</t>
  </si>
  <si>
    <t>122335</t>
  </si>
  <si>
    <t>122343</t>
  </si>
  <si>
    <t>122351</t>
  </si>
  <si>
    <t>122360</t>
  </si>
  <si>
    <t>122378</t>
  </si>
  <si>
    <t>122386</t>
  </si>
  <si>
    <t>122394</t>
  </si>
  <si>
    <t>大網白里市</t>
    <rPh sb="4" eb="5">
      <t>シ</t>
    </rPh>
    <phoneticPr fontId="28"/>
  </si>
  <si>
    <t>123226</t>
  </si>
  <si>
    <t>123293</t>
  </si>
  <si>
    <t>123421</t>
  </si>
  <si>
    <t>123471</t>
  </si>
  <si>
    <t>123498</t>
  </si>
  <si>
    <t>124036</t>
  </si>
  <si>
    <t>124095</t>
  </si>
  <si>
    <t>124109</t>
  </si>
  <si>
    <t>124214</t>
  </si>
  <si>
    <t>124222</t>
  </si>
  <si>
    <t>124231</t>
  </si>
  <si>
    <t>124249</t>
  </si>
  <si>
    <t>124265</t>
  </si>
  <si>
    <t>124273</t>
  </si>
  <si>
    <t>124419</t>
  </si>
  <si>
    <t>124435</t>
  </si>
  <si>
    <t>124630</t>
  </si>
  <si>
    <t>130001</t>
  </si>
  <si>
    <t>131016</t>
  </si>
  <si>
    <t>131024</t>
  </si>
  <si>
    <t>131032</t>
  </si>
  <si>
    <t>131041</t>
  </si>
  <si>
    <t>131059</t>
  </si>
  <si>
    <t>131067</t>
  </si>
  <si>
    <t>131075</t>
  </si>
  <si>
    <t>131083</t>
  </si>
  <si>
    <t>131091</t>
  </si>
  <si>
    <t>131105</t>
  </si>
  <si>
    <t>131113</t>
  </si>
  <si>
    <t>131121</t>
  </si>
  <si>
    <t>131130</t>
  </si>
  <si>
    <t>131148</t>
  </si>
  <si>
    <t>131156</t>
  </si>
  <si>
    <t>131164</t>
  </si>
  <si>
    <t>131172</t>
  </si>
  <si>
    <t>131181</t>
  </si>
  <si>
    <t>131199</t>
  </si>
  <si>
    <t>131202</t>
  </si>
  <si>
    <t>131211</t>
  </si>
  <si>
    <t>131229</t>
  </si>
  <si>
    <t>131237</t>
  </si>
  <si>
    <t>132012</t>
  </si>
  <si>
    <t>132021</t>
  </si>
  <si>
    <t>132039</t>
  </si>
  <si>
    <t>132047</t>
  </si>
  <si>
    <t>132055</t>
  </si>
  <si>
    <t>132063</t>
  </si>
  <si>
    <t>132071</t>
  </si>
  <si>
    <t>132080</t>
  </si>
  <si>
    <t>132098</t>
  </si>
  <si>
    <t>132101</t>
  </si>
  <si>
    <t>132110</t>
  </si>
  <si>
    <t>132128</t>
  </si>
  <si>
    <t>132136</t>
  </si>
  <si>
    <t>132144</t>
  </si>
  <si>
    <t>132152</t>
  </si>
  <si>
    <t>132187</t>
  </si>
  <si>
    <t>132195</t>
  </si>
  <si>
    <t>132209</t>
  </si>
  <si>
    <t>132217</t>
  </si>
  <si>
    <t>132225</t>
  </si>
  <si>
    <t>132233</t>
  </si>
  <si>
    <t>132241</t>
  </si>
  <si>
    <t>132250</t>
  </si>
  <si>
    <t>132276</t>
  </si>
  <si>
    <t>132284</t>
  </si>
  <si>
    <t>132292</t>
  </si>
  <si>
    <t>133035</t>
  </si>
  <si>
    <t>133051</t>
  </si>
  <si>
    <t>133078</t>
  </si>
  <si>
    <t>133086</t>
  </si>
  <si>
    <t>133612</t>
  </si>
  <si>
    <t>133621</t>
  </si>
  <si>
    <t>133639</t>
  </si>
  <si>
    <t>133647</t>
  </si>
  <si>
    <t>133817</t>
  </si>
  <si>
    <t>133825</t>
  </si>
  <si>
    <t>134015</t>
  </si>
  <si>
    <t>134023</t>
  </si>
  <si>
    <t>134210</t>
  </si>
  <si>
    <t>140007</t>
  </si>
  <si>
    <t>141003</t>
  </si>
  <si>
    <t>141305</t>
  </si>
  <si>
    <t>141500</t>
  </si>
  <si>
    <t>142018</t>
  </si>
  <si>
    <t>142034</t>
  </si>
  <si>
    <t>142042</t>
  </si>
  <si>
    <t>142051</t>
  </si>
  <si>
    <t>142069</t>
  </si>
  <si>
    <t>142077</t>
  </si>
  <si>
    <t>142085</t>
  </si>
  <si>
    <t>142107</t>
  </si>
  <si>
    <t>142115</t>
  </si>
  <si>
    <t>142123</t>
  </si>
  <si>
    <t>142131</t>
  </si>
  <si>
    <t>142140</t>
  </si>
  <si>
    <t>142158</t>
  </si>
  <si>
    <t>142166</t>
  </si>
  <si>
    <t>142174</t>
  </si>
  <si>
    <t>142182</t>
  </si>
  <si>
    <t>143014</t>
  </si>
  <si>
    <t>143219</t>
  </si>
  <si>
    <t>143413</t>
  </si>
  <si>
    <t>143421</t>
  </si>
  <si>
    <t>143618</t>
  </si>
  <si>
    <t>143626</t>
  </si>
  <si>
    <t>143634</t>
  </si>
  <si>
    <t>143642</t>
  </si>
  <si>
    <t>143669</t>
  </si>
  <si>
    <t>143821</t>
  </si>
  <si>
    <t>143839</t>
  </si>
  <si>
    <t>143847</t>
  </si>
  <si>
    <t>144011</t>
  </si>
  <si>
    <t>144029</t>
  </si>
  <si>
    <t>150002</t>
  </si>
  <si>
    <t>151009</t>
  </si>
  <si>
    <t>152021</t>
  </si>
  <si>
    <t>152048</t>
  </si>
  <si>
    <t>152056</t>
  </si>
  <si>
    <t>152064</t>
  </si>
  <si>
    <t>152081</t>
  </si>
  <si>
    <t>152099</t>
  </si>
  <si>
    <t>152102</t>
  </si>
  <si>
    <t>152111</t>
  </si>
  <si>
    <t>152129</t>
  </si>
  <si>
    <t>152137</t>
  </si>
  <si>
    <t>152161</t>
  </si>
  <si>
    <t>152170</t>
  </si>
  <si>
    <t>152188</t>
  </si>
  <si>
    <t>152226</t>
  </si>
  <si>
    <t>152234</t>
  </si>
  <si>
    <t>152242</t>
  </si>
  <si>
    <t>152251</t>
  </si>
  <si>
    <t>152269</t>
  </si>
  <si>
    <t>152277</t>
  </si>
  <si>
    <t>153079</t>
  </si>
  <si>
    <t>153427</t>
  </si>
  <si>
    <t>153613</t>
  </si>
  <si>
    <t>153851</t>
  </si>
  <si>
    <t>154059</t>
  </si>
  <si>
    <t>154610</t>
  </si>
  <si>
    <t>154822</t>
  </si>
  <si>
    <t>155047</t>
  </si>
  <si>
    <t>155811</t>
  </si>
  <si>
    <t>155861</t>
  </si>
  <si>
    <t>160008</t>
  </si>
  <si>
    <t>162019</t>
  </si>
  <si>
    <t>162027</t>
  </si>
  <si>
    <t>162043</t>
  </si>
  <si>
    <t>162051</t>
  </si>
  <si>
    <t>162060</t>
  </si>
  <si>
    <t>162078</t>
  </si>
  <si>
    <t>162086</t>
  </si>
  <si>
    <t>162094</t>
  </si>
  <si>
    <t>162108</t>
  </si>
  <si>
    <t>162116</t>
  </si>
  <si>
    <t>163210</t>
  </si>
  <si>
    <t>163228</t>
  </si>
  <si>
    <t>163236</t>
  </si>
  <si>
    <t>163422</t>
  </si>
  <si>
    <t>163431</t>
  </si>
  <si>
    <t>170003</t>
  </si>
  <si>
    <t>172014</t>
  </si>
  <si>
    <t>172022</t>
  </si>
  <si>
    <t>172031</t>
  </si>
  <si>
    <t>172049</t>
  </si>
  <si>
    <t>172057</t>
  </si>
  <si>
    <t>172065</t>
  </si>
  <si>
    <t>172073</t>
  </si>
  <si>
    <t>172090</t>
  </si>
  <si>
    <t>172103</t>
  </si>
  <si>
    <t>172111</t>
  </si>
  <si>
    <t>172120</t>
  </si>
  <si>
    <t>173240</t>
  </si>
  <si>
    <t>173614</t>
  </si>
  <si>
    <t>173657</t>
  </si>
  <si>
    <t>173843</t>
  </si>
  <si>
    <t>173860</t>
  </si>
  <si>
    <t>174076</t>
  </si>
  <si>
    <t>174611</t>
  </si>
  <si>
    <t>174637</t>
  </si>
  <si>
    <t>180009</t>
  </si>
  <si>
    <t>182010</t>
  </si>
  <si>
    <t>182028</t>
  </si>
  <si>
    <t>182044</t>
  </si>
  <si>
    <t>182052</t>
  </si>
  <si>
    <t>182061</t>
  </si>
  <si>
    <t>182079</t>
  </si>
  <si>
    <t>182087</t>
  </si>
  <si>
    <t>182095</t>
  </si>
  <si>
    <t>182109</t>
  </si>
  <si>
    <t>183229</t>
  </si>
  <si>
    <t>183822</t>
  </si>
  <si>
    <t>184047</t>
  </si>
  <si>
    <t>184233</t>
  </si>
  <si>
    <t>184420</t>
  </si>
  <si>
    <t>184811</t>
  </si>
  <si>
    <t>184837</t>
  </si>
  <si>
    <t>185019</t>
  </si>
  <si>
    <t>190004</t>
  </si>
  <si>
    <t>192015</t>
  </si>
  <si>
    <t>192023</t>
  </si>
  <si>
    <t>192040</t>
  </si>
  <si>
    <t>192058</t>
  </si>
  <si>
    <t>192066</t>
  </si>
  <si>
    <t>192074</t>
  </si>
  <si>
    <t>192082</t>
  </si>
  <si>
    <t>192091</t>
  </si>
  <si>
    <t>192104</t>
  </si>
  <si>
    <t>192112</t>
  </si>
  <si>
    <t>192121</t>
  </si>
  <si>
    <t>192139</t>
  </si>
  <si>
    <t>192147</t>
  </si>
  <si>
    <t>193461</t>
  </si>
  <si>
    <t>193640</t>
  </si>
  <si>
    <t>193658</t>
  </si>
  <si>
    <t>193666</t>
  </si>
  <si>
    <t>193682</t>
  </si>
  <si>
    <t>193844</t>
  </si>
  <si>
    <t>194221</t>
  </si>
  <si>
    <t>194239</t>
  </si>
  <si>
    <t>194247</t>
  </si>
  <si>
    <t>194255</t>
  </si>
  <si>
    <t>194298</t>
  </si>
  <si>
    <t>194301</t>
  </si>
  <si>
    <t>194425</t>
  </si>
  <si>
    <t>194433</t>
  </si>
  <si>
    <t>200000</t>
  </si>
  <si>
    <t>202011</t>
  </si>
  <si>
    <t>202029</t>
  </si>
  <si>
    <t>202037</t>
  </si>
  <si>
    <t>202045</t>
  </si>
  <si>
    <t>202053</t>
  </si>
  <si>
    <t>202061</t>
  </si>
  <si>
    <t>202070</t>
  </si>
  <si>
    <t>202088</t>
  </si>
  <si>
    <t>202096</t>
  </si>
  <si>
    <t>202100</t>
  </si>
  <si>
    <t>202118</t>
  </si>
  <si>
    <t>202126</t>
  </si>
  <si>
    <t>202134</t>
  </si>
  <si>
    <t>202142</t>
  </si>
  <si>
    <t>202151</t>
  </si>
  <si>
    <t>202177</t>
  </si>
  <si>
    <t>202185</t>
  </si>
  <si>
    <t>202193</t>
  </si>
  <si>
    <t>202207</t>
  </si>
  <si>
    <t>203033</t>
  </si>
  <si>
    <t>203041</t>
  </si>
  <si>
    <t>203050</t>
  </si>
  <si>
    <t>203068</t>
  </si>
  <si>
    <t>203076</t>
  </si>
  <si>
    <t>203092</t>
  </si>
  <si>
    <t>203211</t>
  </si>
  <si>
    <t>203238</t>
  </si>
  <si>
    <t>203246</t>
  </si>
  <si>
    <t>203491</t>
  </si>
  <si>
    <t>203505</t>
  </si>
  <si>
    <t>203611</t>
  </si>
  <si>
    <t>203629</t>
  </si>
  <si>
    <t>203637</t>
  </si>
  <si>
    <t>203823</t>
  </si>
  <si>
    <t>203831</t>
  </si>
  <si>
    <t>203840</t>
  </si>
  <si>
    <t>203858</t>
  </si>
  <si>
    <t>203866</t>
  </si>
  <si>
    <t>203882</t>
  </si>
  <si>
    <t>204021</t>
  </si>
  <si>
    <t>204030</t>
  </si>
  <si>
    <t>204048</t>
  </si>
  <si>
    <t>204072</t>
  </si>
  <si>
    <t>204099</t>
  </si>
  <si>
    <t>204102</t>
  </si>
  <si>
    <t>204111</t>
  </si>
  <si>
    <t>204129</t>
  </si>
  <si>
    <t>204137</t>
  </si>
  <si>
    <t>204145</t>
  </si>
  <si>
    <t>204153</t>
  </si>
  <si>
    <t>204161</t>
  </si>
  <si>
    <t>204170</t>
  </si>
  <si>
    <t>204226</t>
  </si>
  <si>
    <t>204234</t>
  </si>
  <si>
    <t>204251</t>
  </si>
  <si>
    <t>204293</t>
  </si>
  <si>
    <t>204307</t>
  </si>
  <si>
    <t>204323</t>
  </si>
  <si>
    <t>204463</t>
  </si>
  <si>
    <t>204480</t>
  </si>
  <si>
    <t>204501</t>
  </si>
  <si>
    <t>204510</t>
  </si>
  <si>
    <t>204528</t>
  </si>
  <si>
    <t>204811</t>
  </si>
  <si>
    <t>204820</t>
  </si>
  <si>
    <t>204854</t>
  </si>
  <si>
    <t>204862</t>
  </si>
  <si>
    <t>205214</t>
  </si>
  <si>
    <t>205419</t>
  </si>
  <si>
    <t>205435</t>
  </si>
  <si>
    <t>205613</t>
  </si>
  <si>
    <t>205621</t>
  </si>
  <si>
    <t>205630</t>
  </si>
  <si>
    <t>205834</t>
  </si>
  <si>
    <t>205885</t>
  </si>
  <si>
    <t>205907</t>
  </si>
  <si>
    <t>206024</t>
  </si>
  <si>
    <t>210005</t>
  </si>
  <si>
    <t>212016</t>
  </si>
  <si>
    <t>212024</t>
  </si>
  <si>
    <t>212032</t>
  </si>
  <si>
    <t>212041</t>
  </si>
  <si>
    <t>212059</t>
  </si>
  <si>
    <t>212067</t>
  </si>
  <si>
    <t>212075</t>
  </si>
  <si>
    <t>212083</t>
  </si>
  <si>
    <t>212091</t>
  </si>
  <si>
    <t>212105</t>
  </si>
  <si>
    <t>212113</t>
  </si>
  <si>
    <t>212121</t>
  </si>
  <si>
    <t>212130</t>
  </si>
  <si>
    <t>212148</t>
  </si>
  <si>
    <t>212156</t>
  </si>
  <si>
    <t>212164</t>
  </si>
  <si>
    <t>212172</t>
  </si>
  <si>
    <t>212181</t>
  </si>
  <si>
    <t>212199</t>
  </si>
  <si>
    <t>212202</t>
  </si>
  <si>
    <t>212211</t>
  </si>
  <si>
    <t>213021</t>
  </si>
  <si>
    <t>213039</t>
  </si>
  <si>
    <t>213411</t>
  </si>
  <si>
    <t>213616</t>
  </si>
  <si>
    <t>関ヶ原町</t>
  </si>
  <si>
    <t>213624</t>
  </si>
  <si>
    <t>213811</t>
  </si>
  <si>
    <t>213829</t>
  </si>
  <si>
    <t>213837</t>
  </si>
  <si>
    <t>214019</t>
  </si>
  <si>
    <t>214035</t>
  </si>
  <si>
    <t>214043</t>
  </si>
  <si>
    <t>214213</t>
  </si>
  <si>
    <t>215015</t>
  </si>
  <si>
    <t>215023</t>
  </si>
  <si>
    <t>215031</t>
  </si>
  <si>
    <t>215040</t>
  </si>
  <si>
    <t>215058</t>
  </si>
  <si>
    <t>215066</t>
  </si>
  <si>
    <t>215074</t>
  </si>
  <si>
    <t>215210</t>
  </si>
  <si>
    <t>216046</t>
  </si>
  <si>
    <t>220001</t>
  </si>
  <si>
    <t>221007</t>
  </si>
  <si>
    <t>221309</t>
  </si>
  <si>
    <t>222038</t>
  </si>
  <si>
    <t>222054</t>
  </si>
  <si>
    <t>222062</t>
  </si>
  <si>
    <t>222071</t>
  </si>
  <si>
    <t>222089</t>
  </si>
  <si>
    <t>222097</t>
  </si>
  <si>
    <t>222101</t>
  </si>
  <si>
    <t>222119</t>
  </si>
  <si>
    <t>222127</t>
  </si>
  <si>
    <t>222135</t>
  </si>
  <si>
    <t>222143</t>
  </si>
  <si>
    <t>222151</t>
  </si>
  <si>
    <t>222160</t>
  </si>
  <si>
    <t>222194</t>
  </si>
  <si>
    <t>222208</t>
  </si>
  <si>
    <t>222216</t>
  </si>
  <si>
    <t>222224</t>
  </si>
  <si>
    <t>222232</t>
  </si>
  <si>
    <t>222241</t>
  </si>
  <si>
    <t>222259</t>
  </si>
  <si>
    <t>222267</t>
  </si>
  <si>
    <t>223018</t>
  </si>
  <si>
    <t>223026</t>
  </si>
  <si>
    <t>223042</t>
  </si>
  <si>
    <t>223051</t>
  </si>
  <si>
    <t>223069</t>
  </si>
  <si>
    <t>223255</t>
  </si>
  <si>
    <t>223417</t>
  </si>
  <si>
    <t>223425</t>
  </si>
  <si>
    <t>223441</t>
  </si>
  <si>
    <t>224243</t>
  </si>
  <si>
    <t>224294</t>
  </si>
  <si>
    <t>224618</t>
  </si>
  <si>
    <t>230006</t>
  </si>
  <si>
    <t>231002</t>
  </si>
  <si>
    <t>名古屋市</t>
    <rPh sb="0" eb="4">
      <t>ナゴヤシ</t>
    </rPh>
    <phoneticPr fontId="20"/>
  </si>
  <si>
    <t>232017</t>
  </si>
  <si>
    <t>232025</t>
  </si>
  <si>
    <t>232033</t>
  </si>
  <si>
    <t>232041</t>
  </si>
  <si>
    <t>232050</t>
  </si>
  <si>
    <t>232068</t>
  </si>
  <si>
    <t>232076</t>
  </si>
  <si>
    <t>232084</t>
  </si>
  <si>
    <t>232092</t>
  </si>
  <si>
    <t>232106</t>
  </si>
  <si>
    <t>232114</t>
  </si>
  <si>
    <t>232122</t>
  </si>
  <si>
    <t>232131</t>
  </si>
  <si>
    <t>232149</t>
  </si>
  <si>
    <t>232157</t>
  </si>
  <si>
    <t>232165</t>
  </si>
  <si>
    <t>232173</t>
  </si>
  <si>
    <t>232190</t>
  </si>
  <si>
    <t>232203</t>
  </si>
  <si>
    <t>232211</t>
  </si>
  <si>
    <t>232220</t>
  </si>
  <si>
    <t>232238</t>
  </si>
  <si>
    <t>232246</t>
  </si>
  <si>
    <t>232254</t>
  </si>
  <si>
    <t>232262</t>
  </si>
  <si>
    <t>232271</t>
  </si>
  <si>
    <t>232289</t>
  </si>
  <si>
    <t>232297</t>
  </si>
  <si>
    <t>232301</t>
  </si>
  <si>
    <t>232319</t>
  </si>
  <si>
    <t>232327</t>
  </si>
  <si>
    <t>232335</t>
  </si>
  <si>
    <t>232343</t>
  </si>
  <si>
    <t>232351</t>
  </si>
  <si>
    <t>232360</t>
  </si>
  <si>
    <t>232378</t>
  </si>
  <si>
    <t>232386</t>
  </si>
  <si>
    <t>233021</t>
  </si>
  <si>
    <t>233421</t>
  </si>
  <si>
    <t>233617</t>
  </si>
  <si>
    <t>233625</t>
  </si>
  <si>
    <t>234249</t>
  </si>
  <si>
    <t>234257</t>
  </si>
  <si>
    <t>234273</t>
  </si>
  <si>
    <t>234419</t>
  </si>
  <si>
    <t>234427</t>
  </si>
  <si>
    <t>234451</t>
  </si>
  <si>
    <t>234460</t>
  </si>
  <si>
    <t>234478</t>
  </si>
  <si>
    <t>235016</t>
  </si>
  <si>
    <t>235610</t>
  </si>
  <si>
    <t>235628</t>
  </si>
  <si>
    <t>235636</t>
  </si>
  <si>
    <t>240001</t>
  </si>
  <si>
    <t>242012</t>
  </si>
  <si>
    <t>242021</t>
  </si>
  <si>
    <t>242039</t>
  </si>
  <si>
    <t>242047</t>
  </si>
  <si>
    <t>242055</t>
  </si>
  <si>
    <t>242071</t>
  </si>
  <si>
    <t>242080</t>
  </si>
  <si>
    <t>242098</t>
  </si>
  <si>
    <t>242101</t>
  </si>
  <si>
    <t>242110</t>
  </si>
  <si>
    <t>242128</t>
  </si>
  <si>
    <t>242144</t>
  </si>
  <si>
    <t>242152</t>
  </si>
  <si>
    <t>242161</t>
  </si>
  <si>
    <t>243035</t>
  </si>
  <si>
    <t>243248</t>
  </si>
  <si>
    <t>243418</t>
  </si>
  <si>
    <t>243434</t>
  </si>
  <si>
    <t>243442</t>
  </si>
  <si>
    <t>244414</t>
  </si>
  <si>
    <t>244422</t>
  </si>
  <si>
    <t>244431</t>
  </si>
  <si>
    <t>244619</t>
  </si>
  <si>
    <t>244708</t>
  </si>
  <si>
    <t>244716</t>
  </si>
  <si>
    <t>244724</t>
  </si>
  <si>
    <t>245437</t>
  </si>
  <si>
    <t>245615</t>
  </si>
  <si>
    <t>245623</t>
  </si>
  <si>
    <t>250007</t>
  </si>
  <si>
    <t>252018</t>
  </si>
  <si>
    <t>252026</t>
  </si>
  <si>
    <t>252034</t>
  </si>
  <si>
    <t>252042</t>
  </si>
  <si>
    <t>252069</t>
  </si>
  <si>
    <t>252077</t>
  </si>
  <si>
    <t>252085</t>
  </si>
  <si>
    <t>252093</t>
  </si>
  <si>
    <t>252107</t>
  </si>
  <si>
    <t>252115</t>
  </si>
  <si>
    <t>252123</t>
  </si>
  <si>
    <t>252131</t>
  </si>
  <si>
    <t>252140</t>
  </si>
  <si>
    <t>253839</t>
  </si>
  <si>
    <t>253847</t>
  </si>
  <si>
    <t>254258</t>
  </si>
  <si>
    <t>254410</t>
  </si>
  <si>
    <t>254428</t>
  </si>
  <si>
    <t>254436</t>
  </si>
  <si>
    <t>260002</t>
  </si>
  <si>
    <t>261009</t>
  </si>
  <si>
    <t>262013</t>
  </si>
  <si>
    <t>262021</t>
  </si>
  <si>
    <t>262030</t>
  </si>
  <si>
    <t>262048</t>
  </si>
  <si>
    <t>262056</t>
  </si>
  <si>
    <t>262064</t>
  </si>
  <si>
    <t>262072</t>
  </si>
  <si>
    <t>262081</t>
  </si>
  <si>
    <t>262099</t>
  </si>
  <si>
    <t>262102</t>
  </si>
  <si>
    <t>262111</t>
  </si>
  <si>
    <t>262129</t>
  </si>
  <si>
    <t>262137</t>
  </si>
  <si>
    <t>262145</t>
  </si>
  <si>
    <t>263036</t>
  </si>
  <si>
    <t>263222</t>
  </si>
  <si>
    <t>263435</t>
  </si>
  <si>
    <t>263443</t>
  </si>
  <si>
    <t>263648</t>
  </si>
  <si>
    <t>263656</t>
  </si>
  <si>
    <t>263664</t>
  </si>
  <si>
    <t>263672</t>
  </si>
  <si>
    <t>264075</t>
  </si>
  <si>
    <t>264636</t>
  </si>
  <si>
    <t>264652</t>
  </si>
  <si>
    <t>270008</t>
  </si>
  <si>
    <t>271004</t>
  </si>
  <si>
    <t>271403</t>
  </si>
  <si>
    <t>272027</t>
  </si>
  <si>
    <t>272035</t>
  </si>
  <si>
    <t>272043</t>
  </si>
  <si>
    <t>272051</t>
  </si>
  <si>
    <t>272060</t>
  </si>
  <si>
    <t>272078</t>
  </si>
  <si>
    <t>272086</t>
  </si>
  <si>
    <t>272094</t>
  </si>
  <si>
    <t>272108</t>
  </si>
  <si>
    <t>272116</t>
  </si>
  <si>
    <t>272124</t>
  </si>
  <si>
    <t>272132</t>
  </si>
  <si>
    <t>272141</t>
  </si>
  <si>
    <t>272159</t>
  </si>
  <si>
    <t>272167</t>
  </si>
  <si>
    <t>272175</t>
  </si>
  <si>
    <t>272183</t>
  </si>
  <si>
    <t>272191</t>
  </si>
  <si>
    <t>272205</t>
  </si>
  <si>
    <t>272213</t>
  </si>
  <si>
    <t>272221</t>
  </si>
  <si>
    <t>272230</t>
  </si>
  <si>
    <t>272248</t>
  </si>
  <si>
    <t>272256</t>
  </si>
  <si>
    <t>272264</t>
  </si>
  <si>
    <t>272272</t>
  </si>
  <si>
    <t>272281</t>
  </si>
  <si>
    <t>272299</t>
  </si>
  <si>
    <t>272302</t>
  </si>
  <si>
    <t>272311</t>
  </si>
  <si>
    <t>272329</t>
  </si>
  <si>
    <t>273015</t>
  </si>
  <si>
    <t>273210</t>
  </si>
  <si>
    <t>273228</t>
  </si>
  <si>
    <t>273414</t>
  </si>
  <si>
    <t>273619</t>
  </si>
  <si>
    <t>273627</t>
  </si>
  <si>
    <t>273660</t>
  </si>
  <si>
    <t>273813</t>
  </si>
  <si>
    <t>273821</t>
  </si>
  <si>
    <t>273830</t>
  </si>
  <si>
    <t>280003</t>
  </si>
  <si>
    <t>281000</t>
  </si>
  <si>
    <t>282014</t>
  </si>
  <si>
    <t>282022</t>
  </si>
  <si>
    <t>282031</t>
  </si>
  <si>
    <t>282049</t>
  </si>
  <si>
    <t>282057</t>
  </si>
  <si>
    <t>282065</t>
  </si>
  <si>
    <t>282073</t>
  </si>
  <si>
    <t>282081</t>
  </si>
  <si>
    <t>282090</t>
  </si>
  <si>
    <t>282103</t>
  </si>
  <si>
    <t>282120</t>
  </si>
  <si>
    <t>282138</t>
  </si>
  <si>
    <t>282146</t>
  </si>
  <si>
    <t>282154</t>
  </si>
  <si>
    <t>282162</t>
  </si>
  <si>
    <t>282171</t>
  </si>
  <si>
    <t>282189</t>
  </si>
  <si>
    <t>282197</t>
  </si>
  <si>
    <t>282201</t>
  </si>
  <si>
    <t>282219</t>
  </si>
  <si>
    <t>丹波篠山市</t>
    <rPh sb="0" eb="2">
      <t>タンバ</t>
    </rPh>
    <rPh sb="2" eb="5">
      <t>ササヤマシ</t>
    </rPh>
    <phoneticPr fontId="28"/>
  </si>
  <si>
    <t>282227</t>
  </si>
  <si>
    <t>282235</t>
  </si>
  <si>
    <t>282243</t>
  </si>
  <si>
    <t>282251</t>
  </si>
  <si>
    <t>282260</t>
  </si>
  <si>
    <t>282278</t>
  </si>
  <si>
    <t>282286</t>
  </si>
  <si>
    <t>282294</t>
  </si>
  <si>
    <t>283011</t>
  </si>
  <si>
    <t>283657</t>
  </si>
  <si>
    <t>283819</t>
  </si>
  <si>
    <t>283827</t>
  </si>
  <si>
    <t>284424</t>
  </si>
  <si>
    <t>284432</t>
  </si>
  <si>
    <t>284467</t>
  </si>
  <si>
    <t>284645</t>
  </si>
  <si>
    <t>284815</t>
  </si>
  <si>
    <t>285013</t>
  </si>
  <si>
    <t>285854</t>
  </si>
  <si>
    <t>285862</t>
  </si>
  <si>
    <t>290009</t>
  </si>
  <si>
    <t>292010</t>
  </si>
  <si>
    <t>292028</t>
  </si>
  <si>
    <t>292036</t>
  </si>
  <si>
    <t>292044</t>
  </si>
  <si>
    <t>292052</t>
  </si>
  <si>
    <t>292061</t>
  </si>
  <si>
    <t>292079</t>
  </si>
  <si>
    <t>292087</t>
  </si>
  <si>
    <t>292095</t>
  </si>
  <si>
    <t>292109</t>
  </si>
  <si>
    <t>292117</t>
  </si>
  <si>
    <t>292125</t>
  </si>
  <si>
    <t>293229</t>
  </si>
  <si>
    <t>293423</t>
  </si>
  <si>
    <t>293431</t>
  </si>
  <si>
    <t>293440</t>
  </si>
  <si>
    <t>293458</t>
  </si>
  <si>
    <t>293610</t>
  </si>
  <si>
    <t>293628</t>
  </si>
  <si>
    <t>293636</t>
  </si>
  <si>
    <t>293857</t>
  </si>
  <si>
    <t>293865</t>
  </si>
  <si>
    <t>294012</t>
  </si>
  <si>
    <t>294021</t>
  </si>
  <si>
    <t>294241</t>
  </si>
  <si>
    <t>294250</t>
  </si>
  <si>
    <t>294268</t>
  </si>
  <si>
    <t>294276</t>
  </si>
  <si>
    <t>294411</t>
  </si>
  <si>
    <t>294420</t>
  </si>
  <si>
    <t>294438</t>
  </si>
  <si>
    <t>294446</t>
  </si>
  <si>
    <t>294462</t>
  </si>
  <si>
    <t>294471</t>
  </si>
  <si>
    <t>294497</t>
  </si>
  <si>
    <t>294501</t>
  </si>
  <si>
    <t>294519</t>
  </si>
  <si>
    <t>294527</t>
  </si>
  <si>
    <t>294535</t>
  </si>
  <si>
    <t>300004</t>
  </si>
  <si>
    <t>302015</t>
  </si>
  <si>
    <t>302023</t>
  </si>
  <si>
    <t>302031</t>
  </si>
  <si>
    <t>302040</t>
  </si>
  <si>
    <t>302058</t>
  </si>
  <si>
    <t>302066</t>
  </si>
  <si>
    <t>302074</t>
  </si>
  <si>
    <t>302082</t>
  </si>
  <si>
    <t>302091</t>
  </si>
  <si>
    <t>303046</t>
  </si>
  <si>
    <t>303411</t>
  </si>
  <si>
    <t>303437</t>
  </si>
  <si>
    <t>303445</t>
  </si>
  <si>
    <t>303615</t>
  </si>
  <si>
    <t>303623</t>
  </si>
  <si>
    <t>303666</t>
  </si>
  <si>
    <t>303810</t>
  </si>
  <si>
    <t>303828</t>
  </si>
  <si>
    <t>303836</t>
  </si>
  <si>
    <t>303909</t>
  </si>
  <si>
    <t>303917</t>
  </si>
  <si>
    <t>303925</t>
  </si>
  <si>
    <t>304018</t>
  </si>
  <si>
    <t>304042</t>
  </si>
  <si>
    <t>304069</t>
  </si>
  <si>
    <t>304212</t>
  </si>
  <si>
    <t>304221</t>
  </si>
  <si>
    <t>304247</t>
  </si>
  <si>
    <t>304271</t>
  </si>
  <si>
    <t>304280</t>
  </si>
  <si>
    <t>310000</t>
  </si>
  <si>
    <t>312011</t>
  </si>
  <si>
    <t>312029</t>
  </si>
  <si>
    <t>312037</t>
  </si>
  <si>
    <t>312045</t>
  </si>
  <si>
    <t>313025</t>
  </si>
  <si>
    <t>313254</t>
  </si>
  <si>
    <t>313289</t>
  </si>
  <si>
    <t>313297</t>
  </si>
  <si>
    <t>313645</t>
  </si>
  <si>
    <t>313700</t>
  </si>
  <si>
    <t>313718</t>
  </si>
  <si>
    <t>313726</t>
  </si>
  <si>
    <t>313840</t>
  </si>
  <si>
    <t>313866</t>
  </si>
  <si>
    <t>313891</t>
  </si>
  <si>
    <t>313904</t>
  </si>
  <si>
    <t>314013</t>
  </si>
  <si>
    <t>314021</t>
  </si>
  <si>
    <t>314030</t>
  </si>
  <si>
    <t>320005</t>
  </si>
  <si>
    <t>322016</t>
  </si>
  <si>
    <t>322024</t>
  </si>
  <si>
    <t>322032</t>
  </si>
  <si>
    <t>322041</t>
  </si>
  <si>
    <t>322059</t>
  </si>
  <si>
    <t>322067</t>
  </si>
  <si>
    <t>322075</t>
  </si>
  <si>
    <t>322091</t>
  </si>
  <si>
    <t>323438</t>
  </si>
  <si>
    <t>323861</t>
  </si>
  <si>
    <t>324418</t>
  </si>
  <si>
    <t>324485</t>
  </si>
  <si>
    <t>324493</t>
  </si>
  <si>
    <t>325015</t>
  </si>
  <si>
    <t>325058</t>
  </si>
  <si>
    <t>325252</t>
  </si>
  <si>
    <t>325261</t>
  </si>
  <si>
    <t>325279</t>
  </si>
  <si>
    <t>325287</t>
  </si>
  <si>
    <t>330001</t>
  </si>
  <si>
    <t>331007</t>
  </si>
  <si>
    <t>332020</t>
  </si>
  <si>
    <t>332038</t>
  </si>
  <si>
    <t>332046</t>
  </si>
  <si>
    <t>332054</t>
  </si>
  <si>
    <t>332071</t>
  </si>
  <si>
    <t>332089</t>
  </si>
  <si>
    <t>332097</t>
  </si>
  <si>
    <t>332101</t>
  </si>
  <si>
    <t>332119</t>
  </si>
  <si>
    <t>332127</t>
  </si>
  <si>
    <t>332135</t>
  </si>
  <si>
    <t>332143</t>
  </si>
  <si>
    <t>332151</t>
  </si>
  <si>
    <t>332160</t>
  </si>
  <si>
    <t>333468</t>
  </si>
  <si>
    <t>334235</t>
  </si>
  <si>
    <t>334456</t>
  </si>
  <si>
    <t>334618</t>
  </si>
  <si>
    <t>335860</t>
  </si>
  <si>
    <t>336068</t>
  </si>
  <si>
    <t>336220</t>
  </si>
  <si>
    <t>336238</t>
  </si>
  <si>
    <t>336432</t>
  </si>
  <si>
    <t>336637</t>
  </si>
  <si>
    <t>336661</t>
  </si>
  <si>
    <t>336815</t>
  </si>
  <si>
    <t>340006</t>
  </si>
  <si>
    <t>341002</t>
  </si>
  <si>
    <t>342025</t>
  </si>
  <si>
    <t>342033</t>
  </si>
  <si>
    <t>342041</t>
  </si>
  <si>
    <t>342050</t>
  </si>
  <si>
    <t>342076</t>
  </si>
  <si>
    <t>342084</t>
  </si>
  <si>
    <t>342092</t>
  </si>
  <si>
    <t>342106</t>
  </si>
  <si>
    <t>342114</t>
  </si>
  <si>
    <t>342122</t>
  </si>
  <si>
    <t>342131</t>
  </si>
  <si>
    <t>342149</t>
  </si>
  <si>
    <t>342157</t>
  </si>
  <si>
    <t>343021</t>
  </si>
  <si>
    <t>343048</t>
  </si>
  <si>
    <t>343072</t>
  </si>
  <si>
    <t>343099</t>
  </si>
  <si>
    <t>343684</t>
  </si>
  <si>
    <t>343692</t>
  </si>
  <si>
    <t>344311</t>
  </si>
  <si>
    <t>344621</t>
  </si>
  <si>
    <t>345458</t>
  </si>
  <si>
    <t>350001</t>
  </si>
  <si>
    <t>352012</t>
  </si>
  <si>
    <t>352021</t>
  </si>
  <si>
    <t>352039</t>
  </si>
  <si>
    <t>352047</t>
  </si>
  <si>
    <t>352063</t>
  </si>
  <si>
    <t>352071</t>
  </si>
  <si>
    <t>352080</t>
  </si>
  <si>
    <t>352101</t>
  </si>
  <si>
    <t>352110</t>
  </si>
  <si>
    <t>352128</t>
  </si>
  <si>
    <t>352136</t>
  </si>
  <si>
    <t>352152</t>
  </si>
  <si>
    <t>352161</t>
  </si>
  <si>
    <t>353051</t>
  </si>
  <si>
    <t>353213</t>
  </si>
  <si>
    <t>353418</t>
  </si>
  <si>
    <t>353434</t>
  </si>
  <si>
    <t>353442</t>
  </si>
  <si>
    <t>355020</t>
  </si>
  <si>
    <t>360007</t>
  </si>
  <si>
    <t>362018</t>
  </si>
  <si>
    <t>362026</t>
  </si>
  <si>
    <t>362034</t>
  </si>
  <si>
    <t>362042</t>
  </si>
  <si>
    <t>362051</t>
  </si>
  <si>
    <t>362069</t>
  </si>
  <si>
    <t>362077</t>
  </si>
  <si>
    <t>362085</t>
  </si>
  <si>
    <t>363014</t>
  </si>
  <si>
    <t>363022</t>
  </si>
  <si>
    <t>363219</t>
  </si>
  <si>
    <t>363413</t>
  </si>
  <si>
    <t>363421</t>
  </si>
  <si>
    <t>363685</t>
  </si>
  <si>
    <t>363839</t>
  </si>
  <si>
    <t>363871</t>
  </si>
  <si>
    <t>363880</t>
  </si>
  <si>
    <t>364011</t>
  </si>
  <si>
    <t>364029</t>
  </si>
  <si>
    <t>364037</t>
  </si>
  <si>
    <t>364045</t>
  </si>
  <si>
    <t>364053</t>
  </si>
  <si>
    <t>364681</t>
  </si>
  <si>
    <t>364894</t>
  </si>
  <si>
    <t>370002</t>
  </si>
  <si>
    <t>372013</t>
  </si>
  <si>
    <t>372021</t>
  </si>
  <si>
    <t>372030</t>
  </si>
  <si>
    <t>372048</t>
  </si>
  <si>
    <t>372056</t>
  </si>
  <si>
    <t>372064</t>
  </si>
  <si>
    <t>372072</t>
  </si>
  <si>
    <t>372081</t>
  </si>
  <si>
    <t>373222</t>
  </si>
  <si>
    <t>373249</t>
  </si>
  <si>
    <t>373419</t>
  </si>
  <si>
    <t>373648</t>
  </si>
  <si>
    <t>373869</t>
  </si>
  <si>
    <t>373877</t>
  </si>
  <si>
    <t>374032</t>
  </si>
  <si>
    <t>374041</t>
  </si>
  <si>
    <t>374067</t>
  </si>
  <si>
    <t>380008</t>
  </si>
  <si>
    <t>382019</t>
  </si>
  <si>
    <t>382027</t>
  </si>
  <si>
    <t>382035</t>
  </si>
  <si>
    <t>382043</t>
  </si>
  <si>
    <t>382051</t>
  </si>
  <si>
    <t>382060</t>
  </si>
  <si>
    <t>382078</t>
  </si>
  <si>
    <t>382108</t>
  </si>
  <si>
    <t>382132</t>
  </si>
  <si>
    <t>382141</t>
  </si>
  <si>
    <t>382159</t>
  </si>
  <si>
    <t>383562</t>
  </si>
  <si>
    <t>383864</t>
  </si>
  <si>
    <t>384011</t>
  </si>
  <si>
    <t>384020</t>
  </si>
  <si>
    <t>384224</t>
  </si>
  <si>
    <t>384429</t>
  </si>
  <si>
    <t>384844</t>
  </si>
  <si>
    <t>384887</t>
  </si>
  <si>
    <t>385069</t>
  </si>
  <si>
    <t>390003</t>
  </si>
  <si>
    <t>392014</t>
  </si>
  <si>
    <t>392022</t>
  </si>
  <si>
    <t>392031</t>
  </si>
  <si>
    <t>392049</t>
  </si>
  <si>
    <t>392057</t>
  </si>
  <si>
    <t>392065</t>
  </si>
  <si>
    <t>392081</t>
  </si>
  <si>
    <t>392090</t>
  </si>
  <si>
    <t>392103</t>
  </si>
  <si>
    <t>392111</t>
  </si>
  <si>
    <t>392120</t>
  </si>
  <si>
    <t>393011</t>
  </si>
  <si>
    <t>393029</t>
  </si>
  <si>
    <t>393037</t>
  </si>
  <si>
    <t>393045</t>
  </si>
  <si>
    <t>393053</t>
  </si>
  <si>
    <t>393061</t>
  </si>
  <si>
    <t>393070</t>
  </si>
  <si>
    <t>393410</t>
  </si>
  <si>
    <t>393444</t>
  </si>
  <si>
    <t>393631</t>
  </si>
  <si>
    <t>393649</t>
  </si>
  <si>
    <t>393860</t>
  </si>
  <si>
    <t>393878</t>
  </si>
  <si>
    <t>394017</t>
  </si>
  <si>
    <t>394025</t>
  </si>
  <si>
    <t>394033</t>
  </si>
  <si>
    <t>檮原町</t>
  </si>
  <si>
    <t>394050</t>
  </si>
  <si>
    <t>394106</t>
  </si>
  <si>
    <t>394114</t>
  </si>
  <si>
    <t>394122</t>
  </si>
  <si>
    <t>394246</t>
  </si>
  <si>
    <t>394271</t>
  </si>
  <si>
    <t>394289</t>
  </si>
  <si>
    <t>400009</t>
  </si>
  <si>
    <t>401005</t>
  </si>
  <si>
    <t>401307</t>
  </si>
  <si>
    <t>402028</t>
  </si>
  <si>
    <t>402036</t>
  </si>
  <si>
    <t>402044</t>
  </si>
  <si>
    <t>402052</t>
  </si>
  <si>
    <t>402061</t>
  </si>
  <si>
    <t>402079</t>
  </si>
  <si>
    <t>402109</t>
  </si>
  <si>
    <t>402117</t>
  </si>
  <si>
    <t>402125</t>
  </si>
  <si>
    <t>402133</t>
  </si>
  <si>
    <t>402141</t>
  </si>
  <si>
    <t>402150</t>
  </si>
  <si>
    <t>402168</t>
  </si>
  <si>
    <t>402176</t>
  </si>
  <si>
    <t>402184</t>
  </si>
  <si>
    <t>402192</t>
  </si>
  <si>
    <t>402206</t>
  </si>
  <si>
    <t>402214</t>
  </si>
  <si>
    <t>402231</t>
  </si>
  <si>
    <t>402249</t>
  </si>
  <si>
    <t>402257</t>
  </si>
  <si>
    <t>402265</t>
  </si>
  <si>
    <t>402273</t>
  </si>
  <si>
    <t>402281</t>
  </si>
  <si>
    <t>402290</t>
  </si>
  <si>
    <t>402303</t>
  </si>
  <si>
    <t>402311</t>
  </si>
  <si>
    <t>福岡県</t>
    <rPh sb="0" eb="3">
      <t>フクオカケン</t>
    </rPh>
    <phoneticPr fontId="28"/>
  </si>
  <si>
    <t>那珂川市</t>
    <rPh sb="0" eb="3">
      <t>ナカガワ</t>
    </rPh>
    <rPh sb="3" eb="4">
      <t>シ</t>
    </rPh>
    <phoneticPr fontId="28"/>
  </si>
  <si>
    <t>403415</t>
  </si>
  <si>
    <t>403423</t>
  </si>
  <si>
    <t>403431</t>
  </si>
  <si>
    <t>403440</t>
  </si>
  <si>
    <t>403458</t>
  </si>
  <si>
    <t>403482</t>
  </si>
  <si>
    <t>403491</t>
  </si>
  <si>
    <t>403814</t>
  </si>
  <si>
    <t>403822</t>
  </si>
  <si>
    <t>403831</t>
  </si>
  <si>
    <t>403849</t>
  </si>
  <si>
    <t>404012</t>
  </si>
  <si>
    <t>404021</t>
  </si>
  <si>
    <t>404217</t>
  </si>
  <si>
    <t>404471</t>
  </si>
  <si>
    <t>404489</t>
  </si>
  <si>
    <t>405035</t>
  </si>
  <si>
    <t>405221</t>
  </si>
  <si>
    <t>405442</t>
  </si>
  <si>
    <t>406015</t>
  </si>
  <si>
    <t>406023</t>
  </si>
  <si>
    <t>406040</t>
  </si>
  <si>
    <t>406058</t>
  </si>
  <si>
    <t>406082</t>
  </si>
  <si>
    <t>406091</t>
  </si>
  <si>
    <t>406104</t>
  </si>
  <si>
    <t>406210</t>
  </si>
  <si>
    <t>406252</t>
  </si>
  <si>
    <t>406422</t>
  </si>
  <si>
    <t>406465</t>
  </si>
  <si>
    <t>406473</t>
  </si>
  <si>
    <t>410004</t>
  </si>
  <si>
    <t>412015</t>
  </si>
  <si>
    <t>412023</t>
  </si>
  <si>
    <t>412031</t>
  </si>
  <si>
    <t>412040</t>
  </si>
  <si>
    <t>412058</t>
  </si>
  <si>
    <t>412066</t>
  </si>
  <si>
    <t>412074</t>
  </si>
  <si>
    <t>412082</t>
  </si>
  <si>
    <t>412091</t>
  </si>
  <si>
    <t>412104</t>
  </si>
  <si>
    <t>413275</t>
  </si>
  <si>
    <t>413411</t>
  </si>
  <si>
    <t>413453</t>
  </si>
  <si>
    <t>413461</t>
  </si>
  <si>
    <t>413879</t>
  </si>
  <si>
    <t>414018</t>
  </si>
  <si>
    <t>414239</t>
  </si>
  <si>
    <t>414247</t>
  </si>
  <si>
    <t>414255</t>
  </si>
  <si>
    <t>414417</t>
  </si>
  <si>
    <t>420000</t>
  </si>
  <si>
    <t>422011</t>
  </si>
  <si>
    <t>422029</t>
  </si>
  <si>
    <t>422037</t>
  </si>
  <si>
    <t>422045</t>
  </si>
  <si>
    <t>422053</t>
  </si>
  <si>
    <t>422070</t>
  </si>
  <si>
    <t>422088</t>
  </si>
  <si>
    <t>422096</t>
  </si>
  <si>
    <t>422100</t>
  </si>
  <si>
    <t>422118</t>
  </si>
  <si>
    <t>422126</t>
  </si>
  <si>
    <t>422134</t>
  </si>
  <si>
    <t>422142</t>
  </si>
  <si>
    <t>423076</t>
  </si>
  <si>
    <t>423084</t>
  </si>
  <si>
    <t>423211</t>
  </si>
  <si>
    <t>423220</t>
  </si>
  <si>
    <t>423238</t>
  </si>
  <si>
    <t>423831</t>
  </si>
  <si>
    <t>423912</t>
  </si>
  <si>
    <t>424111</t>
  </si>
  <si>
    <t>430005</t>
  </si>
  <si>
    <t>431001</t>
  </si>
  <si>
    <t>432024</t>
  </si>
  <si>
    <t>432032</t>
  </si>
  <si>
    <t>432041</t>
  </si>
  <si>
    <t>432059</t>
  </si>
  <si>
    <t>432067</t>
  </si>
  <si>
    <t>432083</t>
  </si>
  <si>
    <t>432105</t>
  </si>
  <si>
    <t>432113</t>
  </si>
  <si>
    <t>432121</t>
  </si>
  <si>
    <t>432130</t>
  </si>
  <si>
    <t>432148</t>
  </si>
  <si>
    <t>432156</t>
  </si>
  <si>
    <t>432164</t>
  </si>
  <si>
    <t>433489</t>
  </si>
  <si>
    <t>433641</t>
  </si>
  <si>
    <t>433675</t>
  </si>
  <si>
    <t>433683</t>
  </si>
  <si>
    <t>433691</t>
  </si>
  <si>
    <t>434035</t>
  </si>
  <si>
    <t>434043</t>
  </si>
  <si>
    <t>434230</t>
  </si>
  <si>
    <t>434248</t>
  </si>
  <si>
    <t>434256</t>
  </si>
  <si>
    <t>434281</t>
  </si>
  <si>
    <t>434329</t>
  </si>
  <si>
    <t>434337</t>
  </si>
  <si>
    <t>434418</t>
  </si>
  <si>
    <t>434426</t>
  </si>
  <si>
    <t>434434</t>
  </si>
  <si>
    <t>434442</t>
  </si>
  <si>
    <t>434477</t>
  </si>
  <si>
    <t>434680</t>
  </si>
  <si>
    <t>434825</t>
  </si>
  <si>
    <t>434841</t>
  </si>
  <si>
    <t>435015</t>
  </si>
  <si>
    <t>435058</t>
  </si>
  <si>
    <t>435066</t>
  </si>
  <si>
    <t>435074</t>
  </si>
  <si>
    <t>435104</t>
  </si>
  <si>
    <t>435112</t>
  </si>
  <si>
    <t>435121</t>
  </si>
  <si>
    <t>435139</t>
  </si>
  <si>
    <t>435147</t>
  </si>
  <si>
    <t>435317</t>
  </si>
  <si>
    <t>440001</t>
  </si>
  <si>
    <t>442011</t>
  </si>
  <si>
    <t>442020</t>
  </si>
  <si>
    <t>442038</t>
  </si>
  <si>
    <t>442046</t>
  </si>
  <si>
    <t>442054</t>
  </si>
  <si>
    <t>442062</t>
  </si>
  <si>
    <t>442071</t>
  </si>
  <si>
    <t>442089</t>
  </si>
  <si>
    <t>442097</t>
  </si>
  <si>
    <t>442101</t>
  </si>
  <si>
    <t>442119</t>
  </si>
  <si>
    <t>442127</t>
  </si>
  <si>
    <t>442135</t>
  </si>
  <si>
    <t>442143</t>
  </si>
  <si>
    <t>443221</t>
  </si>
  <si>
    <t>443417</t>
  </si>
  <si>
    <t>444618</t>
  </si>
  <si>
    <t>444626</t>
  </si>
  <si>
    <t>450006</t>
  </si>
  <si>
    <t>452017</t>
  </si>
  <si>
    <t>452025</t>
  </si>
  <si>
    <t>452033</t>
  </si>
  <si>
    <t>452041</t>
  </si>
  <si>
    <t>452050</t>
  </si>
  <si>
    <t>452068</t>
  </si>
  <si>
    <t>452076</t>
  </si>
  <si>
    <t>452084</t>
  </si>
  <si>
    <t>452092</t>
  </si>
  <si>
    <t>453412</t>
  </si>
  <si>
    <t>453617</t>
  </si>
  <si>
    <t>453820</t>
  </si>
  <si>
    <t>453838</t>
  </si>
  <si>
    <t>454010</t>
  </si>
  <si>
    <t>454028</t>
  </si>
  <si>
    <t>454036</t>
  </si>
  <si>
    <t>454044</t>
  </si>
  <si>
    <t>454052</t>
  </si>
  <si>
    <t>454061</t>
  </si>
  <si>
    <t>454214</t>
  </si>
  <si>
    <t>454290</t>
  </si>
  <si>
    <t>454303</t>
  </si>
  <si>
    <t>454311</t>
  </si>
  <si>
    <t>454419</t>
  </si>
  <si>
    <t>454427</t>
  </si>
  <si>
    <t>454435</t>
  </si>
  <si>
    <t>460001</t>
  </si>
  <si>
    <t>462012</t>
  </si>
  <si>
    <t>462039</t>
  </si>
  <si>
    <t>462047</t>
  </si>
  <si>
    <t>462063</t>
  </si>
  <si>
    <t>462080</t>
  </si>
  <si>
    <t>462101</t>
  </si>
  <si>
    <t>462136</t>
  </si>
  <si>
    <t>462144</t>
  </si>
  <si>
    <t>462152</t>
  </si>
  <si>
    <t>462161</t>
  </si>
  <si>
    <t>462179</t>
  </si>
  <si>
    <t>462187</t>
  </si>
  <si>
    <t>462195</t>
  </si>
  <si>
    <t>462209</t>
  </si>
  <si>
    <t>462217</t>
  </si>
  <si>
    <t>462225</t>
  </si>
  <si>
    <t>462233</t>
  </si>
  <si>
    <t>462241</t>
  </si>
  <si>
    <t>462250</t>
  </si>
  <si>
    <t>463035</t>
  </si>
  <si>
    <t>463043</t>
  </si>
  <si>
    <t>463922</t>
  </si>
  <si>
    <t>464040</t>
  </si>
  <si>
    <t>464520</t>
  </si>
  <si>
    <t>464686</t>
  </si>
  <si>
    <t>464821</t>
  </si>
  <si>
    <t>464902</t>
  </si>
  <si>
    <t>464911</t>
  </si>
  <si>
    <t>464929</t>
  </si>
  <si>
    <t>465011</t>
  </si>
  <si>
    <t>465020</t>
  </si>
  <si>
    <t>465054</t>
  </si>
  <si>
    <t>465232</t>
  </si>
  <si>
    <t>465241</t>
  </si>
  <si>
    <t>465259</t>
  </si>
  <si>
    <t>465275</t>
  </si>
  <si>
    <t>465291</t>
  </si>
  <si>
    <t>465305</t>
  </si>
  <si>
    <t>465313</t>
  </si>
  <si>
    <t>465321</t>
  </si>
  <si>
    <t>465330</t>
  </si>
  <si>
    <t>465348</t>
  </si>
  <si>
    <t>465356</t>
  </si>
  <si>
    <t>470007</t>
  </si>
  <si>
    <t>472018</t>
  </si>
  <si>
    <t>472051</t>
  </si>
  <si>
    <t>472077</t>
  </si>
  <si>
    <t>472085</t>
  </si>
  <si>
    <t>472093</t>
  </si>
  <si>
    <t>472107</t>
  </si>
  <si>
    <t>472115</t>
  </si>
  <si>
    <t>472123</t>
  </si>
  <si>
    <t>472131</t>
  </si>
  <si>
    <t>472140</t>
  </si>
  <si>
    <t>472158</t>
  </si>
  <si>
    <t>473014</t>
  </si>
  <si>
    <t>473022</t>
  </si>
  <si>
    <t>473031</t>
  </si>
  <si>
    <t>473065</t>
  </si>
  <si>
    <t>473081</t>
  </si>
  <si>
    <t>473111</t>
  </si>
  <si>
    <t>473138</t>
  </si>
  <si>
    <t>473146</t>
  </si>
  <si>
    <t>473154</t>
  </si>
  <si>
    <t>473243</t>
  </si>
  <si>
    <t>473251</t>
  </si>
  <si>
    <t>473260</t>
  </si>
  <si>
    <t>473278</t>
  </si>
  <si>
    <t>473286</t>
  </si>
  <si>
    <t>473294</t>
  </si>
  <si>
    <t>473481</t>
  </si>
  <si>
    <t>473502</t>
  </si>
  <si>
    <t>473537</t>
  </si>
  <si>
    <t>473545</t>
  </si>
  <si>
    <t>473553</t>
  </si>
  <si>
    <t>473561</t>
  </si>
  <si>
    <t>473570</t>
  </si>
  <si>
    <t>473588</t>
  </si>
  <si>
    <t>473596</t>
  </si>
  <si>
    <t>473600</t>
  </si>
  <si>
    <t>473618</t>
  </si>
  <si>
    <t>473626</t>
  </si>
  <si>
    <t>473758</t>
  </si>
  <si>
    <t>473812</t>
  </si>
  <si>
    <t>473821</t>
  </si>
  <si>
    <t>今回配分予定額
国のR7補正予算分（推奨事業メニュー分）
交付限度額①</t>
    <phoneticPr fontId="20"/>
  </si>
  <si>
    <t>交付対象経費(地方単独事業費)
（R7経済対策分）</t>
    <rPh sb="0" eb="2">
      <t>コウフ</t>
    </rPh>
    <rPh sb="2" eb="4">
      <t>タイショウ</t>
    </rPh>
    <rPh sb="4" eb="6">
      <t>ケイヒ</t>
    </rPh>
    <rPh sb="19" eb="24">
      <t>ケイザイタイサクブン</t>
    </rPh>
    <phoneticPr fontId="20"/>
  </si>
  <si>
    <t>配分予定額計
国のR7補正予算分（推奨事業メニュー分）
交付限度額①</t>
    <rPh sb="0" eb="2">
      <t>ハイブン</t>
    </rPh>
    <rPh sb="2" eb="4">
      <t>ヨテイ</t>
    </rPh>
    <rPh sb="4" eb="5">
      <t>ガク</t>
    </rPh>
    <rPh sb="5" eb="6">
      <t>ケイ</t>
    </rPh>
    <rPh sb="17" eb="19">
      <t>スイショウ</t>
    </rPh>
    <rPh sb="19" eb="21">
      <t>ジギョウ</t>
    </rPh>
    <rPh sb="25" eb="26">
      <t>ブン</t>
    </rPh>
    <phoneticPr fontId="20"/>
  </si>
  <si>
    <t>「推奨事業メニュー例よりも更に効果があると判断する地方単独事業」を選択した場合の、より効果があると考える理由</t>
    <phoneticPr fontId="30"/>
  </si>
  <si>
    <t>（うち、食料品の物価高騰に対する特別加算分）</t>
    <rPh sb="4" eb="7">
      <t>ショクリョウヒン</t>
    </rPh>
    <rPh sb="8" eb="12">
      <t>ブッカコウトウ</t>
    </rPh>
    <rPh sb="13" eb="14">
      <t>タイ</t>
    </rPh>
    <rPh sb="16" eb="21">
      <t>トクベツカサンブン</t>
    </rPh>
    <phoneticPr fontId="20"/>
  </si>
  <si>
    <t>Ｂ1</t>
    <phoneticPr fontId="20"/>
  </si>
  <si>
    <t>C</t>
    <phoneticPr fontId="20"/>
  </si>
  <si>
    <t>総事業費に係る
事務費</t>
    <phoneticPr fontId="20"/>
  </si>
  <si>
    <t>国のR7補正予算分
（交付限度額⑥）
（推奨事業メニュー分）</t>
    <rPh sb="4" eb="6">
      <t>ホセイ</t>
    </rPh>
    <rPh sb="6" eb="8">
      <t>ヨサン</t>
    </rPh>
    <phoneticPr fontId="20"/>
  </si>
  <si>
    <t>令和8年度　物価高騰対応重点支援地方創生臨時交付金実施計画</t>
    <rPh sb="0" eb="2">
      <t>レイワ</t>
    </rPh>
    <rPh sb="6" eb="8">
      <t>ブッカ</t>
    </rPh>
    <rPh sb="8" eb="10">
      <t>コウトウ</t>
    </rPh>
    <rPh sb="10" eb="12">
      <t>タイオウ</t>
    </rPh>
    <rPh sb="12" eb="14">
      <t>ジュウテン</t>
    </rPh>
    <rPh sb="14" eb="16">
      <t>シエン</t>
    </rPh>
    <rPh sb="16" eb="18">
      <t>チホウ</t>
    </rPh>
    <rPh sb="18" eb="20">
      <t>ソウセイ</t>
    </rPh>
    <rPh sb="20" eb="22">
      <t>リンジ</t>
    </rPh>
    <rPh sb="22" eb="25">
      <t>コウフキン</t>
    </rPh>
    <phoneticPr fontId="20"/>
  </si>
  <si>
    <t>実施状況の公表等について
(HP、広報誌など）</t>
    <rPh sb="0" eb="4">
      <t>ジッシジョウキョウ</t>
    </rPh>
    <rPh sb="5" eb="7">
      <t>コウヒョウ</t>
    </rPh>
    <rPh sb="7" eb="8">
      <t>ナド</t>
    </rPh>
    <rPh sb="17" eb="20">
      <t>コウホウシ</t>
    </rPh>
    <phoneticPr fontId="30"/>
  </si>
  <si>
    <t>備考1
(重点支援地方交付金の追加を踏まえた各省庁の通知の発出状況に定義されている対象分野)</t>
    <phoneticPr fontId="20"/>
  </si>
  <si>
    <t>「農林水産・食品分野」「中小企業・小規模事業者の賃上げ環境整備」における細分化項目</t>
    <phoneticPr fontId="20"/>
  </si>
  <si>
    <t>備考３</t>
    <rPh sb="0" eb="2">
      <t>ビコウ</t>
    </rPh>
    <phoneticPr fontId="20"/>
  </si>
  <si>
    <t>電話番号</t>
    <rPh sb="0" eb="4">
      <t>デンワバンゴウ</t>
    </rPh>
    <phoneticPr fontId="20"/>
  </si>
  <si>
    <t>メールアドレス</t>
    <phoneticPr fontId="20"/>
  </si>
  <si>
    <t>国のR7補正予算分（推奨事業メニュー分）　交付限度額①
にかかる交付対象経費</t>
    <phoneticPr fontId="20"/>
  </si>
  <si>
    <t>小計　交付限度額（R7経済対策分）</t>
    <phoneticPr fontId="20"/>
  </si>
  <si>
    <t>配分予定額計</t>
    <rPh sb="0" eb="2">
      <t>ハイブン</t>
    </rPh>
    <rPh sb="2" eb="6">
      <t>ヨテイガクケイ</t>
    </rPh>
    <phoneticPr fontId="20"/>
  </si>
  <si>
    <t>交付限度額計</t>
    <rPh sb="0" eb="2">
      <t>コウフ</t>
    </rPh>
    <rPh sb="2" eb="4">
      <t>ゲンド</t>
    </rPh>
    <rPh sb="4" eb="5">
      <t>ガク</t>
    </rPh>
    <rPh sb="5" eb="6">
      <t>ケイ</t>
    </rPh>
    <phoneticPr fontId="20"/>
  </si>
  <si>
    <t>R8.4</t>
    <phoneticPr fontId="20"/>
  </si>
  <si>
    <t>R8.5</t>
  </si>
  <si>
    <t>R8.6</t>
  </si>
  <si>
    <t>R8.7</t>
  </si>
  <si>
    <t>R8.8</t>
  </si>
  <si>
    <t>R8.9</t>
  </si>
  <si>
    <t>R8.10</t>
  </si>
  <si>
    <t>R8.11</t>
  </si>
  <si>
    <t>R8.12</t>
  </si>
  <si>
    <t>R9.1</t>
  </si>
  <si>
    <t>R9.1</t>
    <phoneticPr fontId="20"/>
  </si>
  <si>
    <t>R9.2</t>
  </si>
  <si>
    <t>R9.3</t>
  </si>
  <si>
    <t>R9.4以降</t>
    <rPh sb="4" eb="6">
      <t>イコウ</t>
    </rPh>
    <phoneticPr fontId="20"/>
  </si>
  <si>
    <t>予算区分_R8_通常</t>
    <rPh sb="0" eb="2">
      <t>ヨサン</t>
    </rPh>
    <rPh sb="2" eb="4">
      <t>クブン</t>
    </rPh>
    <rPh sb="8" eb="10">
      <t>ツウジョウ</t>
    </rPh>
    <phoneticPr fontId="20"/>
  </si>
  <si>
    <t>R8当初（地）</t>
    <rPh sb="2" eb="4">
      <t>トウショ</t>
    </rPh>
    <phoneticPr fontId="20"/>
  </si>
  <si>
    <t>R8補正（地）</t>
    <rPh sb="2" eb="4">
      <t>ホセイ</t>
    </rPh>
    <rPh sb="5" eb="6">
      <t>チ</t>
    </rPh>
    <phoneticPr fontId="20"/>
  </si>
  <si>
    <t>R8予備費（地）</t>
    <rPh sb="2" eb="5">
      <t>ヨビヒ</t>
    </rPh>
    <rPh sb="6" eb="7">
      <t>チ</t>
    </rPh>
    <phoneticPr fontId="20"/>
  </si>
  <si>
    <t>カントリーエレベーター</t>
  </si>
  <si>
    <t>種類_推奨事業メニュー_R7補正_複数選択②以外</t>
    <rPh sb="0" eb="2">
      <t>シュルイ</t>
    </rPh>
    <rPh sb="3" eb="5">
      <t>スイショウ</t>
    </rPh>
    <rPh sb="5" eb="7">
      <t>ジギョウ</t>
    </rPh>
    <rPh sb="14" eb="16">
      <t>ホセイ</t>
    </rPh>
    <rPh sb="17" eb="19">
      <t>フクスウ</t>
    </rPh>
    <rPh sb="19" eb="21">
      <t>センタク</t>
    </rPh>
    <rPh sb="22" eb="24">
      <t>イガイ</t>
    </rPh>
    <phoneticPr fontId="20"/>
  </si>
  <si>
    <t>種類_推奨事業メニュー_R7補正_複数選択③以外</t>
    <rPh sb="0" eb="2">
      <t>シュルイ</t>
    </rPh>
    <rPh sb="3" eb="5">
      <t>スイショウ</t>
    </rPh>
    <rPh sb="5" eb="7">
      <t>ジギョウ</t>
    </rPh>
    <rPh sb="14" eb="16">
      <t>ホセイ</t>
    </rPh>
    <rPh sb="17" eb="19">
      <t>フクスウ</t>
    </rPh>
    <rPh sb="19" eb="21">
      <t>センタク</t>
    </rPh>
    <rPh sb="22" eb="24">
      <t>イガイ</t>
    </rPh>
    <phoneticPr fontId="20"/>
  </si>
  <si>
    <t>種類_推奨事業メニュー_R7補正_複数選択④以外</t>
    <rPh sb="0" eb="2">
      <t>シュルイ</t>
    </rPh>
    <rPh sb="3" eb="5">
      <t>スイショウ</t>
    </rPh>
    <rPh sb="5" eb="7">
      <t>ジギョウ</t>
    </rPh>
    <rPh sb="14" eb="16">
      <t>ホセイ</t>
    </rPh>
    <rPh sb="17" eb="19">
      <t>フクスウ</t>
    </rPh>
    <rPh sb="19" eb="21">
      <t>センタク</t>
    </rPh>
    <rPh sb="22" eb="24">
      <t>イガイ</t>
    </rPh>
    <phoneticPr fontId="20"/>
  </si>
  <si>
    <t>備考1のサブカテゴリー　※M～O列を記入している場合のみ</t>
    <phoneticPr fontId="20"/>
  </si>
  <si>
    <t xml:space="preserve">
(重点支援地方交付金の追加を踏まえた
各省庁の通知の発出状況に定義されている対象分野)</t>
    <phoneticPr fontId="20"/>
  </si>
  <si>
    <t>事業始期_R8_通常</t>
    <rPh sb="0" eb="2">
      <t>ジギョウ</t>
    </rPh>
    <rPh sb="2" eb="4">
      <t>シキ</t>
    </rPh>
    <rPh sb="8" eb="10">
      <t>ツウジョウ</t>
    </rPh>
    <phoneticPr fontId="20"/>
  </si>
  <si>
    <t>事業終期_R8_通常</t>
    <rPh sb="2" eb="3">
      <t>オ</t>
    </rPh>
    <phoneticPr fontId="20"/>
  </si>
  <si>
    <t>支援開始時期_R8_通常</t>
    <rPh sb="0" eb="4">
      <t>シエンカイシ</t>
    </rPh>
    <rPh sb="4" eb="6">
      <t>ジキ</t>
    </rPh>
    <phoneticPr fontId="20"/>
  </si>
  <si>
    <t>事業終期_R8_基金</t>
    <rPh sb="2" eb="3">
      <t>オ</t>
    </rPh>
    <rPh sb="8" eb="10">
      <t>キキン</t>
    </rPh>
    <phoneticPr fontId="20"/>
  </si>
  <si>
    <t>R8.4</t>
  </si>
  <si>
    <t>推奨事業メニュー</t>
    <rPh sb="0" eb="2">
      <t>スイショウ</t>
    </rPh>
    <rPh sb="2" eb="4">
      <t>ジギョウ</t>
    </rPh>
    <phoneticPr fontId="30"/>
  </si>
  <si>
    <t>自治体での予算区分</t>
    <rPh sb="0" eb="3">
      <t>ジチタイ</t>
    </rPh>
    <rPh sb="5" eb="9">
      <t>ヨサンクブン</t>
    </rPh>
    <phoneticPr fontId="20"/>
  </si>
  <si>
    <t>備考４</t>
    <rPh sb="0" eb="2">
      <t>ビコウ</t>
    </rPh>
    <phoneticPr fontId="20"/>
  </si>
  <si>
    <t>備考５</t>
    <rPh sb="0" eb="2">
      <t>ビコウ</t>
    </rPh>
    <phoneticPr fontId="20"/>
  </si>
  <si>
    <t>備考６</t>
    <rPh sb="0" eb="2">
      <t>ビコウ</t>
    </rPh>
    <phoneticPr fontId="20"/>
  </si>
  <si>
    <t>備考７</t>
    <rPh sb="0" eb="2">
      <t>ビコウ</t>
    </rPh>
    <phoneticPr fontId="20"/>
  </si>
  <si>
    <t>備考８</t>
    <rPh sb="0" eb="2">
      <t>ビコウ</t>
    </rPh>
    <phoneticPr fontId="20"/>
  </si>
  <si>
    <t>備考９</t>
    <rPh sb="0" eb="2">
      <t>ビコウ</t>
    </rPh>
    <phoneticPr fontId="20"/>
  </si>
  <si>
    <t>備考１０</t>
    <rPh sb="0" eb="2">
      <t>ビコウ</t>
    </rPh>
    <phoneticPr fontId="20"/>
  </si>
  <si>
    <t>種類_推奨事業メニュー_R7補正_食料品</t>
    <phoneticPr fontId="30"/>
  </si>
  <si>
    <t>未使用</t>
    <rPh sb="0" eb="3">
      <t>ミシヨウ</t>
    </rPh>
    <phoneticPr fontId="30"/>
  </si>
  <si>
    <t>前回から記載内容に変更があった事業数</t>
    <rPh sb="0" eb="2">
      <t>ゼンカイ</t>
    </rPh>
    <rPh sb="4" eb="8">
      <t>キサイナイヨウ</t>
    </rPh>
    <rPh sb="9" eb="11">
      <t>ヘンコウ</t>
    </rPh>
    <rPh sb="15" eb="17">
      <t>ジギョウ</t>
    </rPh>
    <rPh sb="17" eb="18">
      <t>カズ</t>
    </rPh>
    <phoneticPr fontId="30"/>
  </si>
  <si>
    <t>R7補正_推奨
交付対象経費</t>
    <rPh sb="2" eb="4">
      <t>ホセイ</t>
    </rPh>
    <rPh sb="5" eb="7">
      <t>スイショウ</t>
    </rPh>
    <rPh sb="8" eb="14">
      <t>コウフタイショウケイヒ</t>
    </rPh>
    <phoneticPr fontId="30"/>
  </si>
  <si>
    <t>R7補正_推奨
交付対象経費
うち特別加算</t>
    <rPh sb="2" eb="4">
      <t>ホセイ</t>
    </rPh>
    <rPh sb="5" eb="7">
      <t>スイショウ</t>
    </rPh>
    <rPh sb="8" eb="14">
      <t>コウフタイショウケイヒ</t>
    </rPh>
    <rPh sb="17" eb="21">
      <t>トクベツカサン</t>
    </rPh>
    <phoneticPr fontId="30"/>
  </si>
  <si>
    <t>R7補正_推奨
交付対象経費
うち特別加算以外</t>
    <rPh sb="2" eb="4">
      <t>ホセイ</t>
    </rPh>
    <rPh sb="5" eb="7">
      <t>スイショウ</t>
    </rPh>
    <rPh sb="8" eb="14">
      <t>コウフタイショウケイヒ</t>
    </rPh>
    <rPh sb="17" eb="21">
      <t>トクベツカサン</t>
    </rPh>
    <rPh sb="21" eb="23">
      <t>イガイ</t>
    </rPh>
    <phoneticPr fontId="30"/>
  </si>
  <si>
    <t>①推奨_R7補限度</t>
    <rPh sb="1" eb="3">
      <t>スイショウ</t>
    </rPh>
    <rPh sb="6" eb="7">
      <t>ホ</t>
    </rPh>
    <rPh sb="7" eb="9">
      <t>ゲンド</t>
    </rPh>
    <phoneticPr fontId="2"/>
  </si>
  <si>
    <t>①推奨_R7補(R8)限度(本省繰越分)</t>
    <rPh sb="1" eb="3">
      <t>スイショウ</t>
    </rPh>
    <rPh sb="6" eb="7">
      <t>ホ</t>
    </rPh>
    <rPh sb="11" eb="13">
      <t>ゲンド</t>
    </rPh>
    <rPh sb="14" eb="16">
      <t>ホンショウ</t>
    </rPh>
    <rPh sb="16" eb="18">
      <t>クリコシ</t>
    </rPh>
    <rPh sb="18" eb="19">
      <t>ブン</t>
    </rPh>
    <phoneticPr fontId="2"/>
  </si>
  <si>
    <t>①推奨_R7補限度うち特別加算</t>
    <rPh sb="1" eb="3">
      <t>スイショウ</t>
    </rPh>
    <rPh sb="6" eb="7">
      <t>ホ</t>
    </rPh>
    <rPh sb="7" eb="8">
      <t>キリ</t>
    </rPh>
    <rPh sb="8" eb="9">
      <t>ド</t>
    </rPh>
    <rPh sb="11" eb="15">
      <t>トクベツカサン</t>
    </rPh>
    <phoneticPr fontId="30"/>
  </si>
  <si>
    <t>①推奨_R7補(R8)限度(本省繰越分)うち特別加算</t>
    <rPh sb="1" eb="3">
      <t>スイショウ</t>
    </rPh>
    <rPh sb="6" eb="7">
      <t>ホ</t>
    </rPh>
    <rPh sb="11" eb="13">
      <t>ゲンド</t>
    </rPh>
    <rPh sb="14" eb="16">
      <t>ホンショウ</t>
    </rPh>
    <rPh sb="16" eb="18">
      <t>クリコシ</t>
    </rPh>
    <rPh sb="18" eb="19">
      <t>ブン</t>
    </rPh>
    <rPh sb="22" eb="26">
      <t>トクベツカサン</t>
    </rPh>
    <phoneticPr fontId="2"/>
  </si>
  <si>
    <t>エラー（推奨より効果的な事業なのに理由なし）</t>
    <rPh sb="4" eb="6">
      <t>スイショウ</t>
    </rPh>
    <rPh sb="8" eb="11">
      <t>コウカテキ</t>
    </rPh>
    <rPh sb="12" eb="14">
      <t>ジギョウ</t>
    </rPh>
    <rPh sb="17" eb="19">
      <t>リユウ</t>
    </rPh>
    <phoneticPr fontId="20"/>
  </si>
  <si>
    <t>エラー（推奨なのに理由有り）</t>
    <rPh sb="4" eb="6">
      <t>スイショウ</t>
    </rPh>
    <rPh sb="9" eb="11">
      <t>リユウ</t>
    </rPh>
    <rPh sb="11" eb="12">
      <t>ア</t>
    </rPh>
    <phoneticPr fontId="20"/>
  </si>
  <si>
    <t>エラー（予算区分とメニュー相違）</t>
    <rPh sb="4" eb="8">
      <t>ヨサンクブン</t>
    </rPh>
    <rPh sb="13" eb="15">
      <t>ソウイ</t>
    </rPh>
    <phoneticPr fontId="20"/>
  </si>
  <si>
    <t>エラー（特別加算でないがサブメニュー選択）</t>
    <rPh sb="4" eb="8">
      <t>トクベツカサン</t>
    </rPh>
    <rPh sb="18" eb="20">
      <t>センタク</t>
    </rPh>
    <phoneticPr fontId="20"/>
  </si>
  <si>
    <t>エラー(サブメニュー重複あり)</t>
    <rPh sb="10" eb="12">
      <t>チョウフク</t>
    </rPh>
    <phoneticPr fontId="20"/>
  </si>
  <si>
    <t>商品券等活用事業</t>
    <rPh sb="0" eb="3">
      <t>ショウヒンケン</t>
    </rPh>
    <rPh sb="3" eb="4">
      <t>ナド</t>
    </rPh>
    <rPh sb="4" eb="6">
      <t>カツヨウ</t>
    </rPh>
    <rPh sb="6" eb="8">
      <t>ジギョウ</t>
    </rPh>
    <phoneticPr fontId="20"/>
  </si>
  <si>
    <t>移管先</t>
    <rPh sb="0" eb="2">
      <t>イカン</t>
    </rPh>
    <rPh sb="2" eb="3">
      <t>サキ</t>
    </rPh>
    <phoneticPr fontId="20"/>
  </si>
  <si>
    <t>「農林水産・食品分野」
「中小企業・小規模事業者の賃上げ環境整備」
における細分化項目</t>
    <phoneticPr fontId="20"/>
  </si>
  <si>
    <t>商品券活用事業</t>
    <rPh sb="0" eb="3">
      <t>ショウヒンケン</t>
    </rPh>
    <rPh sb="3" eb="5">
      <t>カツヨウ</t>
    </rPh>
    <rPh sb="5" eb="7">
      <t>ジギョウ</t>
    </rPh>
    <phoneticPr fontId="30"/>
  </si>
  <si>
    <t>エラー（特定事業者、個人対象、基金、商品券選択漏れ）</t>
    <rPh sb="4" eb="6">
      <t>トクテイ</t>
    </rPh>
    <rPh sb="6" eb="9">
      <t>ジギョウシャ</t>
    </rPh>
    <rPh sb="10" eb="12">
      <t>コジン</t>
    </rPh>
    <rPh sb="12" eb="14">
      <t>タイショウ</t>
    </rPh>
    <rPh sb="15" eb="17">
      <t>キキン</t>
    </rPh>
    <rPh sb="18" eb="21">
      <t>ショウヒンケン</t>
    </rPh>
    <rPh sb="21" eb="23">
      <t>センタク</t>
    </rPh>
    <rPh sb="23" eb="24">
      <t>モ</t>
    </rPh>
    <phoneticPr fontId="20"/>
  </si>
  <si>
    <t>エラー
（商品券対応プルダウン選択漏れ）</t>
    <rPh sb="5" eb="8">
      <t>ショウヒンケン</t>
    </rPh>
    <rPh sb="8" eb="10">
      <t>タイオウ</t>
    </rPh>
    <rPh sb="15" eb="17">
      <t>センタク</t>
    </rPh>
    <rPh sb="17" eb="18">
      <t>モ</t>
    </rPh>
    <phoneticPr fontId="20"/>
  </si>
  <si>
    <t>エラー（商品券対応不要なのに選択）</t>
    <rPh sb="4" eb="7">
      <t>ショウヒンケン</t>
    </rPh>
    <rPh sb="7" eb="9">
      <t>タイオウ</t>
    </rPh>
    <rPh sb="9" eb="11">
      <t>フヨウ</t>
    </rPh>
    <rPh sb="14" eb="16">
      <t>センタク</t>
    </rPh>
    <phoneticPr fontId="20"/>
  </si>
  <si>
    <t>エラー（交付金活用明記選択漏れ）</t>
    <rPh sb="4" eb="7">
      <t>コウフキン</t>
    </rPh>
    <rPh sb="7" eb="9">
      <t>カツヨウ</t>
    </rPh>
    <rPh sb="9" eb="11">
      <t>メイキ</t>
    </rPh>
    <rPh sb="11" eb="13">
      <t>センタク</t>
    </rPh>
    <rPh sb="13" eb="14">
      <t>モ</t>
    </rPh>
    <phoneticPr fontId="20"/>
  </si>
  <si>
    <t>エラー（実施状況の公表選択漏れ）</t>
    <rPh sb="4" eb="6">
      <t>ジッシ</t>
    </rPh>
    <rPh sb="6" eb="8">
      <t>ジョウキョウ</t>
    </rPh>
    <rPh sb="9" eb="11">
      <t>コウヒョウ</t>
    </rPh>
    <rPh sb="11" eb="13">
      <t>センタク</t>
    </rPh>
    <rPh sb="13" eb="14">
      <t>モ</t>
    </rPh>
    <phoneticPr fontId="20"/>
  </si>
  <si>
    <t>実施状況の公表</t>
    <rPh sb="0" eb="2">
      <t>ジッシ</t>
    </rPh>
    <rPh sb="2" eb="4">
      <t>ジョウキョウ</t>
    </rPh>
    <rPh sb="5" eb="7">
      <t>コウヒョウ</t>
    </rPh>
    <phoneticPr fontId="20"/>
  </si>
  <si>
    <t>明記済み（HP・広報誌・事業チラシ）</t>
    <rPh sb="0" eb="2">
      <t>メイキ</t>
    </rPh>
    <rPh sb="2" eb="3">
      <t>ズ</t>
    </rPh>
    <phoneticPr fontId="5"/>
  </si>
  <si>
    <t>明記済み（HP・広報誌）</t>
    <rPh sb="0" eb="2">
      <t>メイキ</t>
    </rPh>
    <rPh sb="2" eb="3">
      <t>ズ</t>
    </rPh>
    <phoneticPr fontId="5"/>
  </si>
  <si>
    <t>明記済み（HP・事業チラシ）</t>
    <rPh sb="0" eb="2">
      <t>メイキ</t>
    </rPh>
    <rPh sb="8" eb="10">
      <t>ジギョウ</t>
    </rPh>
    <phoneticPr fontId="5"/>
  </si>
  <si>
    <t>明記済み（広報誌・事業チラシ）</t>
    <rPh sb="0" eb="2">
      <t>メイキ</t>
    </rPh>
    <rPh sb="5" eb="8">
      <t>コウホウシ</t>
    </rPh>
    <rPh sb="9" eb="11">
      <t>ジギョウ</t>
    </rPh>
    <phoneticPr fontId="5"/>
  </si>
  <si>
    <t>明記済み（HP)</t>
    <rPh sb="0" eb="2">
      <t>メイキ</t>
    </rPh>
    <rPh sb="2" eb="3">
      <t>スミ</t>
    </rPh>
    <phoneticPr fontId="5"/>
  </si>
  <si>
    <t>明記済み（広報誌）</t>
    <rPh sb="0" eb="2">
      <t>メイキ</t>
    </rPh>
    <rPh sb="2" eb="3">
      <t>スミ</t>
    </rPh>
    <rPh sb="5" eb="8">
      <t>コウホウシ</t>
    </rPh>
    <phoneticPr fontId="5"/>
  </si>
  <si>
    <t>明記済み（事業チラシ）</t>
    <rPh sb="0" eb="2">
      <t>メイキ</t>
    </rPh>
    <rPh sb="2" eb="3">
      <t>スミ</t>
    </rPh>
    <rPh sb="5" eb="7">
      <t>ジギョウ</t>
    </rPh>
    <phoneticPr fontId="5"/>
  </si>
  <si>
    <t>明記予定（HP・広報誌・事業チラシ）</t>
    <rPh sb="0" eb="2">
      <t>メイキ</t>
    </rPh>
    <rPh sb="2" eb="4">
      <t>ヨテイ</t>
    </rPh>
    <phoneticPr fontId="5"/>
  </si>
  <si>
    <t>明記予定（HP・広報誌）</t>
    <rPh sb="0" eb="2">
      <t>メイキ</t>
    </rPh>
    <rPh sb="2" eb="4">
      <t>ヨテイ</t>
    </rPh>
    <phoneticPr fontId="5"/>
  </si>
  <si>
    <t>明記予定（HP・事業チラシ）</t>
    <rPh sb="0" eb="2">
      <t>メイキ</t>
    </rPh>
    <rPh sb="2" eb="4">
      <t>ヨテイ</t>
    </rPh>
    <rPh sb="8" eb="10">
      <t>ジギョウ</t>
    </rPh>
    <phoneticPr fontId="5"/>
  </si>
  <si>
    <t>明記予定（広報誌・事業チラシ）</t>
    <rPh sb="0" eb="2">
      <t>メイキ</t>
    </rPh>
    <rPh sb="2" eb="4">
      <t>ヨテイ</t>
    </rPh>
    <rPh sb="5" eb="8">
      <t>コウホウシ</t>
    </rPh>
    <rPh sb="9" eb="11">
      <t>ジギョウ</t>
    </rPh>
    <phoneticPr fontId="5"/>
  </si>
  <si>
    <t>明記予定（HP)</t>
    <rPh sb="0" eb="2">
      <t>メイキ</t>
    </rPh>
    <rPh sb="2" eb="4">
      <t>ヨテイ</t>
    </rPh>
    <phoneticPr fontId="5"/>
  </si>
  <si>
    <t>明記予定（広報誌）</t>
    <rPh sb="0" eb="2">
      <t>メイキ</t>
    </rPh>
    <rPh sb="2" eb="4">
      <t>ヨテイ</t>
    </rPh>
    <rPh sb="5" eb="8">
      <t>コウホウシ</t>
    </rPh>
    <phoneticPr fontId="5"/>
  </si>
  <si>
    <t>明記予定（事業チラシ）</t>
    <rPh sb="0" eb="2">
      <t>メイキ</t>
    </rPh>
    <rPh sb="2" eb="4">
      <t>ヨテイ</t>
    </rPh>
    <rPh sb="5" eb="7">
      <t>ジギョウ</t>
    </rPh>
    <phoneticPr fontId="5"/>
  </si>
  <si>
    <t>エラー（備考２記載漏れ）</t>
    <rPh sb="4" eb="6">
      <t>ビコウ</t>
    </rPh>
    <phoneticPr fontId="30"/>
  </si>
  <si>
    <t>エラー（自治体予算区分選択漏れ）</t>
    <rPh sb="4" eb="7">
      <t>ジチタイ</t>
    </rPh>
    <rPh sb="7" eb="9">
      <t>ヨサン</t>
    </rPh>
    <rPh sb="9" eb="11">
      <t>クブン</t>
    </rPh>
    <rPh sb="11" eb="13">
      <t>センタク</t>
    </rPh>
    <rPh sb="13" eb="14">
      <t>モ</t>
    </rPh>
    <phoneticPr fontId="20"/>
  </si>
  <si>
    <t>エラー（事業終期基金以外なのにR9.3以降）</t>
    <rPh sb="4" eb="6">
      <t>ジギョウ</t>
    </rPh>
    <rPh sb="6" eb="8">
      <t>シュウキ</t>
    </rPh>
    <rPh sb="8" eb="10">
      <t>キキン</t>
    </rPh>
    <rPh sb="10" eb="12">
      <t>イガイ</t>
    </rPh>
    <rPh sb="19" eb="21">
      <t>イコウ</t>
    </rPh>
    <phoneticPr fontId="20"/>
  </si>
  <si>
    <t>エラー（プルダウンの入力）</t>
    <rPh sb="10" eb="12">
      <t>ニュウリョク</t>
    </rPh>
    <phoneticPr fontId="30"/>
  </si>
  <si>
    <t>自動入力</t>
    <rPh sb="0" eb="2">
      <t>ジドウ</t>
    </rPh>
    <rPh sb="2" eb="4">
      <t>ニュウリョク</t>
    </rPh>
    <phoneticPr fontId="30"/>
  </si>
  <si>
    <t>※空欄なら0、手入力部分入力ありなら1,貼付等プルダウン以外の選択肢を選んでいたらerror</t>
    <rPh sb="1" eb="3">
      <t>クウラン</t>
    </rPh>
    <rPh sb="7" eb="8">
      <t>テ</t>
    </rPh>
    <rPh sb="8" eb="10">
      <t>ニュウリョク</t>
    </rPh>
    <rPh sb="10" eb="12">
      <t>ブブン</t>
    </rPh>
    <rPh sb="12" eb="14">
      <t>ニュウリョク</t>
    </rPh>
    <rPh sb="20" eb="22">
      <t>ハリツケ</t>
    </rPh>
    <rPh sb="22" eb="23">
      <t>ナド</t>
    </rPh>
    <rPh sb="28" eb="30">
      <t>イガイ</t>
    </rPh>
    <rPh sb="31" eb="34">
      <t>センタクシ</t>
    </rPh>
    <rPh sb="35" eb="36">
      <t>エラ</t>
    </rPh>
    <phoneticPr fontId="30"/>
  </si>
  <si>
    <t>エラー（地方単独事業選択漏れorその他項目削除漏れ）</t>
    <rPh sb="4" eb="6">
      <t>チホウ</t>
    </rPh>
    <rPh sb="6" eb="8">
      <t>タンドク</t>
    </rPh>
    <rPh sb="8" eb="10">
      <t>ジギョウ</t>
    </rPh>
    <rPh sb="10" eb="12">
      <t>センタク</t>
    </rPh>
    <rPh sb="12" eb="13">
      <t>モ</t>
    </rPh>
    <rPh sb="18" eb="19">
      <t>タ</t>
    </rPh>
    <rPh sb="19" eb="21">
      <t>コウモク</t>
    </rPh>
    <rPh sb="21" eb="23">
      <t>サクジョ</t>
    </rPh>
    <rPh sb="23" eb="24">
      <t>モ</t>
    </rPh>
    <phoneticPr fontId="30"/>
  </si>
  <si>
    <t>国予算追加時用</t>
    <rPh sb="0" eb="1">
      <t>クニ</t>
    </rPh>
    <rPh sb="1" eb="3">
      <t>ヨサン</t>
    </rPh>
    <rPh sb="3" eb="5">
      <t>ツイカ</t>
    </rPh>
    <rPh sb="5" eb="6">
      <t>トキ</t>
    </rPh>
    <rPh sb="6" eb="7">
      <t>ヨウ</t>
    </rPh>
    <phoneticPr fontId="20"/>
  </si>
  <si>
    <t>令和８年度　第１回　物価高騰対応重点支援地方創生臨時交付金実施計画</t>
    <rPh sb="6" eb="7">
      <t>ダイ</t>
    </rPh>
    <rPh sb="8" eb="9">
      <t>カイ</t>
    </rPh>
    <phoneticPr fontId="30"/>
  </si>
  <si>
    <t>令和８年度　物価高騰対応重点支援地方創生臨時交付金実施計画【基金調べ】</t>
    <phoneticPr fontId="20"/>
  </si>
  <si>
    <t>令和8年度既配分額
国のR7補正予算分（推奨事業メニュー分）
交付限度額①</t>
    <rPh sb="0" eb="2">
      <t>レイワ</t>
    </rPh>
    <rPh sb="3" eb="5">
      <t>ネンド</t>
    </rPh>
    <phoneticPr fontId="20"/>
  </si>
  <si>
    <t>令和８年度　物価高騰対応重点支援地方創生臨時交付金実施計画　チェックリスト</t>
    <phoneticPr fontId="30"/>
  </si>
  <si>
    <t>市区町村において、これまでの実施計画ないし今回実施計画で「①食料品の物価高騰に対する特別加算」の事業を計上している</t>
    <rPh sb="0" eb="2">
      <t>シク</t>
    </rPh>
    <rPh sb="2" eb="4">
      <t>チョウソン</t>
    </rPh>
    <rPh sb="14" eb="16">
      <t>ジッシ</t>
    </rPh>
    <rPh sb="16" eb="18">
      <t>ケイカク</t>
    </rPh>
    <rPh sb="21" eb="23">
      <t>コンカイ</t>
    </rPh>
    <rPh sb="23" eb="25">
      <t>ジッシ</t>
    </rPh>
    <rPh sb="25" eb="27">
      <t>ケイカク</t>
    </rPh>
    <rPh sb="30" eb="33">
      <t>ショクリョウヒン</t>
    </rPh>
    <rPh sb="34" eb="36">
      <t>ブッカ</t>
    </rPh>
    <rPh sb="36" eb="38">
      <t>コウトウ</t>
    </rPh>
    <rPh sb="39" eb="40">
      <t>タイ</t>
    </rPh>
    <rPh sb="42" eb="44">
      <t>トクベツ</t>
    </rPh>
    <rPh sb="44" eb="46">
      <t>カサン</t>
    </rPh>
    <rPh sb="48" eb="50">
      <t>ジギョウ</t>
    </rPh>
    <rPh sb="51" eb="53">
      <t>ケイジョウ</t>
    </rPh>
    <phoneticPr fontId="30"/>
  </si>
  <si>
    <t>自治体名、担当者、連絡先等必要事項が記入されているか</t>
    <rPh sb="0" eb="3">
      <t>ジチタイ</t>
    </rPh>
    <rPh sb="3" eb="4">
      <t>メイ</t>
    </rPh>
    <rPh sb="5" eb="8">
      <t>タントウシャ</t>
    </rPh>
    <rPh sb="9" eb="12">
      <t>レンラクサキ</t>
    </rPh>
    <rPh sb="12" eb="13">
      <t>トウ</t>
    </rPh>
    <phoneticPr fontId="30"/>
  </si>
  <si>
    <t>「推奨事業メニュー例よりも更に効果があると判断する地方単独事業」のメニューを選択した事業について、その理由を記載しているか</t>
    <rPh sb="1" eb="3">
      <t>スイショウ</t>
    </rPh>
    <rPh sb="9" eb="10">
      <t>レイ</t>
    </rPh>
    <rPh sb="21" eb="23">
      <t>ハンダン</t>
    </rPh>
    <rPh sb="25" eb="27">
      <t>チホウ</t>
    </rPh>
    <rPh sb="27" eb="29">
      <t>タンドク</t>
    </rPh>
    <rPh sb="29" eb="31">
      <t>ジギョウ</t>
    </rPh>
    <rPh sb="38" eb="40">
      <t>センタク</t>
    </rPh>
    <rPh sb="42" eb="44">
      <t>ジギョウ</t>
    </rPh>
    <rPh sb="51" eb="53">
      <t>リユウ</t>
    </rPh>
    <rPh sb="54" eb="56">
      <t>キサイ</t>
    </rPh>
    <phoneticPr fontId="30"/>
  </si>
  <si>
    <t>「推奨事業メニュー例よりも更に効果があると判断する地方単独事業」のメニューを選択していない事業であるにも関わらず、その理由を記載していないか</t>
    <rPh sb="38" eb="40">
      <t>センタク</t>
    </rPh>
    <rPh sb="45" eb="47">
      <t>ジギョウ</t>
    </rPh>
    <rPh sb="52" eb="53">
      <t>カカ</t>
    </rPh>
    <rPh sb="59" eb="61">
      <t>リユウ</t>
    </rPh>
    <rPh sb="62" eb="64">
      <t>キサイ</t>
    </rPh>
    <phoneticPr fontId="30"/>
  </si>
  <si>
    <t>エラー(サブメニュー左詰めになっていない）</t>
    <rPh sb="10" eb="12">
      <t>ヒダリヅ</t>
    </rPh>
    <phoneticPr fontId="20"/>
  </si>
  <si>
    <t>総事業費、交付対象経費、その他財源の金額が正しく入力されているか</t>
    <rPh sb="14" eb="15">
      <t>ホカ</t>
    </rPh>
    <rPh sb="15" eb="17">
      <t>ザイゲン</t>
    </rPh>
    <rPh sb="18" eb="20">
      <t>キンガク</t>
    </rPh>
    <phoneticPr fontId="30"/>
  </si>
  <si>
    <t>特定事業者等支援、個人を対象とした給付金等、基金、商品券等活用事業が選択されているか</t>
    <rPh sb="0" eb="2">
      <t>トクテイ</t>
    </rPh>
    <rPh sb="2" eb="5">
      <t>ジギョウシャ</t>
    </rPh>
    <rPh sb="5" eb="6">
      <t>トウ</t>
    </rPh>
    <rPh sb="6" eb="8">
      <t>シエン</t>
    </rPh>
    <rPh sb="9" eb="11">
      <t>コジン</t>
    </rPh>
    <rPh sb="12" eb="14">
      <t>タイショウ</t>
    </rPh>
    <rPh sb="17" eb="20">
      <t>キュウフキン</t>
    </rPh>
    <rPh sb="20" eb="21">
      <t>トウ</t>
    </rPh>
    <rPh sb="22" eb="24">
      <t>キキン</t>
    </rPh>
    <rPh sb="25" eb="28">
      <t>ショウヒンケン</t>
    </rPh>
    <rPh sb="28" eb="29">
      <t>ナド</t>
    </rPh>
    <rPh sb="29" eb="31">
      <t>カツヨウ</t>
    </rPh>
    <rPh sb="31" eb="33">
      <t>ジギョウ</t>
    </rPh>
    <rPh sb="34" eb="36">
      <t>センタク</t>
    </rPh>
    <phoneticPr fontId="20"/>
  </si>
  <si>
    <t>事業始期が正しく選択されているか</t>
    <rPh sb="5" eb="6">
      <t>タダ</t>
    </rPh>
    <rPh sb="8" eb="10">
      <t>センタク</t>
    </rPh>
    <phoneticPr fontId="20"/>
  </si>
  <si>
    <t>支援開始時期が正しく選択されているか</t>
    <rPh sb="0" eb="2">
      <t>シエン</t>
    </rPh>
    <rPh sb="2" eb="4">
      <t>カイシ</t>
    </rPh>
    <rPh sb="4" eb="6">
      <t>ジキ</t>
    </rPh>
    <rPh sb="7" eb="8">
      <t>タダ</t>
    </rPh>
    <rPh sb="10" eb="12">
      <t>センタク</t>
    </rPh>
    <phoneticPr fontId="20"/>
  </si>
  <si>
    <t>事業終期が正しく選択されているか</t>
    <rPh sb="0" eb="2">
      <t>ジギョウ</t>
    </rPh>
    <rPh sb="2" eb="4">
      <t>シュウキ</t>
    </rPh>
    <rPh sb="5" eb="6">
      <t>タダ</t>
    </rPh>
    <rPh sb="8" eb="10">
      <t>センタク</t>
    </rPh>
    <phoneticPr fontId="20"/>
  </si>
  <si>
    <t>「成果目標」、「国の重点支援地方交付金が活用されている旨の明記」、「実施状況の公表等について」の欄が入力されているか</t>
    <phoneticPr fontId="20"/>
  </si>
  <si>
    <t>エラー（成果目標記載漏れ）</t>
    <rPh sb="4" eb="8">
      <t>セイカモクヒョウ</t>
    </rPh>
    <rPh sb="8" eb="10">
      <t>キサイ</t>
    </rPh>
    <rPh sb="10" eb="11">
      <t>モ</t>
    </rPh>
    <phoneticPr fontId="20"/>
  </si>
  <si>
    <t>R7補正推奨事業メニューのうち
食料品の物価高騰に対する特別加算
（市区町村のみ記載）</t>
  </si>
  <si>
    <t>変更があった事業数</t>
    <rPh sb="0" eb="2">
      <t>ヘンコウ</t>
    </rPh>
    <rPh sb="6" eb="8">
      <t>ジギョウ</t>
    </rPh>
    <rPh sb="8" eb="9">
      <t>カズ</t>
    </rPh>
    <phoneticPr fontId="20"/>
  </si>
  <si>
    <t>うち金額のみの変更があった事業数</t>
    <rPh sb="2" eb="4">
      <t>キンガク</t>
    </rPh>
    <rPh sb="7" eb="9">
      <t>ヘンコウ</t>
    </rPh>
    <rPh sb="13" eb="15">
      <t>ジギョウ</t>
    </rPh>
    <rPh sb="15" eb="16">
      <t>カズ</t>
    </rPh>
    <phoneticPr fontId="20"/>
  </si>
  <si>
    <t>金額以外で変更があった事業数</t>
    <rPh sb="0" eb="2">
      <t>キンガク</t>
    </rPh>
    <rPh sb="2" eb="4">
      <t>イガイ</t>
    </rPh>
    <rPh sb="5" eb="7">
      <t>ヘンコウ</t>
    </rPh>
    <rPh sb="11" eb="13">
      <t>ジギョウ</t>
    </rPh>
    <rPh sb="13" eb="14">
      <t>カズ</t>
    </rPh>
    <phoneticPr fontId="20"/>
  </si>
  <si>
    <t>r8物価_1_1</t>
    <rPh sb="2" eb="4">
      <t>ブッカ</t>
    </rPh>
    <phoneticPr fontId="30"/>
  </si>
  <si>
    <t>①推奨_R7補R7既配分額</t>
    <rPh sb="1" eb="3">
      <t>スイショウ</t>
    </rPh>
    <rPh sb="6" eb="7">
      <t>ホ</t>
    </rPh>
    <rPh sb="9" eb="10">
      <t>キ</t>
    </rPh>
    <rPh sb="10" eb="12">
      <t>ハイブン</t>
    </rPh>
    <rPh sb="12" eb="13">
      <t>ガク</t>
    </rPh>
    <phoneticPr fontId="30"/>
  </si>
  <si>
    <t>①推奨_R7補R7既配分額うち特別加算※限度額内</t>
    <rPh sb="1" eb="3">
      <t>スイショウ</t>
    </rPh>
    <rPh sb="6" eb="7">
      <t>ホ</t>
    </rPh>
    <rPh sb="9" eb="10">
      <t>キ</t>
    </rPh>
    <rPh sb="10" eb="12">
      <t>ハイブン</t>
    </rPh>
    <rPh sb="12" eb="13">
      <t>ガク</t>
    </rPh>
    <rPh sb="15" eb="17">
      <t>トクベツ</t>
    </rPh>
    <rPh sb="17" eb="19">
      <t>カサン</t>
    </rPh>
    <rPh sb="20" eb="22">
      <t>ゲンド</t>
    </rPh>
    <rPh sb="22" eb="23">
      <t>ガク</t>
    </rPh>
    <rPh sb="23" eb="24">
      <t>ナイ</t>
    </rPh>
    <phoneticPr fontId="30"/>
  </si>
  <si>
    <t>エラー（特別加算既配分自治体なのにNO1入力）</t>
    <rPh sb="4" eb="6">
      <t>トクベツ</t>
    </rPh>
    <rPh sb="6" eb="8">
      <t>カサン</t>
    </rPh>
    <rPh sb="8" eb="9">
      <t>スデ</t>
    </rPh>
    <rPh sb="9" eb="11">
      <t>ハイブン</t>
    </rPh>
    <rPh sb="11" eb="14">
      <t>ジチタイ</t>
    </rPh>
    <rPh sb="20" eb="22">
      <t>ニュウリョク</t>
    </rPh>
    <phoneticPr fontId="30"/>
  </si>
  <si>
    <t>エラー（特別加算未配分自治体がNO1未入力でNO2以降に特別加算事業入力</t>
    <rPh sb="4" eb="6">
      <t>トクベツ</t>
    </rPh>
    <rPh sb="6" eb="8">
      <t>カサン</t>
    </rPh>
    <rPh sb="8" eb="9">
      <t>ミ</t>
    </rPh>
    <rPh sb="9" eb="11">
      <t>ハイブン</t>
    </rPh>
    <rPh sb="11" eb="14">
      <t>ジチタイ</t>
    </rPh>
    <rPh sb="18" eb="21">
      <t>ミニュウリョク</t>
    </rPh>
    <rPh sb="25" eb="27">
      <t>イコウ</t>
    </rPh>
    <rPh sb="28" eb="30">
      <t>トクベツ</t>
    </rPh>
    <rPh sb="30" eb="32">
      <t>カサン</t>
    </rPh>
    <rPh sb="32" eb="34">
      <t>ジギョウ</t>
    </rPh>
    <rPh sb="34" eb="36">
      <t>ニュウリョク</t>
    </rPh>
    <phoneticPr fontId="20"/>
  </si>
  <si>
    <t>合計</t>
    <rPh sb="0" eb="2">
      <t>ゴウケイ</t>
    </rPh>
    <phoneticPr fontId="30"/>
  </si>
  <si>
    <t>基金_非該当</t>
    <rPh sb="0" eb="2">
      <t>キキン</t>
    </rPh>
    <rPh sb="3" eb="6">
      <t>ヒガイトウ</t>
    </rPh>
    <phoneticPr fontId="20"/>
  </si>
  <si>
    <t>特定事業者等支援_非該当</t>
    <rPh sb="9" eb="12">
      <t>ヒガイトウ</t>
    </rPh>
    <phoneticPr fontId="20"/>
  </si>
  <si>
    <t>個人を対象とした給付金等_該当</t>
    <rPh sb="13" eb="15">
      <t>ガイトウ</t>
    </rPh>
    <phoneticPr fontId="20"/>
  </si>
  <si>
    <t>国のR7補正分（推奨事業メニュー分）
交付限度額①　（令和7年度本省繰越分）</t>
    <phoneticPr fontId="20"/>
  </si>
  <si>
    <t>（単位：千円）</t>
  </si>
  <si>
    <t>（単位：千円）</t>
    <phoneticPr fontId="20"/>
  </si>
  <si>
    <t>総事業費
（単位：千円）</t>
    <phoneticPr fontId="20"/>
  </si>
  <si>
    <t>交付対象経費
（単位：千円）</t>
    <rPh sb="0" eb="2">
      <t>コウフ</t>
    </rPh>
    <rPh sb="2" eb="4">
      <t>タイショウ</t>
    </rPh>
    <rPh sb="4" eb="6">
      <t>ケイヒ</t>
    </rPh>
    <phoneticPr fontId="30"/>
  </si>
  <si>
    <t>国のR7補正予算分
（交付限度額①）
（推奨事業メニュー分）
（単位：千円）</t>
    <rPh sb="4" eb="6">
      <t>ホセイ</t>
    </rPh>
    <rPh sb="6" eb="8">
      <t>ヨサン</t>
    </rPh>
    <phoneticPr fontId="20"/>
  </si>
  <si>
    <t>その他
（一般財源や補助対象外経費等）
（単位：千円）</t>
    <phoneticPr fontId="20"/>
  </si>
  <si>
    <t>総事業費に係る
事務費
（単位：千円）</t>
    <phoneticPr fontId="20"/>
  </si>
  <si>
    <t>国の予算年度と推奨事業メニューの組み合わせが正しい状態であるか</t>
    <rPh sb="0" eb="1">
      <t>クニ</t>
    </rPh>
    <rPh sb="2" eb="4">
      <t>ヨサン</t>
    </rPh>
    <rPh sb="4" eb="6">
      <t>ネンド</t>
    </rPh>
    <rPh sb="7" eb="9">
      <t>スイショウ</t>
    </rPh>
    <rPh sb="9" eb="11">
      <t>ジギョウ</t>
    </rPh>
    <rPh sb="16" eb="17">
      <t>ク</t>
    </rPh>
    <rPh sb="18" eb="19">
      <t>ア</t>
    </rPh>
    <rPh sb="22" eb="23">
      <t>タダ</t>
    </rPh>
    <rPh sb="25" eb="27">
      <t>ジョウタイ</t>
    </rPh>
    <phoneticPr fontId="30"/>
  </si>
  <si>
    <t>（うち、食料品の物価高騰に対する特別加算分）
※食料品の物価高騰に対する特別加算分の交付限度額を上限として参考表記</t>
    <rPh sb="4" eb="7">
      <t>ショクリョウヒン</t>
    </rPh>
    <rPh sb="8" eb="12">
      <t>ブッカコウトウ</t>
    </rPh>
    <rPh sb="13" eb="14">
      <t>タイ</t>
    </rPh>
    <rPh sb="16" eb="21">
      <t>トクベツカサンブン</t>
    </rPh>
    <rPh sb="24" eb="27">
      <t>ショクリョウヒン</t>
    </rPh>
    <rPh sb="28" eb="30">
      <t>ブッカ</t>
    </rPh>
    <rPh sb="30" eb="32">
      <t>コウトウ</t>
    </rPh>
    <rPh sb="33" eb="34">
      <t>タイ</t>
    </rPh>
    <rPh sb="36" eb="38">
      <t>トクベツ</t>
    </rPh>
    <rPh sb="38" eb="40">
      <t>カサン</t>
    </rPh>
    <rPh sb="40" eb="41">
      <t>ブン</t>
    </rPh>
    <rPh sb="42" eb="44">
      <t>コウフ</t>
    </rPh>
    <rPh sb="44" eb="46">
      <t>ゲンド</t>
    </rPh>
    <rPh sb="46" eb="47">
      <t>ガク</t>
    </rPh>
    <rPh sb="48" eb="50">
      <t>ジョウゲン</t>
    </rPh>
    <rPh sb="53" eb="55">
      <t>サンコウ</t>
    </rPh>
    <rPh sb="55" eb="57">
      <t>ヒョウキ</t>
    </rPh>
    <phoneticPr fontId="20"/>
  </si>
  <si>
    <t>（うち、食料品の物価高騰に対する特別加算分）
※食料品の物価高騰に対する特別加算分の交付限度額を上限として参考表記</t>
    <rPh sb="4" eb="7">
      <t>ショクリョウヒン</t>
    </rPh>
    <rPh sb="8" eb="12">
      <t>ブッカコウトウ</t>
    </rPh>
    <rPh sb="13" eb="14">
      <t>タイ</t>
    </rPh>
    <rPh sb="16" eb="21">
      <t>トクベツカサンブン</t>
    </rPh>
    <phoneticPr fontId="20"/>
  </si>
  <si>
    <t>商品券等活用事業が事務連絡等の留意事項を踏まえた制度設計となっているか
（具体的な対応を検討中の場合も含む）</t>
    <rPh sb="9" eb="11">
      <t>ジム</t>
    </rPh>
    <rPh sb="11" eb="13">
      <t>レンラク</t>
    </rPh>
    <rPh sb="13" eb="14">
      <t>ナド</t>
    </rPh>
    <rPh sb="15" eb="17">
      <t>リュウイ</t>
    </rPh>
    <rPh sb="17" eb="19">
      <t>ジコウ</t>
    </rPh>
    <rPh sb="20" eb="21">
      <t>フ</t>
    </rPh>
    <rPh sb="24" eb="26">
      <t>セイド</t>
    </rPh>
    <rPh sb="26" eb="28">
      <t>セッケイ</t>
    </rPh>
    <rPh sb="37" eb="40">
      <t>グタイテキ</t>
    </rPh>
    <rPh sb="41" eb="43">
      <t>タイオウ</t>
    </rPh>
    <rPh sb="44" eb="47">
      <t>ケントウチュウ</t>
    </rPh>
    <rPh sb="48" eb="50">
      <t>バアイ</t>
    </rPh>
    <rPh sb="51" eb="52">
      <t>フク</t>
    </rPh>
    <phoneticPr fontId="20"/>
  </si>
  <si>
    <t>支援開始
時期</t>
    <rPh sb="0" eb="4">
      <t>シエンカイシ</t>
    </rPh>
    <rPh sb="5" eb="7">
      <t>ジキ</t>
    </rPh>
    <phoneticPr fontId="20"/>
  </si>
  <si>
    <t>商品券等活用事業における留意事項を踏まえた制度設計</t>
    <rPh sb="0" eb="3">
      <t>ショウヒンケン</t>
    </rPh>
    <rPh sb="3" eb="4">
      <t>ナド</t>
    </rPh>
    <rPh sb="4" eb="6">
      <t>カツヨウ</t>
    </rPh>
    <rPh sb="6" eb="8">
      <t>ジギョウ</t>
    </rPh>
    <rPh sb="12" eb="14">
      <t>リュウイ</t>
    </rPh>
    <rPh sb="14" eb="16">
      <t>ジコウ</t>
    </rPh>
    <rPh sb="17" eb="18">
      <t>フ</t>
    </rPh>
    <rPh sb="21" eb="23">
      <t>セイド</t>
    </rPh>
    <rPh sb="23" eb="25">
      <t>セッケイ</t>
    </rPh>
    <phoneticPr fontId="20"/>
  </si>
  <si>
    <t>商品券等活用事業が事務連絡等の留意事項を踏まえた制度設計となっていることを確認し（具体的な対応を検討中の場合も含む）、「○」を選択しているか</t>
    <rPh sb="0" eb="3">
      <t>ショウヒンケン</t>
    </rPh>
    <rPh sb="37" eb="39">
      <t>カクニン</t>
    </rPh>
    <rPh sb="41" eb="44">
      <t>グタイテキ</t>
    </rPh>
    <rPh sb="45" eb="47">
      <t>タイオウ</t>
    </rPh>
    <rPh sb="48" eb="51">
      <t>ケントウチュウ</t>
    </rPh>
    <rPh sb="52" eb="54">
      <t>バアイ</t>
    </rPh>
    <rPh sb="55" eb="56">
      <t>フク</t>
    </rPh>
    <rPh sb="63" eb="65">
      <t>センタク</t>
    </rPh>
    <phoneticPr fontId="20"/>
  </si>
  <si>
    <t>事業終期で想定外の選択をしていないか</t>
    <rPh sb="0" eb="2">
      <t>ジギョウ</t>
    </rPh>
    <rPh sb="2" eb="4">
      <t>シュウキ</t>
    </rPh>
    <rPh sb="5" eb="7">
      <t>ソウテイ</t>
    </rPh>
    <rPh sb="7" eb="8">
      <t>ガイ</t>
    </rPh>
    <rPh sb="9" eb="11">
      <t>センタク</t>
    </rPh>
    <phoneticPr fontId="30"/>
  </si>
  <si>
    <t>「重点支援地方交付金の追加を踏まえた各省庁の通知の発出状況に定義されている対象分野」を選択しているか</t>
    <rPh sb="43" eb="45">
      <t>センタク</t>
    </rPh>
    <phoneticPr fontId="30"/>
  </si>
  <si>
    <t>交付対象経費に小数点以下の数値が含まれていないか</t>
    <rPh sb="16" eb="17">
      <t>フク</t>
    </rPh>
    <phoneticPr fontId="30"/>
  </si>
  <si>
    <t>事務費が総事業費を上回っていないか</t>
    <rPh sb="0" eb="2">
      <t>ジム</t>
    </rPh>
    <rPh sb="4" eb="8">
      <t>ソウジギョウヒ</t>
    </rPh>
    <rPh sb="9" eb="11">
      <t>ウワマワ</t>
    </rPh>
    <phoneticPr fontId="20"/>
  </si>
  <si>
    <t>エラー（事業名称重複）</t>
    <rPh sb="4" eb="6">
      <t>ジギョウ</t>
    </rPh>
    <rPh sb="6" eb="8">
      <t>メイショウ</t>
    </rPh>
    <rPh sb="8" eb="10">
      <t>チョウフク</t>
    </rPh>
    <phoneticPr fontId="20"/>
  </si>
  <si>
    <t>事業名称が全く同一のものが複数記載されていないか</t>
    <rPh sb="0" eb="2">
      <t>ジギョウ</t>
    </rPh>
    <rPh sb="2" eb="4">
      <t>メイショウ</t>
    </rPh>
    <rPh sb="5" eb="6">
      <t>マッタ</t>
    </rPh>
    <rPh sb="7" eb="9">
      <t>ドウイツ</t>
    </rPh>
    <rPh sb="13" eb="15">
      <t>フクスウ</t>
    </rPh>
    <rPh sb="15" eb="17">
      <t>キサイ</t>
    </rPh>
    <phoneticPr fontId="20"/>
  </si>
  <si>
    <t>令和７年度第３回実施計画で食料品の物価高騰に対する
特別加算の配分を受けていない市区町村は、
食料品の特別加算に関する事業をNO1に入力してください。
複数の事業がある場合は、NO2以降に記載してください。</t>
    <phoneticPr fontId="20"/>
  </si>
  <si>
    <t>予算化時期</t>
    <rPh sb="0" eb="3">
      <t>ヨサンカ</t>
    </rPh>
    <rPh sb="3" eb="5">
      <t>ジキ</t>
    </rPh>
    <phoneticPr fontId="20"/>
  </si>
  <si>
    <t>予算化の
方法</t>
    <rPh sb="0" eb="3">
      <t>ヨサンカ</t>
    </rPh>
    <rPh sb="5" eb="7">
      <t>ホウホウ</t>
    </rPh>
    <phoneticPr fontId="20"/>
  </si>
  <si>
    <t>物価高騰対策と整理する根拠・理由</t>
    <rPh sb="0" eb="2">
      <t>ブッカ</t>
    </rPh>
    <rPh sb="2" eb="4">
      <t>コウトウ</t>
    </rPh>
    <rPh sb="4" eb="6">
      <t>タイサク</t>
    </rPh>
    <rPh sb="7" eb="9">
      <t>セイリ</t>
    </rPh>
    <rPh sb="11" eb="13">
      <t>コンキョ</t>
    </rPh>
    <rPh sb="14" eb="16">
      <t>リユウ</t>
    </rPh>
    <phoneticPr fontId="20"/>
  </si>
  <si>
    <t>予算化方法</t>
    <rPh sb="0" eb="3">
      <t>ヨサンカ</t>
    </rPh>
    <rPh sb="3" eb="5">
      <t>ホウホウ</t>
    </rPh>
    <phoneticPr fontId="20"/>
  </si>
  <si>
    <t>議決</t>
    <rPh sb="0" eb="2">
      <t>ギケツ</t>
    </rPh>
    <phoneticPr fontId="20"/>
  </si>
  <si>
    <t>専決</t>
    <rPh sb="0" eb="2">
      <t>センケツ</t>
    </rPh>
    <phoneticPr fontId="20"/>
  </si>
  <si>
    <t>未定</t>
    <rPh sb="0" eb="2">
      <t>ミテイ</t>
    </rPh>
    <phoneticPr fontId="20"/>
  </si>
  <si>
    <t>予算化時期・分岐</t>
    <rPh sb="0" eb="3">
      <t>ヨサンカ</t>
    </rPh>
    <rPh sb="3" eb="5">
      <t>ジキ</t>
    </rPh>
    <rPh sb="6" eb="8">
      <t>ブンキ</t>
    </rPh>
    <phoneticPr fontId="30"/>
  </si>
  <si>
    <t>予算化時期_R7補正</t>
    <rPh sb="0" eb="3">
      <t>ヨサンカ</t>
    </rPh>
    <rPh sb="3" eb="5">
      <t>ジキ</t>
    </rPh>
    <rPh sb="8" eb="10">
      <t>ホセイ</t>
    </rPh>
    <phoneticPr fontId="20"/>
  </si>
  <si>
    <t>エラー（物価高対策の理由・根拠記載漏れ）</t>
    <rPh sb="4" eb="6">
      <t>ブッカ</t>
    </rPh>
    <rPh sb="6" eb="7">
      <t>タカ</t>
    </rPh>
    <rPh sb="7" eb="9">
      <t>タイサク</t>
    </rPh>
    <rPh sb="10" eb="12">
      <t>リユウ</t>
    </rPh>
    <rPh sb="13" eb="15">
      <t>コンキョ</t>
    </rPh>
    <rPh sb="15" eb="17">
      <t>キサイ</t>
    </rPh>
    <rPh sb="17" eb="18">
      <t>モ</t>
    </rPh>
    <phoneticPr fontId="20"/>
  </si>
  <si>
    <t>エラー（予算化時期選択漏れ）</t>
    <rPh sb="4" eb="7">
      <t>ヨサンカ</t>
    </rPh>
    <rPh sb="7" eb="9">
      <t>ジキ</t>
    </rPh>
    <rPh sb="9" eb="11">
      <t>センタク</t>
    </rPh>
    <rPh sb="11" eb="12">
      <t>モ</t>
    </rPh>
    <phoneticPr fontId="20"/>
  </si>
  <si>
    <t>何回目の実施計画か</t>
    <rPh sb="0" eb="3">
      <t>ナンカイメ</t>
    </rPh>
    <rPh sb="4" eb="6">
      <t>ジッシ</t>
    </rPh>
    <rPh sb="6" eb="8">
      <t>ケイカク</t>
    </rPh>
    <phoneticPr fontId="30"/>
  </si>
  <si>
    <t>実施計画</t>
    <rPh sb="0" eb="2">
      <t>ジッシ</t>
    </rPh>
    <rPh sb="2" eb="4">
      <t>ケイカク</t>
    </rPh>
    <phoneticPr fontId="30"/>
  </si>
  <si>
    <t>予想される議決決定時期</t>
    <rPh sb="0" eb="2">
      <t>ヨソウ</t>
    </rPh>
    <rPh sb="5" eb="7">
      <t>ギケツ</t>
    </rPh>
    <rPh sb="7" eb="9">
      <t>ケッテイ</t>
    </rPh>
    <rPh sb="9" eb="11">
      <t>ジキ</t>
    </rPh>
    <phoneticPr fontId="30"/>
  </si>
  <si>
    <t>R8.3</t>
    <phoneticPr fontId="30"/>
  </si>
  <si>
    <t>R8.6</t>
    <phoneticPr fontId="30"/>
  </si>
  <si>
    <t>R8.9</t>
    <phoneticPr fontId="30"/>
  </si>
  <si>
    <t>R8.12</t>
    <phoneticPr fontId="30"/>
  </si>
  <si>
    <t>1</t>
  </si>
  <si>
    <t>2</t>
  </si>
  <si>
    <t>3</t>
  </si>
  <si>
    <t>4</t>
  </si>
  <si>
    <t>予算化方法_未定なし</t>
    <rPh sb="0" eb="3">
      <t>ヨサンカ</t>
    </rPh>
    <rPh sb="3" eb="5">
      <t>ホウホウ</t>
    </rPh>
    <rPh sb="6" eb="8">
      <t>ミテイ</t>
    </rPh>
    <phoneticPr fontId="20"/>
  </si>
  <si>
    <t>予算化方法・分岐</t>
    <rPh sb="0" eb="3">
      <t>ヨサンカ</t>
    </rPh>
    <rPh sb="3" eb="5">
      <t>ホウホウ</t>
    </rPh>
    <rPh sb="6" eb="8">
      <t>ブンキ</t>
    </rPh>
    <phoneticPr fontId="30"/>
  </si>
  <si>
    <t>エラー（予算化方法入力漏れor想定外入力)</t>
    <rPh sb="4" eb="7">
      <t>ヨサンカ</t>
    </rPh>
    <rPh sb="7" eb="9">
      <t>ホウホウ</t>
    </rPh>
    <rPh sb="9" eb="11">
      <t>ニュウリョク</t>
    </rPh>
    <rPh sb="11" eb="12">
      <t>モ</t>
    </rPh>
    <rPh sb="15" eb="17">
      <t>ソウテイ</t>
    </rPh>
    <rPh sb="17" eb="18">
      <t>ガイ</t>
    </rPh>
    <rPh sb="18" eb="20">
      <t>ニュウリョク</t>
    </rPh>
    <phoneticPr fontId="20"/>
  </si>
  <si>
    <t>物価高騰対策と整理する根拠・理由を記載しているか</t>
    <rPh sb="0" eb="2">
      <t>ブッカ</t>
    </rPh>
    <rPh sb="2" eb="4">
      <t>コウトウ</t>
    </rPh>
    <rPh sb="4" eb="6">
      <t>タイサク</t>
    </rPh>
    <rPh sb="7" eb="9">
      <t>セイリ</t>
    </rPh>
    <rPh sb="11" eb="13">
      <t>コンキョ</t>
    </rPh>
    <rPh sb="14" eb="16">
      <t>リユウ</t>
    </rPh>
    <rPh sb="17" eb="19">
      <t>キサイ</t>
    </rPh>
    <phoneticPr fontId="20"/>
  </si>
  <si>
    <t>事業名称が記載されているか</t>
    <rPh sb="0" eb="2">
      <t>ジギョウ</t>
    </rPh>
    <rPh sb="2" eb="4">
      <t>メイショウ</t>
    </rPh>
    <rPh sb="5" eb="7">
      <t>キサイ</t>
    </rPh>
    <phoneticPr fontId="30"/>
  </si>
  <si>
    <t>予算化の時期を正しく入力しているか</t>
    <rPh sb="0" eb="3">
      <t>ヨサンカ</t>
    </rPh>
    <rPh sb="4" eb="6">
      <t>ジキ</t>
    </rPh>
    <rPh sb="7" eb="8">
      <t>タダ</t>
    </rPh>
    <rPh sb="10" eb="12">
      <t>ニュウリョク</t>
    </rPh>
    <phoneticPr fontId="20"/>
  </si>
  <si>
    <t>予算化の方法を正しく入力しているか</t>
    <rPh sb="0" eb="3">
      <t>ヨサンカ</t>
    </rPh>
    <rPh sb="4" eb="6">
      <t>ホウホウ</t>
    </rPh>
    <rPh sb="7" eb="8">
      <t>タダ</t>
    </rPh>
    <rPh sb="10" eb="12">
      <t>ニュウリョク</t>
    </rPh>
    <phoneticPr fontId="20"/>
  </si>
  <si>
    <t>予算化の
方法</t>
    <phoneticPr fontId="20"/>
  </si>
  <si>
    <t>※推奨事業メニュー①について、
②～④にも関連する場合は、N～P列に追加で選択してください。</t>
    <phoneticPr fontId="20"/>
  </si>
  <si>
    <t>※R7補正推奨事業メニュー①について、
②～④にも関連する場合は、N～P列に追加で選択してください。</t>
    <phoneticPr fontId="20"/>
  </si>
  <si>
    <t>「食料品の物価高騰に対する特別加算」のメニューを選択していない事業であるにも関わらず、N～P列でサブメニューを選択していないか</t>
    <rPh sb="1" eb="4">
      <t>ショクリョウヒン</t>
    </rPh>
    <rPh sb="5" eb="7">
      <t>ブッカ</t>
    </rPh>
    <rPh sb="7" eb="9">
      <t>コウトウ</t>
    </rPh>
    <rPh sb="10" eb="11">
      <t>タイ</t>
    </rPh>
    <rPh sb="13" eb="15">
      <t>トクベツ</t>
    </rPh>
    <rPh sb="15" eb="17">
      <t>カサン</t>
    </rPh>
    <rPh sb="24" eb="26">
      <t>センタク</t>
    </rPh>
    <rPh sb="31" eb="33">
      <t>ジギョウ</t>
    </rPh>
    <rPh sb="38" eb="39">
      <t>カカ</t>
    </rPh>
    <rPh sb="46" eb="47">
      <t>レツ</t>
    </rPh>
    <rPh sb="55" eb="57">
      <t>センタク</t>
    </rPh>
    <phoneticPr fontId="20"/>
  </si>
  <si>
    <t>N～P列のサブメニューが左詰めとなっているか</t>
    <rPh sb="12" eb="14">
      <t>ヒダリヅ</t>
    </rPh>
    <phoneticPr fontId="20"/>
  </si>
  <si>
    <t>N～P列のサブメニューで、同じメニューを複数選択していないか</t>
    <rPh sb="13" eb="14">
      <t>オナ</t>
    </rPh>
    <rPh sb="20" eb="22">
      <t>フクスウ</t>
    </rPh>
    <rPh sb="22" eb="24">
      <t>センタク</t>
    </rPh>
    <phoneticPr fontId="20"/>
  </si>
  <si>
    <t>商品券等活用事業ではないのにも関わらず、AF列を入力していないか</t>
    <rPh sb="0" eb="3">
      <t>ショウヒンケン</t>
    </rPh>
    <rPh sb="3" eb="4">
      <t>ナド</t>
    </rPh>
    <rPh sb="4" eb="6">
      <t>カツヨウ</t>
    </rPh>
    <rPh sb="6" eb="8">
      <t>ジギョウ</t>
    </rPh>
    <rPh sb="15" eb="16">
      <t>カカ</t>
    </rPh>
    <rPh sb="22" eb="23">
      <t>レツ</t>
    </rPh>
    <rPh sb="24" eb="26">
      <t>ニュウリョク</t>
    </rPh>
    <phoneticPr fontId="20"/>
  </si>
  <si>
    <t>（うち、食料品の物価高騰に対する特別加算分）</t>
    <phoneticPr fontId="20"/>
  </si>
  <si>
    <t>このファイルを破壊していないか（パスワードを解除しての操作や、書式の貼り付けによる条件付書式の変更をしていない）</t>
    <rPh sb="7" eb="9">
      <t>ハカイ</t>
    </rPh>
    <rPh sb="22" eb="24">
      <t>カイジョ</t>
    </rPh>
    <rPh sb="27" eb="29">
      <t>ソウサ</t>
    </rPh>
    <rPh sb="31" eb="33">
      <t>ショシキ</t>
    </rPh>
    <rPh sb="34" eb="35">
      <t>ハ</t>
    </rPh>
    <rPh sb="36" eb="37">
      <t>ツ</t>
    </rPh>
    <rPh sb="41" eb="44">
      <t>ジョウケンツキ</t>
    </rPh>
    <rPh sb="44" eb="46">
      <t>ショシキ</t>
    </rPh>
    <rPh sb="47" eb="49">
      <t>ヘンコウ</t>
    </rPh>
    <phoneticPr fontId="30"/>
  </si>
  <si>
    <r>
      <t xml:space="preserve">（公共調達について）
公共調達における価格転嫁の推進にかかる事業を記載した地方公共団体については、以下の点を確認したか
・事務連絡及びQ&amp;A等に記載の対象外経費を計上していない
・交付対象経費について、価格転嫁分に相当する金額のみを計上している
・契約事業者から、価格転嫁分が実質的な賃上げにつながるものとして確認できる書類の提出を求めるなどにより、実質的な賃上げにつながることを確認する
</t>
    </r>
    <r>
      <rPr>
        <sz val="14"/>
        <rFont val="ＭＳ Ｐゴシック"/>
        <family val="3"/>
        <charset val="128"/>
      </rPr>
      <t>※公共調達にかかる事業を記載していない場合は、上記に関係なく「○」を選択してください</t>
    </r>
    <rPh sb="1" eb="5">
      <t>コウキョウチョウタツ</t>
    </rPh>
    <rPh sb="33" eb="35">
      <t>キサイ</t>
    </rPh>
    <rPh sb="37" eb="43">
      <t>チホウコウキョウダンタイ</t>
    </rPh>
    <rPh sb="49" eb="51">
      <t>イカ</t>
    </rPh>
    <rPh sb="52" eb="53">
      <t>テン</t>
    </rPh>
    <rPh sb="54" eb="56">
      <t>カクニン</t>
    </rPh>
    <rPh sb="61" eb="65">
      <t>ジムレンラク</t>
    </rPh>
    <rPh sb="65" eb="66">
      <t>オヨ</t>
    </rPh>
    <rPh sb="70" eb="71">
      <t>トウ</t>
    </rPh>
    <rPh sb="72" eb="74">
      <t>キサイ</t>
    </rPh>
    <rPh sb="75" eb="80">
      <t>タイショウガイケイヒ</t>
    </rPh>
    <rPh sb="81" eb="83">
      <t>ケイジョウ</t>
    </rPh>
    <rPh sb="90" eb="96">
      <t>コウフタイショウケイヒ</t>
    </rPh>
    <rPh sb="101" eb="106">
      <t>カカクテンカブン</t>
    </rPh>
    <rPh sb="107" eb="109">
      <t>ソウトウ</t>
    </rPh>
    <rPh sb="111" eb="113">
      <t>キンガク</t>
    </rPh>
    <rPh sb="116" eb="118">
      <t>ケイジョウ</t>
    </rPh>
    <rPh sb="124" eb="126">
      <t>ケイヤク</t>
    </rPh>
    <rPh sb="126" eb="129">
      <t>ジギョウシャ</t>
    </rPh>
    <rPh sb="190" eb="192">
      <t>カクニン</t>
    </rPh>
    <rPh sb="196" eb="200">
      <t>コウキョウチョウタツ</t>
    </rPh>
    <phoneticPr fontId="20"/>
  </si>
  <si>
    <r>
      <t>（基金調べについて）</t>
    </r>
    <r>
      <rPr>
        <sz val="14"/>
        <rFont val="ＭＳ Ｐゴシック"/>
        <family val="3"/>
        <charset val="128"/>
      </rPr>
      <t>令和8年度末までに事業着手する事業が記載されているか、また、基金の要件②イに該当する事業については、取崩終期が令和13年度末まで、②ロに該当する事業については令和10年度末までとなっているか
※基金事業を記載していない場合は、上記に関係なく「○」を選択してください</t>
    </r>
    <rPh sb="1" eb="3">
      <t>キキン</t>
    </rPh>
    <rPh sb="3" eb="4">
      <t>シラ</t>
    </rPh>
    <rPh sb="10" eb="12">
      <t>レイワ</t>
    </rPh>
    <rPh sb="13" eb="16">
      <t>ネンドマツ</t>
    </rPh>
    <rPh sb="19" eb="21">
      <t>ジギョウ</t>
    </rPh>
    <rPh sb="21" eb="23">
      <t>チャクシュ</t>
    </rPh>
    <rPh sb="25" eb="27">
      <t>ジギョウ</t>
    </rPh>
    <rPh sb="28" eb="30">
      <t>キサイ</t>
    </rPh>
    <rPh sb="40" eb="42">
      <t>キキン</t>
    </rPh>
    <rPh sb="43" eb="45">
      <t>ヨウケン</t>
    </rPh>
    <rPh sb="48" eb="50">
      <t>ガイトウ</t>
    </rPh>
    <rPh sb="52" eb="54">
      <t>ジギョウ</t>
    </rPh>
    <rPh sb="65" eb="67">
      <t>レイワ</t>
    </rPh>
    <rPh sb="69" eb="72">
      <t>ネンドマツ</t>
    </rPh>
    <rPh sb="78" eb="80">
      <t>ガイトウ</t>
    </rPh>
    <rPh sb="82" eb="84">
      <t>ジギョウ</t>
    </rPh>
    <rPh sb="89" eb="91">
      <t>レイワ</t>
    </rPh>
    <rPh sb="93" eb="96">
      <t>ネンドマツ</t>
    </rPh>
    <rPh sb="107" eb="109">
      <t>キキン</t>
    </rPh>
    <rPh sb="109" eb="111">
      <t>ジギョウ</t>
    </rPh>
    <rPh sb="112" eb="114">
      <t>キサイ</t>
    </rPh>
    <rPh sb="119" eb="121">
      <t>バアイ</t>
    </rPh>
    <rPh sb="123" eb="125">
      <t>ジョウキ</t>
    </rPh>
    <rPh sb="126" eb="128">
      <t>カンケイ</t>
    </rPh>
    <rPh sb="134" eb="136">
      <t>センタク</t>
    </rPh>
    <phoneticPr fontId="20"/>
  </si>
  <si>
    <t>現金給付を実施する場合は、Q＆A３－１等の留意事項を確認している
※対象事業がない場合は、上記に関係なく「○」を選択してください</t>
    <phoneticPr fontId="20"/>
  </si>
  <si>
    <r>
      <t xml:space="preserve">商品券等を扱う事業を実施する場合は、会計検査院の指摘を踏まえた留意事項に留意し適切な措置を講じることを確認したか
</t>
    </r>
    <r>
      <rPr>
        <sz val="14"/>
        <color theme="1"/>
        <rFont val="ＭＳ Ｐゴシック"/>
        <family val="3"/>
        <charset val="128"/>
      </rPr>
      <t>※対象事業がない場合は、上記に関係なく「○」を選択してください</t>
    </r>
    <rPh sb="0" eb="3">
      <t>ショウヒンケン</t>
    </rPh>
    <rPh sb="3" eb="4">
      <t>トウ</t>
    </rPh>
    <rPh sb="5" eb="6">
      <t>アツカ</t>
    </rPh>
    <rPh sb="7" eb="9">
      <t>ジギョウ</t>
    </rPh>
    <rPh sb="10" eb="12">
      <t>ジッシ</t>
    </rPh>
    <rPh sb="14" eb="16">
      <t>バアイ</t>
    </rPh>
    <rPh sb="18" eb="20">
      <t>カイケイ</t>
    </rPh>
    <rPh sb="51" eb="53">
      <t>カクニン</t>
    </rPh>
    <rPh sb="69" eb="71">
      <t>ジョウキ</t>
    </rPh>
    <rPh sb="72" eb="74">
      <t>カンケイ</t>
    </rPh>
    <phoneticPr fontId="20"/>
  </si>
  <si>
    <r>
      <t xml:space="preserve">水道減免事業は、支援の効果が食料品の物価高騰に直接的に及ぶ事業ではないことから、推奨事業メニューは「①食料品の物価高騰に対する加算」以外を選択しているか
</t>
    </r>
    <r>
      <rPr>
        <sz val="14"/>
        <color theme="1"/>
        <rFont val="ＭＳ Ｐゴシック"/>
        <family val="3"/>
        <charset val="128"/>
      </rPr>
      <t>※対象事業がない場合は、上記に関係なく「○」を選択してください</t>
    </r>
    <rPh sb="0" eb="2">
      <t>スイドウ</t>
    </rPh>
    <rPh sb="2" eb="4">
      <t>ゲンメン</t>
    </rPh>
    <rPh sb="4" eb="6">
      <t>ジギョウ</t>
    </rPh>
    <rPh sb="8" eb="10">
      <t>シエン</t>
    </rPh>
    <rPh sb="11" eb="13">
      <t>コウカ</t>
    </rPh>
    <rPh sb="14" eb="17">
      <t>ショクリョウヒン</t>
    </rPh>
    <rPh sb="18" eb="20">
      <t>ブッカ</t>
    </rPh>
    <rPh sb="20" eb="22">
      <t>コウトウ</t>
    </rPh>
    <rPh sb="23" eb="26">
      <t>チョクセツテキ</t>
    </rPh>
    <rPh sb="27" eb="28">
      <t>オヨ</t>
    </rPh>
    <rPh sb="29" eb="31">
      <t>ジギョウ</t>
    </rPh>
    <rPh sb="40" eb="42">
      <t>スイショウ</t>
    </rPh>
    <rPh sb="42" eb="44">
      <t>ジギョウ</t>
    </rPh>
    <rPh sb="51" eb="54">
      <t>ショクリョウヒン</t>
    </rPh>
    <rPh sb="55" eb="57">
      <t>ブッカ</t>
    </rPh>
    <rPh sb="57" eb="59">
      <t>コウトウ</t>
    </rPh>
    <rPh sb="60" eb="61">
      <t>タイ</t>
    </rPh>
    <rPh sb="63" eb="65">
      <t>カサン</t>
    </rPh>
    <rPh sb="66" eb="68">
      <t>イガイ</t>
    </rPh>
    <rPh sb="69" eb="71">
      <t>センタク</t>
    </rPh>
    <phoneticPr fontId="20"/>
  </si>
  <si>
    <t>（市区町村のみ）「①食料品の物価高騰に対する特別加算」以外の事業で、交付限度額全額の配分を受ける記載となっていないか</t>
    <rPh sb="1" eb="3">
      <t>シク</t>
    </rPh>
    <rPh sb="3" eb="5">
      <t>チョウソン</t>
    </rPh>
    <rPh sb="10" eb="13">
      <t>ショクリョウヒン</t>
    </rPh>
    <rPh sb="14" eb="16">
      <t>ブッカ</t>
    </rPh>
    <rPh sb="16" eb="18">
      <t>コウトウ</t>
    </rPh>
    <rPh sb="19" eb="20">
      <t>タイ</t>
    </rPh>
    <rPh sb="22" eb="24">
      <t>トクベツ</t>
    </rPh>
    <rPh sb="24" eb="26">
      <t>カサン</t>
    </rPh>
    <rPh sb="27" eb="29">
      <t>イガイ</t>
    </rPh>
    <rPh sb="30" eb="32">
      <t>ジギョウ</t>
    </rPh>
    <rPh sb="34" eb="36">
      <t>コウフ</t>
    </rPh>
    <rPh sb="36" eb="38">
      <t>ゲンド</t>
    </rPh>
    <rPh sb="38" eb="39">
      <t>ガク</t>
    </rPh>
    <rPh sb="39" eb="41">
      <t>ゼンガク</t>
    </rPh>
    <rPh sb="42" eb="44">
      <t>ハイブン</t>
    </rPh>
    <rPh sb="45" eb="46">
      <t>ウ</t>
    </rPh>
    <rPh sb="48" eb="50">
      <t>キサイ</t>
    </rPh>
    <phoneticPr fontId="20"/>
  </si>
  <si>
    <t>備考1のサブカテゴリー　※N～P列を記入している場合のみ</t>
    <phoneticPr fontId="20"/>
  </si>
  <si>
    <t>総合政策部政策課</t>
    <rPh sb="0" eb="5">
      <t>ソウゴウセイサクブ</t>
    </rPh>
    <rPh sb="5" eb="8">
      <t>セイサクカ</t>
    </rPh>
    <phoneticPr fontId="20"/>
  </si>
  <si>
    <t>0586-28-8952</t>
    <phoneticPr fontId="20"/>
  </si>
  <si>
    <t>seisaku@city.ichinomiya.lg.jp</t>
    <phoneticPr fontId="20"/>
  </si>
  <si>
    <t>Ⅰ．生活の安全保障・物価高への対応</t>
  </si>
  <si>
    <t>食料品物価高騰支援金給付事業</t>
    <phoneticPr fontId="20"/>
  </si>
  <si>
    <t>①食料品の物価高騰による負担を軽減するため、対象の市民に現金5千円を給付
②給付金及び事務費
③給付金額
　 対象者32万人×5千円
　 事務費315,174千円
　 事務費の内容　役務費（郵送料等）、業務委託料
④19歳以上の市民</t>
    <rPh sb="38" eb="41">
      <t>キュウフキン</t>
    </rPh>
    <rPh sb="41" eb="42">
      <t>オヨ</t>
    </rPh>
    <rPh sb="43" eb="46">
      <t>ジムヒ</t>
    </rPh>
    <rPh sb="48" eb="52">
      <t>キュウフキンガク</t>
    </rPh>
    <rPh sb="55" eb="58">
      <t>タイショウシャ</t>
    </rPh>
    <rPh sb="60" eb="62">
      <t>マンニン</t>
    </rPh>
    <rPh sb="64" eb="66">
      <t>センエン</t>
    </rPh>
    <rPh sb="69" eb="72">
      <t>ジムヒ</t>
    </rPh>
    <rPh sb="79" eb="81">
      <t>センエン</t>
    </rPh>
    <rPh sb="84" eb="87">
      <t>ジムヒ</t>
    </rPh>
    <rPh sb="88" eb="90">
      <t>ナイヨウ</t>
    </rPh>
    <rPh sb="91" eb="94">
      <t>エキムヒ</t>
    </rPh>
    <rPh sb="95" eb="98">
      <t>ユウソウリョウ</t>
    </rPh>
    <rPh sb="98" eb="99">
      <t>ナド</t>
    </rPh>
    <rPh sb="101" eb="106">
      <t>ギョウムイタクリョウ</t>
    </rPh>
    <phoneticPr fontId="20"/>
  </si>
  <si>
    <t>対象者に対して令和8年4月に支給を開始する</t>
    <rPh sb="0" eb="3">
      <t>タイショウシャ</t>
    </rPh>
    <rPh sb="4" eb="5">
      <t>タイ</t>
    </rPh>
    <rPh sb="7" eb="9">
      <t>レイワ</t>
    </rPh>
    <rPh sb="10" eb="11">
      <t>ネン</t>
    </rPh>
    <rPh sb="12" eb="13">
      <t>ガツ</t>
    </rPh>
    <rPh sb="14" eb="16">
      <t>シキュウ</t>
    </rPh>
    <rPh sb="17" eb="19">
      <t>カイシ</t>
    </rPh>
    <phoneticPr fontId="20"/>
  </si>
  <si>
    <t>ホームページ</t>
  </si>
  <si>
    <t>水道基本料金無料化事業</t>
    <phoneticPr fontId="20"/>
  </si>
  <si>
    <t>①エネルギー・食料品等の物価高騰の影響を受けた市民や事業者の経済的な負担を軽減する。
②無料となる水道基本料金及び事務費
③無料となる水道基本料金額
口径13mm：129,531件×1,425円（2月基本料金）＝184,581,675円
口径20mm：40,503件×1,438円（2月基本料金）＝58,243,314円
口径25mm：3,435件×2,299円（2月基本料金）＝7,897,065円
口径30mm：441件×3,449円（2月基本料金）＝1,521,009円
口径40mm：852件×6,897円（2月基本料金）＝5,876,244円
口径50mm：205件×9,655円（2月基本料金）＝1,979,275円
口径75mm：23件×24,140円（2月基本料金）＝555,220円
口径100mm以上：8件×41,036円（2月基本料金）＝328,288円
公衆浴場：2件×8,802円（2月基本料金）＝17,604円
合計額　260,999,694円≒261,000千円
システム運用委託料：1,070千円
印刷製本費
　封筒代　1,200枚×11円＝13,200円≒14,千円
　印刷代　1,800枚×1.903円＝3,425円≒4千円
  合計額　18千円
通信運搬費：1,200件×110円＝132千円
④一宮市と給水契約をしている全ての水道使用者（官公庁除く）</t>
    <phoneticPr fontId="20"/>
  </si>
  <si>
    <t>水道の基本料金を令和8年4月検針分から令和8年5月検針分までの2カ月無料とする。</t>
    <phoneticPr fontId="20"/>
  </si>
  <si>
    <t>保育所等給食費軽減対策支援事業</t>
    <phoneticPr fontId="20"/>
  </si>
  <si>
    <t>学校給食費保護者負担軽減補助金</t>
    <phoneticPr fontId="20"/>
  </si>
  <si>
    <t>市内全61校を対象に一般財団法人一宮市学校給食会に適切に補助する。</t>
    <phoneticPr fontId="20"/>
  </si>
  <si>
    <t>小規模事業者支援</t>
    <phoneticPr fontId="20"/>
  </si>
  <si>
    <t>中小企業・小規模事業者の賃上げ環境整備</t>
  </si>
  <si>
    <t>防犯用具購入費補助事業</t>
    <phoneticPr fontId="20"/>
  </si>
  <si>
    <t>①市民が安心安全を目的に設置する防犯用具（防犯カメラ、センサーライト）において、物価高騰による機材等の値上がりに対応するため、その費用の一部を補助する。
②負担金、補助及び交付金、手数料、消耗品費、給料
③防犯対策補助金　14,000千円　　　
　会計年度任用職員1名雇用費用 　2,245千円
　 内訳　　職員報酬　1,287千円
       　　　期末手当　296千円
       　　　勤勉手当　249千円
             　通勤費　　101千円
　　　　　　　共済費　　312千円
④市民</t>
    <phoneticPr fontId="20"/>
  </si>
  <si>
    <t>路線バス利用者維持・確保支援事業</t>
    <phoneticPr fontId="20"/>
  </si>
  <si>
    <t>⑨中小企業等に対するエネルギー価格高騰対策支援</t>
  </si>
  <si>
    <t>228件/月</t>
    <phoneticPr fontId="20"/>
  </si>
  <si>
    <t>公共交通利用促進事業</t>
    <phoneticPr fontId="20"/>
  </si>
  <si>
    <t>⑩地域公共交通・物流や地域観光業等に対する支援</t>
  </si>
  <si>
    <t>中小企業省エネ設備等導入補助金</t>
    <phoneticPr fontId="20"/>
  </si>
  <si>
    <t>対象者（25件）に適切に補助を行う</t>
    <phoneticPr fontId="20"/>
  </si>
  <si>
    <t>住宅省エネ促進補助金</t>
    <phoneticPr fontId="20"/>
  </si>
  <si>
    <t>⑤省エネ家電等への買い換え促進による生活者支援</t>
  </si>
  <si>
    <t>対象者（270件）に適切に補助を行う</t>
    <phoneticPr fontId="20"/>
  </si>
  <si>
    <t>住宅用地球温暖化対策設備設置補助金</t>
    <phoneticPr fontId="20"/>
  </si>
  <si>
    <t>総事業費の100％交付</t>
    <phoneticPr fontId="20"/>
  </si>
  <si>
    <t>障害福祉サービス事業所（訪問等）光熱費高騰対策支援金</t>
    <phoneticPr fontId="20"/>
  </si>
  <si>
    <t>⑦医療・介護・保育施設、学校施設、公衆浴場等に対する物価高騰対策支援</t>
  </si>
  <si>
    <t>①光熱費（電気代・ガス代）の高騰による影響を受けている障害福祉サービス事業所に対し、サービスの安定的な提供を継続するため、高騰分の負担を軽減するための定額の支援金を支給する。
②負担金、補助及び交付金
③補助金：56千円×25件＝1400千円
④事業者</t>
    <phoneticPr fontId="20"/>
  </si>
  <si>
    <t>対象事業所に対して令和８年７月までに支給を開始する</t>
    <phoneticPr fontId="20"/>
  </si>
  <si>
    <t>介護サービス事業所（訪問等）光熱費高騰対策支援金</t>
    <phoneticPr fontId="20"/>
  </si>
  <si>
    <t>対象事業所に対して令和８年７月までに支給を開始する</t>
    <phoneticPr fontId="20"/>
  </si>
  <si>
    <t>証明書コンビニ交付手数料減額事業</t>
    <phoneticPr fontId="20"/>
  </si>
  <si>
    <t>①コンビニ交付端末による証明書発行にかかる事務手数料（1件あたり117円）に臨時交付金を100円充当し、物価高騰の影響を受けた市民に対する支援として、コンビニ交付端末における市民負担の証明書発行手数料を200円減額する。
②手数料
③証明書発行手数料減額分
100円×198,900件＝19,890千円をJ-LISへのコンビニ証明発行委託手数料23,272千円（117円×198,900件）へ充当
④市民</t>
    <phoneticPr fontId="20"/>
  </si>
  <si>
    <t>198，890件の証明書を窓口より100円安くコンビニ交付することができ物価高騰の影響を受けた市民の支援につながる。</t>
    <phoneticPr fontId="20"/>
  </si>
  <si>
    <t>庁内コンビニ交付端末による証明書発行サービス運営事業</t>
    <phoneticPr fontId="20"/>
  </si>
  <si>
    <t>物価高における家計の負担が増加している中で、コンビニ交付端末を利用した証明書等の取得の手数料を減額することで、市民の負担を抑えることができるため。</t>
    <phoneticPr fontId="20"/>
  </si>
  <si>
    <t>①生活者へのエネルギー価格高騰の影響を軽減するため太陽光発電設備等の再エネ・省エネ設備の導入補助を行う。
②補助金
③補助金：34,700千円
①太陽光＋蓄電池＋HEMS 120千円×70件＝8,400千円
②太陽光＋V2H＋HEMS 110千円×5件＝550千円
③燃料電池 40千円×10件＝400千円
④蓄電池 50千円×140件＝7,000千円
⑤V2H 50千円×5件＝250千円
⑥ZEH 160千円×85件＝13,600千円
⑦GX-ZEH 300千円×15件＝4,500千円
対象外経費：内県補助額 8,675千円
④市民</t>
    <phoneticPr fontId="20"/>
  </si>
  <si>
    <t>①光熱費（電気代・ガス代）の高騰による影響を受けている障害福祉サービス事業所に対し、サービスの安定的な提供を継続するため、高騰分の負担を軽減するための定額の支援金を支給する。
②負担金、補助及び交付金
③補助金：56千円×240件＝13,440千円
④事業者</t>
    <phoneticPr fontId="20"/>
  </si>
  <si>
    <t>エネルギーや食品価格などの物価高騰の影響を受ける市民や事業所を支援するため、生活必需品である水道の基本料金を2カ月間無料にすることで負担を軽減することを目的とする。</t>
    <phoneticPr fontId="20"/>
  </si>
  <si>
    <t>物価高における家計の負担が増加している中で、公立保育園の給食食材費の高騰相当分を負担するとともに、私立保育園・私立幼稚園・認定こども園・地域型保育事業所・認可外保育施設に対して給食食材費の一部を補助することで、子育て世帯の負担を抑えるため。</t>
    <phoneticPr fontId="20"/>
  </si>
  <si>
    <t>①物価高騰の影響により給食食材費が高騰しているため、公立保育園における食材購入費の高騰相当分を負担するとともに、私立保育園・私立幼稚園・認定こども園・地域型保育事業所・認可外保育施設に対して給食食材費の一部を補助する。
※教職員の給食費は補助対象経費として算定していない。
②需用費、負担金、補助及び交付金
③賄材料費：賄材料費：（18,382人（３歳未満児）＋48,054人（３歳以上児）+617人（一時保育））×20日×37.5円＝50,290千円
補助金：合計53,474千円
私立保育園：20,722人（3歳未満児＋3歳以上児）×月750円＝15,542千円
私立幼稚園：（10,450人（新制度移行園）＋19,032人（旧制度）+3,504人（広域））×月750円＝24,740千円
認定こども園：（4,031人（教育認定）＋4,758人（保育認定））×月750円＝6,592千円
地域型保育事業所：4,900人（3歳未満児）×月750円＝3,675千円
認可外保育施設：3,900人×月750円＝2,925千円
④事業者</t>
    <phoneticPr fontId="20"/>
  </si>
  <si>
    <t>支援対象人数（延べ人数）
公立保育園:67,053人
私立保育園:20,722人
私立幼稚園:32,986人
認定こども園:8,789人
地域型保育事業所：4,900人
認可外保育施設：3,900人</t>
    <phoneticPr fontId="20"/>
  </si>
  <si>
    <t>物資等を調達する事業者に対し補助をすることで、物価高騰等の影響を受けている子育て世帯の経済的な負担の軽減を図るため。</t>
    <phoneticPr fontId="20"/>
  </si>
  <si>
    <t>物価高が続く中、依然として厳しい経営状況に置かれ、従業者への賃上げに踏み切れない市内の中小企業等の賃上げのきっかけを作るため。</t>
    <phoneticPr fontId="20"/>
  </si>
  <si>
    <t>①目的：物価高が続く中、依然として厳しい経営状況に置かれ、従業者への賃上げに踏み切れない市内の中小企業等のj事業者の賃上げのきっかけを作るため、2025年～2026年に市内在勤従業者の基本給を月額3%以上上げ、1年間維持する事業者に対し、左記賃上げ実施者1名につき3万円を支援する。1事業者の最大申請者数は10。
効果：中小企業等の賃上げの動機となる。
②支援金原資
③対象企業2,000者×最大30万円
④中小事業者等</t>
    <phoneticPr fontId="20"/>
  </si>
  <si>
    <t>市内の中小事業者が約16,000者あり、うち12.5%にあたる2,000件の申請を目標とする。</t>
    <phoneticPr fontId="20"/>
  </si>
  <si>
    <t>物価高における家計の負担が増加している中で、一般家庭において侵入盗防止対策としての防犯用具（防犯カメラ・センサーライト）の購入費用を補助することで、市民の負担を抑えることができるため。</t>
    <phoneticPr fontId="20"/>
  </si>
  <si>
    <t>補助目標件数を1,400件とし、一般家庭だけでなく、物価高騰の影響を受けやすい低所得者層への購入を促進しながら、当該補助により侵入盗等の犯罪被害の未然防止を図る。</t>
    <phoneticPr fontId="20"/>
  </si>
  <si>
    <t>実施により、物価高騰で公共交通の利用を控えている高齢者を支援することができるため。</t>
    <phoneticPr fontId="20"/>
  </si>
  <si>
    <t>実施により、物価高騰で公共交通の利用を控えている生活者を支援することができるため。</t>
    <phoneticPr fontId="20"/>
  </si>
  <si>
    <t>①物価高騰により公共交通の利用を控えている生活者を支援するため、一宮市のコミュニティバス（i－バス）の回数券や一日乗車券、一宮おでかけバス手形（名鉄バスとi－バス共通の一日乗車券）のデジタルチケット割引を行い公共交通の利用促進を図る。
②役務費、負担金、補助及び交付金
③手数料
500円×3,600枚×0.1×1.1＝198,000円
500円×36枚×0.1×1.1＝1,980円
900円×60枚×0.1×1.1＝5,940円
300円×120枚×0.1×1.1＝3,960円
800円×120枚×0.1×1.1＝10,560円
負担金
100円×120枚＝12,000円
200円×120枚＝24,000円
④市民</t>
    <phoneticPr fontId="20"/>
  </si>
  <si>
    <t>おでかけバス手形10枚/月、ポータルアプリ連携おでかけバス手形10枚/月</t>
    <phoneticPr fontId="20"/>
  </si>
  <si>
    <t>エネルギー価格高騰に苦しむ中小企業等を対象として省エネルギー診断により省エネルギー効果が示された設備への更新等を行うことへ支援を行う事業であるため。</t>
    <phoneticPr fontId="20"/>
  </si>
  <si>
    <t>①エネルギー価格高騰の影響を受けている市内中小企業に対して省エネ設備導入、省エネ設備導入にかかる工事費用に対して補助を行う。
②負担金、補助及び交付金
③補助金：1,000千円×30件＝30,000千円
④事業者</t>
    <phoneticPr fontId="20"/>
  </si>
  <si>
    <t>エネルギー価格の高騰に伴う光熱費の上昇が、障害福祉サービス事業所の運営コストを増加させた状況を踏まえ、当該負担増を「物価高騰による影響」と整理し、事業所を支援するものである。</t>
    <phoneticPr fontId="20"/>
  </si>
  <si>
    <t>光熱費（電気代・ガス代）の高騰による影響を受けている介護サービス事業所に対し、介護サービスの安定的な提供を継続するため、高騰分の負担を軽減するもの。</t>
    <phoneticPr fontId="20"/>
  </si>
  <si>
    <t>マイナンバーカードを利用して各種証明書を発行することができるコンビニ交付における交付手数料を減額することで、物価高騰の影響を受けた市民に対する負担軽減の支援になるため。</t>
    <phoneticPr fontId="20"/>
  </si>
  <si>
    <t>①コンビニ交付端末の運用を継続することで、減額した手数料で証明書等を取得することができ、物価高騰の影響を受けた市民を支援することに繋がる。
②消耗品費、委託料
③消耗品費（用紙類）：156千円
端末運用保守業務委託料：4,694千円
④市民</t>
    <phoneticPr fontId="20"/>
  </si>
  <si>
    <t>コンビニ交付端末を設置することにより、コンビニ交付件数が約32，000件増え、全体のうちコンビニ交付の割合が12％増える。窓口交付より手数料が減額できるため、物価高騰の影響を受けた市民の支援につながる。</t>
    <phoneticPr fontId="20"/>
  </si>
  <si>
    <t>マイナンバーカードを利用して各種証明書を発行することができるコンビニ交付における交付手数料を減額することで、物価高騰の影響を受けた市民に対する負担軽減の支援になるため。</t>
    <phoneticPr fontId="20"/>
  </si>
  <si>
    <t>食料品の物価高騰による負担を軽減するため。</t>
    <rPh sb="0" eb="3">
      <t>ショクリョウヒン</t>
    </rPh>
    <rPh sb="4" eb="8">
      <t>ブッカコウトウ</t>
    </rPh>
    <rPh sb="11" eb="13">
      <t>フタン</t>
    </rPh>
    <rPh sb="14" eb="16">
      <t>ケイゲン</t>
    </rPh>
    <phoneticPr fontId="20"/>
  </si>
  <si>
    <t>伊藤　優太</t>
    <rPh sb="0" eb="2">
      <t>イトウ</t>
    </rPh>
    <rPh sb="3" eb="5">
      <t>ユウタ</t>
    </rPh>
    <phoneticPr fontId="20"/>
  </si>
  <si>
    <t>エネルギー価格高騰の影響を受けた市民又は住宅の所有者に対して、エネルギー費用負担軽減のために冷暖房費の削減につながる住宅の断熱窓への改修支援を行う事業であるため。</t>
    <phoneticPr fontId="20"/>
  </si>
  <si>
    <t>エネルギー価格高騰の影響を受けた市民に対して、エネルギー費用負担軽減につながる住宅用の再エネ設備及び省エネ設備の設置への支援を行う事業であるため。</t>
    <phoneticPr fontId="20"/>
  </si>
  <si>
    <t>①生活者へのエネルギー価格高騰の影響を軽減するため、省エネ性能が低く熱損失が大きい既存住宅の窓改修に対する補助を行う。
②負担金、補助及び交付金、委託料、通信運搬費
③補助金：100千円×270件＝27,000千円
通信運搬費：124千円(12カ月分)
住宅省エネ促進補助事務委託料：単価2,035円×1,648時間＝3,354千円
④市民</t>
    <phoneticPr fontId="20"/>
  </si>
  <si>
    <t>①市立小学校では国及び都道府県からの令和8年度給食費負担軽減交付金額の基準額に基づく支援額を超える部分、また市立中学校では食材費の高騰相当分を軽減する事業者に対し補助することで、物価高騰等の影響を受けている子育て世帯への支援を目的とする。
※教職員の給食費は補助対象経費として算定していない。
②負担金、補助及び交付金
③小学校：18,578人×8か月（1・2学期）×補助額430円＝63,908,320円
中学校：9,879人×4か月(1学期)×補助額1,000円＝39,516,000円
　　　　　9,879人×4か月(2学期)×補助額500円＝19,758,000円　
中学校計　59,274,000円
合計：63,908,320円+59,274,000円＝123,183千円
④保護者</t>
    <phoneticPr fontId="20"/>
  </si>
  <si>
    <t>①物価高騰により公共交通の利用を控えている生活者を支援するため、名鉄バスの高齢者フリーパス（シルバーパス65、ゴールドパス70）の購入時に市が購入費の一部を負担し、運賃収入の確保によりバス事業者の運行経費を支援し路線の維持を図る。
②負担金、補助及び交付金
③負担額：1か月500円、3か月1,500円
   500円×420件×11か月=2,310千円
   総事業費のうち3月実施分（500円×420件×1か月＝210千円）は支出時期が補助対象期間外のため、自主財源（その他経費）
④65歳以上の市民</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</si>
</sst>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_ "/>
    <numFmt numFmtId="177" formatCode="_(* #,##0_);_(* \(#,##0\);_(* &quot;-&quot;_);_(@_)"/>
    <numFmt numFmtId="178" formatCode="0_ "/>
    <numFmt numFmtId="179" formatCode="00000"/>
    <numFmt numFmtId="180" formatCode="0_);[Red]\(0\)"/>
    <numFmt numFmtId="181" formatCode="#"/>
  </numFmts>
  <fonts count="81">
    <font>
      <sz val="11"/>
      <name val="ＭＳ Ｐゴシック"/>
      <family val="3"/>
    </font>
    <font>
      <sz val="11"/>
      <color theme="1"/>
      <name val="游ゴシック"/>
      <family val="2"/>
      <charset val="128"/>
      <scheme val="minor"/>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name val="ＭＳ Ｐゴシック"/>
      <family val="3"/>
    </font>
    <font>
      <sz val="14"/>
      <name val="ＭＳ Ｐゴシック"/>
      <family val="3"/>
    </font>
    <font>
      <sz val="14"/>
      <name val="ＭＳ ゴシック"/>
      <family val="3"/>
    </font>
    <font>
      <sz val="10"/>
      <name val="Arial"/>
      <family val="2"/>
    </font>
    <font>
      <sz val="12"/>
      <name val="ＭＳ Ｐゴシック"/>
      <family val="3"/>
    </font>
    <font>
      <sz val="16"/>
      <name val="ＭＳ Ｐゴシック"/>
      <family val="3"/>
    </font>
    <font>
      <sz val="12"/>
      <name val="ＭＳ ゴシック"/>
      <family val="3"/>
    </font>
    <font>
      <sz val="12"/>
      <name val="ＭＳ 明朝"/>
      <family val="1"/>
    </font>
    <font>
      <sz val="11"/>
      <color indexed="8"/>
      <name val="ＭＳ Ｐゴシック"/>
      <family val="3"/>
    </font>
    <font>
      <sz val="14"/>
      <name val="ＭＳ Ｐゴシック"/>
      <family val="3"/>
      <charset val="128"/>
    </font>
    <font>
      <sz val="6"/>
      <name val="ＭＳ Ｐゴシック"/>
      <family val="3"/>
      <charset val="128"/>
    </font>
    <font>
      <sz val="12"/>
      <name val="ＭＳ Ｐゴシック"/>
      <family val="3"/>
      <charset val="128"/>
    </font>
    <font>
      <sz val="11"/>
      <color theme="1"/>
      <name val="ＭＳ Ｐゴシック"/>
      <family val="3"/>
    </font>
    <font>
      <sz val="14"/>
      <color theme="1"/>
      <name val="ＭＳ Ｐゴシック"/>
      <family val="3"/>
    </font>
    <font>
      <sz val="14"/>
      <color theme="1"/>
      <name val="ＭＳ Ｐゴシック"/>
      <family val="3"/>
      <charset val="128"/>
    </font>
    <font>
      <sz val="12"/>
      <color theme="1"/>
      <name val="HG丸ｺﾞｼｯｸM-PRO"/>
      <family val="3"/>
    </font>
    <font>
      <sz val="14"/>
      <name val="ＭＳ ゴシック"/>
      <family val="3"/>
      <charset val="128"/>
    </font>
    <font>
      <b/>
      <sz val="14"/>
      <color theme="1"/>
      <name val="ＭＳ Ｐゴシック"/>
      <family val="3"/>
    </font>
    <font>
      <sz val="12"/>
      <color theme="1"/>
      <name val="ＭＳ Ｐゴシック"/>
      <family val="3"/>
    </font>
    <font>
      <sz val="12"/>
      <name val="HG丸ｺﾞｼｯｸM-PRO"/>
      <family val="3"/>
    </font>
    <font>
      <sz val="11"/>
      <name val="ＭＳ Ｐゴシック"/>
      <family val="3"/>
      <charset val="128"/>
    </font>
    <font>
      <sz val="10"/>
      <name val="ＭＳ Ｐゴシック"/>
      <family val="3"/>
    </font>
    <font>
      <sz val="8"/>
      <name val="ＭＳ Ｐゴシック"/>
      <family val="3"/>
    </font>
    <font>
      <sz val="14"/>
      <color rgb="FFFF0000"/>
      <name val="ＭＳ Ｐゴシック"/>
      <family val="3"/>
    </font>
    <font>
      <sz val="14"/>
      <color rgb="FFFF0000"/>
      <name val="ＭＳ Ｐゴシック"/>
      <family val="3"/>
      <charset val="128"/>
    </font>
    <font>
      <sz val="11"/>
      <color rgb="FFFF0000"/>
      <name val="游ゴシック"/>
      <family val="2"/>
      <charset val="128"/>
      <scheme val="minor"/>
    </font>
    <font>
      <sz val="11"/>
      <color rgb="FFFF0000"/>
      <name val="游ゴシック"/>
      <family val="3"/>
      <charset val="128"/>
      <scheme val="minor"/>
    </font>
    <font>
      <sz val="14"/>
      <color indexed="8"/>
      <name val="ＭＳ Ｐゴシック"/>
      <family val="3"/>
    </font>
    <font>
      <sz val="14"/>
      <color indexed="8"/>
      <name val="ＭＳ Ｐゴシック"/>
      <family val="3"/>
      <charset val="128"/>
    </font>
    <font>
      <sz val="18"/>
      <name val="ＭＳ Ｐゴシック"/>
      <family val="3"/>
    </font>
    <font>
      <sz val="16"/>
      <color theme="1"/>
      <name val="ＭＳ Ｐゴシック"/>
      <family val="3"/>
    </font>
    <font>
      <sz val="16"/>
      <name val="ＭＳ Ｐゴシック"/>
      <family val="3"/>
      <charset val="128"/>
    </font>
    <font>
      <sz val="20"/>
      <name val="ＭＳ Ｐゴシック"/>
      <family val="3"/>
      <charset val="128"/>
    </font>
    <font>
      <sz val="11"/>
      <color rgb="FF7030A0"/>
      <name val="ＭＳ Ｐゴシック"/>
      <family val="3"/>
    </font>
    <font>
      <b/>
      <sz val="11"/>
      <color theme="0"/>
      <name val="ＭＳ Ｐゴシック"/>
      <family val="3"/>
    </font>
    <font>
      <b/>
      <sz val="12"/>
      <color theme="1"/>
      <name val="ＭＳ Ｐゴシック"/>
      <family val="3"/>
    </font>
    <font>
      <sz val="9"/>
      <name val="ＭＳ Ｐゴシック"/>
      <family val="3"/>
      <charset val="128"/>
    </font>
    <font>
      <sz val="11"/>
      <color theme="1"/>
      <name val="游ゴシック"/>
      <family val="2"/>
      <scheme val="minor"/>
    </font>
    <font>
      <b/>
      <sz val="22"/>
      <color rgb="FFFF0000"/>
      <name val="ＭＳ Ｐゴシック"/>
      <family val="3"/>
      <charset val="128"/>
    </font>
    <font>
      <sz val="20"/>
      <name val="ＭＳ Ｐゴシック"/>
      <family val="3"/>
    </font>
    <font>
      <sz val="14"/>
      <color theme="0"/>
      <name val="ＭＳ Ｐゴシック"/>
      <family val="3"/>
    </font>
    <font>
      <sz val="18"/>
      <name val="ＭＳ Ｐゴシック"/>
      <family val="3"/>
      <charset val="128"/>
    </font>
    <font>
      <u/>
      <sz val="14"/>
      <color rgb="FFFF0000"/>
      <name val="ＭＳ Ｐゴシック"/>
      <family val="3"/>
      <charset val="128"/>
    </font>
    <font>
      <sz val="15"/>
      <name val="ＭＳ Ｐゴシック"/>
      <family val="3"/>
      <charset val="128"/>
    </font>
    <font>
      <sz val="24"/>
      <name val="ＭＳ Ｐゴシック"/>
      <family val="3"/>
    </font>
    <font>
      <sz val="24"/>
      <name val="ＭＳ Ｐゴシック"/>
      <family val="3"/>
      <charset val="128"/>
    </font>
    <font>
      <sz val="15"/>
      <color theme="1"/>
      <name val="ＭＳ Ｐゴシック"/>
      <family val="3"/>
      <charset val="128"/>
    </font>
    <font>
      <sz val="20"/>
      <color theme="1"/>
      <name val="ＭＳ Ｐゴシック"/>
      <family val="3"/>
      <charset val="128"/>
    </font>
    <font>
      <sz val="11"/>
      <color theme="1"/>
      <name val="ＭＳ Ｐゴシック"/>
      <family val="3"/>
      <charset val="128"/>
    </font>
    <font>
      <sz val="11"/>
      <color rgb="FFFF0000"/>
      <name val="ＭＳ Ｐゴシック"/>
      <family val="3"/>
    </font>
    <font>
      <sz val="14"/>
      <color theme="1"/>
      <name val="ＭＳ ゴシック"/>
      <family val="3"/>
      <charset val="128"/>
    </font>
    <font>
      <sz val="10"/>
      <name val="Arial"/>
      <family val="3"/>
      <charset val="128"/>
    </font>
    <font>
      <sz val="15"/>
      <color theme="0" tint="-4.9989318521683403E-2"/>
      <name val="ＭＳ Ｐゴシック"/>
      <family val="3"/>
      <charset val="128"/>
    </font>
    <font>
      <sz val="20"/>
      <color theme="2"/>
      <name val="ＭＳ Ｐゴシック"/>
      <family val="3"/>
      <charset val="128"/>
    </font>
    <font>
      <sz val="11"/>
      <color rgb="FFFF0000"/>
      <name val="ＭＳ Ｐゴシック"/>
      <family val="3"/>
      <charset val="128"/>
    </font>
    <font>
      <sz val="14"/>
      <color theme="1"/>
      <name val="ＭＳ ゴシック"/>
      <family val="3"/>
    </font>
    <font>
      <u/>
      <sz val="18"/>
      <color theme="8"/>
      <name val="ＭＳ Ｐゴシック"/>
      <family val="3"/>
      <charset val="128"/>
    </font>
    <font>
      <sz val="12"/>
      <color rgb="FFFF0000"/>
      <name val="游ゴシック"/>
      <family val="2"/>
      <charset val="128"/>
      <scheme val="minor"/>
    </font>
    <font>
      <sz val="12"/>
      <color rgb="FFFF0000"/>
      <name val="游ゴシック"/>
      <family val="3"/>
      <charset val="128"/>
      <scheme val="minor"/>
    </font>
    <font>
      <sz val="8"/>
      <name val="ＭＳ ゴシック"/>
      <family val="3"/>
      <charset val="128"/>
    </font>
    <font>
      <b/>
      <sz val="12"/>
      <color rgb="FFFF0000"/>
      <name val="ＭＳ Ｐゴシック"/>
      <family val="3"/>
      <charset val="128"/>
    </font>
  </fonts>
  <fills count="39">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43"/>
        <bgColor indexed="26"/>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55"/>
        <bgColor indexed="23"/>
      </patternFill>
    </fill>
    <fill>
      <patternFill patternType="solid">
        <fgColor indexed="26"/>
        <bgColor indexed="9"/>
      </patternFill>
    </fill>
    <fill>
      <patternFill patternType="solid">
        <fgColor indexed="22"/>
        <bgColor indexed="31"/>
      </patternFill>
    </fill>
    <fill>
      <patternFill patternType="solid">
        <fgColor theme="4" tint="0.79998168889431442"/>
        <bgColor indexed="27"/>
      </patternFill>
    </fill>
    <fill>
      <patternFill patternType="solid">
        <fgColor theme="0" tint="-4.9989318521683403E-2"/>
        <bgColor indexed="64"/>
      </patternFill>
    </fill>
    <fill>
      <patternFill patternType="solid">
        <fgColor rgb="FFFFFF00"/>
        <bgColor indexed="64"/>
      </patternFill>
    </fill>
    <fill>
      <patternFill patternType="solid">
        <fgColor theme="9" tint="0.79998168889431442"/>
        <bgColor indexed="27"/>
      </patternFill>
    </fill>
    <fill>
      <patternFill patternType="solid">
        <fgColor theme="9" tint="0.79998168889431442"/>
        <bgColor indexed="64"/>
      </patternFill>
    </fill>
    <fill>
      <patternFill patternType="solid">
        <fgColor theme="7" tint="0.39997558519241921"/>
        <bgColor indexed="64"/>
      </patternFill>
    </fill>
    <fill>
      <patternFill patternType="solid">
        <fgColor theme="4" tint="0.79998168889431442"/>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0"/>
        <bgColor indexed="64"/>
      </patternFill>
    </fill>
    <fill>
      <patternFill patternType="solid">
        <fgColor rgb="FFE2EFDA"/>
        <bgColor indexed="27"/>
      </patternFill>
    </fill>
    <fill>
      <patternFill patternType="solid">
        <fgColor rgb="FFF2F2F2"/>
        <bgColor indexed="64"/>
      </patternFill>
    </fill>
    <fill>
      <patternFill patternType="solid">
        <fgColor rgb="FFE1FFFF"/>
        <bgColor indexed="64"/>
      </patternFill>
    </fill>
    <fill>
      <patternFill patternType="solid">
        <fgColor theme="5" tint="0.59999389629810485"/>
        <bgColor indexed="64"/>
      </patternFill>
    </fill>
    <fill>
      <patternFill patternType="solid">
        <fgColor rgb="FFFFFFFF"/>
        <bgColor indexed="64"/>
      </patternFill>
    </fill>
  </fills>
  <borders count="21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diagonal/>
    </border>
    <border>
      <left style="medium">
        <color indexed="8"/>
      </left>
      <right style="thin">
        <color indexed="8"/>
      </right>
      <top style="hair">
        <color indexed="8"/>
      </top>
      <bottom style="hair">
        <color indexed="8"/>
      </bottom>
      <diagonal/>
    </border>
    <border>
      <left style="thin">
        <color indexed="8"/>
      </left>
      <right style="thin">
        <color indexed="8"/>
      </right>
      <top style="medium">
        <color indexed="64"/>
      </top>
      <bottom/>
      <diagonal/>
    </border>
    <border>
      <left style="thin">
        <color indexed="8"/>
      </left>
      <right style="thin">
        <color indexed="8"/>
      </right>
      <top style="medium">
        <color indexed="8"/>
      </top>
      <bottom/>
      <diagonal/>
    </border>
    <border>
      <left style="thin">
        <color indexed="8"/>
      </left>
      <right style="thin">
        <color indexed="8"/>
      </right>
      <top style="medium">
        <color indexed="8"/>
      </top>
      <bottom style="medium">
        <color indexed="64"/>
      </bottom>
      <diagonal/>
    </border>
    <border>
      <left style="thin">
        <color indexed="8"/>
      </left>
      <right style="thin">
        <color indexed="8"/>
      </right>
      <top/>
      <bottom style="medium">
        <color indexed="64"/>
      </bottom>
      <diagonal/>
    </border>
    <border>
      <left style="medium">
        <color indexed="64"/>
      </left>
      <right/>
      <top/>
      <bottom/>
      <diagonal/>
    </border>
    <border>
      <left/>
      <right style="thin">
        <color indexed="8"/>
      </right>
      <top/>
      <bottom/>
      <diagonal/>
    </border>
    <border>
      <left style="thin">
        <color indexed="8"/>
      </left>
      <right/>
      <top style="medium">
        <color indexed="64"/>
      </top>
      <bottom/>
      <diagonal/>
    </border>
    <border>
      <left style="thin">
        <color indexed="8"/>
      </left>
      <right/>
      <top/>
      <bottom/>
      <diagonal/>
    </border>
    <border>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8"/>
      </right>
      <top style="hair">
        <color indexed="8"/>
      </top>
      <bottom style="hair">
        <color indexed="8"/>
      </bottom>
      <diagonal/>
    </border>
    <border>
      <left style="thin">
        <color indexed="8"/>
      </left>
      <right style="thin">
        <color indexed="8"/>
      </right>
      <top style="hair">
        <color indexed="8"/>
      </top>
      <bottom style="hair">
        <color indexed="8"/>
      </bottom>
      <diagonal/>
    </border>
    <border>
      <left style="medium">
        <color indexed="64"/>
      </left>
      <right/>
      <top style="medium">
        <color indexed="64"/>
      </top>
      <bottom style="medium">
        <color indexed="64"/>
      </bottom>
      <diagonal/>
    </border>
    <border>
      <left style="medium">
        <color indexed="8"/>
      </left>
      <right style="thin">
        <color indexed="8"/>
      </right>
      <top style="double">
        <color indexed="8"/>
      </top>
      <bottom style="hair">
        <color indexed="8"/>
      </bottom>
      <diagonal/>
    </border>
    <border>
      <left style="thin">
        <color indexed="8"/>
      </left>
      <right style="thin">
        <color indexed="8"/>
      </right>
      <top style="medium">
        <color indexed="64"/>
      </top>
      <bottom style="medium">
        <color indexed="64"/>
      </bottom>
      <diagonal/>
    </border>
    <border>
      <left style="thin">
        <color indexed="8"/>
      </left>
      <right style="thin">
        <color indexed="64"/>
      </right>
      <top style="double">
        <color indexed="8"/>
      </top>
      <bottom style="hair">
        <color indexed="8"/>
      </bottom>
      <diagonal/>
    </border>
    <border>
      <left style="thin">
        <color indexed="8"/>
      </left>
      <right style="thin">
        <color indexed="64"/>
      </right>
      <top style="hair">
        <color indexed="8"/>
      </top>
      <bottom style="hair">
        <color indexed="8"/>
      </bottom>
      <diagonal/>
    </border>
    <border>
      <left style="thin">
        <color indexed="8"/>
      </left>
      <right/>
      <top style="medium">
        <color indexed="64"/>
      </top>
      <bottom style="medium">
        <color indexed="64"/>
      </bottom>
      <diagonal/>
    </border>
    <border>
      <left style="thin">
        <color indexed="8"/>
      </left>
      <right style="thin">
        <color indexed="8"/>
      </right>
      <top style="double">
        <color indexed="8"/>
      </top>
      <bottom style="hair">
        <color indexed="8"/>
      </bottom>
      <diagonal/>
    </border>
    <border>
      <left style="thin">
        <color indexed="8"/>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diagonal/>
    </border>
    <border>
      <left style="double">
        <color indexed="8"/>
      </left>
      <right/>
      <top style="double">
        <color indexed="8"/>
      </top>
      <bottom style="double">
        <color indexed="8"/>
      </bottom>
      <diagonal/>
    </border>
    <border>
      <left style="thin">
        <color indexed="8"/>
      </left>
      <right/>
      <top style="double">
        <color indexed="8"/>
      </top>
      <bottom style="double">
        <color indexed="8"/>
      </bottom>
      <diagonal/>
    </border>
    <border>
      <left style="thin">
        <color indexed="64"/>
      </left>
      <right style="thin">
        <color indexed="8"/>
      </right>
      <top style="medium">
        <color indexed="64"/>
      </top>
      <bottom/>
      <diagonal/>
    </border>
    <border>
      <left style="thin">
        <color indexed="64"/>
      </left>
      <right style="thin">
        <color indexed="8"/>
      </right>
      <top/>
      <bottom/>
      <diagonal/>
    </border>
    <border>
      <left style="thin">
        <color indexed="64"/>
      </left>
      <right style="thin">
        <color indexed="8"/>
      </right>
      <top/>
      <bottom style="medium">
        <color indexed="64"/>
      </bottom>
      <diagonal/>
    </border>
    <border>
      <left/>
      <right style="medium">
        <color indexed="64"/>
      </right>
      <top style="medium">
        <color indexed="64"/>
      </top>
      <bottom style="medium">
        <color indexed="64"/>
      </bottom>
      <diagonal/>
    </border>
    <border>
      <left/>
      <right/>
      <top style="double">
        <color indexed="8"/>
      </top>
      <bottom style="double">
        <color indexed="8"/>
      </bottom>
      <diagonal/>
    </border>
    <border>
      <left/>
      <right style="thin">
        <color indexed="8"/>
      </right>
      <top style="double">
        <color indexed="8"/>
      </top>
      <bottom style="thin">
        <color indexed="64"/>
      </bottom>
      <diagonal/>
    </border>
    <border>
      <left style="thin">
        <color indexed="8"/>
      </left>
      <right/>
      <top style="double">
        <color indexed="8"/>
      </top>
      <bottom style="thin">
        <color indexed="64"/>
      </bottom>
      <diagonal/>
    </border>
    <border>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indexed="64"/>
      </left>
      <right/>
      <top style="medium">
        <color indexed="64"/>
      </top>
      <bottom style="thin">
        <color indexed="64"/>
      </bottom>
      <diagonal/>
    </border>
    <border>
      <left/>
      <right/>
      <top style="double">
        <color indexed="8"/>
      </top>
      <bottom/>
      <diagonal/>
    </border>
    <border>
      <left/>
      <right style="double">
        <color indexed="8"/>
      </right>
      <top style="double">
        <color indexed="8"/>
      </top>
      <bottom/>
      <diagonal/>
    </border>
    <border diagonalDown="1">
      <left/>
      <right style="thin">
        <color indexed="8"/>
      </right>
      <top/>
      <bottom style="double">
        <color indexed="8"/>
      </bottom>
      <diagonal style="thin">
        <color indexed="8"/>
      </diagonal>
    </border>
    <border>
      <left/>
      <right/>
      <top style="double">
        <color rgb="FFFF0000"/>
      </top>
      <bottom style="double">
        <color rgb="FFFF0000"/>
      </bottom>
      <diagonal/>
    </border>
    <border>
      <left/>
      <right style="double">
        <color rgb="FFFF0000"/>
      </right>
      <top style="double">
        <color rgb="FFFF0000"/>
      </top>
      <bottom style="double">
        <color rgb="FFFF0000"/>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right style="thin">
        <color indexed="8"/>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double">
        <color indexed="64"/>
      </left>
      <right/>
      <top style="thin">
        <color indexed="64"/>
      </top>
      <bottom style="medium">
        <color indexed="64"/>
      </bottom>
      <diagonal/>
    </border>
    <border>
      <left style="double">
        <color indexed="64"/>
      </left>
      <right/>
      <top/>
      <bottom style="medium">
        <color indexed="64"/>
      </bottom>
      <diagonal/>
    </border>
    <border>
      <left/>
      <right/>
      <top/>
      <bottom style="thin">
        <color indexed="64"/>
      </bottom>
      <diagonal/>
    </border>
    <border>
      <left style="thin">
        <color indexed="8"/>
      </left>
      <right/>
      <top/>
      <bottom style="medium">
        <color indexed="64"/>
      </bottom>
      <diagonal/>
    </border>
    <border>
      <left/>
      <right style="thin">
        <color indexed="8"/>
      </right>
      <top style="medium">
        <color indexed="64"/>
      </top>
      <bottom/>
      <diagonal/>
    </border>
    <border>
      <left/>
      <right/>
      <top/>
      <bottom style="double">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double">
        <color indexed="8"/>
      </left>
      <right/>
      <top style="medium">
        <color indexed="64"/>
      </top>
      <bottom style="double">
        <color indexed="8"/>
      </bottom>
      <diagonal/>
    </border>
    <border>
      <left style="double">
        <color indexed="8"/>
      </left>
      <right style="medium">
        <color indexed="64"/>
      </right>
      <top style="medium">
        <color indexed="64"/>
      </top>
      <bottom style="double">
        <color indexed="8"/>
      </bottom>
      <diagonal/>
    </border>
    <border>
      <left style="medium">
        <color indexed="64"/>
      </left>
      <right/>
      <top style="double">
        <color indexed="8"/>
      </top>
      <bottom/>
      <diagonal/>
    </border>
    <border>
      <left style="double">
        <color indexed="8"/>
      </left>
      <right style="medium">
        <color indexed="64"/>
      </right>
      <top style="double">
        <color indexed="8"/>
      </top>
      <bottom style="double">
        <color indexed="8"/>
      </bottom>
      <diagonal/>
    </border>
    <border>
      <left style="medium">
        <color indexed="64"/>
      </left>
      <right/>
      <top style="double">
        <color rgb="FFFF0000"/>
      </top>
      <bottom style="double">
        <color rgb="FFFF0000"/>
      </bottom>
      <diagonal/>
    </border>
    <border>
      <left style="medium">
        <color indexed="64"/>
      </left>
      <right style="double">
        <color indexed="8"/>
      </right>
      <top/>
      <bottom style="double">
        <color indexed="8"/>
      </bottom>
      <diagonal/>
    </border>
    <border>
      <left/>
      <right style="medium">
        <color indexed="64"/>
      </right>
      <top style="double">
        <color indexed="8"/>
      </top>
      <bottom style="double">
        <color indexed="8"/>
      </bottom>
      <diagonal/>
    </border>
    <border>
      <left style="medium">
        <color indexed="64"/>
      </left>
      <right/>
      <top style="double">
        <color indexed="8"/>
      </top>
      <bottom style="double">
        <color indexed="8"/>
      </bottom>
      <diagonal/>
    </border>
    <border>
      <left style="medium">
        <color indexed="64"/>
      </left>
      <right style="double">
        <color indexed="8"/>
      </right>
      <top style="double">
        <color indexed="8"/>
      </top>
      <bottom style="thin">
        <color indexed="64"/>
      </bottom>
      <diagonal/>
    </border>
    <border>
      <left/>
      <right style="medium">
        <color indexed="64"/>
      </right>
      <top style="double">
        <color indexed="8"/>
      </top>
      <bottom style="thin">
        <color indexed="64"/>
      </bottom>
      <diagonal/>
    </border>
    <border>
      <left style="medium">
        <color indexed="64"/>
      </left>
      <right style="double">
        <color indexed="8"/>
      </right>
      <top/>
      <bottom style="thin">
        <color indexed="8"/>
      </bottom>
      <diagonal/>
    </border>
    <border>
      <left/>
      <right style="medium">
        <color indexed="64"/>
      </right>
      <top/>
      <bottom style="thin">
        <color indexed="8"/>
      </bottom>
      <diagonal/>
    </border>
    <border>
      <left style="thin">
        <color theme="4" tint="0.39997558519241921"/>
      </left>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style="thin">
        <color theme="4" tint="0.39997558519241921"/>
      </left>
      <right/>
      <top style="double">
        <color indexed="64"/>
      </top>
      <bottom/>
      <diagonal/>
    </border>
    <border>
      <left style="thin">
        <color theme="7" tint="0.39994506668294322"/>
      </left>
      <right style="thin">
        <color theme="7" tint="0.39994506668294322"/>
      </right>
      <top/>
      <bottom/>
      <diagonal/>
    </border>
    <border>
      <left style="medium">
        <color indexed="64"/>
      </left>
      <right style="double">
        <color indexed="8"/>
      </right>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hair">
        <color indexed="64"/>
      </top>
      <bottom style="hair">
        <color indexed="64"/>
      </bottom>
      <diagonal/>
    </border>
    <border>
      <left style="thin">
        <color indexed="8"/>
      </left>
      <right style="thin">
        <color indexed="8"/>
      </right>
      <top/>
      <bottom/>
      <diagonal/>
    </border>
    <border>
      <left style="thin">
        <color indexed="64"/>
      </left>
      <right style="thin">
        <color indexed="8"/>
      </right>
      <top style="hair">
        <color indexed="64"/>
      </top>
      <bottom style="hair">
        <color indexed="8"/>
      </bottom>
      <diagonal/>
    </border>
    <border>
      <left/>
      <right style="thin">
        <color indexed="8"/>
      </right>
      <top style="double">
        <color indexed="8"/>
      </top>
      <bottom/>
      <diagonal/>
    </border>
    <border>
      <left style="thin">
        <color indexed="8"/>
      </left>
      <right/>
      <top style="thin">
        <color indexed="64"/>
      </top>
      <bottom style="thin">
        <color indexed="8"/>
      </bottom>
      <diagonal/>
    </border>
    <border>
      <left/>
      <right style="medium">
        <color indexed="64"/>
      </right>
      <top style="thin">
        <color indexed="64"/>
      </top>
      <bottom style="thin">
        <color indexed="8"/>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8"/>
      </left>
      <right style="thin">
        <color indexed="8"/>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style="double">
        <color indexed="64"/>
      </left>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8"/>
      </top>
      <bottom/>
      <diagonal/>
    </border>
    <border>
      <left style="medium">
        <color indexed="64"/>
      </left>
      <right/>
      <top style="medium">
        <color indexed="8"/>
      </top>
      <bottom style="medium">
        <color indexed="64"/>
      </bottom>
      <diagonal/>
    </border>
    <border>
      <left style="medium">
        <color indexed="64"/>
      </left>
      <right style="double">
        <color indexed="64"/>
      </right>
      <top/>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double">
        <color indexed="64"/>
      </right>
      <top style="thin">
        <color indexed="64"/>
      </top>
      <bottom style="thin">
        <color indexed="64"/>
      </bottom>
      <diagonal/>
    </border>
    <border>
      <left/>
      <right/>
      <top style="thin">
        <color indexed="64"/>
      </top>
      <bottom/>
      <diagonal/>
    </border>
    <border>
      <left style="thin">
        <color indexed="8"/>
      </left>
      <right/>
      <top style="thin">
        <color indexed="8"/>
      </top>
      <bottom/>
      <diagonal/>
    </border>
    <border>
      <left style="medium">
        <color indexed="64"/>
      </left>
      <right style="double">
        <color indexed="8"/>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medium">
        <color indexed="64"/>
      </right>
      <top style="thin">
        <color indexed="8"/>
      </top>
      <bottom style="thin">
        <color indexed="8"/>
      </bottom>
      <diagonal/>
    </border>
    <border>
      <left style="double">
        <color indexed="8"/>
      </left>
      <right/>
      <top style="thin">
        <color indexed="8"/>
      </top>
      <bottom style="thin">
        <color indexed="8"/>
      </bottom>
      <diagonal/>
    </border>
    <border>
      <left style="thin">
        <color indexed="8"/>
      </left>
      <right/>
      <top style="thin">
        <color indexed="8"/>
      </top>
      <bottom style="thin">
        <color indexed="64"/>
      </bottom>
      <diagonal/>
    </border>
    <border>
      <left/>
      <right style="medium">
        <color indexed="64"/>
      </right>
      <top style="thin">
        <color indexed="8"/>
      </top>
      <bottom style="thin">
        <color indexed="64"/>
      </bottom>
      <diagonal/>
    </border>
    <border>
      <left style="medium">
        <color indexed="64"/>
      </left>
      <right style="double">
        <color indexed="8"/>
      </right>
      <top style="thin">
        <color indexed="8"/>
      </top>
      <bottom/>
      <diagonal/>
    </border>
    <border>
      <left/>
      <right style="thin">
        <color indexed="8"/>
      </right>
      <top style="thin">
        <color indexed="8"/>
      </top>
      <bottom/>
      <diagonal/>
    </border>
    <border>
      <left style="double">
        <color indexed="8"/>
      </left>
      <right/>
      <top style="thin">
        <color indexed="8"/>
      </top>
      <bottom/>
      <diagonal/>
    </border>
    <border>
      <left style="thin">
        <color indexed="8"/>
      </left>
      <right style="thin">
        <color indexed="8"/>
      </right>
      <top style="thin">
        <color indexed="8"/>
      </top>
      <bottom style="thin">
        <color indexed="8"/>
      </bottom>
      <diagonal/>
    </border>
    <border>
      <left style="medium">
        <color indexed="64"/>
      </left>
      <right style="double">
        <color indexed="8"/>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right style="thin">
        <color indexed="8"/>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diagonal/>
    </border>
    <border>
      <left/>
      <right style="double">
        <color indexed="64"/>
      </right>
      <top style="thin">
        <color indexed="64"/>
      </top>
      <bottom/>
      <diagonal/>
    </border>
    <border>
      <left style="thin">
        <color indexed="64"/>
      </left>
      <right style="thin">
        <color indexed="64"/>
      </right>
      <top style="medium">
        <color indexed="64"/>
      </top>
      <bottom style="hair">
        <color indexed="64"/>
      </bottom>
      <diagonal/>
    </border>
    <border>
      <left style="medium">
        <color indexed="64"/>
      </left>
      <right/>
      <top style="thin">
        <color indexed="64"/>
      </top>
      <bottom style="medium">
        <color indexed="64"/>
      </bottom>
      <diagonal/>
    </border>
    <border>
      <left/>
      <right style="double">
        <color indexed="64"/>
      </right>
      <top style="thin">
        <color indexed="64"/>
      </top>
      <bottom style="medium">
        <color indexed="64"/>
      </bottom>
      <diagonal/>
    </border>
    <border>
      <left/>
      <right style="double">
        <color indexed="64"/>
      </right>
      <top/>
      <bottom style="medium">
        <color indexed="64"/>
      </bottom>
      <diagonal/>
    </border>
    <border>
      <left/>
      <right style="double">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top/>
      <bottom style="hair">
        <color indexed="64"/>
      </bottom>
      <diagonal/>
    </border>
    <border>
      <left/>
      <right style="thin">
        <color indexed="8"/>
      </right>
      <top style="thin">
        <color indexed="64"/>
      </top>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hair">
        <color indexed="64"/>
      </bottom>
      <diagonal/>
    </border>
    <border>
      <left style="thin">
        <color indexed="8"/>
      </left>
      <right style="thin">
        <color indexed="64"/>
      </right>
      <top style="medium">
        <color indexed="64"/>
      </top>
      <bottom/>
      <diagonal/>
    </border>
    <border>
      <left style="thin">
        <color indexed="8"/>
      </left>
      <right style="thin">
        <color indexed="64"/>
      </right>
      <top/>
      <bottom/>
      <diagonal/>
    </border>
    <border>
      <left style="double">
        <color indexed="64"/>
      </left>
      <right/>
      <top style="thin">
        <color indexed="64"/>
      </top>
      <bottom style="thin">
        <color indexed="64"/>
      </bottom>
      <diagonal/>
    </border>
    <border>
      <left style="medium">
        <color indexed="64"/>
      </left>
      <right style="thin">
        <color indexed="64"/>
      </right>
      <top/>
      <bottom style="medium">
        <color indexed="64"/>
      </bottom>
      <diagonal/>
    </border>
    <border>
      <left/>
      <right style="double">
        <color indexed="64"/>
      </right>
      <top style="medium">
        <color indexed="64"/>
      </top>
      <bottom style="medium">
        <color indexed="64"/>
      </bottom>
      <diagonal/>
    </border>
    <border>
      <left style="medium">
        <color indexed="64"/>
      </left>
      <right style="thin">
        <color indexed="64"/>
      </right>
      <top/>
      <bottom/>
      <diagonal/>
    </border>
    <border>
      <left style="thin">
        <color indexed="8"/>
      </left>
      <right style="thin">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hair">
        <color indexed="64"/>
      </bottom>
      <diagonal/>
    </border>
    <border>
      <left/>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thin">
        <color indexed="8"/>
      </right>
      <top style="medium">
        <color indexed="64"/>
      </top>
      <bottom style="medium">
        <color indexed="64"/>
      </bottom>
      <diagonal/>
    </border>
    <border>
      <left/>
      <right style="thin">
        <color indexed="8"/>
      </right>
      <top style="medium">
        <color indexed="64"/>
      </top>
      <bottom style="double">
        <color indexed="64"/>
      </bottom>
      <diagonal/>
    </border>
    <border>
      <left/>
      <right/>
      <top style="medium">
        <color indexed="64"/>
      </top>
      <bottom style="double">
        <color indexed="8"/>
      </bottom>
      <diagonal/>
    </border>
    <border>
      <left/>
      <right style="thin">
        <color indexed="64"/>
      </right>
      <top style="medium">
        <color indexed="64"/>
      </top>
      <bottom style="double">
        <color indexed="64"/>
      </bottom>
      <diagonal/>
    </border>
    <border>
      <left style="thin">
        <color indexed="8"/>
      </left>
      <right style="thin">
        <color indexed="8"/>
      </right>
      <top/>
      <bottom style="hair">
        <color indexed="8"/>
      </bottom>
      <diagonal/>
    </border>
    <border>
      <left style="medium">
        <color indexed="64"/>
      </left>
      <right style="double">
        <color indexed="8"/>
      </right>
      <top/>
      <bottom/>
      <diagonal/>
    </border>
    <border>
      <left style="double">
        <color indexed="8"/>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top style="thin">
        <color indexed="64"/>
      </top>
      <bottom style="thin">
        <color indexed="64"/>
      </bottom>
      <diagonal/>
    </border>
    <border>
      <left style="medium">
        <color indexed="64"/>
      </left>
      <right/>
      <top style="double">
        <color indexed="64"/>
      </top>
      <bottom style="double">
        <color indexed="8"/>
      </bottom>
      <diagonal/>
    </border>
    <border>
      <left/>
      <right/>
      <top style="double">
        <color indexed="64"/>
      </top>
      <bottom style="double">
        <color indexed="8"/>
      </bottom>
      <diagonal/>
    </border>
    <border>
      <left/>
      <right style="double">
        <color indexed="64"/>
      </right>
      <top style="double">
        <color indexed="64"/>
      </top>
      <bottom style="double">
        <color indexed="8"/>
      </bottom>
      <diagonal/>
    </border>
    <border>
      <left style="medium">
        <color indexed="64"/>
      </left>
      <right/>
      <top style="medium">
        <color indexed="64"/>
      </top>
      <bottom style="double">
        <color indexed="8"/>
      </bottom>
      <diagonal/>
    </border>
    <border>
      <left/>
      <right style="double">
        <color indexed="8"/>
      </right>
      <top style="medium">
        <color indexed="64"/>
      </top>
      <bottom style="double">
        <color indexed="8"/>
      </bottom>
      <diagonal/>
    </border>
    <border>
      <left style="double">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style="thin">
        <color indexed="64"/>
      </right>
      <top/>
      <bottom style="medium">
        <color indexed="64"/>
      </bottom>
      <diagonal/>
    </border>
    <border>
      <left/>
      <right style="thin">
        <color indexed="8"/>
      </right>
      <top/>
      <bottom style="thin">
        <color indexed="64"/>
      </bottom>
      <diagonal/>
    </border>
    <border>
      <left/>
      <right style="thin">
        <color indexed="64"/>
      </right>
      <top/>
      <bottom/>
      <diagonal/>
    </border>
  </borders>
  <cellStyleXfs count="51">
    <xf numFmtId="0" fontId="0" fillId="0" borderId="0">
      <alignment vertical="center"/>
    </xf>
    <xf numFmtId="0" fontId="2" fillId="2" borderId="0" applyNumberFormat="0" applyBorder="0" applyProtection="0">
      <alignment vertical="center"/>
    </xf>
    <xf numFmtId="0" fontId="2" fillId="3" borderId="0" applyNumberFormat="0" applyBorder="0" applyProtection="0">
      <alignment vertical="center"/>
    </xf>
    <xf numFmtId="0" fontId="2" fillId="4" borderId="0" applyNumberFormat="0" applyBorder="0" applyProtection="0">
      <alignment vertical="center"/>
    </xf>
    <xf numFmtId="0" fontId="2" fillId="5" borderId="0" applyNumberFormat="0" applyBorder="0" applyProtection="0">
      <alignment vertical="center"/>
    </xf>
    <xf numFmtId="0" fontId="2" fillId="6" borderId="0" applyNumberFormat="0" applyBorder="0" applyProtection="0">
      <alignment vertical="center"/>
    </xf>
    <xf numFmtId="0" fontId="2" fillId="7" borderId="0" applyNumberFormat="0" applyBorder="0" applyProtection="0">
      <alignment vertical="center"/>
    </xf>
    <xf numFmtId="0" fontId="2" fillId="8" borderId="0" applyNumberFormat="0" applyBorder="0" applyProtection="0">
      <alignment vertical="center"/>
    </xf>
    <xf numFmtId="0" fontId="2" fillId="9" borderId="0" applyNumberFormat="0" applyBorder="0" applyProtection="0">
      <alignment vertical="center"/>
    </xf>
    <xf numFmtId="0" fontId="2" fillId="10" borderId="0" applyNumberFormat="0" applyBorder="0" applyProtection="0">
      <alignment vertical="center"/>
    </xf>
    <xf numFmtId="0" fontId="2" fillId="5" borderId="0" applyNumberFormat="0" applyBorder="0" applyProtection="0">
      <alignment vertical="center"/>
    </xf>
    <xf numFmtId="0" fontId="2" fillId="8" borderId="0" applyNumberFormat="0" applyBorder="0" applyProtection="0">
      <alignment vertical="center"/>
    </xf>
    <xf numFmtId="0" fontId="2" fillId="11" borderId="0" applyNumberFormat="0" applyBorder="0" applyProtection="0">
      <alignment vertical="center"/>
    </xf>
    <xf numFmtId="0" fontId="3" fillId="12" borderId="0" applyNumberFormat="0" applyBorder="0" applyProtection="0">
      <alignment vertical="center"/>
    </xf>
    <xf numFmtId="0" fontId="3" fillId="9" borderId="0" applyNumberFormat="0" applyBorder="0" applyProtection="0">
      <alignment vertical="center"/>
    </xf>
    <xf numFmtId="0" fontId="3" fillId="10" borderId="0" applyNumberFormat="0" applyBorder="0" applyProtection="0">
      <alignment vertical="center"/>
    </xf>
    <xf numFmtId="0" fontId="3" fillId="13" borderId="0" applyNumberFormat="0" applyBorder="0" applyProtection="0">
      <alignment vertical="center"/>
    </xf>
    <xf numFmtId="0" fontId="3" fillId="14" borderId="0" applyNumberFormat="0" applyBorder="0" applyProtection="0">
      <alignment vertical="center"/>
    </xf>
    <xf numFmtId="0" fontId="3" fillId="15" borderId="0" applyNumberFormat="0" applyBorder="0" applyProtection="0">
      <alignment vertical="center"/>
    </xf>
    <xf numFmtId="0" fontId="4" fillId="16" borderId="0" applyNumberFormat="0" applyBorder="0" applyProtection="0">
      <alignment vertical="center"/>
    </xf>
    <xf numFmtId="0" fontId="3" fillId="17" borderId="0" applyNumberFormat="0" applyBorder="0" applyProtection="0">
      <alignment vertical="center"/>
    </xf>
    <xf numFmtId="0" fontId="3" fillId="18" borderId="0" applyNumberFormat="0" applyBorder="0" applyProtection="0">
      <alignment vertical="center"/>
    </xf>
    <xf numFmtId="0" fontId="3" fillId="19" borderId="0" applyNumberFormat="0" applyBorder="0" applyProtection="0">
      <alignment vertical="center"/>
    </xf>
    <xf numFmtId="0" fontId="3" fillId="13" borderId="0" applyNumberFormat="0" applyBorder="0" applyProtection="0">
      <alignment vertical="center"/>
    </xf>
    <xf numFmtId="0" fontId="3" fillId="14" borderId="0" applyNumberFormat="0" applyBorder="0" applyProtection="0">
      <alignment vertical="center"/>
    </xf>
    <xf numFmtId="0" fontId="3" fillId="20" borderId="0" applyNumberFormat="0" applyBorder="0" applyProtection="0">
      <alignment vertical="center"/>
    </xf>
    <xf numFmtId="0" fontId="5" fillId="0" borderId="0" applyNumberFormat="0" applyFill="0" applyBorder="0" applyProtection="0">
      <alignment vertical="center"/>
    </xf>
    <xf numFmtId="0" fontId="6" fillId="21" borderId="1" applyNumberFormat="0" applyProtection="0">
      <alignment vertical="center"/>
    </xf>
    <xf numFmtId="0" fontId="7" fillId="22" borderId="2" applyNumberFormat="0" applyProtection="0">
      <alignment vertical="center"/>
    </xf>
    <xf numFmtId="0" fontId="8" fillId="0" borderId="3" applyNumberFormat="0" applyFill="0" applyProtection="0">
      <alignment vertical="center"/>
    </xf>
    <xf numFmtId="0" fontId="9" fillId="7" borderId="4" applyNumberFormat="0" applyProtection="0">
      <alignment vertical="center"/>
    </xf>
    <xf numFmtId="0" fontId="10" fillId="23" borderId="5" applyNumberFormat="0" applyProtection="0">
      <alignment vertical="center"/>
    </xf>
    <xf numFmtId="0" fontId="11" fillId="3" borderId="0" applyNumberFormat="0" applyBorder="0" applyProtection="0">
      <alignment vertical="center"/>
    </xf>
    <xf numFmtId="0" fontId="12" fillId="4" borderId="0" applyNumberFormat="0" applyBorder="0" applyProtection="0">
      <alignment vertical="center"/>
    </xf>
    <xf numFmtId="0" fontId="13" fillId="0" borderId="6" applyNumberFormat="0" applyFill="0" applyProtection="0">
      <alignment vertical="center"/>
    </xf>
    <xf numFmtId="0" fontId="14" fillId="0" borderId="7" applyNumberFormat="0" applyFill="0" applyProtection="0">
      <alignment vertical="center"/>
    </xf>
    <xf numFmtId="0" fontId="15" fillId="0" borderId="8" applyNumberFormat="0" applyFill="0" applyProtection="0">
      <alignment vertical="center"/>
    </xf>
    <xf numFmtId="0" fontId="15" fillId="0" borderId="0" applyNumberFormat="0" applyFill="0" applyBorder="0" applyProtection="0">
      <alignment vertical="center"/>
    </xf>
    <xf numFmtId="0" fontId="16" fillId="23" borderId="4" applyNumberFormat="0" applyProtection="0">
      <alignment vertical="center"/>
    </xf>
    <xf numFmtId="0" fontId="17" fillId="0" borderId="0" applyNumberFormat="0" applyFill="0" applyBorder="0" applyProtection="0">
      <alignment vertical="center"/>
    </xf>
    <xf numFmtId="0" fontId="18" fillId="0" borderId="0" applyNumberFormat="0" applyFill="0" applyBorder="0" applyProtection="0">
      <alignment vertical="center"/>
    </xf>
    <xf numFmtId="0" fontId="19" fillId="0" borderId="9" applyNumberFormat="0" applyFill="0" applyProtection="0">
      <alignment vertical="center"/>
    </xf>
    <xf numFmtId="177" fontId="23" fillId="0" borderId="0" applyFill="0" applyBorder="0" applyAlignment="0" applyProtection="0">
      <alignment vertical="center"/>
    </xf>
    <xf numFmtId="0" fontId="7" fillId="0" borderId="0">
      <alignment vertical="center"/>
    </xf>
    <xf numFmtId="0" fontId="57" fillId="0" borderId="0"/>
    <xf numFmtId="38" fontId="57" fillId="0" borderId="0" applyFont="0" applyFill="0" applyBorder="0" applyAlignment="0" applyProtection="0">
      <alignment vertical="center"/>
    </xf>
    <xf numFmtId="9" fontId="57"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cellStyleXfs>
  <cellXfs count="754">
    <xf numFmtId="0" fontId="0" fillId="0" borderId="0" xfId="0">
      <alignment vertical="center"/>
    </xf>
    <xf numFmtId="0" fontId="24" fillId="0" borderId="0" xfId="0" applyFont="1">
      <alignment vertical="center"/>
    </xf>
    <xf numFmtId="0" fontId="27" fillId="0" borderId="31" xfId="0" applyFont="1" applyBorder="1" applyAlignment="1" applyProtection="1">
      <alignment horizontal="left" vertical="center" wrapText="1"/>
      <protection locked="0"/>
    </xf>
    <xf numFmtId="0" fontId="27" fillId="0" borderId="31" xfId="0" applyFont="1" applyBorder="1" applyAlignment="1" applyProtection="1">
      <alignment horizontal="center" vertical="center" wrapText="1"/>
      <protection locked="0"/>
    </xf>
    <xf numFmtId="0" fontId="27" fillId="0" borderId="31" xfId="0" applyFont="1" applyBorder="1" applyAlignment="1" applyProtection="1">
      <alignment horizontal="center" vertical="center" shrinkToFit="1"/>
      <protection locked="0"/>
    </xf>
    <xf numFmtId="177" fontId="23" fillId="0" borderId="31" xfId="42" applyBorder="1" applyAlignment="1" applyProtection="1">
      <alignment vertical="center" shrinkToFit="1"/>
      <protection locked="0"/>
    </xf>
    <xf numFmtId="0" fontId="27" fillId="0" borderId="38" xfId="0" applyFont="1" applyBorder="1" applyAlignment="1" applyProtection="1">
      <alignment vertical="center" wrapText="1" shrinkToFit="1"/>
      <protection locked="0"/>
    </xf>
    <xf numFmtId="0" fontId="27" fillId="0" borderId="24" xfId="0" applyFont="1" applyBorder="1" applyAlignment="1" applyProtection="1">
      <alignment horizontal="left" vertical="center" wrapText="1"/>
      <protection locked="0"/>
    </xf>
    <xf numFmtId="0" fontId="27" fillId="0" borderId="24" xfId="0" applyFont="1" applyBorder="1" applyAlignment="1" applyProtection="1">
      <alignment horizontal="center" vertical="center" wrapText="1"/>
      <protection locked="0"/>
    </xf>
    <xf numFmtId="0" fontId="27" fillId="0" borderId="24" xfId="0" applyFont="1" applyBorder="1" applyAlignment="1" applyProtection="1">
      <alignment horizontal="center" vertical="center" shrinkToFit="1"/>
      <protection locked="0"/>
    </xf>
    <xf numFmtId="177" fontId="23" fillId="0" borderId="24" xfId="42" applyBorder="1" applyAlignment="1" applyProtection="1">
      <alignment vertical="center" shrinkToFit="1"/>
      <protection locked="0"/>
    </xf>
    <xf numFmtId="177" fontId="23" fillId="0" borderId="24" xfId="42" applyBorder="1" applyAlignment="1" applyProtection="1">
      <alignment vertical="center" wrapText="1" shrinkToFit="1"/>
      <protection locked="0"/>
    </xf>
    <xf numFmtId="0" fontId="27" fillId="0" borderId="33" xfId="0" applyFont="1" applyBorder="1" applyAlignment="1" applyProtection="1">
      <alignment vertical="center" wrapText="1" shrinkToFit="1"/>
      <protection locked="0"/>
    </xf>
    <xf numFmtId="0" fontId="27" fillId="0" borderId="35" xfId="0" applyFont="1" applyBorder="1" applyAlignment="1" applyProtection="1">
      <alignment vertical="center" wrapText="1" shrinkToFit="1"/>
      <protection locked="0"/>
    </xf>
    <xf numFmtId="0" fontId="27" fillId="0" borderId="34" xfId="0" applyFont="1" applyBorder="1" applyAlignment="1" applyProtection="1">
      <alignment vertical="center" wrapText="1" shrinkToFit="1"/>
      <protection locked="0"/>
    </xf>
    <xf numFmtId="0" fontId="27" fillId="0" borderId="36" xfId="0" applyFont="1" applyBorder="1" applyAlignment="1" applyProtection="1">
      <alignment vertical="center" wrapText="1" shrinkToFit="1"/>
      <protection locked="0"/>
    </xf>
    <xf numFmtId="0" fontId="27" fillId="0" borderId="37" xfId="0" applyFont="1" applyBorder="1" applyAlignment="1" applyProtection="1">
      <alignment vertical="center" wrapText="1" shrinkToFit="1"/>
      <protection locked="0"/>
    </xf>
    <xf numFmtId="0" fontId="0" fillId="0" borderId="10" xfId="0" applyBorder="1">
      <alignment vertical="center"/>
    </xf>
    <xf numFmtId="0" fontId="0" fillId="0" borderId="58" xfId="0" applyBorder="1">
      <alignment vertical="center"/>
    </xf>
    <xf numFmtId="0" fontId="0" fillId="0" borderId="59" xfId="0" applyBorder="1">
      <alignment vertical="center"/>
    </xf>
    <xf numFmtId="0" fontId="0" fillId="0" borderId="61" xfId="0" applyBorder="1">
      <alignment vertical="center"/>
    </xf>
    <xf numFmtId="178" fontId="24" fillId="0" borderId="23" xfId="0" applyNumberFormat="1" applyFont="1" applyBorder="1" applyAlignment="1" applyProtection="1">
      <alignment horizontal="center" vertical="center" shrinkToFit="1"/>
      <protection locked="0"/>
    </xf>
    <xf numFmtId="0" fontId="0" fillId="0" borderId="16" xfId="0" applyBorder="1">
      <alignment vertical="center"/>
    </xf>
    <xf numFmtId="0" fontId="0" fillId="0" borderId="60" xfId="0" applyBorder="1">
      <alignment vertical="center"/>
    </xf>
    <xf numFmtId="0" fontId="0" fillId="0" borderId="20" xfId="0" applyBorder="1">
      <alignment vertical="center"/>
    </xf>
    <xf numFmtId="0" fontId="0" fillId="0" borderId="62" xfId="0" applyBorder="1">
      <alignment vertical="center"/>
    </xf>
    <xf numFmtId="0" fontId="21" fillId="25" borderId="0" xfId="0" applyFont="1" applyFill="1" applyAlignment="1">
      <alignment vertical="center" wrapText="1"/>
    </xf>
    <xf numFmtId="0" fontId="21" fillId="0" borderId="0" xfId="0" applyFont="1">
      <alignment vertical="center"/>
    </xf>
    <xf numFmtId="0" fontId="21" fillId="0" borderId="0" xfId="0" applyFont="1" applyAlignment="1">
      <alignment horizontal="center" vertical="center"/>
    </xf>
    <xf numFmtId="0" fontId="21" fillId="25" borderId="16" xfId="0" applyFont="1" applyFill="1" applyBorder="1">
      <alignment vertical="center"/>
    </xf>
    <xf numFmtId="0" fontId="21" fillId="25" borderId="59" xfId="0" applyFont="1" applyFill="1" applyBorder="1">
      <alignment vertical="center"/>
    </xf>
    <xf numFmtId="49" fontId="21" fillId="25" borderId="16" xfId="0" applyNumberFormat="1" applyFont="1" applyFill="1" applyBorder="1">
      <alignment vertical="center"/>
    </xf>
    <xf numFmtId="49" fontId="21" fillId="25" borderId="59" xfId="0" applyNumberFormat="1" applyFont="1" applyFill="1" applyBorder="1">
      <alignment vertical="center"/>
    </xf>
    <xf numFmtId="0" fontId="0" fillId="0" borderId="0" xfId="0" applyAlignment="1">
      <alignment vertical="center" wrapText="1"/>
    </xf>
    <xf numFmtId="0" fontId="21" fillId="25" borderId="0" xfId="0" applyFont="1" applyFill="1">
      <alignment vertical="center"/>
    </xf>
    <xf numFmtId="0" fontId="0" fillId="0" borderId="0" xfId="0" applyAlignment="1">
      <alignment horizontal="center" vertical="center"/>
    </xf>
    <xf numFmtId="49" fontId="21" fillId="0" borderId="0" xfId="0" applyNumberFormat="1" applyFont="1">
      <alignment vertical="center"/>
    </xf>
    <xf numFmtId="0" fontId="22" fillId="27" borderId="67" xfId="0" applyFont="1" applyFill="1" applyBorder="1" applyAlignment="1">
      <alignment vertical="center" wrapText="1"/>
    </xf>
    <xf numFmtId="0" fontId="22" fillId="27" borderId="20" xfId="0" applyFont="1" applyFill="1" applyBorder="1" applyAlignment="1">
      <alignment horizontal="center" vertical="center" wrapText="1"/>
    </xf>
    <xf numFmtId="0" fontId="21" fillId="25" borderId="0" xfId="0" applyFont="1" applyFill="1" applyAlignment="1">
      <alignment horizontal="center" vertical="center"/>
    </xf>
    <xf numFmtId="0" fontId="21" fillId="0" borderId="0" xfId="0" applyFont="1" applyAlignment="1">
      <alignment vertical="center" wrapText="1"/>
    </xf>
    <xf numFmtId="0" fontId="45" fillId="0" borderId="0" xfId="0" applyFont="1">
      <alignment vertical="center"/>
    </xf>
    <xf numFmtId="0" fontId="46" fillId="0" borderId="0" xfId="0" applyFont="1">
      <alignment vertical="center"/>
    </xf>
    <xf numFmtId="177" fontId="45" fillId="0" borderId="0" xfId="0" applyNumberFormat="1" applyFont="1">
      <alignment vertical="center"/>
    </xf>
    <xf numFmtId="0" fontId="0" fillId="0" borderId="0" xfId="0" quotePrefix="1">
      <alignment vertical="center"/>
    </xf>
    <xf numFmtId="0" fontId="45" fillId="0" borderId="0" xfId="0" quotePrefix="1" applyFont="1">
      <alignment vertical="center"/>
    </xf>
    <xf numFmtId="0" fontId="24" fillId="0" borderId="63" xfId="0" applyFont="1" applyBorder="1" applyAlignment="1">
      <alignment vertical="center" wrapText="1"/>
    </xf>
    <xf numFmtId="0" fontId="43" fillId="0" borderId="0" xfId="0" applyFont="1">
      <alignment vertical="center"/>
    </xf>
    <xf numFmtId="0" fontId="44" fillId="0" borderId="0" xfId="0" applyFont="1">
      <alignment vertical="center"/>
    </xf>
    <xf numFmtId="0" fontId="0" fillId="0" borderId="16" xfId="0" applyBorder="1" applyAlignment="1">
      <alignment horizontal="center" vertical="center"/>
    </xf>
    <xf numFmtId="0" fontId="0" fillId="0" borderId="70" xfId="0" applyBorder="1">
      <alignment vertical="center"/>
    </xf>
    <xf numFmtId="0" fontId="0" fillId="28" borderId="0" xfId="0" applyFill="1">
      <alignment vertical="center"/>
    </xf>
    <xf numFmtId="0" fontId="32" fillId="0" borderId="0" xfId="0" applyFont="1">
      <alignment vertical="center"/>
    </xf>
    <xf numFmtId="0" fontId="21" fillId="25" borderId="17" xfId="0" applyFont="1" applyFill="1" applyBorder="1" applyAlignment="1">
      <alignment horizontal="center" vertical="center"/>
    </xf>
    <xf numFmtId="0" fontId="32" fillId="0" borderId="0" xfId="0" applyFont="1" applyAlignment="1">
      <alignment horizontal="center" vertical="center"/>
    </xf>
    <xf numFmtId="0" fontId="0" fillId="28" borderId="10" xfId="0" applyFill="1" applyBorder="1">
      <alignment vertical="center"/>
    </xf>
    <xf numFmtId="0" fontId="0" fillId="28" borderId="58" xfId="0" applyFill="1" applyBorder="1">
      <alignment vertical="center"/>
    </xf>
    <xf numFmtId="0" fontId="0" fillId="28" borderId="20" xfId="0" applyFill="1" applyBorder="1">
      <alignment vertical="center"/>
    </xf>
    <xf numFmtId="0" fontId="40" fillId="28" borderId="20" xfId="0" applyFont="1" applyFill="1" applyBorder="1" applyAlignment="1">
      <alignment horizontal="left" vertical="center"/>
    </xf>
    <xf numFmtId="0" fontId="40" fillId="28" borderId="58" xfId="0" applyFont="1" applyFill="1" applyBorder="1">
      <alignment vertical="center"/>
    </xf>
    <xf numFmtId="0" fontId="40" fillId="0" borderId="0" xfId="0" applyFont="1">
      <alignment vertical="center"/>
    </xf>
    <xf numFmtId="0" fontId="0" fillId="28" borderId="16" xfId="0" applyFill="1" applyBorder="1">
      <alignment vertical="center"/>
    </xf>
    <xf numFmtId="0" fontId="0" fillId="28" borderId="59" xfId="0" applyFill="1" applyBorder="1">
      <alignment vertical="center"/>
    </xf>
    <xf numFmtId="0" fontId="0" fillId="28" borderId="62" xfId="0" applyFill="1" applyBorder="1">
      <alignment vertical="center"/>
    </xf>
    <xf numFmtId="0" fontId="0" fillId="28" borderId="61" xfId="0" applyFill="1" applyBorder="1">
      <alignment vertical="center"/>
    </xf>
    <xf numFmtId="0" fontId="0" fillId="28" borderId="60" xfId="0" applyFill="1" applyBorder="1">
      <alignment vertical="center"/>
    </xf>
    <xf numFmtId="0" fontId="40" fillId="0" borderId="16" xfId="0" applyFont="1" applyBorder="1" applyAlignment="1">
      <alignment horizontal="center" vertical="center"/>
    </xf>
    <xf numFmtId="0" fontId="40" fillId="0" borderId="59" xfId="0" applyFont="1" applyBorder="1" applyAlignment="1">
      <alignment horizontal="center" vertical="center"/>
    </xf>
    <xf numFmtId="0" fontId="40" fillId="28" borderId="16" xfId="0" applyFont="1" applyFill="1" applyBorder="1" applyAlignment="1">
      <alignment horizontal="center" vertical="center"/>
    </xf>
    <xf numFmtId="0" fontId="40" fillId="28" borderId="59" xfId="0" applyFont="1" applyFill="1" applyBorder="1">
      <alignment vertical="center"/>
    </xf>
    <xf numFmtId="0" fontId="0" fillId="0" borderId="0" xfId="0" applyAlignment="1">
      <alignment horizontal="left" vertical="center"/>
    </xf>
    <xf numFmtId="0" fontId="21" fillId="0" borderId="0" xfId="0" applyFont="1" applyAlignment="1">
      <alignment horizontal="left" vertical="center"/>
    </xf>
    <xf numFmtId="0" fontId="40" fillId="0" borderId="60" xfId="0" applyFont="1" applyBorder="1" applyAlignment="1">
      <alignment horizontal="center" vertical="center"/>
    </xf>
    <xf numFmtId="0" fontId="40" fillId="0" borderId="10" xfId="0" applyFont="1" applyBorder="1" applyAlignment="1">
      <alignment horizontal="left" vertical="center"/>
    </xf>
    <xf numFmtId="0" fontId="40" fillId="0" borderId="0" xfId="0" applyFont="1" applyAlignment="1">
      <alignment horizontal="center" vertical="center"/>
    </xf>
    <xf numFmtId="0" fontId="40" fillId="28" borderId="60" xfId="0" applyFont="1" applyFill="1" applyBorder="1" applyAlignment="1">
      <alignment horizontal="center" vertical="center"/>
    </xf>
    <xf numFmtId="0" fontId="40" fillId="28" borderId="61" xfId="0" applyFont="1" applyFill="1" applyBorder="1">
      <alignment vertical="center"/>
    </xf>
    <xf numFmtId="0" fontId="40" fillId="0" borderId="61" xfId="0" applyFont="1" applyBorder="1" applyAlignment="1">
      <alignment horizontal="center" vertical="center"/>
    </xf>
    <xf numFmtId="0" fontId="0" fillId="0" borderId="10" xfId="0" applyBorder="1" applyAlignment="1">
      <alignment horizontal="left" vertical="center"/>
    </xf>
    <xf numFmtId="0" fontId="0" fillId="26" borderId="0" xfId="0" applyFill="1">
      <alignment vertical="center"/>
    </xf>
    <xf numFmtId="49" fontId="0" fillId="0" borderId="0" xfId="0" applyNumberFormat="1">
      <alignment vertical="center"/>
    </xf>
    <xf numFmtId="0" fontId="0" fillId="0" borderId="76" xfId="0" applyBorder="1">
      <alignment vertical="center"/>
    </xf>
    <xf numFmtId="0" fontId="21" fillId="0" borderId="58" xfId="0" applyFont="1" applyBorder="1" applyAlignment="1">
      <alignment horizontal="center" vertical="center"/>
    </xf>
    <xf numFmtId="0" fontId="40" fillId="0" borderId="58" xfId="0" applyFont="1" applyBorder="1" applyAlignment="1">
      <alignment horizontal="center" vertical="center"/>
    </xf>
    <xf numFmtId="0" fontId="0" fillId="0" borderId="61" xfId="0" applyBorder="1" applyAlignment="1">
      <alignment horizontal="center" vertical="center"/>
    </xf>
    <xf numFmtId="0" fontId="22" fillId="27" borderId="18" xfId="0" applyFont="1" applyFill="1" applyBorder="1" applyAlignment="1">
      <alignment horizontal="center" vertical="center" wrapText="1"/>
    </xf>
    <xf numFmtId="0" fontId="40" fillId="0" borderId="0" xfId="0" applyFont="1" applyAlignment="1">
      <alignment horizontal="left" vertical="center"/>
    </xf>
    <xf numFmtId="0" fontId="32" fillId="25" borderId="85" xfId="0" applyFont="1" applyFill="1" applyBorder="1" applyAlignment="1">
      <alignment horizontal="center" vertical="center"/>
    </xf>
    <xf numFmtId="0" fontId="0" fillId="25" borderId="88" xfId="0" applyFill="1" applyBorder="1" applyAlignment="1">
      <alignment horizontal="center" vertical="center"/>
    </xf>
    <xf numFmtId="0" fontId="0" fillId="25" borderId="90" xfId="0" applyFill="1" applyBorder="1" applyAlignment="1">
      <alignment horizontal="center" vertical="center"/>
    </xf>
    <xf numFmtId="0" fontId="32" fillId="25" borderId="90" xfId="0" applyFont="1" applyFill="1" applyBorder="1" applyAlignment="1">
      <alignment horizontal="center" vertical="center"/>
    </xf>
    <xf numFmtId="0" fontId="32" fillId="25" borderId="60" xfId="0" applyFont="1" applyFill="1" applyBorder="1" applyAlignment="1">
      <alignment horizontal="center" vertical="center"/>
    </xf>
    <xf numFmtId="0" fontId="24" fillId="0" borderId="28" xfId="0" applyFont="1" applyBorder="1" applyAlignment="1" applyProtection="1">
      <alignment horizontal="left" vertical="center" wrapText="1"/>
      <protection locked="0"/>
    </xf>
    <xf numFmtId="0" fontId="24" fillId="0" borderId="29" xfId="0" applyFont="1" applyBorder="1" applyAlignment="1" applyProtection="1">
      <alignment horizontal="left" vertical="center" wrapText="1"/>
      <protection locked="0"/>
    </xf>
    <xf numFmtId="0" fontId="24" fillId="0" borderId="24" xfId="0" applyFont="1" applyBorder="1" applyAlignment="1" applyProtection="1">
      <alignment horizontal="left" vertical="center"/>
      <protection locked="0"/>
    </xf>
    <xf numFmtId="0" fontId="26" fillId="27" borderId="25" xfId="0" applyFont="1" applyFill="1" applyBorder="1" applyAlignment="1">
      <alignment horizontal="center" vertical="center" wrapText="1" shrinkToFit="1"/>
    </xf>
    <xf numFmtId="0" fontId="26" fillId="27" borderId="27" xfId="0" applyFont="1" applyFill="1" applyBorder="1" applyAlignment="1">
      <alignment horizontal="center" vertical="center" wrapText="1"/>
    </xf>
    <xf numFmtId="0" fontId="26" fillId="27" borderId="30" xfId="0" applyFont="1" applyFill="1" applyBorder="1" applyAlignment="1">
      <alignment horizontal="center" vertical="center" wrapText="1" shrinkToFit="1"/>
    </xf>
    <xf numFmtId="0" fontId="26" fillId="27" borderId="32" xfId="0" applyFont="1" applyFill="1" applyBorder="1" applyAlignment="1">
      <alignment horizontal="center" vertical="center" wrapText="1"/>
    </xf>
    <xf numFmtId="0" fontId="26" fillId="27" borderId="32" xfId="0" applyFont="1" applyFill="1" applyBorder="1" applyAlignment="1">
      <alignment horizontal="center" vertical="top" wrapText="1"/>
    </xf>
    <xf numFmtId="0" fontId="26" fillId="27" borderId="51" xfId="0" applyFont="1" applyFill="1" applyBorder="1" applyAlignment="1">
      <alignment horizontal="center" vertical="center" wrapText="1"/>
    </xf>
    <xf numFmtId="0" fontId="0" fillId="25" borderId="0" xfId="0" applyFill="1">
      <alignment vertical="center"/>
    </xf>
    <xf numFmtId="0" fontId="24" fillId="25" borderId="26" xfId="0" applyFont="1" applyFill="1" applyBorder="1" applyAlignment="1">
      <alignment horizontal="center" vertical="center"/>
    </xf>
    <xf numFmtId="0" fontId="24" fillId="25" borderId="11" xfId="0" applyFont="1" applyFill="1" applyBorder="1" applyAlignment="1">
      <alignment horizontal="center" vertical="center"/>
    </xf>
    <xf numFmtId="49" fontId="24" fillId="0" borderId="0" xfId="0" applyNumberFormat="1" applyFont="1">
      <alignment vertical="center"/>
    </xf>
    <xf numFmtId="0" fontId="0" fillId="0" borderId="76" xfId="0" applyBorder="1" applyAlignment="1">
      <alignment horizontal="center" vertical="center"/>
    </xf>
    <xf numFmtId="0" fontId="40" fillId="0" borderId="76" xfId="0" applyFont="1" applyBorder="1" applyAlignment="1">
      <alignment horizontal="center" vertical="center"/>
    </xf>
    <xf numFmtId="0" fontId="32" fillId="32" borderId="94" xfId="0" applyFont="1" applyFill="1" applyBorder="1">
      <alignment vertical="center"/>
    </xf>
    <xf numFmtId="0" fontId="32" fillId="0" borderId="93" xfId="0" applyFont="1" applyBorder="1">
      <alignment vertical="center"/>
    </xf>
    <xf numFmtId="0" fontId="32" fillId="32" borderId="93" xfId="0" applyFont="1" applyFill="1" applyBorder="1">
      <alignment vertical="center"/>
    </xf>
    <xf numFmtId="0" fontId="32" fillId="0" borderId="92" xfId="0" applyFont="1" applyBorder="1">
      <alignment vertical="center"/>
    </xf>
    <xf numFmtId="180" fontId="54" fillId="31" borderId="93" xfId="0" applyNumberFormat="1" applyFont="1" applyFill="1" applyBorder="1" applyAlignment="1">
      <alignment horizontal="center" vertical="center"/>
    </xf>
    <xf numFmtId="0" fontId="21" fillId="0" borderId="60" xfId="0" applyFont="1" applyBorder="1">
      <alignment vertical="center"/>
    </xf>
    <xf numFmtId="0" fontId="21" fillId="0" borderId="25" xfId="0" applyFont="1" applyBorder="1">
      <alignment vertical="center"/>
    </xf>
    <xf numFmtId="0" fontId="21" fillId="0" borderId="70" xfId="0" applyFont="1" applyBorder="1">
      <alignment vertical="center"/>
    </xf>
    <xf numFmtId="0" fontId="32" fillId="30" borderId="93" xfId="0" applyFont="1" applyFill="1" applyBorder="1">
      <alignment vertical="center"/>
    </xf>
    <xf numFmtId="0" fontId="31" fillId="25" borderId="0" xfId="0" applyFont="1" applyFill="1" applyAlignment="1">
      <alignment vertical="center" wrapText="1"/>
    </xf>
    <xf numFmtId="0" fontId="0" fillId="25" borderId="16" xfId="0" applyFill="1" applyBorder="1">
      <alignment vertical="center"/>
    </xf>
    <xf numFmtId="0" fontId="0" fillId="0" borderId="95" xfId="0" applyBorder="1">
      <alignment vertical="center"/>
    </xf>
    <xf numFmtId="180" fontId="0" fillId="0" borderId="0" xfId="0" applyNumberFormat="1">
      <alignment vertical="center"/>
    </xf>
    <xf numFmtId="0" fontId="0" fillId="25" borderId="96" xfId="0" applyFill="1" applyBorder="1" applyAlignment="1">
      <alignment horizontal="center" vertical="center"/>
    </xf>
    <xf numFmtId="0" fontId="53" fillId="0" borderId="95" xfId="0" applyFont="1" applyBorder="1">
      <alignment vertical="center"/>
    </xf>
    <xf numFmtId="0" fontId="59" fillId="26" borderId="58" xfId="0" applyFont="1" applyFill="1" applyBorder="1">
      <alignment vertical="center"/>
    </xf>
    <xf numFmtId="0" fontId="59" fillId="0" borderId="58" xfId="0" applyFont="1" applyBorder="1">
      <alignment vertical="center"/>
    </xf>
    <xf numFmtId="0" fontId="59" fillId="0" borderId="63" xfId="0" applyFont="1" applyBorder="1">
      <alignment vertical="center"/>
    </xf>
    <xf numFmtId="0" fontId="59" fillId="0" borderId="70" xfId="0" applyFont="1" applyBorder="1">
      <alignment vertical="center"/>
    </xf>
    <xf numFmtId="0" fontId="24" fillId="0" borderId="100" xfId="0" applyFont="1" applyBorder="1">
      <alignment vertical="center"/>
    </xf>
    <xf numFmtId="0" fontId="41" fillId="0" borderId="100" xfId="0" applyFont="1" applyBorder="1" applyAlignment="1">
      <alignment vertical="center" wrapText="1"/>
    </xf>
    <xf numFmtId="0" fontId="21" fillId="0" borderId="100" xfId="0" applyFont="1" applyBorder="1" applyAlignment="1">
      <alignment horizontal="center" vertical="center"/>
    </xf>
    <xf numFmtId="0" fontId="36" fillId="34" borderId="74" xfId="0" applyFont="1" applyFill="1" applyBorder="1" applyAlignment="1">
      <alignment horizontal="center" vertical="center" wrapText="1"/>
    </xf>
    <xf numFmtId="0" fontId="21" fillId="25" borderId="103" xfId="0" applyFont="1" applyFill="1" applyBorder="1" applyAlignment="1">
      <alignment horizontal="center" vertical="center"/>
    </xf>
    <xf numFmtId="0" fontId="0" fillId="0" borderId="0" xfId="0" applyAlignment="1">
      <alignment horizontal="right" vertical="center"/>
    </xf>
    <xf numFmtId="0" fontId="26" fillId="27" borderId="50" xfId="0" applyFont="1" applyFill="1" applyBorder="1" applyAlignment="1">
      <alignment horizontal="center" vertical="center" wrapText="1"/>
    </xf>
    <xf numFmtId="0" fontId="49" fillId="0" borderId="100" xfId="0" applyFont="1" applyBorder="1" applyAlignment="1">
      <alignment horizontal="center" vertical="center" wrapText="1"/>
    </xf>
    <xf numFmtId="0" fontId="61" fillId="0" borderId="100" xfId="0" applyFont="1" applyBorder="1" applyAlignment="1">
      <alignment horizontal="center" vertical="center" wrapText="1"/>
    </xf>
    <xf numFmtId="0" fontId="61" fillId="0" borderId="100" xfId="0" applyFont="1" applyBorder="1" applyAlignment="1">
      <alignment vertical="center" wrapText="1"/>
    </xf>
    <xf numFmtId="0" fontId="0" fillId="25" borderId="62" xfId="0" applyFill="1" applyBorder="1">
      <alignment vertical="center"/>
    </xf>
    <xf numFmtId="177" fontId="71" fillId="0" borderId="31" xfId="42" applyFont="1" applyBorder="1" applyAlignment="1" applyProtection="1">
      <alignment vertical="center" wrapText="1" shrinkToFit="1"/>
      <protection locked="0"/>
    </xf>
    <xf numFmtId="178" fontId="24" fillId="0" borderId="106" xfId="0" applyNumberFormat="1" applyFont="1" applyBorder="1" applyAlignment="1" applyProtection="1">
      <alignment horizontal="center" vertical="center"/>
      <protection locked="0"/>
    </xf>
    <xf numFmtId="178" fontId="24" fillId="0" borderId="105" xfId="0" applyNumberFormat="1" applyFont="1" applyBorder="1" applyAlignment="1" applyProtection="1">
      <alignment horizontal="center" vertical="center"/>
      <protection locked="0"/>
    </xf>
    <xf numFmtId="0" fontId="24" fillId="0" borderId="115" xfId="0" applyFont="1" applyBorder="1">
      <alignment vertical="center"/>
    </xf>
    <xf numFmtId="0" fontId="42" fillId="0" borderId="115" xfId="0" applyFont="1" applyBorder="1" applyAlignment="1">
      <alignment vertical="center" wrapText="1"/>
    </xf>
    <xf numFmtId="177" fontId="73" fillId="25" borderId="0" xfId="42" applyFont="1" applyFill="1" applyBorder="1" applyAlignment="1" applyProtection="1">
      <alignment vertical="center"/>
    </xf>
    <xf numFmtId="0" fontId="38" fillId="25" borderId="80" xfId="0" applyFont="1" applyFill="1" applyBorder="1" applyAlignment="1">
      <alignment horizontal="center" vertical="center" shrinkToFit="1"/>
    </xf>
    <xf numFmtId="0" fontId="38" fillId="25" borderId="39" xfId="0" applyFont="1" applyFill="1" applyBorder="1" applyAlignment="1">
      <alignment horizontal="center" vertical="center"/>
    </xf>
    <xf numFmtId="0" fontId="38" fillId="25" borderId="45" xfId="0" applyFont="1" applyFill="1" applyBorder="1" applyAlignment="1">
      <alignment horizontal="center" vertical="center"/>
    </xf>
    <xf numFmtId="0" fontId="38" fillId="25" borderId="81" xfId="0" applyFont="1" applyFill="1" applyBorder="1" applyAlignment="1">
      <alignment horizontal="center" vertical="center"/>
    </xf>
    <xf numFmtId="181" fontId="38" fillId="25" borderId="83" xfId="0" applyNumberFormat="1" applyFont="1" applyFill="1" applyBorder="1" applyAlignment="1">
      <alignment horizontal="center" vertical="center"/>
    </xf>
    <xf numFmtId="177" fontId="52" fillId="25" borderId="0" xfId="42" applyFont="1" applyFill="1" applyBorder="1" applyAlignment="1" applyProtection="1">
      <alignment horizontal="center" vertical="center"/>
    </xf>
    <xf numFmtId="0" fontId="0" fillId="36" borderId="10" xfId="0" applyFill="1" applyBorder="1">
      <alignment vertical="center"/>
    </xf>
    <xf numFmtId="0" fontId="0" fillId="36" borderId="58" xfId="0" applyFill="1" applyBorder="1">
      <alignment vertical="center"/>
    </xf>
    <xf numFmtId="0" fontId="0" fillId="36" borderId="16" xfId="0" applyFill="1" applyBorder="1">
      <alignment vertical="center"/>
    </xf>
    <xf numFmtId="0" fontId="0" fillId="36" borderId="59" xfId="0" applyFill="1" applyBorder="1">
      <alignment vertical="center"/>
    </xf>
    <xf numFmtId="0" fontId="74" fillId="36" borderId="60" xfId="0" applyFont="1" applyFill="1" applyBorder="1">
      <alignment vertical="center"/>
    </xf>
    <xf numFmtId="0" fontId="0" fillId="36" borderId="61" xfId="0" applyFill="1" applyBorder="1">
      <alignment vertical="center"/>
    </xf>
    <xf numFmtId="0" fontId="0" fillId="36" borderId="10" xfId="0" applyFill="1" applyBorder="1" applyAlignment="1">
      <alignment horizontal="left" vertical="center"/>
    </xf>
    <xf numFmtId="0" fontId="40" fillId="36" borderId="58" xfId="0" applyFont="1" applyFill="1" applyBorder="1" applyAlignment="1">
      <alignment horizontal="left" vertical="center"/>
    </xf>
    <xf numFmtId="0" fontId="69" fillId="0" borderId="0" xfId="0" applyFont="1">
      <alignment vertical="center"/>
    </xf>
    <xf numFmtId="0" fontId="61" fillId="25" borderId="0" xfId="0" applyFont="1" applyFill="1" applyAlignment="1">
      <alignment vertical="center" wrapText="1"/>
    </xf>
    <xf numFmtId="0" fontId="0" fillId="25" borderId="59" xfId="0" applyFill="1" applyBorder="1">
      <alignment vertical="center"/>
    </xf>
    <xf numFmtId="0" fontId="69" fillId="36" borderId="58" xfId="0" applyFont="1" applyFill="1" applyBorder="1">
      <alignment vertical="center"/>
    </xf>
    <xf numFmtId="0" fontId="0" fillId="36" borderId="60" xfId="0" applyFill="1" applyBorder="1">
      <alignment vertical="center"/>
    </xf>
    <xf numFmtId="0" fontId="69" fillId="0" borderId="16" xfId="0" applyFont="1" applyBorder="1">
      <alignment vertical="center"/>
    </xf>
    <xf numFmtId="0" fontId="0" fillId="36" borderId="25" xfId="0" applyFill="1" applyBorder="1">
      <alignment vertical="center"/>
    </xf>
    <xf numFmtId="0" fontId="69" fillId="36" borderId="44" xfId="0" applyFont="1" applyFill="1" applyBorder="1">
      <alignment vertical="center"/>
    </xf>
    <xf numFmtId="0" fontId="40" fillId="36" borderId="58" xfId="0" applyFont="1" applyFill="1" applyBorder="1" applyAlignment="1">
      <alignment horizontal="center" vertical="center"/>
    </xf>
    <xf numFmtId="0" fontId="40" fillId="36" borderId="16" xfId="0" applyFont="1" applyFill="1" applyBorder="1" applyAlignment="1">
      <alignment horizontal="center" vertical="center"/>
    </xf>
    <xf numFmtId="0" fontId="40" fillId="36" borderId="59" xfId="0" applyFont="1" applyFill="1" applyBorder="1" applyAlignment="1">
      <alignment horizontal="center" vertical="center"/>
    </xf>
    <xf numFmtId="0" fontId="40" fillId="36" borderId="60" xfId="0" applyFont="1" applyFill="1" applyBorder="1" applyAlignment="1">
      <alignment horizontal="center" vertical="center"/>
    </xf>
    <xf numFmtId="0" fontId="40" fillId="36" borderId="61" xfId="0" applyFont="1" applyFill="1" applyBorder="1" applyAlignment="1">
      <alignment horizontal="center" vertical="center"/>
    </xf>
    <xf numFmtId="0" fontId="0" fillId="0" borderId="25" xfId="0" applyBorder="1">
      <alignment vertical="center"/>
    </xf>
    <xf numFmtId="0" fontId="0" fillId="0" borderId="44" xfId="0" applyBorder="1">
      <alignment vertical="center"/>
    </xf>
    <xf numFmtId="0" fontId="0" fillId="25" borderId="121" xfId="0" applyFill="1" applyBorder="1" applyAlignment="1">
      <alignment horizontal="center" vertical="center"/>
    </xf>
    <xf numFmtId="0" fontId="48" fillId="0" borderId="33" xfId="0" applyFont="1" applyBorder="1" applyAlignment="1" applyProtection="1">
      <alignment horizontal="left" vertical="center" wrapText="1"/>
      <protection locked="0"/>
    </xf>
    <xf numFmtId="0" fontId="48" fillId="0" borderId="33" xfId="0" applyFont="1" applyBorder="1" applyAlignment="1" applyProtection="1">
      <alignment horizontal="center" vertical="center" wrapText="1"/>
      <protection locked="0"/>
    </xf>
    <xf numFmtId="0" fontId="21" fillId="33" borderId="0" xfId="0" applyFont="1" applyFill="1">
      <alignment vertical="center"/>
    </xf>
    <xf numFmtId="0" fontId="0" fillId="25" borderId="124" xfId="0" applyFill="1" applyBorder="1" applyAlignment="1">
      <alignment horizontal="center" vertical="center"/>
    </xf>
    <xf numFmtId="0" fontId="0" fillId="25" borderId="127" xfId="0" applyFill="1" applyBorder="1" applyAlignment="1">
      <alignment horizontal="center" vertical="center"/>
    </xf>
    <xf numFmtId="0" fontId="21" fillId="25" borderId="138" xfId="0" applyFont="1" applyFill="1" applyBorder="1" applyAlignment="1">
      <alignment vertical="center" wrapText="1"/>
    </xf>
    <xf numFmtId="0" fontId="0" fillId="25" borderId="139" xfId="0" applyFill="1" applyBorder="1" applyAlignment="1">
      <alignment horizontal="center" vertical="center"/>
    </xf>
    <xf numFmtId="0" fontId="32" fillId="25" borderId="139" xfId="0" applyFont="1" applyFill="1" applyBorder="1" applyAlignment="1">
      <alignment horizontal="center" vertical="center"/>
    </xf>
    <xf numFmtId="177" fontId="52" fillId="25" borderId="0" xfId="0" applyNumberFormat="1" applyFont="1" applyFill="1" applyAlignment="1">
      <alignment horizontal="center" vertical="center"/>
    </xf>
    <xf numFmtId="0" fontId="59" fillId="37" borderId="0" xfId="0" applyFont="1" applyFill="1">
      <alignment vertical="center"/>
    </xf>
    <xf numFmtId="0" fontId="21" fillId="37" borderId="0" xfId="0" applyFont="1" applyFill="1">
      <alignment vertical="center"/>
    </xf>
    <xf numFmtId="0" fontId="60" fillId="37" borderId="0" xfId="0" applyFont="1" applyFill="1">
      <alignment vertical="center"/>
    </xf>
    <xf numFmtId="0" fontId="0" fillId="37" borderId="0" xfId="0" applyFill="1">
      <alignment vertical="center"/>
    </xf>
    <xf numFmtId="0" fontId="21" fillId="25" borderId="16" xfId="0" applyFont="1" applyFill="1" applyBorder="1" applyAlignment="1">
      <alignment horizontal="center" vertical="center"/>
    </xf>
    <xf numFmtId="0" fontId="70" fillId="27" borderId="143" xfId="0" applyFont="1" applyFill="1" applyBorder="1" applyAlignment="1">
      <alignment horizontal="center" vertical="center" wrapText="1"/>
    </xf>
    <xf numFmtId="0" fontId="36" fillId="27" borderId="125" xfId="0" applyFont="1" applyFill="1" applyBorder="1" applyAlignment="1">
      <alignment horizontal="center" vertical="center" wrapText="1"/>
    </xf>
    <xf numFmtId="0" fontId="36" fillId="27" borderId="62" xfId="0" applyFont="1" applyFill="1" applyBorder="1" applyAlignment="1">
      <alignment horizontal="center" vertical="center" wrapText="1"/>
    </xf>
    <xf numFmtId="0" fontId="36" fillId="28" borderId="114" xfId="0" applyFont="1" applyFill="1" applyBorder="1" applyAlignment="1">
      <alignment horizontal="center" vertical="center" wrapText="1"/>
    </xf>
    <xf numFmtId="0" fontId="29" fillId="25" borderId="0" xfId="0" applyFont="1" applyFill="1" applyAlignment="1">
      <alignment horizontal="center" vertical="center" wrapText="1"/>
    </xf>
    <xf numFmtId="0" fontId="70" fillId="28" borderId="143" xfId="0" applyFont="1" applyFill="1" applyBorder="1" applyAlignment="1">
      <alignment horizontal="center" vertical="center" wrapText="1"/>
    </xf>
    <xf numFmtId="0" fontId="31" fillId="25" borderId="16" xfId="0" applyFont="1" applyFill="1" applyBorder="1" applyAlignment="1">
      <alignment vertical="center" shrinkToFit="1"/>
    </xf>
    <xf numFmtId="0" fontId="31" fillId="25" borderId="59" xfId="0" applyFont="1" applyFill="1" applyBorder="1" applyAlignment="1">
      <alignment vertical="center" shrinkToFit="1"/>
    </xf>
    <xf numFmtId="0" fontId="31" fillId="25" borderId="0" xfId="0" applyFont="1" applyFill="1" applyAlignment="1">
      <alignment vertical="center" shrinkToFit="1"/>
    </xf>
    <xf numFmtId="0" fontId="21" fillId="25" borderId="10" xfId="0" applyFont="1" applyFill="1" applyBorder="1">
      <alignment vertical="center"/>
    </xf>
    <xf numFmtId="0" fontId="21" fillId="25" borderId="20" xfId="0" applyFont="1" applyFill="1" applyBorder="1">
      <alignment vertical="center"/>
    </xf>
    <xf numFmtId="0" fontId="52" fillId="25" borderId="0" xfId="0" applyFont="1" applyFill="1">
      <alignment vertical="center"/>
    </xf>
    <xf numFmtId="177" fontId="52" fillId="25" borderId="0" xfId="42" applyFont="1" applyFill="1" applyBorder="1" applyAlignment="1" applyProtection="1">
      <alignment vertical="center"/>
    </xf>
    <xf numFmtId="0" fontId="34" fillId="25" borderId="0" xfId="0" applyFont="1" applyFill="1" applyAlignment="1">
      <alignment vertical="center" wrapText="1"/>
    </xf>
    <xf numFmtId="0" fontId="63" fillId="25" borderId="0" xfId="0" applyFont="1" applyFill="1" applyAlignment="1">
      <alignment vertical="center" wrapText="1"/>
    </xf>
    <xf numFmtId="0" fontId="29" fillId="25" borderId="0" xfId="0" applyFont="1" applyFill="1" applyAlignment="1">
      <alignment vertical="center" wrapText="1"/>
    </xf>
    <xf numFmtId="0" fontId="63" fillId="35" borderId="0" xfId="0" applyFont="1" applyFill="1">
      <alignment vertical="center"/>
    </xf>
    <xf numFmtId="0" fontId="63" fillId="25" borderId="0" xfId="0" applyFont="1" applyFill="1">
      <alignment vertical="center"/>
    </xf>
    <xf numFmtId="0" fontId="66" fillId="25" borderId="0" xfId="0" applyFont="1" applyFill="1">
      <alignment vertical="center"/>
    </xf>
    <xf numFmtId="0" fontId="72" fillId="25" borderId="0" xfId="0" applyFont="1" applyFill="1" applyAlignment="1">
      <alignment vertical="center" wrapText="1"/>
    </xf>
    <xf numFmtId="0" fontId="0" fillId="25" borderId="16" xfId="0" applyFill="1" applyBorder="1" applyAlignment="1">
      <alignment horizontal="center" vertical="center"/>
    </xf>
    <xf numFmtId="0" fontId="68" fillId="25" borderId="0" xfId="0" applyFont="1" applyFill="1">
      <alignment vertical="center"/>
    </xf>
    <xf numFmtId="177" fontId="67" fillId="25" borderId="0" xfId="0" applyNumberFormat="1" applyFont="1" applyFill="1" applyAlignment="1">
      <alignment horizontal="center" vertical="center"/>
    </xf>
    <xf numFmtId="0" fontId="51" fillId="25" borderId="0" xfId="0" applyFont="1" applyFill="1" applyAlignment="1">
      <alignment vertical="center" textRotation="255" wrapText="1"/>
    </xf>
    <xf numFmtId="0" fontId="31" fillId="25" borderId="10" xfId="0" applyFont="1" applyFill="1" applyBorder="1" applyAlignment="1">
      <alignment vertical="center" shrinkToFit="1"/>
    </xf>
    <xf numFmtId="0" fontId="31" fillId="25" borderId="20" xfId="0" applyFont="1" applyFill="1" applyBorder="1" applyAlignment="1">
      <alignment vertical="center" shrinkToFit="1"/>
    </xf>
    <xf numFmtId="0" fontId="31" fillId="25" borderId="58" xfId="0" applyFont="1" applyFill="1" applyBorder="1" applyAlignment="1">
      <alignment vertical="center" shrinkToFit="1"/>
    </xf>
    <xf numFmtId="0" fontId="0" fillId="25" borderId="61" xfId="0" applyFill="1" applyBorder="1">
      <alignment vertical="center"/>
    </xf>
    <xf numFmtId="177" fontId="52" fillId="25" borderId="10" xfId="0" applyNumberFormat="1" applyFont="1" applyFill="1" applyBorder="1" applyAlignment="1">
      <alignment horizontal="center" vertical="center"/>
    </xf>
    <xf numFmtId="0" fontId="68" fillId="25" borderId="20" xfId="0" applyFont="1" applyFill="1" applyBorder="1">
      <alignment vertical="center"/>
    </xf>
    <xf numFmtId="177" fontId="52" fillId="25" borderId="16" xfId="0" applyNumberFormat="1" applyFont="1" applyFill="1" applyBorder="1" applyAlignment="1">
      <alignment horizontal="center" vertical="center"/>
    </xf>
    <xf numFmtId="0" fontId="68" fillId="35" borderId="0" xfId="0" applyFont="1" applyFill="1">
      <alignment vertical="center"/>
    </xf>
    <xf numFmtId="0" fontId="34" fillId="25" borderId="16" xfId="0" applyFont="1" applyFill="1" applyBorder="1" applyAlignment="1">
      <alignment vertical="center" wrapText="1"/>
    </xf>
    <xf numFmtId="177" fontId="67" fillId="25" borderId="0" xfId="0" applyNumberFormat="1" applyFont="1" applyFill="1">
      <alignment vertical="center"/>
    </xf>
    <xf numFmtId="177" fontId="67" fillId="25" borderId="16" xfId="0" applyNumberFormat="1" applyFont="1" applyFill="1" applyBorder="1" applyAlignment="1">
      <alignment horizontal="center" vertical="center"/>
    </xf>
    <xf numFmtId="177" fontId="73" fillId="25" borderId="16" xfId="42" applyFont="1" applyFill="1" applyBorder="1" applyAlignment="1" applyProtection="1">
      <alignment vertical="center"/>
    </xf>
    <xf numFmtId="0" fontId="0" fillId="25" borderId="60" xfId="0" applyFill="1" applyBorder="1">
      <alignment vertical="center"/>
    </xf>
    <xf numFmtId="177" fontId="52" fillId="25" borderId="0" xfId="0" applyNumberFormat="1" applyFont="1" applyFill="1">
      <alignment vertical="center"/>
    </xf>
    <xf numFmtId="0" fontId="0" fillId="25" borderId="20" xfId="0" applyFill="1" applyBorder="1">
      <alignment vertical="center"/>
    </xf>
    <xf numFmtId="0" fontId="0" fillId="25" borderId="58" xfId="0" applyFill="1" applyBorder="1">
      <alignment vertical="center"/>
    </xf>
    <xf numFmtId="0" fontId="29" fillId="25" borderId="59" xfId="0" applyFont="1" applyFill="1" applyBorder="1" applyAlignment="1">
      <alignment vertical="center" wrapText="1"/>
    </xf>
    <xf numFmtId="0" fontId="0" fillId="36" borderId="20" xfId="0" applyFill="1" applyBorder="1" applyAlignment="1">
      <alignment horizontal="left" vertical="center"/>
    </xf>
    <xf numFmtId="0" fontId="69" fillId="36" borderId="62" xfId="0" applyFont="1" applyFill="1" applyBorder="1" applyAlignment="1">
      <alignment horizontal="left" vertical="center"/>
    </xf>
    <xf numFmtId="0" fontId="68" fillId="0" borderId="59" xfId="0" applyFont="1" applyBorder="1">
      <alignment vertical="center"/>
    </xf>
    <xf numFmtId="0" fontId="68" fillId="0" borderId="61" xfId="0" applyFont="1" applyBorder="1">
      <alignment vertical="center"/>
    </xf>
    <xf numFmtId="0" fontId="0" fillId="36" borderId="0" xfId="0" applyFill="1">
      <alignment vertical="center"/>
    </xf>
    <xf numFmtId="0" fontId="0" fillId="33" borderId="0" xfId="0" applyFill="1">
      <alignment vertical="center"/>
    </xf>
    <xf numFmtId="0" fontId="69" fillId="33" borderId="0" xfId="0" applyFont="1" applyFill="1">
      <alignment vertical="center"/>
    </xf>
    <xf numFmtId="177" fontId="67" fillId="25" borderId="0" xfId="42" applyFont="1" applyFill="1" applyBorder="1" applyAlignment="1" applyProtection="1">
      <alignment vertical="center"/>
    </xf>
    <xf numFmtId="0" fontId="29" fillId="25" borderId="20" xfId="0" applyFont="1" applyFill="1" applyBorder="1" applyAlignment="1">
      <alignment horizontal="center" vertical="center" wrapText="1"/>
    </xf>
    <xf numFmtId="177" fontId="52" fillId="25" borderId="16" xfId="42" applyFont="1" applyFill="1" applyBorder="1" applyAlignment="1" applyProtection="1">
      <alignment vertical="center"/>
    </xf>
    <xf numFmtId="177" fontId="67" fillId="25" borderId="16" xfId="42" applyFont="1" applyFill="1" applyBorder="1" applyAlignment="1" applyProtection="1">
      <alignment vertical="center"/>
    </xf>
    <xf numFmtId="0" fontId="29" fillId="25" borderId="62" xfId="0" applyFont="1" applyFill="1" applyBorder="1" applyAlignment="1">
      <alignment horizontal="center" vertical="center" wrapText="1"/>
    </xf>
    <xf numFmtId="0" fontId="0" fillId="25" borderId="10" xfId="0" applyFill="1" applyBorder="1">
      <alignment vertical="center"/>
    </xf>
    <xf numFmtId="0" fontId="21" fillId="25" borderId="62" xfId="0" applyFont="1" applyFill="1" applyBorder="1" applyAlignment="1">
      <alignment horizontal="center" vertical="center" wrapText="1"/>
    </xf>
    <xf numFmtId="0" fontId="36" fillId="27" borderId="20" xfId="0" applyFont="1" applyFill="1" applyBorder="1" applyAlignment="1">
      <alignment vertical="center" wrapText="1"/>
    </xf>
    <xf numFmtId="0" fontId="36" fillId="27" borderId="73" xfId="0" applyFont="1" applyFill="1" applyBorder="1" applyAlignment="1">
      <alignment vertical="center" wrapText="1"/>
    </xf>
    <xf numFmtId="0" fontId="40" fillId="28" borderId="10" xfId="0" applyFont="1" applyFill="1" applyBorder="1" applyAlignment="1">
      <alignment horizontal="center" vertical="center"/>
    </xf>
    <xf numFmtId="0" fontId="22" fillId="27" borderId="20" xfId="0" applyFont="1" applyFill="1" applyBorder="1" applyAlignment="1">
      <alignment vertical="center" wrapText="1"/>
    </xf>
    <xf numFmtId="0" fontId="24" fillId="0" borderId="70" xfId="0" applyFont="1" applyBorder="1" applyAlignment="1">
      <alignment horizontal="center" vertical="center" wrapText="1"/>
    </xf>
    <xf numFmtId="0" fontId="31" fillId="0" borderId="60" xfId="0" applyFont="1" applyBorder="1" applyAlignment="1">
      <alignment horizontal="center" vertical="center" wrapText="1"/>
    </xf>
    <xf numFmtId="0" fontId="29" fillId="25" borderId="0" xfId="0" applyFont="1" applyFill="1" applyAlignment="1">
      <alignment horizontal="center" vertical="center"/>
    </xf>
    <xf numFmtId="0" fontId="29" fillId="25" borderId="0" xfId="0" applyFont="1" applyFill="1">
      <alignment vertical="center"/>
    </xf>
    <xf numFmtId="0" fontId="34" fillId="25" borderId="0" xfId="0" applyFont="1" applyFill="1" applyAlignment="1">
      <alignment horizontal="center" vertical="center" wrapText="1" shrinkToFit="1"/>
    </xf>
    <xf numFmtId="177" fontId="52" fillId="25" borderId="20" xfId="42" applyFont="1" applyFill="1" applyBorder="1" applyAlignment="1" applyProtection="1">
      <alignment horizontal="center" vertical="center"/>
    </xf>
    <xf numFmtId="177" fontId="52" fillId="25" borderId="58" xfId="42" applyFont="1" applyFill="1" applyBorder="1" applyAlignment="1" applyProtection="1">
      <alignment horizontal="center" vertical="center"/>
    </xf>
    <xf numFmtId="177" fontId="52" fillId="25" borderId="59" xfId="0" applyNumberFormat="1" applyFont="1" applyFill="1" applyBorder="1" applyAlignment="1">
      <alignment horizontal="center" vertical="center"/>
    </xf>
    <xf numFmtId="177" fontId="52" fillId="25" borderId="62" xfId="0" applyNumberFormat="1" applyFont="1" applyFill="1" applyBorder="1" applyAlignment="1">
      <alignment horizontal="center" vertical="center"/>
    </xf>
    <xf numFmtId="177" fontId="52" fillId="25" borderId="20" xfId="0" applyNumberFormat="1" applyFont="1" applyFill="1" applyBorder="1" applyAlignment="1">
      <alignment horizontal="center" vertical="center"/>
    </xf>
    <xf numFmtId="177" fontId="52" fillId="25" borderId="58" xfId="0" applyNumberFormat="1" applyFont="1" applyFill="1" applyBorder="1" applyAlignment="1">
      <alignment horizontal="center" vertical="center"/>
    </xf>
    <xf numFmtId="177" fontId="67" fillId="25" borderId="59" xfId="0" applyNumberFormat="1" applyFont="1" applyFill="1" applyBorder="1" applyAlignment="1">
      <alignment horizontal="center" vertical="center"/>
    </xf>
    <xf numFmtId="0" fontId="40" fillId="0" borderId="10" xfId="0" applyFont="1" applyBorder="1">
      <alignment vertical="center"/>
    </xf>
    <xf numFmtId="0" fontId="40" fillId="0" borderId="58" xfId="0" applyFont="1" applyBorder="1">
      <alignment vertical="center"/>
    </xf>
    <xf numFmtId="0" fontId="40" fillId="0" borderId="16" xfId="0" applyFont="1" applyBorder="1">
      <alignment vertical="center"/>
    </xf>
    <xf numFmtId="0" fontId="40" fillId="0" borderId="59" xfId="0" applyFont="1" applyBorder="1">
      <alignment vertical="center"/>
    </xf>
    <xf numFmtId="0" fontId="40" fillId="0" borderId="60" xfId="0" applyFont="1" applyBorder="1">
      <alignment vertical="center"/>
    </xf>
    <xf numFmtId="0" fontId="40" fillId="0" borderId="61" xfId="0" applyFont="1" applyBorder="1">
      <alignment vertical="center"/>
    </xf>
    <xf numFmtId="0" fontId="32" fillId="0" borderId="16" xfId="0" applyFont="1" applyBorder="1">
      <alignment vertical="center"/>
    </xf>
    <xf numFmtId="0" fontId="68" fillId="0" borderId="16" xfId="0" applyFont="1" applyBorder="1">
      <alignment vertical="center"/>
    </xf>
    <xf numFmtId="0" fontId="68" fillId="0" borderId="60" xfId="0" applyFont="1" applyBorder="1">
      <alignment vertical="center"/>
    </xf>
    <xf numFmtId="0" fontId="21" fillId="25" borderId="59" xfId="0" applyFont="1" applyFill="1" applyBorder="1" applyAlignment="1">
      <alignment horizontal="center" vertical="center"/>
    </xf>
    <xf numFmtId="0" fontId="0" fillId="25" borderId="0" xfId="0" applyFill="1" applyAlignment="1">
      <alignment horizontal="center" vertical="center"/>
    </xf>
    <xf numFmtId="0" fontId="0" fillId="25" borderId="62" xfId="0" applyFill="1" applyBorder="1" applyAlignment="1">
      <alignment horizontal="center" vertical="center"/>
    </xf>
    <xf numFmtId="0" fontId="29" fillId="25" borderId="62" xfId="0" applyFont="1" applyFill="1" applyBorder="1" applyAlignment="1">
      <alignment horizontal="center" vertical="center"/>
    </xf>
    <xf numFmtId="0" fontId="21" fillId="33" borderId="0" xfId="0" applyFont="1" applyFill="1" applyAlignment="1">
      <alignment horizontal="center" vertical="center"/>
    </xf>
    <xf numFmtId="0" fontId="0" fillId="25" borderId="59" xfId="0" applyFill="1" applyBorder="1" applyAlignment="1">
      <alignment horizontal="center" vertical="center"/>
    </xf>
    <xf numFmtId="0" fontId="0" fillId="0" borderId="70" xfId="0" applyBorder="1" applyAlignment="1">
      <alignment horizontal="center" vertical="center"/>
    </xf>
    <xf numFmtId="0" fontId="24" fillId="28" borderId="151" xfId="0" applyFont="1" applyFill="1" applyBorder="1" applyAlignment="1">
      <alignment horizontal="center" vertical="center" wrapText="1"/>
    </xf>
    <xf numFmtId="0" fontId="24" fillId="28" borderId="118" xfId="0" applyFont="1" applyFill="1" applyBorder="1" applyAlignment="1">
      <alignment horizontal="center" vertical="center"/>
    </xf>
    <xf numFmtId="0" fontId="24" fillId="28" borderId="151" xfId="0" applyFont="1" applyFill="1" applyBorder="1" applyAlignment="1">
      <alignment horizontal="center" vertical="center"/>
    </xf>
    <xf numFmtId="0" fontId="24" fillId="28" borderId="118" xfId="0" applyFont="1" applyFill="1" applyBorder="1" applyAlignment="1">
      <alignment horizontal="center" vertical="center" wrapText="1"/>
    </xf>
    <xf numFmtId="0" fontId="24" fillId="28" borderId="36" xfId="0" applyFont="1" applyFill="1" applyBorder="1" applyAlignment="1">
      <alignment horizontal="center" vertical="center"/>
    </xf>
    <xf numFmtId="0" fontId="24" fillId="28" borderId="157" xfId="0" applyFont="1" applyFill="1" applyBorder="1" applyAlignment="1">
      <alignment horizontal="center" vertical="center"/>
    </xf>
    <xf numFmtId="0" fontId="24" fillId="25" borderId="151" xfId="0" applyFont="1" applyFill="1" applyBorder="1" applyAlignment="1">
      <alignment horizontal="center" vertical="center"/>
    </xf>
    <xf numFmtId="0" fontId="24" fillId="28" borderId="36" xfId="0" applyFont="1" applyFill="1" applyBorder="1" applyAlignment="1">
      <alignment horizontal="center" vertical="center" wrapText="1"/>
    </xf>
    <xf numFmtId="0" fontId="24" fillId="28" borderId="35" xfId="0" applyFont="1" applyFill="1" applyBorder="1" applyAlignment="1">
      <alignment horizontal="center" vertical="center"/>
    </xf>
    <xf numFmtId="0" fontId="24" fillId="28" borderId="33" xfId="0" applyFont="1" applyFill="1" applyBorder="1" applyAlignment="1">
      <alignment horizontal="center" vertical="center"/>
    </xf>
    <xf numFmtId="0" fontId="24" fillId="28" borderId="35" xfId="0" applyFont="1" applyFill="1" applyBorder="1" applyAlignment="1">
      <alignment horizontal="center" vertical="center" wrapText="1"/>
    </xf>
    <xf numFmtId="0" fontId="24" fillId="28" borderId="122" xfId="0" applyFont="1" applyFill="1" applyBorder="1" applyAlignment="1">
      <alignment horizontal="center" vertical="center"/>
    </xf>
    <xf numFmtId="0" fontId="24" fillId="25" borderId="33" xfId="0" applyFont="1" applyFill="1" applyBorder="1" applyAlignment="1">
      <alignment horizontal="center" vertical="center"/>
    </xf>
    <xf numFmtId="0" fontId="24" fillId="28" borderId="123" xfId="0" applyFont="1" applyFill="1" applyBorder="1" applyAlignment="1">
      <alignment horizontal="center" vertical="center"/>
    </xf>
    <xf numFmtId="0" fontId="24" fillId="37" borderId="0" xfId="0" applyFont="1" applyFill="1" applyAlignment="1">
      <alignment horizontal="center" vertical="center"/>
    </xf>
    <xf numFmtId="0" fontId="24" fillId="0" borderId="0" xfId="0" applyFont="1" applyAlignment="1">
      <alignment horizontal="center" vertical="center"/>
    </xf>
    <xf numFmtId="0" fontId="77" fillId="0" borderId="0" xfId="0" applyFont="1" applyAlignment="1">
      <alignment horizontal="center" vertical="center"/>
    </xf>
    <xf numFmtId="0" fontId="78" fillId="0" borderId="0" xfId="0" applyFont="1" applyAlignment="1">
      <alignment horizontal="center" vertical="center"/>
    </xf>
    <xf numFmtId="177" fontId="24" fillId="0" borderId="0" xfId="0" applyNumberFormat="1" applyFont="1" applyAlignment="1">
      <alignment horizontal="center" vertical="center"/>
    </xf>
    <xf numFmtId="0" fontId="24" fillId="0" borderId="0" xfId="0" quotePrefix="1" applyFont="1" applyAlignment="1">
      <alignment horizontal="center" vertical="center"/>
    </xf>
    <xf numFmtId="0" fontId="77" fillId="0" borderId="0" xfId="0" quotePrefix="1" applyFont="1" applyAlignment="1">
      <alignment horizontal="center" vertical="center"/>
    </xf>
    <xf numFmtId="0" fontId="78" fillId="0" borderId="0" xfId="0" quotePrefix="1" applyFont="1" applyAlignment="1">
      <alignment horizontal="center" vertical="center"/>
    </xf>
    <xf numFmtId="0" fontId="24" fillId="0" borderId="70" xfId="0" applyFont="1" applyBorder="1" applyAlignment="1">
      <alignment horizontal="center" vertical="center"/>
    </xf>
    <xf numFmtId="0" fontId="24" fillId="0" borderId="20" xfId="0" applyFont="1" applyBorder="1" applyAlignment="1">
      <alignment horizontal="center" vertical="center"/>
    </xf>
    <xf numFmtId="0" fontId="24" fillId="0" borderId="0" xfId="0" applyFont="1" applyAlignment="1">
      <alignment horizontal="center" vertical="center" wrapText="1"/>
    </xf>
    <xf numFmtId="0" fontId="24" fillId="28" borderId="20" xfId="0" applyFont="1" applyFill="1" applyBorder="1" applyAlignment="1">
      <alignment horizontal="center" vertical="center"/>
    </xf>
    <xf numFmtId="0" fontId="63" fillId="33" borderId="0" xfId="0" applyFont="1" applyFill="1" applyAlignment="1">
      <alignment horizontal="center" vertical="center" wrapText="1"/>
    </xf>
    <xf numFmtId="0" fontId="36" fillId="28" borderId="110" xfId="0" applyFont="1" applyFill="1" applyBorder="1" applyAlignment="1">
      <alignment horizontal="center" vertical="center" wrapText="1"/>
    </xf>
    <xf numFmtId="0" fontId="24" fillId="0" borderId="63" xfId="0" applyFont="1" applyBorder="1">
      <alignment vertical="center"/>
    </xf>
    <xf numFmtId="0" fontId="31" fillId="0" borderId="70" xfId="0" applyFont="1" applyBorder="1">
      <alignment vertical="center"/>
    </xf>
    <xf numFmtId="0" fontId="56" fillId="0" borderId="63" xfId="0" applyFont="1" applyBorder="1" applyAlignment="1">
      <alignment vertical="center" wrapText="1"/>
    </xf>
    <xf numFmtId="0" fontId="42" fillId="0" borderId="70" xfId="0" applyFont="1" applyBorder="1" applyAlignment="1">
      <alignment vertical="center" wrapText="1"/>
    </xf>
    <xf numFmtId="0" fontId="24" fillId="28" borderId="143" xfId="0" applyFont="1" applyFill="1" applyBorder="1" applyAlignment="1">
      <alignment horizontal="center" vertical="center"/>
    </xf>
    <xf numFmtId="0" fontId="24" fillId="28" borderId="143" xfId="0" applyFont="1" applyFill="1" applyBorder="1" applyAlignment="1">
      <alignment horizontal="center" vertical="center" wrapText="1"/>
    </xf>
    <xf numFmtId="0" fontId="59" fillId="0" borderId="20" xfId="0" applyFont="1" applyBorder="1" applyAlignment="1">
      <alignment horizontal="right" vertical="center"/>
    </xf>
    <xf numFmtId="177" fontId="59" fillId="0" borderId="70" xfId="0" applyNumberFormat="1" applyFont="1" applyBorder="1" applyAlignment="1">
      <alignment horizontal="right" vertical="center"/>
    </xf>
    <xf numFmtId="0" fontId="0" fillId="0" borderId="176" xfId="0" applyBorder="1">
      <alignment vertical="center"/>
    </xf>
    <xf numFmtId="0" fontId="0" fillId="0" borderId="174" xfId="0" applyBorder="1">
      <alignment vertical="center"/>
    </xf>
    <xf numFmtId="0" fontId="32" fillId="0" borderId="70" xfId="0" applyFont="1" applyBorder="1">
      <alignment vertical="center"/>
    </xf>
    <xf numFmtId="0" fontId="24" fillId="0" borderId="62" xfId="0" applyFont="1" applyBorder="1" applyAlignment="1">
      <alignment horizontal="center" vertical="center" wrapText="1"/>
    </xf>
    <xf numFmtId="0" fontId="24" fillId="0" borderId="62" xfId="0" applyFont="1" applyBorder="1" applyAlignment="1">
      <alignment horizontal="center" vertical="center"/>
    </xf>
    <xf numFmtId="0" fontId="27" fillId="25" borderId="104" xfId="0" applyFont="1" applyFill="1" applyBorder="1" applyAlignment="1">
      <alignment horizontal="center" vertical="center" wrapText="1"/>
    </xf>
    <xf numFmtId="0" fontId="0" fillId="0" borderId="63" xfId="0" applyBorder="1" applyAlignment="1">
      <alignment vertical="center" textRotation="255"/>
    </xf>
    <xf numFmtId="0" fontId="0" fillId="0" borderId="63" xfId="0" applyBorder="1" applyAlignment="1">
      <alignment vertical="center" textRotation="255" wrapText="1"/>
    </xf>
    <xf numFmtId="0" fontId="0" fillId="0" borderId="63" xfId="0" applyBorder="1" applyAlignment="1">
      <alignment vertical="center" wrapText="1"/>
    </xf>
    <xf numFmtId="0" fontId="0" fillId="0" borderId="100" xfId="0" applyBorder="1">
      <alignment vertical="center"/>
    </xf>
    <xf numFmtId="0" fontId="0" fillId="26" borderId="100" xfId="0" applyFill="1" applyBorder="1">
      <alignment vertical="center"/>
    </xf>
    <xf numFmtId="0" fontId="47" fillId="0" borderId="178" xfId="0" applyFont="1" applyBorder="1" applyAlignment="1" applyProtection="1">
      <alignment horizontal="center" vertical="center" wrapText="1"/>
      <protection locked="0"/>
    </xf>
    <xf numFmtId="0" fontId="47" fillId="0" borderId="50" xfId="0" applyFont="1" applyBorder="1" applyAlignment="1" applyProtection="1">
      <alignment horizontal="center" vertical="center" wrapText="1"/>
      <protection locked="0"/>
    </xf>
    <xf numFmtId="0" fontId="47" fillId="0" borderId="50" xfId="0" applyFont="1" applyBorder="1" applyAlignment="1" applyProtection="1">
      <alignment horizontal="left" vertical="center" wrapText="1"/>
      <protection locked="0"/>
    </xf>
    <xf numFmtId="0" fontId="47" fillId="25" borderId="50" xfId="0" applyFont="1" applyFill="1" applyBorder="1" applyAlignment="1" applyProtection="1">
      <alignment horizontal="left" vertical="center" wrapText="1"/>
      <protection locked="0"/>
    </xf>
    <xf numFmtId="0" fontId="47" fillId="0" borderId="50" xfId="42" applyNumberFormat="1" applyFont="1" applyFill="1" applyBorder="1" applyAlignment="1" applyProtection="1">
      <alignment horizontal="center" vertical="center" wrapText="1"/>
      <protection locked="0"/>
    </xf>
    <xf numFmtId="0" fontId="47" fillId="38" borderId="50" xfId="0" applyFont="1" applyFill="1" applyBorder="1" applyAlignment="1" applyProtection="1">
      <alignment horizontal="center" vertical="center" wrapText="1"/>
      <protection locked="0"/>
    </xf>
    <xf numFmtId="0" fontId="21" fillId="0" borderId="50" xfId="0" applyFont="1" applyBorder="1" applyAlignment="1">
      <alignment horizontal="center" vertical="center" wrapText="1"/>
    </xf>
    <xf numFmtId="0" fontId="21" fillId="0" borderId="50" xfId="0" applyFont="1" applyBorder="1" applyAlignment="1" applyProtection="1">
      <alignment horizontal="center" vertical="center" wrapText="1"/>
      <protection locked="0"/>
    </xf>
    <xf numFmtId="0" fontId="24" fillId="28" borderId="50" xfId="0" applyFont="1" applyFill="1" applyBorder="1" applyAlignment="1">
      <alignment horizontal="center" vertical="center" wrapText="1"/>
    </xf>
    <xf numFmtId="0" fontId="24" fillId="28" borderId="50" xfId="0" applyFont="1" applyFill="1" applyBorder="1" applyAlignment="1">
      <alignment horizontal="center" vertical="center"/>
    </xf>
    <xf numFmtId="0" fontId="24" fillId="28" borderId="179" xfId="0" applyFont="1" applyFill="1" applyBorder="1" applyAlignment="1">
      <alignment horizontal="center" vertical="center"/>
    </xf>
    <xf numFmtId="0" fontId="24" fillId="28" borderId="66" xfId="0" applyFont="1" applyFill="1" applyBorder="1" applyAlignment="1">
      <alignment horizontal="center" vertical="center"/>
    </xf>
    <xf numFmtId="0" fontId="24" fillId="25" borderId="179" xfId="0" applyFont="1" applyFill="1" applyBorder="1" applyAlignment="1">
      <alignment horizontal="center" vertical="center"/>
    </xf>
    <xf numFmtId="0" fontId="24" fillId="28" borderId="51" xfId="0" applyFont="1" applyFill="1" applyBorder="1" applyAlignment="1">
      <alignment horizontal="center" vertical="center"/>
    </xf>
    <xf numFmtId="0" fontId="47" fillId="0" borderId="180" xfId="0" applyFont="1" applyBorder="1" applyAlignment="1" applyProtection="1">
      <alignment horizontal="center" vertical="center" wrapText="1"/>
      <protection locked="0"/>
    </xf>
    <xf numFmtId="0" fontId="48" fillId="0" borderId="151" xfId="0" applyFont="1" applyBorder="1" applyAlignment="1" applyProtection="1">
      <alignment horizontal="left" vertical="center" wrapText="1"/>
      <protection locked="0"/>
    </xf>
    <xf numFmtId="0" fontId="48" fillId="0" borderId="151" xfId="0" applyFont="1" applyBorder="1" applyAlignment="1" applyProtection="1">
      <alignment horizontal="center" vertical="center" wrapText="1"/>
      <protection locked="0"/>
    </xf>
    <xf numFmtId="0" fontId="24" fillId="28" borderId="180" xfId="0" applyFont="1" applyFill="1" applyBorder="1" applyAlignment="1">
      <alignment horizontal="center" vertical="center"/>
    </xf>
    <xf numFmtId="0" fontId="24" fillId="28" borderId="182" xfId="0" applyFont="1" applyFill="1" applyBorder="1" applyAlignment="1">
      <alignment horizontal="center" vertical="center"/>
    </xf>
    <xf numFmtId="0" fontId="24" fillId="28" borderId="183" xfId="0" applyFont="1" applyFill="1" applyBorder="1" applyAlignment="1">
      <alignment horizontal="center" vertical="center"/>
    </xf>
    <xf numFmtId="0" fontId="21" fillId="25" borderId="184" xfId="0" applyFont="1" applyFill="1" applyBorder="1" applyAlignment="1">
      <alignment horizontal="center" vertical="center"/>
    </xf>
    <xf numFmtId="0" fontId="48" fillId="0" borderId="186" xfId="0" applyFont="1" applyBorder="1" applyAlignment="1" applyProtection="1">
      <alignment horizontal="left" vertical="center" wrapText="1"/>
      <protection locked="0"/>
    </xf>
    <xf numFmtId="0" fontId="48" fillId="0" borderId="186" xfId="0" applyFont="1" applyBorder="1" applyAlignment="1" applyProtection="1">
      <alignment horizontal="center" vertical="center" wrapText="1"/>
      <protection locked="0"/>
    </xf>
    <xf numFmtId="0" fontId="24" fillId="28" borderId="186" xfId="0" applyFont="1" applyFill="1" applyBorder="1" applyAlignment="1">
      <alignment horizontal="center" vertical="center"/>
    </xf>
    <xf numFmtId="0" fontId="24" fillId="28" borderId="186" xfId="0" applyFont="1" applyFill="1" applyBorder="1" applyAlignment="1">
      <alignment horizontal="center" vertical="center" wrapText="1"/>
    </xf>
    <xf numFmtId="0" fontId="24" fillId="28" borderId="185" xfId="0" applyFont="1" applyFill="1" applyBorder="1" applyAlignment="1">
      <alignment horizontal="center" vertical="center"/>
    </xf>
    <xf numFmtId="0" fontId="24" fillId="28" borderId="187" xfId="0" applyFont="1" applyFill="1" applyBorder="1" applyAlignment="1">
      <alignment horizontal="center" vertical="center"/>
    </xf>
    <xf numFmtId="0" fontId="24" fillId="25" borderId="186" xfId="0" applyFont="1" applyFill="1" applyBorder="1" applyAlignment="1">
      <alignment horizontal="center" vertical="center"/>
    </xf>
    <xf numFmtId="0" fontId="24" fillId="28" borderId="188" xfId="0" applyFont="1" applyFill="1" applyBorder="1" applyAlignment="1">
      <alignment horizontal="center" vertical="center"/>
    </xf>
    <xf numFmtId="0" fontId="21" fillId="0" borderId="98" xfId="0" applyFont="1" applyBorder="1">
      <alignment vertical="center"/>
    </xf>
    <xf numFmtId="0" fontId="0" fillId="25" borderId="59" xfId="0" applyFill="1" applyBorder="1" applyAlignment="1">
      <alignment vertical="center" wrapText="1"/>
    </xf>
    <xf numFmtId="0" fontId="21" fillId="25" borderId="178" xfId="0" applyFont="1" applyFill="1" applyBorder="1" applyAlignment="1">
      <alignment horizontal="center" vertical="center"/>
    </xf>
    <xf numFmtId="0" fontId="21" fillId="25" borderId="180" xfId="0" applyFont="1" applyFill="1" applyBorder="1" applyAlignment="1">
      <alignment horizontal="center" vertical="center"/>
    </xf>
    <xf numFmtId="0" fontId="0" fillId="26" borderId="70" xfId="0" applyFill="1" applyBorder="1">
      <alignment vertical="center"/>
    </xf>
    <xf numFmtId="0" fontId="26" fillId="27" borderId="189" xfId="0" applyFont="1" applyFill="1" applyBorder="1" applyAlignment="1">
      <alignment horizontal="center" vertical="center" wrapText="1"/>
    </xf>
    <xf numFmtId="177" fontId="27" fillId="25" borderId="104" xfId="0" applyNumberFormat="1" applyFont="1" applyFill="1" applyBorder="1" applyAlignment="1">
      <alignment vertical="center" wrapText="1"/>
    </xf>
    <xf numFmtId="176" fontId="27" fillId="25" borderId="191" xfId="0" applyNumberFormat="1" applyFont="1" applyFill="1" applyBorder="1" applyAlignment="1">
      <alignment vertical="center" shrinkToFit="1"/>
    </xf>
    <xf numFmtId="176" fontId="27" fillId="25" borderId="190" xfId="0" applyNumberFormat="1" applyFont="1" applyFill="1" applyBorder="1" applyAlignment="1">
      <alignment vertical="center" shrinkToFit="1"/>
    </xf>
    <xf numFmtId="0" fontId="27" fillId="25" borderId="19" xfId="0" applyFont="1" applyFill="1" applyBorder="1" applyAlignment="1">
      <alignment vertical="center" wrapText="1"/>
    </xf>
    <xf numFmtId="176" fontId="27" fillId="25" borderId="191" xfId="0" applyNumberFormat="1" applyFont="1" applyFill="1" applyBorder="1" applyAlignment="1">
      <alignment horizontal="center" vertical="center" shrinkToFit="1"/>
    </xf>
    <xf numFmtId="176" fontId="27" fillId="25" borderId="192" xfId="0" applyNumberFormat="1" applyFont="1" applyFill="1" applyBorder="1" applyAlignment="1">
      <alignment vertical="center" shrinkToFit="1"/>
    </xf>
    <xf numFmtId="0" fontId="27" fillId="25" borderId="24" xfId="0" applyFont="1" applyFill="1" applyBorder="1" applyAlignment="1" applyProtection="1">
      <alignment vertical="center" wrapText="1" shrinkToFit="1"/>
      <protection locked="0"/>
    </xf>
    <xf numFmtId="0" fontId="27" fillId="25" borderId="193" xfId="0" applyFont="1" applyFill="1" applyBorder="1" applyAlignment="1" applyProtection="1">
      <alignment vertical="center" wrapText="1" shrinkToFit="1"/>
      <protection locked="0"/>
    </xf>
    <xf numFmtId="0" fontId="24" fillId="25" borderId="0" xfId="0" applyFont="1" applyFill="1">
      <alignment vertical="center"/>
    </xf>
    <xf numFmtId="0" fontId="59" fillId="25" borderId="0" xfId="0" applyFont="1" applyFill="1">
      <alignment vertical="center"/>
    </xf>
    <xf numFmtId="0" fontId="24" fillId="25" borderId="0" xfId="0" applyFont="1" applyFill="1" applyAlignment="1">
      <alignment vertical="center" wrapText="1"/>
    </xf>
    <xf numFmtId="0" fontId="31" fillId="25" borderId="0" xfId="0" applyFont="1" applyFill="1">
      <alignment vertical="center"/>
    </xf>
    <xf numFmtId="0" fontId="56" fillId="25" borderId="0" xfId="0" applyFont="1" applyFill="1" applyAlignment="1">
      <alignment vertical="center" wrapText="1"/>
    </xf>
    <xf numFmtId="0" fontId="42" fillId="25" borderId="0" xfId="0" applyFont="1" applyFill="1" applyAlignment="1">
      <alignment vertical="center" wrapText="1"/>
    </xf>
    <xf numFmtId="0" fontId="21" fillId="25" borderId="0" xfId="0" applyFont="1" applyFill="1" applyAlignment="1">
      <alignment horizontal="right" vertical="center"/>
    </xf>
    <xf numFmtId="0" fontId="0" fillId="25" borderId="0" xfId="0" applyFill="1" applyAlignment="1">
      <alignment horizontal="right" vertical="center"/>
    </xf>
    <xf numFmtId="0" fontId="21" fillId="25" borderId="0" xfId="0" applyFont="1" applyFill="1" applyAlignment="1">
      <alignment horizontal="right"/>
    </xf>
    <xf numFmtId="177" fontId="47" fillId="25" borderId="50" xfId="42" applyFont="1" applyFill="1" applyBorder="1" applyAlignment="1" applyProtection="1">
      <alignment horizontal="right" vertical="center" wrapText="1" shrinkToFit="1"/>
    </xf>
    <xf numFmtId="177" fontId="47" fillId="0" borderId="50" xfId="42" applyFont="1" applyFill="1" applyBorder="1" applyAlignment="1" applyProtection="1">
      <alignment horizontal="right" vertical="center" wrapText="1" shrinkToFit="1"/>
      <protection locked="0"/>
    </xf>
    <xf numFmtId="0" fontId="48" fillId="0" borderId="180" xfId="0" applyFont="1" applyBorder="1" applyAlignment="1" applyProtection="1">
      <alignment horizontal="center" vertical="center" wrapText="1"/>
      <protection locked="0"/>
    </xf>
    <xf numFmtId="177" fontId="48" fillId="25" borderId="151" xfId="42" applyFont="1" applyFill="1" applyBorder="1" applyAlignment="1" applyProtection="1">
      <alignment horizontal="right" vertical="center" wrapText="1" shrinkToFit="1"/>
    </xf>
    <xf numFmtId="177" fontId="48" fillId="25" borderId="180" xfId="42" applyFont="1" applyFill="1" applyBorder="1" applyAlignment="1" applyProtection="1">
      <alignment horizontal="right" vertical="center" wrapText="1" shrinkToFit="1"/>
    </xf>
    <xf numFmtId="177" fontId="48" fillId="0" borderId="151" xfId="42" applyFont="1" applyFill="1" applyBorder="1" applyAlignment="1" applyProtection="1">
      <alignment horizontal="right" vertical="center" wrapText="1" shrinkToFit="1"/>
      <protection locked="0"/>
    </xf>
    <xf numFmtId="0" fontId="48" fillId="0" borderId="151" xfId="42" applyNumberFormat="1" applyFont="1" applyFill="1" applyBorder="1" applyAlignment="1" applyProtection="1">
      <alignment horizontal="center" vertical="center" wrapText="1"/>
      <protection locked="0"/>
    </xf>
    <xf numFmtId="0" fontId="48" fillId="38" borderId="151" xfId="0" applyFont="1" applyFill="1" applyBorder="1" applyAlignment="1" applyProtection="1">
      <alignment horizontal="center" vertical="center" wrapText="1"/>
      <protection locked="0"/>
    </xf>
    <xf numFmtId="0" fontId="48" fillId="0" borderId="170" xfId="0" applyFont="1" applyBorder="1" applyAlignment="1" applyProtection="1">
      <alignment horizontal="left" vertical="center" wrapText="1"/>
      <protection locked="0"/>
    </xf>
    <xf numFmtId="0" fontId="48" fillId="0" borderId="118" xfId="0" applyFont="1" applyBorder="1" applyAlignment="1" applyProtection="1">
      <alignment horizontal="left" vertical="center" wrapText="1"/>
      <protection locked="0"/>
    </xf>
    <xf numFmtId="0" fontId="29" fillId="0" borderId="118" xfId="0" applyFont="1" applyBorder="1" applyAlignment="1" applyProtection="1">
      <alignment horizontal="center" vertical="center" wrapText="1"/>
      <protection locked="0"/>
    </xf>
    <xf numFmtId="0" fontId="29" fillId="0" borderId="151" xfId="0" applyFont="1" applyBorder="1" applyAlignment="1">
      <alignment horizontal="center" vertical="center" wrapText="1"/>
    </xf>
    <xf numFmtId="0" fontId="29" fillId="0" borderId="151" xfId="0" applyFont="1" applyBorder="1" applyAlignment="1" applyProtection="1">
      <alignment horizontal="center" vertical="center" wrapText="1"/>
      <protection locked="0"/>
    </xf>
    <xf numFmtId="0" fontId="48" fillId="0" borderId="122" xfId="0" applyFont="1" applyBorder="1" applyAlignment="1" applyProtection="1">
      <alignment horizontal="center" vertical="center" wrapText="1"/>
      <protection locked="0"/>
    </xf>
    <xf numFmtId="0" fontId="48" fillId="0" borderId="36" xfId="0" applyFont="1" applyBorder="1" applyAlignment="1" applyProtection="1">
      <alignment horizontal="center" vertical="center" wrapText="1"/>
      <protection locked="0"/>
    </xf>
    <xf numFmtId="0" fontId="48" fillId="0" borderId="36" xfId="0" applyFont="1" applyBorder="1" applyAlignment="1" applyProtection="1">
      <alignment horizontal="left" vertical="center" wrapText="1"/>
      <protection locked="0"/>
    </xf>
    <xf numFmtId="177" fontId="48" fillId="25" borderId="33" xfId="42" applyFont="1" applyFill="1" applyBorder="1" applyAlignment="1" applyProtection="1">
      <alignment horizontal="right" vertical="center" wrapText="1" shrinkToFit="1"/>
    </xf>
    <xf numFmtId="177" fontId="48" fillId="25" borderId="122" xfId="42" applyFont="1" applyFill="1" applyBorder="1" applyAlignment="1" applyProtection="1">
      <alignment horizontal="right" vertical="center" wrapText="1" shrinkToFit="1"/>
    </xf>
    <xf numFmtId="177" fontId="48" fillId="0" borderId="33" xfId="42" applyFont="1" applyFill="1" applyBorder="1" applyAlignment="1" applyProtection="1">
      <alignment horizontal="right" vertical="center" wrapText="1" shrinkToFit="1"/>
      <protection locked="0"/>
    </xf>
    <xf numFmtId="0" fontId="48" fillId="0" borderId="33" xfId="42" applyNumberFormat="1" applyFont="1" applyFill="1" applyBorder="1" applyAlignment="1" applyProtection="1">
      <alignment horizontal="center" vertical="center" wrapText="1"/>
      <protection locked="0"/>
    </xf>
    <xf numFmtId="0" fontId="48" fillId="38" borderId="33" xfId="0" applyFont="1" applyFill="1" applyBorder="1" applyAlignment="1" applyProtection="1">
      <alignment horizontal="center" vertical="center" wrapText="1"/>
      <protection locked="0"/>
    </xf>
    <xf numFmtId="0" fontId="48" fillId="0" borderId="123" xfId="0" applyFont="1" applyBorder="1" applyAlignment="1" applyProtection="1">
      <alignment horizontal="left" vertical="center" wrapText="1"/>
      <protection locked="0"/>
    </xf>
    <xf numFmtId="0" fontId="29" fillId="0" borderId="33" xfId="0" applyFont="1" applyBorder="1" applyAlignment="1" applyProtection="1">
      <alignment horizontal="center" vertical="center" wrapText="1"/>
      <protection locked="0"/>
    </xf>
    <xf numFmtId="0" fontId="29" fillId="0" borderId="33" xfId="0" applyFont="1" applyBorder="1" applyAlignment="1">
      <alignment horizontal="center" vertical="center" wrapText="1"/>
    </xf>
    <xf numFmtId="0" fontId="29" fillId="0" borderId="35" xfId="0" applyFont="1" applyBorder="1" applyAlignment="1" applyProtection="1">
      <alignment horizontal="center" vertical="center" wrapText="1"/>
      <protection locked="0"/>
    </xf>
    <xf numFmtId="0" fontId="48" fillId="0" borderId="34" xfId="0" applyFont="1" applyBorder="1" applyAlignment="1" applyProtection="1">
      <alignment horizontal="center" vertical="center" wrapText="1"/>
      <protection locked="0"/>
    </xf>
    <xf numFmtId="177" fontId="48" fillId="35" borderId="122" xfId="42" applyFont="1" applyFill="1" applyBorder="1" applyAlignment="1" applyProtection="1">
      <alignment horizontal="right" vertical="center" wrapText="1" shrinkToFit="1"/>
    </xf>
    <xf numFmtId="0" fontId="29" fillId="0" borderId="35" xfId="0" applyFont="1" applyBorder="1" applyAlignment="1">
      <alignment horizontal="center" vertical="center" wrapText="1"/>
    </xf>
    <xf numFmtId="0" fontId="48" fillId="0" borderId="185" xfId="0" applyFont="1" applyBorder="1" applyAlignment="1" applyProtection="1">
      <alignment horizontal="center" vertical="center" wrapText="1"/>
      <protection locked="0"/>
    </xf>
    <xf numFmtId="0" fontId="48" fillId="0" borderId="143" xfId="0" applyFont="1" applyBorder="1" applyAlignment="1" applyProtection="1">
      <alignment horizontal="center" vertical="center" wrapText="1"/>
      <protection locked="0"/>
    </xf>
    <xf numFmtId="0" fontId="48" fillId="0" borderId="143" xfId="0" applyFont="1" applyBorder="1" applyAlignment="1" applyProtection="1">
      <alignment horizontal="left" vertical="center" wrapText="1"/>
      <protection locked="0"/>
    </xf>
    <xf numFmtId="177" fontId="48" fillId="25" borderId="186" xfId="42" applyFont="1" applyFill="1" applyBorder="1" applyAlignment="1" applyProtection="1">
      <alignment horizontal="right" vertical="center" wrapText="1" shrinkToFit="1"/>
    </xf>
    <xf numFmtId="177" fontId="48" fillId="25" borderId="185" xfId="42" applyFont="1" applyFill="1" applyBorder="1" applyAlignment="1" applyProtection="1">
      <alignment horizontal="right" vertical="center" wrapText="1" shrinkToFit="1"/>
    </xf>
    <xf numFmtId="177" fontId="48" fillId="0" borderId="186" xfId="42" applyFont="1" applyFill="1" applyBorder="1" applyAlignment="1" applyProtection="1">
      <alignment horizontal="right" vertical="center" wrapText="1" shrinkToFit="1"/>
      <protection locked="0"/>
    </xf>
    <xf numFmtId="0" fontId="48" fillId="0" borderId="186" xfId="42" applyNumberFormat="1" applyFont="1" applyFill="1" applyBorder="1" applyAlignment="1" applyProtection="1">
      <alignment horizontal="center" vertical="center" wrapText="1"/>
      <protection locked="0"/>
    </xf>
    <xf numFmtId="0" fontId="48" fillId="38" borderId="186" xfId="0" applyFont="1" applyFill="1" applyBorder="1" applyAlignment="1" applyProtection="1">
      <alignment horizontal="center" vertical="center" wrapText="1"/>
      <protection locked="0"/>
    </xf>
    <xf numFmtId="0" fontId="48" fillId="0" borderId="187" xfId="0" applyFont="1" applyBorder="1" applyAlignment="1" applyProtection="1">
      <alignment horizontal="left" vertical="center" wrapText="1"/>
      <protection locked="0"/>
    </xf>
    <xf numFmtId="0" fontId="29" fillId="0" borderId="186" xfId="0" applyFont="1" applyBorder="1" applyAlignment="1" applyProtection="1">
      <alignment horizontal="center" vertical="center" wrapText="1"/>
      <protection locked="0"/>
    </xf>
    <xf numFmtId="0" fontId="29" fillId="0" borderId="186" xfId="0" applyFont="1" applyBorder="1" applyAlignment="1">
      <alignment horizontal="center" vertical="center" wrapText="1"/>
    </xf>
    <xf numFmtId="0" fontId="48" fillId="0" borderId="181" xfId="0" applyFont="1" applyBorder="1" applyAlignment="1" applyProtection="1">
      <alignment horizontal="center" vertical="center" wrapText="1"/>
      <protection locked="0"/>
    </xf>
    <xf numFmtId="0" fontId="48" fillId="0" borderId="118" xfId="0" applyFont="1" applyBorder="1" applyAlignment="1" applyProtection="1">
      <alignment horizontal="center" vertical="center" wrapText="1"/>
      <protection locked="0"/>
    </xf>
    <xf numFmtId="0" fontId="48" fillId="0" borderId="159" xfId="0" applyFont="1" applyBorder="1" applyAlignment="1" applyProtection="1">
      <alignment horizontal="center" vertical="center" wrapText="1"/>
      <protection locked="0"/>
    </xf>
    <xf numFmtId="0" fontId="48" fillId="0" borderId="62" xfId="0" applyFont="1" applyBorder="1" applyAlignment="1" applyProtection="1">
      <alignment horizontal="center" vertical="center" wrapText="1"/>
      <protection locked="0"/>
    </xf>
    <xf numFmtId="0" fontId="0" fillId="25" borderId="194" xfId="0" applyFill="1" applyBorder="1" applyAlignment="1">
      <alignment horizontal="center" vertical="center"/>
    </xf>
    <xf numFmtId="0" fontId="21" fillId="25" borderId="61" xfId="0" applyFont="1" applyFill="1" applyBorder="1" applyAlignment="1">
      <alignment horizontal="right"/>
    </xf>
    <xf numFmtId="177" fontId="29" fillId="25" borderId="61" xfId="0" applyNumberFormat="1" applyFont="1" applyFill="1" applyBorder="1" applyAlignment="1">
      <alignment horizontal="right"/>
    </xf>
    <xf numFmtId="0" fontId="0" fillId="0" borderId="25" xfId="0" applyBorder="1" applyAlignment="1">
      <alignment vertical="center" wrapText="1"/>
    </xf>
    <xf numFmtId="0" fontId="0" fillId="0" borderId="37" xfId="0" applyBorder="1">
      <alignment vertical="center"/>
    </xf>
    <xf numFmtId="0" fontId="0" fillId="0" borderId="205" xfId="0" applyBorder="1">
      <alignment vertical="center"/>
    </xf>
    <xf numFmtId="0" fontId="0" fillId="0" borderId="65" xfId="0" applyBorder="1">
      <alignment vertical="center"/>
    </xf>
    <xf numFmtId="0" fontId="0" fillId="0" borderId="206" xfId="0" applyBorder="1">
      <alignment vertical="center"/>
    </xf>
    <xf numFmtId="0" fontId="36" fillId="28" borderId="143" xfId="0" applyFont="1" applyFill="1" applyBorder="1" applyAlignment="1">
      <alignment horizontal="center" vertical="center" wrapText="1"/>
    </xf>
    <xf numFmtId="0" fontId="0" fillId="0" borderId="34" xfId="0" applyBorder="1">
      <alignment vertical="center"/>
    </xf>
    <xf numFmtId="0" fontId="0" fillId="0" borderId="125" xfId="0" applyBorder="1">
      <alignment vertical="center"/>
    </xf>
    <xf numFmtId="177" fontId="59" fillId="0" borderId="0" xfId="0" applyNumberFormat="1" applyFont="1" applyAlignment="1">
      <alignment horizontal="right" vertical="center"/>
    </xf>
    <xf numFmtId="0" fontId="47" fillId="38" borderId="118" xfId="0" applyFont="1" applyFill="1" applyBorder="1" applyAlignment="1" applyProtection="1">
      <alignment horizontal="center" vertical="center" wrapText="1"/>
      <protection locked="0"/>
    </xf>
    <xf numFmtId="0" fontId="47" fillId="38" borderId="35" xfId="0" applyFont="1" applyFill="1" applyBorder="1" applyAlignment="1" applyProtection="1">
      <alignment horizontal="center" vertical="center" wrapText="1"/>
      <protection locked="0"/>
    </xf>
    <xf numFmtId="0" fontId="0" fillId="0" borderId="207" xfId="0" applyBorder="1">
      <alignment vertical="center"/>
    </xf>
    <xf numFmtId="0" fontId="0" fillId="0" borderId="208" xfId="0" applyBorder="1">
      <alignment vertical="center"/>
    </xf>
    <xf numFmtId="0" fontId="0" fillId="0" borderId="209" xfId="0" applyBorder="1">
      <alignment vertical="center"/>
    </xf>
    <xf numFmtId="0" fontId="0" fillId="0" borderId="210" xfId="0" applyBorder="1">
      <alignment vertical="center"/>
    </xf>
    <xf numFmtId="0" fontId="0" fillId="0" borderId="211" xfId="0" applyBorder="1">
      <alignment vertical="center"/>
    </xf>
    <xf numFmtId="0" fontId="0" fillId="0" borderId="212" xfId="0" applyBorder="1">
      <alignment vertical="center"/>
    </xf>
    <xf numFmtId="0" fontId="0" fillId="0" borderId="213" xfId="0" applyBorder="1">
      <alignment vertical="center"/>
    </xf>
    <xf numFmtId="0" fontId="0" fillId="0" borderId="214" xfId="0" applyBorder="1">
      <alignment vertical="center"/>
    </xf>
    <xf numFmtId="0" fontId="80" fillId="26" borderId="70" xfId="0" applyFont="1" applyFill="1" applyBorder="1" applyAlignment="1">
      <alignment horizontal="center" vertical="center" wrapText="1"/>
    </xf>
    <xf numFmtId="0" fontId="24" fillId="25" borderId="0" xfId="0" applyFont="1" applyFill="1" applyAlignment="1">
      <alignment horizontal="center" vertical="center"/>
    </xf>
    <xf numFmtId="177" fontId="24" fillId="25" borderId="0" xfId="0" applyNumberFormat="1" applyFont="1" applyFill="1" applyAlignment="1">
      <alignment horizontal="center" vertical="center"/>
    </xf>
    <xf numFmtId="0" fontId="24" fillId="25" borderId="0" xfId="0" applyFont="1" applyFill="1" applyAlignment="1">
      <alignment horizontal="center" vertical="center" wrapText="1"/>
    </xf>
    <xf numFmtId="0" fontId="24" fillId="25" borderId="20" xfId="0" applyFont="1" applyFill="1" applyBorder="1" applyAlignment="1">
      <alignment vertical="center" wrapText="1"/>
    </xf>
    <xf numFmtId="0" fontId="22" fillId="27" borderId="75" xfId="0" applyFont="1" applyFill="1" applyBorder="1" applyAlignment="1">
      <alignment vertical="center" wrapText="1"/>
    </xf>
    <xf numFmtId="0" fontId="21" fillId="0" borderId="62" xfId="0" applyFont="1" applyBorder="1">
      <alignment vertical="center"/>
    </xf>
    <xf numFmtId="0" fontId="22" fillId="27" borderId="216" xfId="0" applyFont="1" applyFill="1" applyBorder="1" applyAlignment="1">
      <alignment vertical="center" wrapText="1"/>
    </xf>
    <xf numFmtId="0" fontId="22" fillId="0" borderId="60" xfId="0" applyFont="1" applyBorder="1" applyAlignment="1">
      <alignment horizontal="center" vertical="center" shrinkToFit="1"/>
    </xf>
    <xf numFmtId="0" fontId="22" fillId="0" borderId="62" xfId="0" applyFont="1" applyBorder="1" applyAlignment="1">
      <alignment horizontal="center" vertical="center" shrinkToFit="1"/>
    </xf>
    <xf numFmtId="0" fontId="21" fillId="0" borderId="62" xfId="0" applyFont="1" applyBorder="1" applyAlignment="1">
      <alignment horizontal="right" vertical="center"/>
    </xf>
    <xf numFmtId="177" fontId="21" fillId="0" borderId="74" xfId="42" applyFont="1" applyFill="1" applyBorder="1" applyAlignment="1" applyProtection="1">
      <alignment horizontal="right" vertical="center" wrapText="1" shrinkToFit="1"/>
    </xf>
    <xf numFmtId="177" fontId="21" fillId="0" borderId="15" xfId="42" applyFont="1" applyFill="1" applyBorder="1" applyAlignment="1" applyProtection="1">
      <alignment horizontal="right" vertical="center" wrapText="1" shrinkToFit="1"/>
    </xf>
    <xf numFmtId="177" fontId="21" fillId="0" borderId="15" xfId="42" applyFont="1" applyFill="1" applyBorder="1" applyAlignment="1" applyProtection="1">
      <alignment horizontal="center" vertical="center" shrinkToFit="1"/>
    </xf>
    <xf numFmtId="177" fontId="49" fillId="0" borderId="62" xfId="42" applyFont="1" applyFill="1" applyBorder="1" applyAlignment="1" applyProtection="1">
      <alignment horizontal="center" vertical="center" shrinkToFit="1"/>
    </xf>
    <xf numFmtId="0" fontId="21" fillId="0" borderId="62" xfId="0" applyFont="1" applyBorder="1" applyAlignment="1">
      <alignment horizontal="center" vertical="center"/>
    </xf>
    <xf numFmtId="177" fontId="21" fillId="0" borderId="62" xfId="42" applyFont="1" applyFill="1" applyBorder="1" applyAlignment="1" applyProtection="1">
      <alignment horizontal="center" vertical="center" shrinkToFit="1"/>
    </xf>
    <xf numFmtId="0" fontId="21" fillId="0" borderId="62" xfId="0" applyFont="1" applyBorder="1" applyAlignment="1">
      <alignment vertical="center" wrapText="1"/>
    </xf>
    <xf numFmtId="177" fontId="47" fillId="0" borderId="50" xfId="42" applyFont="1" applyFill="1" applyBorder="1" applyAlignment="1" applyProtection="1">
      <alignment horizontal="right" vertical="center" wrapText="1" shrinkToFit="1"/>
    </xf>
    <xf numFmtId="177" fontId="48" fillId="0" borderId="151" xfId="42" applyFont="1" applyFill="1" applyBorder="1" applyAlignment="1" applyProtection="1">
      <alignment horizontal="right" vertical="center" wrapText="1" shrinkToFit="1"/>
    </xf>
    <xf numFmtId="177" fontId="48" fillId="0" borderId="33" xfId="42" applyFont="1" applyFill="1" applyBorder="1" applyAlignment="1" applyProtection="1">
      <alignment horizontal="right" vertical="center" wrapText="1" shrinkToFit="1"/>
    </xf>
    <xf numFmtId="177" fontId="48" fillId="0" borderId="186" xfId="42" applyFont="1" applyFill="1" applyBorder="1" applyAlignment="1" applyProtection="1">
      <alignment horizontal="right" vertical="center" wrapText="1" shrinkToFit="1"/>
    </xf>
    <xf numFmtId="0" fontId="24" fillId="28" borderId="100" xfId="0" applyFont="1" applyFill="1" applyBorder="1" applyAlignment="1">
      <alignment horizontal="center" vertical="center" wrapText="1"/>
    </xf>
    <xf numFmtId="0" fontId="21" fillId="28" borderId="118" xfId="0" applyFont="1" applyFill="1" applyBorder="1" applyAlignment="1">
      <alignment horizontal="center" vertical="center" wrapText="1"/>
    </xf>
    <xf numFmtId="0" fontId="21" fillId="28" borderId="34" xfId="0" applyFont="1" applyFill="1" applyBorder="1" applyAlignment="1">
      <alignment horizontal="center" vertical="center" wrapText="1"/>
    </xf>
    <xf numFmtId="0" fontId="21" fillId="28" borderId="143" xfId="0" applyFont="1" applyFill="1" applyBorder="1" applyAlignment="1">
      <alignment horizontal="center" vertical="center" wrapText="1"/>
    </xf>
    <xf numFmtId="0" fontId="22" fillId="27" borderId="41" xfId="0" applyFont="1" applyFill="1" applyBorder="1" applyAlignment="1">
      <alignment horizontal="center" vertical="center" wrapText="1"/>
    </xf>
    <xf numFmtId="0" fontId="22" fillId="27" borderId="42" xfId="0" applyFont="1" applyFill="1" applyBorder="1" applyAlignment="1">
      <alignment horizontal="center" vertical="center" wrapText="1"/>
    </xf>
    <xf numFmtId="0" fontId="22" fillId="27" borderId="43" xfId="0" applyFont="1" applyFill="1" applyBorder="1" applyAlignment="1">
      <alignment horizontal="center" vertical="center" wrapText="1"/>
    </xf>
    <xf numFmtId="0" fontId="22" fillId="27" borderId="171" xfId="0" applyFont="1" applyFill="1" applyBorder="1" applyAlignment="1">
      <alignment horizontal="center" vertical="center" wrapText="1" shrinkToFit="1"/>
    </xf>
    <xf numFmtId="0" fontId="22" fillId="27" borderId="172" xfId="0" applyFont="1" applyFill="1" applyBorder="1" applyAlignment="1">
      <alignment horizontal="center" vertical="center" wrapText="1" shrinkToFit="1"/>
    </xf>
    <xf numFmtId="0" fontId="22" fillId="27" borderId="217" xfId="0" applyFont="1" applyFill="1" applyBorder="1" applyAlignment="1">
      <alignment horizontal="center" vertical="center" wrapText="1" shrinkToFit="1"/>
    </xf>
    <xf numFmtId="0" fontId="22" fillId="27" borderId="215" xfId="0" applyFont="1" applyFill="1" applyBorder="1" applyAlignment="1">
      <alignment horizontal="center" vertical="center" wrapText="1" shrinkToFit="1"/>
    </xf>
    <xf numFmtId="0" fontId="75" fillId="27" borderId="12" xfId="0" applyFont="1" applyFill="1" applyBorder="1" applyAlignment="1">
      <alignment horizontal="center" vertical="center" wrapText="1"/>
    </xf>
    <xf numFmtId="0" fontId="75" fillId="27" borderId="104" xfId="0" applyFont="1" applyFill="1" applyBorder="1" applyAlignment="1">
      <alignment horizontal="center" vertical="center" wrapText="1"/>
    </xf>
    <xf numFmtId="0" fontId="75" fillId="27" borderId="15" xfId="0" applyFont="1" applyFill="1" applyBorder="1" applyAlignment="1">
      <alignment horizontal="center" vertical="center" wrapText="1"/>
    </xf>
    <xf numFmtId="0" fontId="24" fillId="0" borderId="63" xfId="0" applyFont="1" applyBorder="1" applyAlignment="1">
      <alignment horizontal="center" vertical="center" wrapText="1"/>
    </xf>
    <xf numFmtId="0" fontId="24" fillId="0" borderId="64" xfId="0" applyFont="1" applyBorder="1" applyAlignment="1">
      <alignment horizontal="center" vertical="center" wrapText="1"/>
    </xf>
    <xf numFmtId="0" fontId="24" fillId="0" borderId="65" xfId="0" applyFont="1" applyBorder="1" applyAlignment="1">
      <alignment horizontal="center" vertical="center" wrapText="1"/>
    </xf>
    <xf numFmtId="0" fontId="31" fillId="28" borderId="100" xfId="0" applyFont="1" applyFill="1" applyBorder="1" applyAlignment="1">
      <alignment horizontal="center" vertical="center" wrapText="1"/>
    </xf>
    <xf numFmtId="0" fontId="59" fillId="25" borderId="10" xfId="0" applyFont="1" applyFill="1" applyBorder="1" applyAlignment="1">
      <alignment horizontal="center" vertical="center"/>
    </xf>
    <xf numFmtId="0" fontId="52" fillId="25" borderId="58" xfId="0" applyFont="1" applyFill="1" applyBorder="1" applyAlignment="1">
      <alignment horizontal="center" vertical="center"/>
    </xf>
    <xf numFmtId="0" fontId="34" fillId="25" borderId="68" xfId="0" applyFont="1" applyFill="1" applyBorder="1" applyAlignment="1">
      <alignment horizontal="center" vertical="center" wrapText="1"/>
    </xf>
    <xf numFmtId="0" fontId="34" fillId="25" borderId="21" xfId="0" applyFont="1" applyFill="1" applyBorder="1" applyAlignment="1">
      <alignment horizontal="center" vertical="center" wrapText="1"/>
    </xf>
    <xf numFmtId="0" fontId="34" fillId="25" borderId="149" xfId="0" applyFont="1" applyFill="1" applyBorder="1" applyAlignment="1">
      <alignment horizontal="center" vertical="center" wrapText="1"/>
    </xf>
    <xf numFmtId="0" fontId="34" fillId="25" borderId="125" xfId="0" applyFont="1" applyFill="1" applyBorder="1" applyAlignment="1">
      <alignment horizontal="center" vertical="center" wrapText="1"/>
    </xf>
    <xf numFmtId="0" fontId="34" fillId="25" borderId="150" xfId="0" applyFont="1" applyFill="1" applyBorder="1" applyAlignment="1">
      <alignment horizontal="center" vertical="center" wrapText="1"/>
    </xf>
    <xf numFmtId="177" fontId="29" fillId="25" borderId="10" xfId="42" applyFont="1" applyFill="1" applyBorder="1" applyAlignment="1" applyProtection="1">
      <alignment horizontal="center" vertical="center"/>
    </xf>
    <xf numFmtId="177" fontId="29" fillId="25" borderId="20" xfId="42" applyFont="1" applyFill="1" applyBorder="1" applyAlignment="1" applyProtection="1">
      <alignment horizontal="center" vertical="center"/>
    </xf>
    <xf numFmtId="177" fontId="52" fillId="33" borderId="161" xfId="42" applyFont="1" applyFill="1" applyBorder="1" applyAlignment="1">
      <alignment horizontal="right" vertical="center" wrapText="1"/>
    </xf>
    <xf numFmtId="177" fontId="52" fillId="33" borderId="162" xfId="42" applyFont="1" applyFill="1" applyBorder="1" applyAlignment="1">
      <alignment horizontal="right" vertical="center" wrapText="1"/>
    </xf>
    <xf numFmtId="177" fontId="52" fillId="33" borderId="163" xfId="42" applyFont="1" applyFill="1" applyBorder="1" applyAlignment="1">
      <alignment horizontal="right" vertical="center" wrapText="1"/>
    </xf>
    <xf numFmtId="177" fontId="52" fillId="33" borderId="164" xfId="42" applyFont="1" applyFill="1" applyBorder="1" applyAlignment="1">
      <alignment horizontal="right" vertical="center" wrapText="1"/>
    </xf>
    <xf numFmtId="177" fontId="52" fillId="33" borderId="165" xfId="42" applyFont="1" applyFill="1" applyBorder="1" applyAlignment="1">
      <alignment horizontal="right" vertical="center" wrapText="1"/>
    </xf>
    <xf numFmtId="177" fontId="52" fillId="33" borderId="166" xfId="42" applyFont="1" applyFill="1" applyBorder="1" applyAlignment="1">
      <alignment horizontal="right" vertical="center" wrapText="1"/>
    </xf>
    <xf numFmtId="177" fontId="52" fillId="33" borderId="168" xfId="42" applyFont="1" applyFill="1" applyBorder="1" applyAlignment="1">
      <alignment horizontal="center" vertical="center" wrapText="1"/>
    </xf>
    <xf numFmtId="177" fontId="52" fillId="33" borderId="145" xfId="42" applyFont="1" applyFill="1" applyBorder="1" applyAlignment="1">
      <alignment horizontal="center" vertical="center" wrapText="1"/>
    </xf>
    <xf numFmtId="177" fontId="52" fillId="33" borderId="146" xfId="42" applyFont="1" applyFill="1" applyBorder="1" applyAlignment="1">
      <alignment horizontal="center" vertical="center" wrapText="1"/>
    </xf>
    <xf numFmtId="0" fontId="24" fillId="28" borderId="115" xfId="0" applyFont="1" applyFill="1" applyBorder="1" applyAlignment="1">
      <alignment horizontal="center" vertical="center" wrapText="1"/>
    </xf>
    <xf numFmtId="0" fontId="21" fillId="28" borderId="79" xfId="0" applyFont="1" applyFill="1" applyBorder="1" applyAlignment="1">
      <alignment horizontal="center" vertical="center" wrapText="1"/>
    </xf>
    <xf numFmtId="0" fontId="21" fillId="28" borderId="62" xfId="0" applyFont="1" applyFill="1" applyBorder="1" applyAlignment="1">
      <alignment horizontal="center" vertical="center" wrapText="1"/>
    </xf>
    <xf numFmtId="177" fontId="52" fillId="33" borderId="52" xfId="0" applyNumberFormat="1" applyFont="1" applyFill="1" applyBorder="1" applyAlignment="1">
      <alignment horizontal="center" vertical="center" wrapText="1"/>
    </xf>
    <xf numFmtId="177" fontId="52" fillId="33" borderId="21" xfId="0" applyNumberFormat="1" applyFont="1" applyFill="1" applyBorder="1" applyAlignment="1">
      <alignment horizontal="center" vertical="center" wrapText="1"/>
    </xf>
    <xf numFmtId="177" fontId="52" fillId="33" borderId="22" xfId="0" applyNumberFormat="1" applyFont="1" applyFill="1" applyBorder="1" applyAlignment="1">
      <alignment horizontal="center" vertical="center" wrapText="1"/>
    </xf>
    <xf numFmtId="177" fontId="52" fillId="33" borderId="72" xfId="0" applyNumberFormat="1" applyFont="1" applyFill="1" applyBorder="1" applyAlignment="1">
      <alignment horizontal="center" vertical="center" wrapText="1"/>
    </xf>
    <xf numFmtId="177" fontId="52" fillId="33" borderId="62" xfId="0" applyNumberFormat="1" applyFont="1" applyFill="1" applyBorder="1" applyAlignment="1">
      <alignment horizontal="center" vertical="center" wrapText="1"/>
    </xf>
    <xf numFmtId="177" fontId="52" fillId="33" borderId="61" xfId="0" applyNumberFormat="1" applyFont="1" applyFill="1" applyBorder="1" applyAlignment="1">
      <alignment horizontal="center" vertical="center" wrapText="1"/>
    </xf>
    <xf numFmtId="177" fontId="52" fillId="25" borderId="0" xfId="0" applyNumberFormat="1" applyFont="1" applyFill="1" applyAlignment="1">
      <alignment horizontal="center" vertical="center"/>
    </xf>
    <xf numFmtId="0" fontId="21" fillId="0" borderId="63" xfId="0" applyFont="1" applyBorder="1" applyAlignment="1">
      <alignment horizontal="center" vertical="center" wrapText="1"/>
    </xf>
    <xf numFmtId="0" fontId="21" fillId="0" borderId="64" xfId="0" applyFont="1" applyBorder="1" applyAlignment="1">
      <alignment horizontal="center" vertical="center" wrapText="1"/>
    </xf>
    <xf numFmtId="0" fontId="21" fillId="0" borderId="65" xfId="0" applyFont="1" applyBorder="1" applyAlignment="1">
      <alignment horizontal="center" vertical="center" wrapText="1"/>
    </xf>
    <xf numFmtId="0" fontId="22" fillId="27" borderId="171" xfId="0" applyFont="1" applyFill="1" applyBorder="1" applyAlignment="1">
      <alignment horizontal="center" vertical="center" wrapText="1"/>
    </xf>
    <xf numFmtId="0" fontId="22" fillId="27" borderId="172" xfId="0" applyFont="1" applyFill="1" applyBorder="1" applyAlignment="1">
      <alignment horizontal="center" vertical="center" wrapText="1"/>
    </xf>
    <xf numFmtId="0" fontId="22" fillId="27" borderId="177" xfId="0" applyFont="1" applyFill="1" applyBorder="1" applyAlignment="1">
      <alignment horizontal="center" vertical="center" wrapText="1"/>
    </xf>
    <xf numFmtId="0" fontId="22" fillId="27" borderId="12" xfId="0" applyFont="1" applyFill="1" applyBorder="1" applyAlignment="1">
      <alignment horizontal="center" vertical="center" wrapText="1"/>
    </xf>
    <xf numFmtId="0" fontId="22" fillId="27" borderId="104" xfId="0" applyFont="1" applyFill="1" applyBorder="1" applyAlignment="1">
      <alignment horizontal="center" vertical="center" wrapText="1"/>
    </xf>
    <xf numFmtId="0" fontId="22" fillId="27" borderId="15" xfId="0" applyFont="1" applyFill="1" applyBorder="1" applyAlignment="1">
      <alignment horizontal="center" vertical="center" wrapText="1"/>
    </xf>
    <xf numFmtId="177" fontId="52" fillId="33" borderId="117" xfId="42" applyFont="1" applyFill="1" applyBorder="1" applyAlignment="1">
      <alignment horizontal="right" vertical="center"/>
    </xf>
    <xf numFmtId="177" fontId="52" fillId="33" borderId="58" xfId="42" applyFont="1" applyFill="1" applyBorder="1" applyAlignment="1">
      <alignment horizontal="right" vertical="center"/>
    </xf>
    <xf numFmtId="0" fontId="21" fillId="25" borderId="0" xfId="0" applyFont="1" applyFill="1" applyAlignment="1">
      <alignment horizontal="center" vertical="center" wrapText="1"/>
    </xf>
    <xf numFmtId="0" fontId="63" fillId="25" borderId="68" xfId="0" applyFont="1" applyFill="1" applyBorder="1" applyAlignment="1">
      <alignment horizontal="center" vertical="center" wrapText="1"/>
    </xf>
    <xf numFmtId="0" fontId="63" fillId="25" borderId="21" xfId="0" applyFont="1" applyFill="1" applyBorder="1" applyAlignment="1">
      <alignment horizontal="center" vertical="center" wrapText="1"/>
    </xf>
    <xf numFmtId="0" fontId="52" fillId="25" borderId="148" xfId="0" applyFont="1" applyFill="1" applyBorder="1" applyAlignment="1">
      <alignment horizontal="right" vertical="center" shrinkToFit="1"/>
    </xf>
    <xf numFmtId="0" fontId="52" fillId="25" borderId="78" xfId="0" applyFont="1" applyFill="1" applyBorder="1" applyAlignment="1">
      <alignment horizontal="right" vertical="center" shrinkToFit="1"/>
    </xf>
    <xf numFmtId="0" fontId="76" fillId="33" borderId="77" xfId="0" applyFont="1" applyFill="1" applyBorder="1" applyAlignment="1" applyProtection="1">
      <alignment horizontal="center" vertical="center" wrapText="1" shrinkToFit="1"/>
      <protection locked="0"/>
    </xf>
    <xf numFmtId="0" fontId="76" fillId="33" borderId="98" xfId="0" applyFont="1" applyFill="1" applyBorder="1" applyAlignment="1" applyProtection="1">
      <alignment horizontal="center" vertical="center" wrapText="1" shrinkToFit="1"/>
      <protection locked="0"/>
    </xf>
    <xf numFmtId="0" fontId="76" fillId="33" borderId="97" xfId="0" applyFont="1" applyFill="1" applyBorder="1" applyAlignment="1" applyProtection="1">
      <alignment horizontal="center" vertical="center" wrapText="1" shrinkToFit="1"/>
      <protection locked="0"/>
    </xf>
    <xf numFmtId="0" fontId="29" fillId="25" borderId="144" xfId="0" applyFont="1" applyFill="1" applyBorder="1" applyAlignment="1">
      <alignment horizontal="center" vertical="center" wrapText="1"/>
    </xf>
    <xf numFmtId="0" fontId="29" fillId="25" borderId="146" xfId="0" applyFont="1" applyFill="1" applyBorder="1" applyAlignment="1">
      <alignment horizontal="center" vertical="center" wrapText="1"/>
    </xf>
    <xf numFmtId="0" fontId="63" fillId="25" borderId="148" xfId="0" applyFont="1" applyFill="1" applyBorder="1" applyAlignment="1">
      <alignment horizontal="center" vertical="center" wrapText="1"/>
    </xf>
    <xf numFmtId="0" fontId="63" fillId="25" borderId="167" xfId="0" applyFont="1" applyFill="1" applyBorder="1" applyAlignment="1">
      <alignment horizontal="center" vertical="center" wrapText="1"/>
    </xf>
    <xf numFmtId="0" fontId="21" fillId="25" borderId="68" xfId="0" applyFont="1" applyFill="1" applyBorder="1" applyAlignment="1">
      <alignment horizontal="center" vertical="center" wrapText="1"/>
    </xf>
    <xf numFmtId="0" fontId="21" fillId="25" borderId="155" xfId="0" applyFont="1" applyFill="1" applyBorder="1" applyAlignment="1">
      <alignment horizontal="center" vertical="center" wrapText="1"/>
    </xf>
    <xf numFmtId="0" fontId="63" fillId="25" borderId="60" xfId="0" applyFont="1" applyFill="1" applyBorder="1" applyAlignment="1">
      <alignment horizontal="center" vertical="center" wrapText="1"/>
    </xf>
    <xf numFmtId="0" fontId="63" fillId="25" borderId="154" xfId="0" applyFont="1" applyFill="1" applyBorder="1" applyAlignment="1">
      <alignment horizontal="center" vertical="center" wrapText="1"/>
    </xf>
    <xf numFmtId="0" fontId="52" fillId="25" borderId="147" xfId="0" applyFont="1" applyFill="1" applyBorder="1" applyAlignment="1">
      <alignment horizontal="right" vertical="center" shrinkToFit="1"/>
    </xf>
    <xf numFmtId="0" fontId="52" fillId="25" borderId="100" xfId="0" applyFont="1" applyFill="1" applyBorder="1" applyAlignment="1">
      <alignment horizontal="right" vertical="center" shrinkToFit="1"/>
    </xf>
    <xf numFmtId="0" fontId="29" fillId="25" borderId="68" xfId="0" applyFont="1" applyFill="1" applyBorder="1" applyAlignment="1">
      <alignment horizontal="center" vertical="center" wrapText="1"/>
    </xf>
    <xf numFmtId="0" fontId="29" fillId="25" borderId="21" xfId="0" applyFont="1" applyFill="1" applyBorder="1" applyAlignment="1">
      <alignment horizontal="center" vertical="center" wrapText="1"/>
    </xf>
    <xf numFmtId="0" fontId="61" fillId="25" borderId="10" xfId="0" applyFont="1" applyFill="1" applyBorder="1" applyAlignment="1">
      <alignment horizontal="center" vertical="center" wrapText="1"/>
    </xf>
    <xf numFmtId="0" fontId="61" fillId="25" borderId="20" xfId="0" applyFont="1" applyFill="1" applyBorder="1" applyAlignment="1">
      <alignment horizontal="center" vertical="center" wrapText="1"/>
    </xf>
    <xf numFmtId="0" fontId="61" fillId="25" borderId="58" xfId="0" applyFont="1" applyFill="1" applyBorder="1" applyAlignment="1">
      <alignment horizontal="center" vertical="center" wrapText="1"/>
    </xf>
    <xf numFmtId="0" fontId="61" fillId="25" borderId="60" xfId="0" applyFont="1" applyFill="1" applyBorder="1" applyAlignment="1">
      <alignment horizontal="center" vertical="center" wrapText="1"/>
    </xf>
    <xf numFmtId="0" fontId="61" fillId="25" borderId="62" xfId="0" applyFont="1" applyFill="1" applyBorder="1" applyAlignment="1">
      <alignment horizontal="center" vertical="center" wrapText="1"/>
    </xf>
    <xf numFmtId="0" fontId="61" fillId="25" borderId="61" xfId="0" applyFont="1" applyFill="1" applyBorder="1" applyAlignment="1">
      <alignment horizontal="center" vertical="center" wrapText="1"/>
    </xf>
    <xf numFmtId="0" fontId="52" fillId="0" borderId="100" xfId="0" applyFont="1" applyBorder="1" applyAlignment="1" applyProtection="1">
      <alignment horizontal="center" vertical="center" wrapText="1"/>
      <protection locked="0"/>
    </xf>
    <xf numFmtId="0" fontId="52" fillId="0" borderId="101" xfId="0" applyFont="1" applyBorder="1" applyAlignment="1" applyProtection="1">
      <alignment horizontal="center" vertical="center" wrapText="1"/>
      <protection locked="0"/>
    </xf>
    <xf numFmtId="0" fontId="52" fillId="33" borderId="22" xfId="0" applyFont="1" applyFill="1" applyBorder="1" applyAlignment="1">
      <alignment horizontal="center" vertical="center" wrapText="1"/>
    </xf>
    <xf numFmtId="0" fontId="59" fillId="25" borderId="144" xfId="0" applyFont="1" applyFill="1" applyBorder="1" applyAlignment="1">
      <alignment horizontal="right" vertical="center"/>
    </xf>
    <xf numFmtId="0" fontId="52" fillId="25" borderId="145" xfId="0" applyFont="1" applyFill="1" applyBorder="1" applyAlignment="1">
      <alignment horizontal="right" vertical="center"/>
    </xf>
    <xf numFmtId="177" fontId="52" fillId="33" borderId="71" xfId="42" applyFont="1" applyFill="1" applyBorder="1" applyAlignment="1">
      <alignment horizontal="right" vertical="center"/>
    </xf>
    <xf numFmtId="177" fontId="52" fillId="33" borderId="97" xfId="42" applyFont="1" applyFill="1" applyBorder="1" applyAlignment="1">
      <alignment horizontal="right" vertical="center"/>
    </xf>
    <xf numFmtId="177" fontId="52" fillId="25" borderId="20" xfId="42" applyFont="1" applyFill="1" applyBorder="1" applyAlignment="1">
      <alignment horizontal="center" vertical="center"/>
    </xf>
    <xf numFmtId="177" fontId="52" fillId="25" borderId="58" xfId="42" applyFont="1" applyFill="1" applyBorder="1" applyAlignment="1">
      <alignment horizontal="center" vertical="center"/>
    </xf>
    <xf numFmtId="0" fontId="21" fillId="25" borderId="16" xfId="0" applyFont="1" applyFill="1" applyBorder="1" applyAlignment="1">
      <alignment horizontal="center" vertical="center"/>
    </xf>
    <xf numFmtId="0" fontId="22" fillId="27" borderId="18" xfId="0" applyFont="1" applyFill="1" applyBorder="1" applyAlignment="1">
      <alignment horizontal="center" vertical="center" wrapText="1" shrinkToFit="1"/>
    </xf>
    <xf numFmtId="0" fontId="36" fillId="27" borderId="13" xfId="0" applyFont="1" applyFill="1" applyBorder="1" applyAlignment="1">
      <alignment horizontal="center" vertical="center" wrapText="1" shrinkToFit="1"/>
    </xf>
    <xf numFmtId="0" fontId="36" fillId="27" borderId="14" xfId="0" applyFont="1" applyFill="1" applyBorder="1" applyAlignment="1">
      <alignment horizontal="center" vertical="center" wrapText="1" shrinkToFit="1"/>
    </xf>
    <xf numFmtId="0" fontId="21" fillId="25" borderId="59" xfId="0" applyFont="1" applyFill="1" applyBorder="1" applyAlignment="1">
      <alignment horizontal="center" vertical="center"/>
    </xf>
    <xf numFmtId="0" fontId="22" fillId="27" borderId="10" xfId="0" applyFont="1" applyFill="1" applyBorder="1" applyAlignment="1">
      <alignment horizontal="center" vertical="center" shrinkToFit="1"/>
    </xf>
    <xf numFmtId="0" fontId="22" fillId="27" borderId="119" xfId="0" applyFont="1" applyFill="1" applyBorder="1" applyAlignment="1">
      <alignment horizontal="center" vertical="center" shrinkToFit="1"/>
    </xf>
    <xf numFmtId="0" fontId="22" fillId="27" borderId="120" xfId="0" applyFont="1" applyFill="1" applyBorder="1" applyAlignment="1">
      <alignment horizontal="center" vertical="center" shrinkToFit="1"/>
    </xf>
    <xf numFmtId="0" fontId="22" fillId="27" borderId="12" xfId="0" applyFont="1" applyFill="1" applyBorder="1" applyAlignment="1">
      <alignment horizontal="center" vertical="center" wrapText="1" shrinkToFit="1"/>
    </xf>
    <xf numFmtId="0" fontId="22" fillId="27" borderId="104" xfId="0" applyFont="1" applyFill="1" applyBorder="1" applyAlignment="1">
      <alignment horizontal="center" vertical="center" wrapText="1" shrinkToFit="1"/>
    </xf>
    <xf numFmtId="0" fontId="22" fillId="27" borderId="15" xfId="0" applyFont="1" applyFill="1" applyBorder="1" applyAlignment="1">
      <alignment horizontal="center" vertical="center" wrapText="1" shrinkToFit="1"/>
    </xf>
    <xf numFmtId="0" fontId="22" fillId="28" borderId="41" xfId="0" applyFont="1" applyFill="1" applyBorder="1" applyAlignment="1">
      <alignment horizontal="center" vertical="center" textRotation="255" wrapText="1" shrinkToFit="1"/>
    </xf>
    <xf numFmtId="0" fontId="36" fillId="28" borderId="42" xfId="0" applyFont="1" applyFill="1" applyBorder="1" applyAlignment="1">
      <alignment horizontal="center" vertical="center" textRotation="255" shrinkToFit="1"/>
    </xf>
    <xf numFmtId="0" fontId="36" fillId="28" borderId="43" xfId="0" applyFont="1" applyFill="1" applyBorder="1" applyAlignment="1">
      <alignment horizontal="center" vertical="center" textRotation="255" shrinkToFit="1"/>
    </xf>
    <xf numFmtId="0" fontId="36" fillId="27" borderId="118" xfId="0" applyFont="1" applyFill="1" applyBorder="1" applyAlignment="1">
      <alignment horizontal="center" vertical="center" wrapText="1" shrinkToFit="1"/>
    </xf>
    <xf numFmtId="0" fontId="36" fillId="27" borderId="34" xfId="0" applyFont="1" applyFill="1" applyBorder="1" applyAlignment="1">
      <alignment horizontal="center" vertical="center" wrapText="1" shrinkToFit="1"/>
    </xf>
    <xf numFmtId="0" fontId="36" fillId="27" borderId="143" xfId="0" applyFont="1" applyFill="1" applyBorder="1" applyAlignment="1">
      <alignment horizontal="center" vertical="center" wrapText="1" shrinkToFit="1"/>
    </xf>
    <xf numFmtId="0" fontId="36" fillId="27" borderId="12" xfId="0" applyFont="1" applyFill="1" applyBorder="1" applyAlignment="1">
      <alignment horizontal="center" vertical="center" wrapText="1"/>
    </xf>
    <xf numFmtId="0" fontId="36" fillId="27" borderId="104" xfId="0" applyFont="1" applyFill="1" applyBorder="1" applyAlignment="1">
      <alignment horizontal="center" vertical="center" wrapText="1"/>
    </xf>
    <xf numFmtId="0" fontId="36" fillId="27" borderId="15" xfId="0" applyFont="1" applyFill="1" applyBorder="1" applyAlignment="1">
      <alignment horizontal="center" vertical="center" wrapText="1"/>
    </xf>
    <xf numFmtId="0" fontId="22" fillId="27" borderId="18" xfId="0" applyFont="1" applyFill="1" applyBorder="1" applyAlignment="1">
      <alignment horizontal="center" vertical="center" wrapText="1"/>
    </xf>
    <xf numFmtId="0" fontId="22" fillId="27" borderId="19" xfId="0" applyFont="1" applyFill="1" applyBorder="1" applyAlignment="1">
      <alignment horizontal="center" vertical="center" wrapText="1"/>
    </xf>
    <xf numFmtId="0" fontId="22" fillId="27" borderId="74" xfId="0" applyFont="1" applyFill="1" applyBorder="1" applyAlignment="1">
      <alignment horizontal="center" vertical="center" wrapText="1"/>
    </xf>
    <xf numFmtId="0" fontId="70" fillId="27" borderId="18" xfId="0" applyFont="1" applyFill="1" applyBorder="1" applyAlignment="1">
      <alignment horizontal="center" vertical="center" wrapText="1"/>
    </xf>
    <xf numFmtId="0" fontId="70" fillId="27" borderId="19" xfId="0" applyFont="1" applyFill="1" applyBorder="1" applyAlignment="1">
      <alignment horizontal="center" vertical="center" wrapText="1"/>
    </xf>
    <xf numFmtId="0" fontId="70" fillId="27" borderId="74" xfId="0" applyFont="1" applyFill="1" applyBorder="1" applyAlignment="1">
      <alignment horizontal="center" vertical="center" wrapText="1"/>
    </xf>
    <xf numFmtId="0" fontId="22" fillId="27" borderId="110" xfId="0" applyFont="1" applyFill="1" applyBorder="1" applyAlignment="1">
      <alignment horizontal="center" vertical="center" wrapText="1"/>
    </xf>
    <xf numFmtId="0" fontId="22" fillId="27" borderId="125" xfId="0" applyFont="1" applyFill="1" applyBorder="1" applyAlignment="1">
      <alignment horizontal="center" vertical="center" wrapText="1"/>
    </xf>
    <xf numFmtId="0" fontId="22" fillId="27" borderId="160" xfId="0" applyFont="1" applyFill="1" applyBorder="1" applyAlignment="1">
      <alignment horizontal="center" vertical="center" wrapText="1"/>
    </xf>
    <xf numFmtId="0" fontId="22" fillId="27" borderId="116" xfId="0" applyFont="1" applyFill="1" applyBorder="1" applyAlignment="1">
      <alignment horizontal="center" vertical="center" wrapText="1"/>
    </xf>
    <xf numFmtId="0" fontId="22" fillId="27" borderId="0" xfId="0" applyFont="1" applyFill="1" applyAlignment="1">
      <alignment horizontal="center" vertical="center" wrapText="1"/>
    </xf>
    <xf numFmtId="0" fontId="22" fillId="27" borderId="17" xfId="0" applyFont="1" applyFill="1" applyBorder="1" applyAlignment="1">
      <alignment horizontal="center" vertical="center" wrapText="1"/>
    </xf>
    <xf numFmtId="0" fontId="22" fillId="27" borderId="79" xfId="0" applyFont="1" applyFill="1" applyBorder="1" applyAlignment="1">
      <alignment horizontal="center" vertical="center" wrapText="1"/>
    </xf>
    <xf numFmtId="0" fontId="22" fillId="27" borderId="62" xfId="0" applyFont="1" applyFill="1" applyBorder="1" applyAlignment="1">
      <alignment horizontal="center" vertical="center" wrapText="1"/>
    </xf>
    <xf numFmtId="0" fontId="22" fillId="27" borderId="142" xfId="0" applyFont="1" applyFill="1" applyBorder="1" applyAlignment="1">
      <alignment horizontal="center" vertical="center" wrapText="1"/>
    </xf>
    <xf numFmtId="0" fontId="22" fillId="27" borderId="114" xfId="0" applyFont="1" applyFill="1" applyBorder="1" applyAlignment="1">
      <alignment horizontal="center" vertical="center" wrapText="1"/>
    </xf>
    <xf numFmtId="0" fontId="22" fillId="27" borderId="143" xfId="0" applyFont="1" applyFill="1" applyBorder="1" applyAlignment="1">
      <alignment horizontal="center" vertical="center" wrapText="1"/>
    </xf>
    <xf numFmtId="0" fontId="36" fillId="27" borderId="126" xfId="0" applyFont="1" applyFill="1" applyBorder="1" applyAlignment="1">
      <alignment horizontal="center" vertical="center" wrapText="1"/>
    </xf>
    <xf numFmtId="0" fontId="70" fillId="27" borderId="118" xfId="0" applyFont="1" applyFill="1" applyBorder="1" applyAlignment="1">
      <alignment horizontal="center" vertical="center" wrapText="1"/>
    </xf>
    <xf numFmtId="0" fontId="70" fillId="27" borderId="34" xfId="0" applyFont="1" applyFill="1" applyBorder="1" applyAlignment="1">
      <alignment horizontal="center" vertical="center" wrapText="1"/>
    </xf>
    <xf numFmtId="0" fontId="58" fillId="37" borderId="0" xfId="0" applyFont="1" applyFill="1" applyAlignment="1">
      <alignment horizontal="center" vertical="center"/>
    </xf>
    <xf numFmtId="0" fontId="22" fillId="28" borderId="12" xfId="0" applyFont="1" applyFill="1" applyBorder="1" applyAlignment="1">
      <alignment horizontal="center" vertical="center" textRotation="255" wrapText="1" shrinkToFit="1"/>
    </xf>
    <xf numFmtId="0" fontId="22" fillId="28" borderId="104" xfId="0" applyFont="1" applyFill="1" applyBorder="1" applyAlignment="1">
      <alignment horizontal="center" vertical="center" textRotation="255" wrapText="1" shrinkToFit="1"/>
    </xf>
    <xf numFmtId="0" fontId="22" fillId="28" borderId="15" xfId="0" applyFont="1" applyFill="1" applyBorder="1" applyAlignment="1">
      <alignment horizontal="center" vertical="center" textRotation="255" wrapText="1" shrinkToFit="1"/>
    </xf>
    <xf numFmtId="0" fontId="67" fillId="0" borderId="100" xfId="0" applyFont="1" applyBorder="1" applyAlignment="1" applyProtection="1">
      <alignment horizontal="center" vertical="center" wrapText="1"/>
      <protection locked="0"/>
    </xf>
    <xf numFmtId="0" fontId="67" fillId="0" borderId="101" xfId="0" applyFont="1" applyBorder="1" applyAlignment="1" applyProtection="1">
      <alignment horizontal="center" vertical="center" wrapText="1"/>
      <protection locked="0"/>
    </xf>
    <xf numFmtId="179" fontId="52" fillId="25" borderId="100" xfId="0" applyNumberFormat="1" applyFont="1" applyFill="1" applyBorder="1" applyAlignment="1">
      <alignment horizontal="center" vertical="center"/>
    </xf>
    <xf numFmtId="179" fontId="52" fillId="25" borderId="101" xfId="0" applyNumberFormat="1" applyFont="1" applyFill="1" applyBorder="1" applyAlignment="1">
      <alignment horizontal="center" vertical="center"/>
    </xf>
    <xf numFmtId="0" fontId="59" fillId="0" borderId="145" xfId="0" applyFont="1" applyBorder="1" applyAlignment="1" applyProtection="1">
      <alignment horizontal="center" vertical="center"/>
      <protection locked="0"/>
    </xf>
    <xf numFmtId="0" fontId="52" fillId="0" borderId="145" xfId="0" applyFont="1" applyBorder="1" applyAlignment="1" applyProtection="1">
      <alignment horizontal="center" vertical="center"/>
      <protection locked="0"/>
    </xf>
    <xf numFmtId="0" fontId="52" fillId="0" borderId="146" xfId="0" applyFont="1" applyBorder="1" applyAlignment="1" applyProtection="1">
      <alignment horizontal="center" vertical="center"/>
      <protection locked="0"/>
    </xf>
    <xf numFmtId="0" fontId="52" fillId="0" borderId="100" xfId="0" applyFont="1" applyBorder="1" applyAlignment="1" applyProtection="1">
      <alignment horizontal="center" vertical="center"/>
      <protection locked="0"/>
    </xf>
    <xf numFmtId="0" fontId="52" fillId="0" borderId="101" xfId="0" applyFont="1" applyBorder="1" applyAlignment="1" applyProtection="1">
      <alignment horizontal="center" vertical="center"/>
      <protection locked="0"/>
    </xf>
    <xf numFmtId="0" fontId="22" fillId="28" borderId="12" xfId="0" applyFont="1" applyFill="1" applyBorder="1" applyAlignment="1">
      <alignment horizontal="center" vertical="center" textRotation="255" shrinkToFit="1"/>
    </xf>
    <xf numFmtId="0" fontId="22" fillId="28" borderId="104" xfId="0" applyFont="1" applyFill="1" applyBorder="1" applyAlignment="1">
      <alignment horizontal="center" vertical="center" textRotation="255" shrinkToFit="1"/>
    </xf>
    <xf numFmtId="0" fontId="22" fillId="28" borderId="15" xfId="0" applyFont="1" applyFill="1" applyBorder="1" applyAlignment="1">
      <alignment horizontal="center" vertical="center" textRotation="255" shrinkToFit="1"/>
    </xf>
    <xf numFmtId="0" fontId="36" fillId="27" borderId="112" xfId="0" applyFont="1" applyFill="1" applyBorder="1" applyAlignment="1">
      <alignment horizontal="left" vertical="center" wrapText="1"/>
    </xf>
    <xf numFmtId="0" fontId="36" fillId="27" borderId="104" xfId="0" applyFont="1" applyFill="1" applyBorder="1" applyAlignment="1">
      <alignment horizontal="left" vertical="center" wrapText="1"/>
    </xf>
    <xf numFmtId="0" fontId="36" fillId="27" borderId="15" xfId="0" applyFont="1" applyFill="1" applyBorder="1" applyAlignment="1">
      <alignment horizontal="left" vertical="center" wrapText="1"/>
    </xf>
    <xf numFmtId="0" fontId="22" fillId="34" borderId="12" xfId="0" applyFont="1" applyFill="1" applyBorder="1" applyAlignment="1">
      <alignment horizontal="center" vertical="center" wrapText="1"/>
    </xf>
    <xf numFmtId="0" fontId="22" fillId="34" borderId="104" xfId="0" applyFont="1" applyFill="1" applyBorder="1" applyAlignment="1">
      <alignment horizontal="center" vertical="center" wrapText="1"/>
    </xf>
    <xf numFmtId="0" fontId="22" fillId="34" borderId="15" xfId="0" applyFont="1" applyFill="1" applyBorder="1" applyAlignment="1">
      <alignment horizontal="center" vertical="center" wrapText="1"/>
    </xf>
    <xf numFmtId="0" fontId="36" fillId="34" borderId="12" xfId="0" applyFont="1" applyFill="1" applyBorder="1" applyAlignment="1">
      <alignment horizontal="center" vertical="center" wrapText="1"/>
    </xf>
    <xf numFmtId="0" fontId="36" fillId="34" borderId="104" xfId="0" applyFont="1" applyFill="1" applyBorder="1" applyAlignment="1">
      <alignment horizontal="center" vertical="center" wrapText="1"/>
    </xf>
    <xf numFmtId="0" fontId="36" fillId="34" borderId="15" xfId="0" applyFont="1" applyFill="1" applyBorder="1" applyAlignment="1">
      <alignment horizontal="center" vertical="center" wrapText="1"/>
    </xf>
    <xf numFmtId="0" fontId="36" fillId="27" borderId="74" xfId="0" applyFont="1" applyFill="1" applyBorder="1" applyAlignment="1">
      <alignment horizontal="center" vertical="center" wrapText="1"/>
    </xf>
    <xf numFmtId="0" fontId="36" fillId="27" borderId="110" xfId="0" applyFont="1" applyFill="1" applyBorder="1" applyAlignment="1">
      <alignment horizontal="center" vertical="center" wrapText="1"/>
    </xf>
    <xf numFmtId="0" fontId="36" fillId="27" borderId="0" xfId="0" applyFont="1" applyFill="1" applyAlignment="1">
      <alignment horizontal="center" vertical="center" wrapText="1"/>
    </xf>
    <xf numFmtId="0" fontId="75" fillId="27" borderId="118" xfId="0" applyFont="1" applyFill="1" applyBorder="1" applyAlignment="1">
      <alignment horizontal="center" vertical="center" wrapText="1" shrinkToFit="1"/>
    </xf>
    <xf numFmtId="0" fontId="75" fillId="27" borderId="34" xfId="0" applyFont="1" applyFill="1" applyBorder="1" applyAlignment="1">
      <alignment horizontal="center" vertical="center" wrapText="1" shrinkToFit="1"/>
    </xf>
    <xf numFmtId="0" fontId="75" fillId="27" borderId="143" xfId="0" applyFont="1" applyFill="1" applyBorder="1" applyAlignment="1">
      <alignment horizontal="center" vertical="center" wrapText="1" shrinkToFit="1"/>
    </xf>
    <xf numFmtId="0" fontId="52" fillId="25" borderId="147" xfId="0" applyFont="1" applyFill="1" applyBorder="1" applyAlignment="1">
      <alignment horizontal="right" vertical="center"/>
    </xf>
    <xf numFmtId="0" fontId="52" fillId="25" borderId="100" xfId="0" applyFont="1" applyFill="1" applyBorder="1" applyAlignment="1">
      <alignment horizontal="right" vertical="center"/>
    </xf>
    <xf numFmtId="177" fontId="52" fillId="33" borderId="98" xfId="0" applyNumberFormat="1" applyFont="1" applyFill="1" applyBorder="1" applyAlignment="1">
      <alignment horizontal="center" vertical="center" wrapText="1"/>
    </xf>
    <xf numFmtId="0" fontId="52" fillId="33" borderId="97" xfId="0" applyFont="1" applyFill="1" applyBorder="1" applyAlignment="1">
      <alignment horizontal="center" vertical="center" wrapText="1"/>
    </xf>
    <xf numFmtId="0" fontId="63" fillId="25" borderId="152" xfId="0" applyFont="1" applyFill="1" applyBorder="1" applyAlignment="1">
      <alignment horizontal="center" vertical="center" wrapText="1"/>
    </xf>
    <xf numFmtId="0" fontId="63" fillId="25" borderId="153" xfId="0" applyFont="1" applyFill="1" applyBorder="1" applyAlignment="1">
      <alignment horizontal="center" vertical="center" wrapText="1"/>
    </xf>
    <xf numFmtId="0" fontId="63" fillId="25" borderId="62" xfId="0" applyFont="1" applyFill="1" applyBorder="1" applyAlignment="1">
      <alignment horizontal="center" vertical="center" wrapText="1"/>
    </xf>
    <xf numFmtId="177" fontId="52" fillId="33" borderId="169" xfId="42" applyFont="1" applyFill="1" applyBorder="1" applyAlignment="1">
      <alignment horizontal="center" vertical="center" wrapText="1"/>
    </xf>
    <xf numFmtId="177" fontId="52" fillId="33" borderId="78" xfId="42" applyFont="1" applyFill="1" applyBorder="1" applyAlignment="1">
      <alignment horizontal="center" vertical="center" wrapText="1"/>
    </xf>
    <xf numFmtId="177" fontId="52" fillId="33" borderId="167" xfId="42" applyFont="1" applyFill="1" applyBorder="1" applyAlignment="1">
      <alignment horizontal="center" vertical="center" wrapText="1"/>
    </xf>
    <xf numFmtId="0" fontId="52" fillId="33" borderId="100" xfId="0" applyFont="1" applyFill="1" applyBorder="1" applyAlignment="1" applyProtection="1">
      <alignment horizontal="center" vertical="center" wrapText="1"/>
      <protection locked="0"/>
    </xf>
    <xf numFmtId="0" fontId="52" fillId="33" borderId="101" xfId="0" applyFont="1" applyFill="1" applyBorder="1" applyAlignment="1" applyProtection="1">
      <alignment horizontal="center" vertical="center" wrapText="1"/>
      <protection locked="0"/>
    </xf>
    <xf numFmtId="0" fontId="24" fillId="28" borderId="114" xfId="0" applyFont="1" applyFill="1" applyBorder="1" applyAlignment="1">
      <alignment horizontal="center" vertical="center" wrapText="1"/>
    </xf>
    <xf numFmtId="0" fontId="31" fillId="28" borderId="34" xfId="0" applyFont="1" applyFill="1" applyBorder="1" applyAlignment="1">
      <alignment horizontal="center" vertical="center" wrapText="1"/>
    </xf>
    <xf numFmtId="0" fontId="31" fillId="28" borderId="37" xfId="0" applyFont="1" applyFill="1" applyBorder="1" applyAlignment="1">
      <alignment horizontal="center" vertical="center" wrapText="1"/>
    </xf>
    <xf numFmtId="0" fontId="31" fillId="25" borderId="100" xfId="0" applyFont="1" applyFill="1" applyBorder="1" applyAlignment="1">
      <alignment horizontal="center" vertical="center" wrapText="1"/>
    </xf>
    <xf numFmtId="0" fontId="24" fillId="28" borderId="34" xfId="0" applyFont="1" applyFill="1" applyBorder="1" applyAlignment="1">
      <alignment horizontal="center" vertical="center" wrapText="1"/>
    </xf>
    <xf numFmtId="0" fontId="24" fillId="28" borderId="37" xfId="0" applyFont="1" applyFill="1" applyBorder="1" applyAlignment="1">
      <alignment horizontal="center" vertical="center" wrapText="1"/>
    </xf>
    <xf numFmtId="177" fontId="52" fillId="25" borderId="25" xfId="42" applyFont="1" applyFill="1" applyBorder="1" applyAlignment="1">
      <alignment horizontal="center" vertical="center" wrapText="1"/>
    </xf>
    <xf numFmtId="177" fontId="52" fillId="25" borderId="66" xfId="42" applyFont="1" applyFill="1" applyBorder="1" applyAlignment="1">
      <alignment horizontal="center" vertical="center" wrapText="1"/>
    </xf>
    <xf numFmtId="177" fontId="52" fillId="25" borderId="44" xfId="42" applyFont="1" applyFill="1" applyBorder="1" applyAlignment="1">
      <alignment horizontal="center" vertical="center" wrapText="1"/>
    </xf>
    <xf numFmtId="0" fontId="52" fillId="25" borderId="25" xfId="0" applyFont="1" applyFill="1" applyBorder="1" applyAlignment="1">
      <alignment horizontal="center" vertical="center" wrapText="1"/>
    </xf>
    <xf numFmtId="0" fontId="52" fillId="25" borderId="44" xfId="0" applyFont="1" applyFill="1" applyBorder="1" applyAlignment="1">
      <alignment horizontal="center" vertical="center" wrapText="1"/>
    </xf>
    <xf numFmtId="177" fontId="52" fillId="25" borderId="66" xfId="0" applyNumberFormat="1" applyFont="1" applyFill="1" applyBorder="1" applyAlignment="1">
      <alignment horizontal="center" vertical="center" wrapText="1"/>
    </xf>
    <xf numFmtId="177" fontId="52" fillId="25" borderId="175" xfId="0" applyNumberFormat="1" applyFont="1" applyFill="1" applyBorder="1" applyAlignment="1">
      <alignment horizontal="center" vertical="center" wrapText="1"/>
    </xf>
    <xf numFmtId="177" fontId="52" fillId="25" borderId="25" xfId="0" applyNumberFormat="1" applyFont="1" applyFill="1" applyBorder="1" applyAlignment="1">
      <alignment horizontal="center" vertical="center"/>
    </xf>
    <xf numFmtId="177" fontId="52" fillId="25" borderId="44" xfId="0" applyNumberFormat="1" applyFont="1" applyFill="1" applyBorder="1" applyAlignment="1">
      <alignment horizontal="center" vertical="center"/>
    </xf>
    <xf numFmtId="0" fontId="31" fillId="28" borderId="99" xfId="0" applyFont="1" applyFill="1" applyBorder="1" applyAlignment="1">
      <alignment horizontal="center" vertical="center" wrapText="1"/>
    </xf>
    <xf numFmtId="0" fontId="22" fillId="27" borderId="157" xfId="0" applyFont="1" applyFill="1" applyBorder="1" applyAlignment="1">
      <alignment horizontal="center" vertical="center" wrapText="1"/>
    </xf>
    <xf numFmtId="0" fontId="21" fillId="28" borderId="158" xfId="0" applyFont="1" applyFill="1" applyBorder="1" applyAlignment="1">
      <alignment horizontal="center" vertical="center" wrapText="1"/>
    </xf>
    <xf numFmtId="0" fontId="21" fillId="28" borderId="69" xfId="0" applyFont="1" applyFill="1" applyBorder="1" applyAlignment="1">
      <alignment horizontal="center" vertical="center" wrapText="1"/>
    </xf>
    <xf numFmtId="0" fontId="21" fillId="28" borderId="156" xfId="0" applyFont="1" applyFill="1" applyBorder="1" applyAlignment="1">
      <alignment horizontal="center" vertical="center" wrapText="1"/>
    </xf>
    <xf numFmtId="0" fontId="36" fillId="27" borderId="116" xfId="0" applyFont="1" applyFill="1" applyBorder="1" applyAlignment="1">
      <alignment horizontal="center" vertical="center" wrapText="1"/>
    </xf>
    <xf numFmtId="0" fontId="64" fillId="0" borderId="0" xfId="0" applyFont="1" applyAlignment="1">
      <alignment horizontal="center" vertical="center"/>
    </xf>
    <xf numFmtId="0" fontId="65" fillId="0" borderId="0" xfId="0" applyFont="1" applyAlignment="1">
      <alignment horizontal="center" vertical="center"/>
    </xf>
    <xf numFmtId="0" fontId="22" fillId="27" borderId="19" xfId="0" applyFont="1" applyFill="1" applyBorder="1" applyAlignment="1">
      <alignment horizontal="center" vertical="center" wrapText="1" shrinkToFit="1"/>
    </xf>
    <xf numFmtId="0" fontId="22" fillId="27" borderId="74" xfId="0" applyFont="1" applyFill="1" applyBorder="1" applyAlignment="1">
      <alignment horizontal="center" vertical="center" wrapText="1" shrinkToFit="1"/>
    </xf>
    <xf numFmtId="0" fontId="70" fillId="27" borderId="34" xfId="0" applyFont="1" applyFill="1" applyBorder="1" applyAlignment="1">
      <alignment horizontal="center" vertical="center" wrapText="1" shrinkToFit="1"/>
    </xf>
    <xf numFmtId="0" fontId="70" fillId="27" borderId="143" xfId="0" applyFont="1" applyFill="1" applyBorder="1" applyAlignment="1">
      <alignment horizontal="center" vertical="center" wrapText="1" shrinkToFit="1"/>
    </xf>
    <xf numFmtId="0" fontId="22" fillId="27" borderId="75" xfId="0" applyFont="1" applyFill="1" applyBorder="1" applyAlignment="1">
      <alignment horizontal="center" vertical="center" wrapText="1"/>
    </xf>
    <xf numFmtId="0" fontId="70" fillId="27" borderId="104" xfId="0" applyFont="1" applyFill="1" applyBorder="1" applyAlignment="1">
      <alignment horizontal="center" vertical="center" wrapText="1"/>
    </xf>
    <xf numFmtId="0" fontId="70" fillId="27" borderId="15" xfId="0" applyFont="1" applyFill="1" applyBorder="1" applyAlignment="1">
      <alignment horizontal="center" vertical="center" wrapText="1"/>
    </xf>
    <xf numFmtId="0" fontId="79" fillId="27" borderId="112" xfId="0" applyFont="1" applyFill="1" applyBorder="1" applyAlignment="1">
      <alignment horizontal="left" vertical="center" wrapText="1"/>
    </xf>
    <xf numFmtId="0" fontId="79" fillId="27" borderId="104" xfId="0" applyFont="1" applyFill="1" applyBorder="1" applyAlignment="1">
      <alignment horizontal="left" vertical="center" wrapText="1"/>
    </xf>
    <xf numFmtId="0" fontId="79" fillId="27" borderId="15" xfId="0" applyFont="1" applyFill="1" applyBorder="1" applyAlignment="1">
      <alignment horizontal="left" vertical="center" wrapText="1"/>
    </xf>
    <xf numFmtId="0" fontId="21" fillId="28" borderId="116" xfId="0" applyFont="1" applyFill="1" applyBorder="1" applyAlignment="1">
      <alignment horizontal="center" vertical="center" wrapText="1"/>
    </xf>
    <xf numFmtId="0" fontId="0" fillId="0" borderId="0" xfId="0" applyAlignment="1">
      <alignment horizontal="left" vertical="center"/>
    </xf>
    <xf numFmtId="0" fontId="21" fillId="0" borderId="0" xfId="0" applyFont="1" applyAlignment="1">
      <alignment horizontal="center" vertical="center" wrapText="1"/>
    </xf>
    <xf numFmtId="0" fontId="21" fillId="0" borderId="16" xfId="0" applyFont="1" applyBorder="1" applyAlignment="1">
      <alignment horizontal="center" vertical="center" wrapText="1"/>
    </xf>
    <xf numFmtId="0" fontId="22" fillId="24" borderId="12" xfId="0" applyFont="1" applyFill="1" applyBorder="1" applyAlignment="1">
      <alignment horizontal="center" vertical="center" wrapText="1"/>
    </xf>
    <xf numFmtId="0" fontId="22" fillId="24" borderId="104" xfId="0" applyFont="1" applyFill="1" applyBorder="1" applyAlignment="1">
      <alignment horizontal="center" vertical="center" wrapText="1"/>
    </xf>
    <xf numFmtId="0" fontId="22" fillId="24" borderId="15" xfId="0" applyFont="1" applyFill="1" applyBorder="1" applyAlignment="1">
      <alignment horizontal="center" vertical="center" wrapText="1"/>
    </xf>
    <xf numFmtId="0" fontId="0" fillId="0" borderId="19" xfId="0" applyBorder="1" applyAlignment="1">
      <alignment horizontal="center" vertical="center" wrapText="1"/>
    </xf>
    <xf numFmtId="0" fontId="0" fillId="0" borderId="0" xfId="0" applyAlignment="1">
      <alignment horizontal="center" vertical="center" wrapText="1"/>
    </xf>
    <xf numFmtId="0" fontId="25" fillId="25" borderId="0" xfId="0" applyFont="1" applyFill="1" applyAlignment="1">
      <alignment horizontal="center" vertical="center"/>
    </xf>
    <xf numFmtId="0" fontId="55" fillId="25" borderId="201" xfId="0" applyFont="1" applyFill="1" applyBorder="1" applyAlignment="1">
      <alignment horizontal="center" vertical="center"/>
    </xf>
    <xf numFmtId="0" fontId="55" fillId="25" borderId="191" xfId="0" applyFont="1" applyFill="1" applyBorder="1" applyAlignment="1">
      <alignment horizontal="center" vertical="center"/>
    </xf>
    <xf numFmtId="0" fontId="55" fillId="25" borderId="202" xfId="0" applyFont="1" applyFill="1" applyBorder="1" applyAlignment="1">
      <alignment horizontal="center" vertical="center"/>
    </xf>
    <xf numFmtId="0" fontId="39" fillId="0" borderId="130" xfId="0" applyFont="1" applyBorder="1" applyAlignment="1" applyProtection="1">
      <alignment horizontal="center" vertical="center" wrapText="1"/>
      <protection locked="0"/>
    </xf>
    <xf numFmtId="0" fontId="39" fillId="0" borderId="131" xfId="0" applyFont="1" applyBorder="1" applyAlignment="1" applyProtection="1">
      <alignment horizontal="center" vertical="center" wrapText="1"/>
      <protection locked="0"/>
    </xf>
    <xf numFmtId="0" fontId="21" fillId="25" borderId="129" xfId="0" applyFont="1" applyFill="1" applyBorder="1" applyAlignment="1">
      <alignment horizontal="left" vertical="center" wrapText="1"/>
    </xf>
    <xf numFmtId="0" fontId="29" fillId="25" borderId="129" xfId="0" applyFont="1" applyFill="1" applyBorder="1" applyAlignment="1">
      <alignment horizontal="left" vertical="center" wrapText="1"/>
    </xf>
    <xf numFmtId="0" fontId="39" fillId="25" borderId="130" xfId="0" applyFont="1" applyFill="1" applyBorder="1" applyAlignment="1">
      <alignment horizontal="center" vertical="center" wrapText="1"/>
    </xf>
    <xf numFmtId="0" fontId="39" fillId="25" borderId="131" xfId="0" applyFont="1" applyFill="1" applyBorder="1" applyAlignment="1">
      <alignment horizontal="center" vertical="center" wrapText="1"/>
    </xf>
    <xf numFmtId="0" fontId="21" fillId="25" borderId="125" xfId="0" applyFont="1" applyFill="1" applyBorder="1" applyAlignment="1">
      <alignment horizontal="left" vertical="center" wrapText="1"/>
    </xf>
    <xf numFmtId="0" fontId="21" fillId="25" borderId="109" xfId="0" applyFont="1" applyFill="1" applyBorder="1" applyAlignment="1">
      <alignment horizontal="left" vertical="center" wrapText="1"/>
    </xf>
    <xf numFmtId="0" fontId="39" fillId="25" borderId="49" xfId="0" applyFont="1" applyFill="1" applyBorder="1" applyAlignment="1">
      <alignment horizontal="center" vertical="center" wrapText="1"/>
    </xf>
    <xf numFmtId="0" fontId="39" fillId="25" borderId="91" xfId="0" applyFont="1" applyFill="1" applyBorder="1" applyAlignment="1">
      <alignment horizontal="center" vertical="center" wrapText="1"/>
    </xf>
    <xf numFmtId="0" fontId="44" fillId="25" borderId="140" xfId="0" applyFont="1" applyFill="1" applyBorder="1" applyAlignment="1">
      <alignment vertical="center" wrapText="1"/>
    </xf>
    <xf numFmtId="0" fontId="29" fillId="25" borderId="140" xfId="0" applyFont="1" applyFill="1" applyBorder="1" applyAlignment="1">
      <alignment vertical="center" wrapText="1"/>
    </xf>
    <xf numFmtId="0" fontId="43" fillId="25" borderId="113" xfId="0" applyFont="1" applyFill="1" applyBorder="1" applyAlignment="1">
      <alignment horizontal="left" vertical="center" wrapText="1"/>
    </xf>
    <xf numFmtId="0" fontId="43" fillId="25" borderId="115" xfId="0" applyFont="1" applyFill="1" applyBorder="1" applyAlignment="1">
      <alignment horizontal="left" vertical="center" wrapText="1"/>
    </xf>
    <xf numFmtId="0" fontId="43" fillId="25" borderId="173" xfId="0" applyFont="1" applyFill="1" applyBorder="1" applyAlignment="1">
      <alignment horizontal="left" vertical="center" wrapText="1"/>
    </xf>
    <xf numFmtId="0" fontId="29" fillId="25" borderId="125" xfId="0" applyFont="1" applyFill="1" applyBorder="1" applyAlignment="1">
      <alignment horizontal="left" vertical="center" wrapText="1"/>
    </xf>
    <xf numFmtId="0" fontId="29" fillId="25" borderId="109" xfId="0" applyFont="1" applyFill="1" applyBorder="1" applyAlignment="1">
      <alignment horizontal="left" vertical="center" wrapText="1"/>
    </xf>
    <xf numFmtId="0" fontId="39" fillId="0" borderId="110" xfId="0" applyFont="1" applyBorder="1" applyAlignment="1" applyProtection="1">
      <alignment horizontal="center" vertical="center" wrapText="1"/>
      <protection locked="0"/>
    </xf>
    <xf numFmtId="0" fontId="39" fillId="0" borderId="111" xfId="0" applyFont="1" applyBorder="1" applyAlignment="1" applyProtection="1">
      <alignment horizontal="center" vertical="center" wrapText="1"/>
      <protection locked="0"/>
    </xf>
    <xf numFmtId="0" fontId="21" fillId="25" borderId="46" xfId="0" applyFont="1" applyFill="1" applyBorder="1" applyAlignment="1">
      <alignment vertical="center" wrapText="1"/>
    </xf>
    <xf numFmtId="0" fontId="29" fillId="25" borderId="46" xfId="0" applyFont="1" applyFill="1" applyBorder="1" applyAlignment="1">
      <alignment vertical="center" wrapText="1"/>
    </xf>
    <xf numFmtId="0" fontId="39" fillId="0" borderId="47" xfId="0" applyFont="1" applyBorder="1" applyAlignment="1" applyProtection="1">
      <alignment horizontal="center" vertical="center" wrapText="1"/>
      <protection locked="0"/>
    </xf>
    <xf numFmtId="0" fontId="39" fillId="0" borderId="89" xfId="0" applyFont="1" applyBorder="1" applyAlignment="1" applyProtection="1">
      <alignment horizontal="center" vertical="center" wrapText="1"/>
      <protection locked="0"/>
    </xf>
    <xf numFmtId="0" fontId="21" fillId="28" borderId="87" xfId="0" applyFont="1" applyFill="1" applyBorder="1" applyAlignment="1">
      <alignment horizontal="left" vertical="center"/>
    </xf>
    <xf numFmtId="0" fontId="29" fillId="28" borderId="45" xfId="0" applyFont="1" applyFill="1" applyBorder="1" applyAlignment="1">
      <alignment horizontal="left" vertical="center"/>
    </xf>
    <xf numFmtId="0" fontId="29" fillId="28" borderId="86" xfId="0" applyFont="1" applyFill="1" applyBorder="1" applyAlignment="1">
      <alignment horizontal="left" vertical="center"/>
    </xf>
    <xf numFmtId="0" fontId="29" fillId="25" borderId="132" xfId="0" applyFont="1" applyFill="1" applyBorder="1" applyAlignment="1">
      <alignment vertical="center" wrapText="1"/>
    </xf>
    <xf numFmtId="0" fontId="29" fillId="25" borderId="129" xfId="0" applyFont="1" applyFill="1" applyBorder="1" applyAlignment="1">
      <alignment vertical="center" wrapText="1"/>
    </xf>
    <xf numFmtId="0" fontId="21" fillId="25" borderId="129" xfId="0" applyFont="1" applyFill="1" applyBorder="1" applyAlignment="1">
      <alignment vertical="center" wrapText="1"/>
    </xf>
    <xf numFmtId="0" fontId="39" fillId="0" borderId="107" xfId="0" applyFont="1" applyBorder="1" applyAlignment="1" applyProtection="1">
      <alignment horizontal="center" vertical="center" wrapText="1"/>
      <protection locked="0"/>
    </xf>
    <xf numFmtId="0" fontId="39" fillId="0" borderId="108" xfId="0" applyFont="1" applyBorder="1" applyAlignment="1" applyProtection="1">
      <alignment horizontal="center" vertical="center" wrapText="1"/>
      <protection locked="0"/>
    </xf>
    <xf numFmtId="0" fontId="21" fillId="25" borderId="128" xfId="0" applyFont="1" applyFill="1" applyBorder="1" applyAlignment="1">
      <alignment vertical="center" wrapText="1"/>
    </xf>
    <xf numFmtId="0" fontId="21" fillId="25" borderId="137" xfId="0" applyFont="1" applyFill="1" applyBorder="1" applyAlignment="1">
      <alignment horizontal="left" vertical="center" wrapText="1"/>
    </xf>
    <xf numFmtId="0" fontId="21" fillId="25" borderId="136" xfId="0" applyFont="1" applyFill="1" applyBorder="1" applyAlignment="1">
      <alignment horizontal="left" vertical="center" wrapText="1"/>
    </xf>
    <xf numFmtId="0" fontId="29" fillId="25" borderId="195" xfId="0" applyFont="1" applyFill="1" applyBorder="1" applyAlignment="1">
      <alignment horizontal="left" vertical="center" wrapText="1"/>
    </xf>
    <xf numFmtId="0" fontId="29" fillId="25" borderId="196" xfId="0" applyFont="1" applyFill="1" applyBorder="1" applyAlignment="1">
      <alignment horizontal="left" vertical="center" wrapText="1"/>
    </xf>
    <xf numFmtId="0" fontId="39" fillId="0" borderId="197" xfId="0" applyFont="1" applyBorder="1" applyAlignment="1" applyProtection="1">
      <alignment horizontal="center" vertical="center" wrapText="1"/>
      <protection locked="0"/>
    </xf>
    <xf numFmtId="0" fontId="39" fillId="0" borderId="102" xfId="0" applyFont="1" applyBorder="1" applyAlignment="1" applyProtection="1">
      <alignment horizontal="center" vertical="center" wrapText="1"/>
      <protection locked="0"/>
    </xf>
    <xf numFmtId="0" fontId="34" fillId="25" borderId="203" xfId="0" applyFont="1" applyFill="1" applyBorder="1" applyAlignment="1">
      <alignment horizontal="left" vertical="center" wrapText="1"/>
    </xf>
    <xf numFmtId="0" fontId="34" fillId="25" borderId="204" xfId="0" applyFont="1" applyFill="1" applyBorder="1" applyAlignment="1">
      <alignment horizontal="left" vertical="center" wrapText="1"/>
    </xf>
    <xf numFmtId="0" fontId="37" fillId="25" borderId="82" xfId="0" applyFont="1" applyFill="1" applyBorder="1" applyAlignment="1">
      <alignment horizontal="center" vertical="center"/>
    </xf>
    <xf numFmtId="0" fontId="37" fillId="25" borderId="53" xfId="0" applyFont="1" applyFill="1" applyBorder="1" applyAlignment="1">
      <alignment horizontal="center" vertical="center"/>
    </xf>
    <xf numFmtId="0" fontId="37" fillId="25" borderId="54" xfId="0" applyFont="1" applyFill="1" applyBorder="1" applyAlignment="1">
      <alignment horizontal="center" vertical="center"/>
    </xf>
    <xf numFmtId="0" fontId="50" fillId="25" borderId="84" xfId="0" applyFont="1" applyFill="1" applyBorder="1" applyAlignment="1">
      <alignment horizontal="center" vertical="center"/>
    </xf>
    <xf numFmtId="0" fontId="50" fillId="25" borderId="56" xfId="0" applyFont="1" applyFill="1" applyBorder="1" applyAlignment="1">
      <alignment horizontal="center" vertical="center"/>
    </xf>
    <xf numFmtId="0" fontId="50" fillId="25" borderId="57" xfId="0" applyFont="1" applyFill="1" applyBorder="1" applyAlignment="1">
      <alignment horizontal="center" vertical="center"/>
    </xf>
    <xf numFmtId="0" fontId="29" fillId="25" borderId="128" xfId="0" applyFont="1" applyFill="1" applyBorder="1" applyAlignment="1">
      <alignment vertical="center" wrapText="1"/>
    </xf>
    <xf numFmtId="0" fontId="21" fillId="25" borderId="73" xfId="0" applyFont="1" applyFill="1" applyBorder="1" applyAlignment="1">
      <alignment vertical="center" wrapText="1"/>
    </xf>
    <xf numFmtId="0" fontId="29" fillId="25" borderId="73" xfId="0" applyFont="1" applyFill="1" applyBorder="1" applyAlignment="1">
      <alignment vertical="center" wrapText="1"/>
    </xf>
    <xf numFmtId="0" fontId="21" fillId="29" borderId="198" xfId="0" applyFont="1" applyFill="1" applyBorder="1" applyAlignment="1">
      <alignment horizontal="left" vertical="center"/>
    </xf>
    <xf numFmtId="0" fontId="21" fillId="29" borderId="199" xfId="0" applyFont="1" applyFill="1" applyBorder="1" applyAlignment="1">
      <alignment horizontal="left" vertical="center"/>
    </xf>
    <xf numFmtId="0" fontId="21" fillId="29" borderId="200" xfId="0" applyFont="1" applyFill="1" applyBorder="1" applyAlignment="1">
      <alignment horizontal="left" vertical="center"/>
    </xf>
    <xf numFmtId="0" fontId="0" fillId="25" borderId="135" xfId="0" applyFill="1" applyBorder="1" applyAlignment="1">
      <alignment horizontal="center" vertical="center"/>
    </xf>
    <xf numFmtId="0" fontId="29" fillId="25" borderId="48" xfId="0" applyFont="1" applyFill="1" applyBorder="1" applyAlignment="1">
      <alignment vertical="center" wrapText="1"/>
    </xf>
    <xf numFmtId="0" fontId="32" fillId="25" borderId="55" xfId="0" applyFont="1" applyFill="1" applyBorder="1">
      <alignment vertical="center"/>
    </xf>
    <xf numFmtId="0" fontId="32" fillId="25" borderId="40" xfId="0" applyFont="1" applyFill="1" applyBorder="1" applyAlignment="1">
      <alignment horizontal="center" vertical="center" wrapText="1"/>
    </xf>
    <xf numFmtId="0" fontId="32" fillId="25" borderId="86" xfId="0" applyFont="1" applyFill="1" applyBorder="1" applyAlignment="1">
      <alignment horizontal="center" vertical="center"/>
    </xf>
    <xf numFmtId="0" fontId="33" fillId="28" borderId="87" xfId="0" applyFont="1" applyFill="1" applyBorder="1" applyAlignment="1">
      <alignment horizontal="left" vertical="center"/>
    </xf>
    <xf numFmtId="0" fontId="34" fillId="28" borderId="45" xfId="0" applyFont="1" applyFill="1" applyBorder="1" applyAlignment="1">
      <alignment horizontal="left" vertical="center"/>
    </xf>
    <xf numFmtId="0" fontId="34" fillId="28" borderId="86" xfId="0" applyFont="1" applyFill="1" applyBorder="1" applyAlignment="1">
      <alignment horizontal="left" vertical="center"/>
    </xf>
    <xf numFmtId="0" fontId="43" fillId="25" borderId="72" xfId="0" applyFont="1" applyFill="1" applyBorder="1" applyAlignment="1">
      <alignment horizontal="left" vertical="center" wrapText="1"/>
    </xf>
    <xf numFmtId="0" fontId="44" fillId="25" borderId="62" xfId="0" applyFont="1" applyFill="1" applyBorder="1" applyAlignment="1">
      <alignment horizontal="left" vertical="center" wrapText="1"/>
    </xf>
    <xf numFmtId="0" fontId="35" fillId="25" borderId="74" xfId="0" applyFont="1" applyFill="1" applyBorder="1" applyAlignment="1">
      <alignment horizontal="center" vertical="center" wrapText="1"/>
    </xf>
    <xf numFmtId="0" fontId="35" fillId="25" borderId="61" xfId="0" applyFont="1" applyFill="1" applyBorder="1" applyAlignment="1">
      <alignment horizontal="center" vertical="center" wrapText="1"/>
    </xf>
    <xf numFmtId="0" fontId="34" fillId="25" borderId="141" xfId="0" applyFont="1" applyFill="1" applyBorder="1" applyAlignment="1">
      <alignment vertical="center" wrapText="1"/>
    </xf>
    <xf numFmtId="0" fontId="35" fillId="25" borderId="133" xfId="0" applyFont="1" applyFill="1" applyBorder="1" applyAlignment="1">
      <alignment horizontal="center" vertical="center" wrapText="1"/>
    </xf>
    <xf numFmtId="0" fontId="35" fillId="25" borderId="134" xfId="0" applyFont="1" applyFill="1" applyBorder="1" applyAlignment="1">
      <alignment horizontal="center" vertical="center" wrapText="1"/>
    </xf>
    <xf numFmtId="0" fontId="34" fillId="25" borderId="129" xfId="0" applyFont="1" applyFill="1" applyBorder="1" applyAlignment="1">
      <alignment vertical="center" wrapText="1"/>
    </xf>
    <xf numFmtId="0" fontId="35" fillId="25" borderId="130" xfId="0" applyFont="1" applyFill="1" applyBorder="1" applyAlignment="1">
      <alignment horizontal="center" vertical="center" wrapText="1"/>
    </xf>
    <xf numFmtId="0" fontId="35" fillId="25" borderId="131" xfId="0" applyFont="1" applyFill="1" applyBorder="1" applyAlignment="1">
      <alignment horizontal="center" vertical="center" wrapText="1"/>
    </xf>
    <xf numFmtId="0" fontId="44" fillId="25" borderId="141" xfId="0" applyFont="1" applyFill="1" applyBorder="1" applyAlignment="1">
      <alignment vertical="center" wrapText="1"/>
    </xf>
    <xf numFmtId="0" fontId="29" fillId="25" borderId="132" xfId="0" applyFont="1" applyFill="1" applyBorder="1" applyAlignment="1">
      <alignment horizontal="left" vertical="center" wrapText="1"/>
    </xf>
    <xf numFmtId="0" fontId="21" fillId="25" borderId="132" xfId="0" applyFont="1" applyFill="1" applyBorder="1" applyAlignment="1">
      <alignment horizontal="left" vertical="center"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Normal" xfId="43"/>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どちらでもない" xfId="19" builtinId="28" customBuiltin="1"/>
    <cellStyle name="パーセント 2" xfId="46"/>
    <cellStyle name="メモ" xfId="28" builtinId="10" customBuiltin="1"/>
    <cellStyle name="リンク セル" xfId="29" builtinId="24" customBuiltin="1"/>
    <cellStyle name="悪い" xfId="32" builtinId="27" customBuiltin="1"/>
    <cellStyle name="計算" xfId="38" builtinId="22" customBuiltin="1"/>
    <cellStyle name="警告文" xfId="40" builtinId="11" customBuiltin="1"/>
    <cellStyle name="桁区切り" xfId="42" builtinId="6"/>
    <cellStyle name="桁区切り 2" xfId="45"/>
    <cellStyle name="桁区切り 3" xfId="48"/>
    <cellStyle name="見出し 1" xfId="34" builtinId="16" customBuiltin="1"/>
    <cellStyle name="見出し 2" xfId="35" builtinId="17" customBuiltin="1"/>
    <cellStyle name="見出し 3" xfId="36" builtinId="18" customBuiltin="1"/>
    <cellStyle name="見出し 4" xfId="37" builtinId="19" customBuiltin="1"/>
    <cellStyle name="集計" xfId="41" builtinId="25" customBuiltin="1"/>
    <cellStyle name="出力" xfId="31" builtinId="21" customBuiltin="1"/>
    <cellStyle name="説明文" xfId="39" builtinId="53" customBuiltin="1"/>
    <cellStyle name="入力" xfId="30" builtinId="20" customBuiltin="1"/>
    <cellStyle name="標準" xfId="0" builtinId="0"/>
    <cellStyle name="標準 2" xfId="44"/>
    <cellStyle name="標準 20" xfId="50"/>
    <cellStyle name="標準 22" xfId="49"/>
    <cellStyle name="標準 3" xfId="47"/>
    <cellStyle name="良い" xfId="33" builtinId="26" customBuiltin="1"/>
  </cellStyles>
  <dxfs count="84">
    <dxf>
      <fill>
        <patternFill>
          <bgColor theme="0" tint="-4.9989318521683403E-2"/>
        </patternFill>
      </fill>
    </dxf>
    <dxf>
      <font>
        <b val="0"/>
        <i val="0"/>
        <color rgb="FFFF0000"/>
      </font>
    </dxf>
    <dxf>
      <fill>
        <patternFill>
          <bgColor theme="0" tint="-4.9989318521683403E-2"/>
        </patternFill>
      </fill>
    </dxf>
    <dxf>
      <fill>
        <patternFill>
          <bgColor theme="0" tint="-4.9989318521683403E-2"/>
        </patternFill>
      </fill>
    </dxf>
    <dxf>
      <fill>
        <patternFill>
          <bgColor theme="0" tint="-4.9989318521683403E-2"/>
        </patternFill>
      </fill>
    </dxf>
    <dxf>
      <font>
        <color rgb="FFFF0000"/>
      </font>
    </dxf>
    <dxf>
      <font>
        <b val="0"/>
        <i val="0"/>
        <color rgb="FFFF0000"/>
      </font>
    </dxf>
    <dxf>
      <fill>
        <patternFill patternType="none">
          <bgColor auto="1"/>
        </patternFill>
      </fill>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border outline="0">
        <bottom style="double">
          <color indexed="64"/>
        </bottom>
      </border>
    </dxf>
    <dxf>
      <protection locked="1" hidden="0"/>
    </dxf>
    <dxf>
      <fill>
        <patternFill>
          <bgColor theme="5" tint="0.7999816888943144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5" tint="0.7999816888943144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rgb="FFFF0000"/>
      </font>
      <fill>
        <patternFill>
          <bgColor rgb="FFFFFF00"/>
        </patternFill>
      </fill>
    </dxf>
    <dxf>
      <fill>
        <patternFill>
          <bgColor theme="0" tint="-4.9989318521683403E-2"/>
        </patternFill>
      </fill>
    </dxf>
    <dxf>
      <font>
        <b/>
        <i val="0"/>
        <color rgb="FFFF0000"/>
      </font>
      <fill>
        <patternFill>
          <bgColor rgb="FFFFFF0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s>
  <tableStyles count="0" defaultTableStyle="TableStyleMedium2" defaultPivotStyle="PivotStyleLight16"/>
  <colors>
    <mruColors>
      <color rgb="FFFFFFFF"/>
      <color rgb="FFF2F2F2"/>
      <color rgb="FFE1FFFF"/>
      <color rgb="FFCCFFFF"/>
      <color rgb="FFCCECFF"/>
      <color rgb="FFFCE4D6"/>
      <color rgb="FFD9E1F2"/>
      <color rgb="FFFFD9D9"/>
      <color rgb="FFE2EFDA"/>
      <color rgb="FF41E7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oneCellAnchor>
    <xdr:from>
      <xdr:col>6</xdr:col>
      <xdr:colOff>60234</xdr:colOff>
      <xdr:row>0</xdr:row>
      <xdr:rowOff>149861</xdr:rowOff>
    </xdr:from>
    <xdr:ext cx="7108915" cy="1371599"/>
    <xdr:sp macro="" textlink="">
      <xdr:nvSpPr>
        <xdr:cNvPr id="2" name="テキスト ボックス 1">
          <a:extLst>
            <a:ext uri="{FF2B5EF4-FFF2-40B4-BE49-F238E27FC236}">
              <a16:creationId xmlns:a16="http://schemas.microsoft.com/office/drawing/2014/main" id="{F6D0B1DD-E360-475B-A434-A137F7441C7C}"/>
            </a:ext>
          </a:extLst>
        </xdr:cNvPr>
        <xdr:cNvSpPr txBox="1"/>
      </xdr:nvSpPr>
      <xdr:spPr>
        <a:xfrm>
          <a:off x="12684034" y="149861"/>
          <a:ext cx="7108915" cy="13715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r>
            <a:rPr kumimoji="1" lang="ja-JP" altLang="en-US" sz="1400"/>
            <a:t>シートの保護がかかっていますが、パスワードは設定しておりません。</a:t>
          </a:r>
          <a:endParaRPr kumimoji="1" lang="en-US" altLang="ja-JP" sz="1400"/>
        </a:p>
        <a:p>
          <a:pPr algn="l"/>
          <a:r>
            <a:rPr kumimoji="1" lang="ja-JP" altLang="en-US" sz="1400"/>
            <a:t>書式等を変更する場合は保護を解除してください。</a:t>
          </a:r>
          <a:endParaRPr kumimoji="1" lang="en-US" altLang="ja-JP" sz="1400"/>
        </a:p>
        <a:p>
          <a:pPr algn="l"/>
          <a:r>
            <a:rPr kumimoji="1" lang="en-US" altLang="ja-JP" sz="1400"/>
            <a:t>※</a:t>
          </a:r>
          <a:r>
            <a:rPr kumimoji="1" lang="ja-JP" altLang="en-US" sz="1400"/>
            <a:t>ブックを保護している関係上、本シート自体の移動・コピーはできかねますので、ご承知おきください。（セルのコピーは可能です）</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xdr:col>
      <xdr:colOff>133350</xdr:colOff>
      <xdr:row>3</xdr:row>
      <xdr:rowOff>132715</xdr:rowOff>
    </xdr:from>
    <xdr:to>
      <xdr:col>2</xdr:col>
      <xdr:colOff>1149985</xdr:colOff>
      <xdr:row>3</xdr:row>
      <xdr:rowOff>400050</xdr:rowOff>
    </xdr:to>
    <xdr:sp macro="" textlink="" fLocksText="0">
      <xdr:nvSpPr>
        <xdr:cNvPr id="2" name="Rectangle 2">
          <a:extLst>
            <a:ext uri="{FF2B5EF4-FFF2-40B4-BE49-F238E27FC236}">
              <a16:creationId xmlns:a16="http://schemas.microsoft.com/office/drawing/2014/main" id="{00000000-0008-0000-0600-000002000000}"/>
            </a:ext>
          </a:extLst>
        </xdr:cNvPr>
        <xdr:cNvSpPr>
          <a:spLocks noChangeArrowheads="1"/>
        </xdr:cNvSpPr>
      </xdr:nvSpPr>
      <xdr:spPr>
        <a:xfrm>
          <a:off x="361950" y="1100455"/>
          <a:ext cx="1169035" cy="267335"/>
        </a:xfrm>
        <a:prstGeom prst="rect">
          <a:avLst/>
        </a:prstGeom>
        <a:noFill/>
        <a:ln>
          <a:noFill/>
        </a:ln>
        <a:effectLst/>
      </xdr:spPr>
      <xdr:txBody>
        <a:bodyPr vertOverflow="clip" horzOverflow="overflow" wrap="square" lIns="20160" tIns="20160" rIns="20160" bIns="20160" anchor="t"/>
        <a:lstStyle/>
        <a:p>
          <a:pPr algn="l" rtl="0">
            <a:defRPr sz="1000"/>
          </a:pPr>
          <a:r>
            <a:rPr lang="ja-JP" altLang="en-US" sz="1400" b="0" i="0" u="none" strike="noStrike" baseline="0">
              <a:solidFill>
                <a:srgbClr val="000000"/>
              </a:solidFill>
              <a:latin typeface="ＭＳ Ｐゴシック"/>
              <a:ea typeface="ＭＳ Ｐゴシック"/>
            </a:rPr>
            <a:t>チェック項目</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igitalgojp-my.sharepoint.com/Users/&#26494;&#64017;&#30495;&#28548;(MATSUZAKIMasumi/Downloads/(&#20316;&#26989;&#20013;)&#12304;R7&#20104;&#20633;&#36027;&#36861;&#21152;&#12305;&#23455;&#26045;&#35336;&#30011;r7_1_2_&#26494;&#64017;&#36861;&#35352;&#2669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自治体公表（案）"/>
      <sheetName val="実施計画様式"/>
      <sheetName val="―"/>
      <sheetName val="分岐管理シート"/>
      <sheetName val="限"/>
      <sheetName val="別表（R6低所得世帯支援・不足額給付）"/>
      <sheetName val="基金調べ"/>
      <sheetName val="計算用"/>
      <sheetName val="【チェックリスト】 "/>
      <sheetName val="朱色変色"/>
      <sheetName val="変更カウント"/>
      <sheetName val="自治体コード"/>
      <sheetName val="参考資料1_対象分野リスト"/>
      <sheetName val="自動作成"/>
    </sheetNames>
    <sheetDataSet>
      <sheetData sheetId="0"/>
      <sheetData sheetId="1"/>
      <sheetData sheetId="2">
        <row r="2">
          <cell r="C2" t="str">
            <v>推奨事業</v>
          </cell>
        </row>
      </sheetData>
      <sheetData sheetId="3"/>
      <sheetData sheetId="4"/>
      <sheetData sheetId="5"/>
      <sheetData sheetId="6"/>
      <sheetData sheetId="7"/>
      <sheetData sheetId="8"/>
      <sheetData sheetId="9"/>
      <sheetData sheetId="10"/>
      <sheetData sheetId="11">
        <row r="2">
          <cell r="J2" t="str">
            <v>【01_北海道】</v>
          </cell>
        </row>
      </sheetData>
      <sheetData sheetId="12">
        <row r="3">
          <cell r="F3" t="str">
            <v>対象分野に関連しない</v>
          </cell>
        </row>
      </sheetData>
      <sheetData sheetId="13"/>
    </sheetDataSet>
  </externalBook>
</externalLink>
</file>

<file path=xl/tables/table1.xml><?xml version="1.0" encoding="utf-8"?>
<table xmlns="http://schemas.openxmlformats.org/spreadsheetml/2006/main" id="1" name="テーブル1" displayName="テーブル1" ref="A1:BE1789" totalsRowShown="0" headerRowDxfId="67" dataDxfId="65" headerRowBorderDxfId="66">
  <tableColumns count="57">
    <tableColumn id="1" name="自治体名_コード有り" dataDxfId="64"/>
    <tableColumn id="2" name="団体コード_管理用" dataDxfId="63"/>
    <tableColumn id="3" name="都道府県別_括弧あり" dataDxfId="62"/>
    <tableColumn id="4" name="自治体名" dataDxfId="61"/>
    <tableColumn id="5" name="県・市区分" dataDxfId="60"/>
    <tableColumn id="6" name="履歴_団体コード（5桁）" dataDxfId="59"/>
    <tableColumn id="7" name="履歴_団体コード（6桁）" dataDxfId="58"/>
    <tableColumn id="8" name="履歴_都道府県名（漢字）" dataDxfId="57"/>
    <tableColumn id="9" name="履歴_市区町村名（漢字）" dataDxfId="56"/>
    <tableColumn id="10" name="都道府県別_括弧あり2" dataDxfId="55"/>
    <tableColumn id="11" name="【01_北海道】" dataDxfId="54"/>
    <tableColumn id="12" name="【02_青森県】" dataDxfId="53"/>
    <tableColumn id="13" name="【03_岩手県】" dataDxfId="52"/>
    <tableColumn id="14" name="【04_宮城県】" dataDxfId="51"/>
    <tableColumn id="15" name="【05_秋田県】" dataDxfId="50"/>
    <tableColumn id="16" name="【06_山形県】" dataDxfId="49"/>
    <tableColumn id="17" name="【07_福島県】" dataDxfId="48"/>
    <tableColumn id="18" name="【08_茨城県】" dataDxfId="47"/>
    <tableColumn id="19" name="【09_栃木県】" dataDxfId="46"/>
    <tableColumn id="20" name="【10_群馬県】" dataDxfId="45"/>
    <tableColumn id="21" name="【11_埼玉県】" dataDxfId="44"/>
    <tableColumn id="22" name="【12_千葉県】" dataDxfId="43"/>
    <tableColumn id="23" name="【13_東京都】" dataDxfId="42"/>
    <tableColumn id="24" name="【14_神奈川県】" dataDxfId="41"/>
    <tableColumn id="25" name="【15_新潟県】" dataDxfId="40"/>
    <tableColumn id="26" name="【16_富山県】" dataDxfId="39"/>
    <tableColumn id="27" name="【17_石川県】" dataDxfId="38"/>
    <tableColumn id="28" name="【18_福井県】" dataDxfId="37"/>
    <tableColumn id="29" name="【19_山梨県】" dataDxfId="36"/>
    <tableColumn id="30" name="【20_長野県】" dataDxfId="35"/>
    <tableColumn id="31" name="【21_岐阜県】" dataDxfId="34"/>
    <tableColumn id="32" name="【22_静岡県】" dataDxfId="33"/>
    <tableColumn id="33" name="【23_愛知県】" dataDxfId="32"/>
    <tableColumn id="34" name="【24_三重県】" dataDxfId="31"/>
    <tableColumn id="35" name="【25_滋賀県】" dataDxfId="30"/>
    <tableColumn id="36" name="【26_京都府】" dataDxfId="29"/>
    <tableColumn id="37" name="【27_大阪府】" dataDxfId="28"/>
    <tableColumn id="38" name="【28_兵庫県】" dataDxfId="27"/>
    <tableColumn id="39" name="【29_奈良県】" dataDxfId="26"/>
    <tableColumn id="40" name="【30_和歌山県】" dataDxfId="25"/>
    <tableColumn id="41" name="【31_鳥取県】" dataDxfId="24"/>
    <tableColumn id="42" name="【32_島根県】" dataDxfId="23"/>
    <tableColumn id="43" name="【33_岡山県】" dataDxfId="22"/>
    <tableColumn id="44" name="【34_広島県】" dataDxfId="21"/>
    <tableColumn id="45" name="【35_山口県】" dataDxfId="20"/>
    <tableColumn id="46" name="【36_徳島県】" dataDxfId="19"/>
    <tableColumn id="47" name="【37_香川県】" dataDxfId="18"/>
    <tableColumn id="48" name="【38_愛媛県】" dataDxfId="17"/>
    <tableColumn id="49" name="【39_高知県】" dataDxfId="16"/>
    <tableColumn id="50" name="【40_福岡県】" dataDxfId="15"/>
    <tableColumn id="51" name="【41_佐賀県】" dataDxfId="14"/>
    <tableColumn id="52" name="【42_長崎県】" dataDxfId="13"/>
    <tableColumn id="53" name="【43_熊本県】" dataDxfId="12"/>
    <tableColumn id="54" name="【44_大分県】" dataDxfId="11"/>
    <tableColumn id="55" name="【45_宮崎県】" dataDxfId="10"/>
    <tableColumn id="56" name="【46_鹿児島県】" dataDxfId="9"/>
    <tableColumn id="57" name="【47_沖縄県】" dataDxfId="8"/>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ER472"/>
  <sheetViews>
    <sheetView showGridLines="0" tabSelected="1" view="pageBreakPreview" topLeftCell="O67" zoomScale="50" zoomScaleNormal="50" zoomScaleSheetLayoutView="50" workbookViewId="0">
      <selection activeCell="AA79" sqref="AA79"/>
    </sheetView>
  </sheetViews>
  <sheetFormatPr defaultColWidth="9" defaultRowHeight="16.2"/>
  <cols>
    <col min="1" max="1" width="9" style="27"/>
    <col min="2" max="2" width="70.77734375" style="27" customWidth="1"/>
    <col min="3" max="3" width="6.88671875" style="27" customWidth="1"/>
    <col min="4" max="4" width="15.77734375" style="27" customWidth="1"/>
    <col min="5" max="5" width="25.77734375" style="27" customWidth="1"/>
    <col min="6" max="7" width="15.77734375" style="27" customWidth="1"/>
    <col min="8" max="8" width="60.77734375" style="27" customWidth="1"/>
    <col min="9" max="9" width="15.77734375" style="27" customWidth="1"/>
    <col min="10" max="10" width="60.77734375" style="27" customWidth="1"/>
    <col min="11" max="11" width="30.77734375" style="27" customWidth="1"/>
    <col min="12" max="12" width="15.77734375" style="28" customWidth="1"/>
    <col min="13" max="16" width="30.77734375" style="28" customWidth="1"/>
    <col min="17" max="17" width="60.77734375" style="28" customWidth="1"/>
    <col min="18" max="18" width="45.77734375" style="28" customWidth="1"/>
    <col min="19" max="20" width="30.77734375" style="27" customWidth="1"/>
    <col min="21" max="24" width="30.77734375" style="27" hidden="1" customWidth="1"/>
    <col min="25" max="26" width="30.77734375" style="27" customWidth="1"/>
    <col min="27" max="27" width="80.77734375" style="175" customWidth="1"/>
    <col min="28" max="28" width="15.77734375" style="271" customWidth="1"/>
    <col min="29" max="30" width="15.77734375" style="28" customWidth="1"/>
    <col min="31" max="31" width="15.77734375" style="27" customWidth="1"/>
    <col min="32" max="32" width="20.77734375" style="27" customWidth="1"/>
    <col min="33" max="37" width="15.77734375" style="27" customWidth="1"/>
    <col min="38" max="40" width="50.77734375" style="27" customWidth="1"/>
    <col min="41" max="45" width="27.77734375" style="27" customWidth="1"/>
    <col min="46" max="53" width="10.77734375" style="27" hidden="1" customWidth="1"/>
    <col min="54" max="56" width="18.77734375" style="27" customWidth="1"/>
    <col min="57" max="93" width="18.77734375" style="289" customWidth="1"/>
    <col min="95" max="96" width="9" style="27"/>
    <col min="97" max="97" width="9" style="27" customWidth="1"/>
    <col min="98" max="98" width="8.88671875" style="27" customWidth="1"/>
    <col min="99" max="102" width="9" style="27" customWidth="1"/>
    <col min="103" max="103" width="8.88671875" style="27" customWidth="1"/>
    <col min="104" max="104" width="9" style="27" customWidth="1"/>
    <col min="105" max="117" width="8.88671875" style="27" customWidth="1"/>
    <col min="118" max="120" width="9" style="27" customWidth="1"/>
    <col min="121" max="123" width="8.88671875" style="27" customWidth="1"/>
    <col min="124" max="126" width="9" style="27" customWidth="1"/>
    <col min="127" max="128" width="9" style="27"/>
    <col min="129" max="129" width="8.88671875" style="27" customWidth="1"/>
    <col min="130" max="16384" width="9" style="27"/>
  </cols>
  <sheetData>
    <row r="1" spans="1:142" s="183" customFormat="1" ht="60" customHeight="1">
      <c r="A1" s="182" t="s">
        <v>7653</v>
      </c>
      <c r="C1" s="592" t="s">
        <v>7537</v>
      </c>
      <c r="D1" s="592"/>
      <c r="E1" s="592"/>
      <c r="F1" s="592"/>
      <c r="G1" s="592"/>
      <c r="H1" s="592"/>
      <c r="I1" s="592"/>
      <c r="J1" s="592"/>
      <c r="K1" s="592"/>
      <c r="L1" s="592"/>
      <c r="M1" s="592"/>
      <c r="N1" s="592"/>
      <c r="O1" s="592"/>
      <c r="P1" s="592"/>
      <c r="Q1" s="592"/>
      <c r="R1" s="592"/>
      <c r="S1" s="592"/>
      <c r="T1" s="592"/>
      <c r="U1" s="592"/>
      <c r="V1" s="592"/>
      <c r="W1" s="592"/>
      <c r="X1" s="592"/>
      <c r="Y1" s="592"/>
      <c r="Z1" s="592"/>
      <c r="AA1" s="592"/>
      <c r="AB1" s="592"/>
      <c r="AC1" s="592"/>
      <c r="AD1" s="592"/>
      <c r="AE1" s="592"/>
      <c r="AF1" s="592"/>
      <c r="AG1" s="592"/>
      <c r="AH1" s="592"/>
      <c r="AI1" s="592"/>
      <c r="AJ1" s="592"/>
      <c r="AK1" s="592"/>
      <c r="AL1" s="592"/>
      <c r="AM1" s="592"/>
      <c r="AN1" s="592"/>
      <c r="AO1" s="592"/>
      <c r="AP1" s="592"/>
      <c r="AQ1" s="592"/>
      <c r="AR1" s="592"/>
      <c r="AS1" s="592"/>
      <c r="AT1" s="592"/>
      <c r="AU1" s="592"/>
      <c r="AV1" s="592"/>
      <c r="AW1" s="592"/>
      <c r="AX1" s="184"/>
      <c r="BB1" s="288"/>
      <c r="BC1" s="288"/>
      <c r="BD1" s="288"/>
      <c r="BE1" s="288"/>
      <c r="BF1" s="288"/>
      <c r="BG1" s="288"/>
      <c r="BH1" s="288"/>
      <c r="BI1" s="288"/>
      <c r="BJ1" s="288"/>
      <c r="BK1" s="288"/>
      <c r="BL1" s="288"/>
      <c r="BM1" s="288"/>
      <c r="BN1" s="288"/>
      <c r="BO1" s="288"/>
      <c r="BP1" s="288"/>
      <c r="BQ1" s="288"/>
      <c r="BR1" s="288"/>
      <c r="BS1" s="288"/>
      <c r="BT1" s="288"/>
      <c r="BU1" s="288"/>
      <c r="BV1" s="288"/>
      <c r="BW1" s="288"/>
      <c r="BX1" s="288"/>
      <c r="BY1" s="288"/>
      <c r="BZ1" s="288"/>
      <c r="CA1" s="288"/>
      <c r="CB1" s="288"/>
      <c r="CC1" s="288"/>
      <c r="CD1" s="288"/>
      <c r="CE1" s="288"/>
      <c r="CF1" s="288"/>
      <c r="CG1" s="288"/>
      <c r="CH1" s="288"/>
      <c r="CI1" s="288"/>
      <c r="CJ1" s="288"/>
      <c r="CK1" s="288"/>
      <c r="CL1" s="288"/>
      <c r="CN1" s="185"/>
      <c r="CO1" s="185"/>
    </row>
    <row r="2" spans="1:142" ht="60" customHeight="1" thickBot="1">
      <c r="A2" s="34"/>
      <c r="B2" s="34"/>
      <c r="C2" s="34"/>
      <c r="D2" s="34"/>
      <c r="E2" s="34"/>
      <c r="F2" s="34"/>
      <c r="G2" s="34"/>
      <c r="H2" s="34"/>
      <c r="I2" s="34"/>
      <c r="J2" s="34"/>
      <c r="K2" s="34"/>
      <c r="L2" s="34"/>
      <c r="M2" s="34"/>
      <c r="N2" s="34"/>
      <c r="O2" s="34"/>
      <c r="P2" s="34"/>
      <c r="Q2" s="34"/>
      <c r="R2" s="34"/>
      <c r="S2" s="372" t="s">
        <v>7664</v>
      </c>
      <c r="T2" s="34"/>
      <c r="U2" s="34"/>
      <c r="V2" s="34"/>
      <c r="W2" s="34"/>
      <c r="X2" s="34"/>
      <c r="Y2" s="34"/>
      <c r="Z2" s="34"/>
      <c r="AA2" s="39"/>
      <c r="AB2" s="370"/>
      <c r="AC2" s="372" t="s">
        <v>7664</v>
      </c>
      <c r="AD2" s="34"/>
      <c r="AE2" s="34"/>
      <c r="AF2" s="34"/>
      <c r="AG2" s="34"/>
      <c r="AH2" s="34"/>
      <c r="AI2" s="34"/>
      <c r="AJ2" s="34"/>
      <c r="AK2" s="34"/>
      <c r="AL2" s="34"/>
      <c r="AM2" s="372" t="s">
        <v>7663</v>
      </c>
      <c r="AN2" s="34"/>
      <c r="AO2" s="34"/>
      <c r="AP2" s="34"/>
      <c r="AQ2" s="34"/>
      <c r="AR2" s="34"/>
      <c r="AS2" s="34"/>
      <c r="AT2" s="34"/>
      <c r="AU2" s="34"/>
      <c r="AV2" s="34"/>
      <c r="AW2" s="34"/>
      <c r="AX2" s="34"/>
      <c r="AY2" s="34"/>
      <c r="AZ2" s="34"/>
      <c r="BA2" s="34"/>
      <c r="BB2" s="439"/>
      <c r="BC2" s="439"/>
      <c r="BD2" s="439"/>
      <c r="CM2" s="27"/>
      <c r="CN2" s="27"/>
      <c r="CO2" s="27"/>
      <c r="CP2" s="27"/>
    </row>
    <row r="3" spans="1:142" ht="60" customHeight="1">
      <c r="A3" s="196"/>
      <c r="B3" s="197"/>
      <c r="C3" s="546" t="s">
        <v>0</v>
      </c>
      <c r="D3" s="547"/>
      <c r="E3" s="547"/>
      <c r="F3" s="547"/>
      <c r="G3" s="547"/>
      <c r="H3" s="547"/>
      <c r="I3" s="600" t="s">
        <v>3910</v>
      </c>
      <c r="J3" s="601"/>
      <c r="K3" s="602"/>
      <c r="L3" s="198"/>
      <c r="M3" s="537" t="s">
        <v>7529</v>
      </c>
      <c r="N3" s="538"/>
      <c r="O3" s="539"/>
      <c r="P3" s="518" t="s">
        <v>7544</v>
      </c>
      <c r="Q3" s="519"/>
      <c r="R3" s="499">
        <f>T72</f>
        <v>3143280</v>
      </c>
      <c r="S3" s="545"/>
      <c r="T3" s="204"/>
      <c r="U3" s="300"/>
      <c r="V3" s="300"/>
      <c r="W3" s="300"/>
      <c r="X3" s="199"/>
      <c r="Y3" s="535" t="s">
        <v>7635</v>
      </c>
      <c r="Z3" s="536"/>
      <c r="AA3" s="487">
        <v>0</v>
      </c>
      <c r="AB3" s="488"/>
      <c r="AC3" s="489"/>
      <c r="AD3" s="148"/>
      <c r="AE3" s="148"/>
      <c r="AF3" s="148"/>
      <c r="AG3" s="200"/>
      <c r="AH3" s="480" t="s">
        <v>7662</v>
      </c>
      <c r="AI3" s="481"/>
      <c r="AJ3" s="481"/>
      <c r="AK3" s="481"/>
      <c r="AL3" s="515">
        <f>IFERROR(VLOOKUP($I$5,限!$D$3:$BT$1789,MATCH(6,限!$D$2:$BT$2,0),FALSE),0)</f>
        <v>3146280</v>
      </c>
      <c r="AM3" s="516"/>
      <c r="AN3" s="26"/>
      <c r="AO3" s="26"/>
      <c r="AP3" s="200"/>
      <c r="AQ3" s="200"/>
      <c r="AR3" s="200"/>
      <c r="AS3" s="200"/>
      <c r="AT3" s="200"/>
      <c r="AU3" s="200"/>
      <c r="AV3" s="200"/>
      <c r="AW3" s="200"/>
      <c r="AX3" s="200"/>
      <c r="AY3" s="517"/>
      <c r="AZ3" s="517"/>
      <c r="BA3" s="517"/>
      <c r="BB3" s="506" t="s">
        <v>1</v>
      </c>
      <c r="BC3" s="506" t="s">
        <v>2</v>
      </c>
      <c r="BD3" s="506" t="s">
        <v>3</v>
      </c>
      <c r="BE3" s="474" t="s">
        <v>4</v>
      </c>
      <c r="BF3" s="474" t="s">
        <v>5</v>
      </c>
      <c r="BG3" s="474" t="s">
        <v>6</v>
      </c>
      <c r="BH3" s="298"/>
      <c r="CG3" s="290"/>
      <c r="CH3" s="290"/>
      <c r="CI3" s="291"/>
      <c r="CJ3" s="291"/>
      <c r="CM3"/>
      <c r="CN3"/>
      <c r="CO3"/>
      <c r="CQ3"/>
      <c r="CR3"/>
      <c r="CS3"/>
      <c r="CT3"/>
      <c r="CU3"/>
      <c r="CV3"/>
      <c r="CW3"/>
      <c r="CX3"/>
      <c r="CY3"/>
      <c r="CZ3"/>
      <c r="DA3"/>
      <c r="DB3"/>
      <c r="DC3"/>
      <c r="DD3"/>
      <c r="DE3"/>
      <c r="DF3"/>
      <c r="DG3"/>
      <c r="DH3"/>
      <c r="DI3"/>
      <c r="DJ3"/>
      <c r="DK3"/>
      <c r="DL3"/>
      <c r="DM3"/>
      <c r="DN3"/>
      <c r="DO3" s="41"/>
      <c r="DP3" s="42"/>
      <c r="DQ3" s="42"/>
      <c r="DR3"/>
      <c r="DS3"/>
      <c r="DT3"/>
      <c r="DU3"/>
      <c r="DV3"/>
      <c r="DW3"/>
      <c r="DX3"/>
      <c r="DY3"/>
      <c r="DZ3"/>
      <c r="EA3" s="41"/>
      <c r="EB3" s="41"/>
      <c r="EC3" s="41"/>
      <c r="ED3" s="41"/>
      <c r="EE3" s="41"/>
      <c r="EF3" s="41"/>
      <c r="EG3" s="41"/>
      <c r="EH3" s="41"/>
      <c r="EI3"/>
      <c r="EJ3"/>
      <c r="EK3"/>
      <c r="EL3"/>
    </row>
    <row r="4" spans="1:142" ht="60" customHeight="1" thickBot="1">
      <c r="A4" s="29"/>
      <c r="B4" s="34"/>
      <c r="C4" s="623" t="s">
        <v>7</v>
      </c>
      <c r="D4" s="624"/>
      <c r="E4" s="624"/>
      <c r="F4" s="624"/>
      <c r="G4" s="624"/>
      <c r="H4" s="624"/>
      <c r="I4" s="603" t="s">
        <v>4152</v>
      </c>
      <c r="J4" s="603"/>
      <c r="K4" s="604"/>
      <c r="L4" s="198"/>
      <c r="M4" s="540"/>
      <c r="N4" s="541"/>
      <c r="O4" s="542"/>
      <c r="P4" s="627" t="s">
        <v>7532</v>
      </c>
      <c r="Q4" s="628"/>
      <c r="R4" s="625">
        <f>BG14</f>
        <v>2142121</v>
      </c>
      <c r="S4" s="626"/>
      <c r="T4" s="204"/>
      <c r="U4" s="300"/>
      <c r="V4" s="300"/>
      <c r="W4" s="300"/>
      <c r="X4" s="199"/>
      <c r="Y4" s="531" t="s">
        <v>7671</v>
      </c>
      <c r="Z4" s="629"/>
      <c r="AA4" s="490">
        <v>0</v>
      </c>
      <c r="AB4" s="491"/>
      <c r="AC4" s="492"/>
      <c r="AD4" s="201"/>
      <c r="AE4" s="201"/>
      <c r="AF4" s="201"/>
      <c r="AG4" s="200"/>
      <c r="AH4" s="482" t="s">
        <v>7720</v>
      </c>
      <c r="AI4" s="483"/>
      <c r="AJ4" s="483"/>
      <c r="AK4" s="484"/>
      <c r="AL4" s="548">
        <f>IFERROR(VLOOKUP($I$5,限!$D$3:$BT$1789,MATCH(7,限!$D$2:$BT$2,0),FALSE),0)</f>
        <v>1358382</v>
      </c>
      <c r="AM4" s="549"/>
      <c r="AN4" s="101"/>
      <c r="AO4" s="191"/>
      <c r="AP4" s="34"/>
      <c r="AQ4" s="34"/>
      <c r="AR4" s="34"/>
      <c r="AS4" s="34"/>
      <c r="AT4" s="34"/>
      <c r="AU4" s="34"/>
      <c r="AV4" s="34"/>
      <c r="AW4" s="34"/>
      <c r="AX4" s="34"/>
      <c r="AY4" s="517"/>
      <c r="AZ4" s="517"/>
      <c r="BA4" s="517"/>
      <c r="BB4" s="507"/>
      <c r="BC4" s="507"/>
      <c r="BD4" s="507"/>
      <c r="BE4" s="475"/>
      <c r="BF4" s="475"/>
      <c r="BG4" s="475"/>
      <c r="BH4" s="298"/>
      <c r="CG4" s="291"/>
      <c r="CH4" s="291"/>
      <c r="CI4" s="291"/>
      <c r="CJ4" s="291"/>
      <c r="CM4"/>
      <c r="CN4"/>
      <c r="CO4"/>
      <c r="CQ4"/>
      <c r="CR4"/>
      <c r="CS4"/>
      <c r="CT4"/>
      <c r="CU4"/>
      <c r="CV4"/>
      <c r="CW4"/>
      <c r="CX4"/>
      <c r="CY4"/>
      <c r="CZ4"/>
      <c r="DA4"/>
      <c r="DB4"/>
      <c r="DC4"/>
      <c r="DD4"/>
      <c r="DE4"/>
      <c r="DF4"/>
      <c r="DG4"/>
      <c r="DH4"/>
      <c r="DI4"/>
      <c r="DJ4"/>
      <c r="DK4"/>
      <c r="DL4"/>
      <c r="DM4"/>
      <c r="DN4"/>
      <c r="DO4" s="42"/>
      <c r="DP4" s="42"/>
      <c r="DQ4" s="42"/>
      <c r="DR4"/>
      <c r="DS4"/>
      <c r="DT4"/>
      <c r="DU4"/>
      <c r="DV4"/>
      <c r="DW4"/>
      <c r="DX4"/>
      <c r="DY4"/>
      <c r="DZ4"/>
      <c r="EA4" s="41"/>
      <c r="EB4" s="41"/>
      <c r="EC4" s="41"/>
      <c r="ED4" s="41"/>
      <c r="EE4" s="41"/>
      <c r="EF4" s="41"/>
      <c r="EG4" s="41"/>
      <c r="EH4" s="41"/>
      <c r="EI4"/>
      <c r="EJ4"/>
      <c r="EK4"/>
      <c r="EL4"/>
    </row>
    <row r="5" spans="1:142" ht="60" customHeight="1" thickBot="1">
      <c r="A5" s="29"/>
      <c r="B5" s="34"/>
      <c r="C5" s="533" t="s">
        <v>8</v>
      </c>
      <c r="D5" s="534"/>
      <c r="E5" s="534"/>
      <c r="F5" s="534"/>
      <c r="G5" s="534"/>
      <c r="H5" s="534"/>
      <c r="I5" s="598">
        <f>IFERROR(VLOOKUP(I4,自治体コード!$A$2:$B$1789,2,FALSE),"")</f>
        <v>23203</v>
      </c>
      <c r="J5" s="598"/>
      <c r="K5" s="599"/>
      <c r="L5" s="34"/>
      <c r="M5" s="158"/>
      <c r="N5" s="158"/>
      <c r="O5" s="158"/>
      <c r="P5" s="201"/>
      <c r="Q5" s="201"/>
      <c r="R5" s="201"/>
      <c r="S5" s="204"/>
      <c r="T5" s="204"/>
      <c r="U5" s="204"/>
      <c r="V5" s="204"/>
      <c r="W5" s="204"/>
      <c r="X5" s="199"/>
      <c r="Y5" s="196"/>
      <c r="Z5" s="236"/>
      <c r="AA5" s="236"/>
      <c r="AB5" s="251"/>
      <c r="AC5" s="252"/>
      <c r="AD5" s="148"/>
      <c r="AE5" s="148"/>
      <c r="AF5" s="148"/>
      <c r="AG5" s="148"/>
      <c r="AH5" s="485" t="s">
        <v>7545</v>
      </c>
      <c r="AI5" s="486"/>
      <c r="AJ5" s="486"/>
      <c r="AK5" s="486"/>
      <c r="AL5" s="515">
        <f>AL3</f>
        <v>3146280</v>
      </c>
      <c r="AM5" s="516"/>
      <c r="AN5" s="101"/>
      <c r="AO5" s="191"/>
      <c r="AP5" s="101"/>
      <c r="AQ5" s="101"/>
      <c r="AR5" s="101"/>
      <c r="AS5" s="101"/>
      <c r="AT5" s="101"/>
      <c r="AU5" s="101"/>
      <c r="AV5" s="101"/>
      <c r="AW5" s="101"/>
      <c r="AX5" s="101"/>
      <c r="AY5" s="517"/>
      <c r="AZ5" s="517"/>
      <c r="BA5" s="517"/>
      <c r="BB5" s="507"/>
      <c r="BC5" s="507"/>
      <c r="BD5" s="507"/>
      <c r="BE5" s="475"/>
      <c r="BF5" s="475"/>
      <c r="BG5" s="475"/>
      <c r="BH5" s="298"/>
      <c r="CG5" s="291"/>
      <c r="CH5" s="291"/>
      <c r="CI5" s="291"/>
      <c r="CJ5" s="291"/>
      <c r="CM5"/>
      <c r="CN5"/>
      <c r="CO5"/>
      <c r="CQ5"/>
      <c r="CR5"/>
      <c r="CS5"/>
      <c r="CT5"/>
      <c r="CU5"/>
      <c r="CV5"/>
      <c r="CW5"/>
      <c r="CX5"/>
      <c r="CY5"/>
      <c r="CZ5"/>
      <c r="DA5"/>
      <c r="DB5"/>
      <c r="DC5"/>
      <c r="DD5"/>
      <c r="DE5"/>
      <c r="DF5"/>
      <c r="DG5"/>
      <c r="DH5"/>
      <c r="DI5"/>
      <c r="DJ5"/>
      <c r="DK5"/>
      <c r="DL5"/>
      <c r="DM5"/>
      <c r="DN5"/>
      <c r="DO5" s="42"/>
      <c r="DP5" s="42"/>
      <c r="DQ5" s="42"/>
      <c r="DR5"/>
      <c r="DS5"/>
      <c r="DT5"/>
      <c r="DU5"/>
      <c r="DV5"/>
      <c r="DW5"/>
      <c r="DX5"/>
      <c r="DY5"/>
      <c r="DZ5"/>
      <c r="EA5" s="41"/>
      <c r="EB5" s="41"/>
      <c r="EC5" s="41"/>
      <c r="ED5" s="41"/>
      <c r="EE5" s="41"/>
      <c r="EF5" s="41"/>
      <c r="EG5" s="41"/>
      <c r="EH5" s="41"/>
      <c r="EI5"/>
      <c r="EJ5"/>
      <c r="EK5"/>
      <c r="EL5"/>
    </row>
    <row r="6" spans="1:142" ht="60" customHeight="1">
      <c r="A6" s="29"/>
      <c r="B6" s="34"/>
      <c r="C6" s="533" t="s">
        <v>9</v>
      </c>
      <c r="D6" s="534"/>
      <c r="E6" s="534"/>
      <c r="F6" s="534"/>
      <c r="G6" s="534"/>
      <c r="H6" s="534"/>
      <c r="I6" s="596" t="s">
        <v>7729</v>
      </c>
      <c r="J6" s="596"/>
      <c r="K6" s="597"/>
      <c r="L6" s="158"/>
      <c r="M6" s="158"/>
      <c r="N6" s="158"/>
      <c r="O6" s="158"/>
      <c r="P6" s="201"/>
      <c r="Q6" s="201"/>
      <c r="R6" s="201"/>
      <c r="S6" s="204"/>
      <c r="T6" s="204"/>
      <c r="U6" s="204"/>
      <c r="V6" s="204"/>
      <c r="W6" s="204"/>
      <c r="X6" s="199"/>
      <c r="Y6" s="237"/>
      <c r="Z6" s="191"/>
      <c r="AA6" s="191"/>
      <c r="AB6" s="181"/>
      <c r="AC6" s="253"/>
      <c r="AD6" s="181"/>
      <c r="AE6" s="181"/>
      <c r="AF6" s="181"/>
      <c r="AG6" s="181"/>
      <c r="AH6" s="215"/>
      <c r="AI6" s="216"/>
      <c r="AJ6" s="216"/>
      <c r="AK6" s="216"/>
      <c r="AL6" s="225"/>
      <c r="AM6" s="226"/>
      <c r="AN6" s="101"/>
      <c r="AO6" s="191"/>
      <c r="AP6" s="200"/>
      <c r="AQ6" s="200"/>
      <c r="AR6" s="200"/>
      <c r="AS6" s="200"/>
      <c r="AT6" s="200"/>
      <c r="AU6" s="200"/>
      <c r="AV6" s="200"/>
      <c r="AW6" s="200"/>
      <c r="AX6" s="200"/>
      <c r="AY6" s="517"/>
      <c r="AZ6" s="517"/>
      <c r="BA6" s="517"/>
      <c r="BB6" s="507"/>
      <c r="BC6" s="507"/>
      <c r="BD6" s="507"/>
      <c r="BE6" s="475"/>
      <c r="BF6" s="475"/>
      <c r="BG6" s="475"/>
      <c r="BH6" s="298"/>
      <c r="BN6" s="292"/>
      <c r="BO6" s="292"/>
      <c r="BP6" s="292"/>
      <c r="BQ6" s="292"/>
      <c r="BR6" s="292"/>
      <c r="BS6" s="292"/>
      <c r="BT6" s="292"/>
      <c r="BU6" s="292"/>
      <c r="BV6" s="292"/>
      <c r="BW6" s="292"/>
      <c r="BX6" s="292"/>
      <c r="BY6" s="292"/>
      <c r="BZ6" s="292"/>
      <c r="CA6" s="292"/>
      <c r="CB6" s="292"/>
      <c r="CC6" s="292"/>
      <c r="CD6" s="292"/>
      <c r="CE6" s="292"/>
      <c r="CF6" s="292"/>
      <c r="CG6" s="292"/>
      <c r="CH6" s="292"/>
      <c r="CM6"/>
      <c r="CN6"/>
      <c r="CO6"/>
      <c r="CQ6"/>
      <c r="CR6"/>
      <c r="CS6"/>
      <c r="CT6"/>
      <c r="CU6"/>
      <c r="CV6"/>
      <c r="CW6"/>
      <c r="CX6"/>
      <c r="CY6"/>
      <c r="CZ6"/>
      <c r="DA6"/>
      <c r="DB6"/>
      <c r="DC6"/>
      <c r="DD6"/>
      <c r="DE6"/>
      <c r="DF6"/>
      <c r="DG6"/>
      <c r="DH6"/>
      <c r="DI6"/>
      <c r="DJ6"/>
      <c r="DK6"/>
      <c r="DL6"/>
      <c r="DM6"/>
      <c r="DN6"/>
      <c r="DO6"/>
      <c r="DP6"/>
      <c r="DQ6"/>
      <c r="DR6"/>
      <c r="DS6"/>
      <c r="DT6"/>
      <c r="DU6"/>
      <c r="DV6"/>
      <c r="DW6"/>
      <c r="DX6"/>
      <c r="DY6"/>
      <c r="DZ6"/>
      <c r="EA6" s="43"/>
      <c r="EB6" s="43"/>
      <c r="EC6" s="43"/>
      <c r="ED6" s="43"/>
      <c r="EE6" s="43"/>
      <c r="EF6" s="43"/>
      <c r="EG6" s="43"/>
      <c r="EH6" s="43"/>
      <c r="EI6"/>
      <c r="EJ6"/>
      <c r="EK6"/>
      <c r="EL6"/>
    </row>
    <row r="7" spans="1:142" ht="60" customHeight="1">
      <c r="A7" s="29"/>
      <c r="B7" s="34"/>
      <c r="C7" s="533" t="s">
        <v>10</v>
      </c>
      <c r="D7" s="534"/>
      <c r="E7" s="534"/>
      <c r="F7" s="534"/>
      <c r="G7" s="534"/>
      <c r="H7" s="534"/>
      <c r="I7" s="543" t="s">
        <v>7795</v>
      </c>
      <c r="J7" s="543"/>
      <c r="K7" s="544"/>
      <c r="L7" s="158"/>
      <c r="M7" s="158"/>
      <c r="N7" s="158"/>
      <c r="O7" s="158"/>
      <c r="P7" s="158"/>
      <c r="Q7" s="203"/>
      <c r="R7" s="203"/>
      <c r="S7" s="204"/>
      <c r="T7" s="204"/>
      <c r="U7" s="204"/>
      <c r="V7" s="204"/>
      <c r="W7" s="204"/>
      <c r="X7" s="199"/>
      <c r="Y7" s="237"/>
      <c r="Z7" s="248"/>
      <c r="AA7" s="248"/>
      <c r="AB7" s="181"/>
      <c r="AC7" s="253"/>
      <c r="AD7" s="181"/>
      <c r="AE7" s="181"/>
      <c r="AF7" s="181"/>
      <c r="AG7" s="181"/>
      <c r="AH7" s="217"/>
      <c r="AI7" s="208"/>
      <c r="AJ7" s="208"/>
      <c r="AK7" s="208"/>
      <c r="AL7" s="101"/>
      <c r="AM7" s="159"/>
      <c r="AN7" s="101"/>
      <c r="AO7" s="191"/>
      <c r="AP7" s="34"/>
      <c r="AQ7" s="34"/>
      <c r="AR7" s="34"/>
      <c r="AS7" s="34"/>
      <c r="AT7" s="34"/>
      <c r="AU7" s="34"/>
      <c r="AV7" s="34"/>
      <c r="AW7" s="34"/>
      <c r="AX7" s="34"/>
      <c r="AY7" s="517"/>
      <c r="AZ7" s="517"/>
      <c r="BA7" s="517"/>
      <c r="BB7" s="507"/>
      <c r="BC7" s="507"/>
      <c r="BD7" s="507"/>
      <c r="BE7" s="475"/>
      <c r="BF7" s="475"/>
      <c r="BG7" s="475"/>
      <c r="BH7" s="298"/>
      <c r="BN7" s="292"/>
      <c r="BO7" s="292"/>
      <c r="BP7" s="292"/>
      <c r="BQ7" s="292"/>
      <c r="BR7" s="292"/>
      <c r="BS7" s="292"/>
      <c r="BT7" s="292"/>
      <c r="BU7" s="292"/>
      <c r="BV7" s="292"/>
      <c r="BW7" s="292"/>
      <c r="BX7" s="292"/>
      <c r="BY7" s="292"/>
      <c r="BZ7" s="292"/>
      <c r="CA7" s="292"/>
      <c r="CB7" s="292"/>
      <c r="CC7" s="292"/>
      <c r="CD7" s="292"/>
      <c r="CE7" s="292"/>
      <c r="CF7" s="292"/>
      <c r="CG7" s="292"/>
      <c r="CH7" s="292"/>
      <c r="CM7"/>
      <c r="CN7"/>
      <c r="CO7"/>
      <c r="CQ7"/>
      <c r="CR7"/>
      <c r="CS7"/>
      <c r="CT7"/>
      <c r="CU7"/>
      <c r="CV7"/>
      <c r="CW7"/>
      <c r="CX7"/>
      <c r="CY7"/>
      <c r="CZ7"/>
      <c r="DA7"/>
      <c r="DB7"/>
      <c r="DC7"/>
      <c r="DD7"/>
      <c r="DE7"/>
      <c r="DF7"/>
      <c r="DG7"/>
      <c r="DH7"/>
      <c r="DI7"/>
      <c r="DJ7"/>
      <c r="DK7"/>
      <c r="DL7"/>
      <c r="DM7"/>
      <c r="DN7"/>
      <c r="DO7"/>
      <c r="DP7"/>
      <c r="DQ7"/>
      <c r="DR7"/>
      <c r="DS7"/>
      <c r="DT7"/>
      <c r="DU7"/>
      <c r="DV7"/>
      <c r="DW7"/>
      <c r="DX7"/>
      <c r="DY7"/>
      <c r="DZ7"/>
      <c r="EA7" s="43"/>
      <c r="EB7" s="43"/>
      <c r="EC7" s="43"/>
      <c r="ED7" s="43"/>
      <c r="EE7" s="43"/>
      <c r="EF7" s="43"/>
      <c r="EG7" s="43"/>
      <c r="EH7" s="43"/>
      <c r="EI7"/>
      <c r="EJ7"/>
      <c r="EK7"/>
      <c r="EL7"/>
    </row>
    <row r="8" spans="1:142" ht="60" customHeight="1">
      <c r="A8" s="29"/>
      <c r="B8" s="34"/>
      <c r="C8" s="533" t="s">
        <v>7542</v>
      </c>
      <c r="D8" s="534"/>
      <c r="E8" s="534"/>
      <c r="F8" s="534"/>
      <c r="G8" s="534"/>
      <c r="H8" s="534"/>
      <c r="I8" s="633" t="s">
        <v>7730</v>
      </c>
      <c r="J8" s="633"/>
      <c r="K8" s="634"/>
      <c r="L8" s="158"/>
      <c r="M8" s="158"/>
      <c r="N8" s="158"/>
      <c r="O8" s="158"/>
      <c r="P8" s="158"/>
      <c r="Q8" s="204"/>
      <c r="R8" s="204"/>
      <c r="S8" s="204"/>
      <c r="T8" s="204"/>
      <c r="U8" s="204"/>
      <c r="V8" s="204"/>
      <c r="W8" s="204"/>
      <c r="X8" s="199"/>
      <c r="Y8" s="237"/>
      <c r="Z8" s="101"/>
      <c r="AA8" s="268"/>
      <c r="AB8" s="268"/>
      <c r="AC8" s="272"/>
      <c r="AD8" s="101"/>
      <c r="AE8" s="101"/>
      <c r="AF8" s="101"/>
      <c r="AG8" s="101"/>
      <c r="AH8" s="207"/>
      <c r="AI8" s="218"/>
      <c r="AJ8" s="218"/>
      <c r="AK8" s="218"/>
      <c r="AL8" s="101"/>
      <c r="AM8" s="159"/>
      <c r="AN8" s="101"/>
      <c r="AO8" s="191"/>
      <c r="AP8" s="34"/>
      <c r="AQ8" s="34"/>
      <c r="AR8" s="34"/>
      <c r="AS8" s="34"/>
      <c r="AT8" s="34"/>
      <c r="AU8" s="34"/>
      <c r="AV8" s="34"/>
      <c r="AW8" s="34"/>
      <c r="AX8" s="34"/>
      <c r="AY8" s="517"/>
      <c r="AZ8" s="517"/>
      <c r="BA8" s="517"/>
      <c r="BB8" s="507"/>
      <c r="BC8" s="507"/>
      <c r="BD8" s="507"/>
      <c r="BE8" s="475"/>
      <c r="BF8" s="475"/>
      <c r="BG8" s="475"/>
      <c r="BH8" s="298"/>
      <c r="CG8" s="290"/>
      <c r="CH8" s="290"/>
      <c r="CI8" s="290"/>
      <c r="CJ8" s="290"/>
      <c r="CM8"/>
      <c r="CN8"/>
      <c r="CO8"/>
      <c r="CQ8"/>
      <c r="CR8"/>
      <c r="CS8"/>
      <c r="CT8"/>
      <c r="CU8"/>
      <c r="CV8"/>
      <c r="CW8"/>
      <c r="CX8"/>
      <c r="CY8"/>
      <c r="CZ8"/>
      <c r="DA8"/>
      <c r="DB8"/>
      <c r="DC8"/>
      <c r="DD8"/>
      <c r="DE8"/>
      <c r="DF8"/>
      <c r="DG8"/>
      <c r="DH8"/>
      <c r="DI8"/>
      <c r="DJ8"/>
      <c r="DK8"/>
      <c r="DL8"/>
      <c r="DM8"/>
      <c r="DN8"/>
      <c r="DO8"/>
      <c r="DP8"/>
      <c r="DQ8"/>
      <c r="DR8"/>
      <c r="DS8"/>
      <c r="DT8"/>
      <c r="DU8"/>
      <c r="DV8"/>
      <c r="DW8"/>
      <c r="DX8"/>
      <c r="DY8"/>
      <c r="DZ8"/>
      <c r="EA8" s="41"/>
      <c r="EB8" s="41"/>
      <c r="EC8" s="41"/>
      <c r="ED8" s="41"/>
      <c r="EE8" s="41"/>
      <c r="EF8" s="41"/>
      <c r="EG8" s="41"/>
      <c r="EH8" s="41"/>
      <c r="EI8"/>
      <c r="EJ8"/>
      <c r="EK8"/>
      <c r="EL8"/>
    </row>
    <row r="9" spans="1:142" ht="60" customHeight="1" thickBot="1">
      <c r="A9" s="29"/>
      <c r="B9" s="34"/>
      <c r="C9" s="520" t="s">
        <v>7543</v>
      </c>
      <c r="D9" s="521"/>
      <c r="E9" s="521"/>
      <c r="F9" s="521"/>
      <c r="G9" s="521"/>
      <c r="H9" s="521"/>
      <c r="I9" s="522" t="s">
        <v>7731</v>
      </c>
      <c r="J9" s="523"/>
      <c r="K9" s="524"/>
      <c r="L9" s="158"/>
      <c r="M9" s="158"/>
      <c r="N9" s="158"/>
      <c r="O9" s="158"/>
      <c r="P9" s="158"/>
      <c r="Q9" s="204"/>
      <c r="R9" s="204"/>
      <c r="S9" s="204"/>
      <c r="T9" s="204"/>
      <c r="U9" s="204"/>
      <c r="V9" s="204"/>
      <c r="W9" s="204"/>
      <c r="X9" s="199"/>
      <c r="Y9" s="237"/>
      <c r="Z9" s="249"/>
      <c r="AA9" s="248"/>
      <c r="AB9" s="181"/>
      <c r="AC9" s="253"/>
      <c r="AD9" s="181"/>
      <c r="AE9" s="181"/>
      <c r="AF9" s="181"/>
      <c r="AG9" s="200"/>
      <c r="AH9" s="219"/>
      <c r="AI9" s="200"/>
      <c r="AJ9" s="220"/>
      <c r="AK9" s="220"/>
      <c r="AL9" s="101"/>
      <c r="AM9" s="159"/>
      <c r="AN9" s="101"/>
      <c r="AO9" s="191"/>
      <c r="AP9" s="101"/>
      <c r="AQ9" s="101"/>
      <c r="AR9" s="101"/>
      <c r="AS9" s="101"/>
      <c r="AT9" s="101"/>
      <c r="AU9" s="101"/>
      <c r="AV9" s="101"/>
      <c r="AW9" s="101"/>
      <c r="AX9" s="101"/>
      <c r="AY9" s="517"/>
      <c r="AZ9" s="517"/>
      <c r="BA9" s="517"/>
      <c r="BB9" s="508"/>
      <c r="BC9" s="508"/>
      <c r="BD9" s="508"/>
      <c r="BE9" s="476"/>
      <c r="BF9" s="476"/>
      <c r="BG9" s="476"/>
      <c r="BH9" s="298"/>
      <c r="BI9" s="293"/>
      <c r="BJ9" s="293"/>
      <c r="BK9" s="293"/>
      <c r="BL9" s="293"/>
      <c r="BM9" s="293"/>
      <c r="BN9" s="293"/>
      <c r="BO9" s="293"/>
      <c r="BP9" s="293"/>
      <c r="BQ9" s="293"/>
      <c r="BR9" s="293"/>
      <c r="BS9" s="293"/>
      <c r="BT9" s="293"/>
      <c r="BU9" s="293"/>
      <c r="BV9" s="293"/>
      <c r="BW9" s="293"/>
      <c r="BX9" s="293"/>
      <c r="BY9" s="293"/>
      <c r="BZ9" s="293"/>
      <c r="CA9" s="293"/>
      <c r="CB9" s="293"/>
      <c r="CC9" s="293"/>
      <c r="CD9" s="293"/>
      <c r="CE9" s="293"/>
      <c r="CF9" s="293"/>
      <c r="CG9" s="294"/>
      <c r="CH9" s="294"/>
      <c r="CI9" s="294"/>
      <c r="CJ9" s="295"/>
      <c r="CK9" s="293"/>
      <c r="CL9" s="293"/>
      <c r="CM9" s="44"/>
      <c r="CN9" s="44"/>
      <c r="CO9"/>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5"/>
      <c r="EB9" s="45"/>
      <c r="EC9" s="45"/>
      <c r="ED9" s="45"/>
      <c r="EE9" s="45"/>
      <c r="EF9" s="45"/>
      <c r="EG9" s="45"/>
      <c r="EH9" s="45"/>
      <c r="EI9"/>
      <c r="EJ9"/>
      <c r="EK9"/>
      <c r="EL9"/>
    </row>
    <row r="10" spans="1:142" ht="60" customHeight="1" thickBot="1">
      <c r="A10" s="29"/>
      <c r="B10" s="30"/>
      <c r="C10" s="211"/>
      <c r="D10" s="212"/>
      <c r="E10" s="212"/>
      <c r="F10" s="212"/>
      <c r="G10" s="212"/>
      <c r="H10" s="212"/>
      <c r="I10" s="212"/>
      <c r="J10" s="212"/>
      <c r="K10" s="213"/>
      <c r="L10" s="158"/>
      <c r="M10" s="158"/>
      <c r="N10" s="158"/>
      <c r="O10" s="158"/>
      <c r="P10" s="158"/>
      <c r="Q10" s="205"/>
      <c r="R10" s="205"/>
      <c r="S10" s="205"/>
      <c r="T10" s="205"/>
      <c r="U10" s="205"/>
      <c r="V10" s="205"/>
      <c r="W10" s="205"/>
      <c r="X10" s="199"/>
      <c r="Y10" s="237"/>
      <c r="Z10" s="249"/>
      <c r="AA10" s="248"/>
      <c r="AB10" s="181"/>
      <c r="AC10" s="253"/>
      <c r="AD10" s="181"/>
      <c r="AE10" s="181"/>
      <c r="AF10" s="181"/>
      <c r="AG10" s="200"/>
      <c r="AH10" s="219"/>
      <c r="AI10" s="200"/>
      <c r="AJ10" s="220"/>
      <c r="AK10" s="220"/>
      <c r="AL10" s="101"/>
      <c r="AM10" s="227"/>
      <c r="AN10" s="202"/>
      <c r="AO10" s="202"/>
      <c r="AP10" s="202"/>
      <c r="AQ10" s="202"/>
      <c r="AR10" s="202"/>
      <c r="AS10" s="202"/>
      <c r="AT10" s="202"/>
      <c r="AU10" s="202"/>
      <c r="AV10" s="202"/>
      <c r="AW10" s="202"/>
      <c r="AX10" s="202"/>
      <c r="AY10" s="34"/>
      <c r="AZ10" s="34"/>
      <c r="BA10" s="34"/>
      <c r="BB10" s="114" t="str">
        <f>IF(OR(COUNTA(I3:I4)&lt;2,ISERROR($I$5)=TRUE),"error","")</f>
        <v/>
      </c>
      <c r="BC10" s="112" t="str">
        <f>IF(COUNTBLANK($I$6:$I$9)&gt;0,"error","")</f>
        <v/>
      </c>
      <c r="BD10" s="113" t="str">
        <f>IF(COUNTBLANK($AA$3:$AA$4)&gt;0,"error","")</f>
        <v/>
      </c>
      <c r="BE10" s="296" t="str">
        <f>IF(COUNTBLANK($AL$3:$AL$5)&gt;0,"error","")</f>
        <v/>
      </c>
      <c r="BF10" s="296" t="str">
        <f>IF(OR($AL$3&lt;$AA$3,$AL$4&lt;$AA$4),"error","")</f>
        <v/>
      </c>
      <c r="BG10" s="296" t="str">
        <f>IF(OR($R$3&lt;$AA$3,$R$4&lt;$AA$4),"error","")</f>
        <v/>
      </c>
      <c r="CM10"/>
      <c r="CN10"/>
      <c r="CO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row>
    <row r="11" spans="1:142" ht="60" customHeight="1">
      <c r="A11" s="29"/>
      <c r="B11" s="30"/>
      <c r="C11" s="193"/>
      <c r="D11" s="195"/>
      <c r="E11" s="195"/>
      <c r="F11" s="195"/>
      <c r="G11" s="195"/>
      <c r="H11" s="195"/>
      <c r="I11" s="195"/>
      <c r="J11" s="195"/>
      <c r="K11" s="194"/>
      <c r="L11" s="158"/>
      <c r="M11" s="158"/>
      <c r="N11" s="158"/>
      <c r="O11" s="158"/>
      <c r="P11" s="158"/>
      <c r="Q11" s="205"/>
      <c r="R11" s="205"/>
      <c r="S11" s="205"/>
      <c r="T11" s="205"/>
      <c r="U11" s="205"/>
      <c r="V11" s="205"/>
      <c r="W11" s="205"/>
      <c r="X11" s="199"/>
      <c r="Y11" s="237"/>
      <c r="Z11" s="249"/>
      <c r="AA11" s="248"/>
      <c r="AB11" s="181"/>
      <c r="AC11" s="253"/>
      <c r="AD11" s="181"/>
      <c r="AE11" s="181"/>
      <c r="AF11" s="181"/>
      <c r="AG11" s="181"/>
      <c r="AH11" s="217"/>
      <c r="AI11" s="34"/>
      <c r="AJ11" s="34"/>
      <c r="AK11" s="34"/>
      <c r="AL11" s="101"/>
      <c r="AM11" s="159"/>
      <c r="AN11" s="101"/>
      <c r="AO11" s="191"/>
      <c r="AP11" s="202"/>
      <c r="AQ11" s="202"/>
      <c r="AR11" s="202"/>
      <c r="AS11" s="202"/>
      <c r="AT11" s="202"/>
      <c r="AU11" s="202"/>
      <c r="AV11" s="202"/>
      <c r="AW11" s="202"/>
      <c r="AX11" s="202"/>
      <c r="AY11" s="202"/>
      <c r="AZ11" s="202"/>
      <c r="BA11" s="34"/>
      <c r="BB11" s="202"/>
      <c r="BC11" s="202"/>
      <c r="BD11" s="34"/>
      <c r="CM11"/>
      <c r="CN11"/>
      <c r="CO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row>
    <row r="12" spans="1:142" ht="60" customHeight="1" thickBot="1">
      <c r="A12" s="29"/>
      <c r="B12" s="30"/>
      <c r="C12" s="193"/>
      <c r="D12" s="195"/>
      <c r="E12" s="195"/>
      <c r="F12" s="195"/>
      <c r="G12" s="195"/>
      <c r="H12" s="195"/>
      <c r="I12" s="195"/>
      <c r="J12" s="195"/>
      <c r="K12" s="194"/>
      <c r="L12" s="158"/>
      <c r="M12" s="158"/>
      <c r="N12" s="158"/>
      <c r="O12" s="158"/>
      <c r="P12" s="158"/>
      <c r="Q12" s="201"/>
      <c r="R12" s="201"/>
      <c r="S12" s="201"/>
      <c r="T12" s="201"/>
      <c r="U12" s="201"/>
      <c r="V12" s="201"/>
      <c r="W12" s="201"/>
      <c r="X12" s="199"/>
      <c r="Y12" s="237"/>
      <c r="Z12" s="191"/>
      <c r="AA12" s="248"/>
      <c r="AB12" s="181"/>
      <c r="AC12" s="253"/>
      <c r="AD12" s="181"/>
      <c r="AE12" s="181"/>
      <c r="AF12" s="181"/>
      <c r="AG12" s="181"/>
      <c r="AH12" s="217"/>
      <c r="AI12" s="34"/>
      <c r="AJ12" s="34"/>
      <c r="AK12" s="34"/>
      <c r="AL12" s="101"/>
      <c r="AM12" s="159"/>
      <c r="AN12" s="101"/>
      <c r="AO12" s="191"/>
      <c r="AP12" s="210"/>
      <c r="AQ12" s="210"/>
      <c r="AR12" s="210"/>
      <c r="AS12" s="210"/>
      <c r="AT12" s="210"/>
      <c r="AU12" s="210"/>
      <c r="AV12" s="210"/>
      <c r="AW12" s="210"/>
      <c r="AX12" s="210"/>
      <c r="AY12" s="210"/>
      <c r="AZ12" s="210"/>
      <c r="BA12" s="34"/>
      <c r="BB12" s="210"/>
      <c r="BC12" s="210"/>
      <c r="BD12" s="34"/>
      <c r="CM12"/>
      <c r="CN12"/>
      <c r="CO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row>
    <row r="13" spans="1:142" ht="60" customHeight="1" thickBot="1">
      <c r="A13" s="29"/>
      <c r="B13" s="30"/>
      <c r="C13" s="193"/>
      <c r="D13" s="195"/>
      <c r="E13" s="195"/>
      <c r="F13" s="195"/>
      <c r="G13" s="195"/>
      <c r="H13" s="195"/>
      <c r="I13" s="195"/>
      <c r="J13" s="195"/>
      <c r="K13" s="194"/>
      <c r="L13" s="158"/>
      <c r="M13" s="158"/>
      <c r="N13" s="158"/>
      <c r="O13" s="158"/>
      <c r="P13" s="158"/>
      <c r="Q13" s="201"/>
      <c r="R13" s="201"/>
      <c r="S13" s="201"/>
      <c r="T13" s="201"/>
      <c r="U13" s="201"/>
      <c r="V13" s="201"/>
      <c r="W13" s="201"/>
      <c r="X13" s="199"/>
      <c r="Y13" s="237"/>
      <c r="Z13" s="191"/>
      <c r="AA13" s="248"/>
      <c r="AB13" s="181"/>
      <c r="AC13" s="253"/>
      <c r="AD13" s="181"/>
      <c r="AE13" s="181"/>
      <c r="AF13" s="181"/>
      <c r="AG13" s="181"/>
      <c r="AH13" s="217"/>
      <c r="AI13" s="34"/>
      <c r="AJ13" s="34"/>
      <c r="AK13" s="34"/>
      <c r="AL13" s="101"/>
      <c r="AM13" s="159"/>
      <c r="AN13" s="101"/>
      <c r="AO13" s="191"/>
      <c r="AP13" s="210"/>
      <c r="AQ13" s="210"/>
      <c r="AR13" s="210"/>
      <c r="AS13" s="210"/>
      <c r="AT13" s="210"/>
      <c r="AU13" s="210"/>
      <c r="AV13" s="210"/>
      <c r="AW13" s="210"/>
      <c r="AX13" s="210"/>
      <c r="AY13" s="364"/>
      <c r="AZ13" s="365"/>
      <c r="BA13" s="366"/>
      <c r="BB13" s="302" t="s">
        <v>11</v>
      </c>
      <c r="BC13" s="122">
        <f>COUNTA($J$73:$J$472)</f>
        <v>15</v>
      </c>
      <c r="BD13" s="46" t="s">
        <v>12</v>
      </c>
      <c r="BE13" s="308">
        <f>COUNTIF($AD$73:$AD$472,"○")</f>
        <v>0</v>
      </c>
      <c r="BF13" s="246" t="s">
        <v>7589</v>
      </c>
      <c r="BG13" s="309">
        <f>$T$72</f>
        <v>3143280</v>
      </c>
      <c r="BH13" s="427"/>
      <c r="CM13"/>
      <c r="CN13"/>
      <c r="CO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row>
    <row r="14" spans="1:142" ht="60" customHeight="1" thickBot="1">
      <c r="A14" s="29"/>
      <c r="B14" s="30"/>
      <c r="C14" s="193"/>
      <c r="D14" s="195"/>
      <c r="E14" s="195"/>
      <c r="F14" s="195"/>
      <c r="G14" s="195"/>
      <c r="H14" s="195"/>
      <c r="I14" s="195"/>
      <c r="J14" s="195"/>
      <c r="K14" s="194"/>
      <c r="L14" s="158"/>
      <c r="M14" s="158"/>
      <c r="N14" s="158"/>
      <c r="O14" s="158"/>
      <c r="P14" s="158"/>
      <c r="Q14" s="39"/>
      <c r="R14" s="34"/>
      <c r="S14" s="34"/>
      <c r="T14" s="34"/>
      <c r="U14" s="34"/>
      <c r="V14" s="34"/>
      <c r="W14" s="34"/>
      <c r="X14" s="235"/>
      <c r="Y14" s="238"/>
      <c r="Z14" s="191"/>
      <c r="AA14" s="248"/>
      <c r="AB14" s="181"/>
      <c r="AC14" s="253"/>
      <c r="AD14" s="181"/>
      <c r="AE14" s="181"/>
      <c r="AF14" s="181"/>
      <c r="AG14" s="34"/>
      <c r="AH14" s="186"/>
      <c r="AI14" s="34"/>
      <c r="AJ14" s="34"/>
      <c r="AK14" s="34"/>
      <c r="AL14" s="101"/>
      <c r="AM14" s="159"/>
      <c r="AN14" s="101"/>
      <c r="AO14" s="191"/>
      <c r="AP14" s="210"/>
      <c r="AQ14" s="210"/>
      <c r="AR14" s="210"/>
      <c r="AS14" s="210"/>
      <c r="AT14" s="210"/>
      <c r="AU14" s="210"/>
      <c r="AV14" s="210"/>
      <c r="AW14" s="210"/>
      <c r="AX14" s="210"/>
      <c r="AY14" s="367"/>
      <c r="AZ14" s="365"/>
      <c r="BA14" s="366"/>
      <c r="BB14" s="303" t="s">
        <v>13</v>
      </c>
      <c r="BC14" s="123">
        <f>IFERROR(IF(SUM(分岐管理シート!$F$73:$F$472)&gt;0,MATCH("",$F$73:$F$472,-1),IF(分岐管理シート!$F$73&gt;0,2,IF(分岐管理シート!$F$73&gt;0,1,0))),0)</f>
        <v>15</v>
      </c>
      <c r="BD14" s="442"/>
      <c r="BE14" s="297"/>
      <c r="BF14" s="247" t="s">
        <v>7590</v>
      </c>
      <c r="BG14" s="309">
        <f>SUMIF($M$73:$M$472,"*特別加算*",$T$73:$T$472)</f>
        <v>2142121</v>
      </c>
      <c r="BH14" s="427"/>
      <c r="CM14"/>
      <c r="CN14"/>
      <c r="CO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row>
    <row r="15" spans="1:142" ht="60" customHeight="1" thickBot="1">
      <c r="A15" s="29"/>
      <c r="B15" s="30"/>
      <c r="C15" s="193"/>
      <c r="D15" s="195"/>
      <c r="E15" s="195"/>
      <c r="F15" s="195"/>
      <c r="G15" s="195"/>
      <c r="H15" s="195"/>
      <c r="I15" s="195"/>
      <c r="J15" s="195"/>
      <c r="K15" s="194"/>
      <c r="L15" s="101"/>
      <c r="M15" s="101"/>
      <c r="N15" s="101"/>
      <c r="O15" s="101"/>
      <c r="P15" s="101"/>
      <c r="Q15" s="206"/>
      <c r="R15" s="206"/>
      <c r="S15" s="206"/>
      <c r="T15" s="206"/>
      <c r="U15" s="206"/>
      <c r="V15" s="206"/>
      <c r="W15" s="206"/>
      <c r="X15" s="101"/>
      <c r="Y15" s="223"/>
      <c r="Z15" s="239"/>
      <c r="AA15" s="270"/>
      <c r="AB15" s="254"/>
      <c r="AC15" s="418" t="s">
        <v>7664</v>
      </c>
      <c r="AD15" s="181"/>
      <c r="AE15" s="181"/>
      <c r="AF15" s="181"/>
      <c r="AG15" s="200"/>
      <c r="AH15" s="219"/>
      <c r="AI15" s="200"/>
      <c r="AJ15" s="220"/>
      <c r="AK15" s="220"/>
      <c r="AL15" s="101"/>
      <c r="AM15" s="159"/>
      <c r="AN15" s="101"/>
      <c r="AO15" s="191"/>
      <c r="AP15" s="202"/>
      <c r="AQ15" s="202"/>
      <c r="AR15" s="202"/>
      <c r="AS15" s="202"/>
      <c r="AT15" s="202"/>
      <c r="AU15" s="202"/>
      <c r="AV15" s="202"/>
      <c r="AW15" s="202"/>
      <c r="AX15" s="202"/>
      <c r="AY15" s="368"/>
      <c r="AZ15" s="365"/>
      <c r="BA15" s="34"/>
      <c r="BB15" s="304" t="s">
        <v>7588</v>
      </c>
      <c r="BC15" s="124" t="e">
        <f ca="1">SUM(変更カウント!$BC$73:$BC$472)</f>
        <v>#VALUE!</v>
      </c>
      <c r="BD15" s="34"/>
      <c r="BF15" s="247" t="s">
        <v>7591</v>
      </c>
      <c r="BG15" s="309">
        <f>BG13-BG14</f>
        <v>1001159</v>
      </c>
      <c r="BH15" s="427"/>
      <c r="CM15"/>
      <c r="CN15"/>
      <c r="CO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row>
    <row r="16" spans="1:142" ht="60" customHeight="1" thickBot="1">
      <c r="A16" s="29"/>
      <c r="B16" s="30"/>
      <c r="C16" s="193"/>
      <c r="D16" s="195"/>
      <c r="E16" s="195"/>
      <c r="F16" s="195"/>
      <c r="G16" s="195"/>
      <c r="H16" s="195"/>
      <c r="I16" s="195"/>
      <c r="J16" s="195"/>
      <c r="K16" s="194"/>
      <c r="L16" s="101"/>
      <c r="M16" s="101"/>
      <c r="N16" s="101"/>
      <c r="O16" s="101"/>
      <c r="P16" s="101"/>
      <c r="Q16" s="101"/>
      <c r="R16" s="101"/>
      <c r="S16" s="101"/>
      <c r="T16" s="101"/>
      <c r="U16" s="101"/>
      <c r="V16" s="101"/>
      <c r="W16" s="101"/>
      <c r="X16" s="34"/>
      <c r="Y16" s="525" t="s">
        <v>7528</v>
      </c>
      <c r="Z16" s="526"/>
      <c r="AA16" s="493">
        <f>MAX(MIN(AL3,R3),0)</f>
        <v>3143280</v>
      </c>
      <c r="AB16" s="494"/>
      <c r="AC16" s="495"/>
      <c r="AD16" s="181"/>
      <c r="AE16" s="181"/>
      <c r="AF16" s="181"/>
      <c r="AG16" s="200"/>
      <c r="AH16" s="219"/>
      <c r="AI16" s="200"/>
      <c r="AJ16" s="220"/>
      <c r="AK16" s="220"/>
      <c r="AL16" s="101"/>
      <c r="AM16" s="227"/>
      <c r="AN16" s="202"/>
      <c r="AO16" s="202"/>
      <c r="AP16" s="202"/>
      <c r="AQ16" s="202"/>
      <c r="AR16" s="202"/>
      <c r="AS16" s="202"/>
      <c r="AT16" s="202"/>
      <c r="AU16" s="202"/>
      <c r="AV16" s="202"/>
      <c r="AW16" s="202"/>
      <c r="AX16" s="202"/>
      <c r="AY16" s="369"/>
      <c r="AZ16" s="365"/>
      <c r="BA16" s="34"/>
      <c r="BB16" s="305" t="s">
        <v>14</v>
      </c>
      <c r="BC16" s="125" t="e">
        <f ca="1">SUM(変更カウント!$BE$73:$BE$472)</f>
        <v>#VALUE!</v>
      </c>
      <c r="BD16" s="34"/>
      <c r="CM16"/>
      <c r="CN16"/>
      <c r="CO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row>
    <row r="17" spans="1:148" ht="60" customHeight="1" thickBot="1">
      <c r="A17" s="29"/>
      <c r="B17" s="30"/>
      <c r="C17" s="193"/>
      <c r="D17" s="195"/>
      <c r="E17" s="195"/>
      <c r="F17" s="195"/>
      <c r="G17" s="195"/>
      <c r="H17" s="195"/>
      <c r="I17" s="195"/>
      <c r="J17" s="195"/>
      <c r="K17" s="194"/>
      <c r="L17" s="101"/>
      <c r="M17" s="101"/>
      <c r="N17" s="101"/>
      <c r="O17" s="101"/>
      <c r="P17" s="101"/>
      <c r="Q17" s="101"/>
      <c r="R17" s="101"/>
      <c r="S17" s="101"/>
      <c r="T17" s="101"/>
      <c r="U17" s="101"/>
      <c r="V17" s="101"/>
      <c r="W17" s="101"/>
      <c r="X17" s="101"/>
      <c r="Y17" s="527" t="s">
        <v>7672</v>
      </c>
      <c r="Z17" s="528"/>
      <c r="AA17" s="630">
        <f>MAX(MIN(AL4,R4),0)</f>
        <v>1358382</v>
      </c>
      <c r="AB17" s="631"/>
      <c r="AC17" s="632"/>
      <c r="AD17" s="181"/>
      <c r="AE17" s="181"/>
      <c r="AF17" s="181"/>
      <c r="AG17" s="101"/>
      <c r="AH17" s="117"/>
      <c r="AI17" s="34"/>
      <c r="AJ17" s="34"/>
      <c r="AK17" s="34"/>
      <c r="AL17" s="101"/>
      <c r="AM17" s="227"/>
      <c r="AN17" s="202"/>
      <c r="AO17" s="202"/>
      <c r="AP17" s="202"/>
      <c r="AQ17" s="202"/>
      <c r="AR17" s="202"/>
      <c r="AS17" s="202"/>
      <c r="AT17" s="202"/>
      <c r="AU17" s="202"/>
      <c r="AV17" s="202"/>
      <c r="AW17" s="202"/>
      <c r="AX17" s="202"/>
      <c r="AY17" s="101"/>
      <c r="AZ17" s="101"/>
      <c r="BA17" s="34"/>
      <c r="BB17" s="439"/>
      <c r="BC17" s="439"/>
      <c r="BD17" s="439"/>
      <c r="CM17"/>
      <c r="CN17"/>
      <c r="CO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row>
    <row r="18" spans="1:148" ht="60" customHeight="1">
      <c r="A18" s="29"/>
      <c r="B18" s="30"/>
      <c r="C18" s="193"/>
      <c r="D18" s="195"/>
      <c r="E18" s="195"/>
      <c r="F18" s="195"/>
      <c r="G18" s="195"/>
      <c r="H18" s="195"/>
      <c r="I18" s="195"/>
      <c r="J18" s="195"/>
      <c r="K18" s="194"/>
      <c r="L18" s="101"/>
      <c r="M18" s="101"/>
      <c r="N18" s="101"/>
      <c r="O18" s="101"/>
      <c r="P18" s="101"/>
      <c r="Q18" s="101"/>
      <c r="R18" s="101"/>
      <c r="S18" s="101"/>
      <c r="T18" s="101"/>
      <c r="U18" s="101"/>
      <c r="V18" s="101"/>
      <c r="W18" s="101"/>
      <c r="X18" s="101"/>
      <c r="Y18" s="240"/>
      <c r="Z18" s="236"/>
      <c r="AA18" s="236"/>
      <c r="AB18" s="255"/>
      <c r="AC18" s="256"/>
      <c r="AD18" s="181"/>
      <c r="AE18" s="181"/>
      <c r="AF18" s="181"/>
      <c r="AG18" s="200"/>
      <c r="AH18" s="219"/>
      <c r="AI18" s="200"/>
      <c r="AJ18" s="220"/>
      <c r="AK18" s="220"/>
      <c r="AL18" s="101"/>
      <c r="AM18" s="159"/>
      <c r="AN18" s="101"/>
      <c r="AO18" s="191"/>
      <c r="AP18" s="101"/>
      <c r="AQ18" s="101"/>
      <c r="AR18" s="101"/>
      <c r="AS18" s="101"/>
      <c r="AT18" s="101"/>
      <c r="AU18" s="101"/>
      <c r="AV18" s="101"/>
      <c r="AW18" s="101"/>
      <c r="AX18" s="101"/>
      <c r="AY18" s="101"/>
      <c r="AZ18" s="101"/>
      <c r="BA18" s="34"/>
      <c r="BB18" s="440"/>
      <c r="BC18" s="439"/>
      <c r="BD18" s="439"/>
      <c r="CM18"/>
      <c r="CN18"/>
      <c r="CO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row>
    <row r="19" spans="1:148" ht="60" customHeight="1">
      <c r="A19" s="29"/>
      <c r="B19" s="30"/>
      <c r="C19" s="193"/>
      <c r="D19" s="195"/>
      <c r="E19" s="195"/>
      <c r="F19" s="195"/>
      <c r="G19" s="195"/>
      <c r="H19" s="195"/>
      <c r="I19" s="195"/>
      <c r="J19" s="195"/>
      <c r="K19" s="194"/>
      <c r="L19" s="101"/>
      <c r="M19" s="101"/>
      <c r="N19" s="101"/>
      <c r="O19" s="101"/>
      <c r="P19" s="101"/>
      <c r="Q19" s="101"/>
      <c r="R19" s="101"/>
      <c r="S19" s="101"/>
      <c r="T19" s="101"/>
      <c r="U19" s="101"/>
      <c r="V19" s="101"/>
      <c r="W19" s="101"/>
      <c r="X19" s="101"/>
      <c r="Y19" s="117"/>
      <c r="Z19" s="191"/>
      <c r="AA19" s="191"/>
      <c r="AB19" s="181"/>
      <c r="AC19" s="253"/>
      <c r="AD19" s="181"/>
      <c r="AE19" s="181"/>
      <c r="AF19" s="181"/>
      <c r="AG19" s="200"/>
      <c r="AH19" s="219"/>
      <c r="AI19" s="200"/>
      <c r="AJ19" s="220"/>
      <c r="AK19" s="220"/>
      <c r="AL19" s="101"/>
      <c r="AM19" s="159"/>
      <c r="AN19" s="101"/>
      <c r="AO19" s="191"/>
      <c r="AP19" s="101"/>
      <c r="AQ19" s="101"/>
      <c r="AR19" s="101"/>
      <c r="AS19" s="101"/>
      <c r="AT19" s="101"/>
      <c r="AU19" s="101"/>
      <c r="AV19" s="101"/>
      <c r="AW19" s="101"/>
      <c r="AX19" s="101"/>
      <c r="AY19" s="101"/>
      <c r="AZ19" s="101"/>
      <c r="BB19" s="440"/>
      <c r="BC19" s="439"/>
      <c r="BD19" s="439"/>
      <c r="CM19"/>
      <c r="CN19"/>
      <c r="CO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row>
    <row r="20" spans="1:148" ht="60" customHeight="1">
      <c r="A20" s="29"/>
      <c r="B20" s="30"/>
      <c r="C20" s="193"/>
      <c r="D20" s="195"/>
      <c r="E20" s="195"/>
      <c r="F20" s="195"/>
      <c r="G20" s="195"/>
      <c r="H20" s="195"/>
      <c r="I20" s="195"/>
      <c r="J20" s="195"/>
      <c r="K20" s="194"/>
      <c r="L20" s="101"/>
      <c r="M20" s="101"/>
      <c r="N20" s="101"/>
      <c r="O20" s="101"/>
      <c r="P20" s="101"/>
      <c r="Q20" s="101"/>
      <c r="R20" s="101"/>
      <c r="S20" s="101"/>
      <c r="T20" s="101"/>
      <c r="U20" s="101"/>
      <c r="V20" s="101"/>
      <c r="W20" s="101"/>
      <c r="X20" s="101"/>
      <c r="Y20" s="117"/>
      <c r="Z20" s="191"/>
      <c r="AA20" s="191"/>
      <c r="AB20" s="181"/>
      <c r="AC20" s="253"/>
      <c r="AD20" s="181"/>
      <c r="AE20" s="181"/>
      <c r="AF20" s="181"/>
      <c r="AG20" s="34"/>
      <c r="AH20" s="186"/>
      <c r="AI20" s="34"/>
      <c r="AJ20" s="34"/>
      <c r="AK20" s="34"/>
      <c r="AL20" s="101"/>
      <c r="AM20" s="159"/>
      <c r="AN20" s="101"/>
      <c r="AO20" s="191"/>
      <c r="AP20" s="101"/>
      <c r="AQ20" s="101"/>
      <c r="AR20" s="101"/>
      <c r="AS20" s="101"/>
      <c r="AT20" s="101"/>
      <c r="AU20" s="101"/>
      <c r="AV20" s="101"/>
      <c r="AW20" s="101"/>
      <c r="AX20" s="101"/>
      <c r="AY20" s="101"/>
      <c r="AZ20" s="101"/>
      <c r="BB20" s="440"/>
      <c r="BC20" s="439"/>
      <c r="BD20" s="439"/>
      <c r="CM20"/>
      <c r="CN20"/>
      <c r="CO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row>
    <row r="21" spans="1:148" ht="60" customHeight="1">
      <c r="A21" s="29"/>
      <c r="B21" s="30"/>
      <c r="C21" s="193"/>
      <c r="D21" s="195"/>
      <c r="E21" s="195"/>
      <c r="F21" s="195"/>
      <c r="G21" s="195"/>
      <c r="H21" s="195"/>
      <c r="I21" s="195"/>
      <c r="J21" s="195"/>
      <c r="K21" s="194"/>
      <c r="L21" s="101"/>
      <c r="M21" s="101"/>
      <c r="N21" s="101"/>
      <c r="O21" s="101"/>
      <c r="P21" s="101"/>
      <c r="Q21" s="101"/>
      <c r="R21" s="101"/>
      <c r="S21" s="101"/>
      <c r="T21" s="101"/>
      <c r="U21" s="101"/>
      <c r="V21" s="101"/>
      <c r="W21" s="101"/>
      <c r="X21" s="101"/>
      <c r="Y21" s="117"/>
      <c r="Z21" s="250"/>
      <c r="AA21" s="250"/>
      <c r="AB21" s="209"/>
      <c r="AC21" s="257"/>
      <c r="AD21" s="209"/>
      <c r="AE21" s="209"/>
      <c r="AF21" s="209"/>
      <c r="AG21" s="209"/>
      <c r="AH21" s="221"/>
      <c r="AI21" s="34"/>
      <c r="AJ21" s="34"/>
      <c r="AK21" s="34"/>
      <c r="AL21" s="101"/>
      <c r="AM21" s="227"/>
      <c r="AN21" s="202"/>
      <c r="AO21" s="202"/>
      <c r="AP21" s="26"/>
      <c r="AQ21" s="26"/>
      <c r="AR21" s="26"/>
      <c r="AS21" s="26"/>
      <c r="AT21" s="26"/>
      <c r="AU21" s="26"/>
      <c r="AV21" s="26"/>
      <c r="AW21" s="26"/>
      <c r="AX21" s="26"/>
      <c r="AY21" s="26"/>
      <c r="AZ21" s="26"/>
      <c r="BB21" s="440"/>
      <c r="BC21" s="439"/>
      <c r="BD21" s="439"/>
      <c r="CM21"/>
      <c r="CN21"/>
      <c r="CO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row>
    <row r="22" spans="1:148" ht="60" customHeight="1">
      <c r="A22" s="29"/>
      <c r="B22" s="30"/>
      <c r="C22" s="193"/>
      <c r="D22" s="195"/>
      <c r="E22" s="195"/>
      <c r="F22" s="195"/>
      <c r="G22" s="195"/>
      <c r="H22" s="195"/>
      <c r="I22" s="195"/>
      <c r="J22" s="195"/>
      <c r="K22" s="194"/>
      <c r="L22" s="101"/>
      <c r="M22" s="101"/>
      <c r="N22" s="101"/>
      <c r="O22" s="101"/>
      <c r="P22" s="101"/>
      <c r="Q22" s="101"/>
      <c r="R22" s="101"/>
      <c r="S22" s="101"/>
      <c r="T22" s="101"/>
      <c r="U22" s="101"/>
      <c r="V22" s="101"/>
      <c r="W22" s="101"/>
      <c r="X22" s="101"/>
      <c r="Y22" s="117"/>
      <c r="Z22" s="250"/>
      <c r="AA22" s="250"/>
      <c r="AB22" s="209"/>
      <c r="AC22" s="257"/>
      <c r="AD22" s="209"/>
      <c r="AE22" s="209"/>
      <c r="AF22" s="209"/>
      <c r="AG22" s="142"/>
      <c r="AH22" s="222"/>
      <c r="AI22" s="34"/>
      <c r="AJ22" s="34"/>
      <c r="AK22" s="34"/>
      <c r="AL22" s="101"/>
      <c r="AM22" s="30"/>
      <c r="AN22" s="34"/>
      <c r="AO22" s="34"/>
      <c r="AP22" s="26"/>
      <c r="AQ22" s="26"/>
      <c r="AR22" s="26"/>
      <c r="AS22" s="26"/>
      <c r="AT22" s="26"/>
      <c r="AU22" s="26"/>
      <c r="AV22" s="26"/>
      <c r="AW22" s="26"/>
      <c r="AX22" s="26"/>
      <c r="AY22" s="26"/>
      <c r="AZ22" s="26"/>
      <c r="BB22" s="440"/>
      <c r="BC22" s="439"/>
      <c r="BD22" s="439"/>
      <c r="CM22"/>
      <c r="CN22"/>
      <c r="CO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row>
    <row r="23" spans="1:148" ht="60" customHeight="1">
      <c r="A23" s="29"/>
      <c r="B23" s="30"/>
      <c r="C23" s="193"/>
      <c r="D23" s="195"/>
      <c r="E23" s="195"/>
      <c r="F23" s="195"/>
      <c r="G23" s="195"/>
      <c r="H23" s="195"/>
      <c r="I23" s="195"/>
      <c r="J23" s="195"/>
      <c r="K23" s="194"/>
      <c r="L23" s="101"/>
      <c r="M23" s="101"/>
      <c r="N23" s="101"/>
      <c r="O23" s="101"/>
      <c r="P23" s="101"/>
      <c r="Q23" s="101"/>
      <c r="R23" s="101"/>
      <c r="S23" s="101"/>
      <c r="T23" s="101"/>
      <c r="U23" s="101"/>
      <c r="V23" s="101"/>
      <c r="W23" s="101"/>
      <c r="X23" s="101"/>
      <c r="Y23" s="117"/>
      <c r="Z23" s="34"/>
      <c r="AA23" s="39"/>
      <c r="AB23" s="39"/>
      <c r="AC23" s="267"/>
      <c r="AD23" s="34"/>
      <c r="AE23" s="34"/>
      <c r="AF23" s="34"/>
      <c r="AG23" s="34"/>
      <c r="AH23" s="29"/>
      <c r="AI23" s="34"/>
      <c r="AJ23" s="34"/>
      <c r="AK23" s="34"/>
      <c r="AL23" s="101"/>
      <c r="AM23" s="159"/>
      <c r="AN23" s="101"/>
      <c r="AO23" s="101"/>
      <c r="AP23" s="101"/>
      <c r="AQ23" s="101"/>
      <c r="AR23" s="101"/>
      <c r="AS23" s="101"/>
      <c r="AT23" s="101"/>
      <c r="AU23" s="101"/>
      <c r="AV23" s="101"/>
      <c r="AW23" s="101"/>
      <c r="AX23" s="101"/>
      <c r="AY23" s="101"/>
      <c r="AZ23" s="101"/>
      <c r="BB23" s="440"/>
      <c r="BC23" s="439"/>
      <c r="BD23" s="439"/>
      <c r="CM23"/>
      <c r="CN23"/>
      <c r="CO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row>
    <row r="24" spans="1:148" ht="60" customHeight="1">
      <c r="A24" s="29"/>
      <c r="B24" s="30"/>
      <c r="C24" s="193"/>
      <c r="D24" s="195"/>
      <c r="E24" s="195"/>
      <c r="F24" s="195"/>
      <c r="G24" s="195"/>
      <c r="H24" s="195"/>
      <c r="I24" s="195"/>
      <c r="J24" s="195"/>
      <c r="K24" s="194"/>
      <c r="L24" s="101"/>
      <c r="M24" s="101"/>
      <c r="N24" s="101"/>
      <c r="O24" s="101"/>
      <c r="P24" s="101"/>
      <c r="Q24" s="101"/>
      <c r="R24" s="101"/>
      <c r="S24" s="101"/>
      <c r="T24" s="101"/>
      <c r="U24" s="101"/>
      <c r="V24" s="101"/>
      <c r="W24" s="101"/>
      <c r="X24" s="101"/>
      <c r="Y24" s="117"/>
      <c r="Z24" s="101"/>
      <c r="AA24" s="268"/>
      <c r="AB24" s="268"/>
      <c r="AC24" s="272"/>
      <c r="AD24" s="101"/>
      <c r="AE24" s="101"/>
      <c r="AF24" s="101"/>
      <c r="AG24" s="101"/>
      <c r="AH24" s="117"/>
      <c r="AI24" s="34"/>
      <c r="AJ24" s="34"/>
      <c r="AK24" s="34"/>
      <c r="AL24" s="34"/>
      <c r="AM24" s="30"/>
      <c r="AN24" s="34"/>
      <c r="AO24" s="101"/>
      <c r="AP24" s="101"/>
      <c r="AQ24" s="101"/>
      <c r="AR24" s="101"/>
      <c r="AS24" s="101"/>
      <c r="AT24" s="101"/>
      <c r="AU24" s="101"/>
      <c r="AV24" s="101"/>
      <c r="AW24" s="101"/>
      <c r="AX24" s="101"/>
      <c r="AY24" s="101"/>
      <c r="AZ24" s="101"/>
      <c r="BB24" s="440"/>
      <c r="BC24" s="439"/>
      <c r="BD24" s="439"/>
      <c r="CM24"/>
      <c r="CN24"/>
      <c r="CO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row>
    <row r="25" spans="1:148" ht="60" customHeight="1">
      <c r="A25" s="29"/>
      <c r="B25" s="30"/>
      <c r="C25" s="193"/>
      <c r="D25" s="195"/>
      <c r="E25" s="195"/>
      <c r="F25" s="195"/>
      <c r="G25" s="195"/>
      <c r="H25" s="195"/>
      <c r="I25" s="195"/>
      <c r="J25" s="195"/>
      <c r="K25" s="194"/>
      <c r="L25" s="101"/>
      <c r="M25" s="101"/>
      <c r="N25" s="101"/>
      <c r="O25" s="101"/>
      <c r="P25" s="101"/>
      <c r="Q25" s="101"/>
      <c r="R25" s="101"/>
      <c r="S25" s="101"/>
      <c r="T25" s="101"/>
      <c r="U25" s="101"/>
      <c r="V25" s="101"/>
      <c r="W25" s="101"/>
      <c r="X25" s="101"/>
      <c r="Y25" s="117"/>
      <c r="Z25" s="101"/>
      <c r="AA25" s="268"/>
      <c r="AB25" s="268"/>
      <c r="AC25" s="272"/>
      <c r="AD25" s="101"/>
      <c r="AE25" s="101"/>
      <c r="AF25" s="101"/>
      <c r="AG25" s="101"/>
      <c r="AH25" s="117"/>
      <c r="AI25" s="34"/>
      <c r="AJ25" s="34"/>
      <c r="AK25" s="34"/>
      <c r="AL25" s="34"/>
      <c r="AM25" s="30"/>
      <c r="AN25" s="34"/>
      <c r="AO25" s="101"/>
      <c r="AP25" s="101"/>
      <c r="AQ25" s="101"/>
      <c r="AR25" s="101"/>
      <c r="AS25" s="101"/>
      <c r="AT25" s="101"/>
      <c r="AU25" s="101"/>
      <c r="AV25" s="101"/>
      <c r="AW25" s="101"/>
      <c r="AX25" s="101"/>
      <c r="AY25" s="101"/>
      <c r="AZ25" s="101"/>
      <c r="BB25" s="440"/>
      <c r="BC25" s="439"/>
      <c r="BD25" s="439"/>
      <c r="BE25" s="298"/>
      <c r="BF25" s="298"/>
      <c r="BG25" s="298"/>
      <c r="BH25" s="298"/>
      <c r="CM25"/>
      <c r="CN25"/>
      <c r="CO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row>
    <row r="26" spans="1:148" ht="60" customHeight="1">
      <c r="A26" s="29"/>
      <c r="B26" s="30"/>
      <c r="C26" s="193"/>
      <c r="D26" s="195"/>
      <c r="E26" s="195"/>
      <c r="F26" s="195"/>
      <c r="G26" s="195"/>
      <c r="H26" s="195"/>
      <c r="I26" s="195"/>
      <c r="J26" s="195"/>
      <c r="K26" s="194"/>
      <c r="L26" s="101"/>
      <c r="M26" s="101"/>
      <c r="N26" s="101"/>
      <c r="O26" s="101"/>
      <c r="P26" s="101"/>
      <c r="Q26" s="101"/>
      <c r="R26" s="101"/>
      <c r="S26" s="101"/>
      <c r="T26" s="101"/>
      <c r="U26" s="101"/>
      <c r="V26" s="101"/>
      <c r="W26" s="101"/>
      <c r="X26" s="101"/>
      <c r="Y26" s="117"/>
      <c r="Z26" s="101"/>
      <c r="AA26" s="268"/>
      <c r="AB26" s="268"/>
      <c r="AC26" s="272"/>
      <c r="AD26" s="101"/>
      <c r="AE26" s="101"/>
      <c r="AF26" s="101"/>
      <c r="AG26" s="101"/>
      <c r="AH26" s="117"/>
      <c r="AI26" s="101"/>
      <c r="AJ26" s="101"/>
      <c r="AK26" s="101"/>
      <c r="AL26" s="101"/>
      <c r="AM26" s="159"/>
      <c r="AN26" s="101"/>
      <c r="AO26" s="101"/>
      <c r="AP26" s="101"/>
      <c r="AQ26" s="101"/>
      <c r="AR26" s="101"/>
      <c r="AS26" s="101"/>
      <c r="AT26" s="101"/>
      <c r="AU26" s="101"/>
      <c r="AV26" s="101"/>
      <c r="AW26" s="101"/>
      <c r="AX26" s="101"/>
      <c r="AY26" s="101"/>
      <c r="AZ26" s="101"/>
      <c r="BB26" s="440"/>
      <c r="BC26" s="439"/>
      <c r="BD26" s="439"/>
      <c r="BE26" s="298"/>
      <c r="BF26" s="298"/>
      <c r="BG26" s="298"/>
      <c r="BH26" s="298"/>
      <c r="CM26"/>
      <c r="CN26"/>
      <c r="CO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row>
    <row r="27" spans="1:148" ht="60" customHeight="1">
      <c r="A27" s="29"/>
      <c r="B27" s="30"/>
      <c r="C27" s="193"/>
      <c r="D27" s="195"/>
      <c r="E27" s="195"/>
      <c r="F27" s="195"/>
      <c r="G27" s="195"/>
      <c r="H27" s="195"/>
      <c r="I27" s="195"/>
      <c r="J27" s="195"/>
      <c r="K27" s="194"/>
      <c r="L27" s="101"/>
      <c r="M27" s="101"/>
      <c r="N27" s="101"/>
      <c r="O27" s="101"/>
      <c r="P27" s="101"/>
      <c r="Q27" s="101"/>
      <c r="R27" s="101"/>
      <c r="S27" s="101"/>
      <c r="T27" s="101"/>
      <c r="U27" s="101"/>
      <c r="V27" s="101"/>
      <c r="W27" s="101"/>
      <c r="X27" s="101"/>
      <c r="Y27" s="117"/>
      <c r="Z27" s="101"/>
      <c r="AA27" s="268"/>
      <c r="AB27" s="268"/>
      <c r="AC27" s="272"/>
      <c r="AD27" s="101"/>
      <c r="AE27" s="101"/>
      <c r="AF27" s="101"/>
      <c r="AG27" s="101"/>
      <c r="AH27" s="117"/>
      <c r="AI27" s="101"/>
      <c r="AJ27" s="101"/>
      <c r="AK27" s="101"/>
      <c r="AL27" s="101"/>
      <c r="AM27" s="159"/>
      <c r="AN27" s="101"/>
      <c r="AO27" s="101"/>
      <c r="AP27" s="101"/>
      <c r="AQ27" s="101"/>
      <c r="AR27" s="101"/>
      <c r="AS27" s="101"/>
      <c r="AT27" s="101"/>
      <c r="AU27" s="101"/>
      <c r="AV27" s="101"/>
      <c r="AW27" s="101"/>
      <c r="AX27" s="101"/>
      <c r="AY27" s="101"/>
      <c r="AZ27" s="101"/>
      <c r="BA27" s="40"/>
      <c r="BB27" s="441"/>
      <c r="BC27" s="441"/>
      <c r="BD27" s="441"/>
      <c r="BE27" s="298"/>
      <c r="BF27" s="298"/>
      <c r="BG27" s="298"/>
      <c r="BH27" s="298"/>
      <c r="CM27"/>
      <c r="CN27"/>
      <c r="CO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row>
    <row r="28" spans="1:148" ht="60" customHeight="1" thickBot="1">
      <c r="A28" s="29"/>
      <c r="B28" s="30"/>
      <c r="C28" s="193"/>
      <c r="D28" s="195"/>
      <c r="E28" s="195"/>
      <c r="F28" s="195"/>
      <c r="G28" s="195"/>
      <c r="H28" s="195"/>
      <c r="I28" s="195"/>
      <c r="J28" s="195"/>
      <c r="K28" s="194"/>
      <c r="L28" s="101"/>
      <c r="M28" s="101"/>
      <c r="N28" s="101"/>
      <c r="O28" s="101"/>
      <c r="P28" s="101"/>
      <c r="Q28" s="101"/>
      <c r="R28" s="101"/>
      <c r="S28" s="101"/>
      <c r="T28" s="101"/>
      <c r="U28" s="101"/>
      <c r="V28" s="101"/>
      <c r="W28" s="101"/>
      <c r="X28" s="101"/>
      <c r="Y28" s="223"/>
      <c r="Z28" s="241"/>
      <c r="AA28" s="269"/>
      <c r="AB28" s="269"/>
      <c r="AC28" s="417" t="s">
        <v>7664</v>
      </c>
      <c r="AD28" s="101"/>
      <c r="AE28" s="101"/>
      <c r="AF28" s="101"/>
      <c r="AG28" s="101"/>
      <c r="AH28" s="117"/>
      <c r="AI28" s="101"/>
      <c r="AJ28" s="101"/>
      <c r="AK28" s="101"/>
      <c r="AL28" s="101"/>
      <c r="AM28" s="159"/>
      <c r="AN28" s="101"/>
      <c r="AO28" s="101"/>
      <c r="AP28" s="101"/>
      <c r="AQ28" s="101"/>
      <c r="AR28" s="101"/>
      <c r="AS28" s="101"/>
      <c r="AT28" s="101"/>
      <c r="AU28" s="101"/>
      <c r="AV28" s="101"/>
      <c r="AW28" s="101"/>
      <c r="AX28" s="101"/>
      <c r="AY28" s="101"/>
      <c r="AZ28" s="101"/>
      <c r="BA28" s="26"/>
      <c r="BB28" s="439"/>
      <c r="BC28" s="439"/>
      <c r="BD28" s="439"/>
      <c r="CM28"/>
      <c r="CN28"/>
      <c r="CO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row>
    <row r="29" spans="1:148" ht="60" customHeight="1">
      <c r="A29" s="29"/>
      <c r="B29" s="30"/>
      <c r="C29" s="193"/>
      <c r="D29" s="195"/>
      <c r="E29" s="195"/>
      <c r="F29" s="195"/>
      <c r="G29" s="195"/>
      <c r="H29" s="195"/>
      <c r="I29" s="195"/>
      <c r="J29" s="195"/>
      <c r="K29" s="194"/>
      <c r="L29" s="101"/>
      <c r="M29" s="101"/>
      <c r="N29" s="101"/>
      <c r="O29" s="101"/>
      <c r="P29" s="101"/>
      <c r="Q29" s="101"/>
      <c r="R29" s="101"/>
      <c r="S29" s="101"/>
      <c r="T29" s="101"/>
      <c r="U29" s="101"/>
      <c r="V29" s="101"/>
      <c r="W29" s="101"/>
      <c r="X29" s="101"/>
      <c r="Y29" s="529" t="s">
        <v>7530</v>
      </c>
      <c r="Z29" s="530"/>
      <c r="AA29" s="499">
        <f>AA3+AA16</f>
        <v>3143280</v>
      </c>
      <c r="AB29" s="500"/>
      <c r="AC29" s="501"/>
      <c r="AD29" s="101"/>
      <c r="AE29" s="101"/>
      <c r="AF29" s="101"/>
      <c r="AG29" s="101"/>
      <c r="AH29" s="117"/>
      <c r="AI29" s="101"/>
      <c r="AJ29" s="101"/>
      <c r="AK29" s="101"/>
      <c r="AL29" s="101"/>
      <c r="AM29" s="159"/>
      <c r="AN29" s="101"/>
      <c r="AO29" s="101"/>
      <c r="AP29" s="101"/>
      <c r="AQ29" s="101"/>
      <c r="AR29" s="101"/>
      <c r="AS29" s="101"/>
      <c r="AT29" s="101"/>
      <c r="AU29" s="101"/>
      <c r="AV29" s="101"/>
      <c r="AW29" s="101"/>
      <c r="AX29" s="101"/>
      <c r="AY29" s="101"/>
      <c r="AZ29" s="101"/>
      <c r="BA29" s="26"/>
      <c r="BB29" s="439"/>
      <c r="BC29" s="439"/>
      <c r="BD29" s="439"/>
      <c r="CM29"/>
      <c r="CN29"/>
      <c r="CO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row>
    <row r="30" spans="1:148" ht="60" customHeight="1" thickBot="1">
      <c r="A30" s="29"/>
      <c r="B30" s="30"/>
      <c r="C30" s="193"/>
      <c r="D30" s="195"/>
      <c r="E30" s="195"/>
      <c r="F30" s="195"/>
      <c r="G30" s="195"/>
      <c r="H30" s="195"/>
      <c r="I30" s="195"/>
      <c r="J30" s="195"/>
      <c r="K30" s="194"/>
      <c r="L30" s="101"/>
      <c r="M30" s="101"/>
      <c r="N30" s="101"/>
      <c r="O30" s="101"/>
      <c r="P30" s="101"/>
      <c r="Q30" s="101"/>
      <c r="R30" s="101"/>
      <c r="S30" s="101"/>
      <c r="T30" s="101"/>
      <c r="U30" s="101"/>
      <c r="V30" s="101"/>
      <c r="W30" s="101"/>
      <c r="X30" s="101"/>
      <c r="Y30" s="531" t="s">
        <v>7672</v>
      </c>
      <c r="Z30" s="532"/>
      <c r="AA30" s="502">
        <f>AA4+AA17</f>
        <v>1358382</v>
      </c>
      <c r="AB30" s="503"/>
      <c r="AC30" s="504"/>
      <c r="AD30" s="101"/>
      <c r="AE30" s="101"/>
      <c r="AF30" s="101"/>
      <c r="AG30" s="101"/>
      <c r="AH30" s="223"/>
      <c r="AI30" s="136"/>
      <c r="AJ30" s="136"/>
      <c r="AK30" s="136"/>
      <c r="AL30" s="136"/>
      <c r="AM30" s="214"/>
      <c r="AN30" s="101"/>
      <c r="AO30" s="101"/>
      <c r="AP30" s="101"/>
      <c r="AQ30" s="101"/>
      <c r="AR30" s="101"/>
      <c r="AS30" s="101"/>
      <c r="AT30" s="101"/>
      <c r="AU30" s="101"/>
      <c r="AV30" s="101"/>
      <c r="AW30" s="101"/>
      <c r="AX30" s="101"/>
      <c r="AY30" s="101"/>
      <c r="AZ30" s="101"/>
      <c r="BA30" s="26"/>
      <c r="BB30" s="439"/>
      <c r="BC30" s="439"/>
      <c r="BD30" s="439"/>
      <c r="CM30"/>
      <c r="CN30"/>
      <c r="CO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row>
    <row r="31" spans="1:148" ht="60" customHeight="1">
      <c r="A31" s="29"/>
      <c r="B31" s="30"/>
      <c r="C31" s="193"/>
      <c r="D31" s="195"/>
      <c r="E31" s="195"/>
      <c r="F31" s="195"/>
      <c r="G31" s="195"/>
      <c r="H31" s="195"/>
      <c r="I31" s="195"/>
      <c r="J31" s="195"/>
      <c r="K31" s="194"/>
      <c r="L31" s="101"/>
      <c r="M31" s="101"/>
      <c r="N31" s="101"/>
      <c r="O31" s="101"/>
      <c r="P31" s="101"/>
      <c r="Q31" s="101"/>
      <c r="R31" s="101"/>
      <c r="S31" s="101"/>
      <c r="T31" s="101"/>
      <c r="U31" s="101"/>
      <c r="V31" s="101"/>
      <c r="W31" s="101"/>
      <c r="X31" s="101"/>
      <c r="Y31" s="101"/>
      <c r="Z31" s="101"/>
      <c r="AA31" s="268"/>
      <c r="AB31" s="268"/>
      <c r="AC31" s="268"/>
      <c r="AD31" s="101"/>
      <c r="AE31" s="101"/>
      <c r="AF31" s="101"/>
      <c r="AG31" s="101"/>
      <c r="AH31" s="101"/>
      <c r="AI31" s="101"/>
      <c r="AJ31" s="101"/>
      <c r="AK31" s="101"/>
      <c r="AL31" s="101"/>
      <c r="AM31" s="101"/>
      <c r="AN31" s="101"/>
      <c r="AO31" s="101"/>
      <c r="AP31" s="101"/>
      <c r="AQ31" s="101"/>
      <c r="AR31" s="101"/>
      <c r="AS31" s="101"/>
      <c r="AT31" s="101"/>
      <c r="AU31" s="101"/>
      <c r="AV31" s="101"/>
      <c r="AW31" s="101"/>
      <c r="AX31" s="101"/>
      <c r="AY31" s="101"/>
      <c r="AZ31" s="101"/>
      <c r="BA31" s="26"/>
      <c r="BB31" s="439"/>
      <c r="BC31" s="439"/>
      <c r="BD31" s="439"/>
      <c r="CM31"/>
      <c r="CN31"/>
      <c r="CO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row>
    <row r="32" spans="1:148" ht="60" hidden="1" customHeight="1">
      <c r="A32" s="29"/>
      <c r="B32" s="30"/>
      <c r="C32" s="193"/>
      <c r="D32" s="195"/>
      <c r="E32" s="195"/>
      <c r="F32" s="195"/>
      <c r="G32" s="195"/>
      <c r="H32" s="195"/>
      <c r="I32" s="195"/>
      <c r="J32" s="195"/>
      <c r="K32" s="194"/>
      <c r="L32" s="101"/>
      <c r="M32" s="101"/>
      <c r="N32" s="101"/>
      <c r="O32" s="101"/>
      <c r="P32" s="101"/>
      <c r="Q32" s="101"/>
      <c r="R32" s="101"/>
      <c r="S32" s="101"/>
      <c r="T32" s="101"/>
      <c r="U32" s="101"/>
      <c r="V32" s="101"/>
      <c r="W32" s="101"/>
      <c r="X32" s="101"/>
      <c r="Y32" s="101"/>
      <c r="Z32" s="101"/>
      <c r="AA32" s="268"/>
      <c r="AB32" s="268"/>
      <c r="AC32" s="268"/>
      <c r="AD32" s="101"/>
      <c r="AE32" s="101"/>
      <c r="AF32" s="101"/>
      <c r="AG32" s="101"/>
      <c r="AH32" s="101"/>
      <c r="AI32" s="101"/>
      <c r="AJ32" s="101"/>
      <c r="AK32" s="101"/>
      <c r="AL32" s="101"/>
      <c r="AM32" s="101"/>
      <c r="AN32" s="101"/>
      <c r="AO32" s="101"/>
      <c r="AP32" s="101"/>
      <c r="AQ32" s="101"/>
      <c r="AR32" s="101"/>
      <c r="AS32" s="101"/>
      <c r="AT32" s="101"/>
      <c r="AU32" s="101"/>
      <c r="AV32" s="101"/>
      <c r="AW32" s="101"/>
      <c r="AX32" s="101"/>
      <c r="AY32" s="101"/>
      <c r="AZ32" s="101"/>
      <c r="BA32" s="26"/>
      <c r="BB32" s="439"/>
      <c r="BC32" s="439"/>
      <c r="BD32" s="439"/>
      <c r="CM32"/>
      <c r="CN32"/>
      <c r="CO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row>
    <row r="33" spans="1:141" ht="60" hidden="1" customHeight="1">
      <c r="A33" s="29"/>
      <c r="B33" s="30"/>
      <c r="C33" s="193"/>
      <c r="D33" s="195"/>
      <c r="E33" s="195"/>
      <c r="F33" s="195"/>
      <c r="G33" s="195"/>
      <c r="H33" s="195"/>
      <c r="I33" s="195"/>
      <c r="J33" s="195"/>
      <c r="K33" s="194"/>
      <c r="L33" s="101"/>
      <c r="M33" s="101"/>
      <c r="N33" s="101"/>
      <c r="O33" s="101"/>
      <c r="P33" s="101"/>
      <c r="Q33" s="101"/>
      <c r="R33" s="101"/>
      <c r="S33" s="101"/>
      <c r="T33" s="101"/>
      <c r="U33" s="101"/>
      <c r="V33" s="101"/>
      <c r="W33" s="101"/>
      <c r="X33" s="101"/>
      <c r="Y33" s="101"/>
      <c r="Z33" s="101"/>
      <c r="AA33" s="268"/>
      <c r="AB33" s="268"/>
      <c r="AC33" s="268"/>
      <c r="AD33" s="101"/>
      <c r="AE33" s="101"/>
      <c r="AF33" s="101"/>
      <c r="AG33" s="101"/>
      <c r="AH33" s="101"/>
      <c r="AI33" s="101"/>
      <c r="AJ33" s="101"/>
      <c r="AK33" s="101"/>
      <c r="AL33" s="101"/>
      <c r="AM33" s="101"/>
      <c r="AN33" s="101"/>
      <c r="AO33" s="101"/>
      <c r="AP33" s="101"/>
      <c r="AQ33" s="101"/>
      <c r="AR33" s="101"/>
      <c r="AS33" s="101"/>
      <c r="AT33" s="101"/>
      <c r="AU33" s="101"/>
      <c r="AV33" s="101"/>
      <c r="AW33" s="101"/>
      <c r="AX33" s="101"/>
      <c r="AY33" s="101"/>
      <c r="AZ33" s="101"/>
      <c r="BA33" s="26"/>
      <c r="BB33" s="441"/>
      <c r="BC33" s="441"/>
      <c r="BD33" s="439"/>
      <c r="CM33"/>
      <c r="CN33"/>
      <c r="CO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row>
    <row r="34" spans="1:141" ht="60" hidden="1" customHeight="1">
      <c r="A34" s="29"/>
      <c r="B34" s="30"/>
      <c r="C34" s="193"/>
      <c r="D34" s="195"/>
      <c r="E34" s="195"/>
      <c r="F34" s="195"/>
      <c r="G34" s="195"/>
      <c r="H34" s="195"/>
      <c r="I34" s="195"/>
      <c r="J34" s="195"/>
      <c r="K34" s="194"/>
      <c r="L34" s="101"/>
      <c r="M34" s="101"/>
      <c r="N34" s="101"/>
      <c r="O34" s="101"/>
      <c r="P34" s="101"/>
      <c r="Q34" s="101"/>
      <c r="R34" s="101"/>
      <c r="S34" s="101"/>
      <c r="T34" s="101"/>
      <c r="U34" s="101"/>
      <c r="V34" s="101"/>
      <c r="W34" s="101"/>
      <c r="X34" s="101"/>
      <c r="Y34" s="101"/>
      <c r="Z34" s="101"/>
      <c r="AA34" s="268"/>
      <c r="AB34" s="268"/>
      <c r="AC34" s="268"/>
      <c r="AD34" s="101"/>
      <c r="AE34" s="101"/>
      <c r="AF34" s="101"/>
      <c r="AG34" s="101"/>
      <c r="AH34" s="101"/>
      <c r="AI34" s="101"/>
      <c r="AJ34" s="101"/>
      <c r="AK34" s="101"/>
      <c r="AL34" s="101"/>
      <c r="AM34" s="101"/>
      <c r="AN34" s="101"/>
      <c r="AO34" s="101"/>
      <c r="AP34" s="101"/>
      <c r="AQ34" s="101"/>
      <c r="AR34" s="101"/>
      <c r="AS34" s="101"/>
      <c r="AT34" s="101"/>
      <c r="AU34" s="101"/>
      <c r="AV34" s="101"/>
      <c r="AW34" s="101"/>
      <c r="AX34" s="101"/>
      <c r="AY34" s="101"/>
      <c r="AZ34" s="101"/>
      <c r="BA34" s="26"/>
      <c r="BB34" s="439"/>
      <c r="BC34" s="439"/>
      <c r="BD34" s="439"/>
      <c r="CM34"/>
      <c r="CN34"/>
      <c r="CO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row>
    <row r="35" spans="1:141" ht="60" hidden="1" customHeight="1">
      <c r="A35" s="29"/>
      <c r="B35" s="30"/>
      <c r="C35" s="193"/>
      <c r="D35" s="195"/>
      <c r="E35" s="195"/>
      <c r="F35" s="195"/>
      <c r="G35" s="195"/>
      <c r="H35" s="195"/>
      <c r="I35" s="195"/>
      <c r="J35" s="195"/>
      <c r="K35" s="194"/>
      <c r="L35" s="101"/>
      <c r="M35" s="101"/>
      <c r="N35" s="101"/>
      <c r="O35" s="101"/>
      <c r="P35" s="101"/>
      <c r="Q35" s="101"/>
      <c r="R35" s="101"/>
      <c r="S35" s="101"/>
      <c r="T35" s="101"/>
      <c r="U35" s="101"/>
      <c r="V35" s="101"/>
      <c r="W35" s="101"/>
      <c r="X35" s="101"/>
      <c r="Y35" s="101"/>
      <c r="Z35" s="101"/>
      <c r="AA35" s="268"/>
      <c r="AB35" s="268"/>
      <c r="AC35" s="268"/>
      <c r="AD35" s="101"/>
      <c r="AE35" s="116"/>
      <c r="AF35" s="116"/>
      <c r="AG35" s="116"/>
      <c r="AH35" s="101"/>
      <c r="AI35" s="101"/>
      <c r="AJ35" s="101"/>
      <c r="AK35" s="101"/>
      <c r="AL35" s="101"/>
      <c r="AM35" s="101"/>
      <c r="AN35" s="101"/>
      <c r="AO35" s="101"/>
      <c r="AP35" s="101"/>
      <c r="AQ35" s="101"/>
      <c r="AR35" s="101"/>
      <c r="AS35" s="101"/>
      <c r="AT35" s="101"/>
      <c r="AU35" s="101"/>
      <c r="AV35" s="101"/>
      <c r="AW35" s="101"/>
      <c r="AX35" s="101"/>
      <c r="AY35" s="101"/>
      <c r="AZ35" s="101"/>
      <c r="BA35" s="26"/>
      <c r="BB35" s="441"/>
      <c r="BC35" s="441"/>
      <c r="BD35" s="439"/>
      <c r="CM35"/>
      <c r="CN35"/>
      <c r="CO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row>
    <row r="36" spans="1:141" ht="60" hidden="1" customHeight="1">
      <c r="A36" s="29"/>
      <c r="B36" s="30"/>
      <c r="C36" s="193"/>
      <c r="D36" s="195"/>
      <c r="E36" s="195"/>
      <c r="F36" s="195"/>
      <c r="G36" s="195"/>
      <c r="H36" s="195"/>
      <c r="I36" s="195"/>
      <c r="J36" s="195"/>
      <c r="K36" s="194"/>
      <c r="L36" s="101"/>
      <c r="M36" s="101"/>
      <c r="N36" s="101"/>
      <c r="O36" s="101"/>
      <c r="P36" s="101"/>
      <c r="Q36" s="101"/>
      <c r="R36" s="101"/>
      <c r="S36" s="101"/>
      <c r="T36" s="101"/>
      <c r="U36" s="101"/>
      <c r="V36" s="101"/>
      <c r="W36" s="101"/>
      <c r="X36" s="101"/>
      <c r="Y36" s="101"/>
      <c r="Z36" s="101"/>
      <c r="AA36" s="268"/>
      <c r="AB36" s="268"/>
      <c r="AC36" s="268"/>
      <c r="AD36" s="101"/>
      <c r="AE36" s="116"/>
      <c r="AF36" s="116"/>
      <c r="AG36" s="116"/>
      <c r="AH36" s="101"/>
      <c r="AI36" s="101"/>
      <c r="AJ36" s="101"/>
      <c r="AK36" s="101"/>
      <c r="AL36" s="101"/>
      <c r="AM36" s="101"/>
      <c r="AN36" s="101"/>
      <c r="AO36" s="101"/>
      <c r="AP36" s="101"/>
      <c r="AQ36" s="101"/>
      <c r="AR36" s="101"/>
      <c r="AS36" s="34"/>
      <c r="AT36" s="34"/>
      <c r="AU36" s="34"/>
      <c r="AV36" s="34"/>
      <c r="AW36" s="34"/>
      <c r="AX36" s="101"/>
      <c r="AY36" s="101"/>
      <c r="AZ36" s="101"/>
      <c r="BA36" s="26"/>
      <c r="BB36" s="439"/>
      <c r="BC36" s="439"/>
      <c r="BD36" s="439"/>
      <c r="CM36"/>
      <c r="CN36"/>
      <c r="CO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row>
    <row r="37" spans="1:141" ht="60" hidden="1" customHeight="1">
      <c r="A37" s="29"/>
      <c r="B37" s="30"/>
      <c r="C37" s="193"/>
      <c r="D37" s="195"/>
      <c r="E37" s="195"/>
      <c r="F37" s="195"/>
      <c r="G37" s="195"/>
      <c r="H37" s="195"/>
      <c r="I37" s="195"/>
      <c r="J37" s="195"/>
      <c r="K37" s="194"/>
      <c r="L37" s="101"/>
      <c r="M37" s="101"/>
      <c r="N37" s="101"/>
      <c r="O37" s="101"/>
      <c r="P37" s="101"/>
      <c r="Q37" s="101"/>
      <c r="R37" s="101"/>
      <c r="S37" s="101"/>
      <c r="T37" s="101"/>
      <c r="U37" s="101"/>
      <c r="V37" s="101"/>
      <c r="W37" s="101"/>
      <c r="X37" s="101"/>
      <c r="Y37" s="101"/>
      <c r="Z37" s="101"/>
      <c r="AA37" s="268"/>
      <c r="AB37" s="268"/>
      <c r="AC37" s="268"/>
      <c r="AD37" s="101"/>
      <c r="AE37" s="116"/>
      <c r="AF37" s="116"/>
      <c r="AG37" s="116"/>
      <c r="AH37" s="101"/>
      <c r="AI37" s="101"/>
      <c r="AJ37" s="101"/>
      <c r="AK37" s="101"/>
      <c r="AL37" s="101"/>
      <c r="AM37" s="101"/>
      <c r="AN37" s="101"/>
      <c r="AO37" s="101"/>
      <c r="AP37" s="101"/>
      <c r="AQ37" s="101"/>
      <c r="AR37" s="101"/>
      <c r="AS37" s="34"/>
      <c r="AT37" s="34"/>
      <c r="AU37" s="34"/>
      <c r="AV37" s="34"/>
      <c r="AW37" s="34"/>
      <c r="AX37" s="101"/>
      <c r="AY37" s="101"/>
      <c r="AZ37" s="101"/>
      <c r="BA37" s="26"/>
      <c r="BB37" s="439"/>
      <c r="BC37" s="439"/>
      <c r="BD37" s="439"/>
      <c r="CM37"/>
      <c r="CN37"/>
      <c r="CO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row>
    <row r="38" spans="1:141" ht="60" hidden="1" customHeight="1">
      <c r="A38" s="29"/>
      <c r="B38" s="30"/>
      <c r="C38" s="193"/>
      <c r="D38" s="195"/>
      <c r="E38" s="195"/>
      <c r="F38" s="195"/>
      <c r="G38" s="195"/>
      <c r="H38" s="195"/>
      <c r="I38" s="195"/>
      <c r="J38" s="195"/>
      <c r="K38" s="194"/>
      <c r="L38" s="101"/>
      <c r="M38" s="101"/>
      <c r="N38" s="101"/>
      <c r="O38" s="101"/>
      <c r="P38" s="101"/>
      <c r="Q38" s="101"/>
      <c r="R38" s="101"/>
      <c r="S38" s="101"/>
      <c r="T38" s="101"/>
      <c r="U38" s="101"/>
      <c r="V38" s="101"/>
      <c r="W38" s="101"/>
      <c r="X38" s="101"/>
      <c r="Y38" s="101"/>
      <c r="Z38" s="101"/>
      <c r="AA38" s="268"/>
      <c r="AB38" s="268"/>
      <c r="AC38" s="268"/>
      <c r="AD38" s="101"/>
      <c r="AE38" s="116"/>
      <c r="AF38" s="116"/>
      <c r="AG38" s="116"/>
      <c r="AH38" s="101"/>
      <c r="AI38" s="101"/>
      <c r="AJ38" s="101"/>
      <c r="AK38" s="101"/>
      <c r="AL38" s="101"/>
      <c r="AM38" s="101"/>
      <c r="AN38" s="101"/>
      <c r="AO38" s="101"/>
      <c r="AP38" s="101"/>
      <c r="AQ38" s="101"/>
      <c r="AR38" s="101"/>
      <c r="AS38" s="34"/>
      <c r="AT38" s="34"/>
      <c r="AU38" s="34"/>
      <c r="AV38" s="34"/>
      <c r="AW38" s="34"/>
      <c r="AX38" s="101"/>
      <c r="AY38" s="101"/>
      <c r="AZ38" s="101"/>
      <c r="BA38" s="26"/>
      <c r="BB38" s="439"/>
      <c r="BC38" s="439"/>
      <c r="BD38" s="439"/>
      <c r="CM38"/>
      <c r="CN38"/>
      <c r="CO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row>
    <row r="39" spans="1:141" ht="60" hidden="1" customHeight="1">
      <c r="A39" s="29"/>
      <c r="B39" s="30"/>
      <c r="C39" s="193"/>
      <c r="D39" s="195"/>
      <c r="E39" s="195"/>
      <c r="F39" s="195"/>
      <c r="G39" s="195"/>
      <c r="H39" s="195"/>
      <c r="I39" s="195"/>
      <c r="J39" s="195"/>
      <c r="K39" s="194"/>
      <c r="L39" s="101"/>
      <c r="M39" s="101"/>
      <c r="N39" s="101"/>
      <c r="O39" s="101"/>
      <c r="P39" s="101"/>
      <c r="Q39" s="101"/>
      <c r="R39" s="101"/>
      <c r="S39" s="101"/>
      <c r="T39" s="101"/>
      <c r="U39" s="101"/>
      <c r="V39" s="101"/>
      <c r="W39" s="101"/>
      <c r="X39" s="101"/>
      <c r="Y39" s="101"/>
      <c r="Z39" s="101"/>
      <c r="AA39" s="268"/>
      <c r="AB39" s="268"/>
      <c r="AC39" s="268"/>
      <c r="AD39" s="101"/>
      <c r="AE39" s="116"/>
      <c r="AF39" s="116"/>
      <c r="AG39" s="116"/>
      <c r="AH39" s="101"/>
      <c r="AI39" s="101"/>
      <c r="AJ39" s="101"/>
      <c r="AK39" s="101"/>
      <c r="AL39" s="101"/>
      <c r="AM39" s="101"/>
      <c r="AN39" s="101"/>
      <c r="AO39" s="101"/>
      <c r="AP39" s="101"/>
      <c r="AQ39" s="101"/>
      <c r="AR39" s="101"/>
      <c r="AS39" s="34"/>
      <c r="AT39" s="34"/>
      <c r="AU39" s="34"/>
      <c r="AV39" s="34"/>
      <c r="AW39" s="34"/>
      <c r="AX39" s="101"/>
      <c r="AY39" s="101"/>
      <c r="AZ39" s="101"/>
      <c r="BA39" s="26"/>
      <c r="BB39" s="439"/>
      <c r="BC39" s="439"/>
      <c r="BD39" s="439"/>
      <c r="CM39"/>
      <c r="CN39"/>
      <c r="CO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row>
    <row r="40" spans="1:141" ht="60" hidden="1" customHeight="1">
      <c r="A40" s="29"/>
      <c r="B40" s="30"/>
      <c r="C40" s="193"/>
      <c r="D40" s="195"/>
      <c r="E40" s="195"/>
      <c r="F40" s="195"/>
      <c r="G40" s="195"/>
      <c r="H40" s="195"/>
      <c r="I40" s="195"/>
      <c r="J40" s="195"/>
      <c r="K40" s="194"/>
      <c r="L40" s="101"/>
      <c r="M40" s="101"/>
      <c r="N40" s="101"/>
      <c r="O40" s="101"/>
      <c r="P40" s="101"/>
      <c r="Q40" s="101"/>
      <c r="R40" s="101"/>
      <c r="S40" s="101"/>
      <c r="T40" s="101"/>
      <c r="U40" s="101"/>
      <c r="V40" s="101"/>
      <c r="W40" s="101"/>
      <c r="X40" s="101"/>
      <c r="Y40" s="101"/>
      <c r="Z40" s="101"/>
      <c r="AA40" s="268"/>
      <c r="AB40" s="268"/>
      <c r="AC40" s="268"/>
      <c r="AD40" s="101"/>
      <c r="AE40" s="116"/>
      <c r="AF40" s="116"/>
      <c r="AG40" s="116"/>
      <c r="AH40" s="101"/>
      <c r="AI40" s="101"/>
      <c r="AJ40" s="101"/>
      <c r="AK40" s="101"/>
      <c r="AL40" s="101"/>
      <c r="AM40" s="101"/>
      <c r="AN40" s="101"/>
      <c r="AO40" s="101"/>
      <c r="AP40" s="101"/>
      <c r="AQ40" s="101"/>
      <c r="AR40" s="101"/>
      <c r="AS40" s="34"/>
      <c r="AT40" s="34"/>
      <c r="AU40" s="34"/>
      <c r="AV40" s="34"/>
      <c r="AW40" s="34"/>
      <c r="AX40" s="101"/>
      <c r="AY40" s="101"/>
      <c r="AZ40" s="101"/>
      <c r="BA40" s="26"/>
      <c r="BB40" s="439"/>
      <c r="BC40" s="439"/>
      <c r="BD40" s="439"/>
      <c r="CM40"/>
      <c r="CN40"/>
      <c r="CO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row>
    <row r="41" spans="1:141" ht="60" hidden="1" customHeight="1">
      <c r="A41" s="29"/>
      <c r="B41" s="30"/>
      <c r="C41" s="193"/>
      <c r="D41" s="195"/>
      <c r="E41" s="195"/>
      <c r="F41" s="195"/>
      <c r="G41" s="195"/>
      <c r="H41" s="195"/>
      <c r="I41" s="195"/>
      <c r="J41" s="195"/>
      <c r="K41" s="194"/>
      <c r="L41" s="101"/>
      <c r="M41" s="101"/>
      <c r="N41" s="101"/>
      <c r="O41" s="101"/>
      <c r="P41" s="101"/>
      <c r="Q41" s="101"/>
      <c r="R41" s="101"/>
      <c r="S41" s="101"/>
      <c r="T41" s="101"/>
      <c r="U41" s="101"/>
      <c r="V41" s="101"/>
      <c r="W41" s="101"/>
      <c r="X41" s="101"/>
      <c r="Y41" s="101"/>
      <c r="Z41" s="101"/>
      <c r="AA41" s="268"/>
      <c r="AB41" s="268"/>
      <c r="AC41" s="268"/>
      <c r="AD41" s="101"/>
      <c r="AE41" s="116"/>
      <c r="AF41" s="116"/>
      <c r="AG41" s="116"/>
      <c r="AH41" s="101"/>
      <c r="AI41" s="101"/>
      <c r="AJ41" s="101"/>
      <c r="AK41" s="101"/>
      <c r="AL41" s="101"/>
      <c r="AM41" s="101"/>
      <c r="AN41" s="101"/>
      <c r="AO41" s="101"/>
      <c r="AP41" s="101"/>
      <c r="AQ41" s="101"/>
      <c r="AR41" s="101"/>
      <c r="AS41" s="34"/>
      <c r="AT41" s="34"/>
      <c r="AU41" s="34"/>
      <c r="AV41" s="34"/>
      <c r="AW41" s="34"/>
      <c r="AX41" s="101"/>
      <c r="AY41" s="101"/>
      <c r="AZ41" s="101"/>
      <c r="BA41" s="26"/>
      <c r="BB41" s="439"/>
      <c r="BC41" s="439"/>
      <c r="BD41" s="439"/>
      <c r="CM41"/>
      <c r="CN41"/>
      <c r="CO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row>
    <row r="42" spans="1:141" ht="60" hidden="1" customHeight="1">
      <c r="A42" s="29"/>
      <c r="B42" s="30"/>
      <c r="C42" s="193"/>
      <c r="D42" s="195"/>
      <c r="E42" s="195"/>
      <c r="F42" s="195"/>
      <c r="G42" s="195"/>
      <c r="H42" s="195"/>
      <c r="I42" s="195"/>
      <c r="J42" s="195"/>
      <c r="K42" s="194"/>
      <c r="L42" s="101"/>
      <c r="M42" s="101"/>
      <c r="N42" s="101"/>
      <c r="O42" s="101"/>
      <c r="P42" s="101"/>
      <c r="Q42" s="101"/>
      <c r="R42" s="101"/>
      <c r="S42" s="101"/>
      <c r="T42" s="101"/>
      <c r="U42" s="101"/>
      <c r="V42" s="101"/>
      <c r="W42" s="101"/>
      <c r="X42" s="101"/>
      <c r="Y42" s="101"/>
      <c r="Z42" s="101"/>
      <c r="AA42" s="268"/>
      <c r="AB42" s="268"/>
      <c r="AC42" s="268"/>
      <c r="AD42" s="101"/>
      <c r="AE42" s="116"/>
      <c r="AF42" s="116"/>
      <c r="AG42" s="116"/>
      <c r="AH42" s="101"/>
      <c r="AI42" s="101"/>
      <c r="AJ42" s="101"/>
      <c r="AK42" s="101"/>
      <c r="AL42" s="101"/>
      <c r="AM42" s="101"/>
      <c r="AN42" s="101"/>
      <c r="AO42" s="101"/>
      <c r="AP42" s="101"/>
      <c r="AQ42" s="101"/>
      <c r="AR42" s="101"/>
      <c r="AS42" s="34"/>
      <c r="AT42" s="34"/>
      <c r="AU42" s="34"/>
      <c r="AV42" s="34"/>
      <c r="AW42" s="34"/>
      <c r="AX42" s="101"/>
      <c r="AY42" s="101"/>
      <c r="AZ42" s="101"/>
      <c r="BA42" s="26"/>
      <c r="BB42" s="439"/>
      <c r="BC42" s="439"/>
      <c r="BD42" s="439"/>
      <c r="CM42"/>
      <c r="CN42"/>
      <c r="CO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row>
    <row r="43" spans="1:141" ht="60" hidden="1" customHeight="1">
      <c r="A43" s="29"/>
      <c r="B43" s="30"/>
      <c r="C43" s="193"/>
      <c r="D43" s="195"/>
      <c r="E43" s="195"/>
      <c r="F43" s="195"/>
      <c r="G43" s="195"/>
      <c r="H43" s="195"/>
      <c r="I43" s="195"/>
      <c r="J43" s="195"/>
      <c r="K43" s="194"/>
      <c r="L43" s="101"/>
      <c r="M43" s="101"/>
      <c r="N43" s="101"/>
      <c r="O43" s="101"/>
      <c r="P43" s="101"/>
      <c r="Q43" s="101"/>
      <c r="R43" s="101"/>
      <c r="S43" s="101"/>
      <c r="T43" s="101"/>
      <c r="U43" s="101"/>
      <c r="V43" s="101"/>
      <c r="W43" s="101"/>
      <c r="X43" s="101"/>
      <c r="Y43" s="101"/>
      <c r="Z43" s="101"/>
      <c r="AA43" s="268"/>
      <c r="AB43" s="268"/>
      <c r="AC43" s="268"/>
      <c r="AD43" s="101"/>
      <c r="AE43" s="116"/>
      <c r="AF43" s="116"/>
      <c r="AG43" s="116"/>
      <c r="AH43" s="101"/>
      <c r="AI43" s="101"/>
      <c r="AJ43" s="101"/>
      <c r="AK43" s="101"/>
      <c r="AL43" s="101"/>
      <c r="AM43" s="101"/>
      <c r="AN43" s="101"/>
      <c r="AO43" s="101"/>
      <c r="AP43" s="101"/>
      <c r="AQ43" s="101"/>
      <c r="AR43" s="101"/>
      <c r="AS43" s="101"/>
      <c r="AT43" s="101"/>
      <c r="AU43" s="101"/>
      <c r="AV43" s="101"/>
      <c r="AW43" s="101"/>
      <c r="AX43" s="101"/>
      <c r="AY43" s="101"/>
      <c r="AZ43" s="101"/>
      <c r="BA43" s="26"/>
      <c r="BB43" s="439"/>
      <c r="BC43" s="439"/>
      <c r="BD43" s="439"/>
      <c r="CM43"/>
      <c r="CN43"/>
      <c r="CO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row>
    <row r="44" spans="1:141" ht="60" hidden="1" customHeight="1">
      <c r="A44" s="29"/>
      <c r="B44" s="30"/>
      <c r="C44" s="193"/>
      <c r="D44" s="195"/>
      <c r="E44" s="195"/>
      <c r="F44" s="195"/>
      <c r="G44" s="195"/>
      <c r="H44" s="195"/>
      <c r="I44" s="195"/>
      <c r="J44" s="195"/>
      <c r="K44" s="194"/>
      <c r="L44" s="101"/>
      <c r="M44" s="101"/>
      <c r="N44" s="101"/>
      <c r="O44" s="101"/>
      <c r="P44" s="101"/>
      <c r="Q44" s="101"/>
      <c r="R44" s="101"/>
      <c r="S44" s="101"/>
      <c r="T44" s="101"/>
      <c r="U44" s="101"/>
      <c r="V44" s="101"/>
      <c r="W44" s="101"/>
      <c r="X44" s="101"/>
      <c r="Y44" s="101"/>
      <c r="Z44" s="101"/>
      <c r="AA44" s="268"/>
      <c r="AB44" s="268"/>
      <c r="AC44" s="268"/>
      <c r="AD44" s="101"/>
      <c r="AE44" s="116"/>
      <c r="AF44" s="116"/>
      <c r="AG44" s="116"/>
      <c r="AH44" s="101"/>
      <c r="AI44" s="101"/>
      <c r="AJ44" s="101"/>
      <c r="AK44" s="101"/>
      <c r="AL44" s="101"/>
      <c r="AM44" s="101"/>
      <c r="AN44" s="101"/>
      <c r="AO44" s="101"/>
      <c r="AP44" s="101"/>
      <c r="AQ44" s="101"/>
      <c r="AR44" s="101"/>
      <c r="AS44" s="101"/>
      <c r="AT44" s="101"/>
      <c r="AU44" s="101"/>
      <c r="AV44" s="101"/>
      <c r="AW44" s="101"/>
      <c r="AX44" s="101"/>
      <c r="AY44" s="101"/>
      <c r="AZ44" s="101"/>
      <c r="BA44" s="26"/>
      <c r="BB44" s="439"/>
      <c r="BC44" s="439"/>
      <c r="BD44" s="439"/>
      <c r="CM44"/>
      <c r="CN44"/>
      <c r="CO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row>
    <row r="45" spans="1:141" ht="60" hidden="1" customHeight="1">
      <c r="A45" s="29"/>
      <c r="B45" s="30"/>
      <c r="C45" s="193"/>
      <c r="D45" s="195"/>
      <c r="E45" s="195"/>
      <c r="F45" s="195"/>
      <c r="G45" s="195"/>
      <c r="H45" s="195"/>
      <c r="I45" s="195"/>
      <c r="J45" s="195"/>
      <c r="K45" s="194"/>
      <c r="L45" s="101"/>
      <c r="M45" s="101"/>
      <c r="N45" s="101"/>
      <c r="O45" s="101"/>
      <c r="P45" s="101"/>
      <c r="Q45" s="101"/>
      <c r="R45" s="101"/>
      <c r="S45" s="101"/>
      <c r="T45" s="101"/>
      <c r="U45" s="101"/>
      <c r="V45" s="101"/>
      <c r="W45" s="101"/>
      <c r="X45" s="101"/>
      <c r="Y45" s="101"/>
      <c r="Z45" s="101"/>
      <c r="AA45" s="268"/>
      <c r="AB45" s="268"/>
      <c r="AC45" s="268"/>
      <c r="AD45" s="101"/>
      <c r="AE45" s="116"/>
      <c r="AF45" s="116"/>
      <c r="AG45" s="116"/>
      <c r="AH45" s="101"/>
      <c r="AI45" s="101"/>
      <c r="AJ45" s="101"/>
      <c r="AK45" s="101"/>
      <c r="AL45" s="101"/>
      <c r="AM45" s="101"/>
      <c r="AN45" s="101"/>
      <c r="AO45" s="101"/>
      <c r="AP45" s="101"/>
      <c r="AQ45" s="101"/>
      <c r="AR45" s="101"/>
      <c r="AS45" s="101"/>
      <c r="AT45" s="101"/>
      <c r="AU45" s="101"/>
      <c r="AV45" s="101"/>
      <c r="AW45" s="101"/>
      <c r="AX45" s="101"/>
      <c r="AY45" s="101"/>
      <c r="AZ45" s="101"/>
      <c r="BA45" s="26"/>
      <c r="BB45" s="439"/>
      <c r="BC45" s="439"/>
      <c r="BD45" s="439"/>
      <c r="CM45"/>
      <c r="CN45"/>
      <c r="CO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row>
    <row r="46" spans="1:141" ht="60" hidden="1" customHeight="1">
      <c r="A46" s="29"/>
      <c r="B46" s="30"/>
      <c r="C46" s="193"/>
      <c r="D46" s="195"/>
      <c r="E46" s="195"/>
      <c r="F46" s="195"/>
      <c r="G46" s="195"/>
      <c r="H46" s="195"/>
      <c r="I46" s="195"/>
      <c r="J46" s="195"/>
      <c r="K46" s="194"/>
      <c r="L46" s="101"/>
      <c r="M46" s="101"/>
      <c r="N46" s="101"/>
      <c r="O46" s="101"/>
      <c r="P46" s="101"/>
      <c r="Q46" s="101"/>
      <c r="R46" s="101"/>
      <c r="S46" s="101"/>
      <c r="T46" s="101"/>
      <c r="U46" s="101"/>
      <c r="V46" s="101"/>
      <c r="W46" s="101"/>
      <c r="X46" s="101"/>
      <c r="Y46" s="101"/>
      <c r="Z46" s="101"/>
      <c r="AA46" s="268"/>
      <c r="AB46" s="268"/>
      <c r="AC46" s="268"/>
      <c r="AD46" s="101"/>
      <c r="AE46" s="116"/>
      <c r="AF46" s="116"/>
      <c r="AG46" s="116"/>
      <c r="AH46" s="101"/>
      <c r="AI46" s="101"/>
      <c r="AJ46" s="101"/>
      <c r="AK46" s="101"/>
      <c r="AL46" s="101"/>
      <c r="AM46" s="101"/>
      <c r="AN46" s="101"/>
      <c r="AO46" s="101"/>
      <c r="AP46" s="101"/>
      <c r="AQ46" s="101"/>
      <c r="AR46" s="101"/>
      <c r="AS46" s="101"/>
      <c r="AT46" s="101"/>
      <c r="AU46" s="101"/>
      <c r="AV46" s="101"/>
      <c r="AW46" s="101"/>
      <c r="AX46" s="101"/>
      <c r="AY46" s="101"/>
      <c r="AZ46" s="101"/>
      <c r="BA46" s="26"/>
      <c r="BB46" s="439"/>
      <c r="BC46" s="439"/>
      <c r="BD46" s="439"/>
      <c r="CM46"/>
      <c r="CN46"/>
      <c r="CO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row>
    <row r="47" spans="1:141" ht="60" hidden="1" customHeight="1">
      <c r="A47" s="29"/>
      <c r="B47" s="30"/>
      <c r="C47" s="193"/>
      <c r="D47" s="195"/>
      <c r="E47" s="195"/>
      <c r="F47" s="195"/>
      <c r="G47" s="195"/>
      <c r="H47" s="195"/>
      <c r="I47" s="195"/>
      <c r="J47" s="195"/>
      <c r="K47" s="194"/>
      <c r="L47" s="101"/>
      <c r="M47" s="101"/>
      <c r="N47" s="101"/>
      <c r="O47" s="101"/>
      <c r="P47" s="101"/>
      <c r="Q47" s="101"/>
      <c r="R47" s="101"/>
      <c r="S47" s="101"/>
      <c r="T47" s="101"/>
      <c r="U47" s="101"/>
      <c r="V47" s="101"/>
      <c r="W47" s="101"/>
      <c r="X47" s="101"/>
      <c r="Y47" s="101"/>
      <c r="Z47" s="101"/>
      <c r="AA47" s="268"/>
      <c r="AB47" s="268"/>
      <c r="AC47" s="268"/>
      <c r="AD47" s="101"/>
      <c r="AE47" s="116"/>
      <c r="AF47" s="116"/>
      <c r="AG47" s="116"/>
      <c r="AH47" s="101"/>
      <c r="AI47" s="101"/>
      <c r="AJ47" s="101"/>
      <c r="AK47" s="101"/>
      <c r="AL47" s="101"/>
      <c r="AM47" s="101"/>
      <c r="AN47" s="101"/>
      <c r="AO47" s="101"/>
      <c r="AP47" s="101"/>
      <c r="AQ47" s="101"/>
      <c r="AR47" s="101"/>
      <c r="AS47" s="101"/>
      <c r="AT47" s="101"/>
      <c r="AU47" s="101"/>
      <c r="AV47" s="101"/>
      <c r="AW47" s="101"/>
      <c r="AX47" s="101"/>
      <c r="AY47" s="101"/>
      <c r="AZ47" s="101"/>
      <c r="BA47" s="26"/>
      <c r="BB47" s="439"/>
      <c r="BC47" s="439"/>
      <c r="BD47" s="439"/>
      <c r="CM47"/>
      <c r="CN47"/>
      <c r="CO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row>
    <row r="48" spans="1:141" ht="60" hidden="1" customHeight="1">
      <c r="A48" s="29"/>
      <c r="B48" s="30"/>
      <c r="C48" s="193"/>
      <c r="D48" s="195"/>
      <c r="E48" s="195"/>
      <c r="F48" s="195"/>
      <c r="G48" s="195"/>
      <c r="H48" s="195"/>
      <c r="I48" s="195"/>
      <c r="J48" s="195"/>
      <c r="K48" s="194"/>
      <c r="L48" s="101"/>
      <c r="M48" s="101"/>
      <c r="N48" s="101"/>
      <c r="O48" s="101"/>
      <c r="P48" s="101"/>
      <c r="Q48" s="101"/>
      <c r="R48" s="101"/>
      <c r="S48" s="101"/>
      <c r="T48" s="101"/>
      <c r="U48" s="101"/>
      <c r="V48" s="101"/>
      <c r="W48" s="101"/>
      <c r="X48" s="101"/>
      <c r="Y48" s="101"/>
      <c r="Z48" s="101"/>
      <c r="AA48" s="268"/>
      <c r="AB48" s="268"/>
      <c r="AC48" s="268"/>
      <c r="AD48" s="101"/>
      <c r="AE48" s="116"/>
      <c r="AF48" s="116"/>
      <c r="AG48" s="116"/>
      <c r="AH48" s="101"/>
      <c r="AI48" s="101"/>
      <c r="AJ48" s="101"/>
      <c r="AK48" s="101"/>
      <c r="AL48" s="101"/>
      <c r="AM48" s="101"/>
      <c r="AN48" s="101"/>
      <c r="AO48" s="101"/>
      <c r="AP48" s="101"/>
      <c r="AQ48" s="101"/>
      <c r="AR48" s="101"/>
      <c r="AS48" s="101"/>
      <c r="AT48" s="101"/>
      <c r="AU48" s="101"/>
      <c r="AV48" s="101"/>
      <c r="AW48" s="101"/>
      <c r="AX48" s="101"/>
      <c r="AY48" s="101"/>
      <c r="AZ48" s="101"/>
      <c r="BA48" s="26"/>
      <c r="BB48" s="439"/>
      <c r="BC48" s="439"/>
      <c r="BD48" s="439"/>
      <c r="CM48"/>
      <c r="CN48"/>
      <c r="CO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row>
    <row r="49" spans="1:141" ht="60" hidden="1" customHeight="1">
      <c r="A49" s="29"/>
      <c r="B49" s="30"/>
      <c r="C49" s="193"/>
      <c r="D49" s="195"/>
      <c r="E49" s="195"/>
      <c r="F49" s="195"/>
      <c r="G49" s="195"/>
      <c r="H49" s="195"/>
      <c r="I49" s="195"/>
      <c r="J49" s="195"/>
      <c r="K49" s="194"/>
      <c r="L49" s="101"/>
      <c r="M49" s="101"/>
      <c r="N49" s="101"/>
      <c r="O49" s="101"/>
      <c r="P49" s="101"/>
      <c r="Q49" s="101"/>
      <c r="R49" s="101"/>
      <c r="S49" s="101"/>
      <c r="T49" s="101"/>
      <c r="U49" s="101"/>
      <c r="V49" s="101"/>
      <c r="W49" s="101"/>
      <c r="X49" s="101"/>
      <c r="Y49" s="101"/>
      <c r="Z49" s="101"/>
      <c r="AA49" s="268"/>
      <c r="AB49" s="268"/>
      <c r="AC49" s="268"/>
      <c r="AD49" s="101"/>
      <c r="AE49" s="116"/>
      <c r="AF49" s="116"/>
      <c r="AG49" s="116"/>
      <c r="AH49" s="101"/>
      <c r="AI49" s="101"/>
      <c r="AJ49" s="101"/>
      <c r="AK49" s="101"/>
      <c r="AL49" s="101"/>
      <c r="AM49" s="101"/>
      <c r="AN49" s="101"/>
      <c r="AO49" s="101"/>
      <c r="AP49" s="101"/>
      <c r="AQ49" s="101"/>
      <c r="AR49" s="101"/>
      <c r="AS49" s="101"/>
      <c r="AT49" s="101"/>
      <c r="AU49" s="101"/>
      <c r="AV49" s="101"/>
      <c r="AW49" s="101"/>
      <c r="AX49" s="101"/>
      <c r="AY49" s="101"/>
      <c r="AZ49" s="101"/>
      <c r="BA49" s="26"/>
      <c r="BB49" s="439"/>
      <c r="BC49" s="439"/>
      <c r="BD49" s="439"/>
      <c r="CM49"/>
      <c r="CN49"/>
      <c r="CO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row>
    <row r="50" spans="1:141" ht="60" hidden="1" customHeight="1">
      <c r="A50" s="29"/>
      <c r="B50" s="30"/>
      <c r="C50" s="193"/>
      <c r="D50" s="195"/>
      <c r="E50" s="195"/>
      <c r="F50" s="195"/>
      <c r="G50" s="195"/>
      <c r="H50" s="195"/>
      <c r="I50" s="195"/>
      <c r="J50" s="195"/>
      <c r="K50" s="194"/>
      <c r="L50" s="101"/>
      <c r="M50" s="101"/>
      <c r="N50" s="101"/>
      <c r="O50" s="101"/>
      <c r="P50" s="101"/>
      <c r="Q50" s="101"/>
      <c r="R50" s="101"/>
      <c r="S50" s="101"/>
      <c r="T50" s="101"/>
      <c r="U50" s="101"/>
      <c r="V50" s="101"/>
      <c r="W50" s="101"/>
      <c r="X50" s="101"/>
      <c r="Y50" s="101"/>
      <c r="Z50" s="101"/>
      <c r="AA50" s="268"/>
      <c r="AB50" s="268"/>
      <c r="AC50" s="268"/>
      <c r="AD50" s="101"/>
      <c r="AE50" s="116"/>
      <c r="AF50" s="116"/>
      <c r="AG50" s="116"/>
      <c r="AH50" s="101"/>
      <c r="AI50" s="101"/>
      <c r="AJ50" s="101"/>
      <c r="AK50" s="101"/>
      <c r="AL50" s="101"/>
      <c r="AM50" s="101"/>
      <c r="AN50" s="101"/>
      <c r="AO50" s="101"/>
      <c r="AP50" s="101"/>
      <c r="AQ50" s="101"/>
      <c r="AR50" s="101"/>
      <c r="AS50" s="101"/>
      <c r="AT50" s="101"/>
      <c r="AU50" s="101"/>
      <c r="AV50" s="101"/>
      <c r="AW50" s="101"/>
      <c r="AX50" s="101"/>
      <c r="AY50" s="101"/>
      <c r="AZ50" s="101"/>
      <c r="BA50" s="26"/>
      <c r="BB50" s="439"/>
      <c r="BC50" s="439"/>
      <c r="BD50" s="439"/>
      <c r="CM50"/>
      <c r="CN50"/>
      <c r="CO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row>
    <row r="51" spans="1:141" ht="60" hidden="1" customHeight="1">
      <c r="A51" s="29"/>
      <c r="B51" s="30"/>
      <c r="C51" s="193"/>
      <c r="D51" s="195"/>
      <c r="E51" s="195"/>
      <c r="F51" s="195"/>
      <c r="G51" s="195"/>
      <c r="H51" s="195"/>
      <c r="I51" s="195"/>
      <c r="J51" s="195"/>
      <c r="K51" s="194"/>
      <c r="L51" s="101"/>
      <c r="M51" s="101"/>
      <c r="N51" s="101"/>
      <c r="O51" s="101"/>
      <c r="P51" s="101"/>
      <c r="Q51" s="101"/>
      <c r="R51" s="101"/>
      <c r="S51" s="101"/>
      <c r="T51" s="101"/>
      <c r="U51" s="101"/>
      <c r="V51" s="101"/>
      <c r="W51" s="101"/>
      <c r="X51" s="101"/>
      <c r="Y51" s="101"/>
      <c r="Z51" s="101"/>
      <c r="AA51" s="268"/>
      <c r="AB51" s="268"/>
      <c r="AC51" s="268"/>
      <c r="AD51" s="101"/>
      <c r="AE51" s="116"/>
      <c r="AF51" s="116"/>
      <c r="AG51" s="116"/>
      <c r="AH51" s="101"/>
      <c r="AI51" s="101"/>
      <c r="AJ51" s="101"/>
      <c r="AK51" s="101"/>
      <c r="AL51" s="101"/>
      <c r="AM51" s="101"/>
      <c r="AN51" s="101"/>
      <c r="AO51" s="101"/>
      <c r="AP51" s="101"/>
      <c r="AQ51" s="101"/>
      <c r="AR51" s="101"/>
      <c r="AS51" s="101"/>
      <c r="AT51" s="101"/>
      <c r="AU51" s="101"/>
      <c r="AV51" s="101"/>
      <c r="AW51" s="101"/>
      <c r="AX51" s="101"/>
      <c r="AY51" s="101"/>
      <c r="AZ51" s="101"/>
      <c r="BA51" s="26"/>
      <c r="BB51" s="439"/>
      <c r="BC51" s="439"/>
      <c r="BD51" s="439"/>
      <c r="CM51"/>
      <c r="CN51"/>
      <c r="CO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row>
    <row r="52" spans="1:141" ht="60" hidden="1" customHeight="1">
      <c r="A52" s="29"/>
      <c r="B52" s="30"/>
      <c r="C52" s="193"/>
      <c r="D52" s="195"/>
      <c r="E52" s="195"/>
      <c r="F52" s="195"/>
      <c r="G52" s="195"/>
      <c r="H52" s="195"/>
      <c r="I52" s="195"/>
      <c r="J52" s="195"/>
      <c r="K52" s="194"/>
      <c r="L52" s="101"/>
      <c r="M52" s="101"/>
      <c r="N52" s="101"/>
      <c r="O52" s="101"/>
      <c r="P52" s="101"/>
      <c r="Q52" s="101"/>
      <c r="R52" s="101"/>
      <c r="S52" s="101"/>
      <c r="T52" s="101"/>
      <c r="U52" s="101"/>
      <c r="V52" s="101"/>
      <c r="W52" s="101"/>
      <c r="X52" s="101"/>
      <c r="Y52" s="101"/>
      <c r="Z52" s="101"/>
      <c r="AA52" s="268"/>
      <c r="AB52" s="268"/>
      <c r="AC52" s="268"/>
      <c r="AD52" s="101"/>
      <c r="AE52" s="116"/>
      <c r="AF52" s="116"/>
      <c r="AG52" s="116"/>
      <c r="AH52" s="101"/>
      <c r="AI52" s="101"/>
      <c r="AJ52" s="101"/>
      <c r="AK52" s="101"/>
      <c r="AL52" s="101"/>
      <c r="AM52" s="101"/>
      <c r="AN52" s="101"/>
      <c r="AO52" s="101"/>
      <c r="AP52" s="101"/>
      <c r="AQ52" s="101"/>
      <c r="AR52" s="101"/>
      <c r="AS52" s="101"/>
      <c r="AT52" s="101"/>
      <c r="AU52" s="101"/>
      <c r="AV52" s="101"/>
      <c r="AW52" s="101"/>
      <c r="AX52" s="101"/>
      <c r="AY52" s="101"/>
      <c r="AZ52" s="101"/>
      <c r="BA52" s="26"/>
      <c r="BB52" s="439"/>
      <c r="BC52" s="439"/>
      <c r="BD52" s="439"/>
      <c r="CM52"/>
      <c r="CN52"/>
      <c r="CO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row>
    <row r="53" spans="1:141" ht="60" hidden="1" customHeight="1">
      <c r="A53" s="29"/>
      <c r="B53" s="30"/>
      <c r="C53" s="193"/>
      <c r="D53" s="195"/>
      <c r="E53" s="195"/>
      <c r="F53" s="195"/>
      <c r="G53" s="195"/>
      <c r="H53" s="195"/>
      <c r="I53" s="195"/>
      <c r="J53" s="195"/>
      <c r="K53" s="194"/>
      <c r="L53" s="101"/>
      <c r="M53" s="101"/>
      <c r="N53" s="101"/>
      <c r="O53" s="101"/>
      <c r="P53" s="101"/>
      <c r="Q53" s="101"/>
      <c r="R53" s="101"/>
      <c r="S53" s="101"/>
      <c r="T53" s="101"/>
      <c r="U53" s="101"/>
      <c r="V53" s="101"/>
      <c r="W53" s="101"/>
      <c r="X53" s="101"/>
      <c r="Y53" s="101"/>
      <c r="Z53" s="101"/>
      <c r="AA53" s="268"/>
      <c r="AB53" s="268"/>
      <c r="AC53" s="268"/>
      <c r="AD53" s="101"/>
      <c r="AE53" s="116"/>
      <c r="AF53" s="116"/>
      <c r="AG53" s="116"/>
      <c r="AH53" s="101"/>
      <c r="AI53" s="101"/>
      <c r="AJ53" s="101"/>
      <c r="AK53" s="101"/>
      <c r="AL53" s="101"/>
      <c r="AM53" s="101"/>
      <c r="AN53" s="101"/>
      <c r="AO53" s="101"/>
      <c r="AP53" s="101"/>
      <c r="AQ53" s="101"/>
      <c r="AR53" s="101"/>
      <c r="AS53" s="101"/>
      <c r="AT53" s="101"/>
      <c r="AU53" s="101"/>
      <c r="AV53" s="101"/>
      <c r="AW53" s="101"/>
      <c r="AX53" s="101"/>
      <c r="AY53" s="101"/>
      <c r="AZ53" s="101"/>
      <c r="BA53" s="26"/>
      <c r="BB53" s="439"/>
      <c r="BC53" s="439"/>
      <c r="BD53" s="439"/>
      <c r="CM53"/>
      <c r="CN53"/>
      <c r="CO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row>
    <row r="54" spans="1:141" ht="60" hidden="1" customHeight="1">
      <c r="A54" s="29"/>
      <c r="B54" s="30"/>
      <c r="C54" s="193"/>
      <c r="D54" s="195"/>
      <c r="E54" s="195"/>
      <c r="F54" s="195"/>
      <c r="G54" s="195"/>
      <c r="H54" s="195"/>
      <c r="I54" s="195"/>
      <c r="J54" s="195"/>
      <c r="K54" s="194"/>
      <c r="L54" s="101"/>
      <c r="M54" s="101"/>
      <c r="N54" s="101"/>
      <c r="O54" s="101"/>
      <c r="P54" s="101"/>
      <c r="Q54" s="101"/>
      <c r="R54" s="101"/>
      <c r="S54" s="101"/>
      <c r="T54" s="101"/>
      <c r="U54" s="101"/>
      <c r="V54" s="101"/>
      <c r="W54" s="101"/>
      <c r="X54" s="101"/>
      <c r="Y54" s="101"/>
      <c r="Z54" s="101"/>
      <c r="AA54" s="268"/>
      <c r="AB54" s="268"/>
      <c r="AC54" s="268"/>
      <c r="AD54" s="101"/>
      <c r="AE54" s="116"/>
      <c r="AF54" s="116"/>
      <c r="AG54" s="116"/>
      <c r="AH54" s="101"/>
      <c r="AI54" s="101"/>
      <c r="AJ54" s="101"/>
      <c r="AK54" s="101"/>
      <c r="AL54" s="101"/>
      <c r="AM54" s="101"/>
      <c r="AN54" s="101"/>
      <c r="AO54" s="101"/>
      <c r="AP54" s="101"/>
      <c r="AQ54" s="101"/>
      <c r="AR54" s="101"/>
      <c r="AS54" s="101"/>
      <c r="AT54" s="101"/>
      <c r="AU54" s="101"/>
      <c r="AV54" s="101"/>
      <c r="AW54" s="101"/>
      <c r="AX54" s="101"/>
      <c r="AY54" s="101"/>
      <c r="AZ54" s="101"/>
      <c r="BA54" s="26"/>
      <c r="BB54" s="439"/>
      <c r="BC54" s="439"/>
      <c r="BD54" s="439"/>
      <c r="CM54"/>
      <c r="CN54"/>
      <c r="CO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row>
    <row r="55" spans="1:141" ht="60" hidden="1" customHeight="1">
      <c r="A55" s="29"/>
      <c r="B55" s="30"/>
      <c r="C55" s="193"/>
      <c r="D55" s="195"/>
      <c r="E55" s="195"/>
      <c r="F55" s="195"/>
      <c r="G55" s="195"/>
      <c r="H55" s="195"/>
      <c r="I55" s="195"/>
      <c r="J55" s="195"/>
      <c r="K55" s="194"/>
      <c r="L55" s="101"/>
      <c r="M55" s="101"/>
      <c r="N55" s="101"/>
      <c r="O55" s="101"/>
      <c r="P55" s="101"/>
      <c r="Q55" s="101"/>
      <c r="R55" s="101"/>
      <c r="S55" s="101"/>
      <c r="T55" s="101"/>
      <c r="U55" s="101"/>
      <c r="V55" s="101"/>
      <c r="W55" s="101"/>
      <c r="X55" s="101"/>
      <c r="Y55" s="101"/>
      <c r="Z55" s="101"/>
      <c r="AA55" s="268"/>
      <c r="AB55" s="268"/>
      <c r="AC55" s="268"/>
      <c r="AD55" s="101"/>
      <c r="AE55" s="116"/>
      <c r="AF55" s="116"/>
      <c r="AG55" s="116"/>
      <c r="AH55" s="101"/>
      <c r="AI55" s="101"/>
      <c r="AJ55" s="101"/>
      <c r="AK55" s="101"/>
      <c r="AL55" s="101"/>
      <c r="AM55" s="101"/>
      <c r="AN55" s="101"/>
      <c r="AO55" s="101"/>
      <c r="AP55" s="101"/>
      <c r="AQ55" s="101"/>
      <c r="AR55" s="101"/>
      <c r="AS55" s="101"/>
      <c r="AT55" s="101"/>
      <c r="AU55" s="101"/>
      <c r="AV55" s="101"/>
      <c r="AW55" s="101"/>
      <c r="AX55" s="101"/>
      <c r="AY55" s="101"/>
      <c r="AZ55" s="101"/>
      <c r="BA55" s="26"/>
      <c r="BB55" s="439"/>
      <c r="BC55" s="439"/>
      <c r="BD55" s="439"/>
      <c r="CM55"/>
      <c r="CN55"/>
      <c r="CO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row>
    <row r="56" spans="1:141" ht="60" hidden="1" customHeight="1">
      <c r="A56" s="29"/>
      <c r="B56" s="30"/>
      <c r="C56" s="193"/>
      <c r="D56" s="195"/>
      <c r="E56" s="195"/>
      <c r="F56" s="195"/>
      <c r="G56" s="195"/>
      <c r="H56" s="195"/>
      <c r="I56" s="195"/>
      <c r="J56" s="195"/>
      <c r="K56" s="194"/>
      <c r="L56" s="101"/>
      <c r="M56" s="101"/>
      <c r="N56" s="101"/>
      <c r="O56" s="101"/>
      <c r="P56" s="101"/>
      <c r="Q56" s="101"/>
      <c r="R56" s="101"/>
      <c r="S56" s="101"/>
      <c r="T56" s="101"/>
      <c r="U56" s="101"/>
      <c r="V56" s="101"/>
      <c r="W56" s="101"/>
      <c r="X56" s="101"/>
      <c r="Y56" s="101"/>
      <c r="Z56" s="101"/>
      <c r="AA56" s="268"/>
      <c r="AB56" s="268"/>
      <c r="AC56" s="268"/>
      <c r="AD56" s="101"/>
      <c r="AE56" s="116"/>
      <c r="AF56" s="116"/>
      <c r="AG56" s="116"/>
      <c r="AH56" s="101"/>
      <c r="AI56" s="101"/>
      <c r="AJ56" s="101"/>
      <c r="AK56" s="101"/>
      <c r="AL56" s="101"/>
      <c r="AM56" s="101"/>
      <c r="AN56" s="101"/>
      <c r="AO56" s="101"/>
      <c r="AP56" s="101"/>
      <c r="AQ56" s="101"/>
      <c r="AR56" s="101"/>
      <c r="AS56" s="101"/>
      <c r="AT56" s="101"/>
      <c r="AU56" s="101"/>
      <c r="AV56" s="101"/>
      <c r="AW56" s="101"/>
      <c r="AX56" s="101"/>
      <c r="AY56" s="101"/>
      <c r="AZ56" s="101"/>
      <c r="BA56" s="26"/>
      <c r="BB56" s="439"/>
      <c r="BC56" s="439"/>
      <c r="BD56" s="439"/>
      <c r="CM56" s="27"/>
      <c r="CN56"/>
      <c r="CO56"/>
      <c r="CP56" s="27"/>
      <c r="DF56" s="47"/>
      <c r="DG56" s="47"/>
      <c r="DH56" s="47"/>
      <c r="DI56" s="47"/>
      <c r="DJ56" s="47"/>
      <c r="DK56" s="47"/>
      <c r="DL56" s="47"/>
      <c r="DM56" s="48"/>
    </row>
    <row r="57" spans="1:141" ht="60" hidden="1" customHeight="1">
      <c r="A57" s="29"/>
      <c r="B57" s="30"/>
      <c r="C57" s="193"/>
      <c r="D57" s="195"/>
      <c r="E57" s="195"/>
      <c r="F57" s="195"/>
      <c r="G57" s="195"/>
      <c r="H57" s="195"/>
      <c r="I57" s="195"/>
      <c r="J57" s="195"/>
      <c r="K57" s="194"/>
      <c r="L57" s="101"/>
      <c r="M57" s="101"/>
      <c r="N57" s="101"/>
      <c r="O57" s="101"/>
      <c r="P57" s="101"/>
      <c r="Q57" s="101"/>
      <c r="R57" s="101"/>
      <c r="S57" s="101"/>
      <c r="T57" s="101"/>
      <c r="U57" s="101"/>
      <c r="V57" s="101"/>
      <c r="W57" s="101"/>
      <c r="X57" s="101"/>
      <c r="Y57" s="101"/>
      <c r="Z57" s="101"/>
      <c r="AA57" s="268"/>
      <c r="AB57" s="268"/>
      <c r="AC57" s="268"/>
      <c r="AD57" s="101"/>
      <c r="AE57" s="116"/>
      <c r="AF57" s="116"/>
      <c r="AG57" s="116"/>
      <c r="AH57" s="101"/>
      <c r="AI57" s="101"/>
      <c r="AJ57" s="101"/>
      <c r="AK57" s="101"/>
      <c r="AL57" s="101"/>
      <c r="AM57" s="101"/>
      <c r="AN57" s="101"/>
      <c r="AO57" s="101"/>
      <c r="AP57" s="101"/>
      <c r="AQ57" s="101"/>
      <c r="AR57" s="101"/>
      <c r="AS57" s="101"/>
      <c r="AT57" s="101"/>
      <c r="AU57" s="101"/>
      <c r="AV57" s="101"/>
      <c r="AW57" s="101"/>
      <c r="AX57" s="101"/>
      <c r="AY57" s="101"/>
      <c r="AZ57" s="101"/>
      <c r="BA57" s="26"/>
      <c r="BB57" s="439"/>
      <c r="BC57" s="439"/>
      <c r="BD57" s="439"/>
      <c r="BE57" s="292"/>
      <c r="BF57" s="292"/>
      <c r="BN57" s="292"/>
      <c r="BO57" s="292"/>
      <c r="BP57" s="292"/>
      <c r="CM57" s="27"/>
      <c r="CN57"/>
      <c r="CO57"/>
      <c r="CP57" s="27"/>
      <c r="DF57" s="47"/>
      <c r="DG57" s="47"/>
      <c r="DH57" s="47"/>
      <c r="DI57" s="47"/>
      <c r="DJ57" s="47"/>
      <c r="DK57" s="47"/>
      <c r="DL57" s="47"/>
      <c r="DM57" s="48"/>
    </row>
    <row r="58" spans="1:141" ht="60" hidden="1" customHeight="1">
      <c r="A58" s="29"/>
      <c r="B58" s="30"/>
      <c r="C58" s="193"/>
      <c r="D58" s="195"/>
      <c r="E58" s="195"/>
      <c r="F58" s="195"/>
      <c r="G58" s="195"/>
      <c r="H58" s="195"/>
      <c r="I58" s="195"/>
      <c r="J58" s="195"/>
      <c r="K58" s="194"/>
      <c r="L58" s="101"/>
      <c r="M58" s="101"/>
      <c r="N58" s="101"/>
      <c r="O58" s="101"/>
      <c r="P58" s="101"/>
      <c r="Q58" s="101"/>
      <c r="R58" s="101"/>
      <c r="S58" s="101"/>
      <c r="T58" s="101"/>
      <c r="U58" s="101"/>
      <c r="V58" s="101"/>
      <c r="W58" s="101"/>
      <c r="X58" s="101"/>
      <c r="Y58" s="101"/>
      <c r="Z58" s="101"/>
      <c r="AA58" s="268"/>
      <c r="AB58" s="268"/>
      <c r="AC58" s="268"/>
      <c r="AD58" s="101"/>
      <c r="AE58" s="116"/>
      <c r="AF58" s="116"/>
      <c r="AG58" s="116"/>
      <c r="AH58" s="101"/>
      <c r="AI58" s="101"/>
      <c r="AJ58" s="101"/>
      <c r="AK58" s="101"/>
      <c r="AL58" s="101"/>
      <c r="AM58" s="101"/>
      <c r="AN58" s="101"/>
      <c r="AO58" s="101"/>
      <c r="AP58" s="101"/>
      <c r="AQ58" s="101"/>
      <c r="AR58" s="101"/>
      <c r="AS58" s="101"/>
      <c r="AT58" s="101"/>
      <c r="AU58" s="101"/>
      <c r="AV58" s="101"/>
      <c r="AW58" s="101"/>
      <c r="AX58" s="101"/>
      <c r="AY58" s="101"/>
      <c r="AZ58" s="101"/>
      <c r="BA58" s="26"/>
      <c r="BB58" s="439"/>
      <c r="BC58" s="439"/>
      <c r="BD58" s="439"/>
      <c r="BE58" s="292"/>
      <c r="BF58" s="292"/>
      <c r="BN58" s="292"/>
      <c r="BO58" s="292"/>
      <c r="BP58" s="292"/>
      <c r="CM58" s="27"/>
      <c r="CN58"/>
      <c r="CO58"/>
      <c r="CP58" s="27"/>
      <c r="DF58" s="47"/>
      <c r="DG58" s="47"/>
      <c r="DH58" s="47"/>
      <c r="DI58" s="47"/>
      <c r="DJ58" s="47"/>
      <c r="DK58" s="47"/>
      <c r="DL58" s="47"/>
      <c r="DM58" s="48"/>
    </row>
    <row r="59" spans="1:141" ht="60" hidden="1" customHeight="1">
      <c r="A59" s="29"/>
      <c r="B59" s="30"/>
      <c r="C59" s="193"/>
      <c r="D59" s="195"/>
      <c r="E59" s="195"/>
      <c r="F59" s="195"/>
      <c r="G59" s="195"/>
      <c r="H59" s="195"/>
      <c r="I59" s="195"/>
      <c r="J59" s="195"/>
      <c r="K59" s="194"/>
      <c r="L59" s="101"/>
      <c r="M59" s="101"/>
      <c r="N59" s="101"/>
      <c r="O59" s="101"/>
      <c r="P59" s="101"/>
      <c r="Q59" s="101"/>
      <c r="R59" s="101"/>
      <c r="S59" s="101"/>
      <c r="T59" s="101"/>
      <c r="U59" s="101"/>
      <c r="V59" s="101"/>
      <c r="W59" s="101"/>
      <c r="X59" s="101"/>
      <c r="Y59" s="101"/>
      <c r="Z59" s="101"/>
      <c r="AA59" s="268"/>
      <c r="AB59" s="268"/>
      <c r="AC59" s="268"/>
      <c r="AD59" s="101"/>
      <c r="AE59" s="116"/>
      <c r="AF59" s="116"/>
      <c r="AG59" s="116"/>
      <c r="AH59" s="101"/>
      <c r="AI59" s="101"/>
      <c r="AJ59" s="101"/>
      <c r="AK59" s="101"/>
      <c r="AL59" s="101"/>
      <c r="AM59" s="101"/>
      <c r="AN59" s="101"/>
      <c r="AO59" s="101"/>
      <c r="AP59" s="101"/>
      <c r="AQ59" s="101"/>
      <c r="AR59" s="101"/>
      <c r="AS59" s="101"/>
      <c r="AT59" s="101"/>
      <c r="AU59" s="101"/>
      <c r="AV59" s="101"/>
      <c r="AW59" s="101"/>
      <c r="AX59" s="101"/>
      <c r="AY59" s="101"/>
      <c r="AZ59" s="101"/>
      <c r="BA59" s="26"/>
      <c r="BB59" s="439"/>
      <c r="BC59" s="439"/>
      <c r="BD59" s="439"/>
      <c r="BF59" s="298"/>
      <c r="CM59" s="27"/>
      <c r="CN59"/>
      <c r="CO59"/>
      <c r="CP59" s="27"/>
      <c r="DF59" s="47"/>
      <c r="DG59" s="47"/>
      <c r="DH59" s="47"/>
      <c r="DI59" s="47"/>
      <c r="DJ59" s="47"/>
      <c r="DK59" s="47"/>
      <c r="DL59" s="47"/>
    </row>
    <row r="60" spans="1:141" ht="60" hidden="1" customHeight="1">
      <c r="A60" s="29"/>
      <c r="B60" s="30"/>
      <c r="C60" s="193"/>
      <c r="D60" s="195"/>
      <c r="E60" s="195"/>
      <c r="F60" s="195"/>
      <c r="G60" s="195"/>
      <c r="H60" s="195"/>
      <c r="I60" s="195"/>
      <c r="J60" s="195"/>
      <c r="K60" s="194"/>
      <c r="L60" s="101"/>
      <c r="M60" s="101"/>
      <c r="N60" s="101"/>
      <c r="O60" s="101"/>
      <c r="P60" s="101"/>
      <c r="Q60" s="101"/>
      <c r="R60" s="101"/>
      <c r="S60" s="101"/>
      <c r="T60" s="101"/>
      <c r="U60" s="101"/>
      <c r="V60" s="101"/>
      <c r="W60" s="101"/>
      <c r="X60" s="101"/>
      <c r="Y60" s="101"/>
      <c r="Z60" s="101"/>
      <c r="AA60" s="268"/>
      <c r="AB60" s="268"/>
      <c r="AC60" s="268"/>
      <c r="AD60" s="101"/>
      <c r="AE60" s="116"/>
      <c r="AF60" s="116"/>
      <c r="AG60" s="116"/>
      <c r="AH60" s="101"/>
      <c r="AI60" s="101"/>
      <c r="AJ60" s="101"/>
      <c r="AK60" s="101"/>
      <c r="AL60" s="101"/>
      <c r="AM60" s="101"/>
      <c r="AN60" s="101"/>
      <c r="AO60" s="101"/>
      <c r="AP60" s="101"/>
      <c r="AQ60" s="101"/>
      <c r="AR60" s="101"/>
      <c r="AS60" s="101"/>
      <c r="AT60" s="101"/>
      <c r="AU60" s="101"/>
      <c r="AV60" s="101"/>
      <c r="AW60" s="101"/>
      <c r="AX60" s="101"/>
      <c r="AY60" s="101"/>
      <c r="AZ60" s="101"/>
      <c r="BA60" s="26"/>
      <c r="BB60" s="439"/>
      <c r="BC60" s="439"/>
      <c r="BD60" s="439"/>
      <c r="CM60" s="27"/>
      <c r="CN60"/>
      <c r="CO60"/>
      <c r="CP60" s="27"/>
      <c r="DF60" s="47"/>
      <c r="DG60" s="47"/>
      <c r="DH60" s="47"/>
      <c r="DI60" s="47"/>
      <c r="DJ60" s="47"/>
      <c r="DK60" s="47"/>
      <c r="DL60" s="47"/>
    </row>
    <row r="61" spans="1:141" ht="60" hidden="1" customHeight="1">
      <c r="A61" s="29"/>
      <c r="B61" s="30"/>
      <c r="C61" s="193"/>
      <c r="D61" s="195"/>
      <c r="E61" s="195"/>
      <c r="F61" s="195"/>
      <c r="G61" s="195"/>
      <c r="H61" s="195"/>
      <c r="I61" s="195"/>
      <c r="J61" s="195"/>
      <c r="K61" s="194"/>
      <c r="L61" s="101"/>
      <c r="M61" s="101"/>
      <c r="N61" s="101"/>
      <c r="O61" s="101"/>
      <c r="P61" s="101"/>
      <c r="Q61" s="101"/>
      <c r="R61" s="101"/>
      <c r="S61" s="101"/>
      <c r="T61" s="101"/>
      <c r="U61" s="101"/>
      <c r="V61" s="101"/>
      <c r="W61" s="101"/>
      <c r="X61" s="101"/>
      <c r="Y61" s="101"/>
      <c r="Z61" s="101"/>
      <c r="AA61" s="268"/>
      <c r="AB61" s="268"/>
      <c r="AC61" s="268"/>
      <c r="AD61" s="101"/>
      <c r="AE61" s="116"/>
      <c r="AF61" s="116"/>
      <c r="AG61" s="116"/>
      <c r="AH61" s="101"/>
      <c r="AI61" s="101"/>
      <c r="AJ61" s="101"/>
      <c r="AK61" s="101"/>
      <c r="AL61" s="101"/>
      <c r="AM61" s="101"/>
      <c r="AN61" s="101"/>
      <c r="AO61" s="101"/>
      <c r="AP61" s="101"/>
      <c r="AQ61" s="101"/>
      <c r="AR61" s="101"/>
      <c r="AS61" s="101"/>
      <c r="AT61" s="101"/>
      <c r="AU61" s="101"/>
      <c r="AV61" s="101"/>
      <c r="AW61" s="101"/>
      <c r="AX61" s="101"/>
      <c r="AY61" s="101"/>
      <c r="AZ61" s="101"/>
      <c r="BA61" s="26"/>
      <c r="BB61" s="439"/>
      <c r="BC61" s="439"/>
      <c r="BD61" s="439"/>
      <c r="BE61" s="292"/>
      <c r="BF61" s="292"/>
      <c r="BG61" s="292"/>
      <c r="BH61" s="292"/>
      <c r="BI61" s="292"/>
      <c r="BJ61" s="292"/>
      <c r="BK61" s="292"/>
      <c r="BL61" s="292"/>
      <c r="BM61" s="292"/>
      <c r="BO61" s="292"/>
      <c r="BP61" s="292"/>
      <c r="CM61" s="27"/>
      <c r="CN61"/>
      <c r="CO61"/>
      <c r="CP61" s="27"/>
    </row>
    <row r="62" spans="1:141" ht="60" hidden="1" customHeight="1">
      <c r="A62" s="29"/>
      <c r="B62" s="30"/>
      <c r="C62" s="193"/>
      <c r="D62" s="195"/>
      <c r="E62" s="195"/>
      <c r="F62" s="195"/>
      <c r="G62" s="195"/>
      <c r="H62" s="195"/>
      <c r="I62" s="195"/>
      <c r="J62" s="195"/>
      <c r="K62" s="194"/>
      <c r="L62" s="101"/>
      <c r="M62" s="101"/>
      <c r="N62" s="101"/>
      <c r="O62" s="101"/>
      <c r="P62" s="101"/>
      <c r="Q62" s="101"/>
      <c r="R62" s="101"/>
      <c r="S62" s="101"/>
      <c r="T62" s="101"/>
      <c r="U62" s="101"/>
      <c r="V62" s="101"/>
      <c r="W62" s="101"/>
      <c r="X62" s="101"/>
      <c r="Y62" s="101"/>
      <c r="Z62" s="101"/>
      <c r="AA62" s="268"/>
      <c r="AB62" s="268"/>
      <c r="AC62" s="268"/>
      <c r="AD62" s="101"/>
      <c r="AE62" s="116"/>
      <c r="AF62" s="116"/>
      <c r="AG62" s="116"/>
      <c r="AH62" s="101"/>
      <c r="AI62" s="101"/>
      <c r="AJ62" s="101"/>
      <c r="AK62" s="101"/>
      <c r="AL62" s="101"/>
      <c r="AM62" s="101"/>
      <c r="AN62" s="101"/>
      <c r="AO62" s="101"/>
      <c r="AP62" s="101"/>
      <c r="AQ62" s="101"/>
      <c r="AR62" s="101"/>
      <c r="AS62" s="101"/>
      <c r="AT62" s="101"/>
      <c r="AU62" s="101"/>
      <c r="AV62" s="101"/>
      <c r="AW62" s="101"/>
      <c r="AX62" s="101"/>
      <c r="AY62" s="101"/>
      <c r="AZ62" s="101"/>
      <c r="BA62" s="26"/>
      <c r="BB62" s="439"/>
      <c r="BC62" s="439"/>
      <c r="BD62" s="439"/>
      <c r="BE62" s="292"/>
      <c r="BF62" s="292"/>
      <c r="BG62" s="292"/>
      <c r="BH62" s="292"/>
      <c r="BI62" s="292"/>
      <c r="BJ62" s="292"/>
      <c r="BK62" s="292"/>
      <c r="BL62" s="292"/>
      <c r="BM62" s="292"/>
      <c r="BN62" s="292"/>
      <c r="BO62" s="292"/>
      <c r="BP62" s="292"/>
      <c r="CM62" s="27"/>
      <c r="CN62"/>
      <c r="CO62"/>
      <c r="CP62" s="27"/>
    </row>
    <row r="63" spans="1:141" ht="60" hidden="1" customHeight="1">
      <c r="A63" s="29"/>
      <c r="B63" s="30"/>
      <c r="C63" s="193"/>
      <c r="D63" s="195"/>
      <c r="E63" s="195"/>
      <c r="F63" s="195"/>
      <c r="G63" s="195"/>
      <c r="H63" s="195"/>
      <c r="I63" s="195"/>
      <c r="J63" s="195"/>
      <c r="K63" s="194"/>
      <c r="L63" s="101"/>
      <c r="M63" s="101"/>
      <c r="N63" s="101"/>
      <c r="O63" s="101"/>
      <c r="P63" s="101"/>
      <c r="Q63" s="101"/>
      <c r="R63" s="101"/>
      <c r="S63" s="101"/>
      <c r="T63" s="101"/>
      <c r="U63" s="101"/>
      <c r="V63" s="101"/>
      <c r="W63" s="101"/>
      <c r="X63" s="101"/>
      <c r="Y63" s="101"/>
      <c r="Z63" s="101"/>
      <c r="AA63" s="268"/>
      <c r="AB63" s="268"/>
      <c r="AC63" s="268"/>
      <c r="AD63" s="101"/>
      <c r="AE63" s="116"/>
      <c r="AF63" s="116"/>
      <c r="AG63" s="116"/>
      <c r="AH63" s="101"/>
      <c r="AI63" s="101"/>
      <c r="AJ63" s="101"/>
      <c r="AK63" s="101"/>
      <c r="AL63" s="101"/>
      <c r="AM63" s="101"/>
      <c r="AN63" s="101"/>
      <c r="AO63" s="101"/>
      <c r="AP63" s="101"/>
      <c r="AQ63" s="101"/>
      <c r="AR63" s="101"/>
      <c r="AS63" s="101"/>
      <c r="AT63" s="101"/>
      <c r="AU63" s="101"/>
      <c r="AV63" s="101"/>
      <c r="AW63" s="101"/>
      <c r="AX63" s="101"/>
      <c r="AY63" s="101"/>
      <c r="AZ63" s="101"/>
      <c r="BA63" s="26"/>
      <c r="BB63" s="439"/>
      <c r="BC63" s="439"/>
      <c r="BD63" s="439"/>
      <c r="BE63" s="292"/>
      <c r="BF63" s="292"/>
      <c r="BN63" s="292"/>
      <c r="BO63" s="292"/>
      <c r="BP63" s="292"/>
      <c r="CM63" s="27"/>
      <c r="CN63"/>
      <c r="CO63"/>
      <c r="CP63" s="27"/>
    </row>
    <row r="64" spans="1:141" ht="60" customHeight="1">
      <c r="A64" s="29"/>
      <c r="B64" s="30"/>
      <c r="C64" s="193"/>
      <c r="D64" s="195"/>
      <c r="E64" s="195"/>
      <c r="F64" s="195"/>
      <c r="G64" s="195"/>
      <c r="H64" s="195"/>
      <c r="I64" s="195"/>
      <c r="J64" s="195"/>
      <c r="K64" s="194"/>
      <c r="L64" s="101"/>
      <c r="M64" s="101"/>
      <c r="N64" s="101"/>
      <c r="O64" s="101"/>
      <c r="P64" s="101"/>
      <c r="Q64" s="101"/>
      <c r="R64" s="101"/>
      <c r="S64" s="101"/>
      <c r="T64" s="101"/>
      <c r="U64" s="101"/>
      <c r="V64" s="101"/>
      <c r="W64" s="101"/>
      <c r="X64" s="101"/>
      <c r="Y64" s="101"/>
      <c r="Z64" s="101"/>
      <c r="AA64" s="268"/>
      <c r="AB64" s="268"/>
      <c r="AC64" s="268"/>
      <c r="AD64" s="101"/>
      <c r="AE64" s="116"/>
      <c r="AF64" s="116"/>
      <c r="AG64" s="116"/>
      <c r="AH64" s="101"/>
      <c r="AI64" s="101"/>
      <c r="AJ64" s="101"/>
      <c r="AK64" s="101"/>
      <c r="AL64" s="101"/>
      <c r="AM64" s="101"/>
      <c r="AN64" s="101"/>
      <c r="AO64" s="101"/>
      <c r="AP64" s="101"/>
      <c r="AQ64" s="101"/>
      <c r="AR64" s="101"/>
      <c r="AS64" s="101"/>
      <c r="AT64" s="101"/>
      <c r="AU64" s="101"/>
      <c r="AV64" s="101"/>
      <c r="AW64" s="101"/>
      <c r="AX64" s="101"/>
      <c r="AY64" s="101"/>
      <c r="AZ64" s="101"/>
      <c r="BA64" s="26"/>
      <c r="BB64" s="439"/>
      <c r="BC64" s="439"/>
      <c r="BD64" s="439"/>
      <c r="CM64" s="27"/>
      <c r="CN64"/>
      <c r="CO64"/>
      <c r="CP64" s="27"/>
    </row>
    <row r="65" spans="1:99" ht="60" customHeight="1">
      <c r="A65" s="29"/>
      <c r="B65" s="30"/>
      <c r="C65" s="193"/>
      <c r="D65" s="195"/>
      <c r="E65" s="195"/>
      <c r="F65" s="195"/>
      <c r="G65" s="195"/>
      <c r="H65" s="195"/>
      <c r="I65" s="195"/>
      <c r="J65" s="195"/>
      <c r="K65" s="194"/>
      <c r="L65" s="101"/>
      <c r="M65" s="101"/>
      <c r="N65" s="101"/>
      <c r="O65" s="101"/>
      <c r="P65" s="101"/>
      <c r="Q65" s="101"/>
      <c r="R65" s="101"/>
      <c r="S65" s="101"/>
      <c r="T65" s="101"/>
      <c r="U65" s="101"/>
      <c r="V65" s="101"/>
      <c r="W65" s="101"/>
      <c r="X65" s="101"/>
      <c r="Y65" s="101"/>
      <c r="Z65" s="101"/>
      <c r="AA65" s="268"/>
      <c r="AB65" s="268"/>
      <c r="AC65" s="268"/>
      <c r="AD65" s="101"/>
      <c r="AE65" s="116"/>
      <c r="AF65" s="116"/>
      <c r="AG65" s="116"/>
      <c r="AH65" s="101"/>
      <c r="AI65" s="101"/>
      <c r="AJ65" s="101"/>
      <c r="AK65" s="101"/>
      <c r="AL65" s="101"/>
      <c r="AM65" s="101"/>
      <c r="AN65" s="101"/>
      <c r="AO65" s="101"/>
      <c r="AP65" s="101"/>
      <c r="AQ65" s="101"/>
      <c r="AR65" s="101"/>
      <c r="AS65" s="101"/>
      <c r="AT65" s="101"/>
      <c r="AU65" s="101"/>
      <c r="AV65" s="101"/>
      <c r="AW65" s="101"/>
      <c r="AX65" s="101"/>
      <c r="AY65" s="101"/>
      <c r="AZ65" s="101"/>
      <c r="BA65" s="26"/>
      <c r="BB65" s="439"/>
      <c r="BC65" s="439"/>
      <c r="BD65" s="439"/>
      <c r="CM65" s="27"/>
      <c r="CN65"/>
      <c r="CO65"/>
      <c r="CP65" s="27"/>
    </row>
    <row r="66" spans="1:99" ht="60" customHeight="1" thickBot="1">
      <c r="A66" s="29"/>
      <c r="B66" s="30"/>
      <c r="C66" s="193"/>
      <c r="D66" s="195"/>
      <c r="E66" s="195"/>
      <c r="F66" s="195"/>
      <c r="G66" s="195"/>
      <c r="H66" s="195"/>
      <c r="I66" s="195"/>
      <c r="J66" s="195"/>
      <c r="K66" s="194"/>
      <c r="L66" s="101"/>
      <c r="M66" s="101"/>
      <c r="N66" s="101"/>
      <c r="O66" s="101"/>
      <c r="P66" s="101"/>
      <c r="Q66" s="101"/>
      <c r="R66" s="101"/>
      <c r="S66" s="101"/>
      <c r="T66" s="101"/>
      <c r="U66" s="101"/>
      <c r="V66" s="101"/>
      <c r="W66" s="101"/>
      <c r="X66" s="101"/>
      <c r="Y66" s="101"/>
      <c r="Z66" s="101"/>
      <c r="AA66" s="268"/>
      <c r="AB66" s="268"/>
      <c r="AC66" s="268"/>
      <c r="AD66" s="101"/>
      <c r="AE66" s="116"/>
      <c r="AF66" s="116"/>
      <c r="AG66" s="116"/>
      <c r="AH66" s="101"/>
      <c r="AI66" s="101"/>
      <c r="AJ66" s="101"/>
      <c r="AK66" s="101"/>
      <c r="AL66" s="101"/>
      <c r="AM66" s="101"/>
      <c r="AN66" s="101"/>
      <c r="AO66" s="101"/>
      <c r="AP66" s="101"/>
      <c r="AQ66" s="101"/>
      <c r="AR66" s="101"/>
      <c r="AS66" s="101"/>
      <c r="AT66" s="101"/>
      <c r="AU66" s="101"/>
      <c r="AV66" s="101"/>
      <c r="AW66" s="101"/>
      <c r="AX66" s="101"/>
      <c r="AY66" s="101"/>
      <c r="AZ66" s="101"/>
      <c r="BA66" s="26"/>
      <c r="BB66" s="441"/>
      <c r="BC66" s="441"/>
      <c r="BD66" s="439"/>
      <c r="CM66" s="27"/>
      <c r="CN66"/>
      <c r="CO66"/>
      <c r="CP66" s="27"/>
    </row>
    <row r="67" spans="1:99" ht="60" customHeight="1" thickBot="1">
      <c r="A67" s="29"/>
      <c r="B67" s="30"/>
      <c r="C67" s="193"/>
      <c r="D67" s="195"/>
      <c r="E67" s="195"/>
      <c r="F67" s="195"/>
      <c r="G67" s="195"/>
      <c r="H67" s="195"/>
      <c r="I67" s="195"/>
      <c r="J67" s="195"/>
      <c r="K67" s="194"/>
      <c r="L67" s="101"/>
      <c r="M67" s="101"/>
      <c r="N67" s="101"/>
      <c r="O67" s="101"/>
      <c r="P67" s="101"/>
      <c r="Q67" s="371"/>
      <c r="R67" s="101"/>
      <c r="S67" s="101"/>
      <c r="T67" s="101"/>
      <c r="U67" s="101"/>
      <c r="V67" s="101"/>
      <c r="W67" s="101"/>
      <c r="X67" s="101"/>
      <c r="Y67" s="478" t="s">
        <v>7546</v>
      </c>
      <c r="Z67" s="479"/>
      <c r="AA67" s="641">
        <f>AA29</f>
        <v>3143280</v>
      </c>
      <c r="AB67" s="642"/>
      <c r="AC67" s="643"/>
      <c r="AD67" s="644" t="s">
        <v>7602</v>
      </c>
      <c r="AE67" s="645"/>
      <c r="AF67" s="648" t="s">
        <v>15</v>
      </c>
      <c r="AG67" s="649"/>
      <c r="AH67" s="646" t="s">
        <v>7547</v>
      </c>
      <c r="AI67" s="646"/>
      <c r="AJ67" s="646"/>
      <c r="AK67" s="647"/>
      <c r="AL67" s="550">
        <f>AL5</f>
        <v>3146280</v>
      </c>
      <c r="AM67" s="551"/>
      <c r="AN67" s="224"/>
      <c r="AO67" s="224"/>
      <c r="AP67" s="224"/>
      <c r="AQ67" s="224"/>
      <c r="AR67" s="224"/>
      <c r="AS67" s="505"/>
      <c r="AT67" s="505"/>
      <c r="AU67" s="505"/>
      <c r="AV67" s="505"/>
      <c r="AW67" s="505"/>
      <c r="AX67" s="101"/>
      <c r="AY67" s="101"/>
      <c r="AZ67" s="101"/>
      <c r="BA67" s="34"/>
      <c r="BB67" s="439"/>
      <c r="BC67" s="439"/>
      <c r="BD67" s="439"/>
      <c r="CM67" s="27"/>
      <c r="CN67"/>
      <c r="CO67"/>
      <c r="CP67" s="27"/>
    </row>
    <row r="68" spans="1:99" ht="16.5" customHeight="1" thickBot="1">
      <c r="A68" s="552"/>
      <c r="B68" s="556"/>
      <c r="C68" s="557" t="s">
        <v>16</v>
      </c>
      <c r="D68" s="563" t="s">
        <v>17</v>
      </c>
      <c r="E68" s="593" t="s">
        <v>18</v>
      </c>
      <c r="F68" s="605" t="s">
        <v>19</v>
      </c>
      <c r="G68" s="553" t="s">
        <v>20</v>
      </c>
      <c r="H68" s="560" t="s">
        <v>7686</v>
      </c>
      <c r="I68" s="560" t="s">
        <v>21</v>
      </c>
      <c r="J68" s="611" t="s">
        <v>22</v>
      </c>
      <c r="K68" s="614" t="s">
        <v>23</v>
      </c>
      <c r="L68" s="512" t="s">
        <v>24</v>
      </c>
      <c r="M68" s="575" t="s">
        <v>7577</v>
      </c>
      <c r="N68" s="245"/>
      <c r="O68" s="245"/>
      <c r="P68" s="245"/>
      <c r="Q68" s="37"/>
      <c r="R68" s="85" t="s">
        <v>25</v>
      </c>
      <c r="S68" s="38"/>
      <c r="T68" s="38"/>
      <c r="U68" s="38"/>
      <c r="V68" s="38"/>
      <c r="W68" s="38"/>
      <c r="X68" s="38"/>
      <c r="Y68" s="38"/>
      <c r="Z68" s="590" t="s">
        <v>26</v>
      </c>
      <c r="AA68" s="464" t="s">
        <v>27</v>
      </c>
      <c r="AB68" s="569" t="s">
        <v>28</v>
      </c>
      <c r="AC68" s="569" t="s">
        <v>29</v>
      </c>
      <c r="AD68" s="512" t="s">
        <v>30</v>
      </c>
      <c r="AE68" s="512" t="s">
        <v>7601</v>
      </c>
      <c r="AF68" s="512" t="s">
        <v>7673</v>
      </c>
      <c r="AG68" s="572" t="s">
        <v>7684</v>
      </c>
      <c r="AH68" s="443"/>
      <c r="AI68" s="467" t="s">
        <v>31</v>
      </c>
      <c r="AJ68" s="620" t="s">
        <v>7674</v>
      </c>
      <c r="AK68" s="566" t="s">
        <v>33</v>
      </c>
      <c r="AL68" s="464" t="s">
        <v>34</v>
      </c>
      <c r="AM68" s="471" t="s">
        <v>35</v>
      </c>
      <c r="AN68" s="509" t="s">
        <v>7538</v>
      </c>
      <c r="AO68" s="651" t="s">
        <v>7539</v>
      </c>
      <c r="AP68" s="242"/>
      <c r="AQ68" s="242"/>
      <c r="AR68" s="242"/>
      <c r="AS68" s="651" t="s">
        <v>200</v>
      </c>
      <c r="AT68" s="461" t="s">
        <v>7541</v>
      </c>
      <c r="AU68" s="461" t="s">
        <v>7579</v>
      </c>
      <c r="AV68" s="461" t="s">
        <v>7580</v>
      </c>
      <c r="AW68" s="461" t="s">
        <v>7581</v>
      </c>
      <c r="AX68" s="461" t="s">
        <v>7582</v>
      </c>
      <c r="AY68" s="461" t="s">
        <v>7583</v>
      </c>
      <c r="AZ68" s="461" t="s">
        <v>7584</v>
      </c>
      <c r="BA68" s="461" t="s">
        <v>7585</v>
      </c>
      <c r="BB68" s="461" t="s">
        <v>7578</v>
      </c>
      <c r="BC68" s="461" t="s">
        <v>36</v>
      </c>
      <c r="BD68" s="652" t="s">
        <v>36</v>
      </c>
      <c r="BE68" s="496" t="s">
        <v>37</v>
      </c>
      <c r="BF68" s="460" t="s">
        <v>38</v>
      </c>
      <c r="BG68" s="460" t="s">
        <v>39</v>
      </c>
      <c r="BH68" s="635" t="s">
        <v>7693</v>
      </c>
      <c r="BI68" s="460" t="s">
        <v>40</v>
      </c>
      <c r="BJ68" s="460" t="s">
        <v>41</v>
      </c>
      <c r="BK68" s="635" t="s">
        <v>7681</v>
      </c>
      <c r="BL68" s="460" t="s">
        <v>42</v>
      </c>
      <c r="BM68" s="460" t="s">
        <v>43</v>
      </c>
      <c r="BN68" s="460" t="s">
        <v>44</v>
      </c>
      <c r="BO68" s="460" t="s">
        <v>7598</v>
      </c>
      <c r="BP68" s="460" t="s">
        <v>7599</v>
      </c>
      <c r="BQ68" s="460" t="s">
        <v>7641</v>
      </c>
      <c r="BR68" s="460" t="s">
        <v>7600</v>
      </c>
      <c r="BS68" s="460" t="s">
        <v>7596</v>
      </c>
      <c r="BT68" s="460" t="s">
        <v>7597</v>
      </c>
      <c r="BU68" s="460" t="s">
        <v>45</v>
      </c>
      <c r="BV68" s="460" t="s">
        <v>46</v>
      </c>
      <c r="BW68" s="460" t="s">
        <v>47</v>
      </c>
      <c r="BX68" s="460" t="s">
        <v>48</v>
      </c>
      <c r="BY68" s="477" t="s">
        <v>7605</v>
      </c>
      <c r="BZ68" s="477" t="s">
        <v>7606</v>
      </c>
      <c r="CA68" s="460" t="s">
        <v>7607</v>
      </c>
      <c r="CB68" s="635" t="s">
        <v>7694</v>
      </c>
      <c r="CC68" s="635" t="s">
        <v>7708</v>
      </c>
      <c r="CD68" s="460" t="s">
        <v>49</v>
      </c>
      <c r="CE68" s="460" t="s">
        <v>50</v>
      </c>
      <c r="CF68" s="460" t="s">
        <v>51</v>
      </c>
      <c r="CG68" s="460" t="s">
        <v>7627</v>
      </c>
      <c r="CH68" s="477" t="s">
        <v>7648</v>
      </c>
      <c r="CI68" s="460" t="s">
        <v>7608</v>
      </c>
      <c r="CJ68" s="460" t="s">
        <v>7609</v>
      </c>
      <c r="CK68" s="460" t="s">
        <v>52</v>
      </c>
      <c r="CL68" s="460" t="s">
        <v>7625</v>
      </c>
      <c r="CM68" s="477" t="s">
        <v>7626</v>
      </c>
      <c r="CN68" s="638" t="s">
        <v>53</v>
      </c>
      <c r="CO68" s="477" t="s">
        <v>54</v>
      </c>
      <c r="CP68" s="477" t="s">
        <v>7631</v>
      </c>
      <c r="CQ68" s="650" t="s">
        <v>7656</v>
      </c>
      <c r="CR68" s="635" t="s">
        <v>7657</v>
      </c>
      <c r="CT68"/>
      <c r="CU68"/>
    </row>
    <row r="69" spans="1:99" ht="16.5" customHeight="1" thickBot="1">
      <c r="A69" s="552"/>
      <c r="B69" s="556"/>
      <c r="C69" s="558"/>
      <c r="D69" s="564"/>
      <c r="E69" s="594"/>
      <c r="F69" s="606"/>
      <c r="G69" s="554"/>
      <c r="H69" s="561"/>
      <c r="I69" s="561"/>
      <c r="J69" s="612"/>
      <c r="K69" s="615"/>
      <c r="L69" s="570"/>
      <c r="M69" s="576"/>
      <c r="N69" s="578" t="s">
        <v>7714</v>
      </c>
      <c r="O69" s="579"/>
      <c r="P69" s="580"/>
      <c r="Q69" s="608" t="s">
        <v>7531</v>
      </c>
      <c r="R69" s="573" t="s">
        <v>7665</v>
      </c>
      <c r="S69" s="589" t="s">
        <v>56</v>
      </c>
      <c r="T69" s="188"/>
      <c r="U69" s="188"/>
      <c r="V69" s="188"/>
      <c r="W69" s="188"/>
      <c r="X69" s="188"/>
      <c r="Y69" s="618" t="s">
        <v>7534</v>
      </c>
      <c r="Z69" s="591"/>
      <c r="AA69" s="465"/>
      <c r="AB69" s="570"/>
      <c r="AC69" s="570"/>
      <c r="AD69" s="513"/>
      <c r="AE69" s="513"/>
      <c r="AF69" s="513"/>
      <c r="AG69" s="573"/>
      <c r="AH69" s="445"/>
      <c r="AI69" s="468"/>
      <c r="AJ69" s="621"/>
      <c r="AK69" s="567"/>
      <c r="AL69" s="465"/>
      <c r="AM69" s="472"/>
      <c r="AN69" s="510"/>
      <c r="AO69" s="581"/>
      <c r="AP69" s="243"/>
      <c r="AQ69" s="243"/>
      <c r="AR69" s="243"/>
      <c r="AS69" s="581"/>
      <c r="AT69" s="462"/>
      <c r="AU69" s="462"/>
      <c r="AV69" s="462"/>
      <c r="AW69" s="462"/>
      <c r="AX69" s="462"/>
      <c r="AY69" s="462"/>
      <c r="AZ69" s="462"/>
      <c r="BA69" s="462"/>
      <c r="BB69" s="462"/>
      <c r="BC69" s="462"/>
      <c r="BD69" s="653"/>
      <c r="BE69" s="496"/>
      <c r="BF69" s="460"/>
      <c r="BG69" s="460"/>
      <c r="BH69" s="639"/>
      <c r="BI69" s="460"/>
      <c r="BJ69" s="460"/>
      <c r="BK69" s="639"/>
      <c r="BL69" s="460"/>
      <c r="BM69" s="460"/>
      <c r="BN69" s="460"/>
      <c r="BO69" s="460"/>
      <c r="BP69" s="460"/>
      <c r="BQ69" s="460"/>
      <c r="BR69" s="460"/>
      <c r="BS69" s="460"/>
      <c r="BT69" s="460"/>
      <c r="BU69" s="460"/>
      <c r="BV69" s="460"/>
      <c r="BW69" s="460"/>
      <c r="BX69" s="460"/>
      <c r="BY69" s="477"/>
      <c r="BZ69" s="477"/>
      <c r="CA69" s="460"/>
      <c r="CB69" s="639"/>
      <c r="CC69" s="639"/>
      <c r="CD69" s="460"/>
      <c r="CE69" s="460"/>
      <c r="CF69" s="460"/>
      <c r="CG69" s="460"/>
      <c r="CH69" s="477"/>
      <c r="CI69" s="460"/>
      <c r="CJ69" s="460"/>
      <c r="CK69" s="460"/>
      <c r="CL69" s="460"/>
      <c r="CM69" s="477"/>
      <c r="CN69" s="638"/>
      <c r="CO69" s="477"/>
      <c r="CP69" s="477"/>
      <c r="CQ69" s="650"/>
      <c r="CR69" s="636"/>
      <c r="CT69"/>
      <c r="CU69"/>
    </row>
    <row r="70" spans="1:99" ht="16.5" customHeight="1" thickBot="1">
      <c r="A70" s="552"/>
      <c r="B70" s="556"/>
      <c r="C70" s="558"/>
      <c r="D70" s="564"/>
      <c r="E70" s="594"/>
      <c r="F70" s="606"/>
      <c r="G70" s="554"/>
      <c r="H70" s="561"/>
      <c r="I70" s="561"/>
      <c r="J70" s="612"/>
      <c r="K70" s="615"/>
      <c r="L70" s="570"/>
      <c r="M70" s="576"/>
      <c r="N70" s="581"/>
      <c r="O70" s="582"/>
      <c r="P70" s="583"/>
      <c r="Q70" s="609"/>
      <c r="R70" s="573"/>
      <c r="S70" s="573"/>
      <c r="T70" s="190" t="s">
        <v>7533</v>
      </c>
      <c r="U70" s="301"/>
      <c r="V70" s="301"/>
      <c r="W70" s="190"/>
      <c r="X70" s="190"/>
      <c r="Y70" s="619"/>
      <c r="Z70" s="591"/>
      <c r="AA70" s="465"/>
      <c r="AB70" s="570"/>
      <c r="AC70" s="570"/>
      <c r="AD70" s="513"/>
      <c r="AE70" s="513"/>
      <c r="AF70" s="513"/>
      <c r="AG70" s="573"/>
      <c r="AH70" s="587" t="s">
        <v>7713</v>
      </c>
      <c r="AI70" s="469"/>
      <c r="AJ70" s="621"/>
      <c r="AK70" s="567"/>
      <c r="AL70" s="465"/>
      <c r="AM70" s="472"/>
      <c r="AN70" s="510"/>
      <c r="AO70" s="581"/>
      <c r="AP70" s="655" t="s">
        <v>7728</v>
      </c>
      <c r="AQ70" s="619"/>
      <c r="AR70" s="619"/>
      <c r="AS70" s="462" t="s">
        <v>7603</v>
      </c>
      <c r="AT70" s="462"/>
      <c r="AU70" s="462"/>
      <c r="AV70" s="462"/>
      <c r="AW70" s="462"/>
      <c r="AX70" s="462"/>
      <c r="AY70" s="462"/>
      <c r="AZ70" s="462"/>
      <c r="BA70" s="462"/>
      <c r="BB70" s="462"/>
      <c r="BC70" s="462"/>
      <c r="BD70" s="653"/>
      <c r="BE70" s="496"/>
      <c r="BF70" s="460"/>
      <c r="BG70" s="460"/>
      <c r="BH70" s="639"/>
      <c r="BI70" s="460"/>
      <c r="BJ70" s="460"/>
      <c r="BK70" s="639"/>
      <c r="BL70" s="460"/>
      <c r="BM70" s="460"/>
      <c r="BN70" s="460"/>
      <c r="BO70" s="460"/>
      <c r="BP70" s="460"/>
      <c r="BQ70" s="460"/>
      <c r="BR70" s="460"/>
      <c r="BS70" s="460"/>
      <c r="BT70" s="460"/>
      <c r="BU70" s="460"/>
      <c r="BV70" s="460"/>
      <c r="BW70" s="460"/>
      <c r="BX70" s="460"/>
      <c r="BY70" s="477"/>
      <c r="BZ70" s="477"/>
      <c r="CA70" s="460"/>
      <c r="CB70" s="639"/>
      <c r="CC70" s="639"/>
      <c r="CD70" s="460"/>
      <c r="CE70" s="460"/>
      <c r="CF70" s="460"/>
      <c r="CG70" s="460"/>
      <c r="CH70" s="477"/>
      <c r="CI70" s="460"/>
      <c r="CJ70" s="460"/>
      <c r="CK70" s="460"/>
      <c r="CL70" s="460"/>
      <c r="CM70" s="477"/>
      <c r="CN70" s="638"/>
      <c r="CO70" s="477"/>
      <c r="CP70" s="477"/>
      <c r="CQ70" s="650"/>
      <c r="CR70" s="636"/>
    </row>
    <row r="71" spans="1:99" ht="102.6" customHeight="1" thickBot="1">
      <c r="A71" s="552"/>
      <c r="B71" s="556"/>
      <c r="C71" s="559"/>
      <c r="D71" s="565"/>
      <c r="E71" s="595"/>
      <c r="F71" s="607"/>
      <c r="G71" s="555"/>
      <c r="H71" s="562"/>
      <c r="I71" s="562"/>
      <c r="J71" s="613"/>
      <c r="K71" s="616"/>
      <c r="L71" s="571"/>
      <c r="M71" s="577"/>
      <c r="N71" s="584"/>
      <c r="O71" s="585"/>
      <c r="P71" s="586"/>
      <c r="Q71" s="610"/>
      <c r="R71" s="617"/>
      <c r="S71" s="129" t="s">
        <v>7666</v>
      </c>
      <c r="T71" s="192" t="s">
        <v>7667</v>
      </c>
      <c r="U71" s="192" t="s">
        <v>7632</v>
      </c>
      <c r="V71" s="192" t="s">
        <v>7632</v>
      </c>
      <c r="W71" s="192" t="s">
        <v>7632</v>
      </c>
      <c r="X71" s="192" t="s">
        <v>7632</v>
      </c>
      <c r="Y71" s="189" t="s">
        <v>7668</v>
      </c>
      <c r="Z71" s="187" t="s">
        <v>7669</v>
      </c>
      <c r="AA71" s="466"/>
      <c r="AB71" s="571"/>
      <c r="AC71" s="571"/>
      <c r="AD71" s="514"/>
      <c r="AE71" s="514"/>
      <c r="AF71" s="514"/>
      <c r="AG71" s="574"/>
      <c r="AH71" s="588"/>
      <c r="AI71" s="470"/>
      <c r="AJ71" s="622"/>
      <c r="AK71" s="568"/>
      <c r="AL71" s="466"/>
      <c r="AM71" s="473"/>
      <c r="AN71" s="511"/>
      <c r="AO71" s="584"/>
      <c r="AP71" s="497" t="s">
        <v>7571</v>
      </c>
      <c r="AQ71" s="498"/>
      <c r="AR71" s="498"/>
      <c r="AS71" s="463"/>
      <c r="AT71" s="463"/>
      <c r="AU71" s="463"/>
      <c r="AV71" s="463"/>
      <c r="AW71" s="463"/>
      <c r="AX71" s="463"/>
      <c r="AY71" s="463"/>
      <c r="AZ71" s="463"/>
      <c r="BA71" s="463"/>
      <c r="BB71" s="463"/>
      <c r="BC71" s="463"/>
      <c r="BD71" s="654"/>
      <c r="BE71" s="496"/>
      <c r="BF71" s="460"/>
      <c r="BG71" s="460"/>
      <c r="BH71" s="640"/>
      <c r="BI71" s="460"/>
      <c r="BJ71" s="460"/>
      <c r="BK71" s="640"/>
      <c r="BL71" s="460"/>
      <c r="BM71" s="460"/>
      <c r="BN71" s="460"/>
      <c r="BO71" s="460"/>
      <c r="BP71" s="460"/>
      <c r="BQ71" s="460"/>
      <c r="BR71" s="460"/>
      <c r="BS71" s="460"/>
      <c r="BT71" s="460"/>
      <c r="BU71" s="460"/>
      <c r="BV71" s="460"/>
      <c r="BW71" s="460"/>
      <c r="BX71" s="460"/>
      <c r="BY71" s="477"/>
      <c r="BZ71" s="477"/>
      <c r="CA71" s="460"/>
      <c r="CB71" s="640"/>
      <c r="CC71" s="640"/>
      <c r="CD71" s="460"/>
      <c r="CE71" s="460"/>
      <c r="CF71" s="460"/>
      <c r="CG71" s="460"/>
      <c r="CH71" s="477"/>
      <c r="CI71" s="460"/>
      <c r="CJ71" s="460"/>
      <c r="CK71" s="460"/>
      <c r="CL71" s="460"/>
      <c r="CM71" s="477"/>
      <c r="CN71" s="638"/>
      <c r="CO71" s="477"/>
      <c r="CP71" s="477"/>
      <c r="CQ71" s="650"/>
      <c r="CR71" s="637"/>
    </row>
    <row r="72" spans="1:99" ht="30" customHeight="1" thickBot="1">
      <c r="A72" s="552"/>
      <c r="B72" s="556"/>
      <c r="C72" s="446"/>
      <c r="D72" s="447"/>
      <c r="E72" s="447"/>
      <c r="F72" s="447"/>
      <c r="G72" s="444"/>
      <c r="H72" s="444"/>
      <c r="I72" s="444"/>
      <c r="J72" s="444"/>
      <c r="K72" s="444"/>
      <c r="L72" s="444"/>
      <c r="M72" s="444"/>
      <c r="N72" s="444"/>
      <c r="O72" s="444"/>
      <c r="P72" s="444"/>
      <c r="Q72" s="448" t="s">
        <v>59</v>
      </c>
      <c r="R72" s="449">
        <f>IF(SUM(R73:R472)=SUM(S72,Y72),SUM(R73:R472),"B～Cの合計としてください")</f>
        <v>3208121</v>
      </c>
      <c r="S72" s="449">
        <f>SUM(S73:S468)</f>
        <v>3143280</v>
      </c>
      <c r="T72" s="450">
        <f>SUM(T73:T468)</f>
        <v>3143280</v>
      </c>
      <c r="U72" s="450"/>
      <c r="V72" s="450"/>
      <c r="W72" s="450"/>
      <c r="X72" s="450"/>
      <c r="Y72" s="451">
        <f>SUM(Y73:Y468)</f>
        <v>64841</v>
      </c>
      <c r="Z72" s="452"/>
      <c r="AA72" s="444"/>
      <c r="AB72" s="453"/>
      <c r="AC72" s="454"/>
      <c r="AD72" s="454"/>
      <c r="AE72" s="454"/>
      <c r="AF72" s="444"/>
      <c r="AG72" s="444"/>
      <c r="AH72" s="444"/>
      <c r="AI72" s="444"/>
      <c r="AJ72" s="444"/>
      <c r="AK72" s="444"/>
      <c r="AL72" s="444"/>
      <c r="AM72" s="444"/>
      <c r="AN72" s="444"/>
      <c r="AO72" s="444"/>
      <c r="AP72" s="455"/>
      <c r="AQ72" s="455"/>
      <c r="AR72" s="455"/>
      <c r="AS72" s="455"/>
      <c r="AT72" s="455"/>
      <c r="AU72" s="455"/>
      <c r="AV72" s="455"/>
      <c r="AW72" s="455"/>
      <c r="AX72" s="455"/>
      <c r="AY72" s="455"/>
      <c r="AZ72" s="455"/>
      <c r="BA72" s="455"/>
      <c r="BB72" s="455"/>
      <c r="BC72" s="455"/>
      <c r="BD72" s="455"/>
      <c r="BE72" s="313"/>
      <c r="BF72" s="313"/>
      <c r="BG72" s="314"/>
      <c r="BH72" s="314"/>
      <c r="BI72" s="314"/>
      <c r="BJ72" s="314"/>
      <c r="BK72" s="314"/>
      <c r="BL72" s="314"/>
      <c r="BM72" s="314"/>
      <c r="BN72" s="314"/>
      <c r="BO72" s="314"/>
      <c r="BP72" s="314"/>
      <c r="BQ72" s="314"/>
      <c r="BR72" s="314"/>
      <c r="BS72" s="313"/>
      <c r="BT72" s="313"/>
      <c r="BU72" s="313"/>
      <c r="BV72" s="313"/>
      <c r="BW72" s="313"/>
      <c r="BX72" s="313"/>
      <c r="BY72" s="314"/>
      <c r="BZ72" s="314"/>
      <c r="CA72" s="314"/>
      <c r="CB72" s="314"/>
      <c r="CC72" s="314"/>
      <c r="CD72" s="314"/>
      <c r="CE72" s="314"/>
      <c r="CF72" s="314"/>
      <c r="CG72" s="314"/>
      <c r="CH72" s="314"/>
      <c r="CI72" s="314"/>
      <c r="CJ72" s="314"/>
      <c r="CK72" s="314"/>
      <c r="CL72" s="314"/>
      <c r="CM72" s="314"/>
      <c r="CN72" s="314"/>
      <c r="CO72" s="314"/>
      <c r="CP72" s="314"/>
      <c r="CQ72" s="350"/>
    </row>
    <row r="73" spans="1:99" ht="141" customHeight="1" thickBot="1">
      <c r="A73" s="101"/>
      <c r="B73" s="438" t="s">
        <v>7683</v>
      </c>
      <c r="C73" s="352">
        <v>1</v>
      </c>
      <c r="D73" s="321" t="s">
        <v>179</v>
      </c>
      <c r="E73" s="321" t="s">
        <v>81</v>
      </c>
      <c r="F73" s="322" t="s">
        <v>83</v>
      </c>
      <c r="G73" s="322" t="s">
        <v>83</v>
      </c>
      <c r="H73" s="323" t="s">
        <v>7794</v>
      </c>
      <c r="I73" s="322" t="s">
        <v>83</v>
      </c>
      <c r="J73" s="323" t="s">
        <v>7733</v>
      </c>
      <c r="K73" s="322" t="s">
        <v>7732</v>
      </c>
      <c r="L73" s="322" t="s">
        <v>83</v>
      </c>
      <c r="M73" s="322" t="s">
        <v>124</v>
      </c>
      <c r="N73" s="322"/>
      <c r="O73" s="337"/>
      <c r="P73" s="322"/>
      <c r="Q73" s="324"/>
      <c r="R73" s="373">
        <f t="shared" ref="R73:R136" si="0">S73+Y73</f>
        <v>1915174</v>
      </c>
      <c r="S73" s="373">
        <f>T73</f>
        <v>1915174</v>
      </c>
      <c r="T73" s="374">
        <v>1915174</v>
      </c>
      <c r="U73" s="456"/>
      <c r="V73" s="456"/>
      <c r="W73" s="456"/>
      <c r="X73" s="456"/>
      <c r="Y73" s="374">
        <v>0</v>
      </c>
      <c r="Z73" s="374">
        <v>315174</v>
      </c>
      <c r="AA73" s="323" t="s">
        <v>7734</v>
      </c>
      <c r="AB73" s="322" t="s">
        <v>103</v>
      </c>
      <c r="AC73" s="325" t="s">
        <v>83</v>
      </c>
      <c r="AD73" s="325" t="s">
        <v>103</v>
      </c>
      <c r="AE73" s="325" t="s">
        <v>103</v>
      </c>
      <c r="AF73" s="326"/>
      <c r="AG73" s="326" t="s">
        <v>186</v>
      </c>
      <c r="AH73" s="326" t="s">
        <v>7688</v>
      </c>
      <c r="AI73" s="323" t="s">
        <v>7576</v>
      </c>
      <c r="AJ73" s="323" t="s">
        <v>7576</v>
      </c>
      <c r="AK73" s="323" t="s">
        <v>7554</v>
      </c>
      <c r="AL73" s="323" t="s">
        <v>7735</v>
      </c>
      <c r="AM73" s="323" t="s">
        <v>7615</v>
      </c>
      <c r="AN73" s="323" t="s">
        <v>7736</v>
      </c>
      <c r="AO73" s="322" t="s">
        <v>3775</v>
      </c>
      <c r="AP73" s="322"/>
      <c r="AQ73" s="322"/>
      <c r="AR73" s="322"/>
      <c r="AS73" s="328"/>
      <c r="AT73" s="327"/>
      <c r="AU73" s="327"/>
      <c r="AV73" s="327"/>
      <c r="AW73" s="327"/>
      <c r="AX73" s="327"/>
      <c r="AY73" s="327"/>
      <c r="AZ73" s="327"/>
      <c r="BA73" s="327"/>
      <c r="BB73" s="328" t="s">
        <v>133</v>
      </c>
      <c r="BC73" s="328"/>
      <c r="BD73" s="328"/>
      <c r="BE73" s="329" t="str">
        <f>IF(F73="","",IF(分岐管理シート!D73=1,"","error"))</f>
        <v/>
      </c>
      <c r="BF73" s="330" t="str">
        <f>IF(F73="","",IF(分岐管理シート!E73&gt;0,"","error"))</f>
        <v/>
      </c>
      <c r="BG73" s="330" t="str">
        <f>IF(F73="","",IF(分岐管理シート!G73=0,"error",""))</f>
        <v/>
      </c>
      <c r="BH73" s="330" t="str">
        <f>IF(F73="","",IF(分岐管理シート!H73=0,"error",""))</f>
        <v/>
      </c>
      <c r="BI73" s="329" t="str">
        <f>IF(F73="","",IF(分岐管理シート!I73=2,"","error"))</f>
        <v/>
      </c>
      <c r="BJ73" s="330" t="str">
        <f t="shared" ref="BJ73:BJ136" si="1">IF(F73="","",IF(J73="","error",""))</f>
        <v/>
      </c>
      <c r="BK73" s="330" t="str">
        <f t="shared" ref="BK73:BK136" si="2">IF(F73="","",IF(COUNTIF($J$73:$J$472,J73)&gt;1,"error",""))</f>
        <v/>
      </c>
      <c r="BL73" s="330" t="str">
        <f>IF(F73="","",IF(AND(分岐管理シート!D73=1,分岐管理シート!K73=1),"","error"))</f>
        <v/>
      </c>
      <c r="BM73" s="329" t="str">
        <f>IF(F73="","",IF(分岐管理シート!L73=2,"","error"))</f>
        <v/>
      </c>
      <c r="BN73" s="330" t="str">
        <f>IF(F73="","",IF(分岐管理シート!M73&lt;1,"error",""))</f>
        <v/>
      </c>
      <c r="BO73" s="330" t="str">
        <f>IF(F73="","",IF(AND(D73="R7_補正",分岐管理シート!M73&lt;12,分岐管理シート!M73&gt;0),"","error"))</f>
        <v/>
      </c>
      <c r="BP73" s="330" t="str">
        <f>IF(AND(分岐管理シート!M73&lt;&gt;1,SUM(分岐管理シート!N73:P73)&gt;0),"error","")</f>
        <v/>
      </c>
      <c r="BQ73" s="330" t="str">
        <f>IF(OR(AND(分岐管理シート!N73=0,OR(分岐管理シート!O73&lt;&gt;0,分岐管理シート!P73&lt;&gt;0)),AND(分岐管理シート!O73=0,分岐管理シート!P73&lt;&gt;0)),"error","")</f>
        <v/>
      </c>
      <c r="BR73" s="330" t="str" cm="1">
        <f t="array" ref="BR73">IF(SUMPRODUCT(COUNTIF(N73:P73,N73:P73))&gt;COUNTA(N73:P73),"error","")</f>
        <v/>
      </c>
      <c r="BS73" s="330" t="str">
        <f t="shared" ref="BS73:BS136" si="3">IF(AND(COUNTIF(M73,"*推奨*")&gt;0,Q73=""),"error","")</f>
        <v/>
      </c>
      <c r="BT73" s="330" t="str">
        <f t="shared" ref="BT73:BT136" si="4">IF(AND(COUNTIF(M73,"*推奨*")=0,Q73&lt;&gt;""),"error","")</f>
        <v/>
      </c>
      <c r="BU73" s="330" t="str">
        <f t="shared" ref="BU73:BU136" si="5">IF(F73="","",IF(AND(T73&gt;0,Y73&gt;=0,R73=S73+Y73,S73=T73),"","error"))</f>
        <v/>
      </c>
      <c r="BV73" s="330" t="str">
        <f t="shared" ref="BV73:BV136" si="6">IF(F73="","",IF(S73=INT(S73),"","error"))</f>
        <v/>
      </c>
      <c r="BW73" s="330" t="str">
        <f>IF(F73="","",IF(R73&lt;Z73,"error",""))</f>
        <v/>
      </c>
      <c r="BX73" s="330" t="str">
        <f t="shared" ref="BX73:BX136" si="7">IF(F73="","",IF(AA73="","error",""))</f>
        <v/>
      </c>
      <c r="BY73" s="330" t="str">
        <f>IF(F73="","",IF(PRODUCT(分岐管理シート!AB73:'分岐管理シート'!AE73)=0,"error",""))</f>
        <v/>
      </c>
      <c r="BZ73" s="330" t="str">
        <f>IF(F73="","",IF(AND(AE73="○",分岐管理シート!AF73=0),"error",""))</f>
        <v/>
      </c>
      <c r="CA73" s="330" t="str">
        <f>IF(F73="","",IF(AND(分岐管理シート!AE73&lt;2,実施計画様式!AF73&lt;&gt;""),"error",""))</f>
        <v/>
      </c>
      <c r="CB73" s="330" t="str">
        <f>IF(F73="","",IF(AND(分岐管理シート!D73=1,分岐管理シート!AG73&gt;0,分岐管理シート!AG73&lt;24),"","error"))</f>
        <v/>
      </c>
      <c r="CC73" s="330" t="str">
        <f>IF(F73="","",IF(OR(AND(分岐管理シート!BH73="予算化方法",分岐管理シート!AH73&gt;0,分岐管理シート!AH73&lt;4),AND(分岐管理シート!BH73="予算化方法_未定なし",分岐管理シート!AH73&gt;0,分岐管理シート!AH73&lt;3)),"","error"))</f>
        <v/>
      </c>
      <c r="CD73" s="330" t="str">
        <f>IF(F73="","",IF(OR(分岐管理シート!AI73&lt;14,分岐管理シート!AI73&gt;25,分岐管理シート!AI73&gt;分岐管理シート!AJ73,分岐管理シート!AI73&gt;分岐管理シート!AK73),"error",""))</f>
        <v/>
      </c>
      <c r="CE73" s="330" t="str">
        <f>IF(F73="","",IF(OR(分岐管理シート!AJ73&lt;14,分岐管理シート!AJ73&gt;25,分岐管理シート!AJ73&lt;分岐管理シート!AI73,分岐管理シート!AJ73&gt;分岐管理シート!AK73),"error",""))</f>
        <v/>
      </c>
      <c r="CF73" s="330" t="str">
        <f>IF(F73="","",IF(OR(分岐管理シート!AK73&lt;14,分岐管理シート!AK73&gt;26,分岐管理シート!AK73&lt;分岐管理シート!AI73,分岐管理シート!AK73&lt;分岐管理シート!AJ73),"error",""))</f>
        <v/>
      </c>
      <c r="CG73" s="330" t="str">
        <f>IF(F73="","",IF(AND(AD73="－",分岐管理シート!AK73&gt;25),"error",""))</f>
        <v/>
      </c>
      <c r="CH73" s="330" t="str">
        <f>IF(F73="","",IF(AL73="","error",""))</f>
        <v/>
      </c>
      <c r="CI73" s="330" t="str">
        <f>IF(F73="","",IF(分岐管理シート!AM73&lt;1,"error",""))</f>
        <v/>
      </c>
      <c r="CJ73" s="330" t="str">
        <f>IF(F73="","",IF(分岐管理シート!AN73&lt;1,"error",""))</f>
        <v/>
      </c>
      <c r="CK73" s="331" t="str">
        <f t="shared" ref="CK73:CK136" si="8">IF(F73="","",IF(COUNTA(AO73:AR73)&gt;0,"","error"))</f>
        <v/>
      </c>
      <c r="CL73" s="330" t="str">
        <f>IF(F73="","",IF(AND(SUM(分岐管理シート!AO73:AR73)&gt;180,分岐管理シート!AS73&lt;1),"error",""))</f>
        <v/>
      </c>
      <c r="CM73" s="332" t="str">
        <f>IF(F73="","",IF(AND(分岐管理シート!D73=1,分岐管理シート!BB73&gt;0,分岐管理シート!BB73&lt;7),"","error"))</f>
        <v/>
      </c>
      <c r="CN73" s="333"/>
      <c r="CO73" s="331" t="str">
        <f>IF(分岐管理シート!BP73=0,"","error")</f>
        <v/>
      </c>
      <c r="CP73" s="334" t="str">
        <f>IF(AND(F73="",SUM(分岐管理シート!D73:BB73)&gt;0),"error","")</f>
        <v/>
      </c>
      <c r="CQ73" s="114" t="str">
        <f>IF(AND(分岐管理シート!A73="",COUNTA(実施計画様式!D73:BB73)&gt;2),"error","")</f>
        <v/>
      </c>
      <c r="CR73" s="114" t="str">
        <f>IF(AND(分岐管理シート!A73&lt;&gt;"",実施計画様式!F73="",実施計画様式!BG14&gt;0),"error","")</f>
        <v/>
      </c>
    </row>
    <row r="74" spans="1:99" ht="342.6" customHeight="1">
      <c r="A74" s="101"/>
      <c r="B74" s="351"/>
      <c r="C74" s="353">
        <v>2</v>
      </c>
      <c r="D74" s="335" t="s">
        <v>179</v>
      </c>
      <c r="E74" s="375" t="s">
        <v>81</v>
      </c>
      <c r="F74" s="337" t="s">
        <v>83</v>
      </c>
      <c r="G74" s="337" t="s">
        <v>83</v>
      </c>
      <c r="H74" s="336" t="s">
        <v>7772</v>
      </c>
      <c r="I74" s="337" t="s">
        <v>83</v>
      </c>
      <c r="J74" s="336" t="s">
        <v>7737</v>
      </c>
      <c r="K74" s="337" t="s">
        <v>7732</v>
      </c>
      <c r="L74" s="337" t="s">
        <v>83</v>
      </c>
      <c r="M74" s="337" t="s">
        <v>132</v>
      </c>
      <c r="N74" s="337"/>
      <c r="O74" s="337"/>
      <c r="P74" s="337"/>
      <c r="Q74" s="336"/>
      <c r="R74" s="376">
        <f t="shared" si="0"/>
        <v>262220</v>
      </c>
      <c r="S74" s="377">
        <f>T74</f>
        <v>262220</v>
      </c>
      <c r="T74" s="378">
        <v>262220</v>
      </c>
      <c r="U74" s="457"/>
      <c r="V74" s="457"/>
      <c r="W74" s="457"/>
      <c r="X74" s="457"/>
      <c r="Y74" s="378"/>
      <c r="Z74" s="378">
        <v>1220</v>
      </c>
      <c r="AA74" s="336" t="s">
        <v>7738</v>
      </c>
      <c r="AB74" s="337" t="s">
        <v>103</v>
      </c>
      <c r="AC74" s="379" t="s">
        <v>83</v>
      </c>
      <c r="AD74" s="379" t="s">
        <v>103</v>
      </c>
      <c r="AE74" s="379" t="s">
        <v>103</v>
      </c>
      <c r="AF74" s="380"/>
      <c r="AG74" s="380" t="s">
        <v>183</v>
      </c>
      <c r="AH74" s="428" t="s">
        <v>7688</v>
      </c>
      <c r="AI74" s="336" t="s">
        <v>7576</v>
      </c>
      <c r="AJ74" s="336" t="s">
        <v>7576</v>
      </c>
      <c r="AK74" s="336" t="s">
        <v>7549</v>
      </c>
      <c r="AL74" s="381" t="s">
        <v>7739</v>
      </c>
      <c r="AM74" s="382" t="s">
        <v>7615</v>
      </c>
      <c r="AN74" s="336" t="s">
        <v>7736</v>
      </c>
      <c r="AO74" s="412" t="s">
        <v>3807</v>
      </c>
      <c r="AP74" s="413"/>
      <c r="AQ74" s="413"/>
      <c r="AR74" s="337"/>
      <c r="AS74" s="383"/>
      <c r="AT74" s="384"/>
      <c r="AU74" s="384"/>
      <c r="AV74" s="384"/>
      <c r="AW74" s="384"/>
      <c r="AX74" s="384"/>
      <c r="AY74" s="384"/>
      <c r="AZ74" s="384"/>
      <c r="BA74" s="384"/>
      <c r="BB74" s="383" t="s">
        <v>7563</v>
      </c>
      <c r="BC74" s="385"/>
      <c r="BD74" s="385"/>
      <c r="BE74" s="274" t="str">
        <f>IF(F74="","",IF(分岐管理シート!D74=1,"","error"))</f>
        <v/>
      </c>
      <c r="BF74" s="275" t="str">
        <f>IF(F74="","",IF(分岐管理シート!E74&gt;0,"","error"))</f>
        <v/>
      </c>
      <c r="BG74" s="276" t="str">
        <f>IF(F74="","",IF(分岐管理シート!G74=0,"error",""))</f>
        <v/>
      </c>
      <c r="BH74" s="276" t="str">
        <f>IF(F74="","",IF(分岐管理シート!H74=0,"error",""))</f>
        <v/>
      </c>
      <c r="BI74" s="277" t="str">
        <f>IF(F74="","",IF(分岐管理シート!I74=2,"","error"))</f>
        <v/>
      </c>
      <c r="BJ74" s="276" t="str">
        <f t="shared" si="1"/>
        <v/>
      </c>
      <c r="BK74" s="276" t="str">
        <f t="shared" si="2"/>
        <v/>
      </c>
      <c r="BL74" s="275" t="str">
        <f>IF(F74="","",IF(AND(分岐管理シート!D74=1,分岐管理シート!K74=1),"","error"))</f>
        <v/>
      </c>
      <c r="BM74" s="274" t="str">
        <f>IF(F74="","",IF(分岐管理シート!L74=2,"","error"))</f>
        <v/>
      </c>
      <c r="BN74" s="276" t="str">
        <f>IF(F74="","",IF(分岐管理シート!M74&lt;1,"error",""))</f>
        <v/>
      </c>
      <c r="BO74" s="276" t="str">
        <f>IF(F74="","",IF(AND(D74="R7_補正",分岐管理シート!M74&lt;12,分岐管理シート!M74&gt;0),"","error"))</f>
        <v/>
      </c>
      <c r="BP74" s="276" t="str">
        <f>IF(AND(分岐管理シート!M74&lt;&gt;1,SUM(分岐管理シート!N74:P74)&gt;0),"error","")</f>
        <v/>
      </c>
      <c r="BQ74" s="275" t="str">
        <f>IF(OR(AND(分岐管理シート!N74=0,OR(分岐管理シート!O74&lt;&gt;0,分岐管理シート!P74&lt;&gt;0)),AND(分岐管理シート!O74=0,分岐管理シート!P74&lt;&gt;0)),"error","")</f>
        <v/>
      </c>
      <c r="BR74" s="338" t="str" cm="1">
        <f t="array" ref="BR74">IF(SUMPRODUCT(COUNTIF(N74:P74,N74:P74))&gt;COUNTA(N74:P74),"error","")</f>
        <v/>
      </c>
      <c r="BS74" s="276" t="str">
        <f t="shared" si="3"/>
        <v/>
      </c>
      <c r="BT74" s="276" t="str">
        <f t="shared" si="4"/>
        <v/>
      </c>
      <c r="BU74" s="275" t="str">
        <f t="shared" si="5"/>
        <v/>
      </c>
      <c r="BV74" s="276" t="str">
        <f t="shared" si="6"/>
        <v/>
      </c>
      <c r="BW74" s="276" t="str">
        <f>IF(F74="","",IF(R74&lt;Z74,"error",""))</f>
        <v/>
      </c>
      <c r="BX74" s="276" t="str">
        <f t="shared" si="7"/>
        <v/>
      </c>
      <c r="BY74" s="276" t="str">
        <f>IF(F74="","",IF(PRODUCT(分岐管理シート!AB74:'分岐管理シート'!AE74)=0,"error",""))</f>
        <v/>
      </c>
      <c r="BZ74" s="276" t="str">
        <f>IF(F74="","",IF(AND(AE74="○",分岐管理シート!AF74=0),"error",""))</f>
        <v/>
      </c>
      <c r="CA74" s="276" t="str">
        <f>IF(F74="","",IF(AND(分岐管理シート!AE74&lt;2,実施計画様式!AF74&lt;&gt;""),"error",""))</f>
        <v/>
      </c>
      <c r="CB74" s="275" t="str">
        <f>IF(F74="","",IF(AND(分岐管理シート!D74=1,分岐管理シート!AG74&gt;0,分岐管理シート!AG74&lt;24),"","error"))</f>
        <v/>
      </c>
      <c r="CC74" s="275" t="str">
        <f>IF(F74="","",IF(OR(AND(分岐管理シート!BH74="予算化方法",分岐管理シート!AH74&gt;0,分岐管理シート!AH74&lt;4),AND(分岐管理シート!BH74="予算化方法_未定なし",分岐管理シート!AH74&gt;0,分岐管理シート!AH74&lt;3)),"","error"))</f>
        <v/>
      </c>
      <c r="CD74" s="275" t="str">
        <f>IF(F74="","",IF(OR(分岐管理シート!AI74&lt;14,分岐管理シート!AI74&gt;25,分岐管理シート!AI74&gt;分岐管理シート!AJ74,分岐管理シート!AI74&gt;分岐管理シート!AK74),"error",""))</f>
        <v/>
      </c>
      <c r="CE74" s="276" t="str">
        <f>IF(F74="","",IF(OR(分岐管理シート!AJ74&lt;14,分岐管理シート!AJ74&gt;25,分岐管理シート!AJ74&lt;分岐管理シート!AI74,分岐管理シート!AJ74&gt;分岐管理シート!AK74),"error",""))</f>
        <v/>
      </c>
      <c r="CF74" s="275" t="str">
        <f>IF(F74="","",IF(OR(分岐管理シート!AK74&lt;14,分岐管理シート!AK74&gt;26,分岐管理シート!AK74&lt;分岐管理シート!AI74,分岐管理シート!AK74&lt;分岐管理シート!AJ74),"error",""))</f>
        <v/>
      </c>
      <c r="CG74" s="276" t="str">
        <f>IF(F74="","",IF(AND(AD74="－",分岐管理シート!AK74&gt;25),"error",""))</f>
        <v/>
      </c>
      <c r="CH74" s="275" t="str">
        <f>IF(F74="","",IF(AL74="","error",""))</f>
        <v/>
      </c>
      <c r="CI74" s="276" t="str">
        <f>IF(F74="","",IF(分岐管理シート!AM74&lt;1,"error",""))</f>
        <v/>
      </c>
      <c r="CJ74" s="275" t="str">
        <f>IF(F74="","",IF(分岐管理シート!AN74&lt;1,"error",""))</f>
        <v/>
      </c>
      <c r="CK74" s="279" t="str">
        <f t="shared" si="8"/>
        <v/>
      </c>
      <c r="CL74" s="276" t="str">
        <f>IF(F74="","",IF(AND(SUM(分岐管理シート!AO74:AR74)&gt;180,分岐管理シート!AS74&lt;1),"error",""))</f>
        <v/>
      </c>
      <c r="CM74" s="299" t="str">
        <f>IF(F74="","",IF(AND(分岐管理シート!D74=1,分岐管理シート!BB74&gt;0,分岐管理シート!BB74&lt;7),"","error"))</f>
        <v/>
      </c>
      <c r="CN74" s="280"/>
      <c r="CO74" s="276" t="str">
        <f>IF(分岐管理シート!BP74=0,"","error")</f>
        <v/>
      </c>
      <c r="CP74" s="339" t="str">
        <f>IF(AND(F74="",SUM(分岐管理シート!D74:BB74)&gt;0),"error","")</f>
        <v/>
      </c>
    </row>
    <row r="75" spans="1:99" ht="284.39999999999998" customHeight="1">
      <c r="A75" s="101"/>
      <c r="B75" s="351"/>
      <c r="C75" s="130">
        <v>3</v>
      </c>
      <c r="D75" s="386" t="s">
        <v>179</v>
      </c>
      <c r="E75" s="386" t="s">
        <v>81</v>
      </c>
      <c r="F75" s="174" t="s">
        <v>83</v>
      </c>
      <c r="G75" s="174" t="s">
        <v>83</v>
      </c>
      <c r="H75" s="173" t="s">
        <v>7773</v>
      </c>
      <c r="I75" s="174" t="s">
        <v>83</v>
      </c>
      <c r="J75" s="173" t="s">
        <v>7740</v>
      </c>
      <c r="K75" s="174" t="s">
        <v>7732</v>
      </c>
      <c r="L75" s="174" t="s">
        <v>83</v>
      </c>
      <c r="M75" s="174" t="s">
        <v>124</v>
      </c>
      <c r="N75" s="387" t="s">
        <v>129</v>
      </c>
      <c r="O75" s="174"/>
      <c r="P75" s="174"/>
      <c r="Q75" s="388"/>
      <c r="R75" s="389">
        <f t="shared" si="0"/>
        <v>103764</v>
      </c>
      <c r="S75" s="390">
        <f>T75</f>
        <v>103764</v>
      </c>
      <c r="T75" s="391">
        <v>103764</v>
      </c>
      <c r="U75" s="458"/>
      <c r="V75" s="458"/>
      <c r="W75" s="458"/>
      <c r="X75" s="458"/>
      <c r="Y75" s="391"/>
      <c r="Z75" s="391"/>
      <c r="AA75" s="173" t="s">
        <v>7774</v>
      </c>
      <c r="AB75" s="174" t="s">
        <v>103</v>
      </c>
      <c r="AC75" s="392" t="s">
        <v>103</v>
      </c>
      <c r="AD75" s="392" t="s">
        <v>103</v>
      </c>
      <c r="AE75" s="392" t="s">
        <v>103</v>
      </c>
      <c r="AF75" s="393"/>
      <c r="AG75" s="393" t="s">
        <v>7576</v>
      </c>
      <c r="AH75" s="429" t="s">
        <v>7688</v>
      </c>
      <c r="AI75" s="173" t="s">
        <v>7576</v>
      </c>
      <c r="AJ75" s="173" t="s">
        <v>7576</v>
      </c>
      <c r="AK75" s="173" t="s">
        <v>7560</v>
      </c>
      <c r="AL75" s="394" t="s">
        <v>7775</v>
      </c>
      <c r="AM75" s="173" t="s">
        <v>7622</v>
      </c>
      <c r="AN75" s="173" t="s">
        <v>7736</v>
      </c>
      <c r="AO75" s="174" t="s">
        <v>3786</v>
      </c>
      <c r="AP75" s="174"/>
      <c r="AQ75" s="174"/>
      <c r="AR75" s="174"/>
      <c r="AS75" s="395"/>
      <c r="AT75" s="396"/>
      <c r="AU75" s="396"/>
      <c r="AV75" s="396"/>
      <c r="AW75" s="396"/>
      <c r="AX75" s="396"/>
      <c r="AY75" s="396"/>
      <c r="AZ75" s="396"/>
      <c r="BA75" s="396"/>
      <c r="BB75" s="397" t="s">
        <v>7563</v>
      </c>
      <c r="BC75" s="395"/>
      <c r="BD75" s="395"/>
      <c r="BE75" s="281" t="str">
        <f>IF(F75="","",IF(分岐管理シート!D75=1,"","error"))</f>
        <v/>
      </c>
      <c r="BF75" s="282" t="str">
        <f>IF(F75="","",IF(分岐管理シート!E75&gt;0,"","error"))</f>
        <v/>
      </c>
      <c r="BG75" s="283" t="str">
        <f>IF(F75="","",IF(分岐管理シート!G75=0,"error",""))</f>
        <v/>
      </c>
      <c r="BH75" s="283" t="str">
        <f>IF(F75="","",IF(分岐管理シート!H75=0,"error",""))</f>
        <v/>
      </c>
      <c r="BI75" s="284" t="str">
        <f>IF(F75="","",IF(分岐管理シート!I75=2,"","error"))</f>
        <v/>
      </c>
      <c r="BJ75" s="283" t="str">
        <f t="shared" si="1"/>
        <v/>
      </c>
      <c r="BK75" s="283" t="str">
        <f t="shared" si="2"/>
        <v/>
      </c>
      <c r="BL75" s="283" t="str">
        <f>IF(F75="","",IF(AND(分岐管理シート!D75=1,分岐管理シート!K75=1),"","error"))</f>
        <v/>
      </c>
      <c r="BM75" s="281" t="str">
        <f>IF(F75="","",IF(分岐管理シート!L75=2,"","error"))</f>
        <v/>
      </c>
      <c r="BN75" s="283" t="str">
        <f>IF(F75="","",IF(分岐管理シート!M75&lt;1,"error",""))</f>
        <v/>
      </c>
      <c r="BO75" s="283" t="str">
        <f>IF(F75="","",IF(AND(D75="R7_補正",分岐管理シート!M75&lt;12,分岐管理シート!M75&gt;0),"","error"))</f>
        <v/>
      </c>
      <c r="BP75" s="283" t="str">
        <f>IF(AND(分岐管理シート!M75&lt;&gt;1,SUM(分岐管理シート!N75:P75)&gt;0),"error","")</f>
        <v/>
      </c>
      <c r="BQ75" s="282" t="str">
        <f>IF(OR(AND(分岐管理シート!N75=0,OR(分岐管理シート!O75&lt;&gt;0,分岐管理シート!P75&lt;&gt;0)),AND(分岐管理シート!O75=0,分岐管理シート!P75&lt;&gt;0)),"error","")</f>
        <v/>
      </c>
      <c r="BR75" s="285" t="str" cm="1">
        <f t="array" ref="BR75">IF(SUMPRODUCT(COUNTIF(N75:P75,N75:P75))&gt;COUNTA(N75:P75),"error","")</f>
        <v/>
      </c>
      <c r="BS75" s="283" t="str">
        <f t="shared" si="3"/>
        <v/>
      </c>
      <c r="BT75" s="283" t="str">
        <f t="shared" si="4"/>
        <v/>
      </c>
      <c r="BU75" s="283" t="str">
        <f t="shared" si="5"/>
        <v/>
      </c>
      <c r="BV75" s="283" t="str">
        <f t="shared" si="6"/>
        <v/>
      </c>
      <c r="BW75" s="283" t="str">
        <f t="shared" ref="BW75:BW138" si="9">IF(F74="","",IF(R74&lt;Z74,"error",""))</f>
        <v/>
      </c>
      <c r="BX75" s="283" t="str">
        <f t="shared" si="7"/>
        <v/>
      </c>
      <c r="BY75" s="283" t="str">
        <f>IF(F75="","",IF(PRODUCT(分岐管理シート!AB75:'分岐管理シート'!AE75)=0,"error",""))</f>
        <v/>
      </c>
      <c r="BZ75" s="278" t="str">
        <f>IF(F75="","",IF(AND(AE75="○",分岐管理シート!AF75=0),"error",""))</f>
        <v/>
      </c>
      <c r="CA75" s="283" t="str">
        <f>IF(F75="","",IF(AND(分岐管理シート!AE75&lt;2,実施計画様式!AF75&lt;&gt;""),"error",""))</f>
        <v/>
      </c>
      <c r="CB75" s="282" t="str">
        <f>IF(F75="","",IF(AND(分岐管理シート!D75=1,分岐管理シート!AG75&gt;0,分岐管理シート!AG75&lt;24),"","error"))</f>
        <v/>
      </c>
      <c r="CC75" s="282" t="str">
        <f>IF(F75="","",IF(OR(AND(分岐管理シート!BH75="予算化方法",分岐管理シート!AH75&gt;0,分岐管理シート!AH75&lt;4),AND(分岐管理シート!BH75="予算化方法_未定なし",分岐管理シート!AH75&gt;0,分岐管理シート!AH75&lt;3)),"","error"))</f>
        <v/>
      </c>
      <c r="CD75" s="283" t="str">
        <f>IF(F75="","",IF(OR(分岐管理シート!AI75&lt;14,分岐管理シート!AI75&gt;25,分岐管理シート!AI75&gt;分岐管理シート!AJ75,分岐管理シート!AI75&gt;分岐管理シート!AK75),"error",""))</f>
        <v/>
      </c>
      <c r="CE75" s="283" t="str">
        <f>IF(F75="","",IF(OR(分岐管理シート!AJ75&lt;14,分岐管理シート!AJ75&gt;25,分岐管理シート!AJ75&lt;分岐管理シート!AI75,分岐管理シート!AJ75&gt;分岐管理シート!AK75),"error",""))</f>
        <v/>
      </c>
      <c r="CF75" s="282" t="str">
        <f>IF(F75="","",IF(OR(分岐管理シート!AK75&lt;14,分岐管理シート!AK75&gt;26,分岐管理シート!AK75&lt;分岐管理シート!AI75,分岐管理シート!AK75&lt;分岐管理シート!AJ75),"error",""))</f>
        <v/>
      </c>
      <c r="CG75" s="283" t="str">
        <f>IF(F75="","",IF(AND(AD75="－",分岐管理シート!AK75&gt;25),"error",""))</f>
        <v/>
      </c>
      <c r="CH75" s="283" t="str">
        <f>IF(F75="","",IF(AL75="","error",""))</f>
        <v/>
      </c>
      <c r="CI75" s="278" t="str">
        <f>IF(F75="","",IF(分岐管理シート!AM75&lt;1,"error",""))</f>
        <v/>
      </c>
      <c r="CJ75" s="283" t="str">
        <f>IF(F75="","",IF(分岐管理シート!AN75&lt;1,"error",""))</f>
        <v/>
      </c>
      <c r="CK75" s="287" t="str">
        <f t="shared" si="8"/>
        <v/>
      </c>
      <c r="CL75" s="283" t="str">
        <f>IF(F75="","",IF(AND(SUM(分岐管理シート!AO75:AR75)&gt;180,分岐管理シート!AS75&lt;1),"error",""))</f>
        <v/>
      </c>
      <c r="CM75" s="283" t="str">
        <f>IF(F75="","",IF(AND(分岐管理シート!D75=1,分岐管理シート!BB75&gt;0,分岐管理シート!BB75&lt;7),"","error"))</f>
        <v/>
      </c>
      <c r="CN75" s="286"/>
      <c r="CO75" s="283" t="str">
        <f>IF(分岐管理シート!BP75=0,"","error")</f>
        <v/>
      </c>
      <c r="CP75" s="340" t="str">
        <f>IF(AND(F75="",SUM(分岐管理シート!D75:BB75)&gt;0),"error","")</f>
        <v/>
      </c>
    </row>
    <row r="76" spans="1:99" ht="189" customHeight="1">
      <c r="A76" s="101"/>
      <c r="B76" s="101"/>
      <c r="C76" s="130">
        <v>4</v>
      </c>
      <c r="D76" s="386" t="s">
        <v>179</v>
      </c>
      <c r="E76" s="386" t="s">
        <v>81</v>
      </c>
      <c r="F76" s="174" t="s">
        <v>83</v>
      </c>
      <c r="G76" s="174" t="s">
        <v>83</v>
      </c>
      <c r="H76" s="173" t="s">
        <v>7776</v>
      </c>
      <c r="I76" s="174" t="s">
        <v>83</v>
      </c>
      <c r="J76" s="173" t="s">
        <v>7741</v>
      </c>
      <c r="K76" s="174" t="s">
        <v>7732</v>
      </c>
      <c r="L76" s="174" t="s">
        <v>83</v>
      </c>
      <c r="M76" s="174" t="s">
        <v>124</v>
      </c>
      <c r="N76" s="387" t="s">
        <v>129</v>
      </c>
      <c r="O76" s="174"/>
      <c r="P76" s="398"/>
      <c r="Q76" s="388"/>
      <c r="R76" s="389">
        <f t="shared" si="0"/>
        <v>123183</v>
      </c>
      <c r="S76" s="399">
        <f t="shared" ref="S76:S139" si="10">T76</f>
        <v>123183</v>
      </c>
      <c r="T76" s="391">
        <v>123183</v>
      </c>
      <c r="U76" s="458"/>
      <c r="V76" s="458"/>
      <c r="W76" s="458"/>
      <c r="X76" s="458"/>
      <c r="Y76" s="391"/>
      <c r="Z76" s="391"/>
      <c r="AA76" s="173" t="s">
        <v>7799</v>
      </c>
      <c r="AB76" s="174" t="s">
        <v>103</v>
      </c>
      <c r="AC76" s="392" t="s">
        <v>83</v>
      </c>
      <c r="AD76" s="392" t="s">
        <v>103</v>
      </c>
      <c r="AE76" s="392" t="s">
        <v>103</v>
      </c>
      <c r="AF76" s="393"/>
      <c r="AG76" s="393" t="s">
        <v>7576</v>
      </c>
      <c r="AH76" s="393" t="s">
        <v>7688</v>
      </c>
      <c r="AI76" s="173" t="s">
        <v>7576</v>
      </c>
      <c r="AJ76" s="173" t="s">
        <v>7576</v>
      </c>
      <c r="AK76" s="173" t="s">
        <v>7556</v>
      </c>
      <c r="AL76" s="394" t="s">
        <v>7742</v>
      </c>
      <c r="AM76" s="173" t="s">
        <v>7622</v>
      </c>
      <c r="AN76" s="173" t="s">
        <v>7736</v>
      </c>
      <c r="AO76" s="387" t="s">
        <v>3786</v>
      </c>
      <c r="AP76" s="174"/>
      <c r="AQ76" s="174"/>
      <c r="AR76" s="174"/>
      <c r="AS76" s="395"/>
      <c r="AT76" s="396"/>
      <c r="AU76" s="396"/>
      <c r="AV76" s="396"/>
      <c r="AW76" s="396"/>
      <c r="AX76" s="396"/>
      <c r="AY76" s="396"/>
      <c r="AZ76" s="396"/>
      <c r="BA76" s="396"/>
      <c r="BB76" s="397" t="s">
        <v>7563</v>
      </c>
      <c r="BC76" s="395"/>
      <c r="BD76" s="395"/>
      <c r="BE76" s="281" t="str">
        <f>IF(F76="","",IF(分岐管理シート!D76=1,"","error"))</f>
        <v/>
      </c>
      <c r="BF76" s="282" t="str">
        <f>IF(F76="","",IF(分岐管理シート!E76&gt;0,"","error"))</f>
        <v/>
      </c>
      <c r="BG76" s="283" t="str">
        <f>IF(F76="","",IF(分岐管理シート!G76=0,"error",""))</f>
        <v/>
      </c>
      <c r="BH76" s="283" t="str">
        <f>IF(F76="","",IF(分岐管理シート!H76=0,"error",""))</f>
        <v/>
      </c>
      <c r="BI76" s="284" t="str">
        <f>IF(F76="","",IF(分岐管理シート!I76=2,"","error"))</f>
        <v/>
      </c>
      <c r="BJ76" s="283" t="str">
        <f t="shared" si="1"/>
        <v/>
      </c>
      <c r="BK76" s="283" t="str">
        <f t="shared" si="2"/>
        <v/>
      </c>
      <c r="BL76" s="283" t="str">
        <f>IF(F76="","",IF(AND(分岐管理シート!D76=1,分岐管理シート!K76=1),"","error"))</f>
        <v/>
      </c>
      <c r="BM76" s="281" t="str">
        <f>IF(F76="","",IF(分岐管理シート!L76=2,"","error"))</f>
        <v/>
      </c>
      <c r="BN76" s="283" t="str">
        <f>IF(F76="","",IF(分岐管理シート!M76&lt;1,"error",""))</f>
        <v/>
      </c>
      <c r="BO76" s="283" t="str">
        <f>IF(F76="","",IF(AND(D76="R7_補正",分岐管理シート!M76&lt;12,分岐管理シート!M76&gt;0),"","error"))</f>
        <v/>
      </c>
      <c r="BP76" s="283" t="str">
        <f>IF(AND(分岐管理シート!M76&lt;&gt;1,SUM(分岐管理シート!N76:P76)&gt;0),"error","")</f>
        <v/>
      </c>
      <c r="BQ76" s="282" t="str">
        <f>IF(OR(AND(分岐管理シート!N76=0,OR(分岐管理シート!O76&lt;&gt;0,分岐管理シート!P76&lt;&gt;0)),AND(分岐管理シート!O76=0,分岐管理シート!P76&lt;&gt;0)),"error","")</f>
        <v/>
      </c>
      <c r="BR76" s="285" t="str" cm="1">
        <f t="array" ref="BR76">IF(SUMPRODUCT(COUNTIF(N76:P76,N76:P76))&gt;COUNTA(N76:P76),"error","")</f>
        <v/>
      </c>
      <c r="BS76" s="283" t="str">
        <f t="shared" si="3"/>
        <v/>
      </c>
      <c r="BT76" s="283" t="str">
        <f t="shared" si="4"/>
        <v/>
      </c>
      <c r="BU76" s="283" t="str">
        <f t="shared" si="5"/>
        <v/>
      </c>
      <c r="BV76" s="283" t="str">
        <f t="shared" si="6"/>
        <v/>
      </c>
      <c r="BW76" s="283" t="str">
        <f t="shared" si="9"/>
        <v/>
      </c>
      <c r="BX76" s="283" t="str">
        <f t="shared" si="7"/>
        <v/>
      </c>
      <c r="BY76" s="283" t="str">
        <f>IF(F76="","",IF(PRODUCT(分岐管理シート!AB76:'分岐管理シート'!AE76)=0,"error",""))</f>
        <v/>
      </c>
      <c r="BZ76" s="278" t="str">
        <f>IF(F76="","",IF(AND(AE76="○",分岐管理シート!AF76=0),"error",""))</f>
        <v/>
      </c>
      <c r="CA76" s="283" t="str">
        <f>IF(F76="","",IF(AND(分岐管理シート!AE76&lt;2,実施計画様式!AF76&lt;&gt;""),"error",""))</f>
        <v/>
      </c>
      <c r="CB76" s="282" t="str">
        <f>IF(F76="","",IF(AND(分岐管理シート!D76=1,分岐管理シート!AG76&gt;0,分岐管理シート!AG76&lt;24),"","error"))</f>
        <v/>
      </c>
      <c r="CC76" s="283"/>
      <c r="CD76" s="283" t="str">
        <f>IF(F76="","",IF(OR(分岐管理シート!AI76&lt;14,分岐管理シート!AI76&gt;25,分岐管理シート!AI76&gt;分岐管理シート!AJ76,分岐管理シート!AI76&gt;分岐管理シート!AK76),"error",""))</f>
        <v/>
      </c>
      <c r="CE76" s="283" t="str">
        <f>IF(F76="","",IF(OR(分岐管理シート!AJ76&lt;14,分岐管理シート!AJ76&gt;25,分岐管理シート!AJ76&lt;分岐管理シート!AI76,分岐管理シート!AJ76&gt;分岐管理シート!AK76),"error",""))</f>
        <v/>
      </c>
      <c r="CF76" s="282" t="str">
        <f>IF(F76="","",IF(OR(分岐管理シート!AK76&lt;14,分岐管理シート!AK76&gt;26,分岐管理シート!AK76&lt;分岐管理シート!AI76,分岐管理シート!AK76&lt;分岐管理シート!AJ76),"error",""))</f>
        <v/>
      </c>
      <c r="CG76" s="283" t="str">
        <f>IF(F76="","",IF(AND(AD76="－",分岐管理シート!AK76&gt;25),"error",""))</f>
        <v/>
      </c>
      <c r="CH76" s="283"/>
      <c r="CI76" s="278" t="str">
        <f>IF(F76="","",IF(分岐管理シート!AM76&lt;1,"error",""))</f>
        <v/>
      </c>
      <c r="CJ76" s="283" t="str">
        <f>IF(F76="","",IF(分岐管理シート!AN76&lt;1,"error",""))</f>
        <v/>
      </c>
      <c r="CK76" s="287" t="str">
        <f t="shared" si="8"/>
        <v/>
      </c>
      <c r="CL76" s="283" t="str">
        <f>IF(F76="","",IF(AND(SUM(分岐管理シート!AO76:AR76)&gt;180,分岐管理シート!AS76&lt;1),"error",""))</f>
        <v/>
      </c>
      <c r="CM76" s="283" t="str">
        <f>IF(F76="","",IF(AND(分岐管理シート!D76=1,分岐管理シート!BB76&gt;0,分岐管理シート!BB76&lt;7),"","error"))</f>
        <v/>
      </c>
      <c r="CN76" s="286"/>
      <c r="CO76" s="283" t="str">
        <f>IF(分岐管理シート!BP76=0,"","error")</f>
        <v/>
      </c>
      <c r="CP76" s="340" t="str">
        <f>IF(AND(F76="",SUM(分岐管理シート!D76:BB76)&gt;0),"error","")</f>
        <v/>
      </c>
    </row>
    <row r="77" spans="1:99" ht="146.4" customHeight="1">
      <c r="A77" s="101"/>
      <c r="B77" s="101"/>
      <c r="C77" s="130">
        <v>5</v>
      </c>
      <c r="D77" s="386" t="s">
        <v>179</v>
      </c>
      <c r="E77" s="386" t="s">
        <v>81</v>
      </c>
      <c r="F77" s="174" t="s">
        <v>83</v>
      </c>
      <c r="G77" s="174" t="s">
        <v>83</v>
      </c>
      <c r="H77" s="173" t="s">
        <v>7777</v>
      </c>
      <c r="I77" s="174" t="s">
        <v>83</v>
      </c>
      <c r="J77" s="173" t="s">
        <v>7743</v>
      </c>
      <c r="K77" s="174" t="s">
        <v>7732</v>
      </c>
      <c r="L77" s="174" t="s">
        <v>83</v>
      </c>
      <c r="M77" s="174" t="s">
        <v>138</v>
      </c>
      <c r="N77" s="387"/>
      <c r="O77" s="174"/>
      <c r="P77" s="174"/>
      <c r="Q77" s="388"/>
      <c r="R77" s="389">
        <f t="shared" si="0"/>
        <v>650000</v>
      </c>
      <c r="S77" s="390">
        <f t="shared" si="10"/>
        <v>594044</v>
      </c>
      <c r="T77" s="391">
        <v>594044</v>
      </c>
      <c r="U77" s="458"/>
      <c r="V77" s="458"/>
      <c r="W77" s="458"/>
      <c r="X77" s="458"/>
      <c r="Y77" s="391">
        <v>55956</v>
      </c>
      <c r="Z77" s="391">
        <v>50000</v>
      </c>
      <c r="AA77" s="173" t="s">
        <v>7778</v>
      </c>
      <c r="AB77" s="174" t="s">
        <v>103</v>
      </c>
      <c r="AC77" s="392" t="s">
        <v>103</v>
      </c>
      <c r="AD77" s="392" t="s">
        <v>103</v>
      </c>
      <c r="AE77" s="392" t="s">
        <v>103</v>
      </c>
      <c r="AF77" s="393"/>
      <c r="AG77" s="393" t="s">
        <v>7576</v>
      </c>
      <c r="AH77" s="393" t="s">
        <v>7688</v>
      </c>
      <c r="AI77" s="173" t="s">
        <v>7576</v>
      </c>
      <c r="AJ77" s="173" t="s">
        <v>7551</v>
      </c>
      <c r="AK77" s="173" t="s">
        <v>7560</v>
      </c>
      <c r="AL77" s="394" t="s">
        <v>7779</v>
      </c>
      <c r="AM77" s="173" t="s">
        <v>7622</v>
      </c>
      <c r="AN77" s="173" t="s">
        <v>7736</v>
      </c>
      <c r="AO77" s="387" t="s">
        <v>7744</v>
      </c>
      <c r="AP77" s="174"/>
      <c r="AQ77" s="174"/>
      <c r="AR77" s="174"/>
      <c r="AS77" s="395" t="s">
        <v>3846</v>
      </c>
      <c r="AT77" s="396"/>
      <c r="AU77" s="396"/>
      <c r="AV77" s="396"/>
      <c r="AW77" s="396"/>
      <c r="AX77" s="396"/>
      <c r="AY77" s="396"/>
      <c r="AZ77" s="396"/>
      <c r="BA77" s="396"/>
      <c r="BB77" s="397" t="s">
        <v>7563</v>
      </c>
      <c r="BC77" s="395"/>
      <c r="BD77" s="395"/>
      <c r="BE77" s="281" t="str">
        <f>IF(F77="","",IF(分岐管理シート!D77=1,"","error"))</f>
        <v/>
      </c>
      <c r="BF77" s="282" t="str">
        <f>IF(F77="","",IF(分岐管理シート!E77&gt;0,"","error"))</f>
        <v/>
      </c>
      <c r="BG77" s="283" t="str">
        <f>IF(F77="","",IF(分岐管理シート!G77=0,"error",""))</f>
        <v/>
      </c>
      <c r="BH77" s="283" t="str">
        <f>IF(F77="","",IF(分岐管理シート!H77=0,"error",""))</f>
        <v/>
      </c>
      <c r="BI77" s="284" t="str">
        <f>IF(F77="","",IF(分岐管理シート!I77=2,"","error"))</f>
        <v/>
      </c>
      <c r="BJ77" s="283" t="str">
        <f t="shared" si="1"/>
        <v/>
      </c>
      <c r="BK77" s="283" t="str">
        <f t="shared" si="2"/>
        <v/>
      </c>
      <c r="BL77" s="283" t="str">
        <f>IF(F77="","",IF(AND(分岐管理シート!D77=1,分岐管理シート!K77=1),"","error"))</f>
        <v/>
      </c>
      <c r="BM77" s="281" t="str">
        <f>IF(F77="","",IF(分岐管理シート!L77=2,"","error"))</f>
        <v/>
      </c>
      <c r="BN77" s="283" t="str">
        <f>IF(F77="","",IF(分岐管理シート!M77&lt;1,"error",""))</f>
        <v/>
      </c>
      <c r="BO77" s="283" t="str">
        <f>IF(F77="","",IF(AND(D77="R7_補正",分岐管理シート!M77&lt;12,分岐管理シート!M77&gt;0),"","error"))</f>
        <v/>
      </c>
      <c r="BP77" s="283" t="str">
        <f>IF(AND(分岐管理シート!M77&lt;&gt;1,SUM(分岐管理シート!N77:P77)&gt;0),"error","")</f>
        <v/>
      </c>
      <c r="BQ77" s="282" t="str">
        <f>IF(OR(AND(分岐管理シート!N77=0,OR(分岐管理シート!O77&lt;&gt;0,分岐管理シート!P77&lt;&gt;0)),AND(分岐管理シート!O77=0,分岐管理シート!P77&lt;&gt;0)),"error","")</f>
        <v/>
      </c>
      <c r="BR77" s="285" t="str" cm="1">
        <f t="array" ref="BR77">IF(SUMPRODUCT(COUNTIF(N77:P77,N77:P77))&gt;COUNTA(N77:P77),"error","")</f>
        <v/>
      </c>
      <c r="BS77" s="283" t="str">
        <f t="shared" si="3"/>
        <v/>
      </c>
      <c r="BT77" s="283" t="str">
        <f t="shared" si="4"/>
        <v/>
      </c>
      <c r="BU77" s="283" t="str">
        <f t="shared" si="5"/>
        <v/>
      </c>
      <c r="BV77" s="283" t="str">
        <f t="shared" si="6"/>
        <v/>
      </c>
      <c r="BW77" s="283" t="str">
        <f t="shared" si="9"/>
        <v/>
      </c>
      <c r="BX77" s="283" t="str">
        <f t="shared" si="7"/>
        <v/>
      </c>
      <c r="BY77" s="283" t="str">
        <f>IF(F77="","",IF(PRODUCT(分岐管理シート!AB77:'分岐管理シート'!AE77)=0,"error",""))</f>
        <v/>
      </c>
      <c r="BZ77" s="278" t="str">
        <f>IF(F77="","",IF(AND(AE77="○",分岐管理シート!AF77=0),"error",""))</f>
        <v/>
      </c>
      <c r="CA77" s="283" t="str">
        <f>IF(F77="","",IF(AND(分岐管理シート!AE77&lt;2,実施計画様式!AF77&lt;&gt;""),"error",""))</f>
        <v/>
      </c>
      <c r="CB77" s="282" t="str">
        <f>IF(F77="","",IF(AND(分岐管理シート!D77=1,分岐管理シート!AG77&gt;0,分岐管理シート!AG77&lt;24),"","error"))</f>
        <v/>
      </c>
      <c r="CC77" s="283"/>
      <c r="CD77" s="283" t="str">
        <f>IF(F77="","",IF(OR(分岐管理シート!AI77&lt;14,分岐管理シート!AI77&gt;25,分岐管理シート!AI77&gt;分岐管理シート!AJ77,分岐管理シート!AI77&gt;分岐管理シート!AK77),"error",""))</f>
        <v/>
      </c>
      <c r="CE77" s="283" t="str">
        <f>IF(F77="","",IF(OR(分岐管理シート!AJ77&lt;14,分岐管理シート!AJ77&gt;25,分岐管理シート!AJ77&lt;分岐管理シート!AI77,分岐管理シート!AJ77&gt;分岐管理シート!AK77),"error",""))</f>
        <v/>
      </c>
      <c r="CF77" s="282" t="str">
        <f>IF(F77="","",IF(OR(分岐管理シート!AK77&lt;14,分岐管理シート!AK77&gt;26,分岐管理シート!AK77&lt;分岐管理シート!AI77,分岐管理シート!AK77&lt;分岐管理シート!AJ77),"error",""))</f>
        <v/>
      </c>
      <c r="CG77" s="283" t="str">
        <f>IF(F77="","",IF(AND(AD77="－",分岐管理シート!AK77&gt;25),"error",""))</f>
        <v/>
      </c>
      <c r="CH77" s="283"/>
      <c r="CI77" s="278" t="str">
        <f>IF(F77="","",IF(分岐管理シート!AM77&lt;1,"error",""))</f>
        <v/>
      </c>
      <c r="CJ77" s="283" t="str">
        <f>IF(F77="","",IF(分岐管理シート!AN77&lt;1,"error",""))</f>
        <v/>
      </c>
      <c r="CK77" s="287" t="str">
        <f t="shared" si="8"/>
        <v/>
      </c>
      <c r="CL77" s="283" t="str">
        <f>IF(F77="","",IF(AND(SUM(分岐管理シート!AO77:AR77)&gt;180,分岐管理シート!AS77&lt;1),"error",""))</f>
        <v/>
      </c>
      <c r="CM77" s="283" t="str">
        <f>IF(F77="","",IF(AND(分岐管理シート!D77=1,分岐管理シート!BB77&gt;0,分岐管理シート!BB77&lt;7),"","error"))</f>
        <v/>
      </c>
      <c r="CN77" s="286"/>
      <c r="CO77" s="283" t="str">
        <f>IF(分岐管理シート!BP77=0,"","error")</f>
        <v/>
      </c>
      <c r="CP77" s="340" t="str">
        <f>IF(AND(F77="",SUM(分岐管理シート!D77:BB77)&gt;0),"error","")</f>
        <v/>
      </c>
    </row>
    <row r="78" spans="1:99" ht="204" customHeight="1">
      <c r="A78" s="101"/>
      <c r="B78" s="101"/>
      <c r="C78" s="130">
        <v>6</v>
      </c>
      <c r="D78" s="386" t="s">
        <v>179</v>
      </c>
      <c r="E78" s="386" t="s">
        <v>81</v>
      </c>
      <c r="F78" s="174" t="s">
        <v>83</v>
      </c>
      <c r="G78" s="174" t="s">
        <v>83</v>
      </c>
      <c r="H78" s="173" t="s">
        <v>7780</v>
      </c>
      <c r="I78" s="174" t="s">
        <v>83</v>
      </c>
      <c r="J78" s="173" t="s">
        <v>7745</v>
      </c>
      <c r="K78" s="174" t="s">
        <v>7732</v>
      </c>
      <c r="L78" s="174" t="s">
        <v>83</v>
      </c>
      <c r="M78" s="174" t="s">
        <v>132</v>
      </c>
      <c r="N78" s="387"/>
      <c r="O78" s="174"/>
      <c r="P78" s="398"/>
      <c r="Q78" s="388"/>
      <c r="R78" s="389">
        <f t="shared" si="0"/>
        <v>16245</v>
      </c>
      <c r="S78" s="390">
        <f t="shared" si="10"/>
        <v>16245</v>
      </c>
      <c r="T78" s="391">
        <v>16245</v>
      </c>
      <c r="U78" s="458"/>
      <c r="V78" s="458"/>
      <c r="W78" s="458"/>
      <c r="X78" s="458"/>
      <c r="Y78" s="391"/>
      <c r="Z78" s="391"/>
      <c r="AA78" s="173" t="s">
        <v>7746</v>
      </c>
      <c r="AB78" s="174" t="s">
        <v>103</v>
      </c>
      <c r="AC78" s="392" t="s">
        <v>83</v>
      </c>
      <c r="AD78" s="392" t="s">
        <v>103</v>
      </c>
      <c r="AE78" s="392" t="s">
        <v>103</v>
      </c>
      <c r="AF78" s="393"/>
      <c r="AG78" s="393" t="s">
        <v>7576</v>
      </c>
      <c r="AH78" s="393" t="s">
        <v>7688</v>
      </c>
      <c r="AI78" s="173" t="s">
        <v>7576</v>
      </c>
      <c r="AJ78" s="173" t="s">
        <v>7576</v>
      </c>
      <c r="AK78" s="173" t="s">
        <v>7560</v>
      </c>
      <c r="AL78" s="394" t="s">
        <v>7781</v>
      </c>
      <c r="AM78" s="173" t="s">
        <v>7622</v>
      </c>
      <c r="AN78" s="173" t="s">
        <v>7736</v>
      </c>
      <c r="AO78" s="387" t="s">
        <v>3783</v>
      </c>
      <c r="AP78" s="174"/>
      <c r="AQ78" s="174"/>
      <c r="AR78" s="174"/>
      <c r="AS78" s="395"/>
      <c r="AT78" s="396"/>
      <c r="AU78" s="396"/>
      <c r="AV78" s="396"/>
      <c r="AW78" s="396"/>
      <c r="AX78" s="396"/>
      <c r="AY78" s="396"/>
      <c r="AZ78" s="396"/>
      <c r="BA78" s="396"/>
      <c r="BB78" s="397" t="s">
        <v>7563</v>
      </c>
      <c r="BC78" s="395"/>
      <c r="BD78" s="395"/>
      <c r="BE78" s="281" t="str">
        <f>IF(F78="","",IF(分岐管理シート!D78=1,"","error"))</f>
        <v/>
      </c>
      <c r="BF78" s="282" t="str">
        <f>IF(F78="","",IF(分岐管理シート!E78&gt;0,"","error"))</f>
        <v/>
      </c>
      <c r="BG78" s="283" t="str">
        <f>IF(F78="","",IF(分岐管理シート!G78=0,"error",""))</f>
        <v/>
      </c>
      <c r="BH78" s="283" t="str">
        <f>IF(F78="","",IF(分岐管理シート!H78=0,"error",""))</f>
        <v/>
      </c>
      <c r="BI78" s="284" t="str">
        <f>IF(F78="","",IF(分岐管理シート!I78=2,"","error"))</f>
        <v/>
      </c>
      <c r="BJ78" s="283" t="str">
        <f t="shared" si="1"/>
        <v/>
      </c>
      <c r="BK78" s="283" t="str">
        <f t="shared" si="2"/>
        <v/>
      </c>
      <c r="BL78" s="283" t="str">
        <f>IF(F78="","",IF(AND(分岐管理シート!D78=1,分岐管理シート!K78=1),"","error"))</f>
        <v/>
      </c>
      <c r="BM78" s="281" t="str">
        <f>IF(F78="","",IF(分岐管理シート!L78=2,"","error"))</f>
        <v/>
      </c>
      <c r="BN78" s="283" t="str">
        <f>IF(F78="","",IF(分岐管理シート!M78&lt;1,"error",""))</f>
        <v/>
      </c>
      <c r="BO78" s="283" t="str">
        <f>IF(F78="","",IF(AND(D78="R7_補正",分岐管理シート!M78&lt;12,分岐管理シート!M78&gt;0),"","error"))</f>
        <v/>
      </c>
      <c r="BP78" s="283" t="str">
        <f>IF(AND(分岐管理シート!M78&lt;&gt;1,SUM(分岐管理シート!N78:P78)&gt;0),"error","")</f>
        <v/>
      </c>
      <c r="BQ78" s="282" t="str">
        <f>IF(OR(AND(分岐管理シート!N78=0,OR(分岐管理シート!O78&lt;&gt;0,分岐管理シート!P78&lt;&gt;0)),AND(分岐管理シート!O78=0,分岐管理シート!P78&lt;&gt;0)),"error","")</f>
        <v/>
      </c>
      <c r="BR78" s="285" t="str" cm="1">
        <f t="array" ref="BR78">IF(SUMPRODUCT(COUNTIF(N78:P78,N78:P78))&gt;COUNTA(N78:P78),"error","")</f>
        <v/>
      </c>
      <c r="BS78" s="283" t="str">
        <f t="shared" si="3"/>
        <v/>
      </c>
      <c r="BT78" s="283" t="str">
        <f t="shared" si="4"/>
        <v/>
      </c>
      <c r="BU78" s="283" t="str">
        <f t="shared" si="5"/>
        <v/>
      </c>
      <c r="BV78" s="283" t="str">
        <f t="shared" si="6"/>
        <v/>
      </c>
      <c r="BW78" s="283" t="str">
        <f t="shared" si="9"/>
        <v/>
      </c>
      <c r="BX78" s="283" t="str">
        <f t="shared" si="7"/>
        <v/>
      </c>
      <c r="BY78" s="283" t="str">
        <f>IF(F78="","",IF(PRODUCT(分岐管理シート!AB78:'分岐管理シート'!AE78)=0,"error",""))</f>
        <v/>
      </c>
      <c r="BZ78" s="278" t="str">
        <f>IF(F78="","",IF(AND(AE78="○",分岐管理シート!AF78=0),"error",""))</f>
        <v/>
      </c>
      <c r="CA78" s="283" t="str">
        <f>IF(F78="","",IF(AND(分岐管理シート!AE78&lt;2,実施計画様式!AF78&lt;&gt;""),"error",""))</f>
        <v/>
      </c>
      <c r="CB78" s="282" t="str">
        <f>IF(F78="","",IF(AND(分岐管理シート!D78=1,分岐管理シート!AG78&gt;0,分岐管理シート!AG78&lt;24),"","error"))</f>
        <v/>
      </c>
      <c r="CC78" s="283"/>
      <c r="CD78" s="283" t="str">
        <f>IF(F78="","",IF(OR(分岐管理シート!AI78&lt;14,分岐管理シート!AI78&gt;25,分岐管理シート!AI78&gt;分岐管理シート!AJ78,分岐管理シート!AI78&gt;分岐管理シート!AK78),"error",""))</f>
        <v/>
      </c>
      <c r="CE78" s="283" t="str">
        <f>IF(F78="","",IF(OR(分岐管理シート!AJ78&lt;14,分岐管理シート!AJ78&gt;25,分岐管理シート!AJ78&lt;分岐管理シート!AI78,分岐管理シート!AJ78&gt;分岐管理シート!AK78),"error",""))</f>
        <v/>
      </c>
      <c r="CF78" s="282" t="str">
        <f>IF(F78="","",IF(OR(分岐管理シート!AK78&lt;14,分岐管理シート!AK78&gt;26,分岐管理シート!AK78&lt;分岐管理シート!AI78,分岐管理シート!AK78&lt;分岐管理シート!AJ78),"error",""))</f>
        <v/>
      </c>
      <c r="CG78" s="283" t="str">
        <f>IF(F78="","",IF(AND(AD78="－",分岐管理シート!AK78&gt;25),"error",""))</f>
        <v/>
      </c>
      <c r="CH78" s="283"/>
      <c r="CI78" s="278" t="str">
        <f>IF(F78="","",IF(分岐管理シート!AM78&lt;1,"error",""))</f>
        <v/>
      </c>
      <c r="CJ78" s="283" t="str">
        <f>IF(F78="","",IF(分岐管理シート!AN78&lt;1,"error",""))</f>
        <v/>
      </c>
      <c r="CK78" s="287" t="str">
        <f t="shared" si="8"/>
        <v/>
      </c>
      <c r="CL78" s="283" t="str">
        <f>IF(F78="","",IF(AND(SUM(分岐管理シート!AO78:AR78)&gt;180,分岐管理シート!AS78&lt;1),"error",""))</f>
        <v/>
      </c>
      <c r="CM78" s="283" t="str">
        <f>IF(F78="","",IF(AND(分岐管理シート!D78=1,分岐管理シート!BB78&gt;0,分岐管理シート!BB78&lt;7),"","error"))</f>
        <v/>
      </c>
      <c r="CN78" s="286"/>
      <c r="CO78" s="283" t="str">
        <f>IF(分岐管理シート!BP78=0,"","error")</f>
        <v/>
      </c>
      <c r="CP78" s="340" t="str">
        <f>IF(AND(F78="",SUM(分岐管理シート!D78:BB78)&gt;0),"error","")</f>
        <v/>
      </c>
    </row>
    <row r="79" spans="1:99" ht="132.6" customHeight="1">
      <c r="A79" s="101"/>
      <c r="B79" s="101"/>
      <c r="C79" s="130">
        <v>7</v>
      </c>
      <c r="D79" s="386" t="s">
        <v>179</v>
      </c>
      <c r="E79" s="386" t="s">
        <v>81</v>
      </c>
      <c r="F79" s="174" t="s">
        <v>83</v>
      </c>
      <c r="G79" s="174" t="s">
        <v>83</v>
      </c>
      <c r="H79" s="173" t="s">
        <v>7782</v>
      </c>
      <c r="I79" s="174" t="s">
        <v>83</v>
      </c>
      <c r="J79" s="173" t="s">
        <v>7747</v>
      </c>
      <c r="K79" s="174" t="s">
        <v>7732</v>
      </c>
      <c r="L79" s="174" t="s">
        <v>83</v>
      </c>
      <c r="M79" s="174" t="s">
        <v>127</v>
      </c>
      <c r="N79" s="387"/>
      <c r="O79" s="174"/>
      <c r="P79" s="174"/>
      <c r="Q79" s="388"/>
      <c r="R79" s="389">
        <f t="shared" si="0"/>
        <v>2520</v>
      </c>
      <c r="S79" s="390">
        <f t="shared" si="10"/>
        <v>2310</v>
      </c>
      <c r="T79" s="391">
        <v>2310</v>
      </c>
      <c r="U79" s="458"/>
      <c r="V79" s="458"/>
      <c r="W79" s="458"/>
      <c r="X79" s="458"/>
      <c r="Y79" s="391">
        <v>210</v>
      </c>
      <c r="Z79" s="391"/>
      <c r="AA79" s="173" t="s">
        <v>7800</v>
      </c>
      <c r="AB79" s="174" t="s">
        <v>103</v>
      </c>
      <c r="AC79" s="392" t="s">
        <v>83</v>
      </c>
      <c r="AD79" s="392" t="s">
        <v>103</v>
      </c>
      <c r="AE79" s="392" t="s">
        <v>103</v>
      </c>
      <c r="AF79" s="393"/>
      <c r="AG79" s="393" t="s">
        <v>7576</v>
      </c>
      <c r="AH79" s="393" t="s">
        <v>7688</v>
      </c>
      <c r="AI79" s="173" t="s">
        <v>7576</v>
      </c>
      <c r="AJ79" s="173" t="s">
        <v>7576</v>
      </c>
      <c r="AK79" s="173" t="s">
        <v>7560</v>
      </c>
      <c r="AL79" s="394" t="s">
        <v>7749</v>
      </c>
      <c r="AM79" s="173" t="s">
        <v>7622</v>
      </c>
      <c r="AN79" s="173" t="s">
        <v>7736</v>
      </c>
      <c r="AO79" s="387" t="s">
        <v>3792</v>
      </c>
      <c r="AP79" s="174"/>
      <c r="AQ79" s="174"/>
      <c r="AR79" s="174"/>
      <c r="AS79" s="395"/>
      <c r="AT79" s="396"/>
      <c r="AU79" s="396"/>
      <c r="AV79" s="396"/>
      <c r="AW79" s="396"/>
      <c r="AX79" s="396"/>
      <c r="AY79" s="396"/>
      <c r="AZ79" s="396"/>
      <c r="BA79" s="396"/>
      <c r="BB79" s="397" t="s">
        <v>7563</v>
      </c>
      <c r="BC79" s="395"/>
      <c r="BD79" s="395"/>
      <c r="BE79" s="281" t="str">
        <f>IF(F79="","",IF(分岐管理シート!D79=1,"","error"))</f>
        <v/>
      </c>
      <c r="BF79" s="282" t="str">
        <f>IF(F79="","",IF(分岐管理シート!E79&gt;0,"","error"))</f>
        <v/>
      </c>
      <c r="BG79" s="283" t="str">
        <f>IF(F79="","",IF(分岐管理シート!G79=0,"error",""))</f>
        <v/>
      </c>
      <c r="BH79" s="283" t="str">
        <f>IF(F79="","",IF(分岐管理シート!H79=0,"error",""))</f>
        <v/>
      </c>
      <c r="BI79" s="284" t="str">
        <f>IF(F79="","",IF(分岐管理シート!I79=2,"","error"))</f>
        <v/>
      </c>
      <c r="BJ79" s="283" t="str">
        <f t="shared" si="1"/>
        <v/>
      </c>
      <c r="BK79" s="283" t="str">
        <f t="shared" si="2"/>
        <v/>
      </c>
      <c r="BL79" s="283" t="str">
        <f>IF(F79="","",IF(AND(分岐管理シート!D79=1,分岐管理シート!K79=1),"","error"))</f>
        <v/>
      </c>
      <c r="BM79" s="281" t="str">
        <f>IF(F79="","",IF(分岐管理シート!L79=2,"","error"))</f>
        <v/>
      </c>
      <c r="BN79" s="283" t="str">
        <f>IF(F79="","",IF(分岐管理シート!M79&lt;1,"error",""))</f>
        <v/>
      </c>
      <c r="BO79" s="283" t="str">
        <f>IF(F79="","",IF(AND(D79="R7_補正",分岐管理シート!M79&lt;12,分岐管理シート!M79&gt;0),"","error"))</f>
        <v/>
      </c>
      <c r="BP79" s="283" t="str">
        <f>IF(AND(分岐管理シート!M79&lt;&gt;1,SUM(分岐管理シート!N79:P79)&gt;0),"error","")</f>
        <v/>
      </c>
      <c r="BQ79" s="282" t="str">
        <f>IF(OR(AND(分岐管理シート!N79=0,OR(分岐管理シート!O79&lt;&gt;0,分岐管理シート!P79&lt;&gt;0)),AND(分岐管理シート!O79=0,分岐管理シート!P79&lt;&gt;0)),"error","")</f>
        <v/>
      </c>
      <c r="BR79" s="285" t="str" cm="1">
        <f t="array" ref="BR79">IF(SUMPRODUCT(COUNTIF(N79:P79,N79:P79))&gt;COUNTA(N79:P79),"error","")</f>
        <v/>
      </c>
      <c r="BS79" s="283" t="str">
        <f t="shared" si="3"/>
        <v/>
      </c>
      <c r="BT79" s="283" t="str">
        <f t="shared" si="4"/>
        <v/>
      </c>
      <c r="BU79" s="283" t="str">
        <f t="shared" si="5"/>
        <v/>
      </c>
      <c r="BV79" s="283" t="str">
        <f t="shared" si="6"/>
        <v/>
      </c>
      <c r="BW79" s="283" t="str">
        <f t="shared" si="9"/>
        <v/>
      </c>
      <c r="BX79" s="283" t="str">
        <f t="shared" si="7"/>
        <v/>
      </c>
      <c r="BY79" s="283" t="str">
        <f>IF(F79="","",IF(PRODUCT(分岐管理シート!AB79:'分岐管理シート'!AE79)=0,"error",""))</f>
        <v/>
      </c>
      <c r="BZ79" s="278" t="str">
        <f>IF(F79="","",IF(AND(AE79="○",分岐管理シート!AF79=0),"error",""))</f>
        <v/>
      </c>
      <c r="CA79" s="283" t="str">
        <f>IF(F79="","",IF(AND(分岐管理シート!AE79&lt;2,実施計画様式!AF79&lt;&gt;""),"error",""))</f>
        <v/>
      </c>
      <c r="CB79" s="282" t="str">
        <f>IF(F79="","",IF(AND(分岐管理シート!D79=1,分岐管理シート!AG79&gt;0,分岐管理シート!AG79&lt;24),"","error"))</f>
        <v/>
      </c>
      <c r="CC79" s="283"/>
      <c r="CD79" s="283" t="str">
        <f>IF(F79="","",IF(OR(分岐管理シート!AI79&lt;14,分岐管理シート!AI79&gt;25,分岐管理シート!AI79&gt;分岐管理シート!AJ79,分岐管理シート!AI79&gt;分岐管理シート!AK79),"error",""))</f>
        <v/>
      </c>
      <c r="CE79" s="283" t="str">
        <f>IF(F79="","",IF(OR(分岐管理シート!AJ79&lt;14,分岐管理シート!AJ79&gt;25,分岐管理シート!AJ79&lt;分岐管理シート!AI79,分岐管理シート!AJ79&gt;分岐管理シート!AK79),"error",""))</f>
        <v/>
      </c>
      <c r="CF79" s="282" t="str">
        <f>IF(F79="","",IF(OR(分岐管理シート!AK79&lt;14,分岐管理シート!AK79&gt;26,分岐管理シート!AK79&lt;分岐管理シート!AI79,分岐管理シート!AK79&lt;分岐管理シート!AJ79),"error",""))</f>
        <v/>
      </c>
      <c r="CG79" s="283" t="str">
        <f>IF(F79="","",IF(AND(AD79="－",分岐管理シート!AK79&gt;25),"error",""))</f>
        <v/>
      </c>
      <c r="CH79" s="283"/>
      <c r="CI79" s="278" t="str">
        <f>IF(F79="","",IF(分岐管理シート!AM79&lt;1,"error",""))</f>
        <v/>
      </c>
      <c r="CJ79" s="283" t="str">
        <f>IF(F79="","",IF(分岐管理シート!AN79&lt;1,"error",""))</f>
        <v/>
      </c>
      <c r="CK79" s="287" t="str">
        <f t="shared" si="8"/>
        <v/>
      </c>
      <c r="CL79" s="283" t="str">
        <f>IF(F79="","",IF(AND(SUM(分岐管理シート!AO79:AR79)&gt;180,分岐管理シート!AS79&lt;1),"error",""))</f>
        <v/>
      </c>
      <c r="CM79" s="283" t="str">
        <f>IF(F79="","",IF(AND(分岐管理シート!D79=1,分岐管理シート!BB79&gt;0,分岐管理シート!BB79&lt;7),"","error"))</f>
        <v/>
      </c>
      <c r="CN79" s="286"/>
      <c r="CO79" s="283" t="str">
        <f>IF(分岐管理シート!BP79=0,"","error")</f>
        <v/>
      </c>
      <c r="CP79" s="340" t="str">
        <f>IF(AND(F79="",SUM(分岐管理シート!D79:BB79)&gt;0),"error","")</f>
        <v/>
      </c>
    </row>
    <row r="80" spans="1:99" s="36" customFormat="1" ht="258.60000000000002" customHeight="1">
      <c r="A80" s="31"/>
      <c r="B80" s="32"/>
      <c r="C80" s="130">
        <v>8</v>
      </c>
      <c r="D80" s="386" t="s">
        <v>179</v>
      </c>
      <c r="E80" s="386" t="s">
        <v>81</v>
      </c>
      <c r="F80" s="174" t="s">
        <v>83</v>
      </c>
      <c r="G80" s="174" t="s">
        <v>83</v>
      </c>
      <c r="H80" s="173" t="s">
        <v>7783</v>
      </c>
      <c r="I80" s="174" t="s">
        <v>83</v>
      </c>
      <c r="J80" s="173" t="s">
        <v>7750</v>
      </c>
      <c r="K80" s="174" t="s">
        <v>7732</v>
      </c>
      <c r="L80" s="174" t="s">
        <v>83</v>
      </c>
      <c r="M80" s="174" t="s">
        <v>7751</v>
      </c>
      <c r="N80" s="387"/>
      <c r="O80" s="174"/>
      <c r="P80" s="398"/>
      <c r="Q80" s="388"/>
      <c r="R80" s="389">
        <f t="shared" si="0"/>
        <v>257</v>
      </c>
      <c r="S80" s="390">
        <f t="shared" si="10"/>
        <v>257</v>
      </c>
      <c r="T80" s="391">
        <v>257</v>
      </c>
      <c r="U80" s="458"/>
      <c r="V80" s="458"/>
      <c r="W80" s="458"/>
      <c r="X80" s="458"/>
      <c r="Y80" s="391"/>
      <c r="Z80" s="391"/>
      <c r="AA80" s="173" t="s">
        <v>7784</v>
      </c>
      <c r="AB80" s="174" t="s">
        <v>103</v>
      </c>
      <c r="AC80" s="392" t="s">
        <v>83</v>
      </c>
      <c r="AD80" s="392" t="s">
        <v>103</v>
      </c>
      <c r="AE80" s="392" t="s">
        <v>103</v>
      </c>
      <c r="AF80" s="393"/>
      <c r="AG80" s="393" t="s">
        <v>7576</v>
      </c>
      <c r="AH80" s="393" t="s">
        <v>7688</v>
      </c>
      <c r="AI80" s="173" t="s">
        <v>7576</v>
      </c>
      <c r="AJ80" s="173" t="s">
        <v>7576</v>
      </c>
      <c r="AK80" s="173" t="s">
        <v>7559</v>
      </c>
      <c r="AL80" s="394" t="s">
        <v>7785</v>
      </c>
      <c r="AM80" s="173" t="s">
        <v>7622</v>
      </c>
      <c r="AN80" s="173" t="s">
        <v>7736</v>
      </c>
      <c r="AO80" s="387" t="s">
        <v>3792</v>
      </c>
      <c r="AP80" s="174"/>
      <c r="AQ80" s="174"/>
      <c r="AR80" s="174"/>
      <c r="AS80" s="395"/>
      <c r="AT80" s="396"/>
      <c r="AU80" s="396"/>
      <c r="AV80" s="396"/>
      <c r="AW80" s="396"/>
      <c r="AX80" s="396"/>
      <c r="AY80" s="396"/>
      <c r="AZ80" s="396"/>
      <c r="BA80" s="396"/>
      <c r="BB80" s="397" t="s">
        <v>7563</v>
      </c>
      <c r="BC80" s="395"/>
      <c r="BD80" s="395"/>
      <c r="BE80" s="281" t="str">
        <f>IF(F80="","",IF(分岐管理シート!D80=1,"","error"))</f>
        <v/>
      </c>
      <c r="BF80" s="282" t="str">
        <f>IF(F80="","",IF(分岐管理シート!E80&gt;0,"","error"))</f>
        <v/>
      </c>
      <c r="BG80" s="283" t="str">
        <f>IF(F80="","",IF(分岐管理シート!G80=0,"error",""))</f>
        <v/>
      </c>
      <c r="BH80" s="283" t="str">
        <f>IF(F80="","",IF(分岐管理シート!H80=0,"error",""))</f>
        <v/>
      </c>
      <c r="BI80" s="284" t="str">
        <f>IF(F80="","",IF(分岐管理シート!I80=2,"","error"))</f>
        <v/>
      </c>
      <c r="BJ80" s="283" t="str">
        <f t="shared" si="1"/>
        <v/>
      </c>
      <c r="BK80" s="283" t="str">
        <f t="shared" si="2"/>
        <v/>
      </c>
      <c r="BL80" s="283" t="str">
        <f>IF(F80="","",IF(AND(分岐管理シート!D80=1,分岐管理シート!K80=1),"","error"))</f>
        <v/>
      </c>
      <c r="BM80" s="281" t="str">
        <f>IF(F80="","",IF(分岐管理シート!L80=2,"","error"))</f>
        <v/>
      </c>
      <c r="BN80" s="283" t="str">
        <f>IF(F80="","",IF(分岐管理シート!M80&lt;1,"error",""))</f>
        <v/>
      </c>
      <c r="BO80" s="283" t="str">
        <f>IF(F80="","",IF(AND(D80="R7_補正",分岐管理シート!M80&lt;12,分岐管理シート!M80&gt;0),"","error"))</f>
        <v/>
      </c>
      <c r="BP80" s="283" t="str">
        <f>IF(AND(分岐管理シート!M80&lt;&gt;1,SUM(分岐管理シート!N80:P80)&gt;0),"error","")</f>
        <v/>
      </c>
      <c r="BQ80" s="282" t="str">
        <f>IF(OR(AND(分岐管理シート!N80=0,OR(分岐管理シート!O80&lt;&gt;0,分岐管理シート!P80&lt;&gt;0)),AND(分岐管理シート!O80=0,分岐管理シート!P80&lt;&gt;0)),"error","")</f>
        <v/>
      </c>
      <c r="BR80" s="285" t="str" cm="1">
        <f t="array" ref="BR80">IF(SUMPRODUCT(COUNTIF(N80:P80,N80:P80))&gt;COUNTA(N80:P80),"error","")</f>
        <v/>
      </c>
      <c r="BS80" s="283" t="str">
        <f t="shared" si="3"/>
        <v/>
      </c>
      <c r="BT80" s="283" t="str">
        <f t="shared" si="4"/>
        <v/>
      </c>
      <c r="BU80" s="283" t="str">
        <f t="shared" si="5"/>
        <v/>
      </c>
      <c r="BV80" s="283" t="str">
        <f t="shared" si="6"/>
        <v/>
      </c>
      <c r="BW80" s="283" t="str">
        <f t="shared" si="9"/>
        <v/>
      </c>
      <c r="BX80" s="283" t="str">
        <f t="shared" si="7"/>
        <v/>
      </c>
      <c r="BY80" s="283" t="str">
        <f>IF(F80="","",IF(PRODUCT(分岐管理シート!AB80:'分岐管理シート'!AE80)=0,"error",""))</f>
        <v/>
      </c>
      <c r="BZ80" s="278" t="str">
        <f>IF(F80="","",IF(AND(AE80="○",分岐管理シート!AF80=0),"error",""))</f>
        <v/>
      </c>
      <c r="CA80" s="283" t="str">
        <f>IF(F80="","",IF(AND(分岐管理シート!AE80&lt;2,実施計画様式!AF80&lt;&gt;""),"error",""))</f>
        <v/>
      </c>
      <c r="CB80" s="282" t="str">
        <f>IF(F80="","",IF(AND(分岐管理シート!D80=1,分岐管理シート!AG80&gt;0,分岐管理シート!AG80&lt;24),"","error"))</f>
        <v/>
      </c>
      <c r="CC80" s="283"/>
      <c r="CD80" s="283" t="str">
        <f>IF(F80="","",IF(OR(分岐管理シート!AI80&lt;14,分岐管理シート!AI80&gt;25,分岐管理シート!AI80&gt;分岐管理シート!AJ80,分岐管理シート!AI80&gt;分岐管理シート!AK80),"error",""))</f>
        <v/>
      </c>
      <c r="CE80" s="283" t="str">
        <f>IF(F80="","",IF(OR(分岐管理シート!AJ80&lt;14,分岐管理シート!AJ80&gt;25,分岐管理シート!AJ80&lt;分岐管理シート!AI80,分岐管理シート!AJ80&gt;分岐管理シート!AK80),"error",""))</f>
        <v/>
      </c>
      <c r="CF80" s="282" t="str">
        <f>IF(F80="","",IF(OR(分岐管理シート!AK80&lt;14,分岐管理シート!AK80&gt;26,分岐管理シート!AK80&lt;分岐管理シート!AI80,分岐管理シート!AK80&lt;分岐管理シート!AJ80),"error",""))</f>
        <v/>
      </c>
      <c r="CG80" s="283" t="str">
        <f>IF(F80="","",IF(AND(AD80="－",分岐管理シート!AK80&gt;25),"error",""))</f>
        <v/>
      </c>
      <c r="CH80" s="283"/>
      <c r="CI80" s="278" t="str">
        <f>IF(F80="","",IF(分岐管理シート!AM80&lt;1,"error",""))</f>
        <v/>
      </c>
      <c r="CJ80" s="283" t="str">
        <f>IF(F80="","",IF(分岐管理シート!AN80&lt;1,"error",""))</f>
        <v/>
      </c>
      <c r="CK80" s="287" t="str">
        <f t="shared" si="8"/>
        <v/>
      </c>
      <c r="CL80" s="283" t="str">
        <f>IF(F80="","",IF(AND(SUM(分岐管理シート!AO80:AR80)&gt;180,分岐管理シート!AS80&lt;1),"error",""))</f>
        <v/>
      </c>
      <c r="CM80" s="283" t="str">
        <f>IF(F80="","",IF(AND(分岐管理シート!D80=1,分岐管理シート!BB80&gt;0,分岐管理シート!BB80&lt;7),"","error"))</f>
        <v/>
      </c>
      <c r="CN80" s="286"/>
      <c r="CO80" s="283" t="str">
        <f>IF(分岐管理シート!BP80=0,"","error")</f>
        <v/>
      </c>
      <c r="CP80" s="340" t="str">
        <f>IF(AND(F80="",SUM(分岐管理シート!D80:BB80)&gt;0),"error","")</f>
        <v/>
      </c>
    </row>
    <row r="81" spans="1:94" s="36" customFormat="1" ht="96.6" customHeight="1">
      <c r="A81" s="31"/>
      <c r="B81" s="32"/>
      <c r="C81" s="130">
        <v>9</v>
      </c>
      <c r="D81" s="386" t="s">
        <v>179</v>
      </c>
      <c r="E81" s="386" t="s">
        <v>81</v>
      </c>
      <c r="F81" s="174" t="s">
        <v>83</v>
      </c>
      <c r="G81" s="174" t="s">
        <v>83</v>
      </c>
      <c r="H81" s="173" t="s">
        <v>7786</v>
      </c>
      <c r="I81" s="174" t="s">
        <v>83</v>
      </c>
      <c r="J81" s="173" t="s">
        <v>7752</v>
      </c>
      <c r="K81" s="174" t="s">
        <v>7732</v>
      </c>
      <c r="L81" s="174" t="s">
        <v>83</v>
      </c>
      <c r="M81" s="174" t="s">
        <v>7748</v>
      </c>
      <c r="N81" s="387"/>
      <c r="O81" s="174"/>
      <c r="P81" s="174"/>
      <c r="Q81" s="388"/>
      <c r="R81" s="389">
        <f t="shared" si="0"/>
        <v>30000</v>
      </c>
      <c r="S81" s="390">
        <f t="shared" si="10"/>
        <v>30000</v>
      </c>
      <c r="T81" s="391">
        <v>30000</v>
      </c>
      <c r="U81" s="458"/>
      <c r="V81" s="458"/>
      <c r="W81" s="458"/>
      <c r="X81" s="458"/>
      <c r="Y81" s="391"/>
      <c r="Z81" s="391"/>
      <c r="AA81" s="173" t="s">
        <v>7787</v>
      </c>
      <c r="AB81" s="174" t="s">
        <v>103</v>
      </c>
      <c r="AC81" s="392" t="s">
        <v>103</v>
      </c>
      <c r="AD81" s="392" t="s">
        <v>103</v>
      </c>
      <c r="AE81" s="392" t="s">
        <v>103</v>
      </c>
      <c r="AF81" s="393"/>
      <c r="AG81" s="393" t="s">
        <v>7576</v>
      </c>
      <c r="AH81" s="393" t="s">
        <v>7688</v>
      </c>
      <c r="AI81" s="173" t="s">
        <v>7576</v>
      </c>
      <c r="AJ81" s="173" t="s">
        <v>7576</v>
      </c>
      <c r="AK81" s="173" t="s">
        <v>7560</v>
      </c>
      <c r="AL81" s="394" t="s">
        <v>7753</v>
      </c>
      <c r="AM81" s="173" t="s">
        <v>7622</v>
      </c>
      <c r="AN81" s="173" t="s">
        <v>7736</v>
      </c>
      <c r="AO81" s="387" t="s">
        <v>3775</v>
      </c>
      <c r="AP81" s="174"/>
      <c r="AQ81" s="174"/>
      <c r="AR81" s="174"/>
      <c r="AS81" s="395"/>
      <c r="AT81" s="396"/>
      <c r="AU81" s="396"/>
      <c r="AV81" s="396"/>
      <c r="AW81" s="396"/>
      <c r="AX81" s="396"/>
      <c r="AY81" s="396"/>
      <c r="AZ81" s="396"/>
      <c r="BA81" s="396"/>
      <c r="BB81" s="397" t="s">
        <v>7563</v>
      </c>
      <c r="BC81" s="395"/>
      <c r="BD81" s="395"/>
      <c r="BE81" s="281" t="str">
        <f>IF(F81="","",IF(分岐管理シート!D81=1,"","error"))</f>
        <v/>
      </c>
      <c r="BF81" s="282" t="str">
        <f>IF(F81="","",IF(分岐管理シート!E81&gt;0,"","error"))</f>
        <v/>
      </c>
      <c r="BG81" s="283" t="str">
        <f>IF(F81="","",IF(分岐管理シート!G81=0,"error",""))</f>
        <v/>
      </c>
      <c r="BH81" s="283" t="str">
        <f>IF(F81="","",IF(分岐管理シート!H81=0,"error",""))</f>
        <v/>
      </c>
      <c r="BI81" s="284" t="str">
        <f>IF(F81="","",IF(分岐管理シート!I81=2,"","error"))</f>
        <v/>
      </c>
      <c r="BJ81" s="283" t="str">
        <f t="shared" si="1"/>
        <v/>
      </c>
      <c r="BK81" s="283" t="str">
        <f t="shared" si="2"/>
        <v/>
      </c>
      <c r="BL81" s="283" t="str">
        <f>IF(F81="","",IF(AND(分岐管理シート!D81=1,分岐管理シート!K81=1),"","error"))</f>
        <v/>
      </c>
      <c r="BM81" s="281" t="str">
        <f>IF(F81="","",IF(分岐管理シート!L81=2,"","error"))</f>
        <v/>
      </c>
      <c r="BN81" s="283" t="str">
        <f>IF(F81="","",IF(分岐管理シート!M81&lt;1,"error",""))</f>
        <v/>
      </c>
      <c r="BO81" s="283" t="str">
        <f>IF(F81="","",IF(AND(D81="R7_補正",分岐管理シート!M81&lt;12,分岐管理シート!M81&gt;0),"","error"))</f>
        <v/>
      </c>
      <c r="BP81" s="283" t="str">
        <f>IF(AND(分岐管理シート!M81&lt;&gt;1,SUM(分岐管理シート!N81:P81)&gt;0),"error","")</f>
        <v/>
      </c>
      <c r="BQ81" s="282" t="str">
        <f>IF(OR(AND(分岐管理シート!N81=0,OR(分岐管理シート!O81&lt;&gt;0,分岐管理シート!P81&lt;&gt;0)),AND(分岐管理シート!O81=0,分岐管理シート!P81&lt;&gt;0)),"error","")</f>
        <v/>
      </c>
      <c r="BR81" s="285" t="str" cm="1">
        <f t="array" ref="BR81">IF(SUMPRODUCT(COUNTIF(N81:P81,N81:P81))&gt;COUNTA(N81:P81),"error","")</f>
        <v/>
      </c>
      <c r="BS81" s="283" t="str">
        <f t="shared" si="3"/>
        <v/>
      </c>
      <c r="BT81" s="283" t="str">
        <f t="shared" si="4"/>
        <v/>
      </c>
      <c r="BU81" s="283" t="str">
        <f t="shared" si="5"/>
        <v/>
      </c>
      <c r="BV81" s="283" t="str">
        <f t="shared" si="6"/>
        <v/>
      </c>
      <c r="BW81" s="283" t="str">
        <f t="shared" si="9"/>
        <v/>
      </c>
      <c r="BX81" s="283" t="str">
        <f t="shared" si="7"/>
        <v/>
      </c>
      <c r="BY81" s="283" t="str">
        <f>IF(F81="","",IF(PRODUCT(分岐管理シート!AB81:'分岐管理シート'!AE81)=0,"error",""))</f>
        <v/>
      </c>
      <c r="BZ81" s="278" t="str">
        <f>IF(F81="","",IF(AND(AE81="○",分岐管理シート!AF81=0),"error",""))</f>
        <v/>
      </c>
      <c r="CA81" s="283" t="str">
        <f>IF(F81="","",IF(AND(分岐管理シート!AE81&lt;2,実施計画様式!AF81&lt;&gt;""),"error",""))</f>
        <v/>
      </c>
      <c r="CB81" s="282" t="str">
        <f>IF(F81="","",IF(AND(分岐管理シート!D81=1,分岐管理シート!AG81&gt;0,分岐管理シート!AG81&lt;24),"","error"))</f>
        <v/>
      </c>
      <c r="CC81" s="283"/>
      <c r="CD81" s="283" t="str">
        <f>IF(F81="","",IF(OR(分岐管理シート!AI81&lt;14,分岐管理シート!AI81&gt;25,分岐管理シート!AI81&gt;分岐管理シート!AJ81,分岐管理シート!AI81&gt;分岐管理シート!AK81),"error",""))</f>
        <v/>
      </c>
      <c r="CE81" s="283" t="str">
        <f>IF(F81="","",IF(OR(分岐管理シート!AJ81&lt;14,分岐管理シート!AJ81&gt;25,分岐管理シート!AJ81&lt;分岐管理シート!AI81,分岐管理シート!AJ81&gt;分岐管理シート!AK81),"error",""))</f>
        <v/>
      </c>
      <c r="CF81" s="282" t="str">
        <f>IF(F81="","",IF(OR(分岐管理シート!AK81&lt;14,分岐管理シート!AK81&gt;26,分岐管理シート!AK81&lt;分岐管理シート!AI81,分岐管理シート!AK81&lt;分岐管理シート!AJ81),"error",""))</f>
        <v/>
      </c>
      <c r="CG81" s="283" t="str">
        <f>IF(F81="","",IF(AND(AD81="－",分岐管理シート!AK81&gt;25),"error",""))</f>
        <v/>
      </c>
      <c r="CH81" s="283"/>
      <c r="CI81" s="278" t="str">
        <f>IF(F81="","",IF(分岐管理シート!AM81&lt;1,"error",""))</f>
        <v/>
      </c>
      <c r="CJ81" s="283" t="str">
        <f>IF(F81="","",IF(分岐管理シート!AN81&lt;1,"error",""))</f>
        <v/>
      </c>
      <c r="CK81" s="287" t="str">
        <f t="shared" si="8"/>
        <v/>
      </c>
      <c r="CL81" s="283" t="str">
        <f>IF(F81="","",IF(AND(SUM(分岐管理シート!AO81:AR81)&gt;180,分岐管理シート!AS81&lt;1),"error",""))</f>
        <v/>
      </c>
      <c r="CM81" s="283" t="str">
        <f>IF(F81="","",IF(AND(分岐管理シート!D81=1,分岐管理シート!BB81&gt;0,分岐管理シート!BB81&lt;7),"","error"))</f>
        <v/>
      </c>
      <c r="CN81" s="286"/>
      <c r="CO81" s="283" t="str">
        <f>IF(分岐管理シート!BP81=0,"","error")</f>
        <v/>
      </c>
      <c r="CP81" s="340" t="str">
        <f>IF(AND(F81="",SUM(分岐管理シート!D81:BB81)&gt;0),"error","")</f>
        <v/>
      </c>
    </row>
    <row r="82" spans="1:94" s="36" customFormat="1" ht="124.8" customHeight="1">
      <c r="A82" s="31"/>
      <c r="B82" s="32"/>
      <c r="C82" s="130">
        <v>10</v>
      </c>
      <c r="D82" s="386" t="s">
        <v>179</v>
      </c>
      <c r="E82" s="386" t="s">
        <v>81</v>
      </c>
      <c r="F82" s="174" t="s">
        <v>83</v>
      </c>
      <c r="G82" s="174" t="s">
        <v>83</v>
      </c>
      <c r="H82" s="173" t="s">
        <v>7796</v>
      </c>
      <c r="I82" s="174" t="s">
        <v>83</v>
      </c>
      <c r="J82" s="173" t="s">
        <v>7754</v>
      </c>
      <c r="K82" s="174" t="s">
        <v>7732</v>
      </c>
      <c r="L82" s="174" t="s">
        <v>83</v>
      </c>
      <c r="M82" s="174" t="s">
        <v>7755</v>
      </c>
      <c r="N82" s="387"/>
      <c r="O82" s="174"/>
      <c r="P82" s="398"/>
      <c r="Q82" s="388"/>
      <c r="R82" s="389">
        <f t="shared" si="0"/>
        <v>30478</v>
      </c>
      <c r="S82" s="390">
        <f t="shared" si="10"/>
        <v>30478</v>
      </c>
      <c r="T82" s="391">
        <v>30478</v>
      </c>
      <c r="U82" s="458"/>
      <c r="V82" s="458"/>
      <c r="W82" s="458"/>
      <c r="X82" s="458"/>
      <c r="Y82" s="391"/>
      <c r="Z82" s="391"/>
      <c r="AA82" s="173" t="s">
        <v>7798</v>
      </c>
      <c r="AB82" s="174" t="s">
        <v>103</v>
      </c>
      <c r="AC82" s="392" t="s">
        <v>83</v>
      </c>
      <c r="AD82" s="392" t="s">
        <v>103</v>
      </c>
      <c r="AE82" s="392" t="s">
        <v>103</v>
      </c>
      <c r="AF82" s="393"/>
      <c r="AG82" s="393" t="s">
        <v>7576</v>
      </c>
      <c r="AH82" s="393" t="s">
        <v>7688</v>
      </c>
      <c r="AI82" s="173" t="s">
        <v>7576</v>
      </c>
      <c r="AJ82" s="173" t="s">
        <v>7576</v>
      </c>
      <c r="AK82" s="173" t="s">
        <v>7560</v>
      </c>
      <c r="AL82" s="394" t="s">
        <v>7756</v>
      </c>
      <c r="AM82" s="173" t="s">
        <v>7622</v>
      </c>
      <c r="AN82" s="173" t="s">
        <v>7736</v>
      </c>
      <c r="AO82" s="387" t="s">
        <v>3796</v>
      </c>
      <c r="AP82" s="174"/>
      <c r="AQ82" s="174"/>
      <c r="AR82" s="174"/>
      <c r="AS82" s="395"/>
      <c r="AT82" s="396"/>
      <c r="AU82" s="396"/>
      <c r="AV82" s="396"/>
      <c r="AW82" s="396"/>
      <c r="AX82" s="396"/>
      <c r="AY82" s="396"/>
      <c r="AZ82" s="396"/>
      <c r="BA82" s="396"/>
      <c r="BB82" s="397" t="s">
        <v>7563</v>
      </c>
      <c r="BC82" s="395"/>
      <c r="BD82" s="395"/>
      <c r="BE82" s="281" t="str">
        <f>IF(F82="","",IF(分岐管理シート!D82=1,"","error"))</f>
        <v/>
      </c>
      <c r="BF82" s="282" t="str">
        <f>IF(F82="","",IF(分岐管理シート!E82&gt;0,"","error"))</f>
        <v/>
      </c>
      <c r="BG82" s="283" t="str">
        <f>IF(F82="","",IF(分岐管理シート!G82=0,"error",""))</f>
        <v/>
      </c>
      <c r="BH82" s="283" t="str">
        <f>IF(F82="","",IF(分岐管理シート!H82=0,"error",""))</f>
        <v/>
      </c>
      <c r="BI82" s="284" t="str">
        <f>IF(F82="","",IF(分岐管理シート!I82=2,"","error"))</f>
        <v/>
      </c>
      <c r="BJ82" s="283" t="str">
        <f t="shared" si="1"/>
        <v/>
      </c>
      <c r="BK82" s="283" t="str">
        <f t="shared" si="2"/>
        <v/>
      </c>
      <c r="BL82" s="283" t="str">
        <f>IF(F82="","",IF(AND(分岐管理シート!D82=1,分岐管理シート!K82=1),"","error"))</f>
        <v/>
      </c>
      <c r="BM82" s="281" t="str">
        <f>IF(F82="","",IF(分岐管理シート!L82=2,"","error"))</f>
        <v/>
      </c>
      <c r="BN82" s="283" t="str">
        <f>IF(F82="","",IF(分岐管理シート!M82&lt;1,"error",""))</f>
        <v/>
      </c>
      <c r="BO82" s="283" t="str">
        <f>IF(F82="","",IF(AND(D82="R7_補正",分岐管理シート!M82&lt;12,分岐管理シート!M82&gt;0),"","error"))</f>
        <v/>
      </c>
      <c r="BP82" s="283" t="str">
        <f>IF(AND(分岐管理シート!M82&lt;&gt;1,SUM(分岐管理シート!N82:P82)&gt;0),"error","")</f>
        <v/>
      </c>
      <c r="BQ82" s="282" t="str">
        <f>IF(OR(AND(分岐管理シート!N82=0,OR(分岐管理シート!O82&lt;&gt;0,分岐管理シート!P82&lt;&gt;0)),AND(分岐管理シート!O82=0,分岐管理シート!P82&lt;&gt;0)),"error","")</f>
        <v/>
      </c>
      <c r="BR82" s="285" t="str" cm="1">
        <f t="array" ref="BR82">IF(SUMPRODUCT(COUNTIF(N82:P82,N82:P82))&gt;COUNTA(N82:P82),"error","")</f>
        <v/>
      </c>
      <c r="BS82" s="283" t="str">
        <f t="shared" si="3"/>
        <v/>
      </c>
      <c r="BT82" s="283" t="str">
        <f t="shared" si="4"/>
        <v/>
      </c>
      <c r="BU82" s="283" t="str">
        <f t="shared" si="5"/>
        <v/>
      </c>
      <c r="BV82" s="283" t="str">
        <f t="shared" si="6"/>
        <v/>
      </c>
      <c r="BW82" s="283" t="str">
        <f t="shared" si="9"/>
        <v/>
      </c>
      <c r="BX82" s="283" t="str">
        <f t="shared" si="7"/>
        <v/>
      </c>
      <c r="BY82" s="283" t="str">
        <f>IF(F82="","",IF(PRODUCT(分岐管理シート!AB82:'分岐管理シート'!AE82)=0,"error",""))</f>
        <v/>
      </c>
      <c r="BZ82" s="278" t="str">
        <f>IF(F82="","",IF(AND(AE82="○",分岐管理シート!AF82=0),"error",""))</f>
        <v/>
      </c>
      <c r="CA82" s="283" t="str">
        <f>IF(F82="","",IF(AND(分岐管理シート!AE82&lt;2,実施計画様式!AF82&lt;&gt;""),"error",""))</f>
        <v/>
      </c>
      <c r="CB82" s="282" t="str">
        <f>IF(F82="","",IF(AND(分岐管理シート!D82=1,分岐管理シート!AG82&gt;0,分岐管理シート!AG82&lt;24),"","error"))</f>
        <v/>
      </c>
      <c r="CC82" s="283"/>
      <c r="CD82" s="283" t="str">
        <f>IF(F82="","",IF(OR(分岐管理シート!AI82&lt;14,分岐管理シート!AI82&gt;25,分岐管理シート!AI82&gt;分岐管理シート!AJ82,分岐管理シート!AI82&gt;分岐管理シート!AK82),"error",""))</f>
        <v/>
      </c>
      <c r="CE82" s="283" t="str">
        <f>IF(F82="","",IF(OR(分岐管理シート!AJ82&lt;14,分岐管理シート!AJ82&gt;25,分岐管理シート!AJ82&lt;分岐管理シート!AI82,分岐管理シート!AJ82&gt;分岐管理シート!AK82),"error",""))</f>
        <v/>
      </c>
      <c r="CF82" s="282" t="str">
        <f>IF(F82="","",IF(OR(分岐管理シート!AK82&lt;14,分岐管理シート!AK82&gt;26,分岐管理シート!AK82&lt;分岐管理シート!AI82,分岐管理シート!AK82&lt;分岐管理シート!AJ82),"error",""))</f>
        <v/>
      </c>
      <c r="CG82" s="283" t="str">
        <f>IF(F82="","",IF(AND(AD82="－",分岐管理シート!AK82&gt;25),"error",""))</f>
        <v/>
      </c>
      <c r="CH82" s="283"/>
      <c r="CI82" s="278" t="str">
        <f>IF(F82="","",IF(分岐管理シート!AM82&lt;1,"error",""))</f>
        <v/>
      </c>
      <c r="CJ82" s="283" t="str">
        <f>IF(F82="","",IF(分岐管理シート!AN82&lt;1,"error",""))</f>
        <v/>
      </c>
      <c r="CK82" s="287" t="str">
        <f t="shared" si="8"/>
        <v/>
      </c>
      <c r="CL82" s="283" t="str">
        <f>IF(F82="","",IF(AND(SUM(分岐管理シート!AO82:AR82)&gt;180,分岐管理シート!AS82&lt;1),"error",""))</f>
        <v/>
      </c>
      <c r="CM82" s="283" t="str">
        <f>IF(F82="","",IF(AND(分岐管理シート!D82=1,分岐管理シート!BB82&gt;0,分岐管理シート!BB82&lt;7),"","error"))</f>
        <v/>
      </c>
      <c r="CN82" s="286"/>
      <c r="CO82" s="283" t="str">
        <f>IF(分岐管理シート!BP82=0,"","error")</f>
        <v/>
      </c>
      <c r="CP82" s="340" t="str">
        <f>IF(AND(F82="",SUM(分岐管理シート!D82:BB82)&gt;0),"error","")</f>
        <v/>
      </c>
    </row>
    <row r="83" spans="1:94" s="36" customFormat="1" ht="209.4" customHeight="1">
      <c r="A83" s="31"/>
      <c r="B83" s="32"/>
      <c r="C83" s="130">
        <v>11</v>
      </c>
      <c r="D83" s="386" t="s">
        <v>179</v>
      </c>
      <c r="E83" s="386" t="s">
        <v>81</v>
      </c>
      <c r="F83" s="174" t="s">
        <v>83</v>
      </c>
      <c r="G83" s="174" t="s">
        <v>83</v>
      </c>
      <c r="H83" s="173" t="s">
        <v>7797</v>
      </c>
      <c r="I83" s="174" t="s">
        <v>83</v>
      </c>
      <c r="J83" s="173" t="s">
        <v>7757</v>
      </c>
      <c r="K83" s="174" t="s">
        <v>7732</v>
      </c>
      <c r="L83" s="174" t="s">
        <v>83</v>
      </c>
      <c r="M83" s="174" t="s">
        <v>132</v>
      </c>
      <c r="N83" s="387"/>
      <c r="O83" s="174"/>
      <c r="P83" s="174"/>
      <c r="Q83" s="388"/>
      <c r="R83" s="389">
        <f t="shared" si="0"/>
        <v>34700</v>
      </c>
      <c r="S83" s="390">
        <f t="shared" si="10"/>
        <v>26025</v>
      </c>
      <c r="T83" s="391">
        <v>26025</v>
      </c>
      <c r="U83" s="458"/>
      <c r="V83" s="458"/>
      <c r="W83" s="458"/>
      <c r="X83" s="458"/>
      <c r="Y83" s="391">
        <v>8675</v>
      </c>
      <c r="Z83" s="391"/>
      <c r="AA83" s="173" t="s">
        <v>7770</v>
      </c>
      <c r="AB83" s="174" t="s">
        <v>103</v>
      </c>
      <c r="AC83" s="392" t="s">
        <v>83</v>
      </c>
      <c r="AD83" s="392" t="s">
        <v>103</v>
      </c>
      <c r="AE83" s="392" t="s">
        <v>103</v>
      </c>
      <c r="AF83" s="393"/>
      <c r="AG83" s="393" t="s">
        <v>7576</v>
      </c>
      <c r="AH83" s="393" t="s">
        <v>7688</v>
      </c>
      <c r="AI83" s="173" t="s">
        <v>7576</v>
      </c>
      <c r="AJ83" s="173" t="s">
        <v>7576</v>
      </c>
      <c r="AK83" s="173" t="s">
        <v>7560</v>
      </c>
      <c r="AL83" s="394" t="s">
        <v>7758</v>
      </c>
      <c r="AM83" s="173" t="s">
        <v>7622</v>
      </c>
      <c r="AN83" s="173" t="s">
        <v>7736</v>
      </c>
      <c r="AO83" s="387" t="s">
        <v>3775</v>
      </c>
      <c r="AP83" s="174"/>
      <c r="AQ83" s="174"/>
      <c r="AR83" s="174"/>
      <c r="AS83" s="395"/>
      <c r="AT83" s="396"/>
      <c r="AU83" s="396"/>
      <c r="AV83" s="396"/>
      <c r="AW83" s="396"/>
      <c r="AX83" s="396"/>
      <c r="AY83" s="396"/>
      <c r="AZ83" s="396"/>
      <c r="BA83" s="396"/>
      <c r="BB83" s="397" t="s">
        <v>7563</v>
      </c>
      <c r="BC83" s="395"/>
      <c r="BD83" s="395"/>
      <c r="BE83" s="281" t="str">
        <f>IF(F83="","",IF(分岐管理シート!D83=1,"","error"))</f>
        <v/>
      </c>
      <c r="BF83" s="282" t="str">
        <f>IF(F83="","",IF(分岐管理シート!E83&gt;0,"","error"))</f>
        <v/>
      </c>
      <c r="BG83" s="283" t="str">
        <f>IF(F83="","",IF(分岐管理シート!G83=0,"error",""))</f>
        <v/>
      </c>
      <c r="BH83" s="283" t="str">
        <f>IF(F83="","",IF(分岐管理シート!H83=0,"error",""))</f>
        <v/>
      </c>
      <c r="BI83" s="284" t="str">
        <f>IF(F83="","",IF(分岐管理シート!I83=2,"","error"))</f>
        <v/>
      </c>
      <c r="BJ83" s="283" t="str">
        <f t="shared" si="1"/>
        <v/>
      </c>
      <c r="BK83" s="283" t="str">
        <f t="shared" si="2"/>
        <v/>
      </c>
      <c r="BL83" s="283" t="str">
        <f>IF(F83="","",IF(AND(分岐管理シート!D83=1,分岐管理シート!K83=1),"","error"))</f>
        <v/>
      </c>
      <c r="BM83" s="281" t="str">
        <f>IF(F83="","",IF(分岐管理シート!L83=2,"","error"))</f>
        <v/>
      </c>
      <c r="BN83" s="283" t="str">
        <f>IF(F83="","",IF(分岐管理シート!M83&lt;1,"error",""))</f>
        <v/>
      </c>
      <c r="BO83" s="283" t="str">
        <f>IF(F83="","",IF(AND(D83="R7_補正",分岐管理シート!M83&lt;12,分岐管理シート!M83&gt;0),"","error"))</f>
        <v/>
      </c>
      <c r="BP83" s="283" t="str">
        <f>IF(AND(分岐管理シート!M83&lt;&gt;1,SUM(分岐管理シート!N83:P83)&gt;0),"error","")</f>
        <v/>
      </c>
      <c r="BQ83" s="282" t="str">
        <f>IF(OR(AND(分岐管理シート!N83=0,OR(分岐管理シート!O83&lt;&gt;0,分岐管理シート!P83&lt;&gt;0)),AND(分岐管理シート!O83=0,分岐管理シート!P83&lt;&gt;0)),"error","")</f>
        <v/>
      </c>
      <c r="BR83" s="285" t="str" cm="1">
        <f t="array" ref="BR83">IF(SUMPRODUCT(COUNTIF(N83:P83,N83:P83))&gt;COUNTA(N83:P83),"error","")</f>
        <v/>
      </c>
      <c r="BS83" s="283" t="str">
        <f t="shared" si="3"/>
        <v/>
      </c>
      <c r="BT83" s="283" t="str">
        <f t="shared" si="4"/>
        <v/>
      </c>
      <c r="BU83" s="283" t="str">
        <f t="shared" si="5"/>
        <v/>
      </c>
      <c r="BV83" s="283" t="str">
        <f t="shared" si="6"/>
        <v/>
      </c>
      <c r="BW83" s="283" t="str">
        <f t="shared" si="9"/>
        <v/>
      </c>
      <c r="BX83" s="283" t="str">
        <f t="shared" si="7"/>
        <v/>
      </c>
      <c r="BY83" s="283" t="str">
        <f>IF(F83="","",IF(PRODUCT(分岐管理シート!AB83:'分岐管理シート'!AE83)=0,"error",""))</f>
        <v/>
      </c>
      <c r="BZ83" s="278" t="str">
        <f>IF(F83="","",IF(AND(AE83="○",分岐管理シート!AF83=0),"error",""))</f>
        <v/>
      </c>
      <c r="CA83" s="283" t="str">
        <f>IF(F83="","",IF(AND(分岐管理シート!AE83&lt;2,実施計画様式!AF83&lt;&gt;""),"error",""))</f>
        <v/>
      </c>
      <c r="CB83" s="282" t="str">
        <f>IF(F83="","",IF(AND(分岐管理シート!D83=1,分岐管理シート!AG83&gt;0,分岐管理シート!AG83&lt;24),"","error"))</f>
        <v/>
      </c>
      <c r="CC83" s="283"/>
      <c r="CD83" s="283" t="str">
        <f>IF(F83="","",IF(OR(分岐管理シート!AI83&lt;14,分岐管理シート!AI83&gt;25,分岐管理シート!AI83&gt;分岐管理シート!AJ83,分岐管理シート!AI83&gt;分岐管理シート!AK83),"error",""))</f>
        <v/>
      </c>
      <c r="CE83" s="283" t="str">
        <f>IF(F83="","",IF(OR(分岐管理シート!AJ83&lt;14,分岐管理シート!AJ83&gt;25,分岐管理シート!AJ83&lt;分岐管理シート!AI83,分岐管理シート!AJ83&gt;分岐管理シート!AK83),"error",""))</f>
        <v/>
      </c>
      <c r="CF83" s="282" t="str">
        <f>IF(F83="","",IF(OR(分岐管理シート!AK83&lt;14,分岐管理シート!AK83&gt;26,分岐管理シート!AK83&lt;分岐管理シート!AI83,分岐管理シート!AK83&lt;分岐管理シート!AJ83),"error",""))</f>
        <v/>
      </c>
      <c r="CG83" s="283" t="str">
        <f>IF(F83="","",IF(AND(AD83="－",分岐管理シート!AK83&gt;25),"error",""))</f>
        <v/>
      </c>
      <c r="CH83" s="283"/>
      <c r="CI83" s="278" t="str">
        <f>IF(F83="","",IF(分岐管理シート!AM83&lt;1,"error",""))</f>
        <v/>
      </c>
      <c r="CJ83" s="283" t="str">
        <f>IF(F83="","",IF(分岐管理シート!AN83&lt;1,"error",""))</f>
        <v/>
      </c>
      <c r="CK83" s="287" t="str">
        <f t="shared" si="8"/>
        <v/>
      </c>
      <c r="CL83" s="283" t="str">
        <f>IF(F83="","",IF(AND(SUM(分岐管理シート!AO83:AR83)&gt;180,分岐管理シート!AS83&lt;1),"error",""))</f>
        <v/>
      </c>
      <c r="CM83" s="283" t="str">
        <f>IF(F83="","",IF(AND(分岐管理シート!D83=1,分岐管理シート!BB83&gt;0,分岐管理シート!BB83&lt;7),"","error"))</f>
        <v/>
      </c>
      <c r="CN83" s="286"/>
      <c r="CO83" s="283" t="str">
        <f>IF(分岐管理シート!BP83=0,"","error")</f>
        <v/>
      </c>
      <c r="CP83" s="340" t="str">
        <f>IF(AND(F83="",SUM(分岐管理シート!D83:BB83)&gt;0),"error","")</f>
        <v/>
      </c>
    </row>
    <row r="84" spans="1:94" s="36" customFormat="1" ht="103.8" customHeight="1">
      <c r="A84" s="31"/>
      <c r="B84" s="32"/>
      <c r="C84" s="130">
        <v>12</v>
      </c>
      <c r="D84" s="386" t="s">
        <v>179</v>
      </c>
      <c r="E84" s="386" t="s">
        <v>81</v>
      </c>
      <c r="F84" s="174" t="s">
        <v>83</v>
      </c>
      <c r="G84" s="174" t="s">
        <v>83</v>
      </c>
      <c r="H84" s="173" t="s">
        <v>7788</v>
      </c>
      <c r="I84" s="174" t="s">
        <v>83</v>
      </c>
      <c r="J84" s="173" t="s">
        <v>7759</v>
      </c>
      <c r="K84" s="174" t="s">
        <v>7732</v>
      </c>
      <c r="L84" s="174" t="s">
        <v>83</v>
      </c>
      <c r="M84" s="174" t="s">
        <v>7760</v>
      </c>
      <c r="N84" s="387"/>
      <c r="O84" s="174"/>
      <c r="P84" s="398"/>
      <c r="Q84" s="388"/>
      <c r="R84" s="389">
        <f t="shared" si="0"/>
        <v>1400</v>
      </c>
      <c r="S84" s="390">
        <f t="shared" si="10"/>
        <v>1400</v>
      </c>
      <c r="T84" s="391">
        <v>1400</v>
      </c>
      <c r="U84" s="458"/>
      <c r="V84" s="458"/>
      <c r="W84" s="458"/>
      <c r="X84" s="458"/>
      <c r="Y84" s="391"/>
      <c r="Z84" s="391"/>
      <c r="AA84" s="173" t="s">
        <v>7761</v>
      </c>
      <c r="AB84" s="174" t="s">
        <v>103</v>
      </c>
      <c r="AC84" s="392" t="s">
        <v>103</v>
      </c>
      <c r="AD84" s="392" t="s">
        <v>103</v>
      </c>
      <c r="AE84" s="392" t="s">
        <v>103</v>
      </c>
      <c r="AF84" s="393"/>
      <c r="AG84" s="393" t="s">
        <v>7576</v>
      </c>
      <c r="AH84" s="393" t="s">
        <v>7688</v>
      </c>
      <c r="AI84" s="173" t="s">
        <v>7576</v>
      </c>
      <c r="AJ84" s="173" t="s">
        <v>7576</v>
      </c>
      <c r="AK84" s="173" t="s">
        <v>7553</v>
      </c>
      <c r="AL84" s="394" t="s">
        <v>7762</v>
      </c>
      <c r="AM84" s="173" t="s">
        <v>7622</v>
      </c>
      <c r="AN84" s="173" t="s">
        <v>7736</v>
      </c>
      <c r="AO84" s="174" t="s">
        <v>3777</v>
      </c>
      <c r="AP84" s="174"/>
      <c r="AQ84" s="174"/>
      <c r="AR84" s="174"/>
      <c r="AS84" s="395"/>
      <c r="AT84" s="396"/>
      <c r="AU84" s="396"/>
      <c r="AV84" s="396"/>
      <c r="AW84" s="396"/>
      <c r="AX84" s="396"/>
      <c r="AY84" s="396"/>
      <c r="AZ84" s="396"/>
      <c r="BA84" s="396"/>
      <c r="BB84" s="397" t="s">
        <v>7563</v>
      </c>
      <c r="BC84" s="395"/>
      <c r="BD84" s="395"/>
      <c r="BE84" s="281" t="str">
        <f>IF(F84="","",IF(分岐管理シート!D84=1,"","error"))</f>
        <v/>
      </c>
      <c r="BF84" s="282" t="str">
        <f>IF(F84="","",IF(分岐管理シート!E84&gt;0,"","error"))</f>
        <v/>
      </c>
      <c r="BG84" s="283" t="str">
        <f>IF(F84="","",IF(分岐管理シート!G84=0,"error",""))</f>
        <v/>
      </c>
      <c r="BH84" s="283" t="str">
        <f>IF(F84="","",IF(分岐管理シート!H84=0,"error",""))</f>
        <v/>
      </c>
      <c r="BI84" s="284" t="str">
        <f>IF(F84="","",IF(分岐管理シート!I84=2,"","error"))</f>
        <v/>
      </c>
      <c r="BJ84" s="283" t="str">
        <f t="shared" si="1"/>
        <v/>
      </c>
      <c r="BK84" s="283" t="str">
        <f t="shared" si="2"/>
        <v/>
      </c>
      <c r="BL84" s="283" t="str">
        <f>IF(F84="","",IF(AND(分岐管理シート!D84=1,分岐管理シート!K84=1),"","error"))</f>
        <v/>
      </c>
      <c r="BM84" s="281" t="str">
        <f>IF(F84="","",IF(分岐管理シート!L84=2,"","error"))</f>
        <v/>
      </c>
      <c r="BN84" s="283" t="str">
        <f>IF(F84="","",IF(分岐管理シート!M84&lt;1,"error",""))</f>
        <v/>
      </c>
      <c r="BO84" s="283" t="str">
        <f>IF(F84="","",IF(AND(D84="R7_補正",分岐管理シート!M84&lt;12,分岐管理シート!M84&gt;0),"","error"))</f>
        <v/>
      </c>
      <c r="BP84" s="283" t="str">
        <f>IF(AND(分岐管理シート!M84&lt;&gt;1,SUM(分岐管理シート!N84:P84)&gt;0),"error","")</f>
        <v/>
      </c>
      <c r="BQ84" s="282" t="str">
        <f>IF(OR(AND(分岐管理シート!N84=0,OR(分岐管理シート!O84&lt;&gt;0,分岐管理シート!P84&lt;&gt;0)),AND(分岐管理シート!O84=0,分岐管理シート!P84&lt;&gt;0)),"error","")</f>
        <v/>
      </c>
      <c r="BR84" s="285" t="str" cm="1">
        <f t="array" ref="BR84">IF(SUMPRODUCT(COUNTIF(N84:P84,N84:P84))&gt;COUNTA(N84:P84),"error","")</f>
        <v/>
      </c>
      <c r="BS84" s="283" t="str">
        <f t="shared" si="3"/>
        <v/>
      </c>
      <c r="BT84" s="283" t="str">
        <f t="shared" si="4"/>
        <v/>
      </c>
      <c r="BU84" s="283" t="str">
        <f t="shared" si="5"/>
        <v/>
      </c>
      <c r="BV84" s="283" t="str">
        <f t="shared" si="6"/>
        <v/>
      </c>
      <c r="BW84" s="283" t="str">
        <f t="shared" si="9"/>
        <v/>
      </c>
      <c r="BX84" s="283" t="str">
        <f t="shared" si="7"/>
        <v/>
      </c>
      <c r="BY84" s="283" t="str">
        <f>IF(F84="","",IF(PRODUCT(分岐管理シート!AB84:'分岐管理シート'!AE84)=0,"error",""))</f>
        <v/>
      </c>
      <c r="BZ84" s="278" t="str">
        <f>IF(F84="","",IF(AND(AE84="○",分岐管理シート!AF84=0),"error",""))</f>
        <v/>
      </c>
      <c r="CA84" s="283" t="str">
        <f>IF(F84="","",IF(AND(分岐管理シート!AE84&lt;2,実施計画様式!AF84&lt;&gt;""),"error",""))</f>
        <v/>
      </c>
      <c r="CB84" s="282" t="str">
        <f>IF(F84="","",IF(AND(分岐管理シート!D84=1,分岐管理シート!AG84&gt;0,分岐管理シート!AG84&lt;24),"","error"))</f>
        <v/>
      </c>
      <c r="CC84" s="283"/>
      <c r="CD84" s="283" t="str">
        <f>IF(F84="","",IF(OR(分岐管理シート!AI84&lt;14,分岐管理シート!AI84&gt;25,分岐管理シート!AI84&gt;分岐管理シート!AJ84,分岐管理シート!AI84&gt;分岐管理シート!AK84),"error",""))</f>
        <v/>
      </c>
      <c r="CE84" s="283" t="str">
        <f>IF(F84="","",IF(OR(分岐管理シート!AJ84&lt;14,分岐管理シート!AJ84&gt;25,分岐管理シート!AJ84&lt;分岐管理シート!AI84,分岐管理シート!AJ84&gt;分岐管理シート!AK84),"error",""))</f>
        <v/>
      </c>
      <c r="CF84" s="282" t="str">
        <f>IF(F84="","",IF(OR(分岐管理シート!AK84&lt;14,分岐管理シート!AK84&gt;26,分岐管理シート!AK84&lt;分岐管理シート!AI84,分岐管理シート!AK84&lt;分岐管理シート!AJ84),"error",""))</f>
        <v/>
      </c>
      <c r="CG84" s="283" t="str">
        <f>IF(F84="","",IF(AND(AD84="－",分岐管理シート!AK84&gt;25),"error",""))</f>
        <v/>
      </c>
      <c r="CH84" s="283"/>
      <c r="CI84" s="278" t="str">
        <f>IF(F84="","",IF(分岐管理シート!AM84&lt;1,"error",""))</f>
        <v/>
      </c>
      <c r="CJ84" s="283" t="str">
        <f>IF(F84="","",IF(分岐管理シート!AN84&lt;1,"error",""))</f>
        <v/>
      </c>
      <c r="CK84" s="287" t="str">
        <f t="shared" si="8"/>
        <v/>
      </c>
      <c r="CL84" s="283" t="str">
        <f>IF(F84="","",IF(AND(SUM(分岐管理シート!AO84:AR84)&gt;180,分岐管理シート!AS84&lt;1),"error",""))</f>
        <v/>
      </c>
      <c r="CM84" s="283" t="str">
        <f>IF(F84="","",IF(AND(分岐管理シート!D84=1,分岐管理シート!BB84&gt;0,分岐管理シート!BB84&lt;7),"","error"))</f>
        <v/>
      </c>
      <c r="CN84" s="286"/>
      <c r="CO84" s="283" t="str">
        <f>IF(分岐管理シート!BP84=0,"","error")</f>
        <v/>
      </c>
      <c r="CP84" s="340" t="str">
        <f>IF(AND(F84="",SUM(分岐管理シート!D84:BB84)&gt;0),"error","")</f>
        <v/>
      </c>
    </row>
    <row r="85" spans="1:94" s="36" customFormat="1" ht="109.2" customHeight="1">
      <c r="A85" s="31"/>
      <c r="B85" s="32"/>
      <c r="C85" s="130">
        <v>13</v>
      </c>
      <c r="D85" s="386" t="s">
        <v>179</v>
      </c>
      <c r="E85" s="386" t="s">
        <v>81</v>
      </c>
      <c r="F85" s="174" t="s">
        <v>83</v>
      </c>
      <c r="G85" s="174" t="s">
        <v>83</v>
      </c>
      <c r="H85" s="173" t="s">
        <v>7789</v>
      </c>
      <c r="I85" s="174" t="s">
        <v>83</v>
      </c>
      <c r="J85" s="173" t="s">
        <v>7763</v>
      </c>
      <c r="K85" s="174" t="s">
        <v>7732</v>
      </c>
      <c r="L85" s="174" t="s">
        <v>83</v>
      </c>
      <c r="M85" s="174" t="s">
        <v>7760</v>
      </c>
      <c r="N85" s="387"/>
      <c r="O85" s="174"/>
      <c r="P85" s="174"/>
      <c r="Q85" s="388"/>
      <c r="R85" s="389">
        <f t="shared" si="0"/>
        <v>13440</v>
      </c>
      <c r="S85" s="390">
        <f t="shared" si="10"/>
        <v>13440</v>
      </c>
      <c r="T85" s="391">
        <v>13440</v>
      </c>
      <c r="U85" s="458"/>
      <c r="V85" s="458"/>
      <c r="W85" s="458"/>
      <c r="X85" s="458"/>
      <c r="Y85" s="391"/>
      <c r="Z85" s="391"/>
      <c r="AA85" s="173" t="s">
        <v>7771</v>
      </c>
      <c r="AB85" s="174" t="s">
        <v>103</v>
      </c>
      <c r="AC85" s="392" t="s">
        <v>83</v>
      </c>
      <c r="AD85" s="392" t="s">
        <v>103</v>
      </c>
      <c r="AE85" s="392" t="s">
        <v>103</v>
      </c>
      <c r="AF85" s="393"/>
      <c r="AG85" s="393" t="s">
        <v>7576</v>
      </c>
      <c r="AH85" s="393" t="s">
        <v>7688</v>
      </c>
      <c r="AI85" s="173" t="s">
        <v>7576</v>
      </c>
      <c r="AJ85" s="173" t="s">
        <v>7576</v>
      </c>
      <c r="AK85" s="173" t="s">
        <v>7553</v>
      </c>
      <c r="AL85" s="394" t="s">
        <v>7764</v>
      </c>
      <c r="AM85" s="173" t="s">
        <v>7622</v>
      </c>
      <c r="AN85" s="173" t="s">
        <v>7736</v>
      </c>
      <c r="AO85" s="387" t="s">
        <v>3779</v>
      </c>
      <c r="AP85" s="174"/>
      <c r="AQ85" s="174"/>
      <c r="AR85" s="174"/>
      <c r="AS85" s="395"/>
      <c r="AT85" s="396"/>
      <c r="AU85" s="396"/>
      <c r="AV85" s="396"/>
      <c r="AW85" s="396"/>
      <c r="AX85" s="396"/>
      <c r="AY85" s="396"/>
      <c r="AZ85" s="396"/>
      <c r="BA85" s="396"/>
      <c r="BB85" s="397" t="s">
        <v>7563</v>
      </c>
      <c r="BC85" s="395"/>
      <c r="BD85" s="395"/>
      <c r="BE85" s="281" t="str">
        <f>IF(F85="","",IF(分岐管理シート!D85=1,"","error"))</f>
        <v/>
      </c>
      <c r="BF85" s="282" t="str">
        <f>IF(F85="","",IF(分岐管理シート!E85&gt;0,"","error"))</f>
        <v/>
      </c>
      <c r="BG85" s="283" t="str">
        <f>IF(F85="","",IF(分岐管理シート!G85=0,"error",""))</f>
        <v/>
      </c>
      <c r="BH85" s="283" t="str">
        <f>IF(F85="","",IF(分岐管理シート!H85=0,"error",""))</f>
        <v/>
      </c>
      <c r="BI85" s="284" t="str">
        <f>IF(F85="","",IF(分岐管理シート!I85=2,"","error"))</f>
        <v/>
      </c>
      <c r="BJ85" s="283" t="str">
        <f t="shared" si="1"/>
        <v/>
      </c>
      <c r="BK85" s="283" t="str">
        <f t="shared" si="2"/>
        <v/>
      </c>
      <c r="BL85" s="283" t="str">
        <f>IF(F85="","",IF(AND(分岐管理シート!D85=1,分岐管理シート!K85=1),"","error"))</f>
        <v/>
      </c>
      <c r="BM85" s="281" t="str">
        <f>IF(F85="","",IF(分岐管理シート!L85=2,"","error"))</f>
        <v/>
      </c>
      <c r="BN85" s="283" t="str">
        <f>IF(F85="","",IF(分岐管理シート!M85&lt;1,"error",""))</f>
        <v/>
      </c>
      <c r="BO85" s="283" t="str">
        <f>IF(F85="","",IF(AND(D85="R7_補正",分岐管理シート!M85&lt;12,分岐管理シート!M85&gt;0),"","error"))</f>
        <v/>
      </c>
      <c r="BP85" s="283" t="str">
        <f>IF(AND(分岐管理シート!M85&lt;&gt;1,SUM(分岐管理シート!N85:P85)&gt;0),"error","")</f>
        <v/>
      </c>
      <c r="BQ85" s="282" t="str">
        <f>IF(OR(AND(分岐管理シート!N85=0,OR(分岐管理シート!O85&lt;&gt;0,分岐管理シート!P85&lt;&gt;0)),AND(分岐管理シート!O85=0,分岐管理シート!P85&lt;&gt;0)),"error","")</f>
        <v/>
      </c>
      <c r="BR85" s="285" t="str" cm="1">
        <f t="array" ref="BR85">IF(SUMPRODUCT(COUNTIF(N85:P85,N85:P85))&gt;COUNTA(N85:P85),"error","")</f>
        <v/>
      </c>
      <c r="BS85" s="283" t="str">
        <f t="shared" si="3"/>
        <v/>
      </c>
      <c r="BT85" s="283" t="str">
        <f t="shared" si="4"/>
        <v/>
      </c>
      <c r="BU85" s="283" t="str">
        <f t="shared" si="5"/>
        <v/>
      </c>
      <c r="BV85" s="283" t="str">
        <f t="shared" si="6"/>
        <v/>
      </c>
      <c r="BW85" s="283" t="str">
        <f t="shared" si="9"/>
        <v/>
      </c>
      <c r="BX85" s="283" t="str">
        <f t="shared" si="7"/>
        <v/>
      </c>
      <c r="BY85" s="283" t="str">
        <f>IF(F85="","",IF(PRODUCT(分岐管理シート!AB85:'分岐管理シート'!AE85)=0,"error",""))</f>
        <v/>
      </c>
      <c r="BZ85" s="278" t="str">
        <f>IF(F85="","",IF(AND(AE85="○",分岐管理シート!AF85=0),"error",""))</f>
        <v/>
      </c>
      <c r="CA85" s="283" t="str">
        <f>IF(F85="","",IF(AND(分岐管理シート!AE85&lt;2,実施計画様式!AF85&lt;&gt;""),"error",""))</f>
        <v/>
      </c>
      <c r="CB85" s="282" t="str">
        <f>IF(F85="","",IF(AND(分岐管理シート!D85=1,分岐管理シート!AG85&gt;0,分岐管理シート!AG85&lt;24),"","error"))</f>
        <v/>
      </c>
      <c r="CC85" s="283"/>
      <c r="CD85" s="283" t="str">
        <f>IF(F85="","",IF(OR(分岐管理シート!AI85&lt;14,分岐管理シート!AI85&gt;25,分岐管理シート!AI85&gt;分岐管理シート!AJ85,分岐管理シート!AI85&gt;分岐管理シート!AK85),"error",""))</f>
        <v/>
      </c>
      <c r="CE85" s="283" t="str">
        <f>IF(F85="","",IF(OR(分岐管理シート!AJ85&lt;14,分岐管理シート!AJ85&gt;25,分岐管理シート!AJ85&lt;分岐管理シート!AI85,分岐管理シート!AJ85&gt;分岐管理シート!AK85),"error",""))</f>
        <v/>
      </c>
      <c r="CF85" s="282" t="str">
        <f>IF(F85="","",IF(OR(分岐管理シート!AK85&lt;14,分岐管理シート!AK85&gt;26,分岐管理シート!AK85&lt;分岐管理シート!AI85,分岐管理シート!AK85&lt;分岐管理シート!AJ85),"error",""))</f>
        <v/>
      </c>
      <c r="CG85" s="283" t="str">
        <f>IF(F85="","",IF(AND(AD85="－",分岐管理シート!AK85&gt;25),"error",""))</f>
        <v/>
      </c>
      <c r="CH85" s="283"/>
      <c r="CI85" s="278" t="str">
        <f>IF(F85="","",IF(分岐管理シート!AM85&lt;1,"error",""))</f>
        <v/>
      </c>
      <c r="CJ85" s="283" t="str">
        <f>IF(F85="","",IF(分岐管理シート!AN85&lt;1,"error",""))</f>
        <v/>
      </c>
      <c r="CK85" s="287" t="str">
        <f t="shared" si="8"/>
        <v/>
      </c>
      <c r="CL85" s="283" t="str">
        <f>IF(F85="","",IF(AND(SUM(分岐管理シート!AO85:AR85)&gt;180,分岐管理シート!AS85&lt;1),"error",""))</f>
        <v/>
      </c>
      <c r="CM85" s="283" t="str">
        <f>IF(F85="","",IF(AND(分岐管理シート!D85=1,分岐管理シート!BB85&gt;0,分岐管理シート!BB85&lt;7),"","error"))</f>
        <v/>
      </c>
      <c r="CN85" s="286"/>
      <c r="CO85" s="283" t="str">
        <f>IF(分岐管理シート!BP85=0,"","error")</f>
        <v/>
      </c>
      <c r="CP85" s="340" t="str">
        <f>IF(AND(F85="",SUM(分岐管理シート!D85:BB85)&gt;0),"error","")</f>
        <v/>
      </c>
    </row>
    <row r="86" spans="1:94" s="36" customFormat="1" ht="154.19999999999999" customHeight="1">
      <c r="A86" s="31"/>
      <c r="B86" s="32"/>
      <c r="C86" s="130">
        <v>14</v>
      </c>
      <c r="D86" s="386" t="s">
        <v>179</v>
      </c>
      <c r="E86" s="386" t="s">
        <v>81</v>
      </c>
      <c r="F86" s="174" t="s">
        <v>83</v>
      </c>
      <c r="G86" s="174" t="s">
        <v>83</v>
      </c>
      <c r="H86" s="173" t="s">
        <v>7793</v>
      </c>
      <c r="I86" s="174" t="s">
        <v>83</v>
      </c>
      <c r="J86" s="173" t="s">
        <v>7765</v>
      </c>
      <c r="K86" s="174" t="s">
        <v>7732</v>
      </c>
      <c r="L86" s="174" t="s">
        <v>83</v>
      </c>
      <c r="M86" s="174" t="s">
        <v>132</v>
      </c>
      <c r="N86" s="387"/>
      <c r="O86" s="174"/>
      <c r="P86" s="398"/>
      <c r="Q86" s="388"/>
      <c r="R86" s="389">
        <f t="shared" si="0"/>
        <v>19890</v>
      </c>
      <c r="S86" s="390">
        <f t="shared" si="10"/>
        <v>19890</v>
      </c>
      <c r="T86" s="391">
        <v>19890</v>
      </c>
      <c r="U86" s="458"/>
      <c r="V86" s="458"/>
      <c r="W86" s="458"/>
      <c r="X86" s="458"/>
      <c r="Y86" s="391"/>
      <c r="Z86" s="391"/>
      <c r="AA86" s="173" t="s">
        <v>7766</v>
      </c>
      <c r="AB86" s="174" t="s">
        <v>103</v>
      </c>
      <c r="AC86" s="392" t="s">
        <v>83</v>
      </c>
      <c r="AD86" s="392" t="s">
        <v>103</v>
      </c>
      <c r="AE86" s="392" t="s">
        <v>103</v>
      </c>
      <c r="AF86" s="393"/>
      <c r="AG86" s="393" t="s">
        <v>7576</v>
      </c>
      <c r="AH86" s="393" t="s">
        <v>7688</v>
      </c>
      <c r="AI86" s="173" t="s">
        <v>7576</v>
      </c>
      <c r="AJ86" s="173" t="s">
        <v>7576</v>
      </c>
      <c r="AK86" s="173" t="s">
        <v>7560</v>
      </c>
      <c r="AL86" s="394" t="s">
        <v>7767</v>
      </c>
      <c r="AM86" s="173" t="s">
        <v>7622</v>
      </c>
      <c r="AN86" s="173" t="s">
        <v>7736</v>
      </c>
      <c r="AO86" s="174" t="s">
        <v>3775</v>
      </c>
      <c r="AP86" s="174"/>
      <c r="AQ86" s="174"/>
      <c r="AR86" s="174"/>
      <c r="AS86" s="395"/>
      <c r="AT86" s="396"/>
      <c r="AU86" s="396"/>
      <c r="AV86" s="396"/>
      <c r="AW86" s="396"/>
      <c r="AX86" s="396"/>
      <c r="AY86" s="396"/>
      <c r="AZ86" s="396"/>
      <c r="BA86" s="396"/>
      <c r="BB86" s="397" t="s">
        <v>7563</v>
      </c>
      <c r="BC86" s="395"/>
      <c r="BD86" s="395"/>
      <c r="BE86" s="281" t="str">
        <f>IF(F86="","",IF(分岐管理シート!D86=1,"","error"))</f>
        <v/>
      </c>
      <c r="BF86" s="282" t="str">
        <f>IF(F86="","",IF(分岐管理シート!E86&gt;0,"","error"))</f>
        <v/>
      </c>
      <c r="BG86" s="283" t="str">
        <f>IF(F86="","",IF(分岐管理シート!G86=0,"error",""))</f>
        <v/>
      </c>
      <c r="BH86" s="283" t="str">
        <f>IF(F86="","",IF(分岐管理シート!H86=0,"error",""))</f>
        <v/>
      </c>
      <c r="BI86" s="284" t="str">
        <f>IF(F86="","",IF(分岐管理シート!I86=2,"","error"))</f>
        <v/>
      </c>
      <c r="BJ86" s="283" t="str">
        <f t="shared" si="1"/>
        <v/>
      </c>
      <c r="BK86" s="283" t="str">
        <f t="shared" si="2"/>
        <v/>
      </c>
      <c r="BL86" s="283" t="str">
        <f>IF(F86="","",IF(AND(分岐管理シート!D86=1,分岐管理シート!K86=1),"","error"))</f>
        <v/>
      </c>
      <c r="BM86" s="281" t="str">
        <f>IF(F86="","",IF(分岐管理シート!L86=2,"","error"))</f>
        <v/>
      </c>
      <c r="BN86" s="283" t="str">
        <f>IF(F86="","",IF(分岐管理シート!M86&lt;1,"error",""))</f>
        <v/>
      </c>
      <c r="BO86" s="283" t="str">
        <f>IF(F86="","",IF(AND(D86="R7_補正",分岐管理シート!M86&lt;12,分岐管理シート!M86&gt;0),"","error"))</f>
        <v/>
      </c>
      <c r="BP86" s="283" t="str">
        <f>IF(AND(分岐管理シート!M86&lt;&gt;1,SUM(分岐管理シート!N86:P86)&gt;0),"error","")</f>
        <v/>
      </c>
      <c r="BQ86" s="282" t="str">
        <f>IF(OR(AND(分岐管理シート!N86=0,OR(分岐管理シート!O86&lt;&gt;0,分岐管理シート!P86&lt;&gt;0)),AND(分岐管理シート!O86=0,分岐管理シート!P86&lt;&gt;0)),"error","")</f>
        <v/>
      </c>
      <c r="BR86" s="285" t="str" cm="1">
        <f t="array" ref="BR86">IF(SUMPRODUCT(COUNTIF(N86:P86,N86:P86))&gt;COUNTA(N86:P86),"error","")</f>
        <v/>
      </c>
      <c r="BS86" s="283" t="str">
        <f t="shared" si="3"/>
        <v/>
      </c>
      <c r="BT86" s="283" t="str">
        <f t="shared" si="4"/>
        <v/>
      </c>
      <c r="BU86" s="283" t="str">
        <f t="shared" si="5"/>
        <v/>
      </c>
      <c r="BV86" s="283" t="str">
        <f t="shared" si="6"/>
        <v/>
      </c>
      <c r="BW86" s="283" t="str">
        <f t="shared" si="9"/>
        <v/>
      </c>
      <c r="BX86" s="283" t="str">
        <f t="shared" si="7"/>
        <v/>
      </c>
      <c r="BY86" s="283" t="str">
        <f>IF(F86="","",IF(PRODUCT(分岐管理シート!AB86:'分岐管理シート'!AE86)=0,"error",""))</f>
        <v/>
      </c>
      <c r="BZ86" s="278" t="str">
        <f>IF(F86="","",IF(AND(AE86="○",分岐管理シート!AF86=0),"error",""))</f>
        <v/>
      </c>
      <c r="CA86" s="283" t="str">
        <f>IF(F86="","",IF(AND(分岐管理シート!AE86&lt;2,実施計画様式!AF86&lt;&gt;""),"error",""))</f>
        <v/>
      </c>
      <c r="CB86" s="282" t="str">
        <f>IF(F86="","",IF(AND(分岐管理シート!D86=1,分岐管理シート!AG86&gt;0,分岐管理シート!AG86&lt;24),"","error"))</f>
        <v/>
      </c>
      <c r="CC86" s="283"/>
      <c r="CD86" s="283" t="str">
        <f>IF(F86="","",IF(OR(分岐管理シート!AI86&lt;14,分岐管理シート!AI86&gt;25,分岐管理シート!AI86&gt;分岐管理シート!AJ86,分岐管理シート!AI86&gt;分岐管理シート!AK86),"error",""))</f>
        <v/>
      </c>
      <c r="CE86" s="283" t="str">
        <f>IF(F86="","",IF(OR(分岐管理シート!AJ86&lt;14,分岐管理シート!AJ86&gt;25,分岐管理シート!AJ86&lt;分岐管理シート!AI86,分岐管理シート!AJ86&gt;分岐管理シート!AK86),"error",""))</f>
        <v/>
      </c>
      <c r="CF86" s="282" t="str">
        <f>IF(F86="","",IF(OR(分岐管理シート!AK86&lt;14,分岐管理シート!AK86&gt;26,分岐管理シート!AK86&lt;分岐管理シート!AI86,分岐管理シート!AK86&lt;分岐管理シート!AJ86),"error",""))</f>
        <v/>
      </c>
      <c r="CG86" s="283" t="str">
        <f>IF(F86="","",IF(AND(AD86="－",分岐管理シート!AK86&gt;25),"error",""))</f>
        <v/>
      </c>
      <c r="CH86" s="283"/>
      <c r="CI86" s="278" t="str">
        <f>IF(F86="","",IF(分岐管理シート!AM86&lt;1,"error",""))</f>
        <v/>
      </c>
      <c r="CJ86" s="283" t="str">
        <f>IF(F86="","",IF(分岐管理シート!AN86&lt;1,"error",""))</f>
        <v/>
      </c>
      <c r="CK86" s="287" t="str">
        <f t="shared" si="8"/>
        <v/>
      </c>
      <c r="CL86" s="283" t="str">
        <f>IF(F86="","",IF(AND(SUM(分岐管理シート!AO86:AR86)&gt;180,分岐管理シート!AS86&lt;1),"error",""))</f>
        <v/>
      </c>
      <c r="CM86" s="283" t="str">
        <f>IF(F86="","",IF(AND(分岐管理シート!D86=1,分岐管理シート!BB86&gt;0,分岐管理シート!BB86&lt;7),"","error"))</f>
        <v/>
      </c>
      <c r="CN86" s="286"/>
      <c r="CO86" s="283" t="str">
        <f>IF(分岐管理シート!BP86=0,"","error")</f>
        <v/>
      </c>
      <c r="CP86" s="340" t="str">
        <f>IF(AND(F86="",SUM(分岐管理シート!D86:BB86)&gt;0),"error","")</f>
        <v/>
      </c>
    </row>
    <row r="87" spans="1:94" s="36" customFormat="1" ht="125.4" customHeight="1">
      <c r="A87" s="31"/>
      <c r="B87" s="32"/>
      <c r="C87" s="130">
        <v>15</v>
      </c>
      <c r="D87" s="386" t="s">
        <v>179</v>
      </c>
      <c r="E87" s="386" t="s">
        <v>81</v>
      </c>
      <c r="F87" s="174" t="s">
        <v>83</v>
      </c>
      <c r="G87" s="174" t="s">
        <v>83</v>
      </c>
      <c r="H87" s="173" t="s">
        <v>7790</v>
      </c>
      <c r="I87" s="174" t="s">
        <v>83</v>
      </c>
      <c r="J87" s="173" t="s">
        <v>7768</v>
      </c>
      <c r="K87" s="174" t="s">
        <v>7732</v>
      </c>
      <c r="L87" s="174" t="s">
        <v>83</v>
      </c>
      <c r="M87" s="174" t="s">
        <v>144</v>
      </c>
      <c r="N87" s="387"/>
      <c r="O87" s="174"/>
      <c r="P87" s="174"/>
      <c r="Q87" s="388" t="s">
        <v>7769</v>
      </c>
      <c r="R87" s="389">
        <f t="shared" si="0"/>
        <v>4850</v>
      </c>
      <c r="S87" s="390">
        <f t="shared" si="10"/>
        <v>4850</v>
      </c>
      <c r="T87" s="391">
        <v>4850</v>
      </c>
      <c r="U87" s="458"/>
      <c r="V87" s="458"/>
      <c r="W87" s="458"/>
      <c r="X87" s="458"/>
      <c r="Y87" s="391"/>
      <c r="Z87" s="391"/>
      <c r="AA87" s="173" t="s">
        <v>7791</v>
      </c>
      <c r="AB87" s="174" t="s">
        <v>103</v>
      </c>
      <c r="AC87" s="392" t="s">
        <v>83</v>
      </c>
      <c r="AD87" s="392" t="s">
        <v>103</v>
      </c>
      <c r="AE87" s="392" t="s">
        <v>103</v>
      </c>
      <c r="AF87" s="393"/>
      <c r="AG87" s="393" t="s">
        <v>7576</v>
      </c>
      <c r="AH87" s="393" t="s">
        <v>7688</v>
      </c>
      <c r="AI87" s="173" t="s">
        <v>7576</v>
      </c>
      <c r="AJ87" s="173" t="s">
        <v>7576</v>
      </c>
      <c r="AK87" s="173" t="s">
        <v>7560</v>
      </c>
      <c r="AL87" s="394" t="s">
        <v>7792</v>
      </c>
      <c r="AM87" s="173" t="s">
        <v>7622</v>
      </c>
      <c r="AN87" s="173" t="s">
        <v>7736</v>
      </c>
      <c r="AO87" s="387" t="s">
        <v>3775</v>
      </c>
      <c r="AP87" s="174"/>
      <c r="AQ87" s="174"/>
      <c r="AR87" s="174"/>
      <c r="AS87" s="395"/>
      <c r="AT87" s="396"/>
      <c r="AU87" s="396"/>
      <c r="AV87" s="396"/>
      <c r="AW87" s="396"/>
      <c r="AX87" s="396"/>
      <c r="AY87" s="396"/>
      <c r="AZ87" s="396"/>
      <c r="BA87" s="396"/>
      <c r="BB87" s="397" t="s">
        <v>7563</v>
      </c>
      <c r="BC87" s="395"/>
      <c r="BD87" s="395"/>
      <c r="BE87" s="281" t="str">
        <f>IF(F87="","",IF(分岐管理シート!D87=1,"","error"))</f>
        <v/>
      </c>
      <c r="BF87" s="282" t="str">
        <f>IF(F87="","",IF(分岐管理シート!E87&gt;0,"","error"))</f>
        <v/>
      </c>
      <c r="BG87" s="283" t="str">
        <f>IF(F87="","",IF(分岐管理シート!G87=0,"error",""))</f>
        <v/>
      </c>
      <c r="BH87" s="283" t="str">
        <f>IF(F87="","",IF(分岐管理シート!H87=0,"error",""))</f>
        <v/>
      </c>
      <c r="BI87" s="284" t="str">
        <f>IF(F87="","",IF(分岐管理シート!I87=2,"","error"))</f>
        <v/>
      </c>
      <c r="BJ87" s="283" t="str">
        <f t="shared" si="1"/>
        <v/>
      </c>
      <c r="BK87" s="283" t="str">
        <f t="shared" si="2"/>
        <v/>
      </c>
      <c r="BL87" s="283" t="str">
        <f>IF(F87="","",IF(AND(分岐管理シート!D87=1,分岐管理シート!K87=1),"","error"))</f>
        <v/>
      </c>
      <c r="BM87" s="281" t="str">
        <f>IF(F87="","",IF(分岐管理シート!L87=2,"","error"))</f>
        <v/>
      </c>
      <c r="BN87" s="283" t="str">
        <f>IF(F87="","",IF(分岐管理シート!M87&lt;1,"error",""))</f>
        <v/>
      </c>
      <c r="BO87" s="283" t="str">
        <f>IF(F87="","",IF(AND(D87="R7_補正",分岐管理シート!M87&lt;12,分岐管理シート!M87&gt;0),"","error"))</f>
        <v/>
      </c>
      <c r="BP87" s="283" t="str">
        <f>IF(AND(分岐管理シート!M87&lt;&gt;1,SUM(分岐管理シート!N87:P87)&gt;0),"error","")</f>
        <v/>
      </c>
      <c r="BQ87" s="282" t="str">
        <f>IF(OR(AND(分岐管理シート!N87=0,OR(分岐管理シート!O87&lt;&gt;0,分岐管理シート!P87&lt;&gt;0)),AND(分岐管理シート!O87=0,分岐管理シート!P87&lt;&gt;0)),"error","")</f>
        <v/>
      </c>
      <c r="BR87" s="285" t="str" cm="1">
        <f t="array" ref="BR87">IF(SUMPRODUCT(COUNTIF(N87:P87,N87:P87))&gt;COUNTA(N87:P87),"error","")</f>
        <v/>
      </c>
      <c r="BS87" s="283" t="str">
        <f t="shared" si="3"/>
        <v/>
      </c>
      <c r="BT87" s="283" t="str">
        <f t="shared" si="4"/>
        <v/>
      </c>
      <c r="BU87" s="283" t="str">
        <f t="shared" si="5"/>
        <v/>
      </c>
      <c r="BV87" s="283" t="str">
        <f t="shared" si="6"/>
        <v/>
      </c>
      <c r="BW87" s="283" t="str">
        <f t="shared" si="9"/>
        <v/>
      </c>
      <c r="BX87" s="283" t="str">
        <f t="shared" si="7"/>
        <v/>
      </c>
      <c r="BY87" s="283" t="str">
        <f>IF(F87="","",IF(PRODUCT(分岐管理シート!AB87:'分岐管理シート'!AE87)=0,"error",""))</f>
        <v/>
      </c>
      <c r="BZ87" s="278" t="str">
        <f>IF(F87="","",IF(AND(AE87="○",分岐管理シート!AF87=0),"error",""))</f>
        <v/>
      </c>
      <c r="CA87" s="283" t="str">
        <f>IF(F87="","",IF(AND(分岐管理シート!AE87&lt;2,実施計画様式!AF87&lt;&gt;""),"error",""))</f>
        <v/>
      </c>
      <c r="CB87" s="282" t="str">
        <f>IF(F87="","",IF(AND(分岐管理シート!D87=1,分岐管理シート!AG87&gt;0,分岐管理シート!AG87&lt;24),"","error"))</f>
        <v/>
      </c>
      <c r="CC87" s="283"/>
      <c r="CD87" s="283" t="str">
        <f>IF(F87="","",IF(OR(分岐管理シート!AI87&lt;14,分岐管理シート!AI87&gt;25,分岐管理シート!AI87&gt;分岐管理シート!AJ87,分岐管理シート!AI87&gt;分岐管理シート!AK87),"error",""))</f>
        <v/>
      </c>
      <c r="CE87" s="283" t="str">
        <f>IF(F87="","",IF(OR(分岐管理シート!AJ87&lt;14,分岐管理シート!AJ87&gt;25,分岐管理シート!AJ87&lt;分岐管理シート!AI87,分岐管理シート!AJ87&gt;分岐管理シート!AK87),"error",""))</f>
        <v/>
      </c>
      <c r="CF87" s="282" t="str">
        <f>IF(F87="","",IF(OR(分岐管理シート!AK87&lt;14,分岐管理シート!AK87&gt;26,分岐管理シート!AK87&lt;分岐管理シート!AI87,分岐管理シート!AK87&lt;分岐管理シート!AJ87),"error",""))</f>
        <v/>
      </c>
      <c r="CG87" s="283" t="str">
        <f>IF(F87="","",IF(AND(AD87="－",分岐管理シート!AK87&gt;25),"error",""))</f>
        <v/>
      </c>
      <c r="CH87" s="283"/>
      <c r="CI87" s="278" t="str">
        <f>IF(F87="","",IF(分岐管理シート!AM87&lt;1,"error",""))</f>
        <v/>
      </c>
      <c r="CJ87" s="283" t="str">
        <f>IF(F87="","",IF(分岐管理シート!AN87&lt;1,"error",""))</f>
        <v/>
      </c>
      <c r="CK87" s="287" t="str">
        <f t="shared" si="8"/>
        <v/>
      </c>
      <c r="CL87" s="283" t="str">
        <f>IF(F87="","",IF(AND(SUM(分岐管理シート!AO87:AR87)&gt;180,分岐管理シート!AS87&lt;1),"error",""))</f>
        <v/>
      </c>
      <c r="CM87" s="283" t="str">
        <f>IF(F87="","",IF(AND(分岐管理シート!D87=1,分岐管理シート!BB87&gt;0,分岐管理シート!BB87&lt;7),"","error"))</f>
        <v/>
      </c>
      <c r="CN87" s="286"/>
      <c r="CO87" s="283" t="str">
        <f>IF(分岐管理シート!BP87=0,"","error")</f>
        <v/>
      </c>
      <c r="CP87" s="340" t="str">
        <f>IF(AND(F87="",SUM(分岐管理シート!D87:BB87)&gt;0),"error","")</f>
        <v/>
      </c>
    </row>
    <row r="88" spans="1:94" s="36" customFormat="1" ht="55.05" customHeight="1">
      <c r="A88" s="31"/>
      <c r="B88" s="32"/>
      <c r="C88" s="130">
        <v>16</v>
      </c>
      <c r="D88" s="386"/>
      <c r="E88" s="386"/>
      <c r="F88" s="174"/>
      <c r="G88" s="174"/>
      <c r="H88" s="173"/>
      <c r="I88" s="174"/>
      <c r="J88" s="173"/>
      <c r="K88" s="174"/>
      <c r="L88" s="174"/>
      <c r="M88" s="174"/>
      <c r="N88" s="387"/>
      <c r="O88" s="174"/>
      <c r="P88" s="398"/>
      <c r="Q88" s="388"/>
      <c r="R88" s="389">
        <f t="shared" si="0"/>
        <v>0</v>
      </c>
      <c r="S88" s="390">
        <f t="shared" si="10"/>
        <v>0</v>
      </c>
      <c r="T88" s="391"/>
      <c r="U88" s="458"/>
      <c r="V88" s="458"/>
      <c r="W88" s="458"/>
      <c r="X88" s="458"/>
      <c r="Y88" s="391"/>
      <c r="Z88" s="391"/>
      <c r="AA88" s="173"/>
      <c r="AB88" s="174"/>
      <c r="AC88" s="392"/>
      <c r="AD88" s="392"/>
      <c r="AE88" s="392"/>
      <c r="AF88" s="393"/>
      <c r="AG88" s="393"/>
      <c r="AH88" s="393"/>
      <c r="AI88" s="173"/>
      <c r="AJ88" s="173"/>
      <c r="AK88" s="173"/>
      <c r="AL88" s="394"/>
      <c r="AM88" s="173"/>
      <c r="AN88" s="173"/>
      <c r="AO88" s="387"/>
      <c r="AP88" s="174"/>
      <c r="AQ88" s="174"/>
      <c r="AR88" s="174"/>
      <c r="AS88" s="395"/>
      <c r="AT88" s="396"/>
      <c r="AU88" s="396"/>
      <c r="AV88" s="396"/>
      <c r="AW88" s="396"/>
      <c r="AX88" s="396"/>
      <c r="AY88" s="396"/>
      <c r="AZ88" s="396"/>
      <c r="BA88" s="396"/>
      <c r="BB88" s="397"/>
      <c r="BC88" s="395"/>
      <c r="BD88" s="395"/>
      <c r="BE88" s="281" t="str">
        <f>IF(F88="","",IF(分岐管理シート!D88=1,"","error"))</f>
        <v/>
      </c>
      <c r="BF88" s="282" t="str">
        <f>IF(F88="","",IF(分岐管理シート!E88&gt;0,"","error"))</f>
        <v/>
      </c>
      <c r="BG88" s="283" t="str">
        <f>IF(F88="","",IF(分岐管理シート!G88=0,"error",""))</f>
        <v/>
      </c>
      <c r="BH88" s="283" t="str">
        <f>IF(F88="","",IF(分岐管理シート!H88=0,"error",""))</f>
        <v/>
      </c>
      <c r="BI88" s="284" t="str">
        <f>IF(F88="","",IF(分岐管理シート!I88=2,"","error"))</f>
        <v/>
      </c>
      <c r="BJ88" s="283" t="str">
        <f t="shared" si="1"/>
        <v/>
      </c>
      <c r="BK88" s="283" t="str">
        <f t="shared" si="2"/>
        <v/>
      </c>
      <c r="BL88" s="283" t="str">
        <f>IF(F88="","",IF(AND(分岐管理シート!D88=1,分岐管理シート!K88=1),"","error"))</f>
        <v/>
      </c>
      <c r="BM88" s="281" t="str">
        <f>IF(F88="","",IF(分岐管理シート!L88=2,"","error"))</f>
        <v/>
      </c>
      <c r="BN88" s="283" t="str">
        <f>IF(F88="","",IF(分岐管理シート!M88&lt;1,"error",""))</f>
        <v/>
      </c>
      <c r="BO88" s="283" t="str">
        <f>IF(F88="","",IF(AND(D88="R7_補正",分岐管理シート!M88&lt;12,分岐管理シート!M88&gt;0),"","error"))</f>
        <v/>
      </c>
      <c r="BP88" s="283" t="str">
        <f>IF(AND(分岐管理シート!M88&lt;&gt;1,SUM(分岐管理シート!N88:P88)&gt;0),"error","")</f>
        <v/>
      </c>
      <c r="BQ88" s="282" t="str">
        <f>IF(OR(AND(分岐管理シート!N88=0,OR(分岐管理シート!O88&lt;&gt;0,分岐管理シート!P88&lt;&gt;0)),AND(分岐管理シート!O88=0,分岐管理シート!P88&lt;&gt;0)),"error","")</f>
        <v/>
      </c>
      <c r="BR88" s="285" t="str" cm="1">
        <f t="array" ref="BR88">IF(SUMPRODUCT(COUNTIF(N88:P88,N88:P88))&gt;COUNTA(N88:P88),"error","")</f>
        <v/>
      </c>
      <c r="BS88" s="283" t="str">
        <f t="shared" si="3"/>
        <v/>
      </c>
      <c r="BT88" s="283" t="str">
        <f t="shared" si="4"/>
        <v/>
      </c>
      <c r="BU88" s="283" t="str">
        <f t="shared" si="5"/>
        <v/>
      </c>
      <c r="BV88" s="283" t="str">
        <f t="shared" si="6"/>
        <v/>
      </c>
      <c r="BW88" s="283" t="str">
        <f t="shared" si="9"/>
        <v/>
      </c>
      <c r="BX88" s="283" t="str">
        <f t="shared" si="7"/>
        <v/>
      </c>
      <c r="BY88" s="283" t="str">
        <f>IF(F88="","",IF(PRODUCT(分岐管理シート!AB88:'分岐管理シート'!AE88)=0,"error",""))</f>
        <v/>
      </c>
      <c r="BZ88" s="278" t="str">
        <f>IF(F88="","",IF(AND(AE88="○",分岐管理シート!AF88=0),"error",""))</f>
        <v/>
      </c>
      <c r="CA88" s="283" t="str">
        <f>IF(F88="","",IF(AND(分岐管理シート!AE88&lt;2,実施計画様式!AF88&lt;&gt;""),"error",""))</f>
        <v/>
      </c>
      <c r="CB88" s="282" t="str">
        <f>IF(F88="","",IF(AND(分岐管理シート!D88=1,分岐管理シート!AG88&gt;0,分岐管理シート!AG88&lt;24),"","error"))</f>
        <v/>
      </c>
      <c r="CC88" s="283"/>
      <c r="CD88" s="283" t="str">
        <f>IF(F88="","",IF(OR(分岐管理シート!AI88&lt;14,分岐管理シート!AI88&gt;25,分岐管理シート!AI88&gt;分岐管理シート!AJ88,分岐管理シート!AI88&gt;分岐管理シート!AK88),"error",""))</f>
        <v/>
      </c>
      <c r="CE88" s="283" t="str">
        <f>IF(F88="","",IF(OR(分岐管理シート!AJ88&lt;14,分岐管理シート!AJ88&gt;25,分岐管理シート!AJ88&lt;分岐管理シート!AI88,分岐管理シート!AJ88&gt;分岐管理シート!AK88),"error",""))</f>
        <v/>
      </c>
      <c r="CF88" s="282" t="str">
        <f>IF(F88="","",IF(OR(分岐管理シート!AK88&lt;14,分岐管理シート!AK88&gt;26,分岐管理シート!AK88&lt;分岐管理シート!AI88,分岐管理シート!AK88&lt;分岐管理シート!AJ88),"error",""))</f>
        <v/>
      </c>
      <c r="CG88" s="283" t="str">
        <f>IF(F88="","",IF(AND(AD88="－",分岐管理シート!AK88&gt;25),"error",""))</f>
        <v/>
      </c>
      <c r="CH88" s="283"/>
      <c r="CI88" s="278" t="str">
        <f>IF(F88="","",IF(分岐管理シート!AM88&lt;1,"error",""))</f>
        <v/>
      </c>
      <c r="CJ88" s="283" t="str">
        <f>IF(F88="","",IF(分岐管理シート!AN88&lt;1,"error",""))</f>
        <v/>
      </c>
      <c r="CK88" s="287" t="str">
        <f t="shared" si="8"/>
        <v/>
      </c>
      <c r="CL88" s="283" t="str">
        <f>IF(F88="","",IF(AND(SUM(分岐管理シート!AO88:AR88)&gt;180,分岐管理シート!AS88&lt;1),"error",""))</f>
        <v/>
      </c>
      <c r="CM88" s="283" t="str">
        <f>IF(F88="","",IF(AND(分岐管理シート!D88=1,分岐管理シート!BB88&gt;0,分岐管理シート!BB88&lt;7),"","error"))</f>
        <v/>
      </c>
      <c r="CN88" s="286"/>
      <c r="CO88" s="283" t="str">
        <f>IF(分岐管理シート!BP88=0,"","error")</f>
        <v/>
      </c>
      <c r="CP88" s="340" t="str">
        <f>IF(AND(F88="",SUM(分岐管理シート!D88:BB88)&gt;0),"error","")</f>
        <v/>
      </c>
    </row>
    <row r="89" spans="1:94" s="36" customFormat="1" ht="55.05" customHeight="1">
      <c r="A89" s="31"/>
      <c r="B89" s="32"/>
      <c r="C89" s="130">
        <v>17</v>
      </c>
      <c r="D89" s="386"/>
      <c r="E89" s="386"/>
      <c r="F89" s="174"/>
      <c r="G89" s="174"/>
      <c r="H89" s="173"/>
      <c r="I89" s="174"/>
      <c r="J89" s="173"/>
      <c r="K89" s="174"/>
      <c r="L89" s="174"/>
      <c r="M89" s="174"/>
      <c r="N89" s="387"/>
      <c r="O89" s="174"/>
      <c r="P89" s="174"/>
      <c r="Q89" s="388"/>
      <c r="R89" s="389">
        <f t="shared" si="0"/>
        <v>0</v>
      </c>
      <c r="S89" s="390">
        <f t="shared" si="10"/>
        <v>0</v>
      </c>
      <c r="T89" s="391"/>
      <c r="U89" s="458"/>
      <c r="V89" s="458"/>
      <c r="W89" s="458"/>
      <c r="X89" s="458"/>
      <c r="Y89" s="391"/>
      <c r="Z89" s="391"/>
      <c r="AA89" s="173"/>
      <c r="AB89" s="174"/>
      <c r="AC89" s="392"/>
      <c r="AD89" s="392"/>
      <c r="AE89" s="392"/>
      <c r="AF89" s="393"/>
      <c r="AG89" s="393"/>
      <c r="AH89" s="393"/>
      <c r="AI89" s="173"/>
      <c r="AJ89" s="173"/>
      <c r="AK89" s="173"/>
      <c r="AL89" s="394"/>
      <c r="AM89" s="173"/>
      <c r="AN89" s="173"/>
      <c r="AO89" s="387"/>
      <c r="AP89" s="174"/>
      <c r="AQ89" s="174"/>
      <c r="AR89" s="174"/>
      <c r="AS89" s="395"/>
      <c r="AT89" s="396"/>
      <c r="AU89" s="396"/>
      <c r="AV89" s="396"/>
      <c r="AW89" s="396"/>
      <c r="AX89" s="396"/>
      <c r="AY89" s="396"/>
      <c r="AZ89" s="396"/>
      <c r="BA89" s="396"/>
      <c r="BB89" s="397"/>
      <c r="BC89" s="395"/>
      <c r="BD89" s="395"/>
      <c r="BE89" s="281" t="str">
        <f>IF(F89="","",IF(分岐管理シート!D89=1,"","error"))</f>
        <v/>
      </c>
      <c r="BF89" s="282" t="str">
        <f>IF(F89="","",IF(分岐管理シート!E89&gt;0,"","error"))</f>
        <v/>
      </c>
      <c r="BG89" s="283" t="str">
        <f>IF(F89="","",IF(分岐管理シート!G89=0,"error",""))</f>
        <v/>
      </c>
      <c r="BH89" s="283" t="str">
        <f>IF(F89="","",IF(分岐管理シート!H89=0,"error",""))</f>
        <v/>
      </c>
      <c r="BI89" s="284" t="str">
        <f>IF(F89="","",IF(分岐管理シート!I89=2,"","error"))</f>
        <v/>
      </c>
      <c r="BJ89" s="283" t="str">
        <f t="shared" si="1"/>
        <v/>
      </c>
      <c r="BK89" s="283" t="str">
        <f t="shared" si="2"/>
        <v/>
      </c>
      <c r="BL89" s="283" t="str">
        <f>IF(F89="","",IF(AND(分岐管理シート!D89=1,分岐管理シート!K89=1),"","error"))</f>
        <v/>
      </c>
      <c r="BM89" s="281" t="str">
        <f>IF(F89="","",IF(分岐管理シート!L89=2,"","error"))</f>
        <v/>
      </c>
      <c r="BN89" s="283" t="str">
        <f>IF(F89="","",IF(分岐管理シート!M89&lt;1,"error",""))</f>
        <v/>
      </c>
      <c r="BO89" s="283" t="str">
        <f>IF(F89="","",IF(AND(D89="R7_補正",分岐管理シート!M89&lt;12,分岐管理シート!M89&gt;0),"","error"))</f>
        <v/>
      </c>
      <c r="BP89" s="283" t="str">
        <f>IF(AND(分岐管理シート!M89&lt;&gt;1,SUM(分岐管理シート!N89:P89)&gt;0),"error","")</f>
        <v/>
      </c>
      <c r="BQ89" s="282" t="str">
        <f>IF(OR(AND(分岐管理シート!N89=0,OR(分岐管理シート!O89&lt;&gt;0,分岐管理シート!P89&lt;&gt;0)),AND(分岐管理シート!O89=0,分岐管理シート!P89&lt;&gt;0)),"error","")</f>
        <v/>
      </c>
      <c r="BR89" s="285" t="str" cm="1">
        <f t="array" ref="BR89">IF(SUMPRODUCT(COUNTIF(N89:P89,N89:P89))&gt;COUNTA(N89:P89),"error","")</f>
        <v/>
      </c>
      <c r="BS89" s="283" t="str">
        <f t="shared" si="3"/>
        <v/>
      </c>
      <c r="BT89" s="283" t="str">
        <f t="shared" si="4"/>
        <v/>
      </c>
      <c r="BU89" s="283" t="str">
        <f t="shared" si="5"/>
        <v/>
      </c>
      <c r="BV89" s="283" t="str">
        <f t="shared" si="6"/>
        <v/>
      </c>
      <c r="BW89" s="283" t="str">
        <f t="shared" si="9"/>
        <v/>
      </c>
      <c r="BX89" s="283" t="str">
        <f t="shared" si="7"/>
        <v/>
      </c>
      <c r="BY89" s="283" t="str">
        <f>IF(F89="","",IF(PRODUCT(分岐管理シート!AB89:'分岐管理シート'!AE89)=0,"error",""))</f>
        <v/>
      </c>
      <c r="BZ89" s="278" t="str">
        <f>IF(F89="","",IF(AND(AE89="○",分岐管理シート!AF89=0),"error",""))</f>
        <v/>
      </c>
      <c r="CA89" s="283" t="str">
        <f>IF(F89="","",IF(AND(分岐管理シート!AE89&lt;2,実施計画様式!AF89&lt;&gt;""),"error",""))</f>
        <v/>
      </c>
      <c r="CB89" s="282" t="str">
        <f>IF(F89="","",IF(AND(分岐管理シート!D89=1,分岐管理シート!AG89&gt;0,分岐管理シート!AG89&lt;24),"","error"))</f>
        <v/>
      </c>
      <c r="CC89" s="283"/>
      <c r="CD89" s="283" t="str">
        <f>IF(F89="","",IF(OR(分岐管理シート!AI89&lt;14,分岐管理シート!AI89&gt;25,分岐管理シート!AI89&gt;分岐管理シート!AJ89,分岐管理シート!AI89&gt;分岐管理シート!AK89),"error",""))</f>
        <v/>
      </c>
      <c r="CE89" s="283" t="str">
        <f>IF(F89="","",IF(OR(分岐管理シート!AJ89&lt;14,分岐管理シート!AJ89&gt;25,分岐管理シート!AJ89&lt;分岐管理シート!AI89,分岐管理シート!AJ89&gt;分岐管理シート!AK89),"error",""))</f>
        <v/>
      </c>
      <c r="CF89" s="282" t="str">
        <f>IF(F89="","",IF(OR(分岐管理シート!AK89&lt;14,分岐管理シート!AK89&gt;26,分岐管理シート!AK89&lt;分岐管理シート!AI89,分岐管理シート!AK89&lt;分岐管理シート!AJ89),"error",""))</f>
        <v/>
      </c>
      <c r="CG89" s="283" t="str">
        <f>IF(F89="","",IF(AND(AD89="－",分岐管理シート!AK89&gt;25),"error",""))</f>
        <v/>
      </c>
      <c r="CH89" s="283"/>
      <c r="CI89" s="278" t="str">
        <f>IF(F89="","",IF(分岐管理シート!AM89&lt;1,"error",""))</f>
        <v/>
      </c>
      <c r="CJ89" s="283" t="str">
        <f>IF(F89="","",IF(分岐管理シート!AN89&lt;1,"error",""))</f>
        <v/>
      </c>
      <c r="CK89" s="287" t="str">
        <f t="shared" si="8"/>
        <v/>
      </c>
      <c r="CL89" s="283" t="str">
        <f>IF(F89="","",IF(AND(SUM(分岐管理シート!AO89:AR89)&gt;180,分岐管理シート!AS89&lt;1),"error",""))</f>
        <v/>
      </c>
      <c r="CM89" s="283" t="str">
        <f>IF(F89="","",IF(AND(分岐管理シート!D89=1,分岐管理シート!BB89&gt;0,分岐管理シート!BB89&lt;7),"","error"))</f>
        <v/>
      </c>
      <c r="CN89" s="286"/>
      <c r="CO89" s="283" t="str">
        <f>IF(分岐管理シート!BP89=0,"","error")</f>
        <v/>
      </c>
      <c r="CP89" s="340" t="str">
        <f>IF(AND(F89="",SUM(分岐管理シート!D89:BB89)&gt;0),"error","")</f>
        <v/>
      </c>
    </row>
    <row r="90" spans="1:94" s="36" customFormat="1" ht="55.05" customHeight="1">
      <c r="A90" s="31"/>
      <c r="B90" s="32"/>
      <c r="C90" s="130">
        <v>18</v>
      </c>
      <c r="D90" s="386"/>
      <c r="E90" s="386"/>
      <c r="F90" s="174"/>
      <c r="G90" s="174"/>
      <c r="H90" s="173"/>
      <c r="I90" s="174"/>
      <c r="J90" s="173"/>
      <c r="K90" s="174"/>
      <c r="L90" s="174"/>
      <c r="M90" s="174"/>
      <c r="N90" s="387"/>
      <c r="O90" s="174"/>
      <c r="P90" s="398"/>
      <c r="Q90" s="388"/>
      <c r="R90" s="389">
        <f t="shared" si="0"/>
        <v>0</v>
      </c>
      <c r="S90" s="390">
        <f t="shared" si="10"/>
        <v>0</v>
      </c>
      <c r="T90" s="391"/>
      <c r="U90" s="458"/>
      <c r="V90" s="458"/>
      <c r="W90" s="458"/>
      <c r="X90" s="458"/>
      <c r="Y90" s="391"/>
      <c r="Z90" s="391"/>
      <c r="AA90" s="173"/>
      <c r="AB90" s="174"/>
      <c r="AC90" s="392"/>
      <c r="AD90" s="392"/>
      <c r="AE90" s="392"/>
      <c r="AF90" s="393"/>
      <c r="AG90" s="393"/>
      <c r="AH90" s="393"/>
      <c r="AI90" s="173"/>
      <c r="AJ90" s="173"/>
      <c r="AK90" s="173"/>
      <c r="AL90" s="394"/>
      <c r="AM90" s="173"/>
      <c r="AN90" s="173"/>
      <c r="AO90" s="387"/>
      <c r="AP90" s="174"/>
      <c r="AQ90" s="174"/>
      <c r="AR90" s="174"/>
      <c r="AS90" s="395"/>
      <c r="AT90" s="396"/>
      <c r="AU90" s="396"/>
      <c r="AV90" s="396"/>
      <c r="AW90" s="396"/>
      <c r="AX90" s="396"/>
      <c r="AY90" s="396"/>
      <c r="AZ90" s="396"/>
      <c r="BA90" s="396"/>
      <c r="BB90" s="397"/>
      <c r="BC90" s="395"/>
      <c r="BD90" s="395"/>
      <c r="BE90" s="281" t="str">
        <f>IF(F90="","",IF(分岐管理シート!D90=1,"","error"))</f>
        <v/>
      </c>
      <c r="BF90" s="282" t="str">
        <f>IF(F90="","",IF(分岐管理シート!E90&gt;0,"","error"))</f>
        <v/>
      </c>
      <c r="BG90" s="283" t="str">
        <f>IF(F90="","",IF(分岐管理シート!G90=0,"error",""))</f>
        <v/>
      </c>
      <c r="BH90" s="283" t="str">
        <f>IF(F90="","",IF(分岐管理シート!H90=0,"error",""))</f>
        <v/>
      </c>
      <c r="BI90" s="284" t="str">
        <f>IF(F90="","",IF(分岐管理シート!I90=2,"","error"))</f>
        <v/>
      </c>
      <c r="BJ90" s="283" t="str">
        <f t="shared" si="1"/>
        <v/>
      </c>
      <c r="BK90" s="283" t="str">
        <f t="shared" si="2"/>
        <v/>
      </c>
      <c r="BL90" s="283" t="str">
        <f>IF(F90="","",IF(AND(分岐管理シート!D90=1,分岐管理シート!K90=1),"","error"))</f>
        <v/>
      </c>
      <c r="BM90" s="281" t="str">
        <f>IF(F90="","",IF(分岐管理シート!L90=2,"","error"))</f>
        <v/>
      </c>
      <c r="BN90" s="283" t="str">
        <f>IF(F90="","",IF(分岐管理シート!M90&lt;1,"error",""))</f>
        <v/>
      </c>
      <c r="BO90" s="283" t="str">
        <f>IF(F90="","",IF(AND(D90="R7_補正",分岐管理シート!M90&lt;12,分岐管理シート!M90&gt;0),"","error"))</f>
        <v/>
      </c>
      <c r="BP90" s="283" t="str">
        <f>IF(AND(分岐管理シート!M90&lt;&gt;1,SUM(分岐管理シート!N90:P90)&gt;0),"error","")</f>
        <v/>
      </c>
      <c r="BQ90" s="282" t="str">
        <f>IF(OR(AND(分岐管理シート!N90=0,OR(分岐管理シート!O90&lt;&gt;0,分岐管理シート!P90&lt;&gt;0)),AND(分岐管理シート!O90=0,分岐管理シート!P90&lt;&gt;0)),"error","")</f>
        <v/>
      </c>
      <c r="BR90" s="285" t="str" cm="1">
        <f t="array" ref="BR90">IF(SUMPRODUCT(COUNTIF(N90:P90,N90:P90))&gt;COUNTA(N90:P90),"error","")</f>
        <v/>
      </c>
      <c r="BS90" s="283" t="str">
        <f t="shared" si="3"/>
        <v/>
      </c>
      <c r="BT90" s="283" t="str">
        <f t="shared" si="4"/>
        <v/>
      </c>
      <c r="BU90" s="283" t="str">
        <f t="shared" si="5"/>
        <v/>
      </c>
      <c r="BV90" s="283" t="str">
        <f t="shared" si="6"/>
        <v/>
      </c>
      <c r="BW90" s="283" t="str">
        <f t="shared" si="9"/>
        <v/>
      </c>
      <c r="BX90" s="283" t="str">
        <f t="shared" si="7"/>
        <v/>
      </c>
      <c r="BY90" s="283" t="str">
        <f>IF(F90="","",IF(PRODUCT(分岐管理シート!AB90:'分岐管理シート'!AE90)=0,"error",""))</f>
        <v/>
      </c>
      <c r="BZ90" s="278" t="str">
        <f>IF(F90="","",IF(AND(AE90="○",分岐管理シート!AF90=0),"error",""))</f>
        <v/>
      </c>
      <c r="CA90" s="283" t="str">
        <f>IF(F90="","",IF(AND(分岐管理シート!AE90&lt;2,実施計画様式!AF90&lt;&gt;""),"error",""))</f>
        <v/>
      </c>
      <c r="CB90" s="282" t="str">
        <f>IF(F90="","",IF(AND(分岐管理シート!D90=1,分岐管理シート!AG90&gt;0,分岐管理シート!AG90&lt;24),"","error"))</f>
        <v/>
      </c>
      <c r="CC90" s="283"/>
      <c r="CD90" s="283" t="str">
        <f>IF(F90="","",IF(OR(分岐管理シート!AI90&lt;14,分岐管理シート!AI90&gt;25,分岐管理シート!AI90&gt;分岐管理シート!AJ90,分岐管理シート!AI90&gt;分岐管理シート!AK90),"error",""))</f>
        <v/>
      </c>
      <c r="CE90" s="283" t="str">
        <f>IF(F90="","",IF(OR(分岐管理シート!AJ90&lt;14,分岐管理シート!AJ90&gt;25,分岐管理シート!AJ90&lt;分岐管理シート!AI90,分岐管理シート!AJ90&gt;分岐管理シート!AK90),"error",""))</f>
        <v/>
      </c>
      <c r="CF90" s="282" t="str">
        <f>IF(F90="","",IF(OR(分岐管理シート!AK90&lt;14,分岐管理シート!AK90&gt;26,分岐管理シート!AK90&lt;分岐管理シート!AI90,分岐管理シート!AK90&lt;分岐管理シート!AJ90),"error",""))</f>
        <v/>
      </c>
      <c r="CG90" s="283" t="str">
        <f>IF(F90="","",IF(AND(AD90="－",分岐管理シート!AK90&gt;25),"error",""))</f>
        <v/>
      </c>
      <c r="CH90" s="283"/>
      <c r="CI90" s="278" t="str">
        <f>IF(F90="","",IF(分岐管理シート!AM90&lt;1,"error",""))</f>
        <v/>
      </c>
      <c r="CJ90" s="283" t="str">
        <f>IF(F90="","",IF(分岐管理シート!AN90&lt;1,"error",""))</f>
        <v/>
      </c>
      <c r="CK90" s="287" t="str">
        <f t="shared" si="8"/>
        <v/>
      </c>
      <c r="CL90" s="283" t="str">
        <f>IF(F90="","",IF(AND(SUM(分岐管理シート!AO90:AR90)&gt;180,分岐管理シート!AS90&lt;1),"error",""))</f>
        <v/>
      </c>
      <c r="CM90" s="283" t="str">
        <f>IF(F90="","",IF(AND(分岐管理シート!D90=1,分岐管理シート!BB90&gt;0,分岐管理シート!BB90&lt;7),"","error"))</f>
        <v/>
      </c>
      <c r="CN90" s="286"/>
      <c r="CO90" s="283" t="str">
        <f>IF(分岐管理シート!BP90=0,"","error")</f>
        <v/>
      </c>
      <c r="CP90" s="340" t="str">
        <f>IF(AND(F90="",SUM(分岐管理シート!D90:BB90)&gt;0),"error","")</f>
        <v/>
      </c>
    </row>
    <row r="91" spans="1:94" s="36" customFormat="1" ht="55.05" customHeight="1">
      <c r="A91" s="31"/>
      <c r="B91" s="32"/>
      <c r="C91" s="130">
        <v>19</v>
      </c>
      <c r="D91" s="386"/>
      <c r="E91" s="386"/>
      <c r="F91" s="174"/>
      <c r="G91" s="174"/>
      <c r="H91" s="173"/>
      <c r="I91" s="174"/>
      <c r="J91" s="173"/>
      <c r="K91" s="174"/>
      <c r="L91" s="174"/>
      <c r="M91" s="174"/>
      <c r="N91" s="387"/>
      <c r="O91" s="174"/>
      <c r="P91" s="174"/>
      <c r="Q91" s="388"/>
      <c r="R91" s="389">
        <f t="shared" si="0"/>
        <v>0</v>
      </c>
      <c r="S91" s="390">
        <f t="shared" si="10"/>
        <v>0</v>
      </c>
      <c r="T91" s="391"/>
      <c r="U91" s="458"/>
      <c r="V91" s="458"/>
      <c r="W91" s="458"/>
      <c r="X91" s="458"/>
      <c r="Y91" s="391"/>
      <c r="Z91" s="391"/>
      <c r="AA91" s="173"/>
      <c r="AB91" s="174"/>
      <c r="AC91" s="392"/>
      <c r="AD91" s="392"/>
      <c r="AE91" s="392"/>
      <c r="AF91" s="393"/>
      <c r="AG91" s="393"/>
      <c r="AH91" s="393"/>
      <c r="AI91" s="173"/>
      <c r="AJ91" s="173"/>
      <c r="AK91" s="173"/>
      <c r="AL91" s="394"/>
      <c r="AM91" s="173"/>
      <c r="AN91" s="173"/>
      <c r="AO91" s="387"/>
      <c r="AP91" s="174"/>
      <c r="AQ91" s="174"/>
      <c r="AR91" s="174"/>
      <c r="AS91" s="395"/>
      <c r="AT91" s="396"/>
      <c r="AU91" s="396"/>
      <c r="AV91" s="396"/>
      <c r="AW91" s="396"/>
      <c r="AX91" s="396"/>
      <c r="AY91" s="396"/>
      <c r="AZ91" s="396"/>
      <c r="BA91" s="396"/>
      <c r="BB91" s="397"/>
      <c r="BC91" s="395"/>
      <c r="BD91" s="395"/>
      <c r="BE91" s="281" t="str">
        <f>IF(F91="","",IF(分岐管理シート!D91=1,"","error"))</f>
        <v/>
      </c>
      <c r="BF91" s="282" t="str">
        <f>IF(F91="","",IF(分岐管理シート!E91&gt;0,"","error"))</f>
        <v/>
      </c>
      <c r="BG91" s="283" t="str">
        <f>IF(F91="","",IF(分岐管理シート!G91=0,"error",""))</f>
        <v/>
      </c>
      <c r="BH91" s="283" t="str">
        <f>IF(F91="","",IF(分岐管理シート!H91=0,"error",""))</f>
        <v/>
      </c>
      <c r="BI91" s="284" t="str">
        <f>IF(F91="","",IF(分岐管理シート!I91=2,"","error"))</f>
        <v/>
      </c>
      <c r="BJ91" s="283" t="str">
        <f t="shared" si="1"/>
        <v/>
      </c>
      <c r="BK91" s="283" t="str">
        <f t="shared" si="2"/>
        <v/>
      </c>
      <c r="BL91" s="283" t="str">
        <f>IF(F91="","",IF(AND(分岐管理シート!D91=1,分岐管理シート!K91=1),"","error"))</f>
        <v/>
      </c>
      <c r="BM91" s="281" t="str">
        <f>IF(F91="","",IF(分岐管理シート!L91=2,"","error"))</f>
        <v/>
      </c>
      <c r="BN91" s="283" t="str">
        <f>IF(F91="","",IF(分岐管理シート!M91&lt;1,"error",""))</f>
        <v/>
      </c>
      <c r="BO91" s="283" t="str">
        <f>IF(F91="","",IF(AND(D91="R7_補正",分岐管理シート!M91&lt;12,分岐管理シート!M91&gt;0),"","error"))</f>
        <v/>
      </c>
      <c r="BP91" s="283" t="str">
        <f>IF(AND(分岐管理シート!M91&lt;&gt;1,SUM(分岐管理シート!N91:P91)&gt;0),"error","")</f>
        <v/>
      </c>
      <c r="BQ91" s="282" t="str">
        <f>IF(OR(AND(分岐管理シート!N91=0,OR(分岐管理シート!O91&lt;&gt;0,分岐管理シート!P91&lt;&gt;0)),AND(分岐管理シート!O91=0,分岐管理シート!P91&lt;&gt;0)),"error","")</f>
        <v/>
      </c>
      <c r="BR91" s="285" t="str" cm="1">
        <f t="array" ref="BR91">IF(SUMPRODUCT(COUNTIF(N91:P91,N91:P91))&gt;COUNTA(N91:P91),"error","")</f>
        <v/>
      </c>
      <c r="BS91" s="283" t="str">
        <f t="shared" si="3"/>
        <v/>
      </c>
      <c r="BT91" s="283" t="str">
        <f t="shared" si="4"/>
        <v/>
      </c>
      <c r="BU91" s="283" t="str">
        <f t="shared" si="5"/>
        <v/>
      </c>
      <c r="BV91" s="283" t="str">
        <f t="shared" si="6"/>
        <v/>
      </c>
      <c r="BW91" s="283" t="str">
        <f t="shared" si="9"/>
        <v/>
      </c>
      <c r="BX91" s="283" t="str">
        <f t="shared" si="7"/>
        <v/>
      </c>
      <c r="BY91" s="283" t="str">
        <f>IF(F91="","",IF(PRODUCT(分岐管理シート!AB91:'分岐管理シート'!AE91)=0,"error",""))</f>
        <v/>
      </c>
      <c r="BZ91" s="278" t="str">
        <f>IF(F91="","",IF(AND(AE91="○",分岐管理シート!AF91=0),"error",""))</f>
        <v/>
      </c>
      <c r="CA91" s="283" t="str">
        <f>IF(F91="","",IF(AND(分岐管理シート!AE91&lt;2,実施計画様式!AF91&lt;&gt;""),"error",""))</f>
        <v/>
      </c>
      <c r="CB91" s="282" t="str">
        <f>IF(F91="","",IF(AND(分岐管理シート!D91=1,分岐管理シート!AG91&gt;0,分岐管理シート!AG91&lt;24),"","error"))</f>
        <v/>
      </c>
      <c r="CC91" s="283"/>
      <c r="CD91" s="283" t="str">
        <f>IF(F91="","",IF(OR(分岐管理シート!AI91&lt;14,分岐管理シート!AI91&gt;25,分岐管理シート!AI91&gt;分岐管理シート!AJ91,分岐管理シート!AI91&gt;分岐管理シート!AK91),"error",""))</f>
        <v/>
      </c>
      <c r="CE91" s="283" t="str">
        <f>IF(F91="","",IF(OR(分岐管理シート!AJ91&lt;14,分岐管理シート!AJ91&gt;25,分岐管理シート!AJ91&lt;分岐管理シート!AI91,分岐管理シート!AJ91&gt;分岐管理シート!AK91),"error",""))</f>
        <v/>
      </c>
      <c r="CF91" s="282" t="str">
        <f>IF(F91="","",IF(OR(分岐管理シート!AK91&lt;14,分岐管理シート!AK91&gt;26,分岐管理シート!AK91&lt;分岐管理シート!AI91,分岐管理シート!AK91&lt;分岐管理シート!AJ91),"error",""))</f>
        <v/>
      </c>
      <c r="CG91" s="283" t="str">
        <f>IF(F91="","",IF(AND(AD91="－",分岐管理シート!AK91&gt;25),"error",""))</f>
        <v/>
      </c>
      <c r="CH91" s="283"/>
      <c r="CI91" s="278" t="str">
        <f>IF(F91="","",IF(分岐管理シート!AM91&lt;1,"error",""))</f>
        <v/>
      </c>
      <c r="CJ91" s="283" t="str">
        <f>IF(F91="","",IF(分岐管理シート!AN91&lt;1,"error",""))</f>
        <v/>
      </c>
      <c r="CK91" s="287" t="str">
        <f t="shared" si="8"/>
        <v/>
      </c>
      <c r="CL91" s="283" t="str">
        <f>IF(F91="","",IF(AND(SUM(分岐管理シート!AO91:AR91)&gt;180,分岐管理シート!AS91&lt;1),"error",""))</f>
        <v/>
      </c>
      <c r="CM91" s="283" t="str">
        <f>IF(F91="","",IF(AND(分岐管理シート!D91=1,分岐管理シート!BB91&gt;0,分岐管理シート!BB91&lt;7),"","error"))</f>
        <v/>
      </c>
      <c r="CN91" s="286"/>
      <c r="CO91" s="283" t="str">
        <f>IF(分岐管理シート!BP91=0,"","error")</f>
        <v/>
      </c>
      <c r="CP91" s="340" t="str">
        <f>IF(AND(F91="",SUM(分岐管理シート!D91:BB91)&gt;0),"error","")</f>
        <v/>
      </c>
    </row>
    <row r="92" spans="1:94" s="36" customFormat="1" ht="55.05" customHeight="1">
      <c r="A92" s="31"/>
      <c r="B92" s="32"/>
      <c r="C92" s="130">
        <v>20</v>
      </c>
      <c r="D92" s="386"/>
      <c r="E92" s="386"/>
      <c r="F92" s="174"/>
      <c r="G92" s="174"/>
      <c r="H92" s="173"/>
      <c r="I92" s="174"/>
      <c r="J92" s="173"/>
      <c r="K92" s="174"/>
      <c r="L92" s="174"/>
      <c r="M92" s="174"/>
      <c r="N92" s="387"/>
      <c r="O92" s="174"/>
      <c r="P92" s="398"/>
      <c r="Q92" s="388"/>
      <c r="R92" s="389">
        <f t="shared" si="0"/>
        <v>0</v>
      </c>
      <c r="S92" s="390">
        <f t="shared" si="10"/>
        <v>0</v>
      </c>
      <c r="T92" s="391"/>
      <c r="U92" s="458"/>
      <c r="V92" s="458"/>
      <c r="W92" s="458"/>
      <c r="X92" s="458"/>
      <c r="Y92" s="391"/>
      <c r="Z92" s="391"/>
      <c r="AA92" s="173"/>
      <c r="AB92" s="174"/>
      <c r="AC92" s="392"/>
      <c r="AD92" s="392"/>
      <c r="AE92" s="392"/>
      <c r="AF92" s="393"/>
      <c r="AG92" s="393"/>
      <c r="AH92" s="393"/>
      <c r="AI92" s="173"/>
      <c r="AJ92" s="173"/>
      <c r="AK92" s="173"/>
      <c r="AL92" s="394"/>
      <c r="AM92" s="173"/>
      <c r="AN92" s="173"/>
      <c r="AO92" s="387"/>
      <c r="AP92" s="174"/>
      <c r="AQ92" s="174"/>
      <c r="AR92" s="174"/>
      <c r="AS92" s="395"/>
      <c r="AT92" s="396"/>
      <c r="AU92" s="396"/>
      <c r="AV92" s="396"/>
      <c r="AW92" s="396"/>
      <c r="AX92" s="396"/>
      <c r="AY92" s="396"/>
      <c r="AZ92" s="396"/>
      <c r="BA92" s="396"/>
      <c r="BB92" s="397"/>
      <c r="BC92" s="395"/>
      <c r="BD92" s="395"/>
      <c r="BE92" s="281" t="str">
        <f>IF(F92="","",IF(分岐管理シート!D92=1,"","error"))</f>
        <v/>
      </c>
      <c r="BF92" s="282" t="str">
        <f>IF(F92="","",IF(分岐管理シート!E92&gt;0,"","error"))</f>
        <v/>
      </c>
      <c r="BG92" s="283" t="str">
        <f>IF(F92="","",IF(分岐管理シート!G92=0,"error",""))</f>
        <v/>
      </c>
      <c r="BH92" s="283" t="str">
        <f>IF(F92="","",IF(分岐管理シート!H92=0,"error",""))</f>
        <v/>
      </c>
      <c r="BI92" s="284" t="str">
        <f>IF(F92="","",IF(分岐管理シート!I92=2,"","error"))</f>
        <v/>
      </c>
      <c r="BJ92" s="283" t="str">
        <f t="shared" si="1"/>
        <v/>
      </c>
      <c r="BK92" s="283" t="str">
        <f t="shared" si="2"/>
        <v/>
      </c>
      <c r="BL92" s="283" t="str">
        <f>IF(F92="","",IF(AND(分岐管理シート!D92=1,分岐管理シート!K92=1),"","error"))</f>
        <v/>
      </c>
      <c r="BM92" s="281" t="str">
        <f>IF(F92="","",IF(分岐管理シート!L92=2,"","error"))</f>
        <v/>
      </c>
      <c r="BN92" s="283" t="str">
        <f>IF(F92="","",IF(分岐管理シート!M92&lt;1,"error",""))</f>
        <v/>
      </c>
      <c r="BO92" s="283" t="str">
        <f>IF(F92="","",IF(AND(D92="R7_補正",分岐管理シート!M92&lt;12,分岐管理シート!M92&gt;0),"","error"))</f>
        <v/>
      </c>
      <c r="BP92" s="283" t="str">
        <f>IF(AND(分岐管理シート!M92&lt;&gt;1,SUM(分岐管理シート!N92:P92)&gt;0),"error","")</f>
        <v/>
      </c>
      <c r="BQ92" s="282" t="str">
        <f>IF(OR(AND(分岐管理シート!N92=0,OR(分岐管理シート!O92&lt;&gt;0,分岐管理シート!P92&lt;&gt;0)),AND(分岐管理シート!O92=0,分岐管理シート!P92&lt;&gt;0)),"error","")</f>
        <v/>
      </c>
      <c r="BR92" s="285" t="str" cm="1">
        <f t="array" ref="BR92">IF(SUMPRODUCT(COUNTIF(N92:P92,N92:P92))&gt;COUNTA(N92:P92),"error","")</f>
        <v/>
      </c>
      <c r="BS92" s="283" t="str">
        <f t="shared" si="3"/>
        <v/>
      </c>
      <c r="BT92" s="283" t="str">
        <f t="shared" si="4"/>
        <v/>
      </c>
      <c r="BU92" s="283" t="str">
        <f t="shared" si="5"/>
        <v/>
      </c>
      <c r="BV92" s="283" t="str">
        <f t="shared" si="6"/>
        <v/>
      </c>
      <c r="BW92" s="283" t="str">
        <f t="shared" si="9"/>
        <v/>
      </c>
      <c r="BX92" s="283" t="str">
        <f t="shared" si="7"/>
        <v/>
      </c>
      <c r="BY92" s="283" t="str">
        <f>IF(F92="","",IF(PRODUCT(分岐管理シート!AB92:'分岐管理シート'!AE92)=0,"error",""))</f>
        <v/>
      </c>
      <c r="BZ92" s="278" t="str">
        <f>IF(F92="","",IF(AND(AE92="○",分岐管理シート!AF92=0),"error",""))</f>
        <v/>
      </c>
      <c r="CA92" s="283" t="str">
        <f>IF(F92="","",IF(AND(分岐管理シート!AE92&lt;2,実施計画様式!AF92&lt;&gt;""),"error",""))</f>
        <v/>
      </c>
      <c r="CB92" s="282" t="str">
        <f>IF(F92="","",IF(AND(分岐管理シート!D92=1,分岐管理シート!AG92&gt;0,分岐管理シート!AG92&lt;24),"","error"))</f>
        <v/>
      </c>
      <c r="CC92" s="283"/>
      <c r="CD92" s="283" t="str">
        <f>IF(F92="","",IF(OR(分岐管理シート!AI92&lt;14,分岐管理シート!AI92&gt;25,分岐管理シート!AI92&gt;分岐管理シート!AJ92,分岐管理シート!AI92&gt;分岐管理シート!AK92),"error",""))</f>
        <v/>
      </c>
      <c r="CE92" s="283" t="str">
        <f>IF(F92="","",IF(OR(分岐管理シート!AJ92&lt;14,分岐管理シート!AJ92&gt;25,分岐管理シート!AJ92&lt;分岐管理シート!AI92,分岐管理シート!AJ92&gt;分岐管理シート!AK92),"error",""))</f>
        <v/>
      </c>
      <c r="CF92" s="282" t="str">
        <f>IF(F92="","",IF(OR(分岐管理シート!AK92&lt;14,分岐管理シート!AK92&gt;26,分岐管理シート!AK92&lt;分岐管理シート!AI92,分岐管理シート!AK92&lt;分岐管理シート!AJ92),"error",""))</f>
        <v/>
      </c>
      <c r="CG92" s="283" t="str">
        <f>IF(F92="","",IF(AND(AD92="－",分岐管理シート!AK92&gt;25),"error",""))</f>
        <v/>
      </c>
      <c r="CH92" s="283"/>
      <c r="CI92" s="278" t="str">
        <f>IF(F92="","",IF(分岐管理シート!AM92&lt;1,"error",""))</f>
        <v/>
      </c>
      <c r="CJ92" s="283" t="str">
        <f>IF(F92="","",IF(分岐管理シート!AN92&lt;1,"error",""))</f>
        <v/>
      </c>
      <c r="CK92" s="287" t="str">
        <f t="shared" si="8"/>
        <v/>
      </c>
      <c r="CL92" s="283" t="str">
        <f>IF(F92="","",IF(AND(SUM(分岐管理シート!AO92:AR92)&gt;180,分岐管理シート!AS92&lt;1),"error",""))</f>
        <v/>
      </c>
      <c r="CM92" s="283" t="str">
        <f>IF(F92="","",IF(AND(分岐管理シート!D92=1,分岐管理シート!BB92&gt;0,分岐管理シート!BB92&lt;7),"","error"))</f>
        <v/>
      </c>
      <c r="CN92" s="286"/>
      <c r="CO92" s="283" t="str">
        <f>IF(分岐管理シート!BP92=0,"","error")</f>
        <v/>
      </c>
      <c r="CP92" s="340" t="str">
        <f>IF(AND(F92="",SUM(分岐管理シート!D92:BB92)&gt;0),"error","")</f>
        <v/>
      </c>
    </row>
    <row r="93" spans="1:94" ht="55.05" customHeight="1">
      <c r="A93" s="29"/>
      <c r="B93" s="30"/>
      <c r="C93" s="130">
        <v>21</v>
      </c>
      <c r="D93" s="386"/>
      <c r="E93" s="386"/>
      <c r="F93" s="174"/>
      <c r="G93" s="174"/>
      <c r="H93" s="173"/>
      <c r="I93" s="174"/>
      <c r="J93" s="173"/>
      <c r="K93" s="174"/>
      <c r="L93" s="174"/>
      <c r="M93" s="174"/>
      <c r="N93" s="387"/>
      <c r="O93" s="174"/>
      <c r="P93" s="174"/>
      <c r="Q93" s="388"/>
      <c r="R93" s="389">
        <f t="shared" si="0"/>
        <v>0</v>
      </c>
      <c r="S93" s="390">
        <f t="shared" si="10"/>
        <v>0</v>
      </c>
      <c r="T93" s="391"/>
      <c r="U93" s="458"/>
      <c r="V93" s="458"/>
      <c r="W93" s="458"/>
      <c r="X93" s="458"/>
      <c r="Y93" s="391"/>
      <c r="Z93" s="391"/>
      <c r="AA93" s="173"/>
      <c r="AB93" s="174"/>
      <c r="AC93" s="392"/>
      <c r="AD93" s="392"/>
      <c r="AE93" s="392"/>
      <c r="AF93" s="393"/>
      <c r="AG93" s="393"/>
      <c r="AH93" s="393"/>
      <c r="AI93" s="173"/>
      <c r="AJ93" s="173"/>
      <c r="AK93" s="173"/>
      <c r="AL93" s="394"/>
      <c r="AM93" s="173"/>
      <c r="AN93" s="173"/>
      <c r="AO93" s="387"/>
      <c r="AP93" s="174"/>
      <c r="AQ93" s="174"/>
      <c r="AR93" s="174"/>
      <c r="AS93" s="395"/>
      <c r="AT93" s="396"/>
      <c r="AU93" s="396"/>
      <c r="AV93" s="396"/>
      <c r="AW93" s="396"/>
      <c r="AX93" s="396"/>
      <c r="AY93" s="396"/>
      <c r="AZ93" s="396"/>
      <c r="BA93" s="396"/>
      <c r="BB93" s="397"/>
      <c r="BC93" s="395"/>
      <c r="BD93" s="395"/>
      <c r="BE93" s="281" t="str">
        <f>IF(F93="","",IF(分岐管理シート!D93=1,"","error"))</f>
        <v/>
      </c>
      <c r="BF93" s="282" t="str">
        <f>IF(F93="","",IF(分岐管理シート!E93&gt;0,"","error"))</f>
        <v/>
      </c>
      <c r="BG93" s="283" t="str">
        <f>IF(F93="","",IF(分岐管理シート!G93=0,"error",""))</f>
        <v/>
      </c>
      <c r="BH93" s="283" t="str">
        <f>IF(F93="","",IF(分岐管理シート!H93=0,"error",""))</f>
        <v/>
      </c>
      <c r="BI93" s="284" t="str">
        <f>IF(F93="","",IF(分岐管理シート!I93=2,"","error"))</f>
        <v/>
      </c>
      <c r="BJ93" s="283" t="str">
        <f t="shared" si="1"/>
        <v/>
      </c>
      <c r="BK93" s="283" t="str">
        <f t="shared" si="2"/>
        <v/>
      </c>
      <c r="BL93" s="283" t="str">
        <f>IF(F93="","",IF(AND(分岐管理シート!D93=1,分岐管理シート!K93=1),"","error"))</f>
        <v/>
      </c>
      <c r="BM93" s="281" t="str">
        <f>IF(F93="","",IF(分岐管理シート!L93=2,"","error"))</f>
        <v/>
      </c>
      <c r="BN93" s="283" t="str">
        <f>IF(F93="","",IF(分岐管理シート!M93&lt;1,"error",""))</f>
        <v/>
      </c>
      <c r="BO93" s="283" t="str">
        <f>IF(F93="","",IF(AND(D93="R7_補正",分岐管理シート!M93&lt;12,分岐管理シート!M93&gt;0),"","error"))</f>
        <v/>
      </c>
      <c r="BP93" s="283" t="str">
        <f>IF(AND(分岐管理シート!M93&lt;&gt;1,SUM(分岐管理シート!N93:P93)&gt;0),"error","")</f>
        <v/>
      </c>
      <c r="BQ93" s="282" t="str">
        <f>IF(OR(AND(分岐管理シート!N93=0,OR(分岐管理シート!O93&lt;&gt;0,分岐管理シート!P93&lt;&gt;0)),AND(分岐管理シート!O93=0,分岐管理シート!P93&lt;&gt;0)),"error","")</f>
        <v/>
      </c>
      <c r="BR93" s="285" t="str" cm="1">
        <f t="array" ref="BR93">IF(SUMPRODUCT(COUNTIF(N93:P93,N93:P93))&gt;COUNTA(N93:P93),"error","")</f>
        <v/>
      </c>
      <c r="BS93" s="283" t="str">
        <f t="shared" si="3"/>
        <v/>
      </c>
      <c r="BT93" s="283" t="str">
        <f t="shared" si="4"/>
        <v/>
      </c>
      <c r="BU93" s="283" t="str">
        <f t="shared" si="5"/>
        <v/>
      </c>
      <c r="BV93" s="283" t="str">
        <f t="shared" si="6"/>
        <v/>
      </c>
      <c r="BW93" s="283" t="str">
        <f t="shared" si="9"/>
        <v/>
      </c>
      <c r="BX93" s="283" t="str">
        <f t="shared" si="7"/>
        <v/>
      </c>
      <c r="BY93" s="283" t="str">
        <f>IF(F93="","",IF(PRODUCT(分岐管理シート!AB93:'分岐管理シート'!AE93)=0,"error",""))</f>
        <v/>
      </c>
      <c r="BZ93" s="278" t="str">
        <f>IF(F93="","",IF(AND(AE93="○",分岐管理シート!AF93=0),"error",""))</f>
        <v/>
      </c>
      <c r="CA93" s="283" t="str">
        <f>IF(F93="","",IF(AND(分岐管理シート!AE93&lt;2,実施計画様式!AF93&lt;&gt;""),"error",""))</f>
        <v/>
      </c>
      <c r="CB93" s="282" t="str">
        <f>IF(F93="","",IF(AND(分岐管理シート!D93=1,分岐管理シート!AG93&gt;0,分岐管理シート!AG93&lt;24),"","error"))</f>
        <v/>
      </c>
      <c r="CC93" s="283"/>
      <c r="CD93" s="283" t="str">
        <f>IF(F93="","",IF(OR(分岐管理シート!AI93&lt;14,分岐管理シート!AI93&gt;25,分岐管理シート!AI93&gt;分岐管理シート!AJ93,分岐管理シート!AI93&gt;分岐管理シート!AK93),"error",""))</f>
        <v/>
      </c>
      <c r="CE93" s="283" t="str">
        <f>IF(F93="","",IF(OR(分岐管理シート!AJ93&lt;14,分岐管理シート!AJ93&gt;25,分岐管理シート!AJ93&lt;分岐管理シート!AI93,分岐管理シート!AJ93&gt;分岐管理シート!AK93),"error",""))</f>
        <v/>
      </c>
      <c r="CF93" s="282" t="str">
        <f>IF(F93="","",IF(OR(分岐管理シート!AK93&lt;14,分岐管理シート!AK93&gt;26,分岐管理シート!AK93&lt;分岐管理シート!AI93,分岐管理シート!AK93&lt;分岐管理シート!AJ93),"error",""))</f>
        <v/>
      </c>
      <c r="CG93" s="283" t="str">
        <f>IF(F93="","",IF(AND(AD93="－",分岐管理シート!AK93&gt;25),"error",""))</f>
        <v/>
      </c>
      <c r="CH93" s="283"/>
      <c r="CI93" s="278" t="str">
        <f>IF(F93="","",IF(分岐管理シート!AM93&lt;1,"error",""))</f>
        <v/>
      </c>
      <c r="CJ93" s="283" t="str">
        <f>IF(F93="","",IF(分岐管理シート!AN93&lt;1,"error",""))</f>
        <v/>
      </c>
      <c r="CK93" s="287" t="str">
        <f t="shared" si="8"/>
        <v/>
      </c>
      <c r="CL93" s="283" t="str">
        <f>IF(F93="","",IF(AND(SUM(分岐管理シート!AO93:AR93)&gt;180,分岐管理シート!AS93&lt;1),"error",""))</f>
        <v/>
      </c>
      <c r="CM93" s="283" t="str">
        <f>IF(F93="","",IF(AND(分岐管理シート!D93=1,分岐管理シート!BB93&gt;0,分岐管理シート!BB93&lt;7),"","error"))</f>
        <v/>
      </c>
      <c r="CN93" s="286"/>
      <c r="CO93" s="283" t="str">
        <f>IF(分岐管理シート!BP93=0,"","error")</f>
        <v/>
      </c>
      <c r="CP93" s="340" t="str">
        <f>IF(AND(F93="",SUM(分岐管理シート!D93:BB93)&gt;0),"error","")</f>
        <v/>
      </c>
    </row>
    <row r="94" spans="1:94" ht="55.05" customHeight="1">
      <c r="A94" s="29"/>
      <c r="B94" s="30"/>
      <c r="C94" s="130">
        <v>22</v>
      </c>
      <c r="D94" s="386"/>
      <c r="E94" s="386"/>
      <c r="F94" s="174"/>
      <c r="G94" s="174"/>
      <c r="H94" s="173"/>
      <c r="I94" s="174"/>
      <c r="J94" s="173"/>
      <c r="K94" s="174"/>
      <c r="L94" s="174"/>
      <c r="M94" s="174"/>
      <c r="N94" s="387"/>
      <c r="O94" s="174"/>
      <c r="P94" s="398"/>
      <c r="Q94" s="388"/>
      <c r="R94" s="389">
        <f t="shared" si="0"/>
        <v>0</v>
      </c>
      <c r="S94" s="390">
        <f t="shared" si="10"/>
        <v>0</v>
      </c>
      <c r="T94" s="391"/>
      <c r="U94" s="458"/>
      <c r="V94" s="458"/>
      <c r="W94" s="458"/>
      <c r="X94" s="458"/>
      <c r="Y94" s="391"/>
      <c r="Z94" s="391"/>
      <c r="AA94" s="173"/>
      <c r="AB94" s="174"/>
      <c r="AC94" s="392"/>
      <c r="AD94" s="392"/>
      <c r="AE94" s="392"/>
      <c r="AF94" s="393"/>
      <c r="AG94" s="393"/>
      <c r="AH94" s="393"/>
      <c r="AI94" s="173"/>
      <c r="AJ94" s="173"/>
      <c r="AK94" s="173"/>
      <c r="AL94" s="394"/>
      <c r="AM94" s="173"/>
      <c r="AN94" s="173"/>
      <c r="AO94" s="387"/>
      <c r="AP94" s="174"/>
      <c r="AQ94" s="174"/>
      <c r="AR94" s="174"/>
      <c r="AS94" s="395"/>
      <c r="AT94" s="396"/>
      <c r="AU94" s="396"/>
      <c r="AV94" s="396"/>
      <c r="AW94" s="396"/>
      <c r="AX94" s="396"/>
      <c r="AY94" s="396"/>
      <c r="AZ94" s="396"/>
      <c r="BA94" s="396"/>
      <c r="BB94" s="397"/>
      <c r="BC94" s="395"/>
      <c r="BD94" s="395"/>
      <c r="BE94" s="281" t="str">
        <f>IF(F94="","",IF(分岐管理シート!D94=1,"","error"))</f>
        <v/>
      </c>
      <c r="BF94" s="282" t="str">
        <f>IF(F94="","",IF(分岐管理シート!E94&gt;0,"","error"))</f>
        <v/>
      </c>
      <c r="BG94" s="283" t="str">
        <f>IF(F94="","",IF(分岐管理シート!G94=0,"error",""))</f>
        <v/>
      </c>
      <c r="BH94" s="283" t="str">
        <f>IF(F94="","",IF(分岐管理シート!H94=0,"error",""))</f>
        <v/>
      </c>
      <c r="BI94" s="284" t="str">
        <f>IF(F94="","",IF(分岐管理シート!I94=2,"","error"))</f>
        <v/>
      </c>
      <c r="BJ94" s="283" t="str">
        <f t="shared" si="1"/>
        <v/>
      </c>
      <c r="BK94" s="283" t="str">
        <f t="shared" si="2"/>
        <v/>
      </c>
      <c r="BL94" s="283" t="str">
        <f>IF(F94="","",IF(AND(分岐管理シート!D94=1,分岐管理シート!K94=1),"","error"))</f>
        <v/>
      </c>
      <c r="BM94" s="281" t="str">
        <f>IF(F94="","",IF(分岐管理シート!L94=2,"","error"))</f>
        <v/>
      </c>
      <c r="BN94" s="283" t="str">
        <f>IF(F94="","",IF(分岐管理シート!M94&lt;1,"error",""))</f>
        <v/>
      </c>
      <c r="BO94" s="283" t="str">
        <f>IF(F94="","",IF(AND(D94="R7_補正",分岐管理シート!M94&lt;12,分岐管理シート!M94&gt;0),"","error"))</f>
        <v/>
      </c>
      <c r="BP94" s="283" t="str">
        <f>IF(AND(分岐管理シート!M94&lt;&gt;1,SUM(分岐管理シート!N94:P94)&gt;0),"error","")</f>
        <v/>
      </c>
      <c r="BQ94" s="282" t="str">
        <f>IF(OR(AND(分岐管理シート!N94=0,OR(分岐管理シート!O94&lt;&gt;0,分岐管理シート!P94&lt;&gt;0)),AND(分岐管理シート!O94=0,分岐管理シート!P94&lt;&gt;0)),"error","")</f>
        <v/>
      </c>
      <c r="BR94" s="285" t="str" cm="1">
        <f t="array" ref="BR94">IF(SUMPRODUCT(COUNTIF(N94:P94,N94:P94))&gt;COUNTA(N94:P94),"error","")</f>
        <v/>
      </c>
      <c r="BS94" s="283" t="str">
        <f t="shared" si="3"/>
        <v/>
      </c>
      <c r="BT94" s="283" t="str">
        <f t="shared" si="4"/>
        <v/>
      </c>
      <c r="BU94" s="283" t="str">
        <f t="shared" si="5"/>
        <v/>
      </c>
      <c r="BV94" s="283" t="str">
        <f t="shared" si="6"/>
        <v/>
      </c>
      <c r="BW94" s="283" t="str">
        <f t="shared" si="9"/>
        <v/>
      </c>
      <c r="BX94" s="283" t="str">
        <f t="shared" si="7"/>
        <v/>
      </c>
      <c r="BY94" s="283" t="str">
        <f>IF(F94="","",IF(PRODUCT(分岐管理シート!AB94:'分岐管理シート'!AE94)=0,"error",""))</f>
        <v/>
      </c>
      <c r="BZ94" s="278" t="str">
        <f>IF(F94="","",IF(AND(AE94="○",分岐管理シート!AF94=0),"error",""))</f>
        <v/>
      </c>
      <c r="CA94" s="283" t="str">
        <f>IF(F94="","",IF(AND(分岐管理シート!AE94&lt;2,実施計画様式!AF94&lt;&gt;""),"error",""))</f>
        <v/>
      </c>
      <c r="CB94" s="282" t="str">
        <f>IF(F94="","",IF(AND(分岐管理シート!D94=1,分岐管理シート!AG94&gt;0,分岐管理シート!AG94&lt;24),"","error"))</f>
        <v/>
      </c>
      <c r="CC94" s="283"/>
      <c r="CD94" s="283" t="str">
        <f>IF(F94="","",IF(OR(分岐管理シート!AI94&lt;14,分岐管理シート!AI94&gt;25,分岐管理シート!AI94&gt;分岐管理シート!AJ94,分岐管理シート!AI94&gt;分岐管理シート!AK94),"error",""))</f>
        <v/>
      </c>
      <c r="CE94" s="283" t="str">
        <f>IF(F94="","",IF(OR(分岐管理シート!AJ94&lt;14,分岐管理シート!AJ94&gt;25,分岐管理シート!AJ94&lt;分岐管理シート!AI94,分岐管理シート!AJ94&gt;分岐管理シート!AK94),"error",""))</f>
        <v/>
      </c>
      <c r="CF94" s="282" t="str">
        <f>IF(F94="","",IF(OR(分岐管理シート!AK94&lt;14,分岐管理シート!AK94&gt;26,分岐管理シート!AK94&lt;分岐管理シート!AI94,分岐管理シート!AK94&lt;分岐管理シート!AJ94),"error",""))</f>
        <v/>
      </c>
      <c r="CG94" s="283" t="str">
        <f>IF(F94="","",IF(AND(AD94="－",分岐管理シート!AK94&gt;25),"error",""))</f>
        <v/>
      </c>
      <c r="CH94" s="283"/>
      <c r="CI94" s="278" t="str">
        <f>IF(F94="","",IF(分岐管理シート!AM94&lt;1,"error",""))</f>
        <v/>
      </c>
      <c r="CJ94" s="283" t="str">
        <f>IF(F94="","",IF(分岐管理シート!AN94&lt;1,"error",""))</f>
        <v/>
      </c>
      <c r="CK94" s="287" t="str">
        <f t="shared" si="8"/>
        <v/>
      </c>
      <c r="CL94" s="283" t="str">
        <f>IF(F94="","",IF(AND(SUM(分岐管理シート!AO94:AR94)&gt;180,分岐管理シート!AS94&lt;1),"error",""))</f>
        <v/>
      </c>
      <c r="CM94" s="283" t="str">
        <f>IF(F94="","",IF(AND(分岐管理シート!D94=1,分岐管理シート!BB94&gt;0,分岐管理シート!BB94&lt;7),"","error"))</f>
        <v/>
      </c>
      <c r="CN94" s="286"/>
      <c r="CO94" s="283" t="str">
        <f>IF(分岐管理シート!BP94=0,"","error")</f>
        <v/>
      </c>
      <c r="CP94" s="340" t="str">
        <f>IF(AND(F94="",SUM(分岐管理シート!D94:BB94)&gt;0),"error","")</f>
        <v/>
      </c>
    </row>
    <row r="95" spans="1:94" ht="55.05" customHeight="1">
      <c r="A95" s="29"/>
      <c r="B95" s="30"/>
      <c r="C95" s="130">
        <v>23</v>
      </c>
      <c r="D95" s="386"/>
      <c r="E95" s="386"/>
      <c r="F95" s="174"/>
      <c r="G95" s="174"/>
      <c r="H95" s="173"/>
      <c r="I95" s="174"/>
      <c r="J95" s="173"/>
      <c r="K95" s="174"/>
      <c r="L95" s="174"/>
      <c r="M95" s="174"/>
      <c r="N95" s="387"/>
      <c r="O95" s="174"/>
      <c r="P95" s="174"/>
      <c r="Q95" s="388"/>
      <c r="R95" s="389">
        <f t="shared" si="0"/>
        <v>0</v>
      </c>
      <c r="S95" s="390">
        <f t="shared" si="10"/>
        <v>0</v>
      </c>
      <c r="T95" s="391"/>
      <c r="U95" s="458"/>
      <c r="V95" s="458"/>
      <c r="W95" s="458"/>
      <c r="X95" s="458"/>
      <c r="Y95" s="391"/>
      <c r="Z95" s="391"/>
      <c r="AA95" s="173"/>
      <c r="AB95" s="174"/>
      <c r="AC95" s="392"/>
      <c r="AD95" s="392"/>
      <c r="AE95" s="392"/>
      <c r="AF95" s="393"/>
      <c r="AG95" s="393"/>
      <c r="AH95" s="393"/>
      <c r="AI95" s="173"/>
      <c r="AJ95" s="173"/>
      <c r="AK95" s="173"/>
      <c r="AL95" s="394"/>
      <c r="AM95" s="173"/>
      <c r="AN95" s="173"/>
      <c r="AO95" s="387"/>
      <c r="AP95" s="174"/>
      <c r="AQ95" s="174"/>
      <c r="AR95" s="174"/>
      <c r="AS95" s="395"/>
      <c r="AT95" s="396"/>
      <c r="AU95" s="396"/>
      <c r="AV95" s="396"/>
      <c r="AW95" s="396"/>
      <c r="AX95" s="396"/>
      <c r="AY95" s="396"/>
      <c r="AZ95" s="396"/>
      <c r="BA95" s="396"/>
      <c r="BB95" s="397"/>
      <c r="BC95" s="395"/>
      <c r="BD95" s="395"/>
      <c r="BE95" s="281" t="str">
        <f>IF(F95="","",IF(分岐管理シート!D95=1,"","error"))</f>
        <v/>
      </c>
      <c r="BF95" s="282" t="str">
        <f>IF(F95="","",IF(分岐管理シート!E95&gt;0,"","error"))</f>
        <v/>
      </c>
      <c r="BG95" s="283" t="str">
        <f>IF(F95="","",IF(分岐管理シート!G95=0,"error",""))</f>
        <v/>
      </c>
      <c r="BH95" s="283" t="str">
        <f>IF(F95="","",IF(分岐管理シート!H95=0,"error",""))</f>
        <v/>
      </c>
      <c r="BI95" s="284" t="str">
        <f>IF(F95="","",IF(分岐管理シート!I95=2,"","error"))</f>
        <v/>
      </c>
      <c r="BJ95" s="283" t="str">
        <f t="shared" si="1"/>
        <v/>
      </c>
      <c r="BK95" s="283" t="str">
        <f t="shared" si="2"/>
        <v/>
      </c>
      <c r="BL95" s="283" t="str">
        <f>IF(F95="","",IF(AND(分岐管理シート!D95=1,分岐管理シート!K95=1),"","error"))</f>
        <v/>
      </c>
      <c r="BM95" s="281" t="str">
        <f>IF(F95="","",IF(分岐管理シート!L95=2,"","error"))</f>
        <v/>
      </c>
      <c r="BN95" s="283" t="str">
        <f>IF(F95="","",IF(分岐管理シート!M95&lt;1,"error",""))</f>
        <v/>
      </c>
      <c r="BO95" s="283" t="str">
        <f>IF(F95="","",IF(AND(D95="R7_補正",分岐管理シート!M95&lt;12,分岐管理シート!M95&gt;0),"","error"))</f>
        <v/>
      </c>
      <c r="BP95" s="283" t="str">
        <f>IF(AND(分岐管理シート!M95&lt;&gt;1,SUM(分岐管理シート!N95:P95)&gt;0),"error","")</f>
        <v/>
      </c>
      <c r="BQ95" s="282" t="str">
        <f>IF(OR(AND(分岐管理シート!N95=0,OR(分岐管理シート!O95&lt;&gt;0,分岐管理シート!P95&lt;&gt;0)),AND(分岐管理シート!O95=0,分岐管理シート!P95&lt;&gt;0)),"error","")</f>
        <v/>
      </c>
      <c r="BR95" s="285" t="str" cm="1">
        <f t="array" ref="BR95">IF(SUMPRODUCT(COUNTIF(N95:P95,N95:P95))&gt;COUNTA(N95:P95),"error","")</f>
        <v/>
      </c>
      <c r="BS95" s="283" t="str">
        <f t="shared" si="3"/>
        <v/>
      </c>
      <c r="BT95" s="283" t="str">
        <f t="shared" si="4"/>
        <v/>
      </c>
      <c r="BU95" s="283" t="str">
        <f t="shared" si="5"/>
        <v/>
      </c>
      <c r="BV95" s="283" t="str">
        <f t="shared" si="6"/>
        <v/>
      </c>
      <c r="BW95" s="283" t="str">
        <f t="shared" si="9"/>
        <v/>
      </c>
      <c r="BX95" s="283" t="str">
        <f t="shared" si="7"/>
        <v/>
      </c>
      <c r="BY95" s="283" t="str">
        <f>IF(F95="","",IF(PRODUCT(分岐管理シート!AB95:'分岐管理シート'!AE95)=0,"error",""))</f>
        <v/>
      </c>
      <c r="BZ95" s="278" t="str">
        <f>IF(F95="","",IF(AND(AE95="○",分岐管理シート!AF95=0),"error",""))</f>
        <v/>
      </c>
      <c r="CA95" s="283" t="str">
        <f>IF(F95="","",IF(AND(分岐管理シート!AE95&lt;2,実施計画様式!AF95&lt;&gt;""),"error",""))</f>
        <v/>
      </c>
      <c r="CB95" s="282" t="str">
        <f>IF(F95="","",IF(AND(分岐管理シート!D95=1,分岐管理シート!AG95&gt;0,分岐管理シート!AG95&lt;24),"","error"))</f>
        <v/>
      </c>
      <c r="CC95" s="283"/>
      <c r="CD95" s="283" t="str">
        <f>IF(F95="","",IF(OR(分岐管理シート!AI95&lt;14,分岐管理シート!AI95&gt;25,分岐管理シート!AI95&gt;分岐管理シート!AJ95,分岐管理シート!AI95&gt;分岐管理シート!AK95),"error",""))</f>
        <v/>
      </c>
      <c r="CE95" s="283" t="str">
        <f>IF(F95="","",IF(OR(分岐管理シート!AJ95&lt;14,分岐管理シート!AJ95&gt;25,分岐管理シート!AJ95&lt;分岐管理シート!AI95,分岐管理シート!AJ95&gt;分岐管理シート!AK95),"error",""))</f>
        <v/>
      </c>
      <c r="CF95" s="282" t="str">
        <f>IF(F95="","",IF(OR(分岐管理シート!AK95&lt;14,分岐管理シート!AK95&gt;26,分岐管理シート!AK95&lt;分岐管理シート!AI95,分岐管理シート!AK95&lt;分岐管理シート!AJ95),"error",""))</f>
        <v/>
      </c>
      <c r="CG95" s="283" t="str">
        <f>IF(F95="","",IF(AND(AD95="－",分岐管理シート!AK95&gt;25),"error",""))</f>
        <v/>
      </c>
      <c r="CH95" s="283"/>
      <c r="CI95" s="278" t="str">
        <f>IF(F95="","",IF(分岐管理シート!AM95&lt;1,"error",""))</f>
        <v/>
      </c>
      <c r="CJ95" s="283" t="str">
        <f>IF(F95="","",IF(分岐管理シート!AN95&lt;1,"error",""))</f>
        <v/>
      </c>
      <c r="CK95" s="287" t="str">
        <f t="shared" si="8"/>
        <v/>
      </c>
      <c r="CL95" s="283" t="str">
        <f>IF(F95="","",IF(AND(SUM(分岐管理シート!AO95:AR95)&gt;180,分岐管理シート!AS95&lt;1),"error",""))</f>
        <v/>
      </c>
      <c r="CM95" s="283" t="str">
        <f>IF(F95="","",IF(AND(分岐管理シート!D95=1,分岐管理シート!BB95&gt;0,分岐管理シート!BB95&lt;7),"","error"))</f>
        <v/>
      </c>
      <c r="CN95" s="286"/>
      <c r="CO95" s="283" t="str">
        <f>IF(分岐管理シート!BP95=0,"","error")</f>
        <v/>
      </c>
      <c r="CP95" s="340" t="str">
        <f>IF(AND(F95="",SUM(分岐管理シート!D95:BB95)&gt;0),"error","")</f>
        <v/>
      </c>
    </row>
    <row r="96" spans="1:94" ht="55.05" customHeight="1">
      <c r="A96" s="29"/>
      <c r="B96" s="30"/>
      <c r="C96" s="130">
        <v>24</v>
      </c>
      <c r="D96" s="386"/>
      <c r="E96" s="386"/>
      <c r="F96" s="174"/>
      <c r="G96" s="174"/>
      <c r="H96" s="173"/>
      <c r="I96" s="174"/>
      <c r="J96" s="173"/>
      <c r="K96" s="174"/>
      <c r="L96" s="174"/>
      <c r="M96" s="174"/>
      <c r="N96" s="387"/>
      <c r="O96" s="174"/>
      <c r="P96" s="398"/>
      <c r="Q96" s="388"/>
      <c r="R96" s="389">
        <f t="shared" si="0"/>
        <v>0</v>
      </c>
      <c r="S96" s="390">
        <f t="shared" si="10"/>
        <v>0</v>
      </c>
      <c r="T96" s="391"/>
      <c r="U96" s="458"/>
      <c r="V96" s="458"/>
      <c r="W96" s="458"/>
      <c r="X96" s="458"/>
      <c r="Y96" s="391"/>
      <c r="Z96" s="391"/>
      <c r="AA96" s="173"/>
      <c r="AB96" s="174"/>
      <c r="AC96" s="392"/>
      <c r="AD96" s="392"/>
      <c r="AE96" s="392"/>
      <c r="AF96" s="393"/>
      <c r="AG96" s="393"/>
      <c r="AH96" s="393"/>
      <c r="AI96" s="173"/>
      <c r="AJ96" s="173"/>
      <c r="AK96" s="173"/>
      <c r="AL96" s="394"/>
      <c r="AM96" s="173"/>
      <c r="AN96" s="173"/>
      <c r="AO96" s="174"/>
      <c r="AP96" s="174"/>
      <c r="AQ96" s="174"/>
      <c r="AR96" s="174"/>
      <c r="AS96" s="395"/>
      <c r="AT96" s="396"/>
      <c r="AU96" s="396"/>
      <c r="AV96" s="396"/>
      <c r="AW96" s="396"/>
      <c r="AX96" s="396"/>
      <c r="AY96" s="396"/>
      <c r="AZ96" s="396"/>
      <c r="BA96" s="396"/>
      <c r="BB96" s="397"/>
      <c r="BC96" s="395"/>
      <c r="BD96" s="395"/>
      <c r="BE96" s="281" t="str">
        <f>IF(F96="","",IF(分岐管理シート!D96=1,"","error"))</f>
        <v/>
      </c>
      <c r="BF96" s="282" t="str">
        <f>IF(F96="","",IF(分岐管理シート!E96&gt;0,"","error"))</f>
        <v/>
      </c>
      <c r="BG96" s="283" t="str">
        <f>IF(F96="","",IF(分岐管理シート!G96=0,"error",""))</f>
        <v/>
      </c>
      <c r="BH96" s="283" t="str">
        <f>IF(F96="","",IF(分岐管理シート!H96=0,"error",""))</f>
        <v/>
      </c>
      <c r="BI96" s="284" t="str">
        <f>IF(F96="","",IF(分岐管理シート!I96=2,"","error"))</f>
        <v/>
      </c>
      <c r="BJ96" s="283" t="str">
        <f t="shared" si="1"/>
        <v/>
      </c>
      <c r="BK96" s="283" t="str">
        <f t="shared" si="2"/>
        <v/>
      </c>
      <c r="BL96" s="283" t="str">
        <f>IF(F96="","",IF(AND(分岐管理シート!D96=1,分岐管理シート!K96=1),"","error"))</f>
        <v/>
      </c>
      <c r="BM96" s="281" t="str">
        <f>IF(F96="","",IF(分岐管理シート!L96=2,"","error"))</f>
        <v/>
      </c>
      <c r="BN96" s="283" t="str">
        <f>IF(F96="","",IF(分岐管理シート!M96&lt;1,"error",""))</f>
        <v/>
      </c>
      <c r="BO96" s="283" t="str">
        <f>IF(F96="","",IF(AND(D96="R7_補正",分岐管理シート!M96&lt;12,分岐管理シート!M96&gt;0),"","error"))</f>
        <v/>
      </c>
      <c r="BP96" s="283" t="str">
        <f>IF(AND(分岐管理シート!M96&lt;&gt;1,SUM(分岐管理シート!N96:P96)&gt;0),"error","")</f>
        <v/>
      </c>
      <c r="BQ96" s="282" t="str">
        <f>IF(OR(AND(分岐管理シート!N96=0,OR(分岐管理シート!O96&lt;&gt;0,分岐管理シート!P96&lt;&gt;0)),AND(分岐管理シート!O96=0,分岐管理シート!P96&lt;&gt;0)),"error","")</f>
        <v/>
      </c>
      <c r="BR96" s="285" t="str" cm="1">
        <f t="array" ref="BR96">IF(SUMPRODUCT(COUNTIF(N96:P96,N96:P96))&gt;COUNTA(N96:P96),"error","")</f>
        <v/>
      </c>
      <c r="BS96" s="283" t="str">
        <f t="shared" si="3"/>
        <v/>
      </c>
      <c r="BT96" s="283" t="str">
        <f t="shared" si="4"/>
        <v/>
      </c>
      <c r="BU96" s="283" t="str">
        <f t="shared" si="5"/>
        <v/>
      </c>
      <c r="BV96" s="283" t="str">
        <f t="shared" si="6"/>
        <v/>
      </c>
      <c r="BW96" s="283" t="str">
        <f t="shared" si="9"/>
        <v/>
      </c>
      <c r="BX96" s="283" t="str">
        <f t="shared" si="7"/>
        <v/>
      </c>
      <c r="BY96" s="283" t="str">
        <f>IF(F96="","",IF(PRODUCT(分岐管理シート!AB96:'分岐管理シート'!AE96)=0,"error",""))</f>
        <v/>
      </c>
      <c r="BZ96" s="278" t="str">
        <f>IF(F96="","",IF(AND(AE96="○",分岐管理シート!AF96=0),"error",""))</f>
        <v/>
      </c>
      <c r="CA96" s="283" t="str">
        <f>IF(F96="","",IF(AND(分岐管理シート!AE96&lt;2,実施計画様式!AF96&lt;&gt;""),"error",""))</f>
        <v/>
      </c>
      <c r="CB96" s="282" t="str">
        <f>IF(F96="","",IF(AND(分岐管理シート!D96=1,分岐管理シート!AG96&gt;0,分岐管理シート!AG96&lt;24),"","error"))</f>
        <v/>
      </c>
      <c r="CC96" s="283"/>
      <c r="CD96" s="283" t="str">
        <f>IF(F96="","",IF(OR(分岐管理シート!AI96&lt;14,分岐管理シート!AI96&gt;25,分岐管理シート!AI96&gt;分岐管理シート!AJ96,分岐管理シート!AI96&gt;分岐管理シート!AK96),"error",""))</f>
        <v/>
      </c>
      <c r="CE96" s="283" t="str">
        <f>IF(F96="","",IF(OR(分岐管理シート!AJ96&lt;14,分岐管理シート!AJ96&gt;25,分岐管理シート!AJ96&lt;分岐管理シート!AI96,分岐管理シート!AJ96&gt;分岐管理シート!AK96),"error",""))</f>
        <v/>
      </c>
      <c r="CF96" s="282" t="str">
        <f>IF(F96="","",IF(OR(分岐管理シート!AK96&lt;14,分岐管理シート!AK96&gt;26,分岐管理シート!AK96&lt;分岐管理シート!AI96,分岐管理シート!AK96&lt;分岐管理シート!AJ96),"error",""))</f>
        <v/>
      </c>
      <c r="CG96" s="283" t="str">
        <f>IF(F96="","",IF(AND(AD96="－",分岐管理シート!AK96&gt;25),"error",""))</f>
        <v/>
      </c>
      <c r="CH96" s="283"/>
      <c r="CI96" s="278" t="str">
        <f>IF(F96="","",IF(分岐管理シート!AM96&lt;1,"error",""))</f>
        <v/>
      </c>
      <c r="CJ96" s="283" t="str">
        <f>IF(F96="","",IF(分岐管理シート!AN96&lt;1,"error",""))</f>
        <v/>
      </c>
      <c r="CK96" s="287" t="str">
        <f t="shared" si="8"/>
        <v/>
      </c>
      <c r="CL96" s="283" t="str">
        <f>IF(F96="","",IF(AND(SUM(分岐管理シート!AO96:AR96)&gt;180,分岐管理シート!AS96&lt;1),"error",""))</f>
        <v/>
      </c>
      <c r="CM96" s="283" t="str">
        <f>IF(F96="","",IF(AND(分岐管理シート!D96=1,分岐管理シート!BB96&gt;0,分岐管理シート!BB96&lt;7),"","error"))</f>
        <v/>
      </c>
      <c r="CN96" s="286"/>
      <c r="CO96" s="283" t="str">
        <f>IF(分岐管理シート!BP96=0,"","error")</f>
        <v/>
      </c>
      <c r="CP96" s="340" t="str">
        <f>IF(AND(F96="",SUM(分岐管理シート!D96:BB96)&gt;0),"error","")</f>
        <v/>
      </c>
    </row>
    <row r="97" spans="1:94" ht="55.05" customHeight="1">
      <c r="A97" s="29"/>
      <c r="B97" s="30"/>
      <c r="C97" s="130">
        <v>25</v>
      </c>
      <c r="D97" s="386"/>
      <c r="E97" s="386"/>
      <c r="F97" s="174"/>
      <c r="G97" s="174"/>
      <c r="H97" s="173"/>
      <c r="I97" s="174"/>
      <c r="J97" s="173"/>
      <c r="K97" s="174"/>
      <c r="L97" s="174"/>
      <c r="M97" s="174"/>
      <c r="N97" s="387"/>
      <c r="O97" s="174"/>
      <c r="P97" s="174"/>
      <c r="Q97" s="388"/>
      <c r="R97" s="389">
        <f t="shared" si="0"/>
        <v>0</v>
      </c>
      <c r="S97" s="390">
        <f t="shared" si="10"/>
        <v>0</v>
      </c>
      <c r="T97" s="391"/>
      <c r="U97" s="458"/>
      <c r="V97" s="458"/>
      <c r="W97" s="458"/>
      <c r="X97" s="458"/>
      <c r="Y97" s="391"/>
      <c r="Z97" s="391"/>
      <c r="AA97" s="173"/>
      <c r="AB97" s="174"/>
      <c r="AC97" s="392"/>
      <c r="AD97" s="392"/>
      <c r="AE97" s="392"/>
      <c r="AF97" s="393"/>
      <c r="AG97" s="393"/>
      <c r="AH97" s="393"/>
      <c r="AI97" s="173"/>
      <c r="AJ97" s="173"/>
      <c r="AK97" s="173"/>
      <c r="AL97" s="394"/>
      <c r="AM97" s="173"/>
      <c r="AN97" s="173"/>
      <c r="AO97" s="387"/>
      <c r="AP97" s="174"/>
      <c r="AQ97" s="174"/>
      <c r="AR97" s="174"/>
      <c r="AS97" s="395"/>
      <c r="AT97" s="396"/>
      <c r="AU97" s="396"/>
      <c r="AV97" s="396"/>
      <c r="AW97" s="396"/>
      <c r="AX97" s="396"/>
      <c r="AY97" s="396"/>
      <c r="AZ97" s="396"/>
      <c r="BA97" s="396"/>
      <c r="BB97" s="397"/>
      <c r="BC97" s="395"/>
      <c r="BD97" s="395"/>
      <c r="BE97" s="281" t="str">
        <f>IF(F97="","",IF(分岐管理シート!D97=1,"","error"))</f>
        <v/>
      </c>
      <c r="BF97" s="282" t="str">
        <f>IF(F97="","",IF(分岐管理シート!E97&gt;0,"","error"))</f>
        <v/>
      </c>
      <c r="BG97" s="283" t="str">
        <f>IF(F97="","",IF(分岐管理シート!G97=0,"error",""))</f>
        <v/>
      </c>
      <c r="BH97" s="283" t="str">
        <f>IF(F97="","",IF(分岐管理シート!H97=0,"error",""))</f>
        <v/>
      </c>
      <c r="BI97" s="284" t="str">
        <f>IF(F97="","",IF(分岐管理シート!I97=2,"","error"))</f>
        <v/>
      </c>
      <c r="BJ97" s="283" t="str">
        <f t="shared" si="1"/>
        <v/>
      </c>
      <c r="BK97" s="283" t="str">
        <f t="shared" si="2"/>
        <v/>
      </c>
      <c r="BL97" s="283" t="str">
        <f>IF(F97="","",IF(AND(分岐管理シート!D97=1,分岐管理シート!K97=1),"","error"))</f>
        <v/>
      </c>
      <c r="BM97" s="281" t="str">
        <f>IF(F97="","",IF(分岐管理シート!L97=2,"","error"))</f>
        <v/>
      </c>
      <c r="BN97" s="283" t="str">
        <f>IF(F97="","",IF(分岐管理シート!M97&lt;1,"error",""))</f>
        <v/>
      </c>
      <c r="BO97" s="283" t="str">
        <f>IF(F97="","",IF(AND(D97="R7_補正",分岐管理シート!M97&lt;12,分岐管理シート!M97&gt;0),"","error"))</f>
        <v/>
      </c>
      <c r="BP97" s="283" t="str">
        <f>IF(AND(分岐管理シート!M97&lt;&gt;1,SUM(分岐管理シート!N97:P97)&gt;0),"error","")</f>
        <v/>
      </c>
      <c r="BQ97" s="282" t="str">
        <f>IF(OR(AND(分岐管理シート!N97=0,OR(分岐管理シート!O97&lt;&gt;0,分岐管理シート!P97&lt;&gt;0)),AND(分岐管理シート!O97=0,分岐管理シート!P97&lt;&gt;0)),"error","")</f>
        <v/>
      </c>
      <c r="BR97" s="285" t="str" cm="1">
        <f t="array" ref="BR97">IF(SUMPRODUCT(COUNTIF(N97:P97,N97:P97))&gt;COUNTA(N97:P97),"error","")</f>
        <v/>
      </c>
      <c r="BS97" s="283" t="str">
        <f t="shared" si="3"/>
        <v/>
      </c>
      <c r="BT97" s="283" t="str">
        <f t="shared" si="4"/>
        <v/>
      </c>
      <c r="BU97" s="283" t="str">
        <f t="shared" si="5"/>
        <v/>
      </c>
      <c r="BV97" s="283" t="str">
        <f t="shared" si="6"/>
        <v/>
      </c>
      <c r="BW97" s="283" t="str">
        <f t="shared" si="9"/>
        <v/>
      </c>
      <c r="BX97" s="283" t="str">
        <f t="shared" si="7"/>
        <v/>
      </c>
      <c r="BY97" s="283" t="str">
        <f>IF(F97="","",IF(PRODUCT(分岐管理シート!AB97:'分岐管理シート'!AE97)=0,"error",""))</f>
        <v/>
      </c>
      <c r="BZ97" s="278" t="str">
        <f>IF(F97="","",IF(AND(AE97="○",分岐管理シート!AF97=0),"error",""))</f>
        <v/>
      </c>
      <c r="CA97" s="283" t="str">
        <f>IF(F97="","",IF(AND(分岐管理シート!AE97&lt;2,実施計画様式!AF97&lt;&gt;""),"error",""))</f>
        <v/>
      </c>
      <c r="CB97" s="282" t="str">
        <f>IF(F97="","",IF(AND(分岐管理シート!D97=1,分岐管理シート!AG97&gt;0,分岐管理シート!AG97&lt;24),"","error"))</f>
        <v/>
      </c>
      <c r="CC97" s="283"/>
      <c r="CD97" s="283" t="str">
        <f>IF(F97="","",IF(OR(分岐管理シート!AI97&lt;14,分岐管理シート!AI97&gt;25,分岐管理シート!AI97&gt;分岐管理シート!AJ97,分岐管理シート!AI97&gt;分岐管理シート!AK97),"error",""))</f>
        <v/>
      </c>
      <c r="CE97" s="283" t="str">
        <f>IF(F97="","",IF(OR(分岐管理シート!AJ97&lt;14,分岐管理シート!AJ97&gt;25,分岐管理シート!AJ97&lt;分岐管理シート!AI97,分岐管理シート!AJ97&gt;分岐管理シート!AK97),"error",""))</f>
        <v/>
      </c>
      <c r="CF97" s="282" t="str">
        <f>IF(F97="","",IF(OR(分岐管理シート!AK97&lt;14,分岐管理シート!AK97&gt;26,分岐管理シート!AK97&lt;分岐管理シート!AI97,分岐管理シート!AK97&lt;分岐管理シート!AJ97),"error",""))</f>
        <v/>
      </c>
      <c r="CG97" s="283" t="str">
        <f>IF(F97="","",IF(AND(AD97="－",分岐管理シート!AK97&gt;25),"error",""))</f>
        <v/>
      </c>
      <c r="CH97" s="283"/>
      <c r="CI97" s="278" t="str">
        <f>IF(F97="","",IF(分岐管理シート!AM97&lt;1,"error",""))</f>
        <v/>
      </c>
      <c r="CJ97" s="283" t="str">
        <f>IF(F97="","",IF(分岐管理シート!AN97&lt;1,"error",""))</f>
        <v/>
      </c>
      <c r="CK97" s="287" t="str">
        <f t="shared" si="8"/>
        <v/>
      </c>
      <c r="CL97" s="283" t="str">
        <f>IF(F97="","",IF(AND(SUM(分岐管理シート!AO97:AR97)&gt;180,分岐管理シート!AS97&lt;1),"error",""))</f>
        <v/>
      </c>
      <c r="CM97" s="283" t="str">
        <f>IF(F97="","",IF(AND(分岐管理シート!D97=1,分岐管理シート!BB97&gt;0,分岐管理シート!BB97&lt;7),"","error"))</f>
        <v/>
      </c>
      <c r="CN97" s="286"/>
      <c r="CO97" s="283" t="str">
        <f>IF(分岐管理シート!BP97=0,"","error")</f>
        <v/>
      </c>
      <c r="CP97" s="340" t="str">
        <f>IF(AND(F97="",SUM(分岐管理シート!D97:BB97)&gt;0),"error","")</f>
        <v/>
      </c>
    </row>
    <row r="98" spans="1:94" ht="55.05" customHeight="1">
      <c r="A98" s="29"/>
      <c r="B98" s="30"/>
      <c r="C98" s="130">
        <v>26</v>
      </c>
      <c r="D98" s="386"/>
      <c r="E98" s="386"/>
      <c r="F98" s="174"/>
      <c r="G98" s="174"/>
      <c r="H98" s="173"/>
      <c r="I98" s="174"/>
      <c r="J98" s="173"/>
      <c r="K98" s="174"/>
      <c r="L98" s="174"/>
      <c r="M98" s="174"/>
      <c r="N98" s="387"/>
      <c r="O98" s="174"/>
      <c r="P98" s="398"/>
      <c r="Q98" s="388"/>
      <c r="R98" s="389">
        <f t="shared" si="0"/>
        <v>0</v>
      </c>
      <c r="S98" s="390">
        <f t="shared" si="10"/>
        <v>0</v>
      </c>
      <c r="T98" s="391"/>
      <c r="U98" s="458"/>
      <c r="V98" s="458"/>
      <c r="W98" s="458"/>
      <c r="X98" s="458"/>
      <c r="Y98" s="391"/>
      <c r="Z98" s="391"/>
      <c r="AA98" s="173"/>
      <c r="AB98" s="174"/>
      <c r="AC98" s="392"/>
      <c r="AD98" s="392"/>
      <c r="AE98" s="392"/>
      <c r="AF98" s="393"/>
      <c r="AG98" s="393"/>
      <c r="AH98" s="393"/>
      <c r="AI98" s="173"/>
      <c r="AJ98" s="173"/>
      <c r="AK98" s="173"/>
      <c r="AL98" s="394"/>
      <c r="AM98" s="173"/>
      <c r="AN98" s="173"/>
      <c r="AO98" s="387"/>
      <c r="AP98" s="174"/>
      <c r="AQ98" s="174"/>
      <c r="AR98" s="174"/>
      <c r="AS98" s="395"/>
      <c r="AT98" s="396"/>
      <c r="AU98" s="396"/>
      <c r="AV98" s="396"/>
      <c r="AW98" s="396"/>
      <c r="AX98" s="396"/>
      <c r="AY98" s="396"/>
      <c r="AZ98" s="396"/>
      <c r="BA98" s="396"/>
      <c r="BB98" s="397"/>
      <c r="BC98" s="395"/>
      <c r="BD98" s="395"/>
      <c r="BE98" s="281" t="str">
        <f>IF(F98="","",IF(分岐管理シート!D98=1,"","error"))</f>
        <v/>
      </c>
      <c r="BF98" s="282" t="str">
        <f>IF(F98="","",IF(分岐管理シート!E98&gt;0,"","error"))</f>
        <v/>
      </c>
      <c r="BG98" s="283" t="str">
        <f>IF(F98="","",IF(分岐管理シート!G98=0,"error",""))</f>
        <v/>
      </c>
      <c r="BH98" s="283" t="str">
        <f>IF(F98="","",IF(分岐管理シート!H98=0,"error",""))</f>
        <v/>
      </c>
      <c r="BI98" s="284" t="str">
        <f>IF(F98="","",IF(分岐管理シート!I98=2,"","error"))</f>
        <v/>
      </c>
      <c r="BJ98" s="283" t="str">
        <f t="shared" si="1"/>
        <v/>
      </c>
      <c r="BK98" s="283" t="str">
        <f t="shared" si="2"/>
        <v/>
      </c>
      <c r="BL98" s="283" t="str">
        <f>IF(F98="","",IF(AND(分岐管理シート!D98=1,分岐管理シート!K98=1),"","error"))</f>
        <v/>
      </c>
      <c r="BM98" s="281" t="str">
        <f>IF(F98="","",IF(分岐管理シート!L98=2,"","error"))</f>
        <v/>
      </c>
      <c r="BN98" s="283" t="str">
        <f>IF(F98="","",IF(分岐管理シート!M98&lt;1,"error",""))</f>
        <v/>
      </c>
      <c r="BO98" s="283" t="str">
        <f>IF(F98="","",IF(AND(D98="R7_補正",分岐管理シート!M98&lt;12,分岐管理シート!M98&gt;0),"","error"))</f>
        <v/>
      </c>
      <c r="BP98" s="283" t="str">
        <f>IF(AND(分岐管理シート!M98&lt;&gt;1,SUM(分岐管理シート!N98:P98)&gt;0),"error","")</f>
        <v/>
      </c>
      <c r="BQ98" s="282" t="str">
        <f>IF(OR(AND(分岐管理シート!N98=0,OR(分岐管理シート!O98&lt;&gt;0,分岐管理シート!P98&lt;&gt;0)),AND(分岐管理シート!O98=0,分岐管理シート!P98&lt;&gt;0)),"error","")</f>
        <v/>
      </c>
      <c r="BR98" s="285" t="str" cm="1">
        <f t="array" ref="BR98">IF(SUMPRODUCT(COUNTIF(N98:P98,N98:P98))&gt;COUNTA(N98:P98),"error","")</f>
        <v/>
      </c>
      <c r="BS98" s="283" t="str">
        <f t="shared" si="3"/>
        <v/>
      </c>
      <c r="BT98" s="283" t="str">
        <f t="shared" si="4"/>
        <v/>
      </c>
      <c r="BU98" s="283" t="str">
        <f t="shared" si="5"/>
        <v/>
      </c>
      <c r="BV98" s="283" t="str">
        <f t="shared" si="6"/>
        <v/>
      </c>
      <c r="BW98" s="283" t="str">
        <f t="shared" si="9"/>
        <v/>
      </c>
      <c r="BX98" s="283" t="str">
        <f t="shared" si="7"/>
        <v/>
      </c>
      <c r="BY98" s="283" t="str">
        <f>IF(F98="","",IF(PRODUCT(分岐管理シート!AB98:'分岐管理シート'!AE98)=0,"error",""))</f>
        <v/>
      </c>
      <c r="BZ98" s="278" t="str">
        <f>IF(F98="","",IF(AND(AE98="○",分岐管理シート!AF98=0),"error",""))</f>
        <v/>
      </c>
      <c r="CA98" s="283" t="str">
        <f>IF(F98="","",IF(AND(分岐管理シート!AE98&lt;2,実施計画様式!AF98&lt;&gt;""),"error",""))</f>
        <v/>
      </c>
      <c r="CB98" s="282" t="str">
        <f>IF(F98="","",IF(AND(分岐管理シート!D98=1,分岐管理シート!AG98&gt;0,分岐管理シート!AG98&lt;24),"","error"))</f>
        <v/>
      </c>
      <c r="CC98" s="283"/>
      <c r="CD98" s="283" t="str">
        <f>IF(F98="","",IF(OR(分岐管理シート!AI98&lt;14,分岐管理シート!AI98&gt;25,分岐管理シート!AI98&gt;分岐管理シート!AJ98,分岐管理シート!AI98&gt;分岐管理シート!AK98),"error",""))</f>
        <v/>
      </c>
      <c r="CE98" s="283" t="str">
        <f>IF(F98="","",IF(OR(分岐管理シート!AJ98&lt;14,分岐管理シート!AJ98&gt;25,分岐管理シート!AJ98&lt;分岐管理シート!AI98,分岐管理シート!AJ98&gt;分岐管理シート!AK98),"error",""))</f>
        <v/>
      </c>
      <c r="CF98" s="282" t="str">
        <f>IF(F98="","",IF(OR(分岐管理シート!AK98&lt;14,分岐管理シート!AK98&gt;26,分岐管理シート!AK98&lt;分岐管理シート!AI98,分岐管理シート!AK98&lt;分岐管理シート!AJ98),"error",""))</f>
        <v/>
      </c>
      <c r="CG98" s="283" t="str">
        <f>IF(F98="","",IF(AND(AD98="－",分岐管理シート!AK98&gt;25),"error",""))</f>
        <v/>
      </c>
      <c r="CH98" s="283"/>
      <c r="CI98" s="278" t="str">
        <f>IF(F98="","",IF(分岐管理シート!AM98&lt;1,"error",""))</f>
        <v/>
      </c>
      <c r="CJ98" s="283" t="str">
        <f>IF(F98="","",IF(分岐管理シート!AN98&lt;1,"error",""))</f>
        <v/>
      </c>
      <c r="CK98" s="287" t="str">
        <f t="shared" si="8"/>
        <v/>
      </c>
      <c r="CL98" s="283" t="str">
        <f>IF(F98="","",IF(AND(SUM(分岐管理シート!AO98:AR98)&gt;180,分岐管理シート!AS98&lt;1),"error",""))</f>
        <v/>
      </c>
      <c r="CM98" s="283" t="str">
        <f>IF(F98="","",IF(AND(分岐管理シート!D98=1,分岐管理シート!BB98&gt;0,分岐管理シート!BB98&lt;7),"","error"))</f>
        <v/>
      </c>
      <c r="CN98" s="286"/>
      <c r="CO98" s="283" t="str">
        <f>IF(分岐管理シート!BP98=0,"","error")</f>
        <v/>
      </c>
      <c r="CP98" s="340" t="str">
        <f>IF(AND(F98="",SUM(分岐管理シート!D98:BB98)&gt;0),"error","")</f>
        <v/>
      </c>
    </row>
    <row r="99" spans="1:94" ht="55.05" customHeight="1">
      <c r="A99" s="29"/>
      <c r="B99" s="30"/>
      <c r="C99" s="130">
        <v>27</v>
      </c>
      <c r="D99" s="386"/>
      <c r="E99" s="386"/>
      <c r="F99" s="174"/>
      <c r="G99" s="174"/>
      <c r="H99" s="173"/>
      <c r="I99" s="174"/>
      <c r="J99" s="173"/>
      <c r="K99" s="174"/>
      <c r="L99" s="174"/>
      <c r="M99" s="174"/>
      <c r="N99" s="387"/>
      <c r="O99" s="174"/>
      <c r="P99" s="174"/>
      <c r="Q99" s="388"/>
      <c r="R99" s="389">
        <f t="shared" si="0"/>
        <v>0</v>
      </c>
      <c r="S99" s="390">
        <f t="shared" si="10"/>
        <v>0</v>
      </c>
      <c r="T99" s="391"/>
      <c r="U99" s="458"/>
      <c r="V99" s="458"/>
      <c r="W99" s="458"/>
      <c r="X99" s="458"/>
      <c r="Y99" s="391"/>
      <c r="Z99" s="391"/>
      <c r="AA99" s="173"/>
      <c r="AB99" s="174"/>
      <c r="AC99" s="392"/>
      <c r="AD99" s="392"/>
      <c r="AE99" s="392"/>
      <c r="AF99" s="393"/>
      <c r="AG99" s="393"/>
      <c r="AH99" s="393"/>
      <c r="AI99" s="173"/>
      <c r="AJ99" s="173"/>
      <c r="AK99" s="173"/>
      <c r="AL99" s="394"/>
      <c r="AM99" s="173"/>
      <c r="AN99" s="173"/>
      <c r="AO99" s="387"/>
      <c r="AP99" s="174"/>
      <c r="AQ99" s="174"/>
      <c r="AR99" s="174"/>
      <c r="AS99" s="395"/>
      <c r="AT99" s="396"/>
      <c r="AU99" s="396"/>
      <c r="AV99" s="396"/>
      <c r="AW99" s="396"/>
      <c r="AX99" s="396"/>
      <c r="AY99" s="396"/>
      <c r="AZ99" s="396"/>
      <c r="BA99" s="396"/>
      <c r="BB99" s="397"/>
      <c r="BC99" s="395"/>
      <c r="BD99" s="395"/>
      <c r="BE99" s="281" t="str">
        <f>IF(F99="","",IF(分岐管理シート!D99=1,"","error"))</f>
        <v/>
      </c>
      <c r="BF99" s="282" t="str">
        <f>IF(F99="","",IF(分岐管理シート!E99&gt;0,"","error"))</f>
        <v/>
      </c>
      <c r="BG99" s="283" t="str">
        <f>IF(F99="","",IF(分岐管理シート!G99=0,"error",""))</f>
        <v/>
      </c>
      <c r="BH99" s="283" t="str">
        <f>IF(F99="","",IF(分岐管理シート!H99=0,"error",""))</f>
        <v/>
      </c>
      <c r="BI99" s="284" t="str">
        <f>IF(F99="","",IF(分岐管理シート!I99=2,"","error"))</f>
        <v/>
      </c>
      <c r="BJ99" s="283" t="str">
        <f t="shared" si="1"/>
        <v/>
      </c>
      <c r="BK99" s="283" t="str">
        <f t="shared" si="2"/>
        <v/>
      </c>
      <c r="BL99" s="283" t="str">
        <f>IF(F99="","",IF(AND(分岐管理シート!D99=1,分岐管理シート!K99=1),"","error"))</f>
        <v/>
      </c>
      <c r="BM99" s="281" t="str">
        <f>IF(F99="","",IF(分岐管理シート!L99=2,"","error"))</f>
        <v/>
      </c>
      <c r="BN99" s="283" t="str">
        <f>IF(F99="","",IF(分岐管理シート!M99&lt;1,"error",""))</f>
        <v/>
      </c>
      <c r="BO99" s="283" t="str">
        <f>IF(F99="","",IF(AND(D99="R7_補正",分岐管理シート!M99&lt;12,分岐管理シート!M99&gt;0),"","error"))</f>
        <v/>
      </c>
      <c r="BP99" s="283" t="str">
        <f>IF(AND(分岐管理シート!M99&lt;&gt;1,SUM(分岐管理シート!N99:P99)&gt;0),"error","")</f>
        <v/>
      </c>
      <c r="BQ99" s="282" t="str">
        <f>IF(OR(AND(分岐管理シート!N99=0,OR(分岐管理シート!O99&lt;&gt;0,分岐管理シート!P99&lt;&gt;0)),AND(分岐管理シート!O99=0,分岐管理シート!P99&lt;&gt;0)),"error","")</f>
        <v/>
      </c>
      <c r="BR99" s="285" t="str" cm="1">
        <f t="array" ref="BR99">IF(SUMPRODUCT(COUNTIF(N99:P99,N99:P99))&gt;COUNTA(N99:P99),"error","")</f>
        <v/>
      </c>
      <c r="BS99" s="283" t="str">
        <f t="shared" si="3"/>
        <v/>
      </c>
      <c r="BT99" s="283" t="str">
        <f t="shared" si="4"/>
        <v/>
      </c>
      <c r="BU99" s="283" t="str">
        <f t="shared" si="5"/>
        <v/>
      </c>
      <c r="BV99" s="283" t="str">
        <f t="shared" si="6"/>
        <v/>
      </c>
      <c r="BW99" s="283" t="str">
        <f t="shared" si="9"/>
        <v/>
      </c>
      <c r="BX99" s="283" t="str">
        <f t="shared" si="7"/>
        <v/>
      </c>
      <c r="BY99" s="283" t="str">
        <f>IF(F99="","",IF(PRODUCT(分岐管理シート!AB99:'分岐管理シート'!AE99)=0,"error",""))</f>
        <v/>
      </c>
      <c r="BZ99" s="278" t="str">
        <f>IF(F99="","",IF(AND(AE99="○",分岐管理シート!AF99=0),"error",""))</f>
        <v/>
      </c>
      <c r="CA99" s="283" t="str">
        <f>IF(F99="","",IF(AND(分岐管理シート!AE99&lt;2,実施計画様式!AF99&lt;&gt;""),"error",""))</f>
        <v/>
      </c>
      <c r="CB99" s="282" t="str">
        <f>IF(F99="","",IF(AND(分岐管理シート!D99=1,分岐管理シート!AG99&gt;0,分岐管理シート!AG99&lt;24),"","error"))</f>
        <v/>
      </c>
      <c r="CC99" s="283"/>
      <c r="CD99" s="283" t="str">
        <f>IF(F99="","",IF(OR(分岐管理シート!AI99&lt;14,分岐管理シート!AI99&gt;25,分岐管理シート!AI99&gt;分岐管理シート!AJ99,分岐管理シート!AI99&gt;分岐管理シート!AK99),"error",""))</f>
        <v/>
      </c>
      <c r="CE99" s="283" t="str">
        <f>IF(F99="","",IF(OR(分岐管理シート!AJ99&lt;14,分岐管理シート!AJ99&gt;25,分岐管理シート!AJ99&lt;分岐管理シート!AI99,分岐管理シート!AJ99&gt;分岐管理シート!AK99),"error",""))</f>
        <v/>
      </c>
      <c r="CF99" s="282" t="str">
        <f>IF(F99="","",IF(OR(分岐管理シート!AK99&lt;14,分岐管理シート!AK99&gt;26,分岐管理シート!AK99&lt;分岐管理シート!AI99,分岐管理シート!AK99&lt;分岐管理シート!AJ99),"error",""))</f>
        <v/>
      </c>
      <c r="CG99" s="283" t="str">
        <f>IF(F99="","",IF(AND(AD99="－",分岐管理シート!AK99&gt;25),"error",""))</f>
        <v/>
      </c>
      <c r="CH99" s="283"/>
      <c r="CI99" s="278" t="str">
        <f>IF(F99="","",IF(分岐管理シート!AM99&lt;1,"error",""))</f>
        <v/>
      </c>
      <c r="CJ99" s="283" t="str">
        <f>IF(F99="","",IF(分岐管理シート!AN99&lt;1,"error",""))</f>
        <v/>
      </c>
      <c r="CK99" s="287" t="str">
        <f t="shared" si="8"/>
        <v/>
      </c>
      <c r="CL99" s="283" t="str">
        <f>IF(F99="","",IF(AND(SUM(分岐管理シート!AO99:AR99)&gt;180,分岐管理シート!AS99&lt;1),"error",""))</f>
        <v/>
      </c>
      <c r="CM99" s="283" t="str">
        <f>IF(F99="","",IF(AND(分岐管理シート!D99=1,分岐管理シート!BB99&gt;0,分岐管理シート!BB99&lt;7),"","error"))</f>
        <v/>
      </c>
      <c r="CN99" s="286"/>
      <c r="CO99" s="283" t="str">
        <f>IF(分岐管理シート!BP99=0,"","error")</f>
        <v/>
      </c>
      <c r="CP99" s="340" t="str">
        <f>IF(AND(F99="",SUM(分岐管理シート!D99:BB99)&gt;0),"error","")</f>
        <v/>
      </c>
    </row>
    <row r="100" spans="1:94" ht="55.05" customHeight="1">
      <c r="A100" s="29"/>
      <c r="B100" s="30"/>
      <c r="C100" s="130">
        <v>28</v>
      </c>
      <c r="D100" s="386"/>
      <c r="E100" s="386"/>
      <c r="F100" s="174"/>
      <c r="G100" s="174"/>
      <c r="H100" s="173"/>
      <c r="I100" s="174"/>
      <c r="J100" s="173"/>
      <c r="K100" s="174"/>
      <c r="L100" s="174"/>
      <c r="M100" s="174"/>
      <c r="N100" s="387"/>
      <c r="O100" s="174"/>
      <c r="P100" s="398"/>
      <c r="Q100" s="388"/>
      <c r="R100" s="389">
        <f t="shared" si="0"/>
        <v>0</v>
      </c>
      <c r="S100" s="390">
        <f t="shared" si="10"/>
        <v>0</v>
      </c>
      <c r="T100" s="391"/>
      <c r="U100" s="458"/>
      <c r="V100" s="458"/>
      <c r="W100" s="458"/>
      <c r="X100" s="458"/>
      <c r="Y100" s="391"/>
      <c r="Z100" s="391"/>
      <c r="AA100" s="173"/>
      <c r="AB100" s="174"/>
      <c r="AC100" s="392"/>
      <c r="AD100" s="392"/>
      <c r="AE100" s="392"/>
      <c r="AF100" s="393"/>
      <c r="AG100" s="393"/>
      <c r="AH100" s="393"/>
      <c r="AI100" s="173"/>
      <c r="AJ100" s="173"/>
      <c r="AK100" s="173"/>
      <c r="AL100" s="394"/>
      <c r="AM100" s="173"/>
      <c r="AN100" s="173"/>
      <c r="AO100" s="387"/>
      <c r="AP100" s="174"/>
      <c r="AQ100" s="174"/>
      <c r="AR100" s="174"/>
      <c r="AS100" s="395"/>
      <c r="AT100" s="396"/>
      <c r="AU100" s="396"/>
      <c r="AV100" s="396"/>
      <c r="AW100" s="396"/>
      <c r="AX100" s="396"/>
      <c r="AY100" s="396"/>
      <c r="AZ100" s="396"/>
      <c r="BA100" s="396"/>
      <c r="BB100" s="397"/>
      <c r="BC100" s="395"/>
      <c r="BD100" s="395"/>
      <c r="BE100" s="281" t="str">
        <f>IF(F100="","",IF(分岐管理シート!D100=1,"","error"))</f>
        <v/>
      </c>
      <c r="BF100" s="282" t="str">
        <f>IF(F100="","",IF(分岐管理シート!E100&gt;0,"","error"))</f>
        <v/>
      </c>
      <c r="BG100" s="283" t="str">
        <f>IF(F100="","",IF(分岐管理シート!G100=0,"error",""))</f>
        <v/>
      </c>
      <c r="BH100" s="283" t="str">
        <f>IF(F100="","",IF(分岐管理シート!H100=0,"error",""))</f>
        <v/>
      </c>
      <c r="BI100" s="284" t="str">
        <f>IF(F100="","",IF(分岐管理シート!I100=2,"","error"))</f>
        <v/>
      </c>
      <c r="BJ100" s="283" t="str">
        <f t="shared" si="1"/>
        <v/>
      </c>
      <c r="BK100" s="283" t="str">
        <f t="shared" si="2"/>
        <v/>
      </c>
      <c r="BL100" s="283" t="str">
        <f>IF(F100="","",IF(AND(分岐管理シート!D100=1,分岐管理シート!K100=1),"","error"))</f>
        <v/>
      </c>
      <c r="BM100" s="281" t="str">
        <f>IF(F100="","",IF(分岐管理シート!L100=2,"","error"))</f>
        <v/>
      </c>
      <c r="BN100" s="283" t="str">
        <f>IF(F100="","",IF(分岐管理シート!M100&lt;1,"error",""))</f>
        <v/>
      </c>
      <c r="BO100" s="283" t="str">
        <f>IF(F100="","",IF(AND(D100="R7_補正",分岐管理シート!M100&lt;12,分岐管理シート!M100&gt;0),"","error"))</f>
        <v/>
      </c>
      <c r="BP100" s="283" t="str">
        <f>IF(AND(分岐管理シート!M100&lt;&gt;1,SUM(分岐管理シート!N100:P100)&gt;0),"error","")</f>
        <v/>
      </c>
      <c r="BQ100" s="282" t="str">
        <f>IF(OR(AND(分岐管理シート!N100=0,OR(分岐管理シート!O100&lt;&gt;0,分岐管理シート!P100&lt;&gt;0)),AND(分岐管理シート!O100=0,分岐管理シート!P100&lt;&gt;0)),"error","")</f>
        <v/>
      </c>
      <c r="BR100" s="285" t="str" cm="1">
        <f t="array" ref="BR100">IF(SUMPRODUCT(COUNTIF(N100:P100,N100:P100))&gt;COUNTA(N100:P100),"error","")</f>
        <v/>
      </c>
      <c r="BS100" s="283" t="str">
        <f t="shared" si="3"/>
        <v/>
      </c>
      <c r="BT100" s="283" t="str">
        <f t="shared" si="4"/>
        <v/>
      </c>
      <c r="BU100" s="283" t="str">
        <f t="shared" si="5"/>
        <v/>
      </c>
      <c r="BV100" s="283" t="str">
        <f t="shared" si="6"/>
        <v/>
      </c>
      <c r="BW100" s="283" t="str">
        <f t="shared" si="9"/>
        <v/>
      </c>
      <c r="BX100" s="283" t="str">
        <f t="shared" si="7"/>
        <v/>
      </c>
      <c r="BY100" s="283" t="str">
        <f>IF(F100="","",IF(PRODUCT(分岐管理シート!AB100:'分岐管理シート'!AE100)=0,"error",""))</f>
        <v/>
      </c>
      <c r="BZ100" s="278" t="str">
        <f>IF(F100="","",IF(AND(AE100="○",分岐管理シート!AF100=0),"error",""))</f>
        <v/>
      </c>
      <c r="CA100" s="283" t="str">
        <f>IF(F100="","",IF(AND(分岐管理シート!AE100&lt;2,実施計画様式!AF100&lt;&gt;""),"error",""))</f>
        <v/>
      </c>
      <c r="CB100" s="282" t="str">
        <f>IF(F100="","",IF(AND(分岐管理シート!D100=1,分岐管理シート!AG100&gt;0,分岐管理シート!AG100&lt;24),"","error"))</f>
        <v/>
      </c>
      <c r="CC100" s="283"/>
      <c r="CD100" s="283" t="str">
        <f>IF(F100="","",IF(OR(分岐管理シート!AI100&lt;14,分岐管理シート!AI100&gt;25,分岐管理シート!AI100&gt;分岐管理シート!AJ100,分岐管理シート!AI100&gt;分岐管理シート!AK100),"error",""))</f>
        <v/>
      </c>
      <c r="CE100" s="283" t="str">
        <f>IF(F100="","",IF(OR(分岐管理シート!AJ100&lt;14,分岐管理シート!AJ100&gt;25,分岐管理シート!AJ100&lt;分岐管理シート!AI100,分岐管理シート!AJ100&gt;分岐管理シート!AK100),"error",""))</f>
        <v/>
      </c>
      <c r="CF100" s="282" t="str">
        <f>IF(F100="","",IF(OR(分岐管理シート!AK100&lt;14,分岐管理シート!AK100&gt;26,分岐管理シート!AK100&lt;分岐管理シート!AI100,分岐管理シート!AK100&lt;分岐管理シート!AJ100),"error",""))</f>
        <v/>
      </c>
      <c r="CG100" s="283" t="str">
        <f>IF(F100="","",IF(AND(AD100="－",分岐管理シート!AK100&gt;25),"error",""))</f>
        <v/>
      </c>
      <c r="CH100" s="283"/>
      <c r="CI100" s="278" t="str">
        <f>IF(F100="","",IF(分岐管理シート!AM100&lt;1,"error",""))</f>
        <v/>
      </c>
      <c r="CJ100" s="283" t="str">
        <f>IF(F100="","",IF(分岐管理シート!AN100&lt;1,"error",""))</f>
        <v/>
      </c>
      <c r="CK100" s="287" t="str">
        <f t="shared" si="8"/>
        <v/>
      </c>
      <c r="CL100" s="283" t="str">
        <f>IF(F100="","",IF(AND(SUM(分岐管理シート!AO100:AR100)&gt;180,分岐管理シート!AS100&lt;1),"error",""))</f>
        <v/>
      </c>
      <c r="CM100" s="283" t="str">
        <f>IF(F100="","",IF(AND(分岐管理シート!D100=1,分岐管理シート!BB100&gt;0,分岐管理シート!BB100&lt;7),"","error"))</f>
        <v/>
      </c>
      <c r="CN100" s="286"/>
      <c r="CO100" s="283" t="str">
        <f>IF(分岐管理シート!BP100=0,"","error")</f>
        <v/>
      </c>
      <c r="CP100" s="340" t="str">
        <f>IF(AND(F100="",SUM(分岐管理シート!D100:BB100)&gt;0),"error","")</f>
        <v/>
      </c>
    </row>
    <row r="101" spans="1:94" ht="55.05" customHeight="1">
      <c r="A101" s="29"/>
      <c r="B101" s="30"/>
      <c r="C101" s="130">
        <v>29</v>
      </c>
      <c r="D101" s="386"/>
      <c r="E101" s="386"/>
      <c r="F101" s="174"/>
      <c r="G101" s="174"/>
      <c r="H101" s="173"/>
      <c r="I101" s="174"/>
      <c r="J101" s="173"/>
      <c r="K101" s="174"/>
      <c r="L101" s="174"/>
      <c r="M101" s="174"/>
      <c r="N101" s="387"/>
      <c r="O101" s="174"/>
      <c r="P101" s="174"/>
      <c r="Q101" s="388"/>
      <c r="R101" s="389">
        <f t="shared" si="0"/>
        <v>0</v>
      </c>
      <c r="S101" s="390">
        <f t="shared" si="10"/>
        <v>0</v>
      </c>
      <c r="T101" s="391"/>
      <c r="U101" s="458"/>
      <c r="V101" s="458"/>
      <c r="W101" s="458"/>
      <c r="X101" s="458"/>
      <c r="Y101" s="391"/>
      <c r="Z101" s="391"/>
      <c r="AA101" s="173"/>
      <c r="AB101" s="174"/>
      <c r="AC101" s="392"/>
      <c r="AD101" s="392"/>
      <c r="AE101" s="392"/>
      <c r="AF101" s="393"/>
      <c r="AG101" s="393"/>
      <c r="AH101" s="393"/>
      <c r="AI101" s="173"/>
      <c r="AJ101" s="173"/>
      <c r="AK101" s="173"/>
      <c r="AL101" s="394"/>
      <c r="AM101" s="173"/>
      <c r="AN101" s="173"/>
      <c r="AO101" s="387"/>
      <c r="AP101" s="174"/>
      <c r="AQ101" s="174"/>
      <c r="AR101" s="174"/>
      <c r="AS101" s="395"/>
      <c r="AT101" s="396"/>
      <c r="AU101" s="396"/>
      <c r="AV101" s="396"/>
      <c r="AW101" s="396"/>
      <c r="AX101" s="396"/>
      <c r="AY101" s="396"/>
      <c r="AZ101" s="396"/>
      <c r="BA101" s="396"/>
      <c r="BB101" s="397"/>
      <c r="BC101" s="395"/>
      <c r="BD101" s="395"/>
      <c r="BE101" s="281" t="str">
        <f>IF(F101="","",IF(分岐管理シート!D101=1,"","error"))</f>
        <v/>
      </c>
      <c r="BF101" s="282" t="str">
        <f>IF(F101="","",IF(分岐管理シート!E101&gt;0,"","error"))</f>
        <v/>
      </c>
      <c r="BG101" s="283" t="str">
        <f>IF(F101="","",IF(分岐管理シート!G101=0,"error",""))</f>
        <v/>
      </c>
      <c r="BH101" s="283" t="str">
        <f>IF(F101="","",IF(分岐管理シート!H101=0,"error",""))</f>
        <v/>
      </c>
      <c r="BI101" s="284" t="str">
        <f>IF(F101="","",IF(分岐管理シート!I101=2,"","error"))</f>
        <v/>
      </c>
      <c r="BJ101" s="283" t="str">
        <f t="shared" si="1"/>
        <v/>
      </c>
      <c r="BK101" s="283" t="str">
        <f t="shared" si="2"/>
        <v/>
      </c>
      <c r="BL101" s="283" t="str">
        <f>IF(F101="","",IF(AND(分岐管理シート!D101=1,分岐管理シート!K101=1),"","error"))</f>
        <v/>
      </c>
      <c r="BM101" s="281" t="str">
        <f>IF(F101="","",IF(分岐管理シート!L101=2,"","error"))</f>
        <v/>
      </c>
      <c r="BN101" s="283" t="str">
        <f>IF(F101="","",IF(分岐管理シート!M101&lt;1,"error",""))</f>
        <v/>
      </c>
      <c r="BO101" s="283" t="str">
        <f>IF(F101="","",IF(AND(D101="R7_補正",分岐管理シート!M101&lt;12,分岐管理シート!M101&gt;0),"","error"))</f>
        <v/>
      </c>
      <c r="BP101" s="283" t="str">
        <f>IF(AND(分岐管理シート!M101&lt;&gt;1,SUM(分岐管理シート!N101:P101)&gt;0),"error","")</f>
        <v/>
      </c>
      <c r="BQ101" s="282" t="str">
        <f>IF(OR(AND(分岐管理シート!N101=0,OR(分岐管理シート!O101&lt;&gt;0,分岐管理シート!P101&lt;&gt;0)),AND(分岐管理シート!O101=0,分岐管理シート!P101&lt;&gt;0)),"error","")</f>
        <v/>
      </c>
      <c r="BR101" s="285" t="str" cm="1">
        <f t="array" ref="BR101">IF(SUMPRODUCT(COUNTIF(N101:P101,N101:P101))&gt;COUNTA(N101:P101),"error","")</f>
        <v/>
      </c>
      <c r="BS101" s="283" t="str">
        <f t="shared" si="3"/>
        <v/>
      </c>
      <c r="BT101" s="283" t="str">
        <f t="shared" si="4"/>
        <v/>
      </c>
      <c r="BU101" s="283" t="str">
        <f t="shared" si="5"/>
        <v/>
      </c>
      <c r="BV101" s="283" t="str">
        <f t="shared" si="6"/>
        <v/>
      </c>
      <c r="BW101" s="283" t="str">
        <f t="shared" si="9"/>
        <v/>
      </c>
      <c r="BX101" s="283" t="str">
        <f t="shared" si="7"/>
        <v/>
      </c>
      <c r="BY101" s="283" t="str">
        <f>IF(F101="","",IF(PRODUCT(分岐管理シート!AB101:'分岐管理シート'!AE101)=0,"error",""))</f>
        <v/>
      </c>
      <c r="BZ101" s="278" t="str">
        <f>IF(F101="","",IF(AND(AE101="○",分岐管理シート!AF101=0),"error",""))</f>
        <v/>
      </c>
      <c r="CA101" s="283" t="str">
        <f>IF(F101="","",IF(AND(分岐管理シート!AE101&lt;2,実施計画様式!AF101&lt;&gt;""),"error",""))</f>
        <v/>
      </c>
      <c r="CB101" s="282" t="str">
        <f>IF(F101="","",IF(AND(分岐管理シート!D101=1,分岐管理シート!AG101&gt;0,分岐管理シート!AG101&lt;24),"","error"))</f>
        <v/>
      </c>
      <c r="CC101" s="283"/>
      <c r="CD101" s="283" t="str">
        <f>IF(F101="","",IF(OR(分岐管理シート!AI101&lt;14,分岐管理シート!AI101&gt;25,分岐管理シート!AI101&gt;分岐管理シート!AJ101,分岐管理シート!AI101&gt;分岐管理シート!AK101),"error",""))</f>
        <v/>
      </c>
      <c r="CE101" s="283" t="str">
        <f>IF(F101="","",IF(OR(分岐管理シート!AJ101&lt;14,分岐管理シート!AJ101&gt;25,分岐管理シート!AJ101&lt;分岐管理シート!AI101,分岐管理シート!AJ101&gt;分岐管理シート!AK101),"error",""))</f>
        <v/>
      </c>
      <c r="CF101" s="282" t="str">
        <f>IF(F101="","",IF(OR(分岐管理シート!AK101&lt;14,分岐管理シート!AK101&gt;26,分岐管理シート!AK101&lt;分岐管理シート!AI101,分岐管理シート!AK101&lt;分岐管理シート!AJ101),"error",""))</f>
        <v/>
      </c>
      <c r="CG101" s="283" t="str">
        <f>IF(F101="","",IF(AND(AD101="－",分岐管理シート!AK101&gt;25),"error",""))</f>
        <v/>
      </c>
      <c r="CH101" s="283"/>
      <c r="CI101" s="278" t="str">
        <f>IF(F101="","",IF(分岐管理シート!AM101&lt;1,"error",""))</f>
        <v/>
      </c>
      <c r="CJ101" s="283" t="str">
        <f>IF(F101="","",IF(分岐管理シート!AN101&lt;1,"error",""))</f>
        <v/>
      </c>
      <c r="CK101" s="287" t="str">
        <f t="shared" si="8"/>
        <v/>
      </c>
      <c r="CL101" s="283" t="str">
        <f>IF(F101="","",IF(AND(SUM(分岐管理シート!AO101:AR101)&gt;180,分岐管理シート!AS101&lt;1),"error",""))</f>
        <v/>
      </c>
      <c r="CM101" s="283" t="str">
        <f>IF(F101="","",IF(AND(分岐管理シート!D101=1,分岐管理シート!BB101&gt;0,分岐管理シート!BB101&lt;7),"","error"))</f>
        <v/>
      </c>
      <c r="CN101" s="286"/>
      <c r="CO101" s="283" t="str">
        <f>IF(分岐管理シート!BP101=0,"","error")</f>
        <v/>
      </c>
      <c r="CP101" s="340" t="str">
        <f>IF(AND(F101="",SUM(分岐管理シート!D101:BB101)&gt;0),"error","")</f>
        <v/>
      </c>
    </row>
    <row r="102" spans="1:94" ht="55.05" customHeight="1">
      <c r="A102" s="29"/>
      <c r="B102" s="30"/>
      <c r="C102" s="130">
        <v>30</v>
      </c>
      <c r="D102" s="386"/>
      <c r="E102" s="386"/>
      <c r="F102" s="174"/>
      <c r="G102" s="174"/>
      <c r="H102" s="173"/>
      <c r="I102" s="174"/>
      <c r="J102" s="173"/>
      <c r="K102" s="174"/>
      <c r="L102" s="174"/>
      <c r="M102" s="174"/>
      <c r="N102" s="387"/>
      <c r="O102" s="174"/>
      <c r="P102" s="398"/>
      <c r="Q102" s="388"/>
      <c r="R102" s="389">
        <f t="shared" si="0"/>
        <v>0</v>
      </c>
      <c r="S102" s="390">
        <f t="shared" si="10"/>
        <v>0</v>
      </c>
      <c r="T102" s="391"/>
      <c r="U102" s="458"/>
      <c r="V102" s="458"/>
      <c r="W102" s="458"/>
      <c r="X102" s="458"/>
      <c r="Y102" s="391"/>
      <c r="Z102" s="391"/>
      <c r="AA102" s="173"/>
      <c r="AB102" s="174"/>
      <c r="AC102" s="392"/>
      <c r="AD102" s="392"/>
      <c r="AE102" s="392"/>
      <c r="AF102" s="393"/>
      <c r="AG102" s="393"/>
      <c r="AH102" s="393"/>
      <c r="AI102" s="173"/>
      <c r="AJ102" s="173"/>
      <c r="AK102" s="173"/>
      <c r="AL102" s="394"/>
      <c r="AM102" s="173"/>
      <c r="AN102" s="173"/>
      <c r="AO102" s="387"/>
      <c r="AP102" s="174"/>
      <c r="AQ102" s="174"/>
      <c r="AR102" s="174"/>
      <c r="AS102" s="395"/>
      <c r="AT102" s="396"/>
      <c r="AU102" s="396"/>
      <c r="AV102" s="396"/>
      <c r="AW102" s="396"/>
      <c r="AX102" s="396"/>
      <c r="AY102" s="396"/>
      <c r="AZ102" s="396"/>
      <c r="BA102" s="396"/>
      <c r="BB102" s="397"/>
      <c r="BC102" s="395"/>
      <c r="BD102" s="395"/>
      <c r="BE102" s="281" t="str">
        <f>IF(F102="","",IF(分岐管理シート!D102=1,"","error"))</f>
        <v/>
      </c>
      <c r="BF102" s="282" t="str">
        <f>IF(F102="","",IF(分岐管理シート!E102&gt;0,"","error"))</f>
        <v/>
      </c>
      <c r="BG102" s="283" t="str">
        <f>IF(F102="","",IF(分岐管理シート!G102=0,"error",""))</f>
        <v/>
      </c>
      <c r="BH102" s="283" t="str">
        <f>IF(F102="","",IF(分岐管理シート!H102=0,"error",""))</f>
        <v/>
      </c>
      <c r="BI102" s="284" t="str">
        <f>IF(F102="","",IF(分岐管理シート!I102=2,"","error"))</f>
        <v/>
      </c>
      <c r="BJ102" s="283" t="str">
        <f t="shared" si="1"/>
        <v/>
      </c>
      <c r="BK102" s="283" t="str">
        <f t="shared" si="2"/>
        <v/>
      </c>
      <c r="BL102" s="283" t="str">
        <f>IF(F102="","",IF(AND(分岐管理シート!D102=1,分岐管理シート!K102=1),"","error"))</f>
        <v/>
      </c>
      <c r="BM102" s="281" t="str">
        <f>IF(F102="","",IF(分岐管理シート!L102=2,"","error"))</f>
        <v/>
      </c>
      <c r="BN102" s="283" t="str">
        <f>IF(F102="","",IF(分岐管理シート!M102&lt;1,"error",""))</f>
        <v/>
      </c>
      <c r="BO102" s="283" t="str">
        <f>IF(F102="","",IF(AND(D102="R7_補正",分岐管理シート!M102&lt;12,分岐管理シート!M102&gt;0),"","error"))</f>
        <v/>
      </c>
      <c r="BP102" s="283" t="str">
        <f>IF(AND(分岐管理シート!M102&lt;&gt;1,SUM(分岐管理シート!N102:P102)&gt;0),"error","")</f>
        <v/>
      </c>
      <c r="BQ102" s="282" t="str">
        <f>IF(OR(AND(分岐管理シート!N102=0,OR(分岐管理シート!O102&lt;&gt;0,分岐管理シート!P102&lt;&gt;0)),AND(分岐管理シート!O102=0,分岐管理シート!P102&lt;&gt;0)),"error","")</f>
        <v/>
      </c>
      <c r="BR102" s="285" t="str" cm="1">
        <f t="array" ref="BR102">IF(SUMPRODUCT(COUNTIF(N102:P102,N102:P102))&gt;COUNTA(N102:P102),"error","")</f>
        <v/>
      </c>
      <c r="BS102" s="283" t="str">
        <f t="shared" si="3"/>
        <v/>
      </c>
      <c r="BT102" s="283" t="str">
        <f t="shared" si="4"/>
        <v/>
      </c>
      <c r="BU102" s="283" t="str">
        <f t="shared" si="5"/>
        <v/>
      </c>
      <c r="BV102" s="283" t="str">
        <f t="shared" si="6"/>
        <v/>
      </c>
      <c r="BW102" s="283" t="str">
        <f t="shared" si="9"/>
        <v/>
      </c>
      <c r="BX102" s="283" t="str">
        <f t="shared" si="7"/>
        <v/>
      </c>
      <c r="BY102" s="283" t="str">
        <f>IF(F102="","",IF(PRODUCT(分岐管理シート!AB102:'分岐管理シート'!AE102)=0,"error",""))</f>
        <v/>
      </c>
      <c r="BZ102" s="278" t="str">
        <f>IF(F102="","",IF(AND(AE102="○",分岐管理シート!AF102=0),"error",""))</f>
        <v/>
      </c>
      <c r="CA102" s="283" t="str">
        <f>IF(F102="","",IF(AND(分岐管理シート!AE102&lt;2,実施計画様式!AF102&lt;&gt;""),"error",""))</f>
        <v/>
      </c>
      <c r="CB102" s="282" t="str">
        <f>IF(F102="","",IF(AND(分岐管理シート!D102=1,分岐管理シート!AG102&gt;0,分岐管理シート!AG102&lt;24),"","error"))</f>
        <v/>
      </c>
      <c r="CC102" s="283"/>
      <c r="CD102" s="283" t="str">
        <f>IF(F102="","",IF(OR(分岐管理シート!AI102&lt;14,分岐管理シート!AI102&gt;25,分岐管理シート!AI102&gt;分岐管理シート!AJ102,分岐管理シート!AI102&gt;分岐管理シート!AK102),"error",""))</f>
        <v/>
      </c>
      <c r="CE102" s="283" t="str">
        <f>IF(F102="","",IF(OR(分岐管理シート!AJ102&lt;14,分岐管理シート!AJ102&gt;25,分岐管理シート!AJ102&lt;分岐管理シート!AI102,分岐管理シート!AJ102&gt;分岐管理シート!AK102),"error",""))</f>
        <v/>
      </c>
      <c r="CF102" s="282" t="str">
        <f>IF(F102="","",IF(OR(分岐管理シート!AK102&lt;14,分岐管理シート!AK102&gt;26,分岐管理シート!AK102&lt;分岐管理シート!AI102,分岐管理シート!AK102&lt;分岐管理シート!AJ102),"error",""))</f>
        <v/>
      </c>
      <c r="CG102" s="283" t="str">
        <f>IF(F102="","",IF(AND(AD102="－",分岐管理シート!AK102&gt;25),"error",""))</f>
        <v/>
      </c>
      <c r="CH102" s="283"/>
      <c r="CI102" s="278" t="str">
        <f>IF(F102="","",IF(分岐管理シート!AM102&lt;1,"error",""))</f>
        <v/>
      </c>
      <c r="CJ102" s="283" t="str">
        <f>IF(F102="","",IF(分岐管理シート!AN102&lt;1,"error",""))</f>
        <v/>
      </c>
      <c r="CK102" s="287" t="str">
        <f t="shared" si="8"/>
        <v/>
      </c>
      <c r="CL102" s="283" t="str">
        <f>IF(F102="","",IF(AND(SUM(分岐管理シート!AO102:AR102)&gt;180,分岐管理シート!AS102&lt;1),"error",""))</f>
        <v/>
      </c>
      <c r="CM102" s="283" t="str">
        <f>IF(F102="","",IF(AND(分岐管理シート!D102=1,分岐管理シート!BB102&gt;0,分岐管理シート!BB102&lt;7),"","error"))</f>
        <v/>
      </c>
      <c r="CN102" s="286"/>
      <c r="CO102" s="283" t="str">
        <f>IF(分岐管理シート!BP102=0,"","error")</f>
        <v/>
      </c>
      <c r="CP102" s="340" t="str">
        <f>IF(AND(F102="",SUM(分岐管理シート!D102:BB102)&gt;0),"error","")</f>
        <v/>
      </c>
    </row>
    <row r="103" spans="1:94" ht="55.05" customHeight="1">
      <c r="A103" s="29"/>
      <c r="B103" s="30"/>
      <c r="C103" s="130">
        <v>31</v>
      </c>
      <c r="D103" s="386"/>
      <c r="E103" s="386"/>
      <c r="F103" s="174"/>
      <c r="G103" s="174"/>
      <c r="H103" s="173"/>
      <c r="I103" s="174"/>
      <c r="J103" s="173"/>
      <c r="K103" s="174"/>
      <c r="L103" s="174"/>
      <c r="M103" s="174"/>
      <c r="N103" s="387"/>
      <c r="O103" s="174"/>
      <c r="P103" s="174"/>
      <c r="Q103" s="388"/>
      <c r="R103" s="389">
        <f t="shared" si="0"/>
        <v>0</v>
      </c>
      <c r="S103" s="390">
        <f t="shared" si="10"/>
        <v>0</v>
      </c>
      <c r="T103" s="391"/>
      <c r="U103" s="458"/>
      <c r="V103" s="458"/>
      <c r="W103" s="458"/>
      <c r="X103" s="458"/>
      <c r="Y103" s="391"/>
      <c r="Z103" s="391"/>
      <c r="AA103" s="173"/>
      <c r="AB103" s="174"/>
      <c r="AC103" s="392"/>
      <c r="AD103" s="392"/>
      <c r="AE103" s="392"/>
      <c r="AF103" s="393"/>
      <c r="AG103" s="393"/>
      <c r="AH103" s="393"/>
      <c r="AI103" s="173"/>
      <c r="AJ103" s="173"/>
      <c r="AK103" s="173"/>
      <c r="AL103" s="394"/>
      <c r="AM103" s="173"/>
      <c r="AN103" s="173"/>
      <c r="AO103" s="174"/>
      <c r="AP103" s="174"/>
      <c r="AQ103" s="174"/>
      <c r="AR103" s="174"/>
      <c r="AS103" s="395"/>
      <c r="AT103" s="396"/>
      <c r="AU103" s="396"/>
      <c r="AV103" s="396"/>
      <c r="AW103" s="396"/>
      <c r="AX103" s="396"/>
      <c r="AY103" s="396"/>
      <c r="AZ103" s="396"/>
      <c r="BA103" s="396"/>
      <c r="BB103" s="397"/>
      <c r="BC103" s="395"/>
      <c r="BD103" s="395"/>
      <c r="BE103" s="281" t="str">
        <f>IF(F103="","",IF(分岐管理シート!D103=1,"","error"))</f>
        <v/>
      </c>
      <c r="BF103" s="282" t="str">
        <f>IF(F103="","",IF(分岐管理シート!E103&gt;0,"","error"))</f>
        <v/>
      </c>
      <c r="BG103" s="283" t="str">
        <f>IF(F103="","",IF(分岐管理シート!G103=0,"error",""))</f>
        <v/>
      </c>
      <c r="BH103" s="283" t="str">
        <f>IF(F103="","",IF(分岐管理シート!H103=0,"error",""))</f>
        <v/>
      </c>
      <c r="BI103" s="284" t="str">
        <f>IF(F103="","",IF(分岐管理シート!I103=2,"","error"))</f>
        <v/>
      </c>
      <c r="BJ103" s="283" t="str">
        <f t="shared" si="1"/>
        <v/>
      </c>
      <c r="BK103" s="283" t="str">
        <f t="shared" si="2"/>
        <v/>
      </c>
      <c r="BL103" s="283" t="str">
        <f>IF(F103="","",IF(AND(分岐管理シート!D103=1,分岐管理シート!K103=1),"","error"))</f>
        <v/>
      </c>
      <c r="BM103" s="281" t="str">
        <f>IF(F103="","",IF(分岐管理シート!L103=2,"","error"))</f>
        <v/>
      </c>
      <c r="BN103" s="283" t="str">
        <f>IF(F103="","",IF(分岐管理シート!M103&lt;1,"error",""))</f>
        <v/>
      </c>
      <c r="BO103" s="283" t="str">
        <f>IF(F103="","",IF(AND(D103="R7_補正",分岐管理シート!M103&lt;12,分岐管理シート!M103&gt;0),"","error"))</f>
        <v/>
      </c>
      <c r="BP103" s="283" t="str">
        <f>IF(AND(分岐管理シート!M103&lt;&gt;1,SUM(分岐管理シート!N103:P103)&gt;0),"error","")</f>
        <v/>
      </c>
      <c r="BQ103" s="282" t="str">
        <f>IF(OR(AND(分岐管理シート!N103=0,OR(分岐管理シート!O103&lt;&gt;0,分岐管理シート!P103&lt;&gt;0)),AND(分岐管理シート!O103=0,分岐管理シート!P103&lt;&gt;0)),"error","")</f>
        <v/>
      </c>
      <c r="BR103" s="285" t="str" cm="1">
        <f t="array" ref="BR103">IF(SUMPRODUCT(COUNTIF(N103:P103,N103:P103))&gt;COUNTA(N103:P103),"error","")</f>
        <v/>
      </c>
      <c r="BS103" s="283" t="str">
        <f t="shared" si="3"/>
        <v/>
      </c>
      <c r="BT103" s="283" t="str">
        <f t="shared" si="4"/>
        <v/>
      </c>
      <c r="BU103" s="283" t="str">
        <f t="shared" si="5"/>
        <v/>
      </c>
      <c r="BV103" s="283" t="str">
        <f t="shared" si="6"/>
        <v/>
      </c>
      <c r="BW103" s="283" t="str">
        <f t="shared" si="9"/>
        <v/>
      </c>
      <c r="BX103" s="283" t="str">
        <f t="shared" si="7"/>
        <v/>
      </c>
      <c r="BY103" s="283" t="str">
        <f>IF(F103="","",IF(PRODUCT(分岐管理シート!AB103:'分岐管理シート'!AE103)=0,"error",""))</f>
        <v/>
      </c>
      <c r="BZ103" s="278" t="str">
        <f>IF(F103="","",IF(AND(AE103="○",分岐管理シート!AF103=0),"error",""))</f>
        <v/>
      </c>
      <c r="CA103" s="283" t="str">
        <f>IF(F103="","",IF(AND(分岐管理シート!AE103&lt;2,実施計画様式!AF103&lt;&gt;""),"error",""))</f>
        <v/>
      </c>
      <c r="CB103" s="282" t="str">
        <f>IF(F103="","",IF(AND(分岐管理シート!D103=1,分岐管理シート!AG103&gt;0,分岐管理シート!AG103&lt;24),"","error"))</f>
        <v/>
      </c>
      <c r="CC103" s="283"/>
      <c r="CD103" s="283" t="str">
        <f>IF(F103="","",IF(OR(分岐管理シート!AI103&lt;14,分岐管理シート!AI103&gt;25,分岐管理シート!AI103&gt;分岐管理シート!AJ103,分岐管理シート!AI103&gt;分岐管理シート!AK103),"error",""))</f>
        <v/>
      </c>
      <c r="CE103" s="283" t="str">
        <f>IF(F103="","",IF(OR(分岐管理シート!AJ103&lt;14,分岐管理シート!AJ103&gt;25,分岐管理シート!AJ103&lt;分岐管理シート!AI103,分岐管理シート!AJ103&gt;分岐管理シート!AK103),"error",""))</f>
        <v/>
      </c>
      <c r="CF103" s="282" t="str">
        <f>IF(F103="","",IF(OR(分岐管理シート!AK103&lt;14,分岐管理シート!AK103&gt;26,分岐管理シート!AK103&lt;分岐管理シート!AI103,分岐管理シート!AK103&lt;分岐管理シート!AJ103),"error",""))</f>
        <v/>
      </c>
      <c r="CG103" s="283" t="str">
        <f>IF(F103="","",IF(AND(AD103="－",分岐管理シート!AK103&gt;25),"error",""))</f>
        <v/>
      </c>
      <c r="CH103" s="283"/>
      <c r="CI103" s="278" t="str">
        <f>IF(F103="","",IF(分岐管理シート!AM103&lt;1,"error",""))</f>
        <v/>
      </c>
      <c r="CJ103" s="283" t="str">
        <f>IF(F103="","",IF(分岐管理シート!AN103&lt;1,"error",""))</f>
        <v/>
      </c>
      <c r="CK103" s="287" t="str">
        <f t="shared" si="8"/>
        <v/>
      </c>
      <c r="CL103" s="283" t="str">
        <f>IF(F103="","",IF(AND(SUM(分岐管理シート!AO103:AR103)&gt;180,分岐管理シート!AS103&lt;1),"error",""))</f>
        <v/>
      </c>
      <c r="CM103" s="283" t="str">
        <f>IF(F103="","",IF(AND(分岐管理シート!D103=1,分岐管理シート!BB103&gt;0,分岐管理シート!BB103&lt;7),"","error"))</f>
        <v/>
      </c>
      <c r="CN103" s="286"/>
      <c r="CO103" s="283" t="str">
        <f>IF(分岐管理シート!BP103=0,"","error")</f>
        <v/>
      </c>
      <c r="CP103" s="340" t="str">
        <f>IF(AND(F103="",SUM(分岐管理シート!D103:BB103)&gt;0),"error","")</f>
        <v/>
      </c>
    </row>
    <row r="104" spans="1:94" ht="55.05" customHeight="1">
      <c r="A104" s="29"/>
      <c r="B104" s="30"/>
      <c r="C104" s="130">
        <v>32</v>
      </c>
      <c r="D104" s="386"/>
      <c r="E104" s="386"/>
      <c r="F104" s="174"/>
      <c r="G104" s="174"/>
      <c r="H104" s="173"/>
      <c r="I104" s="174"/>
      <c r="J104" s="173"/>
      <c r="K104" s="174"/>
      <c r="L104" s="174"/>
      <c r="M104" s="174"/>
      <c r="N104" s="387"/>
      <c r="O104" s="174"/>
      <c r="P104" s="398"/>
      <c r="Q104" s="388"/>
      <c r="R104" s="389">
        <f t="shared" si="0"/>
        <v>0</v>
      </c>
      <c r="S104" s="390">
        <f t="shared" si="10"/>
        <v>0</v>
      </c>
      <c r="T104" s="391"/>
      <c r="U104" s="458"/>
      <c r="V104" s="458"/>
      <c r="W104" s="458"/>
      <c r="X104" s="458"/>
      <c r="Y104" s="391"/>
      <c r="Z104" s="391"/>
      <c r="AA104" s="173"/>
      <c r="AB104" s="174"/>
      <c r="AC104" s="392"/>
      <c r="AD104" s="392"/>
      <c r="AE104" s="392"/>
      <c r="AF104" s="393"/>
      <c r="AG104" s="393"/>
      <c r="AH104" s="393"/>
      <c r="AI104" s="173"/>
      <c r="AJ104" s="173"/>
      <c r="AK104" s="173"/>
      <c r="AL104" s="394"/>
      <c r="AM104" s="173"/>
      <c r="AN104" s="173"/>
      <c r="AO104" s="387"/>
      <c r="AP104" s="174"/>
      <c r="AQ104" s="174"/>
      <c r="AR104" s="174"/>
      <c r="AS104" s="395"/>
      <c r="AT104" s="396"/>
      <c r="AU104" s="396"/>
      <c r="AV104" s="396"/>
      <c r="AW104" s="396"/>
      <c r="AX104" s="396"/>
      <c r="AY104" s="396"/>
      <c r="AZ104" s="396"/>
      <c r="BA104" s="396"/>
      <c r="BB104" s="397"/>
      <c r="BC104" s="395"/>
      <c r="BD104" s="395"/>
      <c r="BE104" s="281" t="str">
        <f>IF(F104="","",IF(分岐管理シート!D104=1,"","error"))</f>
        <v/>
      </c>
      <c r="BF104" s="282" t="str">
        <f>IF(F104="","",IF(分岐管理シート!E104&gt;0,"","error"))</f>
        <v/>
      </c>
      <c r="BG104" s="283" t="str">
        <f>IF(F104="","",IF(分岐管理シート!G104=0,"error",""))</f>
        <v/>
      </c>
      <c r="BH104" s="283" t="str">
        <f>IF(F104="","",IF(分岐管理シート!H104=0,"error",""))</f>
        <v/>
      </c>
      <c r="BI104" s="284" t="str">
        <f>IF(F104="","",IF(分岐管理シート!I104=2,"","error"))</f>
        <v/>
      </c>
      <c r="BJ104" s="283" t="str">
        <f t="shared" si="1"/>
        <v/>
      </c>
      <c r="BK104" s="283" t="str">
        <f t="shared" si="2"/>
        <v/>
      </c>
      <c r="BL104" s="283" t="str">
        <f>IF(F104="","",IF(AND(分岐管理シート!D104=1,分岐管理シート!K104=1),"","error"))</f>
        <v/>
      </c>
      <c r="BM104" s="281" t="str">
        <f>IF(F104="","",IF(分岐管理シート!L104=2,"","error"))</f>
        <v/>
      </c>
      <c r="BN104" s="283" t="str">
        <f>IF(F104="","",IF(分岐管理シート!M104&lt;1,"error",""))</f>
        <v/>
      </c>
      <c r="BO104" s="283" t="str">
        <f>IF(F104="","",IF(AND(D104="R7_補正",分岐管理シート!M104&lt;12,分岐管理シート!M104&gt;0),"","error"))</f>
        <v/>
      </c>
      <c r="BP104" s="283" t="str">
        <f>IF(AND(分岐管理シート!M104&lt;&gt;1,SUM(分岐管理シート!N104:P104)&gt;0),"error","")</f>
        <v/>
      </c>
      <c r="BQ104" s="282" t="str">
        <f>IF(OR(AND(分岐管理シート!N104=0,OR(分岐管理シート!O104&lt;&gt;0,分岐管理シート!P104&lt;&gt;0)),AND(分岐管理シート!O104=0,分岐管理シート!P104&lt;&gt;0)),"error","")</f>
        <v/>
      </c>
      <c r="BR104" s="285" t="str" cm="1">
        <f t="array" ref="BR104">IF(SUMPRODUCT(COUNTIF(N104:P104,N104:P104))&gt;COUNTA(N104:P104),"error","")</f>
        <v/>
      </c>
      <c r="BS104" s="283" t="str">
        <f t="shared" si="3"/>
        <v/>
      </c>
      <c r="BT104" s="283" t="str">
        <f t="shared" si="4"/>
        <v/>
      </c>
      <c r="BU104" s="283" t="str">
        <f t="shared" si="5"/>
        <v/>
      </c>
      <c r="BV104" s="283" t="str">
        <f t="shared" si="6"/>
        <v/>
      </c>
      <c r="BW104" s="283" t="str">
        <f t="shared" si="9"/>
        <v/>
      </c>
      <c r="BX104" s="283" t="str">
        <f t="shared" si="7"/>
        <v/>
      </c>
      <c r="BY104" s="283" t="str">
        <f>IF(F104="","",IF(PRODUCT(分岐管理シート!AB104:'分岐管理シート'!AE104)=0,"error",""))</f>
        <v/>
      </c>
      <c r="BZ104" s="278" t="str">
        <f>IF(F104="","",IF(AND(AE104="○",分岐管理シート!AF104=0),"error",""))</f>
        <v/>
      </c>
      <c r="CA104" s="283" t="str">
        <f>IF(F104="","",IF(AND(分岐管理シート!AE104&lt;2,実施計画様式!AF104&lt;&gt;""),"error",""))</f>
        <v/>
      </c>
      <c r="CB104" s="282" t="str">
        <f>IF(F104="","",IF(AND(分岐管理シート!D104=1,分岐管理シート!AG104&gt;0,分岐管理シート!AG104&lt;24),"","error"))</f>
        <v/>
      </c>
      <c r="CC104" s="283"/>
      <c r="CD104" s="283" t="str">
        <f>IF(F104="","",IF(OR(分岐管理シート!AI104&lt;14,分岐管理シート!AI104&gt;25,分岐管理シート!AI104&gt;分岐管理シート!AJ104,分岐管理シート!AI104&gt;分岐管理シート!AK104),"error",""))</f>
        <v/>
      </c>
      <c r="CE104" s="283" t="str">
        <f>IF(F104="","",IF(OR(分岐管理シート!AJ104&lt;14,分岐管理シート!AJ104&gt;25,分岐管理シート!AJ104&lt;分岐管理シート!AI104,分岐管理シート!AJ104&gt;分岐管理シート!AK104),"error",""))</f>
        <v/>
      </c>
      <c r="CF104" s="282" t="str">
        <f>IF(F104="","",IF(OR(分岐管理シート!AK104&lt;14,分岐管理シート!AK104&gt;26,分岐管理シート!AK104&lt;分岐管理シート!AI104,分岐管理シート!AK104&lt;分岐管理シート!AJ104),"error",""))</f>
        <v/>
      </c>
      <c r="CG104" s="283" t="str">
        <f>IF(F104="","",IF(AND(AD104="－",分岐管理シート!AK104&gt;25),"error",""))</f>
        <v/>
      </c>
      <c r="CH104" s="283"/>
      <c r="CI104" s="278" t="str">
        <f>IF(F104="","",IF(分岐管理シート!AM104&lt;1,"error",""))</f>
        <v/>
      </c>
      <c r="CJ104" s="283" t="str">
        <f>IF(F104="","",IF(分岐管理シート!AN104&lt;1,"error",""))</f>
        <v/>
      </c>
      <c r="CK104" s="287" t="str">
        <f t="shared" si="8"/>
        <v/>
      </c>
      <c r="CL104" s="283" t="str">
        <f>IF(F104="","",IF(AND(SUM(分岐管理シート!AO104:AR104)&gt;180,分岐管理シート!AS104&lt;1),"error",""))</f>
        <v/>
      </c>
      <c r="CM104" s="283" t="str">
        <f>IF(F104="","",IF(AND(分岐管理シート!D104=1,分岐管理シート!BB104&gt;0,分岐管理シート!BB104&lt;7),"","error"))</f>
        <v/>
      </c>
      <c r="CN104" s="286"/>
      <c r="CO104" s="283" t="str">
        <f>IF(分岐管理シート!BP104=0,"","error")</f>
        <v/>
      </c>
      <c r="CP104" s="340" t="str">
        <f>IF(AND(F104="",SUM(分岐管理シート!D104:BB104)&gt;0),"error","")</f>
        <v/>
      </c>
    </row>
    <row r="105" spans="1:94" ht="55.05" customHeight="1">
      <c r="A105" s="29"/>
      <c r="B105" s="30"/>
      <c r="C105" s="130">
        <v>33</v>
      </c>
      <c r="D105" s="386"/>
      <c r="E105" s="386"/>
      <c r="F105" s="174"/>
      <c r="G105" s="174"/>
      <c r="H105" s="173"/>
      <c r="I105" s="174"/>
      <c r="J105" s="173"/>
      <c r="K105" s="174"/>
      <c r="L105" s="174"/>
      <c r="M105" s="174"/>
      <c r="N105" s="387"/>
      <c r="O105" s="174"/>
      <c r="P105" s="174"/>
      <c r="Q105" s="388"/>
      <c r="R105" s="389">
        <f t="shared" si="0"/>
        <v>0</v>
      </c>
      <c r="S105" s="390">
        <f t="shared" si="10"/>
        <v>0</v>
      </c>
      <c r="T105" s="391"/>
      <c r="U105" s="458"/>
      <c r="V105" s="458"/>
      <c r="W105" s="458"/>
      <c r="X105" s="458"/>
      <c r="Y105" s="391"/>
      <c r="Z105" s="391"/>
      <c r="AA105" s="173"/>
      <c r="AB105" s="174"/>
      <c r="AC105" s="392"/>
      <c r="AD105" s="392"/>
      <c r="AE105" s="392"/>
      <c r="AF105" s="393"/>
      <c r="AG105" s="393"/>
      <c r="AH105" s="393"/>
      <c r="AI105" s="173"/>
      <c r="AJ105" s="173"/>
      <c r="AK105" s="173"/>
      <c r="AL105" s="394"/>
      <c r="AM105" s="173"/>
      <c r="AN105" s="173"/>
      <c r="AO105" s="387"/>
      <c r="AP105" s="174"/>
      <c r="AQ105" s="174"/>
      <c r="AR105" s="174"/>
      <c r="AS105" s="395"/>
      <c r="AT105" s="396"/>
      <c r="AU105" s="396"/>
      <c r="AV105" s="396"/>
      <c r="AW105" s="396"/>
      <c r="AX105" s="396"/>
      <c r="AY105" s="396"/>
      <c r="AZ105" s="396"/>
      <c r="BA105" s="396"/>
      <c r="BB105" s="397"/>
      <c r="BC105" s="395"/>
      <c r="BD105" s="395"/>
      <c r="BE105" s="281" t="str">
        <f>IF(F105="","",IF(分岐管理シート!D105=1,"","error"))</f>
        <v/>
      </c>
      <c r="BF105" s="282" t="str">
        <f>IF(F105="","",IF(分岐管理シート!E105&gt;0,"","error"))</f>
        <v/>
      </c>
      <c r="BG105" s="283" t="str">
        <f>IF(F105="","",IF(分岐管理シート!G105=0,"error",""))</f>
        <v/>
      </c>
      <c r="BH105" s="283" t="str">
        <f>IF(F105="","",IF(分岐管理シート!H105=0,"error",""))</f>
        <v/>
      </c>
      <c r="BI105" s="284" t="str">
        <f>IF(F105="","",IF(分岐管理シート!I105=2,"","error"))</f>
        <v/>
      </c>
      <c r="BJ105" s="283" t="str">
        <f t="shared" si="1"/>
        <v/>
      </c>
      <c r="BK105" s="283" t="str">
        <f t="shared" si="2"/>
        <v/>
      </c>
      <c r="BL105" s="283" t="str">
        <f>IF(F105="","",IF(AND(分岐管理シート!D105=1,分岐管理シート!K105=1),"","error"))</f>
        <v/>
      </c>
      <c r="BM105" s="281" t="str">
        <f>IF(F105="","",IF(分岐管理シート!L105=2,"","error"))</f>
        <v/>
      </c>
      <c r="BN105" s="283" t="str">
        <f>IF(F105="","",IF(分岐管理シート!M105&lt;1,"error",""))</f>
        <v/>
      </c>
      <c r="BO105" s="283" t="str">
        <f>IF(F105="","",IF(AND(D105="R7_補正",分岐管理シート!M105&lt;12,分岐管理シート!M105&gt;0),"","error"))</f>
        <v/>
      </c>
      <c r="BP105" s="283" t="str">
        <f>IF(AND(分岐管理シート!M105&lt;&gt;1,SUM(分岐管理シート!N105:P105)&gt;0),"error","")</f>
        <v/>
      </c>
      <c r="BQ105" s="282" t="str">
        <f>IF(OR(AND(分岐管理シート!N105=0,OR(分岐管理シート!O105&lt;&gt;0,分岐管理シート!P105&lt;&gt;0)),AND(分岐管理シート!O105=0,分岐管理シート!P105&lt;&gt;0)),"error","")</f>
        <v/>
      </c>
      <c r="BR105" s="285" t="str" cm="1">
        <f t="array" ref="BR105">IF(SUMPRODUCT(COUNTIF(N105:P105,N105:P105))&gt;COUNTA(N105:P105),"error","")</f>
        <v/>
      </c>
      <c r="BS105" s="283" t="str">
        <f t="shared" si="3"/>
        <v/>
      </c>
      <c r="BT105" s="283" t="str">
        <f t="shared" si="4"/>
        <v/>
      </c>
      <c r="BU105" s="283" t="str">
        <f t="shared" si="5"/>
        <v/>
      </c>
      <c r="BV105" s="283" t="str">
        <f t="shared" si="6"/>
        <v/>
      </c>
      <c r="BW105" s="283" t="str">
        <f t="shared" si="9"/>
        <v/>
      </c>
      <c r="BX105" s="283" t="str">
        <f t="shared" si="7"/>
        <v/>
      </c>
      <c r="BY105" s="283" t="str">
        <f>IF(F105="","",IF(PRODUCT(分岐管理シート!AB105:'分岐管理シート'!AE105)=0,"error",""))</f>
        <v/>
      </c>
      <c r="BZ105" s="278" t="str">
        <f>IF(F105="","",IF(AND(AE105="○",分岐管理シート!AF105=0),"error",""))</f>
        <v/>
      </c>
      <c r="CA105" s="283" t="str">
        <f>IF(F105="","",IF(AND(分岐管理シート!AE105&lt;2,実施計画様式!AF105&lt;&gt;""),"error",""))</f>
        <v/>
      </c>
      <c r="CB105" s="282" t="str">
        <f>IF(F105="","",IF(AND(分岐管理シート!D105=1,分岐管理シート!AG105&gt;0,分岐管理シート!AG105&lt;24),"","error"))</f>
        <v/>
      </c>
      <c r="CC105" s="283"/>
      <c r="CD105" s="283" t="str">
        <f>IF(F105="","",IF(OR(分岐管理シート!AI105&lt;14,分岐管理シート!AI105&gt;25,分岐管理シート!AI105&gt;分岐管理シート!AJ105,分岐管理シート!AI105&gt;分岐管理シート!AK105),"error",""))</f>
        <v/>
      </c>
      <c r="CE105" s="283" t="str">
        <f>IF(F105="","",IF(OR(分岐管理シート!AJ105&lt;14,分岐管理シート!AJ105&gt;25,分岐管理シート!AJ105&lt;分岐管理シート!AI105,分岐管理シート!AJ105&gt;分岐管理シート!AK105),"error",""))</f>
        <v/>
      </c>
      <c r="CF105" s="282" t="str">
        <f>IF(F105="","",IF(OR(分岐管理シート!AK105&lt;14,分岐管理シート!AK105&gt;26,分岐管理シート!AK105&lt;分岐管理シート!AI105,分岐管理シート!AK105&lt;分岐管理シート!AJ105),"error",""))</f>
        <v/>
      </c>
      <c r="CG105" s="283" t="str">
        <f>IF(F105="","",IF(AND(AD105="－",分岐管理シート!AK105&gt;25),"error",""))</f>
        <v/>
      </c>
      <c r="CH105" s="283"/>
      <c r="CI105" s="278" t="str">
        <f>IF(F105="","",IF(分岐管理シート!AM105&lt;1,"error",""))</f>
        <v/>
      </c>
      <c r="CJ105" s="283" t="str">
        <f>IF(F105="","",IF(分岐管理シート!AN105&lt;1,"error",""))</f>
        <v/>
      </c>
      <c r="CK105" s="287" t="str">
        <f t="shared" si="8"/>
        <v/>
      </c>
      <c r="CL105" s="283" t="str">
        <f>IF(F105="","",IF(AND(SUM(分岐管理シート!AO105:AR105)&gt;180,分岐管理シート!AS105&lt;1),"error",""))</f>
        <v/>
      </c>
      <c r="CM105" s="283" t="str">
        <f>IF(F105="","",IF(AND(分岐管理シート!D105=1,分岐管理シート!BB105&gt;0,分岐管理シート!BB105&lt;7),"","error"))</f>
        <v/>
      </c>
      <c r="CN105" s="286"/>
      <c r="CO105" s="283" t="str">
        <f>IF(分岐管理シート!BP105=0,"","error")</f>
        <v/>
      </c>
      <c r="CP105" s="340" t="str">
        <f>IF(AND(F105="",SUM(分岐管理シート!D105:BB105)&gt;0),"error","")</f>
        <v/>
      </c>
    </row>
    <row r="106" spans="1:94" ht="55.05" customHeight="1">
      <c r="A106" s="29"/>
      <c r="B106" s="30"/>
      <c r="C106" s="130">
        <v>34</v>
      </c>
      <c r="D106" s="386"/>
      <c r="E106" s="386"/>
      <c r="F106" s="174"/>
      <c r="G106" s="174"/>
      <c r="H106" s="173"/>
      <c r="I106" s="174"/>
      <c r="J106" s="173"/>
      <c r="K106" s="174"/>
      <c r="L106" s="174"/>
      <c r="M106" s="174"/>
      <c r="N106" s="387"/>
      <c r="O106" s="174"/>
      <c r="P106" s="398"/>
      <c r="Q106" s="388"/>
      <c r="R106" s="389">
        <f t="shared" si="0"/>
        <v>0</v>
      </c>
      <c r="S106" s="390">
        <f t="shared" si="10"/>
        <v>0</v>
      </c>
      <c r="T106" s="391"/>
      <c r="U106" s="458"/>
      <c r="V106" s="458"/>
      <c r="W106" s="458"/>
      <c r="X106" s="458"/>
      <c r="Y106" s="391"/>
      <c r="Z106" s="391"/>
      <c r="AA106" s="173"/>
      <c r="AB106" s="174"/>
      <c r="AC106" s="392"/>
      <c r="AD106" s="392"/>
      <c r="AE106" s="392"/>
      <c r="AF106" s="393"/>
      <c r="AG106" s="393"/>
      <c r="AH106" s="393"/>
      <c r="AI106" s="173"/>
      <c r="AJ106" s="173"/>
      <c r="AK106" s="173"/>
      <c r="AL106" s="394"/>
      <c r="AM106" s="173"/>
      <c r="AN106" s="173"/>
      <c r="AO106" s="387"/>
      <c r="AP106" s="174"/>
      <c r="AQ106" s="174"/>
      <c r="AR106" s="174"/>
      <c r="AS106" s="395"/>
      <c r="AT106" s="396"/>
      <c r="AU106" s="396"/>
      <c r="AV106" s="396"/>
      <c r="AW106" s="396"/>
      <c r="AX106" s="396"/>
      <c r="AY106" s="396"/>
      <c r="AZ106" s="396"/>
      <c r="BA106" s="396"/>
      <c r="BB106" s="397"/>
      <c r="BC106" s="395"/>
      <c r="BD106" s="395"/>
      <c r="BE106" s="281" t="str">
        <f>IF(F106="","",IF(分岐管理シート!D106=1,"","error"))</f>
        <v/>
      </c>
      <c r="BF106" s="282" t="str">
        <f>IF(F106="","",IF(分岐管理シート!E106&gt;0,"","error"))</f>
        <v/>
      </c>
      <c r="BG106" s="283" t="str">
        <f>IF(F106="","",IF(分岐管理シート!G106=0,"error",""))</f>
        <v/>
      </c>
      <c r="BH106" s="283" t="str">
        <f>IF(F106="","",IF(分岐管理シート!H106=0,"error",""))</f>
        <v/>
      </c>
      <c r="BI106" s="284" t="str">
        <f>IF(F106="","",IF(分岐管理シート!I106=2,"","error"))</f>
        <v/>
      </c>
      <c r="BJ106" s="283" t="str">
        <f t="shared" si="1"/>
        <v/>
      </c>
      <c r="BK106" s="283" t="str">
        <f t="shared" si="2"/>
        <v/>
      </c>
      <c r="BL106" s="283" t="str">
        <f>IF(F106="","",IF(AND(分岐管理シート!D106=1,分岐管理シート!K106=1),"","error"))</f>
        <v/>
      </c>
      <c r="BM106" s="281" t="str">
        <f>IF(F106="","",IF(分岐管理シート!L106=2,"","error"))</f>
        <v/>
      </c>
      <c r="BN106" s="283" t="str">
        <f>IF(F106="","",IF(分岐管理シート!M106&lt;1,"error",""))</f>
        <v/>
      </c>
      <c r="BO106" s="283" t="str">
        <f>IF(F106="","",IF(AND(D106="R7_補正",分岐管理シート!M106&lt;12,分岐管理シート!M106&gt;0),"","error"))</f>
        <v/>
      </c>
      <c r="BP106" s="283" t="str">
        <f>IF(AND(分岐管理シート!M106&lt;&gt;1,SUM(分岐管理シート!N106:P106)&gt;0),"error","")</f>
        <v/>
      </c>
      <c r="BQ106" s="282" t="str">
        <f>IF(OR(AND(分岐管理シート!N106=0,OR(分岐管理シート!O106&lt;&gt;0,分岐管理シート!P106&lt;&gt;0)),AND(分岐管理シート!O106=0,分岐管理シート!P106&lt;&gt;0)),"error","")</f>
        <v/>
      </c>
      <c r="BR106" s="285" t="str" cm="1">
        <f t="array" ref="BR106">IF(SUMPRODUCT(COUNTIF(N106:P106,N106:P106))&gt;COUNTA(N106:P106),"error","")</f>
        <v/>
      </c>
      <c r="BS106" s="283" t="str">
        <f t="shared" si="3"/>
        <v/>
      </c>
      <c r="BT106" s="283" t="str">
        <f t="shared" si="4"/>
        <v/>
      </c>
      <c r="BU106" s="283" t="str">
        <f t="shared" si="5"/>
        <v/>
      </c>
      <c r="BV106" s="283" t="str">
        <f t="shared" si="6"/>
        <v/>
      </c>
      <c r="BW106" s="283" t="str">
        <f t="shared" si="9"/>
        <v/>
      </c>
      <c r="BX106" s="283" t="str">
        <f t="shared" si="7"/>
        <v/>
      </c>
      <c r="BY106" s="283" t="str">
        <f>IF(F106="","",IF(PRODUCT(分岐管理シート!AB106:'分岐管理シート'!AE106)=0,"error",""))</f>
        <v/>
      </c>
      <c r="BZ106" s="278" t="str">
        <f>IF(F106="","",IF(AND(AE106="○",分岐管理シート!AF106=0),"error",""))</f>
        <v/>
      </c>
      <c r="CA106" s="283" t="str">
        <f>IF(F106="","",IF(AND(分岐管理シート!AE106&lt;2,実施計画様式!AF106&lt;&gt;""),"error",""))</f>
        <v/>
      </c>
      <c r="CB106" s="282" t="str">
        <f>IF(F106="","",IF(AND(分岐管理シート!D106=1,分岐管理シート!AG106&gt;0,分岐管理シート!AG106&lt;24),"","error"))</f>
        <v/>
      </c>
      <c r="CC106" s="283"/>
      <c r="CD106" s="283" t="str">
        <f>IF(F106="","",IF(OR(分岐管理シート!AI106&lt;14,分岐管理シート!AI106&gt;25,分岐管理シート!AI106&gt;分岐管理シート!AJ106,分岐管理シート!AI106&gt;分岐管理シート!AK106),"error",""))</f>
        <v/>
      </c>
      <c r="CE106" s="283" t="str">
        <f>IF(F106="","",IF(OR(分岐管理シート!AJ106&lt;14,分岐管理シート!AJ106&gt;25,分岐管理シート!AJ106&lt;分岐管理シート!AI106,分岐管理シート!AJ106&gt;分岐管理シート!AK106),"error",""))</f>
        <v/>
      </c>
      <c r="CF106" s="282" t="str">
        <f>IF(F106="","",IF(OR(分岐管理シート!AK106&lt;14,分岐管理シート!AK106&gt;26,分岐管理シート!AK106&lt;分岐管理シート!AI106,分岐管理シート!AK106&lt;分岐管理シート!AJ106),"error",""))</f>
        <v/>
      </c>
      <c r="CG106" s="283" t="str">
        <f>IF(F106="","",IF(AND(AD106="－",分岐管理シート!AK106&gt;25),"error",""))</f>
        <v/>
      </c>
      <c r="CH106" s="283"/>
      <c r="CI106" s="278" t="str">
        <f>IF(F106="","",IF(分岐管理シート!AM106&lt;1,"error",""))</f>
        <v/>
      </c>
      <c r="CJ106" s="283" t="str">
        <f>IF(F106="","",IF(分岐管理シート!AN106&lt;1,"error",""))</f>
        <v/>
      </c>
      <c r="CK106" s="287" t="str">
        <f t="shared" si="8"/>
        <v/>
      </c>
      <c r="CL106" s="283" t="str">
        <f>IF(F106="","",IF(AND(SUM(分岐管理シート!AO106:AR106)&gt;180,分岐管理シート!AS106&lt;1),"error",""))</f>
        <v/>
      </c>
      <c r="CM106" s="283" t="str">
        <f>IF(F106="","",IF(AND(分岐管理シート!D106=1,分岐管理シート!BB106&gt;0,分岐管理シート!BB106&lt;7),"","error"))</f>
        <v/>
      </c>
      <c r="CN106" s="286"/>
      <c r="CO106" s="283" t="str">
        <f>IF(分岐管理シート!BP106=0,"","error")</f>
        <v/>
      </c>
      <c r="CP106" s="340" t="str">
        <f>IF(AND(F106="",SUM(分岐管理シート!D106:BB106)&gt;0),"error","")</f>
        <v/>
      </c>
    </row>
    <row r="107" spans="1:94" ht="55.05" customHeight="1">
      <c r="A107" s="29"/>
      <c r="B107" s="30"/>
      <c r="C107" s="130">
        <v>35</v>
      </c>
      <c r="D107" s="386"/>
      <c r="E107" s="386"/>
      <c r="F107" s="174"/>
      <c r="G107" s="174"/>
      <c r="H107" s="173"/>
      <c r="I107" s="174"/>
      <c r="J107" s="173"/>
      <c r="K107" s="174"/>
      <c r="L107" s="174"/>
      <c r="M107" s="174"/>
      <c r="N107" s="387"/>
      <c r="O107" s="174"/>
      <c r="P107" s="174"/>
      <c r="Q107" s="388"/>
      <c r="R107" s="389">
        <f t="shared" si="0"/>
        <v>0</v>
      </c>
      <c r="S107" s="390">
        <f t="shared" si="10"/>
        <v>0</v>
      </c>
      <c r="T107" s="391"/>
      <c r="U107" s="458"/>
      <c r="V107" s="458"/>
      <c r="W107" s="458"/>
      <c r="X107" s="458"/>
      <c r="Y107" s="391"/>
      <c r="Z107" s="391"/>
      <c r="AA107" s="173"/>
      <c r="AB107" s="174"/>
      <c r="AC107" s="392"/>
      <c r="AD107" s="392"/>
      <c r="AE107" s="392"/>
      <c r="AF107" s="393"/>
      <c r="AG107" s="393"/>
      <c r="AH107" s="393"/>
      <c r="AI107" s="173"/>
      <c r="AJ107" s="173"/>
      <c r="AK107" s="173"/>
      <c r="AL107" s="394"/>
      <c r="AM107" s="173"/>
      <c r="AN107" s="173"/>
      <c r="AO107" s="387"/>
      <c r="AP107" s="174"/>
      <c r="AQ107" s="174"/>
      <c r="AR107" s="174"/>
      <c r="AS107" s="395"/>
      <c r="AT107" s="396"/>
      <c r="AU107" s="396"/>
      <c r="AV107" s="396"/>
      <c r="AW107" s="396"/>
      <c r="AX107" s="396"/>
      <c r="AY107" s="396"/>
      <c r="AZ107" s="396"/>
      <c r="BA107" s="396"/>
      <c r="BB107" s="397"/>
      <c r="BC107" s="395"/>
      <c r="BD107" s="395"/>
      <c r="BE107" s="281" t="str">
        <f>IF(F107="","",IF(分岐管理シート!D107=1,"","error"))</f>
        <v/>
      </c>
      <c r="BF107" s="282" t="str">
        <f>IF(F107="","",IF(分岐管理シート!E107&gt;0,"","error"))</f>
        <v/>
      </c>
      <c r="BG107" s="283" t="str">
        <f>IF(F107="","",IF(分岐管理シート!G107=0,"error",""))</f>
        <v/>
      </c>
      <c r="BH107" s="283" t="str">
        <f>IF(F107="","",IF(分岐管理シート!H107=0,"error",""))</f>
        <v/>
      </c>
      <c r="BI107" s="284" t="str">
        <f>IF(F107="","",IF(分岐管理シート!I107=2,"","error"))</f>
        <v/>
      </c>
      <c r="BJ107" s="283" t="str">
        <f t="shared" si="1"/>
        <v/>
      </c>
      <c r="BK107" s="283" t="str">
        <f t="shared" si="2"/>
        <v/>
      </c>
      <c r="BL107" s="283" t="str">
        <f>IF(F107="","",IF(AND(分岐管理シート!D107=1,分岐管理シート!K107=1),"","error"))</f>
        <v/>
      </c>
      <c r="BM107" s="281" t="str">
        <f>IF(F107="","",IF(分岐管理シート!L107=2,"","error"))</f>
        <v/>
      </c>
      <c r="BN107" s="283" t="str">
        <f>IF(F107="","",IF(分岐管理シート!M107&lt;1,"error",""))</f>
        <v/>
      </c>
      <c r="BO107" s="283" t="str">
        <f>IF(F107="","",IF(AND(D107="R7_補正",分岐管理シート!M107&lt;12,分岐管理シート!M107&gt;0),"","error"))</f>
        <v/>
      </c>
      <c r="BP107" s="283" t="str">
        <f>IF(AND(分岐管理シート!M107&lt;&gt;1,SUM(分岐管理シート!N107:P107)&gt;0),"error","")</f>
        <v/>
      </c>
      <c r="BQ107" s="282" t="str">
        <f>IF(OR(AND(分岐管理シート!N107=0,OR(分岐管理シート!O107&lt;&gt;0,分岐管理シート!P107&lt;&gt;0)),AND(分岐管理シート!O107=0,分岐管理シート!P107&lt;&gt;0)),"error","")</f>
        <v/>
      </c>
      <c r="BR107" s="285" t="str" cm="1">
        <f t="array" ref="BR107">IF(SUMPRODUCT(COUNTIF(N107:P107,N107:P107))&gt;COUNTA(N107:P107),"error","")</f>
        <v/>
      </c>
      <c r="BS107" s="283" t="str">
        <f t="shared" si="3"/>
        <v/>
      </c>
      <c r="BT107" s="283" t="str">
        <f t="shared" si="4"/>
        <v/>
      </c>
      <c r="BU107" s="283" t="str">
        <f t="shared" si="5"/>
        <v/>
      </c>
      <c r="BV107" s="283" t="str">
        <f t="shared" si="6"/>
        <v/>
      </c>
      <c r="BW107" s="283" t="str">
        <f t="shared" si="9"/>
        <v/>
      </c>
      <c r="BX107" s="283" t="str">
        <f t="shared" si="7"/>
        <v/>
      </c>
      <c r="BY107" s="283" t="str">
        <f>IF(F107="","",IF(PRODUCT(分岐管理シート!AB107:'分岐管理シート'!AE107)=0,"error",""))</f>
        <v/>
      </c>
      <c r="BZ107" s="278" t="str">
        <f>IF(F107="","",IF(AND(AE107="○",分岐管理シート!AF107=0),"error",""))</f>
        <v/>
      </c>
      <c r="CA107" s="283" t="str">
        <f>IF(F107="","",IF(AND(分岐管理シート!AE107&lt;2,実施計画様式!AF107&lt;&gt;""),"error",""))</f>
        <v/>
      </c>
      <c r="CB107" s="282" t="str">
        <f>IF(F107="","",IF(AND(分岐管理シート!D107=1,分岐管理シート!AG107&gt;0,分岐管理シート!AG107&lt;24),"","error"))</f>
        <v/>
      </c>
      <c r="CC107" s="283"/>
      <c r="CD107" s="283" t="str">
        <f>IF(F107="","",IF(OR(分岐管理シート!AI107&lt;14,分岐管理シート!AI107&gt;25,分岐管理シート!AI107&gt;分岐管理シート!AJ107,分岐管理シート!AI107&gt;分岐管理シート!AK107),"error",""))</f>
        <v/>
      </c>
      <c r="CE107" s="283" t="str">
        <f>IF(F107="","",IF(OR(分岐管理シート!AJ107&lt;14,分岐管理シート!AJ107&gt;25,分岐管理シート!AJ107&lt;分岐管理シート!AI107,分岐管理シート!AJ107&gt;分岐管理シート!AK107),"error",""))</f>
        <v/>
      </c>
      <c r="CF107" s="282" t="str">
        <f>IF(F107="","",IF(OR(分岐管理シート!AK107&lt;14,分岐管理シート!AK107&gt;26,分岐管理シート!AK107&lt;分岐管理シート!AI107,分岐管理シート!AK107&lt;分岐管理シート!AJ107),"error",""))</f>
        <v/>
      </c>
      <c r="CG107" s="283" t="str">
        <f>IF(F107="","",IF(AND(AD107="－",分岐管理シート!AK107&gt;25),"error",""))</f>
        <v/>
      </c>
      <c r="CH107" s="283"/>
      <c r="CI107" s="278" t="str">
        <f>IF(F107="","",IF(分岐管理シート!AM107&lt;1,"error",""))</f>
        <v/>
      </c>
      <c r="CJ107" s="283" t="str">
        <f>IF(F107="","",IF(分岐管理シート!AN107&lt;1,"error",""))</f>
        <v/>
      </c>
      <c r="CK107" s="287" t="str">
        <f t="shared" si="8"/>
        <v/>
      </c>
      <c r="CL107" s="283" t="str">
        <f>IF(F107="","",IF(AND(SUM(分岐管理シート!AO107:AR107)&gt;180,分岐管理シート!AS107&lt;1),"error",""))</f>
        <v/>
      </c>
      <c r="CM107" s="283" t="str">
        <f>IF(F107="","",IF(AND(分岐管理シート!D107=1,分岐管理シート!BB107&gt;0,分岐管理シート!BB107&lt;7),"","error"))</f>
        <v/>
      </c>
      <c r="CN107" s="286"/>
      <c r="CO107" s="283" t="str">
        <f>IF(分岐管理シート!BP107=0,"","error")</f>
        <v/>
      </c>
      <c r="CP107" s="340" t="str">
        <f>IF(AND(F107="",SUM(分岐管理シート!D107:BB107)&gt;0),"error","")</f>
        <v/>
      </c>
    </row>
    <row r="108" spans="1:94" ht="55.05" customHeight="1">
      <c r="A108" s="29"/>
      <c r="B108" s="30"/>
      <c r="C108" s="130">
        <v>36</v>
      </c>
      <c r="D108" s="386"/>
      <c r="E108" s="386"/>
      <c r="F108" s="174"/>
      <c r="G108" s="174"/>
      <c r="H108" s="173"/>
      <c r="I108" s="174"/>
      <c r="J108" s="173"/>
      <c r="K108" s="174"/>
      <c r="L108" s="174"/>
      <c r="M108" s="174"/>
      <c r="N108" s="387"/>
      <c r="O108" s="174"/>
      <c r="P108" s="398"/>
      <c r="Q108" s="388"/>
      <c r="R108" s="389">
        <f t="shared" si="0"/>
        <v>0</v>
      </c>
      <c r="S108" s="390">
        <f t="shared" si="10"/>
        <v>0</v>
      </c>
      <c r="T108" s="391"/>
      <c r="U108" s="458"/>
      <c r="V108" s="458"/>
      <c r="W108" s="458"/>
      <c r="X108" s="458"/>
      <c r="Y108" s="391"/>
      <c r="Z108" s="391"/>
      <c r="AA108" s="173"/>
      <c r="AB108" s="174"/>
      <c r="AC108" s="392"/>
      <c r="AD108" s="392"/>
      <c r="AE108" s="392"/>
      <c r="AF108" s="393"/>
      <c r="AG108" s="393"/>
      <c r="AH108" s="393"/>
      <c r="AI108" s="173"/>
      <c r="AJ108" s="173"/>
      <c r="AK108" s="173"/>
      <c r="AL108" s="394"/>
      <c r="AM108" s="173"/>
      <c r="AN108" s="173"/>
      <c r="AO108" s="387"/>
      <c r="AP108" s="174"/>
      <c r="AQ108" s="174"/>
      <c r="AR108" s="174"/>
      <c r="AS108" s="395"/>
      <c r="AT108" s="396"/>
      <c r="AU108" s="396"/>
      <c r="AV108" s="396"/>
      <c r="AW108" s="396"/>
      <c r="AX108" s="396"/>
      <c r="AY108" s="396"/>
      <c r="AZ108" s="396"/>
      <c r="BA108" s="396"/>
      <c r="BB108" s="397"/>
      <c r="BC108" s="395"/>
      <c r="BD108" s="395"/>
      <c r="BE108" s="281" t="str">
        <f>IF(F108="","",IF(分岐管理シート!D108=1,"","error"))</f>
        <v/>
      </c>
      <c r="BF108" s="282" t="str">
        <f>IF(F108="","",IF(分岐管理シート!E108&gt;0,"","error"))</f>
        <v/>
      </c>
      <c r="BG108" s="283" t="str">
        <f>IF(F108="","",IF(分岐管理シート!G108=0,"error",""))</f>
        <v/>
      </c>
      <c r="BH108" s="283" t="str">
        <f>IF(F108="","",IF(分岐管理シート!H108=0,"error",""))</f>
        <v/>
      </c>
      <c r="BI108" s="284" t="str">
        <f>IF(F108="","",IF(分岐管理シート!I108=2,"","error"))</f>
        <v/>
      </c>
      <c r="BJ108" s="283" t="str">
        <f t="shared" si="1"/>
        <v/>
      </c>
      <c r="BK108" s="283" t="str">
        <f t="shared" si="2"/>
        <v/>
      </c>
      <c r="BL108" s="283" t="str">
        <f>IF(F108="","",IF(AND(分岐管理シート!D108=1,分岐管理シート!K108=1),"","error"))</f>
        <v/>
      </c>
      <c r="BM108" s="281" t="str">
        <f>IF(F108="","",IF(分岐管理シート!L108=2,"","error"))</f>
        <v/>
      </c>
      <c r="BN108" s="283" t="str">
        <f>IF(F108="","",IF(分岐管理シート!M108&lt;1,"error",""))</f>
        <v/>
      </c>
      <c r="BO108" s="283" t="str">
        <f>IF(F108="","",IF(AND(D108="R7_補正",分岐管理シート!M108&lt;12,分岐管理シート!M108&gt;0),"","error"))</f>
        <v/>
      </c>
      <c r="BP108" s="283" t="str">
        <f>IF(AND(分岐管理シート!M108&lt;&gt;1,SUM(分岐管理シート!N108:P108)&gt;0),"error","")</f>
        <v/>
      </c>
      <c r="BQ108" s="282" t="str">
        <f>IF(OR(AND(分岐管理シート!N108=0,OR(分岐管理シート!O108&lt;&gt;0,分岐管理シート!P108&lt;&gt;0)),AND(分岐管理シート!O108=0,分岐管理シート!P108&lt;&gt;0)),"error","")</f>
        <v/>
      </c>
      <c r="BR108" s="285" t="str" cm="1">
        <f t="array" ref="BR108">IF(SUMPRODUCT(COUNTIF(N108:P108,N108:P108))&gt;COUNTA(N108:P108),"error","")</f>
        <v/>
      </c>
      <c r="BS108" s="283" t="str">
        <f t="shared" si="3"/>
        <v/>
      </c>
      <c r="BT108" s="283" t="str">
        <f t="shared" si="4"/>
        <v/>
      </c>
      <c r="BU108" s="283" t="str">
        <f t="shared" si="5"/>
        <v/>
      </c>
      <c r="BV108" s="283" t="str">
        <f t="shared" si="6"/>
        <v/>
      </c>
      <c r="BW108" s="283" t="str">
        <f t="shared" si="9"/>
        <v/>
      </c>
      <c r="BX108" s="283" t="str">
        <f t="shared" si="7"/>
        <v/>
      </c>
      <c r="BY108" s="283" t="str">
        <f>IF(F108="","",IF(PRODUCT(分岐管理シート!AB108:'分岐管理シート'!AE108)=0,"error",""))</f>
        <v/>
      </c>
      <c r="BZ108" s="278" t="str">
        <f>IF(F108="","",IF(AND(AE108="○",分岐管理シート!AF108=0),"error",""))</f>
        <v/>
      </c>
      <c r="CA108" s="283" t="str">
        <f>IF(F108="","",IF(AND(分岐管理シート!AE108&lt;2,実施計画様式!AF108&lt;&gt;""),"error",""))</f>
        <v/>
      </c>
      <c r="CB108" s="282" t="str">
        <f>IF(F108="","",IF(AND(分岐管理シート!D108=1,分岐管理シート!AG108&gt;0,分岐管理シート!AG108&lt;24),"","error"))</f>
        <v/>
      </c>
      <c r="CC108" s="283"/>
      <c r="CD108" s="283" t="str">
        <f>IF(F108="","",IF(OR(分岐管理シート!AI108&lt;14,分岐管理シート!AI108&gt;25,分岐管理シート!AI108&gt;分岐管理シート!AJ108,分岐管理シート!AI108&gt;分岐管理シート!AK108),"error",""))</f>
        <v/>
      </c>
      <c r="CE108" s="283" t="str">
        <f>IF(F108="","",IF(OR(分岐管理シート!AJ108&lt;14,分岐管理シート!AJ108&gt;25,分岐管理シート!AJ108&lt;分岐管理シート!AI108,分岐管理シート!AJ108&gt;分岐管理シート!AK108),"error",""))</f>
        <v/>
      </c>
      <c r="CF108" s="282" t="str">
        <f>IF(F108="","",IF(OR(分岐管理シート!AK108&lt;14,分岐管理シート!AK108&gt;26,分岐管理シート!AK108&lt;分岐管理シート!AI108,分岐管理シート!AK108&lt;分岐管理シート!AJ108),"error",""))</f>
        <v/>
      </c>
      <c r="CG108" s="283" t="str">
        <f>IF(F108="","",IF(AND(AD108="－",分岐管理シート!AK108&gt;25),"error",""))</f>
        <v/>
      </c>
      <c r="CH108" s="283"/>
      <c r="CI108" s="278" t="str">
        <f>IF(F108="","",IF(分岐管理シート!AM108&lt;1,"error",""))</f>
        <v/>
      </c>
      <c r="CJ108" s="283" t="str">
        <f>IF(F108="","",IF(分岐管理シート!AN108&lt;1,"error",""))</f>
        <v/>
      </c>
      <c r="CK108" s="287" t="str">
        <f t="shared" si="8"/>
        <v/>
      </c>
      <c r="CL108" s="283" t="str">
        <f>IF(F108="","",IF(AND(SUM(分岐管理シート!AO108:AR108)&gt;180,分岐管理シート!AS108&lt;1),"error",""))</f>
        <v/>
      </c>
      <c r="CM108" s="283" t="str">
        <f>IF(F108="","",IF(AND(分岐管理シート!D108=1,分岐管理シート!BB108&gt;0,分岐管理シート!BB108&lt;7),"","error"))</f>
        <v/>
      </c>
      <c r="CN108" s="286"/>
      <c r="CO108" s="283" t="str">
        <f>IF(分岐管理シート!BP108=0,"","error")</f>
        <v/>
      </c>
      <c r="CP108" s="340" t="str">
        <f>IF(AND(F108="",SUM(分岐管理シート!D108:BB108)&gt;0),"error","")</f>
        <v/>
      </c>
    </row>
    <row r="109" spans="1:94" ht="55.05" customHeight="1">
      <c r="A109" s="29"/>
      <c r="B109" s="30"/>
      <c r="C109" s="130">
        <v>37</v>
      </c>
      <c r="D109" s="386"/>
      <c r="E109" s="386"/>
      <c r="F109" s="174"/>
      <c r="G109" s="174"/>
      <c r="H109" s="173"/>
      <c r="I109" s="174"/>
      <c r="J109" s="173"/>
      <c r="K109" s="174"/>
      <c r="L109" s="174"/>
      <c r="M109" s="174"/>
      <c r="N109" s="387"/>
      <c r="O109" s="174"/>
      <c r="P109" s="174"/>
      <c r="Q109" s="388"/>
      <c r="R109" s="389">
        <f t="shared" si="0"/>
        <v>0</v>
      </c>
      <c r="S109" s="390">
        <f t="shared" si="10"/>
        <v>0</v>
      </c>
      <c r="T109" s="391"/>
      <c r="U109" s="458"/>
      <c r="V109" s="458"/>
      <c r="W109" s="458"/>
      <c r="X109" s="458"/>
      <c r="Y109" s="391"/>
      <c r="Z109" s="391"/>
      <c r="AA109" s="173"/>
      <c r="AB109" s="174"/>
      <c r="AC109" s="392"/>
      <c r="AD109" s="392"/>
      <c r="AE109" s="392"/>
      <c r="AF109" s="393"/>
      <c r="AG109" s="393"/>
      <c r="AH109" s="393"/>
      <c r="AI109" s="173"/>
      <c r="AJ109" s="173"/>
      <c r="AK109" s="173"/>
      <c r="AL109" s="394"/>
      <c r="AM109" s="173"/>
      <c r="AN109" s="173"/>
      <c r="AO109" s="387"/>
      <c r="AP109" s="174"/>
      <c r="AQ109" s="174"/>
      <c r="AR109" s="174"/>
      <c r="AS109" s="395"/>
      <c r="AT109" s="396"/>
      <c r="AU109" s="396"/>
      <c r="AV109" s="396"/>
      <c r="AW109" s="396"/>
      <c r="AX109" s="396"/>
      <c r="AY109" s="396"/>
      <c r="AZ109" s="396"/>
      <c r="BA109" s="396"/>
      <c r="BB109" s="397"/>
      <c r="BC109" s="395"/>
      <c r="BD109" s="395"/>
      <c r="BE109" s="281" t="str">
        <f>IF(F109="","",IF(分岐管理シート!D109=1,"","error"))</f>
        <v/>
      </c>
      <c r="BF109" s="282" t="str">
        <f>IF(F109="","",IF(分岐管理シート!E109&gt;0,"","error"))</f>
        <v/>
      </c>
      <c r="BG109" s="283" t="str">
        <f>IF(F109="","",IF(分岐管理シート!G109=0,"error",""))</f>
        <v/>
      </c>
      <c r="BH109" s="283" t="str">
        <f>IF(F109="","",IF(分岐管理シート!H109=0,"error",""))</f>
        <v/>
      </c>
      <c r="BI109" s="284" t="str">
        <f>IF(F109="","",IF(分岐管理シート!I109=2,"","error"))</f>
        <v/>
      </c>
      <c r="BJ109" s="283" t="str">
        <f t="shared" si="1"/>
        <v/>
      </c>
      <c r="BK109" s="283" t="str">
        <f t="shared" si="2"/>
        <v/>
      </c>
      <c r="BL109" s="283" t="str">
        <f>IF(F109="","",IF(AND(分岐管理シート!D109=1,分岐管理シート!K109=1),"","error"))</f>
        <v/>
      </c>
      <c r="BM109" s="281" t="str">
        <f>IF(F109="","",IF(分岐管理シート!L109=2,"","error"))</f>
        <v/>
      </c>
      <c r="BN109" s="283" t="str">
        <f>IF(F109="","",IF(分岐管理シート!M109&lt;1,"error",""))</f>
        <v/>
      </c>
      <c r="BO109" s="283" t="str">
        <f>IF(F109="","",IF(AND(D109="R7_補正",分岐管理シート!M109&lt;12,分岐管理シート!M109&gt;0),"","error"))</f>
        <v/>
      </c>
      <c r="BP109" s="283" t="str">
        <f>IF(AND(分岐管理シート!M109&lt;&gt;1,SUM(分岐管理シート!N109:P109)&gt;0),"error","")</f>
        <v/>
      </c>
      <c r="BQ109" s="282" t="str">
        <f>IF(OR(AND(分岐管理シート!N109=0,OR(分岐管理シート!O109&lt;&gt;0,分岐管理シート!P109&lt;&gt;0)),AND(分岐管理シート!O109=0,分岐管理シート!P109&lt;&gt;0)),"error","")</f>
        <v/>
      </c>
      <c r="BR109" s="285" t="str" cm="1">
        <f t="array" ref="BR109">IF(SUMPRODUCT(COUNTIF(N109:P109,N109:P109))&gt;COUNTA(N109:P109),"error","")</f>
        <v/>
      </c>
      <c r="BS109" s="283" t="str">
        <f t="shared" si="3"/>
        <v/>
      </c>
      <c r="BT109" s="283" t="str">
        <f t="shared" si="4"/>
        <v/>
      </c>
      <c r="BU109" s="283" t="str">
        <f t="shared" si="5"/>
        <v/>
      </c>
      <c r="BV109" s="283" t="str">
        <f t="shared" si="6"/>
        <v/>
      </c>
      <c r="BW109" s="283" t="str">
        <f t="shared" si="9"/>
        <v/>
      </c>
      <c r="BX109" s="283" t="str">
        <f t="shared" si="7"/>
        <v/>
      </c>
      <c r="BY109" s="283" t="str">
        <f>IF(F109="","",IF(PRODUCT(分岐管理シート!AB109:'分岐管理シート'!AE109)=0,"error",""))</f>
        <v/>
      </c>
      <c r="BZ109" s="278" t="str">
        <f>IF(F109="","",IF(AND(AE109="○",分岐管理シート!AF109=0),"error",""))</f>
        <v/>
      </c>
      <c r="CA109" s="283" t="str">
        <f>IF(F109="","",IF(AND(分岐管理シート!AE109&lt;2,実施計画様式!AF109&lt;&gt;""),"error",""))</f>
        <v/>
      </c>
      <c r="CB109" s="282" t="str">
        <f>IF(F109="","",IF(AND(分岐管理シート!D109=1,分岐管理シート!AG109&gt;0,分岐管理シート!AG109&lt;24),"","error"))</f>
        <v/>
      </c>
      <c r="CC109" s="283"/>
      <c r="CD109" s="283" t="str">
        <f>IF(F109="","",IF(OR(分岐管理シート!AI109&lt;14,分岐管理シート!AI109&gt;25,分岐管理シート!AI109&gt;分岐管理シート!AJ109,分岐管理シート!AI109&gt;分岐管理シート!AK109),"error",""))</f>
        <v/>
      </c>
      <c r="CE109" s="283" t="str">
        <f>IF(F109="","",IF(OR(分岐管理シート!AJ109&lt;14,分岐管理シート!AJ109&gt;25,分岐管理シート!AJ109&lt;分岐管理シート!AI109,分岐管理シート!AJ109&gt;分岐管理シート!AK109),"error",""))</f>
        <v/>
      </c>
      <c r="CF109" s="282" t="str">
        <f>IF(F109="","",IF(OR(分岐管理シート!AK109&lt;14,分岐管理シート!AK109&gt;26,分岐管理シート!AK109&lt;分岐管理シート!AI109,分岐管理シート!AK109&lt;分岐管理シート!AJ109),"error",""))</f>
        <v/>
      </c>
      <c r="CG109" s="283" t="str">
        <f>IF(F109="","",IF(AND(AD109="－",分岐管理シート!AK109&gt;25),"error",""))</f>
        <v/>
      </c>
      <c r="CH109" s="283"/>
      <c r="CI109" s="278" t="str">
        <f>IF(F109="","",IF(分岐管理シート!AM109&lt;1,"error",""))</f>
        <v/>
      </c>
      <c r="CJ109" s="283" t="str">
        <f>IF(F109="","",IF(分岐管理シート!AN109&lt;1,"error",""))</f>
        <v/>
      </c>
      <c r="CK109" s="287" t="str">
        <f t="shared" si="8"/>
        <v/>
      </c>
      <c r="CL109" s="283" t="str">
        <f>IF(F109="","",IF(AND(SUM(分岐管理シート!AO109:AR109)&gt;180,分岐管理シート!AS109&lt;1),"error",""))</f>
        <v/>
      </c>
      <c r="CM109" s="283" t="str">
        <f>IF(F109="","",IF(AND(分岐管理シート!D109=1,分岐管理シート!BB109&gt;0,分岐管理シート!BB109&lt;7),"","error"))</f>
        <v/>
      </c>
      <c r="CN109" s="286"/>
      <c r="CO109" s="283" t="str">
        <f>IF(分岐管理シート!BP109=0,"","error")</f>
        <v/>
      </c>
      <c r="CP109" s="340" t="str">
        <f>IF(AND(F109="",SUM(分岐管理シート!D109:BB109)&gt;0),"error","")</f>
        <v/>
      </c>
    </row>
    <row r="110" spans="1:94" ht="55.05" customHeight="1">
      <c r="A110" s="29"/>
      <c r="B110" s="30"/>
      <c r="C110" s="130">
        <v>38</v>
      </c>
      <c r="D110" s="386"/>
      <c r="E110" s="386"/>
      <c r="F110" s="174"/>
      <c r="G110" s="174"/>
      <c r="H110" s="173"/>
      <c r="I110" s="174"/>
      <c r="J110" s="173"/>
      <c r="K110" s="174"/>
      <c r="L110" s="174"/>
      <c r="M110" s="174"/>
      <c r="N110" s="387"/>
      <c r="O110" s="174"/>
      <c r="P110" s="398"/>
      <c r="Q110" s="388"/>
      <c r="R110" s="389">
        <f t="shared" si="0"/>
        <v>0</v>
      </c>
      <c r="S110" s="390">
        <f t="shared" si="10"/>
        <v>0</v>
      </c>
      <c r="T110" s="391"/>
      <c r="U110" s="458"/>
      <c r="V110" s="458"/>
      <c r="W110" s="458"/>
      <c r="X110" s="458"/>
      <c r="Y110" s="391"/>
      <c r="Z110" s="391"/>
      <c r="AA110" s="173"/>
      <c r="AB110" s="174"/>
      <c r="AC110" s="392"/>
      <c r="AD110" s="392"/>
      <c r="AE110" s="392"/>
      <c r="AF110" s="393"/>
      <c r="AG110" s="393"/>
      <c r="AH110" s="393"/>
      <c r="AI110" s="173"/>
      <c r="AJ110" s="173"/>
      <c r="AK110" s="173"/>
      <c r="AL110" s="394"/>
      <c r="AM110" s="173"/>
      <c r="AN110" s="173"/>
      <c r="AO110" s="387"/>
      <c r="AP110" s="174"/>
      <c r="AQ110" s="174"/>
      <c r="AR110" s="174"/>
      <c r="AS110" s="395"/>
      <c r="AT110" s="396"/>
      <c r="AU110" s="396"/>
      <c r="AV110" s="396"/>
      <c r="AW110" s="396"/>
      <c r="AX110" s="396"/>
      <c r="AY110" s="396"/>
      <c r="AZ110" s="396"/>
      <c r="BA110" s="396"/>
      <c r="BB110" s="397"/>
      <c r="BC110" s="395"/>
      <c r="BD110" s="395"/>
      <c r="BE110" s="281" t="str">
        <f>IF(F110="","",IF(分岐管理シート!D110=1,"","error"))</f>
        <v/>
      </c>
      <c r="BF110" s="282" t="str">
        <f>IF(F110="","",IF(分岐管理シート!E110&gt;0,"","error"))</f>
        <v/>
      </c>
      <c r="BG110" s="283" t="str">
        <f>IF(F110="","",IF(分岐管理シート!G110=0,"error",""))</f>
        <v/>
      </c>
      <c r="BH110" s="283" t="str">
        <f>IF(F110="","",IF(分岐管理シート!H110=0,"error",""))</f>
        <v/>
      </c>
      <c r="BI110" s="284" t="str">
        <f>IF(F110="","",IF(分岐管理シート!I110=2,"","error"))</f>
        <v/>
      </c>
      <c r="BJ110" s="283" t="str">
        <f t="shared" si="1"/>
        <v/>
      </c>
      <c r="BK110" s="283" t="str">
        <f t="shared" si="2"/>
        <v/>
      </c>
      <c r="BL110" s="283" t="str">
        <f>IF(F110="","",IF(AND(分岐管理シート!D110=1,分岐管理シート!K110=1),"","error"))</f>
        <v/>
      </c>
      <c r="BM110" s="281" t="str">
        <f>IF(F110="","",IF(分岐管理シート!L110=2,"","error"))</f>
        <v/>
      </c>
      <c r="BN110" s="283" t="str">
        <f>IF(F110="","",IF(分岐管理シート!M110&lt;1,"error",""))</f>
        <v/>
      </c>
      <c r="BO110" s="283" t="str">
        <f>IF(F110="","",IF(AND(D110="R7_補正",分岐管理シート!M110&lt;12,分岐管理シート!M110&gt;0),"","error"))</f>
        <v/>
      </c>
      <c r="BP110" s="283" t="str">
        <f>IF(AND(分岐管理シート!M110&lt;&gt;1,SUM(分岐管理シート!N110:P110)&gt;0),"error","")</f>
        <v/>
      </c>
      <c r="BQ110" s="282" t="str">
        <f>IF(OR(AND(分岐管理シート!N110=0,OR(分岐管理シート!O110&lt;&gt;0,分岐管理シート!P110&lt;&gt;0)),AND(分岐管理シート!O110=0,分岐管理シート!P110&lt;&gt;0)),"error","")</f>
        <v/>
      </c>
      <c r="BR110" s="285" t="str" cm="1">
        <f t="array" ref="BR110">IF(SUMPRODUCT(COUNTIF(N110:P110,N110:P110))&gt;COUNTA(N110:P110),"error","")</f>
        <v/>
      </c>
      <c r="BS110" s="283" t="str">
        <f t="shared" si="3"/>
        <v/>
      </c>
      <c r="BT110" s="283" t="str">
        <f t="shared" si="4"/>
        <v/>
      </c>
      <c r="BU110" s="283" t="str">
        <f t="shared" si="5"/>
        <v/>
      </c>
      <c r="BV110" s="283" t="str">
        <f t="shared" si="6"/>
        <v/>
      </c>
      <c r="BW110" s="283" t="str">
        <f t="shared" si="9"/>
        <v/>
      </c>
      <c r="BX110" s="283" t="str">
        <f t="shared" si="7"/>
        <v/>
      </c>
      <c r="BY110" s="283" t="str">
        <f>IF(F110="","",IF(PRODUCT(分岐管理シート!AB110:'分岐管理シート'!AE110)=0,"error",""))</f>
        <v/>
      </c>
      <c r="BZ110" s="278" t="str">
        <f>IF(F110="","",IF(AND(AE110="○",分岐管理シート!AF110=0),"error",""))</f>
        <v/>
      </c>
      <c r="CA110" s="283" t="str">
        <f>IF(F110="","",IF(AND(分岐管理シート!AE110&lt;2,実施計画様式!AF110&lt;&gt;""),"error",""))</f>
        <v/>
      </c>
      <c r="CB110" s="282" t="str">
        <f>IF(F110="","",IF(AND(分岐管理シート!D110=1,分岐管理シート!AG110&gt;0,分岐管理シート!AG110&lt;24),"","error"))</f>
        <v/>
      </c>
      <c r="CC110" s="283"/>
      <c r="CD110" s="283" t="str">
        <f>IF(F110="","",IF(OR(分岐管理シート!AI110&lt;14,分岐管理シート!AI110&gt;25,分岐管理シート!AI110&gt;分岐管理シート!AJ110,分岐管理シート!AI110&gt;分岐管理シート!AK110),"error",""))</f>
        <v/>
      </c>
      <c r="CE110" s="283" t="str">
        <f>IF(F110="","",IF(OR(分岐管理シート!AJ110&lt;14,分岐管理シート!AJ110&gt;25,分岐管理シート!AJ110&lt;分岐管理シート!AI110,分岐管理シート!AJ110&gt;分岐管理シート!AK110),"error",""))</f>
        <v/>
      </c>
      <c r="CF110" s="282" t="str">
        <f>IF(F110="","",IF(OR(分岐管理シート!AK110&lt;14,分岐管理シート!AK110&gt;26,分岐管理シート!AK110&lt;分岐管理シート!AI110,分岐管理シート!AK110&lt;分岐管理シート!AJ110),"error",""))</f>
        <v/>
      </c>
      <c r="CG110" s="283" t="str">
        <f>IF(F110="","",IF(AND(AD110="－",分岐管理シート!AK110&gt;25),"error",""))</f>
        <v/>
      </c>
      <c r="CH110" s="283"/>
      <c r="CI110" s="278" t="str">
        <f>IF(F110="","",IF(分岐管理シート!AM110&lt;1,"error",""))</f>
        <v/>
      </c>
      <c r="CJ110" s="283" t="str">
        <f>IF(F110="","",IF(分岐管理シート!AN110&lt;1,"error",""))</f>
        <v/>
      </c>
      <c r="CK110" s="287" t="str">
        <f t="shared" si="8"/>
        <v/>
      </c>
      <c r="CL110" s="283" t="str">
        <f>IF(F110="","",IF(AND(SUM(分岐管理シート!AO110:AR110)&gt;180,分岐管理シート!AS110&lt;1),"error",""))</f>
        <v/>
      </c>
      <c r="CM110" s="283" t="str">
        <f>IF(F110="","",IF(AND(分岐管理シート!D110=1,分岐管理シート!BB110&gt;0,分岐管理シート!BB110&lt;7),"","error"))</f>
        <v/>
      </c>
      <c r="CN110" s="286"/>
      <c r="CO110" s="283" t="str">
        <f>IF(分岐管理シート!BP110=0,"","error")</f>
        <v/>
      </c>
      <c r="CP110" s="340" t="str">
        <f>IF(AND(F110="",SUM(分岐管理シート!D110:BB110)&gt;0),"error","")</f>
        <v/>
      </c>
    </row>
    <row r="111" spans="1:94" ht="55.05" customHeight="1">
      <c r="A111" s="29"/>
      <c r="B111" s="30"/>
      <c r="C111" s="130">
        <v>39</v>
      </c>
      <c r="D111" s="386"/>
      <c r="E111" s="386"/>
      <c r="F111" s="174"/>
      <c r="G111" s="174"/>
      <c r="H111" s="173"/>
      <c r="I111" s="174"/>
      <c r="J111" s="173"/>
      <c r="K111" s="174"/>
      <c r="L111" s="174"/>
      <c r="M111" s="174"/>
      <c r="N111" s="387"/>
      <c r="O111" s="174"/>
      <c r="P111" s="174"/>
      <c r="Q111" s="388"/>
      <c r="R111" s="389">
        <f t="shared" si="0"/>
        <v>0</v>
      </c>
      <c r="S111" s="390">
        <f t="shared" si="10"/>
        <v>0</v>
      </c>
      <c r="T111" s="391"/>
      <c r="U111" s="458"/>
      <c r="V111" s="458"/>
      <c r="W111" s="458"/>
      <c r="X111" s="458"/>
      <c r="Y111" s="391"/>
      <c r="Z111" s="391"/>
      <c r="AA111" s="173"/>
      <c r="AB111" s="174"/>
      <c r="AC111" s="392"/>
      <c r="AD111" s="392"/>
      <c r="AE111" s="392"/>
      <c r="AF111" s="393"/>
      <c r="AG111" s="393"/>
      <c r="AH111" s="393"/>
      <c r="AI111" s="173"/>
      <c r="AJ111" s="173"/>
      <c r="AK111" s="173"/>
      <c r="AL111" s="394"/>
      <c r="AM111" s="173"/>
      <c r="AN111" s="173"/>
      <c r="AO111" s="387"/>
      <c r="AP111" s="174"/>
      <c r="AQ111" s="174"/>
      <c r="AR111" s="174"/>
      <c r="AS111" s="395"/>
      <c r="AT111" s="396"/>
      <c r="AU111" s="396"/>
      <c r="AV111" s="396"/>
      <c r="AW111" s="396"/>
      <c r="AX111" s="396"/>
      <c r="AY111" s="396"/>
      <c r="AZ111" s="396"/>
      <c r="BA111" s="396"/>
      <c r="BB111" s="397"/>
      <c r="BC111" s="395"/>
      <c r="BD111" s="395"/>
      <c r="BE111" s="281" t="str">
        <f>IF(F111="","",IF(分岐管理シート!D111=1,"","error"))</f>
        <v/>
      </c>
      <c r="BF111" s="282" t="str">
        <f>IF(F111="","",IF(分岐管理シート!E111&gt;0,"","error"))</f>
        <v/>
      </c>
      <c r="BG111" s="283" t="str">
        <f>IF(F111="","",IF(分岐管理シート!G111=0,"error",""))</f>
        <v/>
      </c>
      <c r="BH111" s="283" t="str">
        <f>IF(F111="","",IF(分岐管理シート!H111=0,"error",""))</f>
        <v/>
      </c>
      <c r="BI111" s="284" t="str">
        <f>IF(F111="","",IF(分岐管理シート!I111=2,"","error"))</f>
        <v/>
      </c>
      <c r="BJ111" s="283" t="str">
        <f t="shared" si="1"/>
        <v/>
      </c>
      <c r="BK111" s="283" t="str">
        <f t="shared" si="2"/>
        <v/>
      </c>
      <c r="BL111" s="283" t="str">
        <f>IF(F111="","",IF(AND(分岐管理シート!D111=1,分岐管理シート!K111=1),"","error"))</f>
        <v/>
      </c>
      <c r="BM111" s="281" t="str">
        <f>IF(F111="","",IF(分岐管理シート!L111=2,"","error"))</f>
        <v/>
      </c>
      <c r="BN111" s="283" t="str">
        <f>IF(F111="","",IF(分岐管理シート!M111&lt;1,"error",""))</f>
        <v/>
      </c>
      <c r="BO111" s="283" t="str">
        <f>IF(F111="","",IF(AND(D111="R7_補正",分岐管理シート!M111&lt;12,分岐管理シート!M111&gt;0),"","error"))</f>
        <v/>
      </c>
      <c r="BP111" s="283" t="str">
        <f>IF(AND(分岐管理シート!M111&lt;&gt;1,SUM(分岐管理シート!N111:P111)&gt;0),"error","")</f>
        <v/>
      </c>
      <c r="BQ111" s="282" t="str">
        <f>IF(OR(AND(分岐管理シート!N111=0,OR(分岐管理シート!O111&lt;&gt;0,分岐管理シート!P111&lt;&gt;0)),AND(分岐管理シート!O111=0,分岐管理シート!P111&lt;&gt;0)),"error","")</f>
        <v/>
      </c>
      <c r="BR111" s="285" t="str" cm="1">
        <f t="array" ref="BR111">IF(SUMPRODUCT(COUNTIF(N111:P111,N111:P111))&gt;COUNTA(N111:P111),"error","")</f>
        <v/>
      </c>
      <c r="BS111" s="283" t="str">
        <f t="shared" si="3"/>
        <v/>
      </c>
      <c r="BT111" s="283" t="str">
        <f t="shared" si="4"/>
        <v/>
      </c>
      <c r="BU111" s="283" t="str">
        <f t="shared" si="5"/>
        <v/>
      </c>
      <c r="BV111" s="283" t="str">
        <f t="shared" si="6"/>
        <v/>
      </c>
      <c r="BW111" s="283" t="str">
        <f t="shared" si="9"/>
        <v/>
      </c>
      <c r="BX111" s="283" t="str">
        <f t="shared" si="7"/>
        <v/>
      </c>
      <c r="BY111" s="283" t="str">
        <f>IF(F111="","",IF(PRODUCT(分岐管理シート!AB111:'分岐管理シート'!AE111)=0,"error",""))</f>
        <v/>
      </c>
      <c r="BZ111" s="278" t="str">
        <f>IF(F111="","",IF(AND(AE111="○",分岐管理シート!AF111=0),"error",""))</f>
        <v/>
      </c>
      <c r="CA111" s="283" t="str">
        <f>IF(F111="","",IF(AND(分岐管理シート!AE111&lt;2,実施計画様式!AF111&lt;&gt;""),"error",""))</f>
        <v/>
      </c>
      <c r="CB111" s="282" t="str">
        <f>IF(F111="","",IF(AND(分岐管理シート!D111=1,分岐管理シート!AG111&gt;0,分岐管理シート!AG111&lt;24),"","error"))</f>
        <v/>
      </c>
      <c r="CC111" s="283"/>
      <c r="CD111" s="283" t="str">
        <f>IF(F111="","",IF(OR(分岐管理シート!AI111&lt;14,分岐管理シート!AI111&gt;25,分岐管理シート!AI111&gt;分岐管理シート!AJ111,分岐管理シート!AI111&gt;分岐管理シート!AK111),"error",""))</f>
        <v/>
      </c>
      <c r="CE111" s="283" t="str">
        <f>IF(F111="","",IF(OR(分岐管理シート!AJ111&lt;14,分岐管理シート!AJ111&gt;25,分岐管理シート!AJ111&lt;分岐管理シート!AI111,分岐管理シート!AJ111&gt;分岐管理シート!AK111),"error",""))</f>
        <v/>
      </c>
      <c r="CF111" s="282" t="str">
        <f>IF(F111="","",IF(OR(分岐管理シート!AK111&lt;14,分岐管理シート!AK111&gt;26,分岐管理シート!AK111&lt;分岐管理シート!AI111,分岐管理シート!AK111&lt;分岐管理シート!AJ111),"error",""))</f>
        <v/>
      </c>
      <c r="CG111" s="283" t="str">
        <f>IF(F111="","",IF(AND(AD111="－",分岐管理シート!AK111&gt;25),"error",""))</f>
        <v/>
      </c>
      <c r="CH111" s="283"/>
      <c r="CI111" s="278" t="str">
        <f>IF(F111="","",IF(分岐管理シート!AM111&lt;1,"error",""))</f>
        <v/>
      </c>
      <c r="CJ111" s="283" t="str">
        <f>IF(F111="","",IF(分岐管理シート!AN111&lt;1,"error",""))</f>
        <v/>
      </c>
      <c r="CK111" s="287" t="str">
        <f t="shared" si="8"/>
        <v/>
      </c>
      <c r="CL111" s="283" t="str">
        <f>IF(F111="","",IF(AND(SUM(分岐管理シート!AO111:AR111)&gt;180,分岐管理シート!AS111&lt;1),"error",""))</f>
        <v/>
      </c>
      <c r="CM111" s="283" t="str">
        <f>IF(F111="","",IF(AND(分岐管理シート!D111=1,分岐管理シート!BB111&gt;0,分岐管理シート!BB111&lt;7),"","error"))</f>
        <v/>
      </c>
      <c r="CN111" s="286"/>
      <c r="CO111" s="283" t="str">
        <f>IF(分岐管理シート!BP111=0,"","error")</f>
        <v/>
      </c>
      <c r="CP111" s="340" t="str">
        <f>IF(AND(F111="",SUM(分岐管理シート!D111:BB111)&gt;0),"error","")</f>
        <v/>
      </c>
    </row>
    <row r="112" spans="1:94" ht="55.05" customHeight="1">
      <c r="A112" s="29"/>
      <c r="B112" s="30"/>
      <c r="C112" s="130">
        <v>40</v>
      </c>
      <c r="D112" s="386"/>
      <c r="E112" s="386"/>
      <c r="F112" s="174"/>
      <c r="G112" s="174"/>
      <c r="H112" s="173"/>
      <c r="I112" s="174"/>
      <c r="J112" s="173"/>
      <c r="K112" s="174"/>
      <c r="L112" s="174"/>
      <c r="M112" s="174"/>
      <c r="N112" s="387"/>
      <c r="O112" s="174"/>
      <c r="P112" s="398"/>
      <c r="Q112" s="388"/>
      <c r="R112" s="389">
        <f t="shared" si="0"/>
        <v>0</v>
      </c>
      <c r="S112" s="390">
        <f t="shared" si="10"/>
        <v>0</v>
      </c>
      <c r="T112" s="391"/>
      <c r="U112" s="458"/>
      <c r="V112" s="458"/>
      <c r="W112" s="458"/>
      <c r="X112" s="458"/>
      <c r="Y112" s="391"/>
      <c r="Z112" s="391"/>
      <c r="AA112" s="173"/>
      <c r="AB112" s="174"/>
      <c r="AC112" s="392"/>
      <c r="AD112" s="392"/>
      <c r="AE112" s="392"/>
      <c r="AF112" s="393"/>
      <c r="AG112" s="393"/>
      <c r="AH112" s="393"/>
      <c r="AI112" s="173"/>
      <c r="AJ112" s="173"/>
      <c r="AK112" s="173"/>
      <c r="AL112" s="394"/>
      <c r="AM112" s="173"/>
      <c r="AN112" s="173"/>
      <c r="AO112" s="174"/>
      <c r="AP112" s="174"/>
      <c r="AQ112" s="174"/>
      <c r="AR112" s="174"/>
      <c r="AS112" s="395"/>
      <c r="AT112" s="396"/>
      <c r="AU112" s="396"/>
      <c r="AV112" s="396"/>
      <c r="AW112" s="396"/>
      <c r="AX112" s="396"/>
      <c r="AY112" s="396"/>
      <c r="AZ112" s="396"/>
      <c r="BA112" s="396"/>
      <c r="BB112" s="397"/>
      <c r="BC112" s="395"/>
      <c r="BD112" s="395"/>
      <c r="BE112" s="281" t="str">
        <f>IF(F112="","",IF(分岐管理シート!D112=1,"","error"))</f>
        <v/>
      </c>
      <c r="BF112" s="282" t="str">
        <f>IF(F112="","",IF(分岐管理シート!E112&gt;0,"","error"))</f>
        <v/>
      </c>
      <c r="BG112" s="283" t="str">
        <f>IF(F112="","",IF(分岐管理シート!G112=0,"error",""))</f>
        <v/>
      </c>
      <c r="BH112" s="283" t="str">
        <f>IF(F112="","",IF(分岐管理シート!H112=0,"error",""))</f>
        <v/>
      </c>
      <c r="BI112" s="284" t="str">
        <f>IF(F112="","",IF(分岐管理シート!I112=2,"","error"))</f>
        <v/>
      </c>
      <c r="BJ112" s="283" t="str">
        <f t="shared" si="1"/>
        <v/>
      </c>
      <c r="BK112" s="283" t="str">
        <f t="shared" si="2"/>
        <v/>
      </c>
      <c r="BL112" s="283" t="str">
        <f>IF(F112="","",IF(AND(分岐管理シート!D112=1,分岐管理シート!K112=1),"","error"))</f>
        <v/>
      </c>
      <c r="BM112" s="281" t="str">
        <f>IF(F112="","",IF(分岐管理シート!L112=2,"","error"))</f>
        <v/>
      </c>
      <c r="BN112" s="283" t="str">
        <f>IF(F112="","",IF(分岐管理シート!M112&lt;1,"error",""))</f>
        <v/>
      </c>
      <c r="BO112" s="283" t="str">
        <f>IF(F112="","",IF(AND(D112="R7_補正",分岐管理シート!M112&lt;12,分岐管理シート!M112&gt;0),"","error"))</f>
        <v/>
      </c>
      <c r="BP112" s="283" t="str">
        <f>IF(AND(分岐管理シート!M112&lt;&gt;1,SUM(分岐管理シート!N112:P112)&gt;0),"error","")</f>
        <v/>
      </c>
      <c r="BQ112" s="282" t="str">
        <f>IF(OR(AND(分岐管理シート!N112=0,OR(分岐管理シート!O112&lt;&gt;0,分岐管理シート!P112&lt;&gt;0)),AND(分岐管理シート!O112=0,分岐管理シート!P112&lt;&gt;0)),"error","")</f>
        <v/>
      </c>
      <c r="BR112" s="285" t="str" cm="1">
        <f t="array" ref="BR112">IF(SUMPRODUCT(COUNTIF(N112:P112,N112:P112))&gt;COUNTA(N112:P112),"error","")</f>
        <v/>
      </c>
      <c r="BS112" s="283" t="str">
        <f t="shared" si="3"/>
        <v/>
      </c>
      <c r="BT112" s="283" t="str">
        <f t="shared" si="4"/>
        <v/>
      </c>
      <c r="BU112" s="283" t="str">
        <f t="shared" si="5"/>
        <v/>
      </c>
      <c r="BV112" s="283" t="str">
        <f t="shared" si="6"/>
        <v/>
      </c>
      <c r="BW112" s="283" t="str">
        <f t="shared" si="9"/>
        <v/>
      </c>
      <c r="BX112" s="283" t="str">
        <f t="shared" si="7"/>
        <v/>
      </c>
      <c r="BY112" s="283" t="str">
        <f>IF(F112="","",IF(PRODUCT(分岐管理シート!AB112:'分岐管理シート'!AE112)=0,"error",""))</f>
        <v/>
      </c>
      <c r="BZ112" s="278" t="str">
        <f>IF(F112="","",IF(AND(AE112="○",分岐管理シート!AF112=0),"error",""))</f>
        <v/>
      </c>
      <c r="CA112" s="283" t="str">
        <f>IF(F112="","",IF(AND(分岐管理シート!AE112&lt;2,実施計画様式!AF112&lt;&gt;""),"error",""))</f>
        <v/>
      </c>
      <c r="CB112" s="282" t="str">
        <f>IF(F112="","",IF(AND(分岐管理シート!D112=1,分岐管理シート!AG112&gt;0,分岐管理シート!AG112&lt;24),"","error"))</f>
        <v/>
      </c>
      <c r="CC112" s="283"/>
      <c r="CD112" s="283" t="str">
        <f>IF(F112="","",IF(OR(分岐管理シート!AI112&lt;14,分岐管理シート!AI112&gt;25,分岐管理シート!AI112&gt;分岐管理シート!AJ112,分岐管理シート!AI112&gt;分岐管理シート!AK112),"error",""))</f>
        <v/>
      </c>
      <c r="CE112" s="283" t="str">
        <f>IF(F112="","",IF(OR(分岐管理シート!AJ112&lt;14,分岐管理シート!AJ112&gt;25,分岐管理シート!AJ112&lt;分岐管理シート!AI112,分岐管理シート!AJ112&gt;分岐管理シート!AK112),"error",""))</f>
        <v/>
      </c>
      <c r="CF112" s="282" t="str">
        <f>IF(F112="","",IF(OR(分岐管理シート!AK112&lt;14,分岐管理シート!AK112&gt;26,分岐管理シート!AK112&lt;分岐管理シート!AI112,分岐管理シート!AK112&lt;分岐管理シート!AJ112),"error",""))</f>
        <v/>
      </c>
      <c r="CG112" s="283" t="str">
        <f>IF(F112="","",IF(AND(AD112="－",分岐管理シート!AK112&gt;25),"error",""))</f>
        <v/>
      </c>
      <c r="CH112" s="283"/>
      <c r="CI112" s="278" t="str">
        <f>IF(F112="","",IF(分岐管理シート!AM112&lt;1,"error",""))</f>
        <v/>
      </c>
      <c r="CJ112" s="283" t="str">
        <f>IF(F112="","",IF(分岐管理シート!AN112&lt;1,"error",""))</f>
        <v/>
      </c>
      <c r="CK112" s="287" t="str">
        <f t="shared" si="8"/>
        <v/>
      </c>
      <c r="CL112" s="283" t="str">
        <f>IF(F112="","",IF(AND(SUM(分岐管理シート!AO112:AR112)&gt;180,分岐管理シート!AS112&lt;1),"error",""))</f>
        <v/>
      </c>
      <c r="CM112" s="283" t="str">
        <f>IF(F112="","",IF(AND(分岐管理シート!D112=1,分岐管理シート!BB112&gt;0,分岐管理シート!BB112&lt;7),"","error"))</f>
        <v/>
      </c>
      <c r="CN112" s="286"/>
      <c r="CO112" s="283" t="str">
        <f>IF(分岐管理シート!BP112=0,"","error")</f>
        <v/>
      </c>
      <c r="CP112" s="340" t="str">
        <f>IF(AND(F112="",SUM(分岐管理シート!D112:BB112)&gt;0),"error","")</f>
        <v/>
      </c>
    </row>
    <row r="113" spans="1:94" ht="55.05" customHeight="1">
      <c r="A113" s="29"/>
      <c r="B113" s="30"/>
      <c r="C113" s="130">
        <v>41</v>
      </c>
      <c r="D113" s="386"/>
      <c r="E113" s="386"/>
      <c r="F113" s="174"/>
      <c r="G113" s="174"/>
      <c r="H113" s="173"/>
      <c r="I113" s="174"/>
      <c r="J113" s="173"/>
      <c r="K113" s="174"/>
      <c r="L113" s="174"/>
      <c r="M113" s="174"/>
      <c r="N113" s="387"/>
      <c r="O113" s="174"/>
      <c r="P113" s="174"/>
      <c r="Q113" s="388"/>
      <c r="R113" s="389">
        <f t="shared" si="0"/>
        <v>0</v>
      </c>
      <c r="S113" s="390">
        <f t="shared" si="10"/>
        <v>0</v>
      </c>
      <c r="T113" s="391"/>
      <c r="U113" s="458"/>
      <c r="V113" s="458"/>
      <c r="W113" s="458"/>
      <c r="X113" s="458"/>
      <c r="Y113" s="391"/>
      <c r="Z113" s="391"/>
      <c r="AA113" s="173"/>
      <c r="AB113" s="174"/>
      <c r="AC113" s="392"/>
      <c r="AD113" s="392"/>
      <c r="AE113" s="392"/>
      <c r="AF113" s="393"/>
      <c r="AG113" s="393"/>
      <c r="AH113" s="393"/>
      <c r="AI113" s="173"/>
      <c r="AJ113" s="173"/>
      <c r="AK113" s="173"/>
      <c r="AL113" s="394"/>
      <c r="AM113" s="173"/>
      <c r="AN113" s="173"/>
      <c r="AO113" s="387"/>
      <c r="AP113" s="174"/>
      <c r="AQ113" s="174"/>
      <c r="AR113" s="174"/>
      <c r="AS113" s="395"/>
      <c r="AT113" s="396"/>
      <c r="AU113" s="396"/>
      <c r="AV113" s="396"/>
      <c r="AW113" s="396"/>
      <c r="AX113" s="396"/>
      <c r="AY113" s="396"/>
      <c r="AZ113" s="396"/>
      <c r="BA113" s="396"/>
      <c r="BB113" s="397"/>
      <c r="BC113" s="395"/>
      <c r="BD113" s="395"/>
      <c r="BE113" s="281" t="str">
        <f>IF(F113="","",IF(分岐管理シート!D113=1,"","error"))</f>
        <v/>
      </c>
      <c r="BF113" s="282" t="str">
        <f>IF(F113="","",IF(分岐管理シート!E113&gt;0,"","error"))</f>
        <v/>
      </c>
      <c r="BG113" s="283" t="str">
        <f>IF(F113="","",IF(分岐管理シート!G113=0,"error",""))</f>
        <v/>
      </c>
      <c r="BH113" s="283" t="str">
        <f>IF(F113="","",IF(分岐管理シート!H113=0,"error",""))</f>
        <v/>
      </c>
      <c r="BI113" s="284" t="str">
        <f>IF(F113="","",IF(分岐管理シート!I113=2,"","error"))</f>
        <v/>
      </c>
      <c r="BJ113" s="283" t="str">
        <f t="shared" si="1"/>
        <v/>
      </c>
      <c r="BK113" s="283" t="str">
        <f t="shared" si="2"/>
        <v/>
      </c>
      <c r="BL113" s="283" t="str">
        <f>IF(F113="","",IF(AND(分岐管理シート!D113=1,分岐管理シート!K113=1),"","error"))</f>
        <v/>
      </c>
      <c r="BM113" s="281" t="str">
        <f>IF(F113="","",IF(分岐管理シート!L113=2,"","error"))</f>
        <v/>
      </c>
      <c r="BN113" s="283" t="str">
        <f>IF(F113="","",IF(分岐管理シート!M113&lt;1,"error",""))</f>
        <v/>
      </c>
      <c r="BO113" s="283" t="str">
        <f>IF(F113="","",IF(AND(D113="R7_補正",分岐管理シート!M113&lt;12,分岐管理シート!M113&gt;0),"","error"))</f>
        <v/>
      </c>
      <c r="BP113" s="283" t="str">
        <f>IF(AND(分岐管理シート!M113&lt;&gt;1,SUM(分岐管理シート!N113:P113)&gt;0),"error","")</f>
        <v/>
      </c>
      <c r="BQ113" s="282" t="str">
        <f>IF(OR(AND(分岐管理シート!N113=0,OR(分岐管理シート!O113&lt;&gt;0,分岐管理シート!P113&lt;&gt;0)),AND(分岐管理シート!O113=0,分岐管理シート!P113&lt;&gt;0)),"error","")</f>
        <v/>
      </c>
      <c r="BR113" s="285" t="str" cm="1">
        <f t="array" ref="BR113">IF(SUMPRODUCT(COUNTIF(N113:P113,N113:P113))&gt;COUNTA(N113:P113),"error","")</f>
        <v/>
      </c>
      <c r="BS113" s="283" t="str">
        <f t="shared" si="3"/>
        <v/>
      </c>
      <c r="BT113" s="283" t="str">
        <f t="shared" si="4"/>
        <v/>
      </c>
      <c r="BU113" s="283" t="str">
        <f t="shared" si="5"/>
        <v/>
      </c>
      <c r="BV113" s="283" t="str">
        <f t="shared" si="6"/>
        <v/>
      </c>
      <c r="BW113" s="283" t="str">
        <f t="shared" si="9"/>
        <v/>
      </c>
      <c r="BX113" s="283" t="str">
        <f t="shared" si="7"/>
        <v/>
      </c>
      <c r="BY113" s="283" t="str">
        <f>IF(F113="","",IF(PRODUCT(分岐管理シート!AB113:'分岐管理シート'!AE113)=0,"error",""))</f>
        <v/>
      </c>
      <c r="BZ113" s="278" t="str">
        <f>IF(F113="","",IF(AND(AE113="○",分岐管理シート!AF113=0),"error",""))</f>
        <v/>
      </c>
      <c r="CA113" s="283" t="str">
        <f>IF(F113="","",IF(AND(分岐管理シート!AE113&lt;2,実施計画様式!AF113&lt;&gt;""),"error",""))</f>
        <v/>
      </c>
      <c r="CB113" s="282" t="str">
        <f>IF(F113="","",IF(AND(分岐管理シート!D113=1,分岐管理シート!AG113&gt;0,分岐管理シート!AG113&lt;24),"","error"))</f>
        <v/>
      </c>
      <c r="CC113" s="283"/>
      <c r="CD113" s="283" t="str">
        <f>IF(F113="","",IF(OR(分岐管理シート!AI113&lt;14,分岐管理シート!AI113&gt;25,分岐管理シート!AI113&gt;分岐管理シート!AJ113,分岐管理シート!AI113&gt;分岐管理シート!AK113),"error",""))</f>
        <v/>
      </c>
      <c r="CE113" s="283" t="str">
        <f>IF(F113="","",IF(OR(分岐管理シート!AJ113&lt;14,分岐管理シート!AJ113&gt;25,分岐管理シート!AJ113&lt;分岐管理シート!AI113,分岐管理シート!AJ113&gt;分岐管理シート!AK113),"error",""))</f>
        <v/>
      </c>
      <c r="CF113" s="282" t="str">
        <f>IF(F113="","",IF(OR(分岐管理シート!AK113&lt;14,分岐管理シート!AK113&gt;26,分岐管理シート!AK113&lt;分岐管理シート!AI113,分岐管理シート!AK113&lt;分岐管理シート!AJ113),"error",""))</f>
        <v/>
      </c>
      <c r="CG113" s="283" t="str">
        <f>IF(F113="","",IF(AND(AD113="－",分岐管理シート!AK113&gt;25),"error",""))</f>
        <v/>
      </c>
      <c r="CH113" s="283"/>
      <c r="CI113" s="278" t="str">
        <f>IF(F113="","",IF(分岐管理シート!AM113&lt;1,"error",""))</f>
        <v/>
      </c>
      <c r="CJ113" s="283" t="str">
        <f>IF(F113="","",IF(分岐管理シート!AN113&lt;1,"error",""))</f>
        <v/>
      </c>
      <c r="CK113" s="287" t="str">
        <f t="shared" si="8"/>
        <v/>
      </c>
      <c r="CL113" s="283" t="str">
        <f>IF(F113="","",IF(AND(SUM(分岐管理シート!AO113:AR113)&gt;180,分岐管理シート!AS113&lt;1),"error",""))</f>
        <v/>
      </c>
      <c r="CM113" s="283" t="str">
        <f>IF(F113="","",IF(AND(分岐管理シート!D113=1,分岐管理シート!BB113&gt;0,分岐管理シート!BB113&lt;7),"","error"))</f>
        <v/>
      </c>
      <c r="CN113" s="286"/>
      <c r="CO113" s="283" t="str">
        <f>IF(分岐管理シート!BP113=0,"","error")</f>
        <v/>
      </c>
      <c r="CP113" s="340" t="str">
        <f>IF(AND(F113="",SUM(分岐管理シート!D113:BB113)&gt;0),"error","")</f>
        <v/>
      </c>
    </row>
    <row r="114" spans="1:94" ht="55.05" customHeight="1">
      <c r="A114" s="29"/>
      <c r="B114" s="30"/>
      <c r="C114" s="130">
        <v>42</v>
      </c>
      <c r="D114" s="386"/>
      <c r="E114" s="386"/>
      <c r="F114" s="174"/>
      <c r="G114" s="174"/>
      <c r="H114" s="173"/>
      <c r="I114" s="174"/>
      <c r="J114" s="173"/>
      <c r="K114" s="174"/>
      <c r="L114" s="174"/>
      <c r="M114" s="174"/>
      <c r="N114" s="387"/>
      <c r="O114" s="174"/>
      <c r="P114" s="398"/>
      <c r="Q114" s="388"/>
      <c r="R114" s="389">
        <f t="shared" si="0"/>
        <v>0</v>
      </c>
      <c r="S114" s="390">
        <f t="shared" si="10"/>
        <v>0</v>
      </c>
      <c r="T114" s="391"/>
      <c r="U114" s="458"/>
      <c r="V114" s="458"/>
      <c r="W114" s="458"/>
      <c r="X114" s="458"/>
      <c r="Y114" s="391"/>
      <c r="Z114" s="391"/>
      <c r="AA114" s="173"/>
      <c r="AB114" s="174"/>
      <c r="AC114" s="392"/>
      <c r="AD114" s="392"/>
      <c r="AE114" s="392"/>
      <c r="AF114" s="393"/>
      <c r="AG114" s="393"/>
      <c r="AH114" s="393"/>
      <c r="AI114" s="173"/>
      <c r="AJ114" s="173"/>
      <c r="AK114" s="173"/>
      <c r="AL114" s="394"/>
      <c r="AM114" s="173"/>
      <c r="AN114" s="173"/>
      <c r="AO114" s="387"/>
      <c r="AP114" s="174"/>
      <c r="AQ114" s="174"/>
      <c r="AR114" s="174"/>
      <c r="AS114" s="395"/>
      <c r="AT114" s="396"/>
      <c r="AU114" s="396"/>
      <c r="AV114" s="396"/>
      <c r="AW114" s="396"/>
      <c r="AX114" s="396"/>
      <c r="AY114" s="396"/>
      <c r="AZ114" s="396"/>
      <c r="BA114" s="396"/>
      <c r="BB114" s="397"/>
      <c r="BC114" s="395"/>
      <c r="BD114" s="395"/>
      <c r="BE114" s="281" t="str">
        <f>IF(F114="","",IF(分岐管理シート!D114=1,"","error"))</f>
        <v/>
      </c>
      <c r="BF114" s="282" t="str">
        <f>IF(F114="","",IF(分岐管理シート!E114&gt;0,"","error"))</f>
        <v/>
      </c>
      <c r="BG114" s="283" t="str">
        <f>IF(F114="","",IF(分岐管理シート!G114=0,"error",""))</f>
        <v/>
      </c>
      <c r="BH114" s="283" t="str">
        <f>IF(F114="","",IF(分岐管理シート!H114=0,"error",""))</f>
        <v/>
      </c>
      <c r="BI114" s="284" t="str">
        <f>IF(F114="","",IF(分岐管理シート!I114=2,"","error"))</f>
        <v/>
      </c>
      <c r="BJ114" s="283" t="str">
        <f t="shared" si="1"/>
        <v/>
      </c>
      <c r="BK114" s="283" t="str">
        <f t="shared" si="2"/>
        <v/>
      </c>
      <c r="BL114" s="283" t="str">
        <f>IF(F114="","",IF(AND(分岐管理シート!D114=1,分岐管理シート!K114=1),"","error"))</f>
        <v/>
      </c>
      <c r="BM114" s="281" t="str">
        <f>IF(F114="","",IF(分岐管理シート!L114=2,"","error"))</f>
        <v/>
      </c>
      <c r="BN114" s="283" t="str">
        <f>IF(F114="","",IF(分岐管理シート!M114&lt;1,"error",""))</f>
        <v/>
      </c>
      <c r="BO114" s="283" t="str">
        <f>IF(F114="","",IF(AND(D114="R7_補正",分岐管理シート!M114&lt;12,分岐管理シート!M114&gt;0),"","error"))</f>
        <v/>
      </c>
      <c r="BP114" s="283" t="str">
        <f>IF(AND(分岐管理シート!M114&lt;&gt;1,SUM(分岐管理シート!N114:P114)&gt;0),"error","")</f>
        <v/>
      </c>
      <c r="BQ114" s="282" t="str">
        <f>IF(OR(AND(分岐管理シート!N114=0,OR(分岐管理シート!O114&lt;&gt;0,分岐管理シート!P114&lt;&gt;0)),AND(分岐管理シート!O114=0,分岐管理シート!P114&lt;&gt;0)),"error","")</f>
        <v/>
      </c>
      <c r="BR114" s="285" t="str" cm="1">
        <f t="array" ref="BR114">IF(SUMPRODUCT(COUNTIF(N114:P114,N114:P114))&gt;COUNTA(N114:P114),"error","")</f>
        <v/>
      </c>
      <c r="BS114" s="283" t="str">
        <f t="shared" si="3"/>
        <v/>
      </c>
      <c r="BT114" s="283" t="str">
        <f t="shared" si="4"/>
        <v/>
      </c>
      <c r="BU114" s="283" t="str">
        <f t="shared" si="5"/>
        <v/>
      </c>
      <c r="BV114" s="283" t="str">
        <f t="shared" si="6"/>
        <v/>
      </c>
      <c r="BW114" s="283" t="str">
        <f t="shared" si="9"/>
        <v/>
      </c>
      <c r="BX114" s="283" t="str">
        <f t="shared" si="7"/>
        <v/>
      </c>
      <c r="BY114" s="283" t="str">
        <f>IF(F114="","",IF(PRODUCT(分岐管理シート!AB114:'分岐管理シート'!AE114)=0,"error",""))</f>
        <v/>
      </c>
      <c r="BZ114" s="278" t="str">
        <f>IF(F114="","",IF(AND(AE114="○",分岐管理シート!AF114=0),"error",""))</f>
        <v/>
      </c>
      <c r="CA114" s="283" t="str">
        <f>IF(F114="","",IF(AND(分岐管理シート!AE114&lt;2,実施計画様式!AF114&lt;&gt;""),"error",""))</f>
        <v/>
      </c>
      <c r="CB114" s="282" t="str">
        <f>IF(F114="","",IF(AND(分岐管理シート!D114=1,分岐管理シート!AG114&gt;0,分岐管理シート!AG114&lt;24),"","error"))</f>
        <v/>
      </c>
      <c r="CC114" s="283"/>
      <c r="CD114" s="283" t="str">
        <f>IF(F114="","",IF(OR(分岐管理シート!AI114&lt;14,分岐管理シート!AI114&gt;25,分岐管理シート!AI114&gt;分岐管理シート!AJ114,分岐管理シート!AI114&gt;分岐管理シート!AK114),"error",""))</f>
        <v/>
      </c>
      <c r="CE114" s="283" t="str">
        <f>IF(F114="","",IF(OR(分岐管理シート!AJ114&lt;14,分岐管理シート!AJ114&gt;25,分岐管理シート!AJ114&lt;分岐管理シート!AI114,分岐管理シート!AJ114&gt;分岐管理シート!AK114),"error",""))</f>
        <v/>
      </c>
      <c r="CF114" s="282" t="str">
        <f>IF(F114="","",IF(OR(分岐管理シート!AK114&lt;14,分岐管理シート!AK114&gt;26,分岐管理シート!AK114&lt;分岐管理シート!AI114,分岐管理シート!AK114&lt;分岐管理シート!AJ114),"error",""))</f>
        <v/>
      </c>
      <c r="CG114" s="283" t="str">
        <f>IF(F114="","",IF(AND(AD114="－",分岐管理シート!AK114&gt;25),"error",""))</f>
        <v/>
      </c>
      <c r="CH114" s="283"/>
      <c r="CI114" s="278" t="str">
        <f>IF(F114="","",IF(分岐管理シート!AM114&lt;1,"error",""))</f>
        <v/>
      </c>
      <c r="CJ114" s="283" t="str">
        <f>IF(F114="","",IF(分岐管理シート!AN114&lt;1,"error",""))</f>
        <v/>
      </c>
      <c r="CK114" s="287" t="str">
        <f t="shared" si="8"/>
        <v/>
      </c>
      <c r="CL114" s="283" t="str">
        <f>IF(F114="","",IF(AND(SUM(分岐管理シート!AO114:AR114)&gt;180,分岐管理シート!AS114&lt;1),"error",""))</f>
        <v/>
      </c>
      <c r="CM114" s="283" t="str">
        <f>IF(F114="","",IF(AND(分岐管理シート!D114=1,分岐管理シート!BB114&gt;0,分岐管理シート!BB114&lt;7),"","error"))</f>
        <v/>
      </c>
      <c r="CN114" s="286"/>
      <c r="CO114" s="283" t="str">
        <f>IF(分岐管理シート!BP114=0,"","error")</f>
        <v/>
      </c>
      <c r="CP114" s="340" t="str">
        <f>IF(AND(F114="",SUM(分岐管理シート!D114:BB114)&gt;0),"error","")</f>
        <v/>
      </c>
    </row>
    <row r="115" spans="1:94" ht="55.05" customHeight="1">
      <c r="A115" s="29"/>
      <c r="B115" s="30"/>
      <c r="C115" s="130">
        <v>43</v>
      </c>
      <c r="D115" s="386"/>
      <c r="E115" s="386"/>
      <c r="F115" s="174"/>
      <c r="G115" s="174"/>
      <c r="H115" s="173"/>
      <c r="I115" s="174"/>
      <c r="J115" s="173"/>
      <c r="K115" s="174"/>
      <c r="L115" s="174"/>
      <c r="M115" s="174"/>
      <c r="N115" s="387"/>
      <c r="O115" s="174"/>
      <c r="P115" s="174"/>
      <c r="Q115" s="388"/>
      <c r="R115" s="389">
        <f t="shared" si="0"/>
        <v>0</v>
      </c>
      <c r="S115" s="390">
        <f t="shared" si="10"/>
        <v>0</v>
      </c>
      <c r="T115" s="391"/>
      <c r="U115" s="458"/>
      <c r="V115" s="458"/>
      <c r="W115" s="458"/>
      <c r="X115" s="458"/>
      <c r="Y115" s="391"/>
      <c r="Z115" s="391"/>
      <c r="AA115" s="173"/>
      <c r="AB115" s="174"/>
      <c r="AC115" s="392"/>
      <c r="AD115" s="392"/>
      <c r="AE115" s="392"/>
      <c r="AF115" s="393"/>
      <c r="AG115" s="393"/>
      <c r="AH115" s="393"/>
      <c r="AI115" s="173"/>
      <c r="AJ115" s="173"/>
      <c r="AK115" s="173"/>
      <c r="AL115" s="394"/>
      <c r="AM115" s="173"/>
      <c r="AN115" s="173"/>
      <c r="AO115" s="387"/>
      <c r="AP115" s="174"/>
      <c r="AQ115" s="174"/>
      <c r="AR115" s="174"/>
      <c r="AS115" s="395"/>
      <c r="AT115" s="396"/>
      <c r="AU115" s="396"/>
      <c r="AV115" s="396"/>
      <c r="AW115" s="396"/>
      <c r="AX115" s="396"/>
      <c r="AY115" s="396"/>
      <c r="AZ115" s="396"/>
      <c r="BA115" s="396"/>
      <c r="BB115" s="397"/>
      <c r="BC115" s="395"/>
      <c r="BD115" s="395"/>
      <c r="BE115" s="281" t="str">
        <f>IF(F115="","",IF(分岐管理シート!D115=1,"","error"))</f>
        <v/>
      </c>
      <c r="BF115" s="282" t="str">
        <f>IF(F115="","",IF(分岐管理シート!E115&gt;0,"","error"))</f>
        <v/>
      </c>
      <c r="BG115" s="283" t="str">
        <f>IF(F115="","",IF(分岐管理シート!G115=0,"error",""))</f>
        <v/>
      </c>
      <c r="BH115" s="283" t="str">
        <f>IF(F115="","",IF(分岐管理シート!H115=0,"error",""))</f>
        <v/>
      </c>
      <c r="BI115" s="284" t="str">
        <f>IF(F115="","",IF(分岐管理シート!I115=2,"","error"))</f>
        <v/>
      </c>
      <c r="BJ115" s="283" t="str">
        <f t="shared" si="1"/>
        <v/>
      </c>
      <c r="BK115" s="283" t="str">
        <f t="shared" si="2"/>
        <v/>
      </c>
      <c r="BL115" s="283" t="str">
        <f>IF(F115="","",IF(AND(分岐管理シート!D115=1,分岐管理シート!K115=1),"","error"))</f>
        <v/>
      </c>
      <c r="BM115" s="281" t="str">
        <f>IF(F115="","",IF(分岐管理シート!L115=2,"","error"))</f>
        <v/>
      </c>
      <c r="BN115" s="283" t="str">
        <f>IF(F115="","",IF(分岐管理シート!M115&lt;1,"error",""))</f>
        <v/>
      </c>
      <c r="BO115" s="283" t="str">
        <f>IF(F115="","",IF(AND(D115="R7_補正",分岐管理シート!M115&lt;12,分岐管理シート!M115&gt;0),"","error"))</f>
        <v/>
      </c>
      <c r="BP115" s="283" t="str">
        <f>IF(AND(分岐管理シート!M115&lt;&gt;1,SUM(分岐管理シート!N115:P115)&gt;0),"error","")</f>
        <v/>
      </c>
      <c r="BQ115" s="282" t="str">
        <f>IF(OR(AND(分岐管理シート!N115=0,OR(分岐管理シート!O115&lt;&gt;0,分岐管理シート!P115&lt;&gt;0)),AND(分岐管理シート!O115=0,分岐管理シート!P115&lt;&gt;0)),"error","")</f>
        <v/>
      </c>
      <c r="BR115" s="285" t="str" cm="1">
        <f t="array" ref="BR115">IF(SUMPRODUCT(COUNTIF(N115:P115,N115:P115))&gt;COUNTA(N115:P115),"error","")</f>
        <v/>
      </c>
      <c r="BS115" s="283" t="str">
        <f t="shared" si="3"/>
        <v/>
      </c>
      <c r="BT115" s="283" t="str">
        <f t="shared" si="4"/>
        <v/>
      </c>
      <c r="BU115" s="283" t="str">
        <f t="shared" si="5"/>
        <v/>
      </c>
      <c r="BV115" s="283" t="str">
        <f t="shared" si="6"/>
        <v/>
      </c>
      <c r="BW115" s="283" t="str">
        <f t="shared" si="9"/>
        <v/>
      </c>
      <c r="BX115" s="283" t="str">
        <f t="shared" si="7"/>
        <v/>
      </c>
      <c r="BY115" s="283" t="str">
        <f>IF(F115="","",IF(PRODUCT(分岐管理シート!AB115:'分岐管理シート'!AE115)=0,"error",""))</f>
        <v/>
      </c>
      <c r="BZ115" s="278" t="str">
        <f>IF(F115="","",IF(AND(AE115="○",分岐管理シート!AF115=0),"error",""))</f>
        <v/>
      </c>
      <c r="CA115" s="283" t="str">
        <f>IF(F115="","",IF(AND(分岐管理シート!AE115&lt;2,実施計画様式!AF115&lt;&gt;""),"error",""))</f>
        <v/>
      </c>
      <c r="CB115" s="282" t="str">
        <f>IF(F115="","",IF(AND(分岐管理シート!D115=1,分岐管理シート!AG115&gt;0,分岐管理シート!AG115&lt;24),"","error"))</f>
        <v/>
      </c>
      <c r="CC115" s="283"/>
      <c r="CD115" s="283" t="str">
        <f>IF(F115="","",IF(OR(分岐管理シート!AI115&lt;14,分岐管理シート!AI115&gt;25,分岐管理シート!AI115&gt;分岐管理シート!AJ115,分岐管理シート!AI115&gt;分岐管理シート!AK115),"error",""))</f>
        <v/>
      </c>
      <c r="CE115" s="283" t="str">
        <f>IF(F115="","",IF(OR(分岐管理シート!AJ115&lt;14,分岐管理シート!AJ115&gt;25,分岐管理シート!AJ115&lt;分岐管理シート!AI115,分岐管理シート!AJ115&gt;分岐管理シート!AK115),"error",""))</f>
        <v/>
      </c>
      <c r="CF115" s="282" t="str">
        <f>IF(F115="","",IF(OR(分岐管理シート!AK115&lt;14,分岐管理シート!AK115&gt;26,分岐管理シート!AK115&lt;分岐管理シート!AI115,分岐管理シート!AK115&lt;分岐管理シート!AJ115),"error",""))</f>
        <v/>
      </c>
      <c r="CG115" s="283" t="str">
        <f>IF(F115="","",IF(AND(AD115="－",分岐管理シート!AK115&gt;25),"error",""))</f>
        <v/>
      </c>
      <c r="CH115" s="283"/>
      <c r="CI115" s="278" t="str">
        <f>IF(F115="","",IF(分岐管理シート!AM115&lt;1,"error",""))</f>
        <v/>
      </c>
      <c r="CJ115" s="283" t="str">
        <f>IF(F115="","",IF(分岐管理シート!AN115&lt;1,"error",""))</f>
        <v/>
      </c>
      <c r="CK115" s="287" t="str">
        <f t="shared" si="8"/>
        <v/>
      </c>
      <c r="CL115" s="283" t="str">
        <f>IF(F115="","",IF(AND(SUM(分岐管理シート!AO115:AR115)&gt;180,分岐管理シート!AS115&lt;1),"error",""))</f>
        <v/>
      </c>
      <c r="CM115" s="283" t="str">
        <f>IF(F115="","",IF(AND(分岐管理シート!D115=1,分岐管理シート!BB115&gt;0,分岐管理シート!BB115&lt;7),"","error"))</f>
        <v/>
      </c>
      <c r="CN115" s="286"/>
      <c r="CO115" s="283" t="str">
        <f>IF(分岐管理シート!BP115=0,"","error")</f>
        <v/>
      </c>
      <c r="CP115" s="340" t="str">
        <f>IF(AND(F115="",SUM(分岐管理シート!D115:BB115)&gt;0),"error","")</f>
        <v/>
      </c>
    </row>
    <row r="116" spans="1:94" ht="55.05" customHeight="1">
      <c r="A116" s="29"/>
      <c r="B116" s="30"/>
      <c r="C116" s="130">
        <v>44</v>
      </c>
      <c r="D116" s="386"/>
      <c r="E116" s="386"/>
      <c r="F116" s="174"/>
      <c r="G116" s="174"/>
      <c r="H116" s="173"/>
      <c r="I116" s="174"/>
      <c r="J116" s="173"/>
      <c r="K116" s="174"/>
      <c r="L116" s="174"/>
      <c r="M116" s="174"/>
      <c r="N116" s="387"/>
      <c r="O116" s="174"/>
      <c r="P116" s="398"/>
      <c r="Q116" s="388"/>
      <c r="R116" s="389">
        <f t="shared" si="0"/>
        <v>0</v>
      </c>
      <c r="S116" s="390">
        <f t="shared" si="10"/>
        <v>0</v>
      </c>
      <c r="T116" s="391"/>
      <c r="U116" s="458"/>
      <c r="V116" s="458"/>
      <c r="W116" s="458"/>
      <c r="X116" s="458"/>
      <c r="Y116" s="391"/>
      <c r="Z116" s="391"/>
      <c r="AA116" s="173"/>
      <c r="AB116" s="174"/>
      <c r="AC116" s="392"/>
      <c r="AD116" s="392"/>
      <c r="AE116" s="392"/>
      <c r="AF116" s="393"/>
      <c r="AG116" s="393"/>
      <c r="AH116" s="393"/>
      <c r="AI116" s="173"/>
      <c r="AJ116" s="173"/>
      <c r="AK116" s="173"/>
      <c r="AL116" s="394"/>
      <c r="AM116" s="173"/>
      <c r="AN116" s="173"/>
      <c r="AO116" s="387"/>
      <c r="AP116" s="174"/>
      <c r="AQ116" s="174"/>
      <c r="AR116" s="174"/>
      <c r="AS116" s="395"/>
      <c r="AT116" s="396"/>
      <c r="AU116" s="396"/>
      <c r="AV116" s="396"/>
      <c r="AW116" s="396"/>
      <c r="AX116" s="396"/>
      <c r="AY116" s="396"/>
      <c r="AZ116" s="396"/>
      <c r="BA116" s="396"/>
      <c r="BB116" s="397"/>
      <c r="BC116" s="395"/>
      <c r="BD116" s="395"/>
      <c r="BE116" s="281" t="str">
        <f>IF(F116="","",IF(分岐管理シート!D116=1,"","error"))</f>
        <v/>
      </c>
      <c r="BF116" s="282" t="str">
        <f>IF(F116="","",IF(分岐管理シート!E116&gt;0,"","error"))</f>
        <v/>
      </c>
      <c r="BG116" s="283" t="str">
        <f>IF(F116="","",IF(分岐管理シート!G116=0,"error",""))</f>
        <v/>
      </c>
      <c r="BH116" s="283" t="str">
        <f>IF(F116="","",IF(分岐管理シート!H116=0,"error",""))</f>
        <v/>
      </c>
      <c r="BI116" s="284" t="str">
        <f>IF(F116="","",IF(分岐管理シート!I116=2,"","error"))</f>
        <v/>
      </c>
      <c r="BJ116" s="283" t="str">
        <f t="shared" si="1"/>
        <v/>
      </c>
      <c r="BK116" s="283" t="str">
        <f t="shared" si="2"/>
        <v/>
      </c>
      <c r="BL116" s="283" t="str">
        <f>IF(F116="","",IF(AND(分岐管理シート!D116=1,分岐管理シート!K116=1),"","error"))</f>
        <v/>
      </c>
      <c r="BM116" s="281" t="str">
        <f>IF(F116="","",IF(分岐管理シート!L116=2,"","error"))</f>
        <v/>
      </c>
      <c r="BN116" s="283" t="str">
        <f>IF(F116="","",IF(分岐管理シート!M116&lt;1,"error",""))</f>
        <v/>
      </c>
      <c r="BO116" s="283" t="str">
        <f>IF(F116="","",IF(AND(D116="R7_補正",分岐管理シート!M116&lt;12,分岐管理シート!M116&gt;0),"","error"))</f>
        <v/>
      </c>
      <c r="BP116" s="283" t="str">
        <f>IF(AND(分岐管理シート!M116&lt;&gt;1,SUM(分岐管理シート!N116:P116)&gt;0),"error","")</f>
        <v/>
      </c>
      <c r="BQ116" s="282" t="str">
        <f>IF(OR(AND(分岐管理シート!N116=0,OR(分岐管理シート!O116&lt;&gt;0,分岐管理シート!P116&lt;&gt;0)),AND(分岐管理シート!O116=0,分岐管理シート!P116&lt;&gt;0)),"error","")</f>
        <v/>
      </c>
      <c r="BR116" s="285" t="str" cm="1">
        <f t="array" ref="BR116">IF(SUMPRODUCT(COUNTIF(N116:P116,N116:P116))&gt;COUNTA(N116:P116),"error","")</f>
        <v/>
      </c>
      <c r="BS116" s="283" t="str">
        <f t="shared" si="3"/>
        <v/>
      </c>
      <c r="BT116" s="283" t="str">
        <f t="shared" si="4"/>
        <v/>
      </c>
      <c r="BU116" s="283" t="str">
        <f t="shared" si="5"/>
        <v/>
      </c>
      <c r="BV116" s="283" t="str">
        <f t="shared" si="6"/>
        <v/>
      </c>
      <c r="BW116" s="283" t="str">
        <f t="shared" si="9"/>
        <v/>
      </c>
      <c r="BX116" s="283" t="str">
        <f t="shared" si="7"/>
        <v/>
      </c>
      <c r="BY116" s="283" t="str">
        <f>IF(F116="","",IF(PRODUCT(分岐管理シート!AB116:'分岐管理シート'!AE116)=0,"error",""))</f>
        <v/>
      </c>
      <c r="BZ116" s="278" t="str">
        <f>IF(F116="","",IF(AND(AE116="○",分岐管理シート!AF116=0),"error",""))</f>
        <v/>
      </c>
      <c r="CA116" s="283" t="str">
        <f>IF(F116="","",IF(AND(分岐管理シート!AE116&lt;2,実施計画様式!AF116&lt;&gt;""),"error",""))</f>
        <v/>
      </c>
      <c r="CB116" s="282" t="str">
        <f>IF(F116="","",IF(AND(分岐管理シート!D116=1,分岐管理シート!AG116&gt;0,分岐管理シート!AG116&lt;24),"","error"))</f>
        <v/>
      </c>
      <c r="CC116" s="283"/>
      <c r="CD116" s="283" t="str">
        <f>IF(F116="","",IF(OR(分岐管理シート!AI116&lt;14,分岐管理シート!AI116&gt;25,分岐管理シート!AI116&gt;分岐管理シート!AJ116,分岐管理シート!AI116&gt;分岐管理シート!AK116),"error",""))</f>
        <v/>
      </c>
      <c r="CE116" s="283" t="str">
        <f>IF(F116="","",IF(OR(分岐管理シート!AJ116&lt;14,分岐管理シート!AJ116&gt;25,分岐管理シート!AJ116&lt;分岐管理シート!AI116,分岐管理シート!AJ116&gt;分岐管理シート!AK116),"error",""))</f>
        <v/>
      </c>
      <c r="CF116" s="282" t="str">
        <f>IF(F116="","",IF(OR(分岐管理シート!AK116&lt;14,分岐管理シート!AK116&gt;26,分岐管理シート!AK116&lt;分岐管理シート!AI116,分岐管理シート!AK116&lt;分岐管理シート!AJ116),"error",""))</f>
        <v/>
      </c>
      <c r="CG116" s="283" t="str">
        <f>IF(F116="","",IF(AND(AD116="－",分岐管理シート!AK116&gt;25),"error",""))</f>
        <v/>
      </c>
      <c r="CH116" s="283"/>
      <c r="CI116" s="278" t="str">
        <f>IF(F116="","",IF(分岐管理シート!AM116&lt;1,"error",""))</f>
        <v/>
      </c>
      <c r="CJ116" s="283" t="str">
        <f>IF(F116="","",IF(分岐管理シート!AN116&lt;1,"error",""))</f>
        <v/>
      </c>
      <c r="CK116" s="287" t="str">
        <f t="shared" si="8"/>
        <v/>
      </c>
      <c r="CL116" s="283" t="str">
        <f>IF(F116="","",IF(AND(SUM(分岐管理シート!AO116:AR116)&gt;180,分岐管理シート!AS116&lt;1),"error",""))</f>
        <v/>
      </c>
      <c r="CM116" s="283" t="str">
        <f>IF(F116="","",IF(AND(分岐管理シート!D116=1,分岐管理シート!BB116&gt;0,分岐管理シート!BB116&lt;7),"","error"))</f>
        <v/>
      </c>
      <c r="CN116" s="286"/>
      <c r="CO116" s="283" t="str">
        <f>IF(分岐管理シート!BP116=0,"","error")</f>
        <v/>
      </c>
      <c r="CP116" s="340" t="str">
        <f>IF(AND(F116="",SUM(分岐管理シート!D116:BB116)&gt;0),"error","")</f>
        <v/>
      </c>
    </row>
    <row r="117" spans="1:94" ht="55.05" customHeight="1">
      <c r="A117" s="29"/>
      <c r="B117" s="30"/>
      <c r="C117" s="130">
        <v>45</v>
      </c>
      <c r="D117" s="386"/>
      <c r="E117" s="386"/>
      <c r="F117" s="174"/>
      <c r="G117" s="174"/>
      <c r="H117" s="173"/>
      <c r="I117" s="174"/>
      <c r="J117" s="173"/>
      <c r="K117" s="174"/>
      <c r="L117" s="174"/>
      <c r="M117" s="174"/>
      <c r="N117" s="387"/>
      <c r="O117" s="174"/>
      <c r="P117" s="174"/>
      <c r="Q117" s="388"/>
      <c r="R117" s="389">
        <f t="shared" si="0"/>
        <v>0</v>
      </c>
      <c r="S117" s="390">
        <f t="shared" si="10"/>
        <v>0</v>
      </c>
      <c r="T117" s="391"/>
      <c r="U117" s="458"/>
      <c r="V117" s="458"/>
      <c r="W117" s="458"/>
      <c r="X117" s="458"/>
      <c r="Y117" s="391"/>
      <c r="Z117" s="391"/>
      <c r="AA117" s="173"/>
      <c r="AB117" s="174"/>
      <c r="AC117" s="392"/>
      <c r="AD117" s="392"/>
      <c r="AE117" s="392"/>
      <c r="AF117" s="393"/>
      <c r="AG117" s="393"/>
      <c r="AH117" s="393"/>
      <c r="AI117" s="173"/>
      <c r="AJ117" s="173"/>
      <c r="AK117" s="173"/>
      <c r="AL117" s="394"/>
      <c r="AM117" s="173"/>
      <c r="AN117" s="173"/>
      <c r="AO117" s="387"/>
      <c r="AP117" s="174"/>
      <c r="AQ117" s="174"/>
      <c r="AR117" s="174"/>
      <c r="AS117" s="395"/>
      <c r="AT117" s="396"/>
      <c r="AU117" s="396"/>
      <c r="AV117" s="396"/>
      <c r="AW117" s="396"/>
      <c r="AX117" s="396"/>
      <c r="AY117" s="396"/>
      <c r="AZ117" s="396"/>
      <c r="BA117" s="396"/>
      <c r="BB117" s="397"/>
      <c r="BC117" s="395"/>
      <c r="BD117" s="395"/>
      <c r="BE117" s="281" t="str">
        <f>IF(F117="","",IF(分岐管理シート!D117=1,"","error"))</f>
        <v/>
      </c>
      <c r="BF117" s="282" t="str">
        <f>IF(F117="","",IF(分岐管理シート!E117&gt;0,"","error"))</f>
        <v/>
      </c>
      <c r="BG117" s="283" t="str">
        <f>IF(F117="","",IF(分岐管理シート!G117=0,"error",""))</f>
        <v/>
      </c>
      <c r="BH117" s="283" t="str">
        <f>IF(F117="","",IF(分岐管理シート!H117=0,"error",""))</f>
        <v/>
      </c>
      <c r="BI117" s="284" t="str">
        <f>IF(F117="","",IF(分岐管理シート!I117=2,"","error"))</f>
        <v/>
      </c>
      <c r="BJ117" s="283" t="str">
        <f t="shared" si="1"/>
        <v/>
      </c>
      <c r="BK117" s="283" t="str">
        <f t="shared" si="2"/>
        <v/>
      </c>
      <c r="BL117" s="283" t="str">
        <f>IF(F117="","",IF(AND(分岐管理シート!D117=1,分岐管理シート!K117=1),"","error"))</f>
        <v/>
      </c>
      <c r="BM117" s="281" t="str">
        <f>IF(F117="","",IF(分岐管理シート!L117=2,"","error"))</f>
        <v/>
      </c>
      <c r="BN117" s="283" t="str">
        <f>IF(F117="","",IF(分岐管理シート!M117&lt;1,"error",""))</f>
        <v/>
      </c>
      <c r="BO117" s="283" t="str">
        <f>IF(F117="","",IF(AND(D117="R7_補正",分岐管理シート!M117&lt;12,分岐管理シート!M117&gt;0),"","error"))</f>
        <v/>
      </c>
      <c r="BP117" s="283" t="str">
        <f>IF(AND(分岐管理シート!M117&lt;&gt;1,SUM(分岐管理シート!N117:P117)&gt;0),"error","")</f>
        <v/>
      </c>
      <c r="BQ117" s="282" t="str">
        <f>IF(OR(AND(分岐管理シート!N117=0,OR(分岐管理シート!O117&lt;&gt;0,分岐管理シート!P117&lt;&gt;0)),AND(分岐管理シート!O117=0,分岐管理シート!P117&lt;&gt;0)),"error","")</f>
        <v/>
      </c>
      <c r="BR117" s="285" t="str" cm="1">
        <f t="array" ref="BR117">IF(SUMPRODUCT(COUNTIF(N117:P117,N117:P117))&gt;COUNTA(N117:P117),"error","")</f>
        <v/>
      </c>
      <c r="BS117" s="283" t="str">
        <f t="shared" si="3"/>
        <v/>
      </c>
      <c r="BT117" s="283" t="str">
        <f t="shared" si="4"/>
        <v/>
      </c>
      <c r="BU117" s="283" t="str">
        <f t="shared" si="5"/>
        <v/>
      </c>
      <c r="BV117" s="283" t="str">
        <f t="shared" si="6"/>
        <v/>
      </c>
      <c r="BW117" s="283" t="str">
        <f t="shared" si="9"/>
        <v/>
      </c>
      <c r="BX117" s="283" t="str">
        <f t="shared" si="7"/>
        <v/>
      </c>
      <c r="BY117" s="283" t="str">
        <f>IF(F117="","",IF(PRODUCT(分岐管理シート!AB117:'分岐管理シート'!AE117)=0,"error",""))</f>
        <v/>
      </c>
      <c r="BZ117" s="278" t="str">
        <f>IF(F117="","",IF(AND(AE117="○",分岐管理シート!AF117=0),"error",""))</f>
        <v/>
      </c>
      <c r="CA117" s="283" t="str">
        <f>IF(F117="","",IF(AND(分岐管理シート!AE117&lt;2,実施計画様式!AF117&lt;&gt;""),"error",""))</f>
        <v/>
      </c>
      <c r="CB117" s="282" t="str">
        <f>IF(F117="","",IF(AND(分岐管理シート!D117=1,分岐管理シート!AG117&gt;0,分岐管理シート!AG117&lt;24),"","error"))</f>
        <v/>
      </c>
      <c r="CC117" s="283"/>
      <c r="CD117" s="283" t="str">
        <f>IF(F117="","",IF(OR(分岐管理シート!AI117&lt;14,分岐管理シート!AI117&gt;25,分岐管理シート!AI117&gt;分岐管理シート!AJ117,分岐管理シート!AI117&gt;分岐管理シート!AK117),"error",""))</f>
        <v/>
      </c>
      <c r="CE117" s="283" t="str">
        <f>IF(F117="","",IF(OR(分岐管理シート!AJ117&lt;14,分岐管理シート!AJ117&gt;25,分岐管理シート!AJ117&lt;分岐管理シート!AI117,分岐管理シート!AJ117&gt;分岐管理シート!AK117),"error",""))</f>
        <v/>
      </c>
      <c r="CF117" s="282" t="str">
        <f>IF(F117="","",IF(OR(分岐管理シート!AK117&lt;14,分岐管理シート!AK117&gt;26,分岐管理シート!AK117&lt;分岐管理シート!AI117,分岐管理シート!AK117&lt;分岐管理シート!AJ117),"error",""))</f>
        <v/>
      </c>
      <c r="CG117" s="283" t="str">
        <f>IF(F117="","",IF(AND(AD117="－",分岐管理シート!AK117&gt;25),"error",""))</f>
        <v/>
      </c>
      <c r="CH117" s="283"/>
      <c r="CI117" s="278" t="str">
        <f>IF(F117="","",IF(分岐管理シート!AM117&lt;1,"error",""))</f>
        <v/>
      </c>
      <c r="CJ117" s="283" t="str">
        <f>IF(F117="","",IF(分岐管理シート!AN117&lt;1,"error",""))</f>
        <v/>
      </c>
      <c r="CK117" s="287" t="str">
        <f t="shared" si="8"/>
        <v/>
      </c>
      <c r="CL117" s="283" t="str">
        <f>IF(F117="","",IF(AND(SUM(分岐管理シート!AO117:AR117)&gt;180,分岐管理シート!AS117&lt;1),"error",""))</f>
        <v/>
      </c>
      <c r="CM117" s="283" t="str">
        <f>IF(F117="","",IF(AND(分岐管理シート!D117=1,分岐管理シート!BB117&gt;0,分岐管理シート!BB117&lt;7),"","error"))</f>
        <v/>
      </c>
      <c r="CN117" s="286"/>
      <c r="CO117" s="283" t="str">
        <f>IF(分岐管理シート!BP117=0,"","error")</f>
        <v/>
      </c>
      <c r="CP117" s="340" t="str">
        <f>IF(AND(F117="",SUM(分岐管理シート!D117:BB117)&gt;0),"error","")</f>
        <v/>
      </c>
    </row>
    <row r="118" spans="1:94" ht="55.05" customHeight="1">
      <c r="A118" s="29"/>
      <c r="B118" s="30"/>
      <c r="C118" s="130">
        <v>46</v>
      </c>
      <c r="D118" s="386"/>
      <c r="E118" s="386"/>
      <c r="F118" s="174"/>
      <c r="G118" s="174"/>
      <c r="H118" s="173"/>
      <c r="I118" s="174"/>
      <c r="J118" s="173"/>
      <c r="K118" s="174"/>
      <c r="L118" s="174"/>
      <c r="M118" s="174"/>
      <c r="N118" s="387"/>
      <c r="O118" s="174"/>
      <c r="P118" s="398"/>
      <c r="Q118" s="388"/>
      <c r="R118" s="389">
        <f t="shared" si="0"/>
        <v>0</v>
      </c>
      <c r="S118" s="390">
        <f t="shared" si="10"/>
        <v>0</v>
      </c>
      <c r="T118" s="391"/>
      <c r="U118" s="458"/>
      <c r="V118" s="458"/>
      <c r="W118" s="458"/>
      <c r="X118" s="458"/>
      <c r="Y118" s="391"/>
      <c r="Z118" s="391"/>
      <c r="AA118" s="173"/>
      <c r="AB118" s="174"/>
      <c r="AC118" s="392"/>
      <c r="AD118" s="392"/>
      <c r="AE118" s="392"/>
      <c r="AF118" s="393"/>
      <c r="AG118" s="393"/>
      <c r="AH118" s="393"/>
      <c r="AI118" s="173"/>
      <c r="AJ118" s="173"/>
      <c r="AK118" s="173"/>
      <c r="AL118" s="394"/>
      <c r="AM118" s="173"/>
      <c r="AN118" s="173"/>
      <c r="AO118" s="387"/>
      <c r="AP118" s="174"/>
      <c r="AQ118" s="174"/>
      <c r="AR118" s="174"/>
      <c r="AS118" s="395"/>
      <c r="AT118" s="396"/>
      <c r="AU118" s="396"/>
      <c r="AV118" s="396"/>
      <c r="AW118" s="396"/>
      <c r="AX118" s="396"/>
      <c r="AY118" s="396"/>
      <c r="AZ118" s="396"/>
      <c r="BA118" s="396"/>
      <c r="BB118" s="397"/>
      <c r="BC118" s="395"/>
      <c r="BD118" s="395"/>
      <c r="BE118" s="281" t="str">
        <f>IF(F118="","",IF(分岐管理シート!D118=1,"","error"))</f>
        <v/>
      </c>
      <c r="BF118" s="282" t="str">
        <f>IF(F118="","",IF(分岐管理シート!E118&gt;0,"","error"))</f>
        <v/>
      </c>
      <c r="BG118" s="283" t="str">
        <f>IF(F118="","",IF(分岐管理シート!G118=0,"error",""))</f>
        <v/>
      </c>
      <c r="BH118" s="283" t="str">
        <f>IF(F118="","",IF(分岐管理シート!H118=0,"error",""))</f>
        <v/>
      </c>
      <c r="BI118" s="284" t="str">
        <f>IF(F118="","",IF(分岐管理シート!I118=2,"","error"))</f>
        <v/>
      </c>
      <c r="BJ118" s="283" t="str">
        <f t="shared" si="1"/>
        <v/>
      </c>
      <c r="BK118" s="283" t="str">
        <f t="shared" si="2"/>
        <v/>
      </c>
      <c r="BL118" s="283" t="str">
        <f>IF(F118="","",IF(AND(分岐管理シート!D118=1,分岐管理シート!K118=1),"","error"))</f>
        <v/>
      </c>
      <c r="BM118" s="281" t="str">
        <f>IF(F118="","",IF(分岐管理シート!L118=2,"","error"))</f>
        <v/>
      </c>
      <c r="BN118" s="283" t="str">
        <f>IF(F118="","",IF(分岐管理シート!M118&lt;1,"error",""))</f>
        <v/>
      </c>
      <c r="BO118" s="283" t="str">
        <f>IF(F118="","",IF(AND(D118="R7_補正",分岐管理シート!M118&lt;12,分岐管理シート!M118&gt;0),"","error"))</f>
        <v/>
      </c>
      <c r="BP118" s="283" t="str">
        <f>IF(AND(分岐管理シート!M118&lt;&gt;1,SUM(分岐管理シート!N118:P118)&gt;0),"error","")</f>
        <v/>
      </c>
      <c r="BQ118" s="282" t="str">
        <f>IF(OR(AND(分岐管理シート!N118=0,OR(分岐管理シート!O118&lt;&gt;0,分岐管理シート!P118&lt;&gt;0)),AND(分岐管理シート!O118=0,分岐管理シート!P118&lt;&gt;0)),"error","")</f>
        <v/>
      </c>
      <c r="BR118" s="285" t="str" cm="1">
        <f t="array" ref="BR118">IF(SUMPRODUCT(COUNTIF(N118:P118,N118:P118))&gt;COUNTA(N118:P118),"error","")</f>
        <v/>
      </c>
      <c r="BS118" s="283" t="str">
        <f t="shared" si="3"/>
        <v/>
      </c>
      <c r="BT118" s="283" t="str">
        <f t="shared" si="4"/>
        <v/>
      </c>
      <c r="BU118" s="283" t="str">
        <f t="shared" si="5"/>
        <v/>
      </c>
      <c r="BV118" s="283" t="str">
        <f t="shared" si="6"/>
        <v/>
      </c>
      <c r="BW118" s="283" t="str">
        <f t="shared" si="9"/>
        <v/>
      </c>
      <c r="BX118" s="283" t="str">
        <f t="shared" si="7"/>
        <v/>
      </c>
      <c r="BY118" s="283" t="str">
        <f>IF(F118="","",IF(PRODUCT(分岐管理シート!AB118:'分岐管理シート'!AE118)=0,"error",""))</f>
        <v/>
      </c>
      <c r="BZ118" s="278" t="str">
        <f>IF(F118="","",IF(AND(AE118="○",分岐管理シート!AF118=0),"error",""))</f>
        <v/>
      </c>
      <c r="CA118" s="283" t="str">
        <f>IF(F118="","",IF(AND(分岐管理シート!AE118&lt;2,実施計画様式!AF118&lt;&gt;""),"error",""))</f>
        <v/>
      </c>
      <c r="CB118" s="282" t="str">
        <f>IF(F118="","",IF(AND(分岐管理シート!D118=1,分岐管理シート!AG118&gt;0,分岐管理シート!AG118&lt;24),"","error"))</f>
        <v/>
      </c>
      <c r="CC118" s="283"/>
      <c r="CD118" s="283" t="str">
        <f>IF(F118="","",IF(OR(分岐管理シート!AI118&lt;14,分岐管理シート!AI118&gt;25,分岐管理シート!AI118&gt;分岐管理シート!AJ118,分岐管理シート!AI118&gt;分岐管理シート!AK118),"error",""))</f>
        <v/>
      </c>
      <c r="CE118" s="283" t="str">
        <f>IF(F118="","",IF(OR(分岐管理シート!AJ118&lt;14,分岐管理シート!AJ118&gt;25,分岐管理シート!AJ118&lt;分岐管理シート!AI118,分岐管理シート!AJ118&gt;分岐管理シート!AK118),"error",""))</f>
        <v/>
      </c>
      <c r="CF118" s="282" t="str">
        <f>IF(F118="","",IF(OR(分岐管理シート!AK118&lt;14,分岐管理シート!AK118&gt;26,分岐管理シート!AK118&lt;分岐管理シート!AI118,分岐管理シート!AK118&lt;分岐管理シート!AJ118),"error",""))</f>
        <v/>
      </c>
      <c r="CG118" s="283" t="str">
        <f>IF(F118="","",IF(AND(AD118="－",分岐管理シート!AK118&gt;25),"error",""))</f>
        <v/>
      </c>
      <c r="CH118" s="283"/>
      <c r="CI118" s="278" t="str">
        <f>IF(F118="","",IF(分岐管理シート!AM118&lt;1,"error",""))</f>
        <v/>
      </c>
      <c r="CJ118" s="283" t="str">
        <f>IF(F118="","",IF(分岐管理シート!AN118&lt;1,"error",""))</f>
        <v/>
      </c>
      <c r="CK118" s="287" t="str">
        <f t="shared" si="8"/>
        <v/>
      </c>
      <c r="CL118" s="283" t="str">
        <f>IF(F118="","",IF(AND(SUM(分岐管理シート!AO118:AR118)&gt;180,分岐管理シート!AS118&lt;1),"error",""))</f>
        <v/>
      </c>
      <c r="CM118" s="283" t="str">
        <f>IF(F118="","",IF(AND(分岐管理シート!D118=1,分岐管理シート!BB118&gt;0,分岐管理シート!BB118&lt;7),"","error"))</f>
        <v/>
      </c>
      <c r="CN118" s="286"/>
      <c r="CO118" s="283" t="str">
        <f>IF(分岐管理シート!BP118=0,"","error")</f>
        <v/>
      </c>
      <c r="CP118" s="340" t="str">
        <f>IF(AND(F118="",SUM(分岐管理シート!D118:BB118)&gt;0),"error","")</f>
        <v/>
      </c>
    </row>
    <row r="119" spans="1:94" ht="55.05" customHeight="1">
      <c r="A119" s="29"/>
      <c r="B119" s="30"/>
      <c r="C119" s="130">
        <v>47</v>
      </c>
      <c r="D119" s="386"/>
      <c r="E119" s="386"/>
      <c r="F119" s="174"/>
      <c r="G119" s="174"/>
      <c r="H119" s="173"/>
      <c r="I119" s="174"/>
      <c r="J119" s="173"/>
      <c r="K119" s="174"/>
      <c r="L119" s="174"/>
      <c r="M119" s="174"/>
      <c r="N119" s="387"/>
      <c r="O119" s="174"/>
      <c r="P119" s="174"/>
      <c r="Q119" s="388"/>
      <c r="R119" s="389">
        <f t="shared" si="0"/>
        <v>0</v>
      </c>
      <c r="S119" s="390">
        <f t="shared" si="10"/>
        <v>0</v>
      </c>
      <c r="T119" s="391"/>
      <c r="U119" s="458"/>
      <c r="V119" s="458"/>
      <c r="W119" s="458"/>
      <c r="X119" s="458"/>
      <c r="Y119" s="391"/>
      <c r="Z119" s="391"/>
      <c r="AA119" s="173"/>
      <c r="AB119" s="174"/>
      <c r="AC119" s="392"/>
      <c r="AD119" s="392"/>
      <c r="AE119" s="392"/>
      <c r="AF119" s="393"/>
      <c r="AG119" s="393"/>
      <c r="AH119" s="393"/>
      <c r="AI119" s="173"/>
      <c r="AJ119" s="173"/>
      <c r="AK119" s="173"/>
      <c r="AL119" s="394"/>
      <c r="AM119" s="173"/>
      <c r="AN119" s="173"/>
      <c r="AO119" s="387"/>
      <c r="AP119" s="174"/>
      <c r="AQ119" s="174"/>
      <c r="AR119" s="174"/>
      <c r="AS119" s="395"/>
      <c r="AT119" s="396"/>
      <c r="AU119" s="396"/>
      <c r="AV119" s="396"/>
      <c r="AW119" s="396"/>
      <c r="AX119" s="396"/>
      <c r="AY119" s="396"/>
      <c r="AZ119" s="396"/>
      <c r="BA119" s="396"/>
      <c r="BB119" s="397"/>
      <c r="BC119" s="395"/>
      <c r="BD119" s="395"/>
      <c r="BE119" s="281" t="str">
        <f>IF(F119="","",IF(分岐管理シート!D119=1,"","error"))</f>
        <v/>
      </c>
      <c r="BF119" s="282" t="str">
        <f>IF(F119="","",IF(分岐管理シート!E119&gt;0,"","error"))</f>
        <v/>
      </c>
      <c r="BG119" s="283" t="str">
        <f>IF(F119="","",IF(分岐管理シート!G119=0,"error",""))</f>
        <v/>
      </c>
      <c r="BH119" s="283" t="str">
        <f>IF(F119="","",IF(分岐管理シート!H119=0,"error",""))</f>
        <v/>
      </c>
      <c r="BI119" s="284" t="str">
        <f>IF(F119="","",IF(分岐管理シート!I119=2,"","error"))</f>
        <v/>
      </c>
      <c r="BJ119" s="283" t="str">
        <f t="shared" si="1"/>
        <v/>
      </c>
      <c r="BK119" s="283" t="str">
        <f t="shared" si="2"/>
        <v/>
      </c>
      <c r="BL119" s="283" t="str">
        <f>IF(F119="","",IF(AND(分岐管理シート!D119=1,分岐管理シート!K119=1),"","error"))</f>
        <v/>
      </c>
      <c r="BM119" s="281" t="str">
        <f>IF(F119="","",IF(分岐管理シート!L119=2,"","error"))</f>
        <v/>
      </c>
      <c r="BN119" s="283" t="str">
        <f>IF(F119="","",IF(分岐管理シート!M119&lt;1,"error",""))</f>
        <v/>
      </c>
      <c r="BO119" s="283" t="str">
        <f>IF(F119="","",IF(AND(D119="R7_補正",分岐管理シート!M119&lt;12,分岐管理シート!M119&gt;0),"","error"))</f>
        <v/>
      </c>
      <c r="BP119" s="283" t="str">
        <f>IF(AND(分岐管理シート!M119&lt;&gt;1,SUM(分岐管理シート!N119:P119)&gt;0),"error","")</f>
        <v/>
      </c>
      <c r="BQ119" s="282" t="str">
        <f>IF(OR(AND(分岐管理シート!N119=0,OR(分岐管理シート!O119&lt;&gt;0,分岐管理シート!P119&lt;&gt;0)),AND(分岐管理シート!O119=0,分岐管理シート!P119&lt;&gt;0)),"error","")</f>
        <v/>
      </c>
      <c r="BR119" s="285" t="str" cm="1">
        <f t="array" ref="BR119">IF(SUMPRODUCT(COUNTIF(N119:P119,N119:P119))&gt;COUNTA(N119:P119),"error","")</f>
        <v/>
      </c>
      <c r="BS119" s="283" t="str">
        <f t="shared" si="3"/>
        <v/>
      </c>
      <c r="BT119" s="283" t="str">
        <f t="shared" si="4"/>
        <v/>
      </c>
      <c r="BU119" s="283" t="str">
        <f t="shared" si="5"/>
        <v/>
      </c>
      <c r="BV119" s="283" t="str">
        <f t="shared" si="6"/>
        <v/>
      </c>
      <c r="BW119" s="283" t="str">
        <f t="shared" si="9"/>
        <v/>
      </c>
      <c r="BX119" s="283" t="str">
        <f t="shared" si="7"/>
        <v/>
      </c>
      <c r="BY119" s="283" t="str">
        <f>IF(F119="","",IF(PRODUCT(分岐管理シート!AB119:'分岐管理シート'!AE119)=0,"error",""))</f>
        <v/>
      </c>
      <c r="BZ119" s="278" t="str">
        <f>IF(F119="","",IF(AND(AE119="○",分岐管理シート!AF119=0),"error",""))</f>
        <v/>
      </c>
      <c r="CA119" s="283" t="str">
        <f>IF(F119="","",IF(AND(分岐管理シート!AE119&lt;2,実施計画様式!AF119&lt;&gt;""),"error",""))</f>
        <v/>
      </c>
      <c r="CB119" s="282" t="str">
        <f>IF(F119="","",IF(AND(分岐管理シート!D119=1,分岐管理シート!AG119&gt;0,分岐管理シート!AG119&lt;24),"","error"))</f>
        <v/>
      </c>
      <c r="CC119" s="283"/>
      <c r="CD119" s="283" t="str">
        <f>IF(F119="","",IF(OR(分岐管理シート!AI119&lt;14,分岐管理シート!AI119&gt;25,分岐管理シート!AI119&gt;分岐管理シート!AJ119,分岐管理シート!AI119&gt;分岐管理シート!AK119),"error",""))</f>
        <v/>
      </c>
      <c r="CE119" s="283" t="str">
        <f>IF(F119="","",IF(OR(分岐管理シート!AJ119&lt;14,分岐管理シート!AJ119&gt;25,分岐管理シート!AJ119&lt;分岐管理シート!AI119,分岐管理シート!AJ119&gt;分岐管理シート!AK119),"error",""))</f>
        <v/>
      </c>
      <c r="CF119" s="282" t="str">
        <f>IF(F119="","",IF(OR(分岐管理シート!AK119&lt;14,分岐管理シート!AK119&gt;26,分岐管理シート!AK119&lt;分岐管理シート!AI119,分岐管理シート!AK119&lt;分岐管理シート!AJ119),"error",""))</f>
        <v/>
      </c>
      <c r="CG119" s="283" t="str">
        <f>IF(F119="","",IF(AND(AD119="－",分岐管理シート!AK119&gt;25),"error",""))</f>
        <v/>
      </c>
      <c r="CH119" s="283"/>
      <c r="CI119" s="278" t="str">
        <f>IF(F119="","",IF(分岐管理シート!AM119&lt;1,"error",""))</f>
        <v/>
      </c>
      <c r="CJ119" s="283" t="str">
        <f>IF(F119="","",IF(分岐管理シート!AN119&lt;1,"error",""))</f>
        <v/>
      </c>
      <c r="CK119" s="287" t="str">
        <f t="shared" si="8"/>
        <v/>
      </c>
      <c r="CL119" s="283" t="str">
        <f>IF(F119="","",IF(AND(SUM(分岐管理シート!AO119:AR119)&gt;180,分岐管理シート!AS119&lt;1),"error",""))</f>
        <v/>
      </c>
      <c r="CM119" s="283" t="str">
        <f>IF(F119="","",IF(AND(分岐管理シート!D119=1,分岐管理シート!BB119&gt;0,分岐管理シート!BB119&lt;7),"","error"))</f>
        <v/>
      </c>
      <c r="CN119" s="286"/>
      <c r="CO119" s="283" t="str">
        <f>IF(分岐管理シート!BP119=0,"","error")</f>
        <v/>
      </c>
      <c r="CP119" s="340" t="str">
        <f>IF(AND(F119="",SUM(分岐管理シート!D119:BB119)&gt;0),"error","")</f>
        <v/>
      </c>
    </row>
    <row r="120" spans="1:94" ht="55.05" customHeight="1">
      <c r="A120" s="29"/>
      <c r="B120" s="30"/>
      <c r="C120" s="130">
        <v>48</v>
      </c>
      <c r="D120" s="386"/>
      <c r="E120" s="386"/>
      <c r="F120" s="174"/>
      <c r="G120" s="174"/>
      <c r="H120" s="173"/>
      <c r="I120" s="174"/>
      <c r="J120" s="173"/>
      <c r="K120" s="174"/>
      <c r="L120" s="174"/>
      <c r="M120" s="174"/>
      <c r="N120" s="387"/>
      <c r="O120" s="174"/>
      <c r="P120" s="398"/>
      <c r="Q120" s="388"/>
      <c r="R120" s="389">
        <f t="shared" si="0"/>
        <v>0</v>
      </c>
      <c r="S120" s="390">
        <f t="shared" si="10"/>
        <v>0</v>
      </c>
      <c r="T120" s="391"/>
      <c r="U120" s="458"/>
      <c r="V120" s="458"/>
      <c r="W120" s="458"/>
      <c r="X120" s="458"/>
      <c r="Y120" s="391"/>
      <c r="Z120" s="391"/>
      <c r="AA120" s="173"/>
      <c r="AB120" s="174"/>
      <c r="AC120" s="392"/>
      <c r="AD120" s="392"/>
      <c r="AE120" s="392"/>
      <c r="AF120" s="393"/>
      <c r="AG120" s="393"/>
      <c r="AH120" s="393"/>
      <c r="AI120" s="173"/>
      <c r="AJ120" s="173"/>
      <c r="AK120" s="173"/>
      <c r="AL120" s="394"/>
      <c r="AM120" s="173"/>
      <c r="AN120" s="173"/>
      <c r="AO120" s="387"/>
      <c r="AP120" s="174"/>
      <c r="AQ120" s="174"/>
      <c r="AR120" s="174"/>
      <c r="AS120" s="395"/>
      <c r="AT120" s="396"/>
      <c r="AU120" s="396"/>
      <c r="AV120" s="396"/>
      <c r="AW120" s="396"/>
      <c r="AX120" s="396"/>
      <c r="AY120" s="396"/>
      <c r="AZ120" s="396"/>
      <c r="BA120" s="396"/>
      <c r="BB120" s="397"/>
      <c r="BC120" s="395"/>
      <c r="BD120" s="395"/>
      <c r="BE120" s="281" t="str">
        <f>IF(F120="","",IF(分岐管理シート!D120=1,"","error"))</f>
        <v/>
      </c>
      <c r="BF120" s="282" t="str">
        <f>IF(F120="","",IF(分岐管理シート!E120&gt;0,"","error"))</f>
        <v/>
      </c>
      <c r="BG120" s="283" t="str">
        <f>IF(F120="","",IF(分岐管理シート!G120=0,"error",""))</f>
        <v/>
      </c>
      <c r="BH120" s="283" t="str">
        <f>IF(F120="","",IF(分岐管理シート!H120=0,"error",""))</f>
        <v/>
      </c>
      <c r="BI120" s="284" t="str">
        <f>IF(F120="","",IF(分岐管理シート!I120=2,"","error"))</f>
        <v/>
      </c>
      <c r="BJ120" s="283" t="str">
        <f t="shared" si="1"/>
        <v/>
      </c>
      <c r="BK120" s="283" t="str">
        <f t="shared" si="2"/>
        <v/>
      </c>
      <c r="BL120" s="283" t="str">
        <f>IF(F120="","",IF(AND(分岐管理シート!D120=1,分岐管理シート!K120=1),"","error"))</f>
        <v/>
      </c>
      <c r="BM120" s="281" t="str">
        <f>IF(F120="","",IF(分岐管理シート!L120=2,"","error"))</f>
        <v/>
      </c>
      <c r="BN120" s="283" t="str">
        <f>IF(F120="","",IF(分岐管理シート!M120&lt;1,"error",""))</f>
        <v/>
      </c>
      <c r="BO120" s="283" t="str">
        <f>IF(F120="","",IF(AND(D120="R7_補正",分岐管理シート!M120&lt;12,分岐管理シート!M120&gt;0),"","error"))</f>
        <v/>
      </c>
      <c r="BP120" s="283" t="str">
        <f>IF(AND(分岐管理シート!M120&lt;&gt;1,SUM(分岐管理シート!N120:P120)&gt;0),"error","")</f>
        <v/>
      </c>
      <c r="BQ120" s="282" t="str">
        <f>IF(OR(AND(分岐管理シート!N120=0,OR(分岐管理シート!O120&lt;&gt;0,分岐管理シート!P120&lt;&gt;0)),AND(分岐管理シート!O120=0,分岐管理シート!P120&lt;&gt;0)),"error","")</f>
        <v/>
      </c>
      <c r="BR120" s="285" t="str" cm="1">
        <f t="array" ref="BR120">IF(SUMPRODUCT(COUNTIF(N120:P120,N120:P120))&gt;COUNTA(N120:P120),"error","")</f>
        <v/>
      </c>
      <c r="BS120" s="283" t="str">
        <f t="shared" si="3"/>
        <v/>
      </c>
      <c r="BT120" s="283" t="str">
        <f t="shared" si="4"/>
        <v/>
      </c>
      <c r="BU120" s="283" t="str">
        <f t="shared" si="5"/>
        <v/>
      </c>
      <c r="BV120" s="283" t="str">
        <f t="shared" si="6"/>
        <v/>
      </c>
      <c r="BW120" s="283" t="str">
        <f t="shared" si="9"/>
        <v/>
      </c>
      <c r="BX120" s="283" t="str">
        <f t="shared" si="7"/>
        <v/>
      </c>
      <c r="BY120" s="283" t="str">
        <f>IF(F120="","",IF(PRODUCT(分岐管理シート!AB120:'分岐管理シート'!AE120)=0,"error",""))</f>
        <v/>
      </c>
      <c r="BZ120" s="278" t="str">
        <f>IF(F120="","",IF(AND(AE120="○",分岐管理シート!AF120=0),"error",""))</f>
        <v/>
      </c>
      <c r="CA120" s="283" t="str">
        <f>IF(F120="","",IF(AND(分岐管理シート!AE120&lt;2,実施計画様式!AF120&lt;&gt;""),"error",""))</f>
        <v/>
      </c>
      <c r="CB120" s="282" t="str">
        <f>IF(F120="","",IF(AND(分岐管理シート!D120=1,分岐管理シート!AG120&gt;0,分岐管理シート!AG120&lt;24),"","error"))</f>
        <v/>
      </c>
      <c r="CC120" s="283"/>
      <c r="CD120" s="283" t="str">
        <f>IF(F120="","",IF(OR(分岐管理シート!AI120&lt;14,分岐管理シート!AI120&gt;25,分岐管理シート!AI120&gt;分岐管理シート!AJ120,分岐管理シート!AI120&gt;分岐管理シート!AK120),"error",""))</f>
        <v/>
      </c>
      <c r="CE120" s="283" t="str">
        <f>IF(F120="","",IF(OR(分岐管理シート!AJ120&lt;14,分岐管理シート!AJ120&gt;25,分岐管理シート!AJ120&lt;分岐管理シート!AI120,分岐管理シート!AJ120&gt;分岐管理シート!AK120),"error",""))</f>
        <v/>
      </c>
      <c r="CF120" s="282" t="str">
        <f>IF(F120="","",IF(OR(分岐管理シート!AK120&lt;14,分岐管理シート!AK120&gt;26,分岐管理シート!AK120&lt;分岐管理シート!AI120,分岐管理シート!AK120&lt;分岐管理シート!AJ120),"error",""))</f>
        <v/>
      </c>
      <c r="CG120" s="283" t="str">
        <f>IF(F120="","",IF(AND(AD120="－",分岐管理シート!AK120&gt;25),"error",""))</f>
        <v/>
      </c>
      <c r="CH120" s="283"/>
      <c r="CI120" s="278" t="str">
        <f>IF(F120="","",IF(分岐管理シート!AM120&lt;1,"error",""))</f>
        <v/>
      </c>
      <c r="CJ120" s="283" t="str">
        <f>IF(F120="","",IF(分岐管理シート!AN120&lt;1,"error",""))</f>
        <v/>
      </c>
      <c r="CK120" s="287" t="str">
        <f t="shared" si="8"/>
        <v/>
      </c>
      <c r="CL120" s="283" t="str">
        <f>IF(F120="","",IF(AND(SUM(分岐管理シート!AO120:AR120)&gt;180,分岐管理シート!AS120&lt;1),"error",""))</f>
        <v/>
      </c>
      <c r="CM120" s="283" t="str">
        <f>IF(F120="","",IF(AND(分岐管理シート!D120=1,分岐管理シート!BB120&gt;0,分岐管理シート!BB120&lt;7),"","error"))</f>
        <v/>
      </c>
      <c r="CN120" s="286"/>
      <c r="CO120" s="283" t="str">
        <f>IF(分岐管理シート!BP120=0,"","error")</f>
        <v/>
      </c>
      <c r="CP120" s="340" t="str">
        <f>IF(AND(F120="",SUM(分岐管理シート!D120:BB120)&gt;0),"error","")</f>
        <v/>
      </c>
    </row>
    <row r="121" spans="1:94" ht="55.05" customHeight="1">
      <c r="A121" s="29"/>
      <c r="B121" s="30"/>
      <c r="C121" s="130">
        <v>49</v>
      </c>
      <c r="D121" s="386"/>
      <c r="E121" s="386"/>
      <c r="F121" s="174"/>
      <c r="G121" s="174"/>
      <c r="H121" s="173"/>
      <c r="I121" s="174"/>
      <c r="J121" s="173"/>
      <c r="K121" s="174"/>
      <c r="L121" s="174"/>
      <c r="M121" s="174"/>
      <c r="N121" s="387"/>
      <c r="O121" s="174"/>
      <c r="P121" s="174"/>
      <c r="Q121" s="388"/>
      <c r="R121" s="389">
        <f t="shared" si="0"/>
        <v>0</v>
      </c>
      <c r="S121" s="390">
        <f t="shared" si="10"/>
        <v>0</v>
      </c>
      <c r="T121" s="391"/>
      <c r="U121" s="458"/>
      <c r="V121" s="458"/>
      <c r="W121" s="458"/>
      <c r="X121" s="458"/>
      <c r="Y121" s="391"/>
      <c r="Z121" s="391"/>
      <c r="AA121" s="173"/>
      <c r="AB121" s="174"/>
      <c r="AC121" s="392"/>
      <c r="AD121" s="392"/>
      <c r="AE121" s="392"/>
      <c r="AF121" s="393"/>
      <c r="AG121" s="393"/>
      <c r="AH121" s="393"/>
      <c r="AI121" s="173"/>
      <c r="AJ121" s="173"/>
      <c r="AK121" s="173"/>
      <c r="AL121" s="394"/>
      <c r="AM121" s="173"/>
      <c r="AN121" s="173"/>
      <c r="AO121" s="387"/>
      <c r="AP121" s="174"/>
      <c r="AQ121" s="174"/>
      <c r="AR121" s="174"/>
      <c r="AS121" s="395"/>
      <c r="AT121" s="396"/>
      <c r="AU121" s="396"/>
      <c r="AV121" s="396"/>
      <c r="AW121" s="396"/>
      <c r="AX121" s="396"/>
      <c r="AY121" s="396"/>
      <c r="AZ121" s="396"/>
      <c r="BA121" s="396"/>
      <c r="BB121" s="397"/>
      <c r="BC121" s="395"/>
      <c r="BD121" s="395"/>
      <c r="BE121" s="281" t="str">
        <f>IF(F121="","",IF(分岐管理シート!D121=1,"","error"))</f>
        <v/>
      </c>
      <c r="BF121" s="282" t="str">
        <f>IF(F121="","",IF(分岐管理シート!E121&gt;0,"","error"))</f>
        <v/>
      </c>
      <c r="BG121" s="283" t="str">
        <f>IF(F121="","",IF(分岐管理シート!G121=0,"error",""))</f>
        <v/>
      </c>
      <c r="BH121" s="283" t="str">
        <f>IF(F121="","",IF(分岐管理シート!H121=0,"error",""))</f>
        <v/>
      </c>
      <c r="BI121" s="284" t="str">
        <f>IF(F121="","",IF(分岐管理シート!I121=2,"","error"))</f>
        <v/>
      </c>
      <c r="BJ121" s="283" t="str">
        <f t="shared" si="1"/>
        <v/>
      </c>
      <c r="BK121" s="283" t="str">
        <f t="shared" si="2"/>
        <v/>
      </c>
      <c r="BL121" s="283" t="str">
        <f>IF(F121="","",IF(AND(分岐管理シート!D121=1,分岐管理シート!K121=1),"","error"))</f>
        <v/>
      </c>
      <c r="BM121" s="281" t="str">
        <f>IF(F121="","",IF(分岐管理シート!L121=2,"","error"))</f>
        <v/>
      </c>
      <c r="BN121" s="283" t="str">
        <f>IF(F121="","",IF(分岐管理シート!M121&lt;1,"error",""))</f>
        <v/>
      </c>
      <c r="BO121" s="283" t="str">
        <f>IF(F121="","",IF(AND(D121="R7_補正",分岐管理シート!M121&lt;12,分岐管理シート!M121&gt;0),"","error"))</f>
        <v/>
      </c>
      <c r="BP121" s="283" t="str">
        <f>IF(AND(分岐管理シート!M121&lt;&gt;1,SUM(分岐管理シート!N121:P121)&gt;0),"error","")</f>
        <v/>
      </c>
      <c r="BQ121" s="282" t="str">
        <f>IF(OR(AND(分岐管理シート!N121=0,OR(分岐管理シート!O121&lt;&gt;0,分岐管理シート!P121&lt;&gt;0)),AND(分岐管理シート!O121=0,分岐管理シート!P121&lt;&gt;0)),"error","")</f>
        <v/>
      </c>
      <c r="BR121" s="285" t="str" cm="1">
        <f t="array" ref="BR121">IF(SUMPRODUCT(COUNTIF(N121:P121,N121:P121))&gt;COUNTA(N121:P121),"error","")</f>
        <v/>
      </c>
      <c r="BS121" s="283" t="str">
        <f t="shared" si="3"/>
        <v/>
      </c>
      <c r="BT121" s="283" t="str">
        <f t="shared" si="4"/>
        <v/>
      </c>
      <c r="BU121" s="283" t="str">
        <f t="shared" si="5"/>
        <v/>
      </c>
      <c r="BV121" s="283" t="str">
        <f t="shared" si="6"/>
        <v/>
      </c>
      <c r="BW121" s="283" t="str">
        <f t="shared" si="9"/>
        <v/>
      </c>
      <c r="BX121" s="283" t="str">
        <f t="shared" si="7"/>
        <v/>
      </c>
      <c r="BY121" s="283" t="str">
        <f>IF(F121="","",IF(PRODUCT(分岐管理シート!AB121:'分岐管理シート'!AE121)=0,"error",""))</f>
        <v/>
      </c>
      <c r="BZ121" s="278" t="str">
        <f>IF(F121="","",IF(AND(AE121="○",分岐管理シート!AF121=0),"error",""))</f>
        <v/>
      </c>
      <c r="CA121" s="283" t="str">
        <f>IF(F121="","",IF(AND(分岐管理シート!AE121&lt;2,実施計画様式!AF121&lt;&gt;""),"error",""))</f>
        <v/>
      </c>
      <c r="CB121" s="282" t="str">
        <f>IF(F121="","",IF(AND(分岐管理シート!D121=1,分岐管理シート!AG121&gt;0,分岐管理シート!AG121&lt;24),"","error"))</f>
        <v/>
      </c>
      <c r="CC121" s="283"/>
      <c r="CD121" s="283" t="str">
        <f>IF(F121="","",IF(OR(分岐管理シート!AI121&lt;14,分岐管理シート!AI121&gt;25,分岐管理シート!AI121&gt;分岐管理シート!AJ121,分岐管理シート!AI121&gt;分岐管理シート!AK121),"error",""))</f>
        <v/>
      </c>
      <c r="CE121" s="283" t="str">
        <f>IF(F121="","",IF(OR(分岐管理シート!AJ121&lt;14,分岐管理シート!AJ121&gt;25,分岐管理シート!AJ121&lt;分岐管理シート!AI121,分岐管理シート!AJ121&gt;分岐管理シート!AK121),"error",""))</f>
        <v/>
      </c>
      <c r="CF121" s="282" t="str">
        <f>IF(F121="","",IF(OR(分岐管理シート!AK121&lt;14,分岐管理シート!AK121&gt;26,分岐管理シート!AK121&lt;分岐管理シート!AI121,分岐管理シート!AK121&lt;分岐管理シート!AJ121),"error",""))</f>
        <v/>
      </c>
      <c r="CG121" s="283" t="str">
        <f>IF(F121="","",IF(AND(AD121="－",分岐管理シート!AK121&gt;25),"error",""))</f>
        <v/>
      </c>
      <c r="CH121" s="283"/>
      <c r="CI121" s="278" t="str">
        <f>IF(F121="","",IF(分岐管理シート!AM121&lt;1,"error",""))</f>
        <v/>
      </c>
      <c r="CJ121" s="283" t="str">
        <f>IF(F121="","",IF(分岐管理シート!AN121&lt;1,"error",""))</f>
        <v/>
      </c>
      <c r="CK121" s="287" t="str">
        <f t="shared" si="8"/>
        <v/>
      </c>
      <c r="CL121" s="283" t="str">
        <f>IF(F121="","",IF(AND(SUM(分岐管理シート!AO121:AR121)&gt;180,分岐管理シート!AS121&lt;1),"error",""))</f>
        <v/>
      </c>
      <c r="CM121" s="283" t="str">
        <f>IF(F121="","",IF(AND(分岐管理シート!D121=1,分岐管理シート!BB121&gt;0,分岐管理シート!BB121&lt;7),"","error"))</f>
        <v/>
      </c>
      <c r="CN121" s="286"/>
      <c r="CO121" s="283" t="str">
        <f>IF(分岐管理シート!BP121=0,"","error")</f>
        <v/>
      </c>
      <c r="CP121" s="340" t="str">
        <f>IF(AND(F121="",SUM(分岐管理シート!D121:BB121)&gt;0),"error","")</f>
        <v/>
      </c>
    </row>
    <row r="122" spans="1:94" ht="55.05" customHeight="1">
      <c r="A122" s="29"/>
      <c r="B122" s="30"/>
      <c r="C122" s="130">
        <v>50</v>
      </c>
      <c r="D122" s="386"/>
      <c r="E122" s="386"/>
      <c r="F122" s="174"/>
      <c r="G122" s="174"/>
      <c r="H122" s="173"/>
      <c r="I122" s="174"/>
      <c r="J122" s="173"/>
      <c r="K122" s="174"/>
      <c r="L122" s="174"/>
      <c r="M122" s="174"/>
      <c r="N122" s="387"/>
      <c r="O122" s="174"/>
      <c r="P122" s="398"/>
      <c r="Q122" s="388"/>
      <c r="R122" s="389">
        <f t="shared" si="0"/>
        <v>0</v>
      </c>
      <c r="S122" s="390">
        <f t="shared" si="10"/>
        <v>0</v>
      </c>
      <c r="T122" s="391"/>
      <c r="U122" s="458"/>
      <c r="V122" s="458"/>
      <c r="W122" s="458"/>
      <c r="X122" s="458"/>
      <c r="Y122" s="391"/>
      <c r="Z122" s="391"/>
      <c r="AA122" s="173"/>
      <c r="AB122" s="174"/>
      <c r="AC122" s="392"/>
      <c r="AD122" s="392"/>
      <c r="AE122" s="392"/>
      <c r="AF122" s="393"/>
      <c r="AG122" s="393"/>
      <c r="AH122" s="393"/>
      <c r="AI122" s="173"/>
      <c r="AJ122" s="173"/>
      <c r="AK122" s="173"/>
      <c r="AL122" s="394"/>
      <c r="AM122" s="173"/>
      <c r="AN122" s="173"/>
      <c r="AO122" s="387"/>
      <c r="AP122" s="174"/>
      <c r="AQ122" s="174"/>
      <c r="AR122" s="174"/>
      <c r="AS122" s="395"/>
      <c r="AT122" s="396"/>
      <c r="AU122" s="396"/>
      <c r="AV122" s="396"/>
      <c r="AW122" s="396"/>
      <c r="AX122" s="396"/>
      <c r="AY122" s="396"/>
      <c r="AZ122" s="396"/>
      <c r="BA122" s="396"/>
      <c r="BB122" s="397"/>
      <c r="BC122" s="395"/>
      <c r="BD122" s="395"/>
      <c r="BE122" s="281" t="str">
        <f>IF(F122="","",IF(分岐管理シート!D122=1,"","error"))</f>
        <v/>
      </c>
      <c r="BF122" s="282" t="str">
        <f>IF(F122="","",IF(分岐管理シート!E122&gt;0,"","error"))</f>
        <v/>
      </c>
      <c r="BG122" s="283" t="str">
        <f>IF(F122="","",IF(分岐管理シート!G122=0,"error",""))</f>
        <v/>
      </c>
      <c r="BH122" s="283" t="str">
        <f>IF(F122="","",IF(分岐管理シート!H122=0,"error",""))</f>
        <v/>
      </c>
      <c r="BI122" s="284" t="str">
        <f>IF(F122="","",IF(分岐管理シート!I122=2,"","error"))</f>
        <v/>
      </c>
      <c r="BJ122" s="283" t="str">
        <f t="shared" si="1"/>
        <v/>
      </c>
      <c r="BK122" s="283" t="str">
        <f t="shared" si="2"/>
        <v/>
      </c>
      <c r="BL122" s="283" t="str">
        <f>IF(F122="","",IF(AND(分岐管理シート!D122=1,分岐管理シート!K122=1),"","error"))</f>
        <v/>
      </c>
      <c r="BM122" s="281" t="str">
        <f>IF(F122="","",IF(分岐管理シート!L122=2,"","error"))</f>
        <v/>
      </c>
      <c r="BN122" s="283" t="str">
        <f>IF(F122="","",IF(分岐管理シート!M122&lt;1,"error",""))</f>
        <v/>
      </c>
      <c r="BO122" s="283" t="str">
        <f>IF(F122="","",IF(AND(D122="R7_補正",分岐管理シート!M122&lt;12,分岐管理シート!M122&gt;0),"","error"))</f>
        <v/>
      </c>
      <c r="BP122" s="283" t="str">
        <f>IF(AND(分岐管理シート!M122&lt;&gt;1,SUM(分岐管理シート!N122:P122)&gt;0),"error","")</f>
        <v/>
      </c>
      <c r="BQ122" s="282" t="str">
        <f>IF(OR(AND(分岐管理シート!N122=0,OR(分岐管理シート!O122&lt;&gt;0,分岐管理シート!P122&lt;&gt;0)),AND(分岐管理シート!O122=0,分岐管理シート!P122&lt;&gt;0)),"error","")</f>
        <v/>
      </c>
      <c r="BR122" s="285" t="str" cm="1">
        <f t="array" ref="BR122">IF(SUMPRODUCT(COUNTIF(N122:P122,N122:P122))&gt;COUNTA(N122:P122),"error","")</f>
        <v/>
      </c>
      <c r="BS122" s="283" t="str">
        <f t="shared" si="3"/>
        <v/>
      </c>
      <c r="BT122" s="283" t="str">
        <f t="shared" si="4"/>
        <v/>
      </c>
      <c r="BU122" s="283" t="str">
        <f t="shared" si="5"/>
        <v/>
      </c>
      <c r="BV122" s="283" t="str">
        <f t="shared" si="6"/>
        <v/>
      </c>
      <c r="BW122" s="283" t="str">
        <f t="shared" si="9"/>
        <v/>
      </c>
      <c r="BX122" s="283" t="str">
        <f t="shared" si="7"/>
        <v/>
      </c>
      <c r="BY122" s="283" t="str">
        <f>IF(F122="","",IF(PRODUCT(分岐管理シート!AB122:'分岐管理シート'!AE122)=0,"error",""))</f>
        <v/>
      </c>
      <c r="BZ122" s="278" t="str">
        <f>IF(F122="","",IF(AND(AE122="○",分岐管理シート!AF122=0),"error",""))</f>
        <v/>
      </c>
      <c r="CA122" s="283" t="str">
        <f>IF(F122="","",IF(AND(分岐管理シート!AE122&lt;2,実施計画様式!AF122&lt;&gt;""),"error",""))</f>
        <v/>
      </c>
      <c r="CB122" s="282" t="str">
        <f>IF(F122="","",IF(AND(分岐管理シート!D122=1,分岐管理シート!AG122&gt;0,分岐管理シート!AG122&lt;24),"","error"))</f>
        <v/>
      </c>
      <c r="CC122" s="283"/>
      <c r="CD122" s="283" t="str">
        <f>IF(F122="","",IF(OR(分岐管理シート!AI122&lt;14,分岐管理シート!AI122&gt;25,分岐管理シート!AI122&gt;分岐管理シート!AJ122,分岐管理シート!AI122&gt;分岐管理シート!AK122),"error",""))</f>
        <v/>
      </c>
      <c r="CE122" s="283" t="str">
        <f>IF(F122="","",IF(OR(分岐管理シート!AJ122&lt;14,分岐管理シート!AJ122&gt;25,分岐管理シート!AJ122&lt;分岐管理シート!AI122,分岐管理シート!AJ122&gt;分岐管理シート!AK122),"error",""))</f>
        <v/>
      </c>
      <c r="CF122" s="282" t="str">
        <f>IF(F122="","",IF(OR(分岐管理シート!AK122&lt;14,分岐管理シート!AK122&gt;26,分岐管理シート!AK122&lt;分岐管理シート!AI122,分岐管理シート!AK122&lt;分岐管理シート!AJ122),"error",""))</f>
        <v/>
      </c>
      <c r="CG122" s="283" t="str">
        <f>IF(F122="","",IF(AND(AD122="－",分岐管理シート!AK122&gt;25),"error",""))</f>
        <v/>
      </c>
      <c r="CH122" s="283"/>
      <c r="CI122" s="278" t="str">
        <f>IF(F122="","",IF(分岐管理シート!AM122&lt;1,"error",""))</f>
        <v/>
      </c>
      <c r="CJ122" s="283" t="str">
        <f>IF(F122="","",IF(分岐管理シート!AN122&lt;1,"error",""))</f>
        <v/>
      </c>
      <c r="CK122" s="287" t="str">
        <f t="shared" si="8"/>
        <v/>
      </c>
      <c r="CL122" s="283" t="str">
        <f>IF(F122="","",IF(AND(SUM(分岐管理シート!AO122:AR122)&gt;180,分岐管理シート!AS122&lt;1),"error",""))</f>
        <v/>
      </c>
      <c r="CM122" s="283" t="str">
        <f>IF(F122="","",IF(AND(分岐管理シート!D122=1,分岐管理シート!BB122&gt;0,分岐管理シート!BB122&lt;7),"","error"))</f>
        <v/>
      </c>
      <c r="CN122" s="286"/>
      <c r="CO122" s="283" t="str">
        <f>IF(分岐管理シート!BP122=0,"","error")</f>
        <v/>
      </c>
      <c r="CP122" s="340" t="str">
        <f>IF(AND(F122="",SUM(分岐管理シート!D122:BB122)&gt;0),"error","")</f>
        <v/>
      </c>
    </row>
    <row r="123" spans="1:94" ht="55.05" customHeight="1">
      <c r="A123" s="29"/>
      <c r="B123" s="30"/>
      <c r="C123" s="130">
        <v>51</v>
      </c>
      <c r="D123" s="386"/>
      <c r="E123" s="386"/>
      <c r="F123" s="174"/>
      <c r="G123" s="174"/>
      <c r="H123" s="173"/>
      <c r="I123" s="174"/>
      <c r="J123" s="173"/>
      <c r="K123" s="174"/>
      <c r="L123" s="174"/>
      <c r="M123" s="174"/>
      <c r="N123" s="387"/>
      <c r="O123" s="174"/>
      <c r="P123" s="174"/>
      <c r="Q123" s="388"/>
      <c r="R123" s="389">
        <f t="shared" si="0"/>
        <v>0</v>
      </c>
      <c r="S123" s="390">
        <f t="shared" si="10"/>
        <v>0</v>
      </c>
      <c r="T123" s="391"/>
      <c r="U123" s="458"/>
      <c r="V123" s="458"/>
      <c r="W123" s="458"/>
      <c r="X123" s="458"/>
      <c r="Y123" s="391"/>
      <c r="Z123" s="391"/>
      <c r="AA123" s="173"/>
      <c r="AB123" s="174"/>
      <c r="AC123" s="392"/>
      <c r="AD123" s="392"/>
      <c r="AE123" s="392"/>
      <c r="AF123" s="393"/>
      <c r="AG123" s="393"/>
      <c r="AH123" s="393"/>
      <c r="AI123" s="173"/>
      <c r="AJ123" s="173"/>
      <c r="AK123" s="173"/>
      <c r="AL123" s="394"/>
      <c r="AM123" s="173"/>
      <c r="AN123" s="173"/>
      <c r="AO123" s="387"/>
      <c r="AP123" s="174"/>
      <c r="AQ123" s="174"/>
      <c r="AR123" s="174"/>
      <c r="AS123" s="395"/>
      <c r="AT123" s="396"/>
      <c r="AU123" s="396"/>
      <c r="AV123" s="396"/>
      <c r="AW123" s="396"/>
      <c r="AX123" s="396"/>
      <c r="AY123" s="396"/>
      <c r="AZ123" s="396"/>
      <c r="BA123" s="396"/>
      <c r="BB123" s="397"/>
      <c r="BC123" s="395"/>
      <c r="BD123" s="395"/>
      <c r="BE123" s="281" t="str">
        <f>IF(F123="","",IF(分岐管理シート!D123=1,"","error"))</f>
        <v/>
      </c>
      <c r="BF123" s="282" t="str">
        <f>IF(F123="","",IF(分岐管理シート!E123&gt;0,"","error"))</f>
        <v/>
      </c>
      <c r="BG123" s="283" t="str">
        <f>IF(F123="","",IF(分岐管理シート!G123=0,"error",""))</f>
        <v/>
      </c>
      <c r="BH123" s="283" t="str">
        <f>IF(F123="","",IF(分岐管理シート!H123=0,"error",""))</f>
        <v/>
      </c>
      <c r="BI123" s="284" t="str">
        <f>IF(F123="","",IF(分岐管理シート!I123=2,"","error"))</f>
        <v/>
      </c>
      <c r="BJ123" s="283" t="str">
        <f t="shared" si="1"/>
        <v/>
      </c>
      <c r="BK123" s="283" t="str">
        <f t="shared" si="2"/>
        <v/>
      </c>
      <c r="BL123" s="283" t="str">
        <f>IF(F123="","",IF(AND(分岐管理シート!D123=1,分岐管理シート!K123=1),"","error"))</f>
        <v/>
      </c>
      <c r="BM123" s="281" t="str">
        <f>IF(F123="","",IF(分岐管理シート!L123=2,"","error"))</f>
        <v/>
      </c>
      <c r="BN123" s="283" t="str">
        <f>IF(F123="","",IF(分岐管理シート!M123&lt;1,"error",""))</f>
        <v/>
      </c>
      <c r="BO123" s="283" t="str">
        <f>IF(F123="","",IF(AND(D123="R7_補正",分岐管理シート!M123&lt;12,分岐管理シート!M123&gt;0),"","error"))</f>
        <v/>
      </c>
      <c r="BP123" s="283" t="str">
        <f>IF(AND(分岐管理シート!M123&lt;&gt;1,SUM(分岐管理シート!N123:P123)&gt;0),"error","")</f>
        <v/>
      </c>
      <c r="BQ123" s="282" t="str">
        <f>IF(OR(AND(分岐管理シート!N123=0,OR(分岐管理シート!O123&lt;&gt;0,分岐管理シート!P123&lt;&gt;0)),AND(分岐管理シート!O123=0,分岐管理シート!P123&lt;&gt;0)),"error","")</f>
        <v/>
      </c>
      <c r="BR123" s="285" t="str" cm="1">
        <f t="array" ref="BR123">IF(SUMPRODUCT(COUNTIF(N123:P123,N123:P123))&gt;COUNTA(N123:P123),"error","")</f>
        <v/>
      </c>
      <c r="BS123" s="283" t="str">
        <f t="shared" si="3"/>
        <v/>
      </c>
      <c r="BT123" s="283" t="str">
        <f t="shared" si="4"/>
        <v/>
      </c>
      <c r="BU123" s="283" t="str">
        <f t="shared" si="5"/>
        <v/>
      </c>
      <c r="BV123" s="283" t="str">
        <f t="shared" si="6"/>
        <v/>
      </c>
      <c r="BW123" s="283" t="str">
        <f t="shared" si="9"/>
        <v/>
      </c>
      <c r="BX123" s="283" t="str">
        <f t="shared" si="7"/>
        <v/>
      </c>
      <c r="BY123" s="283" t="str">
        <f>IF(F123="","",IF(PRODUCT(分岐管理シート!AB123:'分岐管理シート'!AE123)=0,"error",""))</f>
        <v/>
      </c>
      <c r="BZ123" s="278" t="str">
        <f>IF(F123="","",IF(AND(AE123="○",分岐管理シート!AF123=0),"error",""))</f>
        <v/>
      </c>
      <c r="CA123" s="283" t="str">
        <f>IF(F123="","",IF(AND(分岐管理シート!AE123&lt;2,実施計画様式!AF123&lt;&gt;""),"error",""))</f>
        <v/>
      </c>
      <c r="CB123" s="282" t="str">
        <f>IF(F123="","",IF(AND(分岐管理シート!D123=1,分岐管理シート!AG123&gt;0,分岐管理シート!AG123&lt;24),"","error"))</f>
        <v/>
      </c>
      <c r="CC123" s="283"/>
      <c r="CD123" s="283" t="str">
        <f>IF(F123="","",IF(OR(分岐管理シート!AI123&lt;14,分岐管理シート!AI123&gt;25,分岐管理シート!AI123&gt;分岐管理シート!AJ123,分岐管理シート!AI123&gt;分岐管理シート!AK123),"error",""))</f>
        <v/>
      </c>
      <c r="CE123" s="283" t="str">
        <f>IF(F123="","",IF(OR(分岐管理シート!AJ123&lt;14,分岐管理シート!AJ123&gt;25,分岐管理シート!AJ123&lt;分岐管理シート!AI123,分岐管理シート!AJ123&gt;分岐管理シート!AK123),"error",""))</f>
        <v/>
      </c>
      <c r="CF123" s="282" t="str">
        <f>IF(F123="","",IF(OR(分岐管理シート!AK123&lt;14,分岐管理シート!AK123&gt;26,分岐管理シート!AK123&lt;分岐管理シート!AI123,分岐管理シート!AK123&lt;分岐管理シート!AJ123),"error",""))</f>
        <v/>
      </c>
      <c r="CG123" s="283" t="str">
        <f>IF(F123="","",IF(AND(AD123="－",分岐管理シート!AK123&gt;25),"error",""))</f>
        <v/>
      </c>
      <c r="CH123" s="283"/>
      <c r="CI123" s="278" t="str">
        <f>IF(F123="","",IF(分岐管理シート!AM123&lt;1,"error",""))</f>
        <v/>
      </c>
      <c r="CJ123" s="283" t="str">
        <f>IF(F123="","",IF(分岐管理シート!AN123&lt;1,"error",""))</f>
        <v/>
      </c>
      <c r="CK123" s="287" t="str">
        <f t="shared" si="8"/>
        <v/>
      </c>
      <c r="CL123" s="283" t="str">
        <f>IF(F123="","",IF(AND(SUM(分岐管理シート!AO123:AR123)&gt;180,分岐管理シート!AS123&lt;1),"error",""))</f>
        <v/>
      </c>
      <c r="CM123" s="283" t="str">
        <f>IF(F123="","",IF(AND(分岐管理シート!D123=1,分岐管理シート!BB123&gt;0,分岐管理シート!BB123&lt;7),"","error"))</f>
        <v/>
      </c>
      <c r="CN123" s="286"/>
      <c r="CO123" s="283" t="str">
        <f>IF(分岐管理シート!BP123=0,"","error")</f>
        <v/>
      </c>
      <c r="CP123" s="340" t="str">
        <f>IF(AND(F123="",SUM(分岐管理シート!D123:BB123)&gt;0),"error","")</f>
        <v/>
      </c>
    </row>
    <row r="124" spans="1:94" ht="55.05" customHeight="1">
      <c r="A124" s="29"/>
      <c r="B124" s="30"/>
      <c r="C124" s="130">
        <v>52</v>
      </c>
      <c r="D124" s="386"/>
      <c r="E124" s="386"/>
      <c r="F124" s="174"/>
      <c r="G124" s="174"/>
      <c r="H124" s="173"/>
      <c r="I124" s="174"/>
      <c r="J124" s="173"/>
      <c r="K124" s="174"/>
      <c r="L124" s="174"/>
      <c r="M124" s="174"/>
      <c r="N124" s="387"/>
      <c r="O124" s="174"/>
      <c r="P124" s="398"/>
      <c r="Q124" s="388"/>
      <c r="R124" s="389">
        <f t="shared" si="0"/>
        <v>0</v>
      </c>
      <c r="S124" s="390">
        <f t="shared" si="10"/>
        <v>0</v>
      </c>
      <c r="T124" s="391"/>
      <c r="U124" s="458"/>
      <c r="V124" s="458"/>
      <c r="W124" s="458"/>
      <c r="X124" s="458"/>
      <c r="Y124" s="391"/>
      <c r="Z124" s="391"/>
      <c r="AA124" s="173"/>
      <c r="AB124" s="174"/>
      <c r="AC124" s="392"/>
      <c r="AD124" s="392"/>
      <c r="AE124" s="392"/>
      <c r="AF124" s="393"/>
      <c r="AG124" s="393"/>
      <c r="AH124" s="393"/>
      <c r="AI124" s="173"/>
      <c r="AJ124" s="173"/>
      <c r="AK124" s="173"/>
      <c r="AL124" s="394"/>
      <c r="AM124" s="173"/>
      <c r="AN124" s="173"/>
      <c r="AO124" s="174"/>
      <c r="AP124" s="174"/>
      <c r="AQ124" s="174"/>
      <c r="AR124" s="174"/>
      <c r="AS124" s="395"/>
      <c r="AT124" s="396"/>
      <c r="AU124" s="396"/>
      <c r="AV124" s="396"/>
      <c r="AW124" s="396"/>
      <c r="AX124" s="396"/>
      <c r="AY124" s="396"/>
      <c r="AZ124" s="396"/>
      <c r="BA124" s="396"/>
      <c r="BB124" s="397"/>
      <c r="BC124" s="395"/>
      <c r="BD124" s="395"/>
      <c r="BE124" s="281" t="str">
        <f>IF(F124="","",IF(分岐管理シート!D124=1,"","error"))</f>
        <v/>
      </c>
      <c r="BF124" s="282" t="str">
        <f>IF(F124="","",IF(分岐管理シート!E124&gt;0,"","error"))</f>
        <v/>
      </c>
      <c r="BG124" s="283" t="str">
        <f>IF(F124="","",IF(分岐管理シート!G124=0,"error",""))</f>
        <v/>
      </c>
      <c r="BH124" s="283" t="str">
        <f>IF(F124="","",IF(分岐管理シート!H124=0,"error",""))</f>
        <v/>
      </c>
      <c r="BI124" s="284" t="str">
        <f>IF(F124="","",IF(分岐管理シート!I124=2,"","error"))</f>
        <v/>
      </c>
      <c r="BJ124" s="283" t="str">
        <f t="shared" si="1"/>
        <v/>
      </c>
      <c r="BK124" s="283" t="str">
        <f t="shared" si="2"/>
        <v/>
      </c>
      <c r="BL124" s="283" t="str">
        <f>IF(F124="","",IF(AND(分岐管理シート!D124=1,分岐管理シート!K124=1),"","error"))</f>
        <v/>
      </c>
      <c r="BM124" s="281" t="str">
        <f>IF(F124="","",IF(分岐管理シート!L124=2,"","error"))</f>
        <v/>
      </c>
      <c r="BN124" s="283" t="str">
        <f>IF(F124="","",IF(分岐管理シート!M124&lt;1,"error",""))</f>
        <v/>
      </c>
      <c r="BO124" s="283" t="str">
        <f>IF(F124="","",IF(AND(D124="R7_補正",分岐管理シート!M124&lt;12,分岐管理シート!M124&gt;0),"","error"))</f>
        <v/>
      </c>
      <c r="BP124" s="283" t="str">
        <f>IF(AND(分岐管理シート!M124&lt;&gt;1,SUM(分岐管理シート!N124:P124)&gt;0),"error","")</f>
        <v/>
      </c>
      <c r="BQ124" s="282" t="str">
        <f>IF(OR(AND(分岐管理シート!N124=0,OR(分岐管理シート!O124&lt;&gt;0,分岐管理シート!P124&lt;&gt;0)),AND(分岐管理シート!O124=0,分岐管理シート!P124&lt;&gt;0)),"error","")</f>
        <v/>
      </c>
      <c r="BR124" s="285" t="str" cm="1">
        <f t="array" ref="BR124">IF(SUMPRODUCT(COUNTIF(N124:P124,N124:P124))&gt;COUNTA(N124:P124),"error","")</f>
        <v/>
      </c>
      <c r="BS124" s="283" t="str">
        <f t="shared" si="3"/>
        <v/>
      </c>
      <c r="BT124" s="283" t="str">
        <f t="shared" si="4"/>
        <v/>
      </c>
      <c r="BU124" s="283" t="str">
        <f t="shared" si="5"/>
        <v/>
      </c>
      <c r="BV124" s="283" t="str">
        <f t="shared" si="6"/>
        <v/>
      </c>
      <c r="BW124" s="283" t="str">
        <f t="shared" si="9"/>
        <v/>
      </c>
      <c r="BX124" s="283" t="str">
        <f t="shared" si="7"/>
        <v/>
      </c>
      <c r="BY124" s="283" t="str">
        <f>IF(F124="","",IF(PRODUCT(分岐管理シート!AB124:'分岐管理シート'!AE124)=0,"error",""))</f>
        <v/>
      </c>
      <c r="BZ124" s="278" t="str">
        <f>IF(F124="","",IF(AND(AE124="○",分岐管理シート!AF124=0),"error",""))</f>
        <v/>
      </c>
      <c r="CA124" s="283" t="str">
        <f>IF(F124="","",IF(AND(分岐管理シート!AE124&lt;2,実施計画様式!AF124&lt;&gt;""),"error",""))</f>
        <v/>
      </c>
      <c r="CB124" s="282" t="str">
        <f>IF(F124="","",IF(AND(分岐管理シート!D124=1,分岐管理シート!AG124&gt;0,分岐管理シート!AG124&lt;24),"","error"))</f>
        <v/>
      </c>
      <c r="CC124" s="283"/>
      <c r="CD124" s="283" t="str">
        <f>IF(F124="","",IF(OR(分岐管理シート!AI124&lt;14,分岐管理シート!AI124&gt;25,分岐管理シート!AI124&gt;分岐管理シート!AJ124,分岐管理シート!AI124&gt;分岐管理シート!AK124),"error",""))</f>
        <v/>
      </c>
      <c r="CE124" s="283" t="str">
        <f>IF(F124="","",IF(OR(分岐管理シート!AJ124&lt;14,分岐管理シート!AJ124&gt;25,分岐管理シート!AJ124&lt;分岐管理シート!AI124,分岐管理シート!AJ124&gt;分岐管理シート!AK124),"error",""))</f>
        <v/>
      </c>
      <c r="CF124" s="282" t="str">
        <f>IF(F124="","",IF(OR(分岐管理シート!AK124&lt;14,分岐管理シート!AK124&gt;26,分岐管理シート!AK124&lt;分岐管理シート!AI124,分岐管理シート!AK124&lt;分岐管理シート!AJ124),"error",""))</f>
        <v/>
      </c>
      <c r="CG124" s="283" t="str">
        <f>IF(F124="","",IF(AND(AD124="－",分岐管理シート!AK124&gt;25),"error",""))</f>
        <v/>
      </c>
      <c r="CH124" s="283"/>
      <c r="CI124" s="278" t="str">
        <f>IF(F124="","",IF(分岐管理シート!AM124&lt;1,"error",""))</f>
        <v/>
      </c>
      <c r="CJ124" s="283" t="str">
        <f>IF(F124="","",IF(分岐管理シート!AN124&lt;1,"error",""))</f>
        <v/>
      </c>
      <c r="CK124" s="287" t="str">
        <f t="shared" si="8"/>
        <v/>
      </c>
      <c r="CL124" s="283" t="str">
        <f>IF(F124="","",IF(AND(SUM(分岐管理シート!AO124:AR124)&gt;180,分岐管理シート!AS124&lt;1),"error",""))</f>
        <v/>
      </c>
      <c r="CM124" s="283" t="str">
        <f>IF(F124="","",IF(AND(分岐管理シート!D124=1,分岐管理シート!BB124&gt;0,分岐管理シート!BB124&lt;7),"","error"))</f>
        <v/>
      </c>
      <c r="CN124" s="286"/>
      <c r="CO124" s="283" t="str">
        <f>IF(分岐管理シート!BP124=0,"","error")</f>
        <v/>
      </c>
      <c r="CP124" s="340" t="str">
        <f>IF(AND(F124="",SUM(分岐管理シート!D124:BB124)&gt;0),"error","")</f>
        <v/>
      </c>
    </row>
    <row r="125" spans="1:94" ht="55.05" customHeight="1">
      <c r="A125" s="29"/>
      <c r="B125" s="30"/>
      <c r="C125" s="130">
        <v>53</v>
      </c>
      <c r="D125" s="386"/>
      <c r="E125" s="386"/>
      <c r="F125" s="174"/>
      <c r="G125" s="174"/>
      <c r="H125" s="173"/>
      <c r="I125" s="174"/>
      <c r="J125" s="173"/>
      <c r="K125" s="174"/>
      <c r="L125" s="174"/>
      <c r="M125" s="174"/>
      <c r="N125" s="387"/>
      <c r="O125" s="174"/>
      <c r="P125" s="174"/>
      <c r="Q125" s="388"/>
      <c r="R125" s="389">
        <f t="shared" si="0"/>
        <v>0</v>
      </c>
      <c r="S125" s="390">
        <f t="shared" si="10"/>
        <v>0</v>
      </c>
      <c r="T125" s="391"/>
      <c r="U125" s="458"/>
      <c r="V125" s="458"/>
      <c r="W125" s="458"/>
      <c r="X125" s="458"/>
      <c r="Y125" s="391"/>
      <c r="Z125" s="391"/>
      <c r="AA125" s="173"/>
      <c r="AB125" s="174"/>
      <c r="AC125" s="392"/>
      <c r="AD125" s="392"/>
      <c r="AE125" s="392"/>
      <c r="AF125" s="393"/>
      <c r="AG125" s="393"/>
      <c r="AH125" s="393"/>
      <c r="AI125" s="173"/>
      <c r="AJ125" s="173"/>
      <c r="AK125" s="173"/>
      <c r="AL125" s="394"/>
      <c r="AM125" s="173"/>
      <c r="AN125" s="173"/>
      <c r="AO125" s="387"/>
      <c r="AP125" s="174"/>
      <c r="AQ125" s="174"/>
      <c r="AR125" s="174"/>
      <c r="AS125" s="395"/>
      <c r="AT125" s="396"/>
      <c r="AU125" s="396"/>
      <c r="AV125" s="396"/>
      <c r="AW125" s="396"/>
      <c r="AX125" s="396"/>
      <c r="AY125" s="396"/>
      <c r="AZ125" s="396"/>
      <c r="BA125" s="396"/>
      <c r="BB125" s="397"/>
      <c r="BC125" s="395"/>
      <c r="BD125" s="395"/>
      <c r="BE125" s="281" t="str">
        <f>IF(F125="","",IF(分岐管理シート!D125=1,"","error"))</f>
        <v/>
      </c>
      <c r="BF125" s="282" t="str">
        <f>IF(F125="","",IF(分岐管理シート!E125&gt;0,"","error"))</f>
        <v/>
      </c>
      <c r="BG125" s="283" t="str">
        <f>IF(F125="","",IF(分岐管理シート!G125=0,"error",""))</f>
        <v/>
      </c>
      <c r="BH125" s="283" t="str">
        <f>IF(F125="","",IF(分岐管理シート!H125=0,"error",""))</f>
        <v/>
      </c>
      <c r="BI125" s="284" t="str">
        <f>IF(F125="","",IF(分岐管理シート!I125=2,"","error"))</f>
        <v/>
      </c>
      <c r="BJ125" s="283" t="str">
        <f t="shared" si="1"/>
        <v/>
      </c>
      <c r="BK125" s="283" t="str">
        <f t="shared" si="2"/>
        <v/>
      </c>
      <c r="BL125" s="283" t="str">
        <f>IF(F125="","",IF(AND(分岐管理シート!D125=1,分岐管理シート!K125=1),"","error"))</f>
        <v/>
      </c>
      <c r="BM125" s="281" t="str">
        <f>IF(F125="","",IF(分岐管理シート!L125=2,"","error"))</f>
        <v/>
      </c>
      <c r="BN125" s="283" t="str">
        <f>IF(F125="","",IF(分岐管理シート!M125&lt;1,"error",""))</f>
        <v/>
      </c>
      <c r="BO125" s="283" t="str">
        <f>IF(F125="","",IF(AND(D125="R7_補正",分岐管理シート!M125&lt;12,分岐管理シート!M125&gt;0),"","error"))</f>
        <v/>
      </c>
      <c r="BP125" s="283" t="str">
        <f>IF(AND(分岐管理シート!M125&lt;&gt;1,SUM(分岐管理シート!N125:P125)&gt;0),"error","")</f>
        <v/>
      </c>
      <c r="BQ125" s="282" t="str">
        <f>IF(OR(AND(分岐管理シート!N125=0,OR(分岐管理シート!O125&lt;&gt;0,分岐管理シート!P125&lt;&gt;0)),AND(分岐管理シート!O125=0,分岐管理シート!P125&lt;&gt;0)),"error","")</f>
        <v/>
      </c>
      <c r="BR125" s="285" t="str" cm="1">
        <f t="array" ref="BR125">IF(SUMPRODUCT(COUNTIF(N125:P125,N125:P125))&gt;COUNTA(N125:P125),"error","")</f>
        <v/>
      </c>
      <c r="BS125" s="283" t="str">
        <f t="shared" si="3"/>
        <v/>
      </c>
      <c r="BT125" s="283" t="str">
        <f t="shared" si="4"/>
        <v/>
      </c>
      <c r="BU125" s="283" t="str">
        <f t="shared" si="5"/>
        <v/>
      </c>
      <c r="BV125" s="283" t="str">
        <f t="shared" si="6"/>
        <v/>
      </c>
      <c r="BW125" s="283" t="str">
        <f t="shared" si="9"/>
        <v/>
      </c>
      <c r="BX125" s="283" t="str">
        <f t="shared" si="7"/>
        <v/>
      </c>
      <c r="BY125" s="283" t="str">
        <f>IF(F125="","",IF(PRODUCT(分岐管理シート!AB125:'分岐管理シート'!AE125)=0,"error",""))</f>
        <v/>
      </c>
      <c r="BZ125" s="278" t="str">
        <f>IF(F125="","",IF(AND(AE125="○",分岐管理シート!AF125=0),"error",""))</f>
        <v/>
      </c>
      <c r="CA125" s="283" t="str">
        <f>IF(F125="","",IF(AND(分岐管理シート!AE125&lt;2,実施計画様式!AF125&lt;&gt;""),"error",""))</f>
        <v/>
      </c>
      <c r="CB125" s="282" t="str">
        <f>IF(F125="","",IF(AND(分岐管理シート!D125=1,分岐管理シート!AG125&gt;0,分岐管理シート!AG125&lt;24),"","error"))</f>
        <v/>
      </c>
      <c r="CC125" s="283"/>
      <c r="CD125" s="283" t="str">
        <f>IF(F125="","",IF(OR(分岐管理シート!AI125&lt;14,分岐管理シート!AI125&gt;25,分岐管理シート!AI125&gt;分岐管理シート!AJ125,分岐管理シート!AI125&gt;分岐管理シート!AK125),"error",""))</f>
        <v/>
      </c>
      <c r="CE125" s="283" t="str">
        <f>IF(F125="","",IF(OR(分岐管理シート!AJ125&lt;14,分岐管理シート!AJ125&gt;25,分岐管理シート!AJ125&lt;分岐管理シート!AI125,分岐管理シート!AJ125&gt;分岐管理シート!AK125),"error",""))</f>
        <v/>
      </c>
      <c r="CF125" s="282" t="str">
        <f>IF(F125="","",IF(OR(分岐管理シート!AK125&lt;14,分岐管理シート!AK125&gt;26,分岐管理シート!AK125&lt;分岐管理シート!AI125,分岐管理シート!AK125&lt;分岐管理シート!AJ125),"error",""))</f>
        <v/>
      </c>
      <c r="CG125" s="283" t="str">
        <f>IF(F125="","",IF(AND(AD125="－",分岐管理シート!AK125&gt;25),"error",""))</f>
        <v/>
      </c>
      <c r="CH125" s="283"/>
      <c r="CI125" s="278" t="str">
        <f>IF(F125="","",IF(分岐管理シート!AM125&lt;1,"error",""))</f>
        <v/>
      </c>
      <c r="CJ125" s="283" t="str">
        <f>IF(F125="","",IF(分岐管理シート!AN125&lt;1,"error",""))</f>
        <v/>
      </c>
      <c r="CK125" s="287" t="str">
        <f t="shared" si="8"/>
        <v/>
      </c>
      <c r="CL125" s="283" t="str">
        <f>IF(F125="","",IF(AND(SUM(分岐管理シート!AO125:AR125)&gt;180,分岐管理シート!AS125&lt;1),"error",""))</f>
        <v/>
      </c>
      <c r="CM125" s="283" t="str">
        <f>IF(F125="","",IF(AND(分岐管理シート!D125=1,分岐管理シート!BB125&gt;0,分岐管理シート!BB125&lt;7),"","error"))</f>
        <v/>
      </c>
      <c r="CN125" s="286"/>
      <c r="CO125" s="283" t="str">
        <f>IF(分岐管理シート!BP125=0,"","error")</f>
        <v/>
      </c>
      <c r="CP125" s="340" t="str">
        <f>IF(AND(F125="",SUM(分岐管理シート!D125:BB125)&gt;0),"error","")</f>
        <v/>
      </c>
    </row>
    <row r="126" spans="1:94" ht="55.05" customHeight="1">
      <c r="A126" s="29"/>
      <c r="B126" s="30"/>
      <c r="C126" s="130">
        <v>54</v>
      </c>
      <c r="D126" s="386"/>
      <c r="E126" s="386"/>
      <c r="F126" s="174"/>
      <c r="G126" s="174"/>
      <c r="H126" s="173"/>
      <c r="I126" s="174"/>
      <c r="J126" s="173"/>
      <c r="K126" s="174"/>
      <c r="L126" s="174"/>
      <c r="M126" s="174"/>
      <c r="N126" s="387"/>
      <c r="O126" s="174"/>
      <c r="P126" s="398"/>
      <c r="Q126" s="388"/>
      <c r="R126" s="389">
        <f t="shared" si="0"/>
        <v>0</v>
      </c>
      <c r="S126" s="390">
        <f t="shared" si="10"/>
        <v>0</v>
      </c>
      <c r="T126" s="391"/>
      <c r="U126" s="458"/>
      <c r="V126" s="458"/>
      <c r="W126" s="458"/>
      <c r="X126" s="458"/>
      <c r="Y126" s="391"/>
      <c r="Z126" s="391"/>
      <c r="AA126" s="173"/>
      <c r="AB126" s="174"/>
      <c r="AC126" s="392"/>
      <c r="AD126" s="392"/>
      <c r="AE126" s="392"/>
      <c r="AF126" s="393"/>
      <c r="AG126" s="393"/>
      <c r="AH126" s="393"/>
      <c r="AI126" s="173"/>
      <c r="AJ126" s="173"/>
      <c r="AK126" s="173"/>
      <c r="AL126" s="394"/>
      <c r="AM126" s="173"/>
      <c r="AN126" s="173"/>
      <c r="AO126" s="387"/>
      <c r="AP126" s="174"/>
      <c r="AQ126" s="174"/>
      <c r="AR126" s="174"/>
      <c r="AS126" s="395"/>
      <c r="AT126" s="396"/>
      <c r="AU126" s="396"/>
      <c r="AV126" s="396"/>
      <c r="AW126" s="396"/>
      <c r="AX126" s="396"/>
      <c r="AY126" s="396"/>
      <c r="AZ126" s="396"/>
      <c r="BA126" s="396"/>
      <c r="BB126" s="397"/>
      <c r="BC126" s="395"/>
      <c r="BD126" s="395"/>
      <c r="BE126" s="281" t="str">
        <f>IF(F126="","",IF(分岐管理シート!D126=1,"","error"))</f>
        <v/>
      </c>
      <c r="BF126" s="282" t="str">
        <f>IF(F126="","",IF(分岐管理シート!E126&gt;0,"","error"))</f>
        <v/>
      </c>
      <c r="BG126" s="283" t="str">
        <f>IF(F126="","",IF(分岐管理シート!G126=0,"error",""))</f>
        <v/>
      </c>
      <c r="BH126" s="283" t="str">
        <f>IF(F126="","",IF(分岐管理シート!H126=0,"error",""))</f>
        <v/>
      </c>
      <c r="BI126" s="284" t="str">
        <f>IF(F126="","",IF(分岐管理シート!I126=2,"","error"))</f>
        <v/>
      </c>
      <c r="BJ126" s="283" t="str">
        <f t="shared" si="1"/>
        <v/>
      </c>
      <c r="BK126" s="283" t="str">
        <f t="shared" si="2"/>
        <v/>
      </c>
      <c r="BL126" s="283" t="str">
        <f>IF(F126="","",IF(AND(分岐管理シート!D126=1,分岐管理シート!K126=1),"","error"))</f>
        <v/>
      </c>
      <c r="BM126" s="281" t="str">
        <f>IF(F126="","",IF(分岐管理シート!L126=2,"","error"))</f>
        <v/>
      </c>
      <c r="BN126" s="283" t="str">
        <f>IF(F126="","",IF(分岐管理シート!M126&lt;1,"error",""))</f>
        <v/>
      </c>
      <c r="BO126" s="283" t="str">
        <f>IF(F126="","",IF(AND(D126="R7_補正",分岐管理シート!M126&lt;12,分岐管理シート!M126&gt;0),"","error"))</f>
        <v/>
      </c>
      <c r="BP126" s="283" t="str">
        <f>IF(AND(分岐管理シート!M126&lt;&gt;1,SUM(分岐管理シート!N126:P126)&gt;0),"error","")</f>
        <v/>
      </c>
      <c r="BQ126" s="282" t="str">
        <f>IF(OR(AND(分岐管理シート!N126=0,OR(分岐管理シート!O126&lt;&gt;0,分岐管理シート!P126&lt;&gt;0)),AND(分岐管理シート!O126=0,分岐管理シート!P126&lt;&gt;0)),"error","")</f>
        <v/>
      </c>
      <c r="BR126" s="285" t="str" cm="1">
        <f t="array" ref="BR126">IF(SUMPRODUCT(COUNTIF(N126:P126,N126:P126))&gt;COUNTA(N126:P126),"error","")</f>
        <v/>
      </c>
      <c r="BS126" s="283" t="str">
        <f t="shared" si="3"/>
        <v/>
      </c>
      <c r="BT126" s="283" t="str">
        <f t="shared" si="4"/>
        <v/>
      </c>
      <c r="BU126" s="283" t="str">
        <f t="shared" si="5"/>
        <v/>
      </c>
      <c r="BV126" s="283" t="str">
        <f t="shared" si="6"/>
        <v/>
      </c>
      <c r="BW126" s="283" t="str">
        <f t="shared" si="9"/>
        <v/>
      </c>
      <c r="BX126" s="283" t="str">
        <f t="shared" si="7"/>
        <v/>
      </c>
      <c r="BY126" s="283" t="str">
        <f>IF(F126="","",IF(PRODUCT(分岐管理シート!AB126:'分岐管理シート'!AE126)=0,"error",""))</f>
        <v/>
      </c>
      <c r="BZ126" s="278" t="str">
        <f>IF(F126="","",IF(AND(AE126="○",分岐管理シート!AF126=0),"error",""))</f>
        <v/>
      </c>
      <c r="CA126" s="283" t="str">
        <f>IF(F126="","",IF(AND(分岐管理シート!AE126&lt;2,実施計画様式!AF126&lt;&gt;""),"error",""))</f>
        <v/>
      </c>
      <c r="CB126" s="282" t="str">
        <f>IF(F126="","",IF(AND(分岐管理シート!D126=1,分岐管理シート!AG126&gt;0,分岐管理シート!AG126&lt;24),"","error"))</f>
        <v/>
      </c>
      <c r="CC126" s="283"/>
      <c r="CD126" s="283" t="str">
        <f>IF(F126="","",IF(OR(分岐管理シート!AI126&lt;14,分岐管理シート!AI126&gt;25,分岐管理シート!AI126&gt;分岐管理シート!AJ126,分岐管理シート!AI126&gt;分岐管理シート!AK126),"error",""))</f>
        <v/>
      </c>
      <c r="CE126" s="283" t="str">
        <f>IF(F126="","",IF(OR(分岐管理シート!AJ126&lt;14,分岐管理シート!AJ126&gt;25,分岐管理シート!AJ126&lt;分岐管理シート!AI126,分岐管理シート!AJ126&gt;分岐管理シート!AK126),"error",""))</f>
        <v/>
      </c>
      <c r="CF126" s="282" t="str">
        <f>IF(F126="","",IF(OR(分岐管理シート!AK126&lt;14,分岐管理シート!AK126&gt;26,分岐管理シート!AK126&lt;分岐管理シート!AI126,分岐管理シート!AK126&lt;分岐管理シート!AJ126),"error",""))</f>
        <v/>
      </c>
      <c r="CG126" s="283" t="str">
        <f>IF(F126="","",IF(AND(AD126="－",分岐管理シート!AK126&gt;25),"error",""))</f>
        <v/>
      </c>
      <c r="CH126" s="283"/>
      <c r="CI126" s="278" t="str">
        <f>IF(F126="","",IF(分岐管理シート!AM126&lt;1,"error",""))</f>
        <v/>
      </c>
      <c r="CJ126" s="283" t="str">
        <f>IF(F126="","",IF(分岐管理シート!AN126&lt;1,"error",""))</f>
        <v/>
      </c>
      <c r="CK126" s="287" t="str">
        <f t="shared" si="8"/>
        <v/>
      </c>
      <c r="CL126" s="283" t="str">
        <f>IF(F126="","",IF(AND(SUM(分岐管理シート!AO126:AR126)&gt;180,分岐管理シート!AS126&lt;1),"error",""))</f>
        <v/>
      </c>
      <c r="CM126" s="283" t="str">
        <f>IF(F126="","",IF(AND(分岐管理シート!D126=1,分岐管理シート!BB126&gt;0,分岐管理シート!BB126&lt;7),"","error"))</f>
        <v/>
      </c>
      <c r="CN126" s="286"/>
      <c r="CO126" s="283" t="str">
        <f>IF(分岐管理シート!BP126=0,"","error")</f>
        <v/>
      </c>
      <c r="CP126" s="340" t="str">
        <f>IF(AND(F126="",SUM(分岐管理シート!D126:BB126)&gt;0),"error","")</f>
        <v/>
      </c>
    </row>
    <row r="127" spans="1:94" ht="55.05" customHeight="1">
      <c r="A127" s="29"/>
      <c r="B127" s="30"/>
      <c r="C127" s="130">
        <v>55</v>
      </c>
      <c r="D127" s="386"/>
      <c r="E127" s="386"/>
      <c r="F127" s="174"/>
      <c r="G127" s="174"/>
      <c r="H127" s="173"/>
      <c r="I127" s="174"/>
      <c r="J127" s="173"/>
      <c r="K127" s="174"/>
      <c r="L127" s="174"/>
      <c r="M127" s="174"/>
      <c r="N127" s="387"/>
      <c r="O127" s="174"/>
      <c r="P127" s="174"/>
      <c r="Q127" s="388"/>
      <c r="R127" s="389">
        <f t="shared" si="0"/>
        <v>0</v>
      </c>
      <c r="S127" s="390">
        <f t="shared" si="10"/>
        <v>0</v>
      </c>
      <c r="T127" s="391"/>
      <c r="U127" s="458"/>
      <c r="V127" s="458"/>
      <c r="W127" s="458"/>
      <c r="X127" s="458"/>
      <c r="Y127" s="391"/>
      <c r="Z127" s="391"/>
      <c r="AA127" s="173"/>
      <c r="AB127" s="174"/>
      <c r="AC127" s="392"/>
      <c r="AD127" s="392"/>
      <c r="AE127" s="392"/>
      <c r="AF127" s="393"/>
      <c r="AG127" s="393"/>
      <c r="AH127" s="393"/>
      <c r="AI127" s="173"/>
      <c r="AJ127" s="173"/>
      <c r="AK127" s="173"/>
      <c r="AL127" s="394"/>
      <c r="AM127" s="173"/>
      <c r="AN127" s="173"/>
      <c r="AO127" s="387"/>
      <c r="AP127" s="174"/>
      <c r="AQ127" s="174"/>
      <c r="AR127" s="174"/>
      <c r="AS127" s="395"/>
      <c r="AT127" s="396"/>
      <c r="AU127" s="396"/>
      <c r="AV127" s="396"/>
      <c r="AW127" s="396"/>
      <c r="AX127" s="396"/>
      <c r="AY127" s="396"/>
      <c r="AZ127" s="396"/>
      <c r="BA127" s="396"/>
      <c r="BB127" s="397"/>
      <c r="BC127" s="395"/>
      <c r="BD127" s="395"/>
      <c r="BE127" s="281" t="str">
        <f>IF(F127="","",IF(分岐管理シート!D127=1,"","error"))</f>
        <v/>
      </c>
      <c r="BF127" s="282" t="str">
        <f>IF(F127="","",IF(分岐管理シート!E127&gt;0,"","error"))</f>
        <v/>
      </c>
      <c r="BG127" s="283" t="str">
        <f>IF(F127="","",IF(分岐管理シート!G127=0,"error",""))</f>
        <v/>
      </c>
      <c r="BH127" s="283" t="str">
        <f>IF(F127="","",IF(分岐管理シート!H127=0,"error",""))</f>
        <v/>
      </c>
      <c r="BI127" s="284" t="str">
        <f>IF(F127="","",IF(分岐管理シート!I127=2,"","error"))</f>
        <v/>
      </c>
      <c r="BJ127" s="283" t="str">
        <f t="shared" si="1"/>
        <v/>
      </c>
      <c r="BK127" s="283" t="str">
        <f t="shared" si="2"/>
        <v/>
      </c>
      <c r="BL127" s="283" t="str">
        <f>IF(F127="","",IF(AND(分岐管理シート!D127=1,分岐管理シート!K127=1),"","error"))</f>
        <v/>
      </c>
      <c r="BM127" s="281" t="str">
        <f>IF(F127="","",IF(分岐管理シート!L127=2,"","error"))</f>
        <v/>
      </c>
      <c r="BN127" s="283" t="str">
        <f>IF(F127="","",IF(分岐管理シート!M127&lt;1,"error",""))</f>
        <v/>
      </c>
      <c r="BO127" s="283" t="str">
        <f>IF(F127="","",IF(AND(D127="R7_補正",分岐管理シート!M127&lt;12,分岐管理シート!M127&gt;0),"","error"))</f>
        <v/>
      </c>
      <c r="BP127" s="283" t="str">
        <f>IF(AND(分岐管理シート!M127&lt;&gt;1,SUM(分岐管理シート!N127:P127)&gt;0),"error","")</f>
        <v/>
      </c>
      <c r="BQ127" s="282" t="str">
        <f>IF(OR(AND(分岐管理シート!N127=0,OR(分岐管理シート!O127&lt;&gt;0,分岐管理シート!P127&lt;&gt;0)),AND(分岐管理シート!O127=0,分岐管理シート!P127&lt;&gt;0)),"error","")</f>
        <v/>
      </c>
      <c r="BR127" s="285" t="str" cm="1">
        <f t="array" ref="BR127">IF(SUMPRODUCT(COUNTIF(N127:P127,N127:P127))&gt;COUNTA(N127:P127),"error","")</f>
        <v/>
      </c>
      <c r="BS127" s="283" t="str">
        <f t="shared" si="3"/>
        <v/>
      </c>
      <c r="BT127" s="283" t="str">
        <f t="shared" si="4"/>
        <v/>
      </c>
      <c r="BU127" s="283" t="str">
        <f t="shared" si="5"/>
        <v/>
      </c>
      <c r="BV127" s="283" t="str">
        <f t="shared" si="6"/>
        <v/>
      </c>
      <c r="BW127" s="283" t="str">
        <f t="shared" si="9"/>
        <v/>
      </c>
      <c r="BX127" s="283" t="str">
        <f t="shared" si="7"/>
        <v/>
      </c>
      <c r="BY127" s="283" t="str">
        <f>IF(F127="","",IF(PRODUCT(分岐管理シート!AB127:'分岐管理シート'!AE127)=0,"error",""))</f>
        <v/>
      </c>
      <c r="BZ127" s="278" t="str">
        <f>IF(F127="","",IF(AND(AE127="○",分岐管理シート!AF127=0),"error",""))</f>
        <v/>
      </c>
      <c r="CA127" s="283" t="str">
        <f>IF(F127="","",IF(AND(分岐管理シート!AE127&lt;2,実施計画様式!AF127&lt;&gt;""),"error",""))</f>
        <v/>
      </c>
      <c r="CB127" s="282" t="str">
        <f>IF(F127="","",IF(AND(分岐管理シート!D127=1,分岐管理シート!AG127&gt;0,分岐管理シート!AG127&lt;24),"","error"))</f>
        <v/>
      </c>
      <c r="CC127" s="283"/>
      <c r="CD127" s="283" t="str">
        <f>IF(F127="","",IF(OR(分岐管理シート!AI127&lt;14,分岐管理シート!AI127&gt;25,分岐管理シート!AI127&gt;分岐管理シート!AJ127,分岐管理シート!AI127&gt;分岐管理シート!AK127),"error",""))</f>
        <v/>
      </c>
      <c r="CE127" s="283" t="str">
        <f>IF(F127="","",IF(OR(分岐管理シート!AJ127&lt;14,分岐管理シート!AJ127&gt;25,分岐管理シート!AJ127&lt;分岐管理シート!AI127,分岐管理シート!AJ127&gt;分岐管理シート!AK127),"error",""))</f>
        <v/>
      </c>
      <c r="CF127" s="282" t="str">
        <f>IF(F127="","",IF(OR(分岐管理シート!AK127&lt;14,分岐管理シート!AK127&gt;26,分岐管理シート!AK127&lt;分岐管理シート!AI127,分岐管理シート!AK127&lt;分岐管理シート!AJ127),"error",""))</f>
        <v/>
      </c>
      <c r="CG127" s="283" t="str">
        <f>IF(F127="","",IF(AND(AD127="－",分岐管理シート!AK127&gt;25),"error",""))</f>
        <v/>
      </c>
      <c r="CH127" s="283"/>
      <c r="CI127" s="278" t="str">
        <f>IF(F127="","",IF(分岐管理シート!AM127&lt;1,"error",""))</f>
        <v/>
      </c>
      <c r="CJ127" s="283" t="str">
        <f>IF(F127="","",IF(分岐管理シート!AN127&lt;1,"error",""))</f>
        <v/>
      </c>
      <c r="CK127" s="287" t="str">
        <f t="shared" si="8"/>
        <v/>
      </c>
      <c r="CL127" s="283" t="str">
        <f>IF(F127="","",IF(AND(SUM(分岐管理シート!AO127:AR127)&gt;180,分岐管理シート!AS127&lt;1),"error",""))</f>
        <v/>
      </c>
      <c r="CM127" s="283" t="str">
        <f>IF(F127="","",IF(AND(分岐管理シート!D127=1,分岐管理シート!BB127&gt;0,分岐管理シート!BB127&lt;7),"","error"))</f>
        <v/>
      </c>
      <c r="CN127" s="286"/>
      <c r="CO127" s="283" t="str">
        <f>IF(分岐管理シート!BP127=0,"","error")</f>
        <v/>
      </c>
      <c r="CP127" s="340" t="str">
        <f>IF(AND(F127="",SUM(分岐管理シート!D127:BB127)&gt;0),"error","")</f>
        <v/>
      </c>
    </row>
    <row r="128" spans="1:94" ht="55.05" customHeight="1">
      <c r="A128" s="29"/>
      <c r="B128" s="30"/>
      <c r="C128" s="130">
        <v>56</v>
      </c>
      <c r="D128" s="386"/>
      <c r="E128" s="386"/>
      <c r="F128" s="174"/>
      <c r="G128" s="174"/>
      <c r="H128" s="173"/>
      <c r="I128" s="174"/>
      <c r="J128" s="173"/>
      <c r="K128" s="174"/>
      <c r="L128" s="174"/>
      <c r="M128" s="174"/>
      <c r="N128" s="387"/>
      <c r="O128" s="174"/>
      <c r="P128" s="398"/>
      <c r="Q128" s="388"/>
      <c r="R128" s="389">
        <f t="shared" si="0"/>
        <v>0</v>
      </c>
      <c r="S128" s="390">
        <f t="shared" si="10"/>
        <v>0</v>
      </c>
      <c r="T128" s="391"/>
      <c r="U128" s="458"/>
      <c r="V128" s="458"/>
      <c r="W128" s="458"/>
      <c r="X128" s="458"/>
      <c r="Y128" s="391"/>
      <c r="Z128" s="391"/>
      <c r="AA128" s="173"/>
      <c r="AB128" s="174"/>
      <c r="AC128" s="392"/>
      <c r="AD128" s="392"/>
      <c r="AE128" s="392"/>
      <c r="AF128" s="393"/>
      <c r="AG128" s="393"/>
      <c r="AH128" s="393"/>
      <c r="AI128" s="173"/>
      <c r="AJ128" s="173"/>
      <c r="AK128" s="173"/>
      <c r="AL128" s="394"/>
      <c r="AM128" s="173"/>
      <c r="AN128" s="173"/>
      <c r="AO128" s="387"/>
      <c r="AP128" s="174"/>
      <c r="AQ128" s="174"/>
      <c r="AR128" s="174"/>
      <c r="AS128" s="395"/>
      <c r="AT128" s="396"/>
      <c r="AU128" s="396"/>
      <c r="AV128" s="396"/>
      <c r="AW128" s="396"/>
      <c r="AX128" s="396"/>
      <c r="AY128" s="396"/>
      <c r="AZ128" s="396"/>
      <c r="BA128" s="396"/>
      <c r="BB128" s="397"/>
      <c r="BC128" s="395"/>
      <c r="BD128" s="395"/>
      <c r="BE128" s="281" t="str">
        <f>IF(F128="","",IF(分岐管理シート!D128=1,"","error"))</f>
        <v/>
      </c>
      <c r="BF128" s="282" t="str">
        <f>IF(F128="","",IF(分岐管理シート!E128&gt;0,"","error"))</f>
        <v/>
      </c>
      <c r="BG128" s="283" t="str">
        <f>IF(F128="","",IF(分岐管理シート!G128=0,"error",""))</f>
        <v/>
      </c>
      <c r="BH128" s="283" t="str">
        <f>IF(F128="","",IF(分岐管理シート!H128=0,"error",""))</f>
        <v/>
      </c>
      <c r="BI128" s="284" t="str">
        <f>IF(F128="","",IF(分岐管理シート!I128=2,"","error"))</f>
        <v/>
      </c>
      <c r="BJ128" s="283" t="str">
        <f t="shared" si="1"/>
        <v/>
      </c>
      <c r="BK128" s="283" t="str">
        <f t="shared" si="2"/>
        <v/>
      </c>
      <c r="BL128" s="283" t="str">
        <f>IF(F128="","",IF(AND(分岐管理シート!D128=1,分岐管理シート!K128=1),"","error"))</f>
        <v/>
      </c>
      <c r="BM128" s="281" t="str">
        <f>IF(F128="","",IF(分岐管理シート!L128=2,"","error"))</f>
        <v/>
      </c>
      <c r="BN128" s="283" t="str">
        <f>IF(F128="","",IF(分岐管理シート!M128&lt;1,"error",""))</f>
        <v/>
      </c>
      <c r="BO128" s="283" t="str">
        <f>IF(F128="","",IF(AND(D128="R7_補正",分岐管理シート!M128&lt;12,分岐管理シート!M128&gt;0),"","error"))</f>
        <v/>
      </c>
      <c r="BP128" s="283" t="str">
        <f>IF(AND(分岐管理シート!M128&lt;&gt;1,SUM(分岐管理シート!N128:P128)&gt;0),"error","")</f>
        <v/>
      </c>
      <c r="BQ128" s="282" t="str">
        <f>IF(OR(AND(分岐管理シート!N128=0,OR(分岐管理シート!O128&lt;&gt;0,分岐管理シート!P128&lt;&gt;0)),AND(分岐管理シート!O128=0,分岐管理シート!P128&lt;&gt;0)),"error","")</f>
        <v/>
      </c>
      <c r="BR128" s="285" t="str" cm="1">
        <f t="array" ref="BR128">IF(SUMPRODUCT(COUNTIF(N128:P128,N128:P128))&gt;COUNTA(N128:P128),"error","")</f>
        <v/>
      </c>
      <c r="BS128" s="283" t="str">
        <f t="shared" si="3"/>
        <v/>
      </c>
      <c r="BT128" s="283" t="str">
        <f t="shared" si="4"/>
        <v/>
      </c>
      <c r="BU128" s="283" t="str">
        <f t="shared" si="5"/>
        <v/>
      </c>
      <c r="BV128" s="283" t="str">
        <f t="shared" si="6"/>
        <v/>
      </c>
      <c r="BW128" s="283" t="str">
        <f t="shared" si="9"/>
        <v/>
      </c>
      <c r="BX128" s="283" t="str">
        <f t="shared" si="7"/>
        <v/>
      </c>
      <c r="BY128" s="283" t="str">
        <f>IF(F128="","",IF(PRODUCT(分岐管理シート!AB128:'分岐管理シート'!AE128)=0,"error",""))</f>
        <v/>
      </c>
      <c r="BZ128" s="278" t="str">
        <f>IF(F128="","",IF(AND(AE128="○",分岐管理シート!AF128=0),"error",""))</f>
        <v/>
      </c>
      <c r="CA128" s="283" t="str">
        <f>IF(F128="","",IF(AND(分岐管理シート!AE128&lt;2,実施計画様式!AF128&lt;&gt;""),"error",""))</f>
        <v/>
      </c>
      <c r="CB128" s="282" t="str">
        <f>IF(F128="","",IF(AND(分岐管理シート!D128=1,分岐管理シート!AG128&gt;0,分岐管理シート!AG128&lt;24),"","error"))</f>
        <v/>
      </c>
      <c r="CC128" s="283"/>
      <c r="CD128" s="283" t="str">
        <f>IF(F128="","",IF(OR(分岐管理シート!AI128&lt;14,分岐管理シート!AI128&gt;25,分岐管理シート!AI128&gt;分岐管理シート!AJ128,分岐管理シート!AI128&gt;分岐管理シート!AK128),"error",""))</f>
        <v/>
      </c>
      <c r="CE128" s="283" t="str">
        <f>IF(F128="","",IF(OR(分岐管理シート!AJ128&lt;14,分岐管理シート!AJ128&gt;25,分岐管理シート!AJ128&lt;分岐管理シート!AI128,分岐管理シート!AJ128&gt;分岐管理シート!AK128),"error",""))</f>
        <v/>
      </c>
      <c r="CF128" s="282" t="str">
        <f>IF(F128="","",IF(OR(分岐管理シート!AK128&lt;14,分岐管理シート!AK128&gt;26,分岐管理シート!AK128&lt;分岐管理シート!AI128,分岐管理シート!AK128&lt;分岐管理シート!AJ128),"error",""))</f>
        <v/>
      </c>
      <c r="CG128" s="283" t="str">
        <f>IF(F128="","",IF(AND(AD128="－",分岐管理シート!AK128&gt;25),"error",""))</f>
        <v/>
      </c>
      <c r="CH128" s="283"/>
      <c r="CI128" s="278" t="str">
        <f>IF(F128="","",IF(分岐管理シート!AM128&lt;1,"error",""))</f>
        <v/>
      </c>
      <c r="CJ128" s="283" t="str">
        <f>IF(F128="","",IF(分岐管理シート!AN128&lt;1,"error",""))</f>
        <v/>
      </c>
      <c r="CK128" s="287" t="str">
        <f t="shared" si="8"/>
        <v/>
      </c>
      <c r="CL128" s="283" t="str">
        <f>IF(F128="","",IF(AND(SUM(分岐管理シート!AO128:AR128)&gt;180,分岐管理シート!AS128&lt;1),"error",""))</f>
        <v/>
      </c>
      <c r="CM128" s="283" t="str">
        <f>IF(F128="","",IF(AND(分岐管理シート!D128=1,分岐管理シート!BB128&gt;0,分岐管理シート!BB128&lt;7),"","error"))</f>
        <v/>
      </c>
      <c r="CN128" s="286"/>
      <c r="CO128" s="283" t="str">
        <f>IF(分岐管理シート!BP128=0,"","error")</f>
        <v/>
      </c>
      <c r="CP128" s="340" t="str">
        <f>IF(AND(F128="",SUM(分岐管理シート!D128:BB128)&gt;0),"error","")</f>
        <v/>
      </c>
    </row>
    <row r="129" spans="1:94" ht="55.05" customHeight="1">
      <c r="A129" s="29"/>
      <c r="B129" s="30"/>
      <c r="C129" s="130">
        <v>57</v>
      </c>
      <c r="D129" s="386"/>
      <c r="E129" s="386"/>
      <c r="F129" s="174"/>
      <c r="G129" s="174"/>
      <c r="H129" s="173"/>
      <c r="I129" s="174"/>
      <c r="J129" s="173"/>
      <c r="K129" s="174"/>
      <c r="L129" s="174"/>
      <c r="M129" s="174"/>
      <c r="N129" s="387"/>
      <c r="O129" s="174"/>
      <c r="P129" s="174"/>
      <c r="Q129" s="388"/>
      <c r="R129" s="389">
        <f t="shared" si="0"/>
        <v>0</v>
      </c>
      <c r="S129" s="390">
        <f t="shared" si="10"/>
        <v>0</v>
      </c>
      <c r="T129" s="391"/>
      <c r="U129" s="458"/>
      <c r="V129" s="458"/>
      <c r="W129" s="458"/>
      <c r="X129" s="458"/>
      <c r="Y129" s="391"/>
      <c r="Z129" s="391"/>
      <c r="AA129" s="173"/>
      <c r="AB129" s="174"/>
      <c r="AC129" s="392"/>
      <c r="AD129" s="392"/>
      <c r="AE129" s="392"/>
      <c r="AF129" s="393"/>
      <c r="AG129" s="393"/>
      <c r="AH129" s="393"/>
      <c r="AI129" s="173"/>
      <c r="AJ129" s="173"/>
      <c r="AK129" s="173"/>
      <c r="AL129" s="394"/>
      <c r="AM129" s="173"/>
      <c r="AN129" s="173"/>
      <c r="AO129" s="387"/>
      <c r="AP129" s="174"/>
      <c r="AQ129" s="174"/>
      <c r="AR129" s="174"/>
      <c r="AS129" s="395"/>
      <c r="AT129" s="396"/>
      <c r="AU129" s="396"/>
      <c r="AV129" s="396"/>
      <c r="AW129" s="396"/>
      <c r="AX129" s="396"/>
      <c r="AY129" s="396"/>
      <c r="AZ129" s="396"/>
      <c r="BA129" s="396"/>
      <c r="BB129" s="397"/>
      <c r="BC129" s="395"/>
      <c r="BD129" s="395"/>
      <c r="BE129" s="281" t="str">
        <f>IF(F129="","",IF(分岐管理シート!D129=1,"","error"))</f>
        <v/>
      </c>
      <c r="BF129" s="282" t="str">
        <f>IF(F129="","",IF(分岐管理シート!E129&gt;0,"","error"))</f>
        <v/>
      </c>
      <c r="BG129" s="283" t="str">
        <f>IF(F129="","",IF(分岐管理シート!G129=0,"error",""))</f>
        <v/>
      </c>
      <c r="BH129" s="283" t="str">
        <f>IF(F129="","",IF(分岐管理シート!H129=0,"error",""))</f>
        <v/>
      </c>
      <c r="BI129" s="284" t="str">
        <f>IF(F129="","",IF(分岐管理シート!I129=2,"","error"))</f>
        <v/>
      </c>
      <c r="BJ129" s="283" t="str">
        <f t="shared" si="1"/>
        <v/>
      </c>
      <c r="BK129" s="283" t="str">
        <f t="shared" si="2"/>
        <v/>
      </c>
      <c r="BL129" s="283" t="str">
        <f>IF(F129="","",IF(AND(分岐管理シート!D129=1,分岐管理シート!K129=1),"","error"))</f>
        <v/>
      </c>
      <c r="BM129" s="281" t="str">
        <f>IF(F129="","",IF(分岐管理シート!L129=2,"","error"))</f>
        <v/>
      </c>
      <c r="BN129" s="283" t="str">
        <f>IF(F129="","",IF(分岐管理シート!M129&lt;1,"error",""))</f>
        <v/>
      </c>
      <c r="BO129" s="283" t="str">
        <f>IF(F129="","",IF(AND(D129="R7_補正",分岐管理シート!M129&lt;12,分岐管理シート!M129&gt;0),"","error"))</f>
        <v/>
      </c>
      <c r="BP129" s="283" t="str">
        <f>IF(AND(分岐管理シート!M129&lt;&gt;1,SUM(分岐管理シート!N129:P129)&gt;0),"error","")</f>
        <v/>
      </c>
      <c r="BQ129" s="282" t="str">
        <f>IF(OR(AND(分岐管理シート!N129=0,OR(分岐管理シート!O129&lt;&gt;0,分岐管理シート!P129&lt;&gt;0)),AND(分岐管理シート!O129=0,分岐管理シート!P129&lt;&gt;0)),"error","")</f>
        <v/>
      </c>
      <c r="BR129" s="285" t="str" cm="1">
        <f t="array" ref="BR129">IF(SUMPRODUCT(COUNTIF(N129:P129,N129:P129))&gt;COUNTA(N129:P129),"error","")</f>
        <v/>
      </c>
      <c r="BS129" s="283" t="str">
        <f t="shared" si="3"/>
        <v/>
      </c>
      <c r="BT129" s="283" t="str">
        <f t="shared" si="4"/>
        <v/>
      </c>
      <c r="BU129" s="283" t="str">
        <f t="shared" si="5"/>
        <v/>
      </c>
      <c r="BV129" s="283" t="str">
        <f t="shared" si="6"/>
        <v/>
      </c>
      <c r="BW129" s="283" t="str">
        <f t="shared" si="9"/>
        <v/>
      </c>
      <c r="BX129" s="283" t="str">
        <f t="shared" si="7"/>
        <v/>
      </c>
      <c r="BY129" s="283" t="str">
        <f>IF(F129="","",IF(PRODUCT(分岐管理シート!AB129:'分岐管理シート'!AE129)=0,"error",""))</f>
        <v/>
      </c>
      <c r="BZ129" s="278" t="str">
        <f>IF(F129="","",IF(AND(AE129="○",分岐管理シート!AF129=0),"error",""))</f>
        <v/>
      </c>
      <c r="CA129" s="283" t="str">
        <f>IF(F129="","",IF(AND(分岐管理シート!AE129&lt;2,実施計画様式!AF129&lt;&gt;""),"error",""))</f>
        <v/>
      </c>
      <c r="CB129" s="282" t="str">
        <f>IF(F129="","",IF(AND(分岐管理シート!D129=1,分岐管理シート!AG129&gt;0,分岐管理シート!AG129&lt;24),"","error"))</f>
        <v/>
      </c>
      <c r="CC129" s="283"/>
      <c r="CD129" s="283" t="str">
        <f>IF(F129="","",IF(OR(分岐管理シート!AI129&lt;14,分岐管理シート!AI129&gt;25,分岐管理シート!AI129&gt;分岐管理シート!AJ129,分岐管理シート!AI129&gt;分岐管理シート!AK129),"error",""))</f>
        <v/>
      </c>
      <c r="CE129" s="283" t="str">
        <f>IF(F129="","",IF(OR(分岐管理シート!AJ129&lt;14,分岐管理シート!AJ129&gt;25,分岐管理シート!AJ129&lt;分岐管理シート!AI129,分岐管理シート!AJ129&gt;分岐管理シート!AK129),"error",""))</f>
        <v/>
      </c>
      <c r="CF129" s="282" t="str">
        <f>IF(F129="","",IF(OR(分岐管理シート!AK129&lt;14,分岐管理シート!AK129&gt;26,分岐管理シート!AK129&lt;分岐管理シート!AI129,分岐管理シート!AK129&lt;分岐管理シート!AJ129),"error",""))</f>
        <v/>
      </c>
      <c r="CG129" s="283" t="str">
        <f>IF(F129="","",IF(AND(AD129="－",分岐管理シート!AK129&gt;25),"error",""))</f>
        <v/>
      </c>
      <c r="CH129" s="283"/>
      <c r="CI129" s="278" t="str">
        <f>IF(F129="","",IF(分岐管理シート!AM129&lt;1,"error",""))</f>
        <v/>
      </c>
      <c r="CJ129" s="283" t="str">
        <f>IF(F129="","",IF(分岐管理シート!AN129&lt;1,"error",""))</f>
        <v/>
      </c>
      <c r="CK129" s="287" t="str">
        <f t="shared" si="8"/>
        <v/>
      </c>
      <c r="CL129" s="283" t="str">
        <f>IF(F129="","",IF(AND(SUM(分岐管理シート!AO129:AR129)&gt;180,分岐管理シート!AS129&lt;1),"error",""))</f>
        <v/>
      </c>
      <c r="CM129" s="283" t="str">
        <f>IF(F129="","",IF(AND(分岐管理シート!D129=1,分岐管理シート!BB129&gt;0,分岐管理シート!BB129&lt;7),"","error"))</f>
        <v/>
      </c>
      <c r="CN129" s="286"/>
      <c r="CO129" s="283" t="str">
        <f>IF(分岐管理シート!BP129=0,"","error")</f>
        <v/>
      </c>
      <c r="CP129" s="340" t="str">
        <f>IF(AND(F129="",SUM(分岐管理シート!D129:BB129)&gt;0),"error","")</f>
        <v/>
      </c>
    </row>
    <row r="130" spans="1:94" ht="55.05" customHeight="1">
      <c r="A130" s="29"/>
      <c r="B130" s="30"/>
      <c r="C130" s="130">
        <v>58</v>
      </c>
      <c r="D130" s="386"/>
      <c r="E130" s="386"/>
      <c r="F130" s="174"/>
      <c r="G130" s="174"/>
      <c r="H130" s="173"/>
      <c r="I130" s="174"/>
      <c r="J130" s="173"/>
      <c r="K130" s="174"/>
      <c r="L130" s="174"/>
      <c r="M130" s="174"/>
      <c r="N130" s="387"/>
      <c r="O130" s="174"/>
      <c r="P130" s="398"/>
      <c r="Q130" s="388"/>
      <c r="R130" s="389">
        <f t="shared" si="0"/>
        <v>0</v>
      </c>
      <c r="S130" s="390">
        <f t="shared" si="10"/>
        <v>0</v>
      </c>
      <c r="T130" s="391"/>
      <c r="U130" s="458"/>
      <c r="V130" s="458"/>
      <c r="W130" s="458"/>
      <c r="X130" s="458"/>
      <c r="Y130" s="391"/>
      <c r="Z130" s="391"/>
      <c r="AA130" s="173"/>
      <c r="AB130" s="174"/>
      <c r="AC130" s="392"/>
      <c r="AD130" s="392"/>
      <c r="AE130" s="392"/>
      <c r="AF130" s="393"/>
      <c r="AG130" s="393"/>
      <c r="AH130" s="393"/>
      <c r="AI130" s="173"/>
      <c r="AJ130" s="173"/>
      <c r="AK130" s="173"/>
      <c r="AL130" s="394"/>
      <c r="AM130" s="173"/>
      <c r="AN130" s="173"/>
      <c r="AO130" s="387"/>
      <c r="AP130" s="174"/>
      <c r="AQ130" s="174"/>
      <c r="AR130" s="174"/>
      <c r="AS130" s="395"/>
      <c r="AT130" s="396"/>
      <c r="AU130" s="396"/>
      <c r="AV130" s="396"/>
      <c r="AW130" s="396"/>
      <c r="AX130" s="396"/>
      <c r="AY130" s="396"/>
      <c r="AZ130" s="396"/>
      <c r="BA130" s="396"/>
      <c r="BB130" s="397"/>
      <c r="BC130" s="395"/>
      <c r="BD130" s="395"/>
      <c r="BE130" s="281" t="str">
        <f>IF(F130="","",IF(分岐管理シート!D130=1,"","error"))</f>
        <v/>
      </c>
      <c r="BF130" s="282" t="str">
        <f>IF(F130="","",IF(分岐管理シート!E130&gt;0,"","error"))</f>
        <v/>
      </c>
      <c r="BG130" s="283" t="str">
        <f>IF(F130="","",IF(分岐管理シート!G130=0,"error",""))</f>
        <v/>
      </c>
      <c r="BH130" s="283" t="str">
        <f>IF(F130="","",IF(分岐管理シート!H130=0,"error",""))</f>
        <v/>
      </c>
      <c r="BI130" s="284" t="str">
        <f>IF(F130="","",IF(分岐管理シート!I130=2,"","error"))</f>
        <v/>
      </c>
      <c r="BJ130" s="283" t="str">
        <f t="shared" si="1"/>
        <v/>
      </c>
      <c r="BK130" s="283" t="str">
        <f t="shared" si="2"/>
        <v/>
      </c>
      <c r="BL130" s="283" t="str">
        <f>IF(F130="","",IF(AND(分岐管理シート!D130=1,分岐管理シート!K130=1),"","error"))</f>
        <v/>
      </c>
      <c r="BM130" s="281" t="str">
        <f>IF(F130="","",IF(分岐管理シート!L130=2,"","error"))</f>
        <v/>
      </c>
      <c r="BN130" s="283" t="str">
        <f>IF(F130="","",IF(分岐管理シート!M130&lt;1,"error",""))</f>
        <v/>
      </c>
      <c r="BO130" s="283" t="str">
        <f>IF(F130="","",IF(AND(D130="R7_補正",分岐管理シート!M130&lt;12,分岐管理シート!M130&gt;0),"","error"))</f>
        <v/>
      </c>
      <c r="BP130" s="283" t="str">
        <f>IF(AND(分岐管理シート!M130&lt;&gt;1,SUM(分岐管理シート!N130:P130)&gt;0),"error","")</f>
        <v/>
      </c>
      <c r="BQ130" s="282" t="str">
        <f>IF(OR(AND(分岐管理シート!N130=0,OR(分岐管理シート!O130&lt;&gt;0,分岐管理シート!P130&lt;&gt;0)),AND(分岐管理シート!O130=0,分岐管理シート!P130&lt;&gt;0)),"error","")</f>
        <v/>
      </c>
      <c r="BR130" s="285" t="str" cm="1">
        <f t="array" ref="BR130">IF(SUMPRODUCT(COUNTIF(N130:P130,N130:P130))&gt;COUNTA(N130:P130),"error","")</f>
        <v/>
      </c>
      <c r="BS130" s="283" t="str">
        <f t="shared" si="3"/>
        <v/>
      </c>
      <c r="BT130" s="283" t="str">
        <f t="shared" si="4"/>
        <v/>
      </c>
      <c r="BU130" s="283" t="str">
        <f t="shared" si="5"/>
        <v/>
      </c>
      <c r="BV130" s="283" t="str">
        <f t="shared" si="6"/>
        <v/>
      </c>
      <c r="BW130" s="283" t="str">
        <f t="shared" si="9"/>
        <v/>
      </c>
      <c r="BX130" s="283" t="str">
        <f t="shared" si="7"/>
        <v/>
      </c>
      <c r="BY130" s="283" t="str">
        <f>IF(F130="","",IF(PRODUCT(分岐管理シート!AB130:'分岐管理シート'!AE130)=0,"error",""))</f>
        <v/>
      </c>
      <c r="BZ130" s="278" t="str">
        <f>IF(F130="","",IF(AND(AE130="○",分岐管理シート!AF130=0),"error",""))</f>
        <v/>
      </c>
      <c r="CA130" s="283" t="str">
        <f>IF(F130="","",IF(AND(分岐管理シート!AE130&lt;2,実施計画様式!AF130&lt;&gt;""),"error",""))</f>
        <v/>
      </c>
      <c r="CB130" s="282" t="str">
        <f>IF(F130="","",IF(AND(分岐管理シート!D130=1,分岐管理シート!AG130&gt;0,分岐管理シート!AG130&lt;24),"","error"))</f>
        <v/>
      </c>
      <c r="CC130" s="283"/>
      <c r="CD130" s="283" t="str">
        <f>IF(F130="","",IF(OR(分岐管理シート!AI130&lt;14,分岐管理シート!AI130&gt;25,分岐管理シート!AI130&gt;分岐管理シート!AJ130,分岐管理シート!AI130&gt;分岐管理シート!AK130),"error",""))</f>
        <v/>
      </c>
      <c r="CE130" s="283" t="str">
        <f>IF(F130="","",IF(OR(分岐管理シート!AJ130&lt;14,分岐管理シート!AJ130&gt;25,分岐管理シート!AJ130&lt;分岐管理シート!AI130,分岐管理シート!AJ130&gt;分岐管理シート!AK130),"error",""))</f>
        <v/>
      </c>
      <c r="CF130" s="282" t="str">
        <f>IF(F130="","",IF(OR(分岐管理シート!AK130&lt;14,分岐管理シート!AK130&gt;26,分岐管理シート!AK130&lt;分岐管理シート!AI130,分岐管理シート!AK130&lt;分岐管理シート!AJ130),"error",""))</f>
        <v/>
      </c>
      <c r="CG130" s="283" t="str">
        <f>IF(F130="","",IF(AND(AD130="－",分岐管理シート!AK130&gt;25),"error",""))</f>
        <v/>
      </c>
      <c r="CH130" s="283"/>
      <c r="CI130" s="278" t="str">
        <f>IF(F130="","",IF(分岐管理シート!AM130&lt;1,"error",""))</f>
        <v/>
      </c>
      <c r="CJ130" s="283" t="str">
        <f>IF(F130="","",IF(分岐管理シート!AN130&lt;1,"error",""))</f>
        <v/>
      </c>
      <c r="CK130" s="287" t="str">
        <f t="shared" si="8"/>
        <v/>
      </c>
      <c r="CL130" s="283" t="str">
        <f>IF(F130="","",IF(AND(SUM(分岐管理シート!AO130:AR130)&gt;180,分岐管理シート!AS130&lt;1),"error",""))</f>
        <v/>
      </c>
      <c r="CM130" s="283" t="str">
        <f>IF(F130="","",IF(AND(分岐管理シート!D130=1,分岐管理シート!BB130&gt;0,分岐管理シート!BB130&lt;7),"","error"))</f>
        <v/>
      </c>
      <c r="CN130" s="286"/>
      <c r="CO130" s="283" t="str">
        <f>IF(分岐管理シート!BP130=0,"","error")</f>
        <v/>
      </c>
      <c r="CP130" s="340" t="str">
        <f>IF(AND(F130="",SUM(分岐管理シート!D130:BB130)&gt;0),"error","")</f>
        <v/>
      </c>
    </row>
    <row r="131" spans="1:94" ht="55.05" customHeight="1">
      <c r="A131" s="29"/>
      <c r="B131" s="30"/>
      <c r="C131" s="130">
        <v>59</v>
      </c>
      <c r="D131" s="386"/>
      <c r="E131" s="386"/>
      <c r="F131" s="174"/>
      <c r="G131" s="174"/>
      <c r="H131" s="173"/>
      <c r="I131" s="174"/>
      <c r="J131" s="173"/>
      <c r="K131" s="174"/>
      <c r="L131" s="174"/>
      <c r="M131" s="174"/>
      <c r="N131" s="387"/>
      <c r="O131" s="174"/>
      <c r="P131" s="174"/>
      <c r="Q131" s="388"/>
      <c r="R131" s="389">
        <f t="shared" si="0"/>
        <v>0</v>
      </c>
      <c r="S131" s="390">
        <f t="shared" si="10"/>
        <v>0</v>
      </c>
      <c r="T131" s="391"/>
      <c r="U131" s="458"/>
      <c r="V131" s="458"/>
      <c r="W131" s="458"/>
      <c r="X131" s="458"/>
      <c r="Y131" s="391"/>
      <c r="Z131" s="391"/>
      <c r="AA131" s="173"/>
      <c r="AB131" s="174"/>
      <c r="AC131" s="392"/>
      <c r="AD131" s="392"/>
      <c r="AE131" s="392"/>
      <c r="AF131" s="393"/>
      <c r="AG131" s="393"/>
      <c r="AH131" s="393"/>
      <c r="AI131" s="173"/>
      <c r="AJ131" s="173"/>
      <c r="AK131" s="173"/>
      <c r="AL131" s="394"/>
      <c r="AM131" s="173"/>
      <c r="AN131" s="173"/>
      <c r="AO131" s="387"/>
      <c r="AP131" s="174"/>
      <c r="AQ131" s="174"/>
      <c r="AR131" s="174"/>
      <c r="AS131" s="395"/>
      <c r="AT131" s="396"/>
      <c r="AU131" s="396"/>
      <c r="AV131" s="396"/>
      <c r="AW131" s="396"/>
      <c r="AX131" s="396"/>
      <c r="AY131" s="396"/>
      <c r="AZ131" s="396"/>
      <c r="BA131" s="396"/>
      <c r="BB131" s="397"/>
      <c r="BC131" s="395"/>
      <c r="BD131" s="395"/>
      <c r="BE131" s="281" t="str">
        <f>IF(F131="","",IF(分岐管理シート!D131=1,"","error"))</f>
        <v/>
      </c>
      <c r="BF131" s="282" t="str">
        <f>IF(F131="","",IF(分岐管理シート!E131&gt;0,"","error"))</f>
        <v/>
      </c>
      <c r="BG131" s="283" t="str">
        <f>IF(F131="","",IF(分岐管理シート!G131=0,"error",""))</f>
        <v/>
      </c>
      <c r="BH131" s="283" t="str">
        <f>IF(F131="","",IF(分岐管理シート!H131=0,"error",""))</f>
        <v/>
      </c>
      <c r="BI131" s="284" t="str">
        <f>IF(F131="","",IF(分岐管理シート!I131=2,"","error"))</f>
        <v/>
      </c>
      <c r="BJ131" s="283" t="str">
        <f t="shared" si="1"/>
        <v/>
      </c>
      <c r="BK131" s="283" t="str">
        <f t="shared" si="2"/>
        <v/>
      </c>
      <c r="BL131" s="283" t="str">
        <f>IF(F131="","",IF(AND(分岐管理シート!D131=1,分岐管理シート!K131=1),"","error"))</f>
        <v/>
      </c>
      <c r="BM131" s="281" t="str">
        <f>IF(F131="","",IF(分岐管理シート!L131=2,"","error"))</f>
        <v/>
      </c>
      <c r="BN131" s="283" t="str">
        <f>IF(F131="","",IF(分岐管理シート!M131&lt;1,"error",""))</f>
        <v/>
      </c>
      <c r="BO131" s="283" t="str">
        <f>IF(F131="","",IF(AND(D131="R7_補正",分岐管理シート!M131&lt;12,分岐管理シート!M131&gt;0),"","error"))</f>
        <v/>
      </c>
      <c r="BP131" s="283" t="str">
        <f>IF(AND(分岐管理シート!M131&lt;&gt;1,SUM(分岐管理シート!N131:P131)&gt;0),"error","")</f>
        <v/>
      </c>
      <c r="BQ131" s="282" t="str">
        <f>IF(OR(AND(分岐管理シート!N131=0,OR(分岐管理シート!O131&lt;&gt;0,分岐管理シート!P131&lt;&gt;0)),AND(分岐管理シート!O131=0,分岐管理シート!P131&lt;&gt;0)),"error","")</f>
        <v/>
      </c>
      <c r="BR131" s="285" t="str" cm="1">
        <f t="array" ref="BR131">IF(SUMPRODUCT(COUNTIF(N131:P131,N131:P131))&gt;COUNTA(N131:P131),"error","")</f>
        <v/>
      </c>
      <c r="BS131" s="283" t="str">
        <f t="shared" si="3"/>
        <v/>
      </c>
      <c r="BT131" s="283" t="str">
        <f t="shared" si="4"/>
        <v/>
      </c>
      <c r="BU131" s="283" t="str">
        <f t="shared" si="5"/>
        <v/>
      </c>
      <c r="BV131" s="283" t="str">
        <f t="shared" si="6"/>
        <v/>
      </c>
      <c r="BW131" s="283" t="str">
        <f t="shared" si="9"/>
        <v/>
      </c>
      <c r="BX131" s="283" t="str">
        <f t="shared" si="7"/>
        <v/>
      </c>
      <c r="BY131" s="283" t="str">
        <f>IF(F131="","",IF(PRODUCT(分岐管理シート!AB131:'分岐管理シート'!AE131)=0,"error",""))</f>
        <v/>
      </c>
      <c r="BZ131" s="278" t="str">
        <f>IF(F131="","",IF(AND(AE131="○",分岐管理シート!AF131=0),"error",""))</f>
        <v/>
      </c>
      <c r="CA131" s="283" t="str">
        <f>IF(F131="","",IF(AND(分岐管理シート!AE131&lt;2,実施計画様式!AF131&lt;&gt;""),"error",""))</f>
        <v/>
      </c>
      <c r="CB131" s="282" t="str">
        <f>IF(F131="","",IF(AND(分岐管理シート!D131=1,分岐管理シート!AG131&gt;0,分岐管理シート!AG131&lt;24),"","error"))</f>
        <v/>
      </c>
      <c r="CC131" s="283"/>
      <c r="CD131" s="283" t="str">
        <f>IF(F131="","",IF(OR(分岐管理シート!AI131&lt;14,分岐管理シート!AI131&gt;25,分岐管理シート!AI131&gt;分岐管理シート!AJ131,分岐管理シート!AI131&gt;分岐管理シート!AK131),"error",""))</f>
        <v/>
      </c>
      <c r="CE131" s="283" t="str">
        <f>IF(F131="","",IF(OR(分岐管理シート!AJ131&lt;14,分岐管理シート!AJ131&gt;25,分岐管理シート!AJ131&lt;分岐管理シート!AI131,分岐管理シート!AJ131&gt;分岐管理シート!AK131),"error",""))</f>
        <v/>
      </c>
      <c r="CF131" s="282" t="str">
        <f>IF(F131="","",IF(OR(分岐管理シート!AK131&lt;14,分岐管理シート!AK131&gt;26,分岐管理シート!AK131&lt;分岐管理シート!AI131,分岐管理シート!AK131&lt;分岐管理シート!AJ131),"error",""))</f>
        <v/>
      </c>
      <c r="CG131" s="283" t="str">
        <f>IF(F131="","",IF(AND(AD131="－",分岐管理シート!AK131&gt;25),"error",""))</f>
        <v/>
      </c>
      <c r="CH131" s="283"/>
      <c r="CI131" s="278" t="str">
        <f>IF(F131="","",IF(分岐管理シート!AM131&lt;1,"error",""))</f>
        <v/>
      </c>
      <c r="CJ131" s="283" t="str">
        <f>IF(F131="","",IF(分岐管理シート!AN131&lt;1,"error",""))</f>
        <v/>
      </c>
      <c r="CK131" s="287" t="str">
        <f t="shared" si="8"/>
        <v/>
      </c>
      <c r="CL131" s="283" t="str">
        <f>IF(F131="","",IF(AND(SUM(分岐管理シート!AO131:AR131)&gt;180,分岐管理シート!AS131&lt;1),"error",""))</f>
        <v/>
      </c>
      <c r="CM131" s="283" t="str">
        <f>IF(F131="","",IF(AND(分岐管理シート!D131=1,分岐管理シート!BB131&gt;0,分岐管理シート!BB131&lt;7),"","error"))</f>
        <v/>
      </c>
      <c r="CN131" s="286"/>
      <c r="CO131" s="283" t="str">
        <f>IF(分岐管理シート!BP131=0,"","error")</f>
        <v/>
      </c>
      <c r="CP131" s="340" t="str">
        <f>IF(AND(F131="",SUM(分岐管理シート!D131:BB131)&gt;0),"error","")</f>
        <v/>
      </c>
    </row>
    <row r="132" spans="1:94" ht="55.05" customHeight="1">
      <c r="A132" s="29"/>
      <c r="B132" s="30"/>
      <c r="C132" s="130">
        <v>60</v>
      </c>
      <c r="D132" s="386"/>
      <c r="E132" s="386"/>
      <c r="F132" s="174"/>
      <c r="G132" s="174"/>
      <c r="H132" s="173"/>
      <c r="I132" s="174"/>
      <c r="J132" s="173"/>
      <c r="K132" s="174"/>
      <c r="L132" s="174"/>
      <c r="M132" s="174"/>
      <c r="N132" s="387"/>
      <c r="O132" s="174"/>
      <c r="P132" s="398"/>
      <c r="Q132" s="388"/>
      <c r="R132" s="389">
        <f t="shared" si="0"/>
        <v>0</v>
      </c>
      <c r="S132" s="390">
        <f t="shared" si="10"/>
        <v>0</v>
      </c>
      <c r="T132" s="391"/>
      <c r="U132" s="458"/>
      <c r="V132" s="458"/>
      <c r="W132" s="458"/>
      <c r="X132" s="458"/>
      <c r="Y132" s="391"/>
      <c r="Z132" s="391"/>
      <c r="AA132" s="173"/>
      <c r="AB132" s="174"/>
      <c r="AC132" s="392"/>
      <c r="AD132" s="392"/>
      <c r="AE132" s="392"/>
      <c r="AF132" s="393"/>
      <c r="AG132" s="393"/>
      <c r="AH132" s="393"/>
      <c r="AI132" s="173"/>
      <c r="AJ132" s="173"/>
      <c r="AK132" s="173"/>
      <c r="AL132" s="394"/>
      <c r="AM132" s="173"/>
      <c r="AN132" s="173"/>
      <c r="AO132" s="387"/>
      <c r="AP132" s="174"/>
      <c r="AQ132" s="174"/>
      <c r="AR132" s="174"/>
      <c r="AS132" s="395"/>
      <c r="AT132" s="396"/>
      <c r="AU132" s="396"/>
      <c r="AV132" s="396"/>
      <c r="AW132" s="396"/>
      <c r="AX132" s="396"/>
      <c r="AY132" s="396"/>
      <c r="AZ132" s="396"/>
      <c r="BA132" s="396"/>
      <c r="BB132" s="397"/>
      <c r="BC132" s="395"/>
      <c r="BD132" s="395"/>
      <c r="BE132" s="281" t="str">
        <f>IF(F132="","",IF(分岐管理シート!D132=1,"","error"))</f>
        <v/>
      </c>
      <c r="BF132" s="282" t="str">
        <f>IF(F132="","",IF(分岐管理シート!E132&gt;0,"","error"))</f>
        <v/>
      </c>
      <c r="BG132" s="283" t="str">
        <f>IF(F132="","",IF(分岐管理シート!G132=0,"error",""))</f>
        <v/>
      </c>
      <c r="BH132" s="283" t="str">
        <f>IF(F132="","",IF(分岐管理シート!H132=0,"error",""))</f>
        <v/>
      </c>
      <c r="BI132" s="284" t="str">
        <f>IF(F132="","",IF(分岐管理シート!I132=2,"","error"))</f>
        <v/>
      </c>
      <c r="BJ132" s="283" t="str">
        <f t="shared" si="1"/>
        <v/>
      </c>
      <c r="BK132" s="283" t="str">
        <f t="shared" si="2"/>
        <v/>
      </c>
      <c r="BL132" s="283" t="str">
        <f>IF(F132="","",IF(AND(分岐管理シート!D132=1,分岐管理シート!K132=1),"","error"))</f>
        <v/>
      </c>
      <c r="BM132" s="281" t="str">
        <f>IF(F132="","",IF(分岐管理シート!L132=2,"","error"))</f>
        <v/>
      </c>
      <c r="BN132" s="283" t="str">
        <f>IF(F132="","",IF(分岐管理シート!M132&lt;1,"error",""))</f>
        <v/>
      </c>
      <c r="BO132" s="283" t="str">
        <f>IF(F132="","",IF(AND(D132="R7_補正",分岐管理シート!M132&lt;12,分岐管理シート!M132&gt;0),"","error"))</f>
        <v/>
      </c>
      <c r="BP132" s="283" t="str">
        <f>IF(AND(分岐管理シート!M132&lt;&gt;1,SUM(分岐管理シート!N132:P132)&gt;0),"error","")</f>
        <v/>
      </c>
      <c r="BQ132" s="282" t="str">
        <f>IF(OR(AND(分岐管理シート!N132=0,OR(分岐管理シート!O132&lt;&gt;0,分岐管理シート!P132&lt;&gt;0)),AND(分岐管理シート!O132=0,分岐管理シート!P132&lt;&gt;0)),"error","")</f>
        <v/>
      </c>
      <c r="BR132" s="285" t="str" cm="1">
        <f t="array" ref="BR132">IF(SUMPRODUCT(COUNTIF(N132:P132,N132:P132))&gt;COUNTA(N132:P132),"error","")</f>
        <v/>
      </c>
      <c r="BS132" s="283" t="str">
        <f t="shared" si="3"/>
        <v/>
      </c>
      <c r="BT132" s="283" t="str">
        <f t="shared" si="4"/>
        <v/>
      </c>
      <c r="BU132" s="283" t="str">
        <f t="shared" si="5"/>
        <v/>
      </c>
      <c r="BV132" s="283" t="str">
        <f t="shared" si="6"/>
        <v/>
      </c>
      <c r="BW132" s="283" t="str">
        <f t="shared" si="9"/>
        <v/>
      </c>
      <c r="BX132" s="283" t="str">
        <f t="shared" si="7"/>
        <v/>
      </c>
      <c r="BY132" s="283" t="str">
        <f>IF(F132="","",IF(PRODUCT(分岐管理シート!AB132:'分岐管理シート'!AE132)=0,"error",""))</f>
        <v/>
      </c>
      <c r="BZ132" s="278" t="str">
        <f>IF(F132="","",IF(AND(AE132="○",分岐管理シート!AF132=0),"error",""))</f>
        <v/>
      </c>
      <c r="CA132" s="283" t="str">
        <f>IF(F132="","",IF(AND(分岐管理シート!AE132&lt;2,実施計画様式!AF132&lt;&gt;""),"error",""))</f>
        <v/>
      </c>
      <c r="CB132" s="282" t="str">
        <f>IF(F132="","",IF(AND(分岐管理シート!D132=1,分岐管理シート!AG132&gt;0,分岐管理シート!AG132&lt;24),"","error"))</f>
        <v/>
      </c>
      <c r="CC132" s="283"/>
      <c r="CD132" s="283" t="str">
        <f>IF(F132="","",IF(OR(分岐管理シート!AI132&lt;14,分岐管理シート!AI132&gt;25,分岐管理シート!AI132&gt;分岐管理シート!AJ132,分岐管理シート!AI132&gt;分岐管理シート!AK132),"error",""))</f>
        <v/>
      </c>
      <c r="CE132" s="283" t="str">
        <f>IF(F132="","",IF(OR(分岐管理シート!AJ132&lt;14,分岐管理シート!AJ132&gt;25,分岐管理シート!AJ132&lt;分岐管理シート!AI132,分岐管理シート!AJ132&gt;分岐管理シート!AK132),"error",""))</f>
        <v/>
      </c>
      <c r="CF132" s="282" t="str">
        <f>IF(F132="","",IF(OR(分岐管理シート!AK132&lt;14,分岐管理シート!AK132&gt;26,分岐管理シート!AK132&lt;分岐管理シート!AI132,分岐管理シート!AK132&lt;分岐管理シート!AJ132),"error",""))</f>
        <v/>
      </c>
      <c r="CG132" s="283" t="str">
        <f>IF(F132="","",IF(AND(AD132="－",分岐管理シート!AK132&gt;25),"error",""))</f>
        <v/>
      </c>
      <c r="CH132" s="283"/>
      <c r="CI132" s="278" t="str">
        <f>IF(F132="","",IF(分岐管理シート!AM132&lt;1,"error",""))</f>
        <v/>
      </c>
      <c r="CJ132" s="283" t="str">
        <f>IF(F132="","",IF(分岐管理シート!AN132&lt;1,"error",""))</f>
        <v/>
      </c>
      <c r="CK132" s="287" t="str">
        <f t="shared" si="8"/>
        <v/>
      </c>
      <c r="CL132" s="283" t="str">
        <f>IF(F132="","",IF(AND(SUM(分岐管理シート!AO132:AR132)&gt;180,分岐管理シート!AS132&lt;1),"error",""))</f>
        <v/>
      </c>
      <c r="CM132" s="283" t="str">
        <f>IF(F132="","",IF(AND(分岐管理シート!D132=1,分岐管理シート!BB132&gt;0,分岐管理シート!BB132&lt;7),"","error"))</f>
        <v/>
      </c>
      <c r="CN132" s="286"/>
      <c r="CO132" s="283" t="str">
        <f>IF(分岐管理シート!BP132=0,"","error")</f>
        <v/>
      </c>
      <c r="CP132" s="340" t="str">
        <f>IF(AND(F132="",SUM(分岐管理シート!D132:BB132)&gt;0),"error","")</f>
        <v/>
      </c>
    </row>
    <row r="133" spans="1:94" ht="55.05" customHeight="1">
      <c r="A133" s="29"/>
      <c r="B133" s="30"/>
      <c r="C133" s="130">
        <v>61</v>
      </c>
      <c r="D133" s="386"/>
      <c r="E133" s="386"/>
      <c r="F133" s="174"/>
      <c r="G133" s="174"/>
      <c r="H133" s="173"/>
      <c r="I133" s="174"/>
      <c r="J133" s="173"/>
      <c r="K133" s="174"/>
      <c r="L133" s="174"/>
      <c r="M133" s="174"/>
      <c r="N133" s="387"/>
      <c r="O133" s="174"/>
      <c r="P133" s="174"/>
      <c r="Q133" s="388"/>
      <c r="R133" s="389">
        <f t="shared" si="0"/>
        <v>0</v>
      </c>
      <c r="S133" s="390">
        <f t="shared" si="10"/>
        <v>0</v>
      </c>
      <c r="T133" s="391"/>
      <c r="U133" s="458"/>
      <c r="V133" s="458"/>
      <c r="W133" s="458"/>
      <c r="X133" s="458"/>
      <c r="Y133" s="391"/>
      <c r="Z133" s="391"/>
      <c r="AA133" s="173"/>
      <c r="AB133" s="174"/>
      <c r="AC133" s="392"/>
      <c r="AD133" s="392"/>
      <c r="AE133" s="392"/>
      <c r="AF133" s="393"/>
      <c r="AG133" s="393"/>
      <c r="AH133" s="393"/>
      <c r="AI133" s="173"/>
      <c r="AJ133" s="173"/>
      <c r="AK133" s="173"/>
      <c r="AL133" s="394"/>
      <c r="AM133" s="173"/>
      <c r="AN133" s="173"/>
      <c r="AO133" s="174"/>
      <c r="AP133" s="174"/>
      <c r="AQ133" s="174"/>
      <c r="AR133" s="174"/>
      <c r="AS133" s="395"/>
      <c r="AT133" s="396"/>
      <c r="AU133" s="396"/>
      <c r="AV133" s="396"/>
      <c r="AW133" s="396"/>
      <c r="AX133" s="396"/>
      <c r="AY133" s="396"/>
      <c r="AZ133" s="396"/>
      <c r="BA133" s="396"/>
      <c r="BB133" s="397"/>
      <c r="BC133" s="395"/>
      <c r="BD133" s="395"/>
      <c r="BE133" s="281" t="str">
        <f>IF(F133="","",IF(分岐管理シート!D133=1,"","error"))</f>
        <v/>
      </c>
      <c r="BF133" s="282" t="str">
        <f>IF(F133="","",IF(分岐管理シート!E133&gt;0,"","error"))</f>
        <v/>
      </c>
      <c r="BG133" s="283" t="str">
        <f>IF(F133="","",IF(分岐管理シート!G133=0,"error",""))</f>
        <v/>
      </c>
      <c r="BH133" s="283" t="str">
        <f>IF(F133="","",IF(分岐管理シート!H133=0,"error",""))</f>
        <v/>
      </c>
      <c r="BI133" s="284" t="str">
        <f>IF(F133="","",IF(分岐管理シート!I133=2,"","error"))</f>
        <v/>
      </c>
      <c r="BJ133" s="283" t="str">
        <f t="shared" si="1"/>
        <v/>
      </c>
      <c r="BK133" s="283" t="str">
        <f t="shared" si="2"/>
        <v/>
      </c>
      <c r="BL133" s="283" t="str">
        <f>IF(F133="","",IF(AND(分岐管理シート!D133=1,分岐管理シート!K133=1),"","error"))</f>
        <v/>
      </c>
      <c r="BM133" s="281" t="str">
        <f>IF(F133="","",IF(分岐管理シート!L133=2,"","error"))</f>
        <v/>
      </c>
      <c r="BN133" s="283" t="str">
        <f>IF(F133="","",IF(分岐管理シート!M133&lt;1,"error",""))</f>
        <v/>
      </c>
      <c r="BO133" s="283" t="str">
        <f>IF(F133="","",IF(AND(D133="R7_補正",分岐管理シート!M133&lt;12,分岐管理シート!M133&gt;0),"","error"))</f>
        <v/>
      </c>
      <c r="BP133" s="283" t="str">
        <f>IF(AND(分岐管理シート!M133&lt;&gt;1,SUM(分岐管理シート!N133:P133)&gt;0),"error","")</f>
        <v/>
      </c>
      <c r="BQ133" s="282" t="str">
        <f>IF(OR(AND(分岐管理シート!N133=0,OR(分岐管理シート!O133&lt;&gt;0,分岐管理シート!P133&lt;&gt;0)),AND(分岐管理シート!O133=0,分岐管理シート!P133&lt;&gt;0)),"error","")</f>
        <v/>
      </c>
      <c r="BR133" s="285" t="str" cm="1">
        <f t="array" ref="BR133">IF(SUMPRODUCT(COUNTIF(N133:P133,N133:P133))&gt;COUNTA(N133:P133),"error","")</f>
        <v/>
      </c>
      <c r="BS133" s="283" t="str">
        <f t="shared" si="3"/>
        <v/>
      </c>
      <c r="BT133" s="283" t="str">
        <f t="shared" si="4"/>
        <v/>
      </c>
      <c r="BU133" s="283" t="str">
        <f t="shared" si="5"/>
        <v/>
      </c>
      <c r="BV133" s="283" t="str">
        <f t="shared" si="6"/>
        <v/>
      </c>
      <c r="BW133" s="283" t="str">
        <f t="shared" si="9"/>
        <v/>
      </c>
      <c r="BX133" s="283" t="str">
        <f t="shared" si="7"/>
        <v/>
      </c>
      <c r="BY133" s="283" t="str">
        <f>IF(F133="","",IF(PRODUCT(分岐管理シート!AB133:'分岐管理シート'!AE133)=0,"error",""))</f>
        <v/>
      </c>
      <c r="BZ133" s="278" t="str">
        <f>IF(F133="","",IF(AND(AE133="○",分岐管理シート!AF133=0),"error",""))</f>
        <v/>
      </c>
      <c r="CA133" s="283" t="str">
        <f>IF(F133="","",IF(AND(分岐管理シート!AE133&lt;2,実施計画様式!AF133&lt;&gt;""),"error",""))</f>
        <v/>
      </c>
      <c r="CB133" s="282" t="str">
        <f>IF(F133="","",IF(AND(分岐管理シート!D133=1,分岐管理シート!AG133&gt;0,分岐管理シート!AG133&lt;24),"","error"))</f>
        <v/>
      </c>
      <c r="CC133" s="283"/>
      <c r="CD133" s="283" t="str">
        <f>IF(F133="","",IF(OR(分岐管理シート!AI133&lt;14,分岐管理シート!AI133&gt;25,分岐管理シート!AI133&gt;分岐管理シート!AJ133,分岐管理シート!AI133&gt;分岐管理シート!AK133),"error",""))</f>
        <v/>
      </c>
      <c r="CE133" s="283" t="str">
        <f>IF(F133="","",IF(OR(分岐管理シート!AJ133&lt;14,分岐管理シート!AJ133&gt;25,分岐管理シート!AJ133&lt;分岐管理シート!AI133,分岐管理シート!AJ133&gt;分岐管理シート!AK133),"error",""))</f>
        <v/>
      </c>
      <c r="CF133" s="282" t="str">
        <f>IF(F133="","",IF(OR(分岐管理シート!AK133&lt;14,分岐管理シート!AK133&gt;26,分岐管理シート!AK133&lt;分岐管理シート!AI133,分岐管理シート!AK133&lt;分岐管理シート!AJ133),"error",""))</f>
        <v/>
      </c>
      <c r="CG133" s="283" t="str">
        <f>IF(F133="","",IF(AND(AD133="－",分岐管理シート!AK133&gt;25),"error",""))</f>
        <v/>
      </c>
      <c r="CH133" s="283"/>
      <c r="CI133" s="278" t="str">
        <f>IF(F133="","",IF(分岐管理シート!AM133&lt;1,"error",""))</f>
        <v/>
      </c>
      <c r="CJ133" s="283" t="str">
        <f>IF(F133="","",IF(分岐管理シート!AN133&lt;1,"error",""))</f>
        <v/>
      </c>
      <c r="CK133" s="287" t="str">
        <f t="shared" si="8"/>
        <v/>
      </c>
      <c r="CL133" s="283" t="str">
        <f>IF(F133="","",IF(AND(SUM(分岐管理シート!AO133:AR133)&gt;180,分岐管理シート!AS133&lt;1),"error",""))</f>
        <v/>
      </c>
      <c r="CM133" s="283" t="str">
        <f>IF(F133="","",IF(AND(分岐管理シート!D133=1,分岐管理シート!BB133&gt;0,分岐管理シート!BB133&lt;7),"","error"))</f>
        <v/>
      </c>
      <c r="CN133" s="286"/>
      <c r="CO133" s="283" t="str">
        <f>IF(分岐管理シート!BP133=0,"","error")</f>
        <v/>
      </c>
      <c r="CP133" s="340" t="str">
        <f>IF(AND(F133="",SUM(分岐管理シート!D133:BB133)&gt;0),"error","")</f>
        <v/>
      </c>
    </row>
    <row r="134" spans="1:94" ht="55.05" customHeight="1">
      <c r="A134" s="29"/>
      <c r="B134" s="30"/>
      <c r="C134" s="130">
        <v>62</v>
      </c>
      <c r="D134" s="386"/>
      <c r="E134" s="386"/>
      <c r="F134" s="174"/>
      <c r="G134" s="174"/>
      <c r="H134" s="173"/>
      <c r="I134" s="174"/>
      <c r="J134" s="173"/>
      <c r="K134" s="174"/>
      <c r="L134" s="174"/>
      <c r="M134" s="174"/>
      <c r="N134" s="387"/>
      <c r="O134" s="174"/>
      <c r="P134" s="398"/>
      <c r="Q134" s="388"/>
      <c r="R134" s="389">
        <f t="shared" si="0"/>
        <v>0</v>
      </c>
      <c r="S134" s="390">
        <f t="shared" si="10"/>
        <v>0</v>
      </c>
      <c r="T134" s="391"/>
      <c r="U134" s="458"/>
      <c r="V134" s="458"/>
      <c r="W134" s="458"/>
      <c r="X134" s="458"/>
      <c r="Y134" s="391"/>
      <c r="Z134" s="391"/>
      <c r="AA134" s="173"/>
      <c r="AB134" s="174"/>
      <c r="AC134" s="392"/>
      <c r="AD134" s="392"/>
      <c r="AE134" s="392"/>
      <c r="AF134" s="393"/>
      <c r="AG134" s="393"/>
      <c r="AH134" s="393"/>
      <c r="AI134" s="173"/>
      <c r="AJ134" s="173"/>
      <c r="AK134" s="173"/>
      <c r="AL134" s="394"/>
      <c r="AM134" s="173"/>
      <c r="AN134" s="173"/>
      <c r="AO134" s="387"/>
      <c r="AP134" s="174"/>
      <c r="AQ134" s="174"/>
      <c r="AR134" s="174"/>
      <c r="AS134" s="395"/>
      <c r="AT134" s="396"/>
      <c r="AU134" s="396"/>
      <c r="AV134" s="396"/>
      <c r="AW134" s="396"/>
      <c r="AX134" s="396"/>
      <c r="AY134" s="396"/>
      <c r="AZ134" s="396"/>
      <c r="BA134" s="396"/>
      <c r="BB134" s="397"/>
      <c r="BC134" s="395"/>
      <c r="BD134" s="395"/>
      <c r="BE134" s="281" t="str">
        <f>IF(F134="","",IF(分岐管理シート!D134=1,"","error"))</f>
        <v/>
      </c>
      <c r="BF134" s="282" t="str">
        <f>IF(F134="","",IF(分岐管理シート!E134&gt;0,"","error"))</f>
        <v/>
      </c>
      <c r="BG134" s="283" t="str">
        <f>IF(F134="","",IF(分岐管理シート!G134=0,"error",""))</f>
        <v/>
      </c>
      <c r="BH134" s="283" t="str">
        <f>IF(F134="","",IF(分岐管理シート!H134=0,"error",""))</f>
        <v/>
      </c>
      <c r="BI134" s="284" t="str">
        <f>IF(F134="","",IF(分岐管理シート!I134=2,"","error"))</f>
        <v/>
      </c>
      <c r="BJ134" s="283" t="str">
        <f t="shared" si="1"/>
        <v/>
      </c>
      <c r="BK134" s="283" t="str">
        <f t="shared" si="2"/>
        <v/>
      </c>
      <c r="BL134" s="283" t="str">
        <f>IF(F134="","",IF(AND(分岐管理シート!D134=1,分岐管理シート!K134=1),"","error"))</f>
        <v/>
      </c>
      <c r="BM134" s="281" t="str">
        <f>IF(F134="","",IF(分岐管理シート!L134=2,"","error"))</f>
        <v/>
      </c>
      <c r="BN134" s="283" t="str">
        <f>IF(F134="","",IF(分岐管理シート!M134&lt;1,"error",""))</f>
        <v/>
      </c>
      <c r="BO134" s="283" t="str">
        <f>IF(F134="","",IF(AND(D134="R7_補正",分岐管理シート!M134&lt;12,分岐管理シート!M134&gt;0),"","error"))</f>
        <v/>
      </c>
      <c r="BP134" s="283" t="str">
        <f>IF(AND(分岐管理シート!M134&lt;&gt;1,SUM(分岐管理シート!N134:P134)&gt;0),"error","")</f>
        <v/>
      </c>
      <c r="BQ134" s="282" t="str">
        <f>IF(OR(AND(分岐管理シート!N134=0,OR(分岐管理シート!O134&lt;&gt;0,分岐管理シート!P134&lt;&gt;0)),AND(分岐管理シート!O134=0,分岐管理シート!P134&lt;&gt;0)),"error","")</f>
        <v/>
      </c>
      <c r="BR134" s="285" t="str" cm="1">
        <f t="array" ref="BR134">IF(SUMPRODUCT(COUNTIF(N134:P134,N134:P134))&gt;COUNTA(N134:P134),"error","")</f>
        <v/>
      </c>
      <c r="BS134" s="283" t="str">
        <f t="shared" si="3"/>
        <v/>
      </c>
      <c r="BT134" s="283" t="str">
        <f t="shared" si="4"/>
        <v/>
      </c>
      <c r="BU134" s="283" t="str">
        <f t="shared" si="5"/>
        <v/>
      </c>
      <c r="BV134" s="283" t="str">
        <f t="shared" si="6"/>
        <v/>
      </c>
      <c r="BW134" s="283" t="str">
        <f t="shared" si="9"/>
        <v/>
      </c>
      <c r="BX134" s="283" t="str">
        <f t="shared" si="7"/>
        <v/>
      </c>
      <c r="BY134" s="283" t="str">
        <f>IF(F134="","",IF(PRODUCT(分岐管理シート!AB134:'分岐管理シート'!AE134)=0,"error",""))</f>
        <v/>
      </c>
      <c r="BZ134" s="278" t="str">
        <f>IF(F134="","",IF(AND(AE134="○",分岐管理シート!AF134=0),"error",""))</f>
        <v/>
      </c>
      <c r="CA134" s="283" t="str">
        <f>IF(F134="","",IF(AND(分岐管理シート!AE134&lt;2,実施計画様式!AF134&lt;&gt;""),"error",""))</f>
        <v/>
      </c>
      <c r="CB134" s="282" t="str">
        <f>IF(F134="","",IF(AND(分岐管理シート!D134=1,分岐管理シート!AG134&gt;0,分岐管理シート!AG134&lt;24),"","error"))</f>
        <v/>
      </c>
      <c r="CC134" s="283"/>
      <c r="CD134" s="283" t="str">
        <f>IF(F134="","",IF(OR(分岐管理シート!AI134&lt;14,分岐管理シート!AI134&gt;25,分岐管理シート!AI134&gt;分岐管理シート!AJ134,分岐管理シート!AI134&gt;分岐管理シート!AK134),"error",""))</f>
        <v/>
      </c>
      <c r="CE134" s="283" t="str">
        <f>IF(F134="","",IF(OR(分岐管理シート!AJ134&lt;14,分岐管理シート!AJ134&gt;25,分岐管理シート!AJ134&lt;分岐管理シート!AI134,分岐管理シート!AJ134&gt;分岐管理シート!AK134),"error",""))</f>
        <v/>
      </c>
      <c r="CF134" s="282" t="str">
        <f>IF(F134="","",IF(OR(分岐管理シート!AK134&lt;14,分岐管理シート!AK134&gt;26,分岐管理シート!AK134&lt;分岐管理シート!AI134,分岐管理シート!AK134&lt;分岐管理シート!AJ134),"error",""))</f>
        <v/>
      </c>
      <c r="CG134" s="283" t="str">
        <f>IF(F134="","",IF(AND(AD134="－",分岐管理シート!AK134&gt;25),"error",""))</f>
        <v/>
      </c>
      <c r="CH134" s="283"/>
      <c r="CI134" s="278" t="str">
        <f>IF(F134="","",IF(分岐管理シート!AM134&lt;1,"error",""))</f>
        <v/>
      </c>
      <c r="CJ134" s="283" t="str">
        <f>IF(F134="","",IF(分岐管理シート!AN134&lt;1,"error",""))</f>
        <v/>
      </c>
      <c r="CK134" s="287" t="str">
        <f t="shared" si="8"/>
        <v/>
      </c>
      <c r="CL134" s="283" t="str">
        <f>IF(F134="","",IF(AND(SUM(分岐管理シート!AO134:AR134)&gt;180,分岐管理シート!AS134&lt;1),"error",""))</f>
        <v/>
      </c>
      <c r="CM134" s="283" t="str">
        <f>IF(F134="","",IF(AND(分岐管理シート!D134=1,分岐管理シート!BB134&gt;0,分岐管理シート!BB134&lt;7),"","error"))</f>
        <v/>
      </c>
      <c r="CN134" s="286"/>
      <c r="CO134" s="283" t="str">
        <f>IF(分岐管理シート!BP134=0,"","error")</f>
        <v/>
      </c>
      <c r="CP134" s="340" t="str">
        <f>IF(AND(F134="",SUM(分岐管理シート!D134:BB134)&gt;0),"error","")</f>
        <v/>
      </c>
    </row>
    <row r="135" spans="1:94" ht="55.05" customHeight="1">
      <c r="A135" s="29"/>
      <c r="B135" s="30"/>
      <c r="C135" s="130">
        <v>63</v>
      </c>
      <c r="D135" s="386"/>
      <c r="E135" s="386"/>
      <c r="F135" s="174"/>
      <c r="G135" s="174"/>
      <c r="H135" s="173"/>
      <c r="I135" s="174"/>
      <c r="J135" s="173"/>
      <c r="K135" s="174"/>
      <c r="L135" s="174"/>
      <c r="M135" s="174"/>
      <c r="N135" s="387"/>
      <c r="O135" s="174"/>
      <c r="P135" s="174"/>
      <c r="Q135" s="388"/>
      <c r="R135" s="389">
        <f t="shared" si="0"/>
        <v>0</v>
      </c>
      <c r="S135" s="390">
        <f t="shared" si="10"/>
        <v>0</v>
      </c>
      <c r="T135" s="391"/>
      <c r="U135" s="458"/>
      <c r="V135" s="458"/>
      <c r="W135" s="458"/>
      <c r="X135" s="458"/>
      <c r="Y135" s="391"/>
      <c r="Z135" s="391"/>
      <c r="AA135" s="173"/>
      <c r="AB135" s="174"/>
      <c r="AC135" s="392"/>
      <c r="AD135" s="392"/>
      <c r="AE135" s="392"/>
      <c r="AF135" s="393"/>
      <c r="AG135" s="393"/>
      <c r="AH135" s="393"/>
      <c r="AI135" s="173"/>
      <c r="AJ135" s="173"/>
      <c r="AK135" s="173"/>
      <c r="AL135" s="394"/>
      <c r="AM135" s="173"/>
      <c r="AN135" s="173"/>
      <c r="AO135" s="387"/>
      <c r="AP135" s="174"/>
      <c r="AQ135" s="174"/>
      <c r="AR135" s="174"/>
      <c r="AS135" s="395"/>
      <c r="AT135" s="396"/>
      <c r="AU135" s="396"/>
      <c r="AV135" s="396"/>
      <c r="AW135" s="396"/>
      <c r="AX135" s="396"/>
      <c r="AY135" s="396"/>
      <c r="AZ135" s="396"/>
      <c r="BA135" s="396"/>
      <c r="BB135" s="397"/>
      <c r="BC135" s="395"/>
      <c r="BD135" s="395"/>
      <c r="BE135" s="281" t="str">
        <f>IF(F135="","",IF(分岐管理シート!D135=1,"","error"))</f>
        <v/>
      </c>
      <c r="BF135" s="282" t="str">
        <f>IF(F135="","",IF(分岐管理シート!E135&gt;0,"","error"))</f>
        <v/>
      </c>
      <c r="BG135" s="283" t="str">
        <f>IF(F135="","",IF(分岐管理シート!G135=0,"error",""))</f>
        <v/>
      </c>
      <c r="BH135" s="283" t="str">
        <f>IF(F135="","",IF(分岐管理シート!H135=0,"error",""))</f>
        <v/>
      </c>
      <c r="BI135" s="284" t="str">
        <f>IF(F135="","",IF(分岐管理シート!I135=2,"","error"))</f>
        <v/>
      </c>
      <c r="BJ135" s="283" t="str">
        <f t="shared" si="1"/>
        <v/>
      </c>
      <c r="BK135" s="283" t="str">
        <f t="shared" si="2"/>
        <v/>
      </c>
      <c r="BL135" s="283" t="str">
        <f>IF(F135="","",IF(AND(分岐管理シート!D135=1,分岐管理シート!K135=1),"","error"))</f>
        <v/>
      </c>
      <c r="BM135" s="281" t="str">
        <f>IF(F135="","",IF(分岐管理シート!L135=2,"","error"))</f>
        <v/>
      </c>
      <c r="BN135" s="283" t="str">
        <f>IF(F135="","",IF(分岐管理シート!M135&lt;1,"error",""))</f>
        <v/>
      </c>
      <c r="BO135" s="283" t="str">
        <f>IF(F135="","",IF(AND(D135="R7_補正",分岐管理シート!M135&lt;12,分岐管理シート!M135&gt;0),"","error"))</f>
        <v/>
      </c>
      <c r="BP135" s="283" t="str">
        <f>IF(AND(分岐管理シート!M135&lt;&gt;1,SUM(分岐管理シート!N135:P135)&gt;0),"error","")</f>
        <v/>
      </c>
      <c r="BQ135" s="282" t="str">
        <f>IF(OR(AND(分岐管理シート!N135=0,OR(分岐管理シート!O135&lt;&gt;0,分岐管理シート!P135&lt;&gt;0)),AND(分岐管理シート!O135=0,分岐管理シート!P135&lt;&gt;0)),"error","")</f>
        <v/>
      </c>
      <c r="BR135" s="285" t="str" cm="1">
        <f t="array" ref="BR135">IF(SUMPRODUCT(COUNTIF(N135:P135,N135:P135))&gt;COUNTA(N135:P135),"error","")</f>
        <v/>
      </c>
      <c r="BS135" s="283" t="str">
        <f t="shared" si="3"/>
        <v/>
      </c>
      <c r="BT135" s="283" t="str">
        <f t="shared" si="4"/>
        <v/>
      </c>
      <c r="BU135" s="283" t="str">
        <f t="shared" si="5"/>
        <v/>
      </c>
      <c r="BV135" s="283" t="str">
        <f t="shared" si="6"/>
        <v/>
      </c>
      <c r="BW135" s="283" t="str">
        <f t="shared" si="9"/>
        <v/>
      </c>
      <c r="BX135" s="283" t="str">
        <f t="shared" si="7"/>
        <v/>
      </c>
      <c r="BY135" s="283" t="str">
        <f>IF(F135="","",IF(PRODUCT(分岐管理シート!AB135:'分岐管理シート'!AE135)=0,"error",""))</f>
        <v/>
      </c>
      <c r="BZ135" s="278" t="str">
        <f>IF(F135="","",IF(AND(AE135="○",分岐管理シート!AF135=0),"error",""))</f>
        <v/>
      </c>
      <c r="CA135" s="283" t="str">
        <f>IF(F135="","",IF(AND(分岐管理シート!AE135&lt;2,実施計画様式!AF135&lt;&gt;""),"error",""))</f>
        <v/>
      </c>
      <c r="CB135" s="282" t="str">
        <f>IF(F135="","",IF(AND(分岐管理シート!D135=1,分岐管理シート!AG135&gt;0,分岐管理シート!AG135&lt;24),"","error"))</f>
        <v/>
      </c>
      <c r="CC135" s="283"/>
      <c r="CD135" s="283" t="str">
        <f>IF(F135="","",IF(OR(分岐管理シート!AI135&lt;14,分岐管理シート!AI135&gt;25,分岐管理シート!AI135&gt;分岐管理シート!AJ135,分岐管理シート!AI135&gt;分岐管理シート!AK135),"error",""))</f>
        <v/>
      </c>
      <c r="CE135" s="283" t="str">
        <f>IF(F135="","",IF(OR(分岐管理シート!AJ135&lt;14,分岐管理シート!AJ135&gt;25,分岐管理シート!AJ135&lt;分岐管理シート!AI135,分岐管理シート!AJ135&gt;分岐管理シート!AK135),"error",""))</f>
        <v/>
      </c>
      <c r="CF135" s="282" t="str">
        <f>IF(F135="","",IF(OR(分岐管理シート!AK135&lt;14,分岐管理シート!AK135&gt;26,分岐管理シート!AK135&lt;分岐管理シート!AI135,分岐管理シート!AK135&lt;分岐管理シート!AJ135),"error",""))</f>
        <v/>
      </c>
      <c r="CG135" s="283" t="str">
        <f>IF(F135="","",IF(AND(AD135="－",分岐管理シート!AK135&gt;25),"error",""))</f>
        <v/>
      </c>
      <c r="CH135" s="283"/>
      <c r="CI135" s="278" t="str">
        <f>IF(F135="","",IF(分岐管理シート!AM135&lt;1,"error",""))</f>
        <v/>
      </c>
      <c r="CJ135" s="283" t="str">
        <f>IF(F135="","",IF(分岐管理シート!AN135&lt;1,"error",""))</f>
        <v/>
      </c>
      <c r="CK135" s="287" t="str">
        <f t="shared" si="8"/>
        <v/>
      </c>
      <c r="CL135" s="283" t="str">
        <f>IF(F135="","",IF(AND(SUM(分岐管理シート!AO135:AR135)&gt;180,分岐管理シート!AS135&lt;1),"error",""))</f>
        <v/>
      </c>
      <c r="CM135" s="283" t="str">
        <f>IF(F135="","",IF(AND(分岐管理シート!D135=1,分岐管理シート!BB135&gt;0,分岐管理シート!BB135&lt;7),"","error"))</f>
        <v/>
      </c>
      <c r="CN135" s="286"/>
      <c r="CO135" s="283" t="str">
        <f>IF(分岐管理シート!BP135=0,"","error")</f>
        <v/>
      </c>
      <c r="CP135" s="340" t="str">
        <f>IF(AND(F135="",SUM(分岐管理シート!D135:BB135)&gt;0),"error","")</f>
        <v/>
      </c>
    </row>
    <row r="136" spans="1:94" ht="55.05" customHeight="1">
      <c r="A136" s="29"/>
      <c r="B136" s="30"/>
      <c r="C136" s="130">
        <v>64</v>
      </c>
      <c r="D136" s="386"/>
      <c r="E136" s="386"/>
      <c r="F136" s="174"/>
      <c r="G136" s="174"/>
      <c r="H136" s="173"/>
      <c r="I136" s="174"/>
      <c r="J136" s="173"/>
      <c r="K136" s="174"/>
      <c r="L136" s="174"/>
      <c r="M136" s="174"/>
      <c r="N136" s="387"/>
      <c r="O136" s="174"/>
      <c r="P136" s="398"/>
      <c r="Q136" s="388"/>
      <c r="R136" s="389">
        <f t="shared" si="0"/>
        <v>0</v>
      </c>
      <c r="S136" s="390">
        <f t="shared" si="10"/>
        <v>0</v>
      </c>
      <c r="T136" s="391"/>
      <c r="U136" s="458"/>
      <c r="V136" s="458"/>
      <c r="W136" s="458"/>
      <c r="X136" s="458"/>
      <c r="Y136" s="391"/>
      <c r="Z136" s="391"/>
      <c r="AA136" s="173"/>
      <c r="AB136" s="174"/>
      <c r="AC136" s="392"/>
      <c r="AD136" s="392"/>
      <c r="AE136" s="392"/>
      <c r="AF136" s="393"/>
      <c r="AG136" s="393"/>
      <c r="AH136" s="393"/>
      <c r="AI136" s="173"/>
      <c r="AJ136" s="173"/>
      <c r="AK136" s="173"/>
      <c r="AL136" s="394"/>
      <c r="AM136" s="173"/>
      <c r="AN136" s="173"/>
      <c r="AO136" s="387"/>
      <c r="AP136" s="174"/>
      <c r="AQ136" s="174"/>
      <c r="AR136" s="174"/>
      <c r="AS136" s="395"/>
      <c r="AT136" s="396"/>
      <c r="AU136" s="396"/>
      <c r="AV136" s="396"/>
      <c r="AW136" s="396"/>
      <c r="AX136" s="396"/>
      <c r="AY136" s="396"/>
      <c r="AZ136" s="396"/>
      <c r="BA136" s="396"/>
      <c r="BB136" s="397"/>
      <c r="BC136" s="395"/>
      <c r="BD136" s="395"/>
      <c r="BE136" s="281" t="str">
        <f>IF(F136="","",IF(分岐管理シート!D136=1,"","error"))</f>
        <v/>
      </c>
      <c r="BF136" s="282" t="str">
        <f>IF(F136="","",IF(分岐管理シート!E136&gt;0,"","error"))</f>
        <v/>
      </c>
      <c r="BG136" s="283" t="str">
        <f>IF(F136="","",IF(分岐管理シート!G136=0,"error",""))</f>
        <v/>
      </c>
      <c r="BH136" s="283" t="str">
        <f>IF(F136="","",IF(分岐管理シート!H136=0,"error",""))</f>
        <v/>
      </c>
      <c r="BI136" s="284" t="str">
        <f>IF(F136="","",IF(分岐管理シート!I136=2,"","error"))</f>
        <v/>
      </c>
      <c r="BJ136" s="283" t="str">
        <f t="shared" si="1"/>
        <v/>
      </c>
      <c r="BK136" s="283" t="str">
        <f t="shared" si="2"/>
        <v/>
      </c>
      <c r="BL136" s="283" t="str">
        <f>IF(F136="","",IF(AND(分岐管理シート!D136=1,分岐管理シート!K136=1),"","error"))</f>
        <v/>
      </c>
      <c r="BM136" s="281" t="str">
        <f>IF(F136="","",IF(分岐管理シート!L136=2,"","error"))</f>
        <v/>
      </c>
      <c r="BN136" s="283" t="str">
        <f>IF(F136="","",IF(分岐管理シート!M136&lt;1,"error",""))</f>
        <v/>
      </c>
      <c r="BO136" s="283" t="str">
        <f>IF(F136="","",IF(AND(D136="R7_補正",分岐管理シート!M136&lt;12,分岐管理シート!M136&gt;0),"","error"))</f>
        <v/>
      </c>
      <c r="BP136" s="283" t="str">
        <f>IF(AND(分岐管理シート!M136&lt;&gt;1,SUM(分岐管理シート!N136:P136)&gt;0),"error","")</f>
        <v/>
      </c>
      <c r="BQ136" s="282" t="str">
        <f>IF(OR(AND(分岐管理シート!N136=0,OR(分岐管理シート!O136&lt;&gt;0,分岐管理シート!P136&lt;&gt;0)),AND(分岐管理シート!O136=0,分岐管理シート!P136&lt;&gt;0)),"error","")</f>
        <v/>
      </c>
      <c r="BR136" s="285" t="str" cm="1">
        <f t="array" ref="BR136">IF(SUMPRODUCT(COUNTIF(N136:P136,N136:P136))&gt;COUNTA(N136:P136),"error","")</f>
        <v/>
      </c>
      <c r="BS136" s="283" t="str">
        <f t="shared" si="3"/>
        <v/>
      </c>
      <c r="BT136" s="283" t="str">
        <f t="shared" si="4"/>
        <v/>
      </c>
      <c r="BU136" s="283" t="str">
        <f t="shared" si="5"/>
        <v/>
      </c>
      <c r="BV136" s="283" t="str">
        <f t="shared" si="6"/>
        <v/>
      </c>
      <c r="BW136" s="283" t="str">
        <f t="shared" si="9"/>
        <v/>
      </c>
      <c r="BX136" s="283" t="str">
        <f t="shared" si="7"/>
        <v/>
      </c>
      <c r="BY136" s="283" t="str">
        <f>IF(F136="","",IF(PRODUCT(分岐管理シート!AB136:'分岐管理シート'!AE136)=0,"error",""))</f>
        <v/>
      </c>
      <c r="BZ136" s="278" t="str">
        <f>IF(F136="","",IF(AND(AE136="○",分岐管理シート!AF136=0),"error",""))</f>
        <v/>
      </c>
      <c r="CA136" s="283" t="str">
        <f>IF(F136="","",IF(AND(分岐管理シート!AE136&lt;2,実施計画様式!AF136&lt;&gt;""),"error",""))</f>
        <v/>
      </c>
      <c r="CB136" s="282" t="str">
        <f>IF(F136="","",IF(AND(分岐管理シート!D136=1,分岐管理シート!AG136&gt;0,分岐管理シート!AG136&lt;24),"","error"))</f>
        <v/>
      </c>
      <c r="CC136" s="283"/>
      <c r="CD136" s="283" t="str">
        <f>IF(F136="","",IF(OR(分岐管理シート!AI136&lt;14,分岐管理シート!AI136&gt;25,分岐管理シート!AI136&gt;分岐管理シート!AJ136,分岐管理シート!AI136&gt;分岐管理シート!AK136),"error",""))</f>
        <v/>
      </c>
      <c r="CE136" s="283" t="str">
        <f>IF(F136="","",IF(OR(分岐管理シート!AJ136&lt;14,分岐管理シート!AJ136&gt;25,分岐管理シート!AJ136&lt;分岐管理シート!AI136,分岐管理シート!AJ136&gt;分岐管理シート!AK136),"error",""))</f>
        <v/>
      </c>
      <c r="CF136" s="282" t="str">
        <f>IF(F136="","",IF(OR(分岐管理シート!AK136&lt;14,分岐管理シート!AK136&gt;26,分岐管理シート!AK136&lt;分岐管理シート!AI136,分岐管理シート!AK136&lt;分岐管理シート!AJ136),"error",""))</f>
        <v/>
      </c>
      <c r="CG136" s="283" t="str">
        <f>IF(F136="","",IF(AND(AD136="－",分岐管理シート!AK136&gt;25),"error",""))</f>
        <v/>
      </c>
      <c r="CH136" s="283"/>
      <c r="CI136" s="278" t="str">
        <f>IF(F136="","",IF(分岐管理シート!AM136&lt;1,"error",""))</f>
        <v/>
      </c>
      <c r="CJ136" s="283" t="str">
        <f>IF(F136="","",IF(分岐管理シート!AN136&lt;1,"error",""))</f>
        <v/>
      </c>
      <c r="CK136" s="287" t="str">
        <f t="shared" si="8"/>
        <v/>
      </c>
      <c r="CL136" s="283" t="str">
        <f>IF(F136="","",IF(AND(SUM(分岐管理シート!AO136:AR136)&gt;180,分岐管理シート!AS136&lt;1),"error",""))</f>
        <v/>
      </c>
      <c r="CM136" s="283" t="str">
        <f>IF(F136="","",IF(AND(分岐管理シート!D136=1,分岐管理シート!BB136&gt;0,分岐管理シート!BB136&lt;7),"","error"))</f>
        <v/>
      </c>
      <c r="CN136" s="286"/>
      <c r="CO136" s="283" t="str">
        <f>IF(分岐管理シート!BP136=0,"","error")</f>
        <v/>
      </c>
      <c r="CP136" s="340" t="str">
        <f>IF(AND(F136="",SUM(分岐管理シート!D136:BB136)&gt;0),"error","")</f>
        <v/>
      </c>
    </row>
    <row r="137" spans="1:94" ht="55.05" customHeight="1">
      <c r="A137" s="29"/>
      <c r="B137" s="30"/>
      <c r="C137" s="130">
        <v>65</v>
      </c>
      <c r="D137" s="386"/>
      <c r="E137" s="386"/>
      <c r="F137" s="174"/>
      <c r="G137" s="174"/>
      <c r="H137" s="173"/>
      <c r="I137" s="174"/>
      <c r="J137" s="173"/>
      <c r="K137" s="174"/>
      <c r="L137" s="174"/>
      <c r="M137" s="174"/>
      <c r="N137" s="387"/>
      <c r="O137" s="174"/>
      <c r="P137" s="174"/>
      <c r="Q137" s="388"/>
      <c r="R137" s="389">
        <f t="shared" ref="R137:R200" si="11">S137+Y137</f>
        <v>0</v>
      </c>
      <c r="S137" s="390">
        <f t="shared" si="10"/>
        <v>0</v>
      </c>
      <c r="T137" s="391"/>
      <c r="U137" s="458"/>
      <c r="V137" s="458"/>
      <c r="W137" s="458"/>
      <c r="X137" s="458"/>
      <c r="Y137" s="391"/>
      <c r="Z137" s="391"/>
      <c r="AA137" s="173"/>
      <c r="AB137" s="174"/>
      <c r="AC137" s="392"/>
      <c r="AD137" s="392"/>
      <c r="AE137" s="392"/>
      <c r="AF137" s="393"/>
      <c r="AG137" s="393"/>
      <c r="AH137" s="393"/>
      <c r="AI137" s="173"/>
      <c r="AJ137" s="173"/>
      <c r="AK137" s="173"/>
      <c r="AL137" s="394"/>
      <c r="AM137" s="173"/>
      <c r="AN137" s="173"/>
      <c r="AO137" s="387"/>
      <c r="AP137" s="174"/>
      <c r="AQ137" s="174"/>
      <c r="AR137" s="174"/>
      <c r="AS137" s="395"/>
      <c r="AT137" s="396"/>
      <c r="AU137" s="396"/>
      <c r="AV137" s="396"/>
      <c r="AW137" s="396"/>
      <c r="AX137" s="396"/>
      <c r="AY137" s="396"/>
      <c r="AZ137" s="396"/>
      <c r="BA137" s="396"/>
      <c r="BB137" s="397"/>
      <c r="BC137" s="395"/>
      <c r="BD137" s="395"/>
      <c r="BE137" s="281" t="str">
        <f>IF(F137="","",IF(分岐管理シート!D137=1,"","error"))</f>
        <v/>
      </c>
      <c r="BF137" s="282" t="str">
        <f>IF(F137="","",IF(分岐管理シート!E137&gt;0,"","error"))</f>
        <v/>
      </c>
      <c r="BG137" s="283" t="str">
        <f>IF(F137="","",IF(分岐管理シート!G137=0,"error",""))</f>
        <v/>
      </c>
      <c r="BH137" s="283" t="str">
        <f>IF(F137="","",IF(分岐管理シート!H137=0,"error",""))</f>
        <v/>
      </c>
      <c r="BI137" s="284" t="str">
        <f>IF(F137="","",IF(分岐管理シート!I137=2,"","error"))</f>
        <v/>
      </c>
      <c r="BJ137" s="283" t="str">
        <f t="shared" ref="BJ137:BJ200" si="12">IF(F137="","",IF(J137="","error",""))</f>
        <v/>
      </c>
      <c r="BK137" s="283" t="str">
        <f t="shared" ref="BK137:BK200" si="13">IF(F137="","",IF(COUNTIF($J$73:$J$472,J137)&gt;1,"error",""))</f>
        <v/>
      </c>
      <c r="BL137" s="283" t="str">
        <f>IF(F137="","",IF(AND(分岐管理シート!D137=1,分岐管理シート!K137=1),"","error"))</f>
        <v/>
      </c>
      <c r="BM137" s="281" t="str">
        <f>IF(F137="","",IF(分岐管理シート!L137=2,"","error"))</f>
        <v/>
      </c>
      <c r="BN137" s="283" t="str">
        <f>IF(F137="","",IF(分岐管理シート!M137&lt;1,"error",""))</f>
        <v/>
      </c>
      <c r="BO137" s="283" t="str">
        <f>IF(F137="","",IF(AND(D137="R7_補正",分岐管理シート!M137&lt;12,分岐管理シート!M137&gt;0),"","error"))</f>
        <v/>
      </c>
      <c r="BP137" s="283" t="str">
        <f>IF(AND(分岐管理シート!M137&lt;&gt;1,SUM(分岐管理シート!N137:P137)&gt;0),"error","")</f>
        <v/>
      </c>
      <c r="BQ137" s="282" t="str">
        <f>IF(OR(AND(分岐管理シート!N137=0,OR(分岐管理シート!O137&lt;&gt;0,分岐管理シート!P137&lt;&gt;0)),AND(分岐管理シート!O137=0,分岐管理シート!P137&lt;&gt;0)),"error","")</f>
        <v/>
      </c>
      <c r="BR137" s="285" t="str" cm="1">
        <f t="array" ref="BR137">IF(SUMPRODUCT(COUNTIF(N137:P137,N137:P137))&gt;COUNTA(N137:P137),"error","")</f>
        <v/>
      </c>
      <c r="BS137" s="283" t="str">
        <f t="shared" ref="BS137:BS200" si="14">IF(AND(COUNTIF(M137,"*推奨*")&gt;0,Q137=""),"error","")</f>
        <v/>
      </c>
      <c r="BT137" s="283" t="str">
        <f t="shared" ref="BT137:BT200" si="15">IF(AND(COUNTIF(M137,"*推奨*")=0,Q137&lt;&gt;""),"error","")</f>
        <v/>
      </c>
      <c r="BU137" s="283" t="str">
        <f t="shared" ref="BU137:BU200" si="16">IF(F137="","",IF(AND(T137&gt;0,Y137&gt;=0,R137=S137+Y137,S137=T137),"","error"))</f>
        <v/>
      </c>
      <c r="BV137" s="283" t="str">
        <f t="shared" ref="BV137:BV200" si="17">IF(F137="","",IF(S137=INT(S137),"","error"))</f>
        <v/>
      </c>
      <c r="BW137" s="283" t="str">
        <f t="shared" si="9"/>
        <v/>
      </c>
      <c r="BX137" s="283" t="str">
        <f t="shared" ref="BX137:BX200" si="18">IF(F137="","",IF(AA137="","error",""))</f>
        <v/>
      </c>
      <c r="BY137" s="283" t="str">
        <f>IF(F137="","",IF(PRODUCT(分岐管理シート!AB137:'分岐管理シート'!AE137)=0,"error",""))</f>
        <v/>
      </c>
      <c r="BZ137" s="278" t="str">
        <f>IF(F137="","",IF(AND(AE137="○",分岐管理シート!AF137=0),"error",""))</f>
        <v/>
      </c>
      <c r="CA137" s="283" t="str">
        <f>IF(F137="","",IF(AND(分岐管理シート!AE137&lt;2,実施計画様式!AF137&lt;&gt;""),"error",""))</f>
        <v/>
      </c>
      <c r="CB137" s="282" t="str">
        <f>IF(F137="","",IF(AND(分岐管理シート!D137=1,分岐管理シート!AG137&gt;0,分岐管理シート!AG137&lt;24),"","error"))</f>
        <v/>
      </c>
      <c r="CC137" s="283"/>
      <c r="CD137" s="283" t="str">
        <f>IF(F137="","",IF(OR(分岐管理シート!AI137&lt;14,分岐管理シート!AI137&gt;25,分岐管理シート!AI137&gt;分岐管理シート!AJ137,分岐管理シート!AI137&gt;分岐管理シート!AK137),"error",""))</f>
        <v/>
      </c>
      <c r="CE137" s="283" t="str">
        <f>IF(F137="","",IF(OR(分岐管理シート!AJ137&lt;14,分岐管理シート!AJ137&gt;25,分岐管理シート!AJ137&lt;分岐管理シート!AI137,分岐管理シート!AJ137&gt;分岐管理シート!AK137),"error",""))</f>
        <v/>
      </c>
      <c r="CF137" s="282" t="str">
        <f>IF(F137="","",IF(OR(分岐管理シート!AK137&lt;14,分岐管理シート!AK137&gt;26,分岐管理シート!AK137&lt;分岐管理シート!AI137,分岐管理シート!AK137&lt;分岐管理シート!AJ137),"error",""))</f>
        <v/>
      </c>
      <c r="CG137" s="283" t="str">
        <f>IF(F137="","",IF(AND(AD137="－",分岐管理シート!AK137&gt;25),"error",""))</f>
        <v/>
      </c>
      <c r="CH137" s="283"/>
      <c r="CI137" s="278" t="str">
        <f>IF(F137="","",IF(分岐管理シート!AM137&lt;1,"error",""))</f>
        <v/>
      </c>
      <c r="CJ137" s="283" t="str">
        <f>IF(F137="","",IF(分岐管理シート!AN137&lt;1,"error",""))</f>
        <v/>
      </c>
      <c r="CK137" s="287" t="str">
        <f t="shared" ref="CK137:CK200" si="19">IF(F137="","",IF(COUNTA(AO137:AR137)&gt;0,"","error"))</f>
        <v/>
      </c>
      <c r="CL137" s="283" t="str">
        <f>IF(F137="","",IF(AND(SUM(分岐管理シート!AO137:AR137)&gt;180,分岐管理シート!AS137&lt;1),"error",""))</f>
        <v/>
      </c>
      <c r="CM137" s="283" t="str">
        <f>IF(F137="","",IF(AND(分岐管理シート!D137=1,分岐管理シート!BB137&gt;0,分岐管理シート!BB137&lt;7),"","error"))</f>
        <v/>
      </c>
      <c r="CN137" s="286"/>
      <c r="CO137" s="283" t="str">
        <f>IF(分岐管理シート!BP137=0,"","error")</f>
        <v/>
      </c>
      <c r="CP137" s="340" t="str">
        <f>IF(AND(F137="",SUM(分岐管理シート!D137:BB137)&gt;0),"error","")</f>
        <v/>
      </c>
    </row>
    <row r="138" spans="1:94" ht="55.05" customHeight="1">
      <c r="A138" s="29"/>
      <c r="B138" s="30"/>
      <c r="C138" s="130">
        <v>66</v>
      </c>
      <c r="D138" s="386"/>
      <c r="E138" s="386"/>
      <c r="F138" s="174"/>
      <c r="G138" s="174"/>
      <c r="H138" s="173"/>
      <c r="I138" s="174"/>
      <c r="J138" s="173"/>
      <c r="K138" s="174"/>
      <c r="L138" s="174"/>
      <c r="M138" s="174"/>
      <c r="N138" s="387"/>
      <c r="O138" s="174"/>
      <c r="P138" s="398"/>
      <c r="Q138" s="388"/>
      <c r="R138" s="389">
        <f t="shared" si="11"/>
        <v>0</v>
      </c>
      <c r="S138" s="390">
        <f t="shared" si="10"/>
        <v>0</v>
      </c>
      <c r="T138" s="391"/>
      <c r="U138" s="458"/>
      <c r="V138" s="458"/>
      <c r="W138" s="458"/>
      <c r="X138" s="458"/>
      <c r="Y138" s="391"/>
      <c r="Z138" s="391"/>
      <c r="AA138" s="173"/>
      <c r="AB138" s="174"/>
      <c r="AC138" s="392"/>
      <c r="AD138" s="392"/>
      <c r="AE138" s="392"/>
      <c r="AF138" s="393"/>
      <c r="AG138" s="393"/>
      <c r="AH138" s="393"/>
      <c r="AI138" s="173"/>
      <c r="AJ138" s="173"/>
      <c r="AK138" s="173"/>
      <c r="AL138" s="394"/>
      <c r="AM138" s="173"/>
      <c r="AN138" s="173"/>
      <c r="AO138" s="387"/>
      <c r="AP138" s="174"/>
      <c r="AQ138" s="174"/>
      <c r="AR138" s="174"/>
      <c r="AS138" s="395"/>
      <c r="AT138" s="396"/>
      <c r="AU138" s="396"/>
      <c r="AV138" s="396"/>
      <c r="AW138" s="396"/>
      <c r="AX138" s="396"/>
      <c r="AY138" s="396"/>
      <c r="AZ138" s="396"/>
      <c r="BA138" s="396"/>
      <c r="BB138" s="397"/>
      <c r="BC138" s="395"/>
      <c r="BD138" s="395"/>
      <c r="BE138" s="281" t="str">
        <f>IF(F138="","",IF(分岐管理シート!D138=1,"","error"))</f>
        <v/>
      </c>
      <c r="BF138" s="282" t="str">
        <f>IF(F138="","",IF(分岐管理シート!E138&gt;0,"","error"))</f>
        <v/>
      </c>
      <c r="BG138" s="283" t="str">
        <f>IF(F138="","",IF(分岐管理シート!G138=0,"error",""))</f>
        <v/>
      </c>
      <c r="BH138" s="283" t="str">
        <f>IF(F138="","",IF(分岐管理シート!H138=0,"error",""))</f>
        <v/>
      </c>
      <c r="BI138" s="284" t="str">
        <f>IF(F138="","",IF(分岐管理シート!I138=2,"","error"))</f>
        <v/>
      </c>
      <c r="BJ138" s="283" t="str">
        <f t="shared" si="12"/>
        <v/>
      </c>
      <c r="BK138" s="283" t="str">
        <f t="shared" si="13"/>
        <v/>
      </c>
      <c r="BL138" s="283" t="str">
        <f>IF(F138="","",IF(AND(分岐管理シート!D138=1,分岐管理シート!K138=1),"","error"))</f>
        <v/>
      </c>
      <c r="BM138" s="281" t="str">
        <f>IF(F138="","",IF(分岐管理シート!L138=2,"","error"))</f>
        <v/>
      </c>
      <c r="BN138" s="283" t="str">
        <f>IF(F138="","",IF(分岐管理シート!M138&lt;1,"error",""))</f>
        <v/>
      </c>
      <c r="BO138" s="283" t="str">
        <f>IF(F138="","",IF(AND(D138="R7_補正",分岐管理シート!M138&lt;12,分岐管理シート!M138&gt;0),"","error"))</f>
        <v/>
      </c>
      <c r="BP138" s="283" t="str">
        <f>IF(AND(分岐管理シート!M138&lt;&gt;1,SUM(分岐管理シート!N138:P138)&gt;0),"error","")</f>
        <v/>
      </c>
      <c r="BQ138" s="282" t="str">
        <f>IF(OR(AND(分岐管理シート!N138=0,OR(分岐管理シート!O138&lt;&gt;0,分岐管理シート!P138&lt;&gt;0)),AND(分岐管理シート!O138=0,分岐管理シート!P138&lt;&gt;0)),"error","")</f>
        <v/>
      </c>
      <c r="BR138" s="285" t="str" cm="1">
        <f t="array" ref="BR138">IF(SUMPRODUCT(COUNTIF(N138:P138,N138:P138))&gt;COUNTA(N138:P138),"error","")</f>
        <v/>
      </c>
      <c r="BS138" s="283" t="str">
        <f t="shared" si="14"/>
        <v/>
      </c>
      <c r="BT138" s="283" t="str">
        <f t="shared" si="15"/>
        <v/>
      </c>
      <c r="BU138" s="283" t="str">
        <f t="shared" si="16"/>
        <v/>
      </c>
      <c r="BV138" s="283" t="str">
        <f t="shared" si="17"/>
        <v/>
      </c>
      <c r="BW138" s="283" t="str">
        <f t="shared" si="9"/>
        <v/>
      </c>
      <c r="BX138" s="283" t="str">
        <f t="shared" si="18"/>
        <v/>
      </c>
      <c r="BY138" s="283" t="str">
        <f>IF(F138="","",IF(PRODUCT(分岐管理シート!AB138:'分岐管理シート'!AE138)=0,"error",""))</f>
        <v/>
      </c>
      <c r="BZ138" s="278" t="str">
        <f>IF(F138="","",IF(AND(AE138="○",分岐管理シート!AF138=0),"error",""))</f>
        <v/>
      </c>
      <c r="CA138" s="283" t="str">
        <f>IF(F138="","",IF(AND(分岐管理シート!AE138&lt;2,実施計画様式!AF138&lt;&gt;""),"error",""))</f>
        <v/>
      </c>
      <c r="CB138" s="282" t="str">
        <f>IF(F138="","",IF(AND(分岐管理シート!D138=1,分岐管理シート!AG138&gt;0,分岐管理シート!AG138&lt;24),"","error"))</f>
        <v/>
      </c>
      <c r="CC138" s="283"/>
      <c r="CD138" s="283" t="str">
        <f>IF(F138="","",IF(OR(分岐管理シート!AI138&lt;14,分岐管理シート!AI138&gt;25,分岐管理シート!AI138&gt;分岐管理シート!AJ138,分岐管理シート!AI138&gt;分岐管理シート!AK138),"error",""))</f>
        <v/>
      </c>
      <c r="CE138" s="283" t="str">
        <f>IF(F138="","",IF(OR(分岐管理シート!AJ138&lt;14,分岐管理シート!AJ138&gt;25,分岐管理シート!AJ138&lt;分岐管理シート!AI138,分岐管理シート!AJ138&gt;分岐管理シート!AK138),"error",""))</f>
        <v/>
      </c>
      <c r="CF138" s="282" t="str">
        <f>IF(F138="","",IF(OR(分岐管理シート!AK138&lt;14,分岐管理シート!AK138&gt;26,分岐管理シート!AK138&lt;分岐管理シート!AI138,分岐管理シート!AK138&lt;分岐管理シート!AJ138),"error",""))</f>
        <v/>
      </c>
      <c r="CG138" s="283" t="str">
        <f>IF(F138="","",IF(AND(AD138="－",分岐管理シート!AK138&gt;25),"error",""))</f>
        <v/>
      </c>
      <c r="CH138" s="283"/>
      <c r="CI138" s="278" t="str">
        <f>IF(F138="","",IF(分岐管理シート!AM138&lt;1,"error",""))</f>
        <v/>
      </c>
      <c r="CJ138" s="283" t="str">
        <f>IF(F138="","",IF(分岐管理シート!AN138&lt;1,"error",""))</f>
        <v/>
      </c>
      <c r="CK138" s="287" t="str">
        <f t="shared" si="19"/>
        <v/>
      </c>
      <c r="CL138" s="283" t="str">
        <f>IF(F138="","",IF(AND(SUM(分岐管理シート!AO138:AR138)&gt;180,分岐管理シート!AS138&lt;1),"error",""))</f>
        <v/>
      </c>
      <c r="CM138" s="283" t="str">
        <f>IF(F138="","",IF(AND(分岐管理シート!D138=1,分岐管理シート!BB138&gt;0,分岐管理シート!BB138&lt;7),"","error"))</f>
        <v/>
      </c>
      <c r="CN138" s="286"/>
      <c r="CO138" s="283" t="str">
        <f>IF(分岐管理シート!BP138=0,"","error")</f>
        <v/>
      </c>
      <c r="CP138" s="340" t="str">
        <f>IF(AND(F138="",SUM(分岐管理シート!D138:BB138)&gt;0),"error","")</f>
        <v/>
      </c>
    </row>
    <row r="139" spans="1:94" ht="55.05" customHeight="1">
      <c r="A139" s="29"/>
      <c r="B139" s="30"/>
      <c r="C139" s="130">
        <v>67</v>
      </c>
      <c r="D139" s="386"/>
      <c r="E139" s="386"/>
      <c r="F139" s="174"/>
      <c r="G139" s="174"/>
      <c r="H139" s="173"/>
      <c r="I139" s="174"/>
      <c r="J139" s="173"/>
      <c r="K139" s="174"/>
      <c r="L139" s="174"/>
      <c r="M139" s="174"/>
      <c r="N139" s="387"/>
      <c r="O139" s="174"/>
      <c r="P139" s="174"/>
      <c r="Q139" s="388"/>
      <c r="R139" s="389">
        <f t="shared" si="11"/>
        <v>0</v>
      </c>
      <c r="S139" s="390">
        <f t="shared" si="10"/>
        <v>0</v>
      </c>
      <c r="T139" s="391"/>
      <c r="U139" s="458"/>
      <c r="V139" s="458"/>
      <c r="W139" s="458"/>
      <c r="X139" s="458"/>
      <c r="Y139" s="391"/>
      <c r="Z139" s="391"/>
      <c r="AA139" s="173"/>
      <c r="AB139" s="174"/>
      <c r="AC139" s="392"/>
      <c r="AD139" s="392"/>
      <c r="AE139" s="392"/>
      <c r="AF139" s="393"/>
      <c r="AG139" s="393"/>
      <c r="AH139" s="393"/>
      <c r="AI139" s="173"/>
      <c r="AJ139" s="173"/>
      <c r="AK139" s="173"/>
      <c r="AL139" s="394"/>
      <c r="AM139" s="173"/>
      <c r="AN139" s="173"/>
      <c r="AO139" s="387"/>
      <c r="AP139" s="174"/>
      <c r="AQ139" s="174"/>
      <c r="AR139" s="174"/>
      <c r="AS139" s="395"/>
      <c r="AT139" s="396"/>
      <c r="AU139" s="396"/>
      <c r="AV139" s="396"/>
      <c r="AW139" s="396"/>
      <c r="AX139" s="396"/>
      <c r="AY139" s="396"/>
      <c r="AZ139" s="396"/>
      <c r="BA139" s="396"/>
      <c r="BB139" s="397"/>
      <c r="BC139" s="395"/>
      <c r="BD139" s="395"/>
      <c r="BE139" s="281" t="str">
        <f>IF(F139="","",IF(分岐管理シート!D139=1,"","error"))</f>
        <v/>
      </c>
      <c r="BF139" s="282" t="str">
        <f>IF(F139="","",IF(分岐管理シート!E139&gt;0,"","error"))</f>
        <v/>
      </c>
      <c r="BG139" s="283" t="str">
        <f>IF(F139="","",IF(分岐管理シート!G139=0,"error",""))</f>
        <v/>
      </c>
      <c r="BH139" s="283" t="str">
        <f>IF(F139="","",IF(分岐管理シート!H139=0,"error",""))</f>
        <v/>
      </c>
      <c r="BI139" s="284" t="str">
        <f>IF(F139="","",IF(分岐管理シート!I139=2,"","error"))</f>
        <v/>
      </c>
      <c r="BJ139" s="283" t="str">
        <f t="shared" si="12"/>
        <v/>
      </c>
      <c r="BK139" s="283" t="str">
        <f t="shared" si="13"/>
        <v/>
      </c>
      <c r="BL139" s="283" t="str">
        <f>IF(F139="","",IF(AND(分岐管理シート!D139=1,分岐管理シート!K139=1),"","error"))</f>
        <v/>
      </c>
      <c r="BM139" s="281" t="str">
        <f>IF(F139="","",IF(分岐管理シート!L139=2,"","error"))</f>
        <v/>
      </c>
      <c r="BN139" s="283" t="str">
        <f>IF(F139="","",IF(分岐管理シート!M139&lt;1,"error",""))</f>
        <v/>
      </c>
      <c r="BO139" s="283" t="str">
        <f>IF(F139="","",IF(AND(D139="R7_補正",分岐管理シート!M139&lt;12,分岐管理シート!M139&gt;0),"","error"))</f>
        <v/>
      </c>
      <c r="BP139" s="283" t="str">
        <f>IF(AND(分岐管理シート!M139&lt;&gt;1,SUM(分岐管理シート!N139:P139)&gt;0),"error","")</f>
        <v/>
      </c>
      <c r="BQ139" s="282" t="str">
        <f>IF(OR(AND(分岐管理シート!N139=0,OR(分岐管理シート!O139&lt;&gt;0,分岐管理シート!P139&lt;&gt;0)),AND(分岐管理シート!O139=0,分岐管理シート!P139&lt;&gt;0)),"error","")</f>
        <v/>
      </c>
      <c r="BR139" s="285" t="str" cm="1">
        <f t="array" ref="BR139">IF(SUMPRODUCT(COUNTIF(N139:P139,N139:P139))&gt;COUNTA(N139:P139),"error","")</f>
        <v/>
      </c>
      <c r="BS139" s="283" t="str">
        <f t="shared" si="14"/>
        <v/>
      </c>
      <c r="BT139" s="283" t="str">
        <f t="shared" si="15"/>
        <v/>
      </c>
      <c r="BU139" s="283" t="str">
        <f t="shared" si="16"/>
        <v/>
      </c>
      <c r="BV139" s="283" t="str">
        <f t="shared" si="17"/>
        <v/>
      </c>
      <c r="BW139" s="283" t="str">
        <f t="shared" ref="BW139:BW202" si="20">IF(F138="","",IF(R138&lt;Z138,"error",""))</f>
        <v/>
      </c>
      <c r="BX139" s="283" t="str">
        <f t="shared" si="18"/>
        <v/>
      </c>
      <c r="BY139" s="283" t="str">
        <f>IF(F139="","",IF(PRODUCT(分岐管理シート!AB139:'分岐管理シート'!AE139)=0,"error",""))</f>
        <v/>
      </c>
      <c r="BZ139" s="278" t="str">
        <f>IF(F139="","",IF(AND(AE139="○",分岐管理シート!AF139=0),"error",""))</f>
        <v/>
      </c>
      <c r="CA139" s="283" t="str">
        <f>IF(F139="","",IF(AND(分岐管理シート!AE139&lt;2,実施計画様式!AF139&lt;&gt;""),"error",""))</f>
        <v/>
      </c>
      <c r="CB139" s="282" t="str">
        <f>IF(F139="","",IF(AND(分岐管理シート!D139=1,分岐管理シート!AG139&gt;0,分岐管理シート!AG139&lt;24),"","error"))</f>
        <v/>
      </c>
      <c r="CC139" s="283"/>
      <c r="CD139" s="283" t="str">
        <f>IF(F139="","",IF(OR(分岐管理シート!AI139&lt;14,分岐管理シート!AI139&gt;25,分岐管理シート!AI139&gt;分岐管理シート!AJ139,分岐管理シート!AI139&gt;分岐管理シート!AK139),"error",""))</f>
        <v/>
      </c>
      <c r="CE139" s="283" t="str">
        <f>IF(F139="","",IF(OR(分岐管理シート!AJ139&lt;14,分岐管理シート!AJ139&gt;25,分岐管理シート!AJ139&lt;分岐管理シート!AI139,分岐管理シート!AJ139&gt;分岐管理シート!AK139),"error",""))</f>
        <v/>
      </c>
      <c r="CF139" s="282" t="str">
        <f>IF(F139="","",IF(OR(分岐管理シート!AK139&lt;14,分岐管理シート!AK139&gt;26,分岐管理シート!AK139&lt;分岐管理シート!AI139,分岐管理シート!AK139&lt;分岐管理シート!AJ139),"error",""))</f>
        <v/>
      </c>
      <c r="CG139" s="283" t="str">
        <f>IF(F139="","",IF(AND(AD139="－",分岐管理シート!AK139&gt;25),"error",""))</f>
        <v/>
      </c>
      <c r="CH139" s="283"/>
      <c r="CI139" s="278" t="str">
        <f>IF(F139="","",IF(分岐管理シート!AM139&lt;1,"error",""))</f>
        <v/>
      </c>
      <c r="CJ139" s="283" t="str">
        <f>IF(F139="","",IF(分岐管理シート!AN139&lt;1,"error",""))</f>
        <v/>
      </c>
      <c r="CK139" s="287" t="str">
        <f t="shared" si="19"/>
        <v/>
      </c>
      <c r="CL139" s="283" t="str">
        <f>IF(F139="","",IF(AND(SUM(分岐管理シート!AO139:AR139)&gt;180,分岐管理シート!AS139&lt;1),"error",""))</f>
        <v/>
      </c>
      <c r="CM139" s="283" t="str">
        <f>IF(F139="","",IF(AND(分岐管理シート!D139=1,分岐管理シート!BB139&gt;0,分岐管理シート!BB139&lt;7),"","error"))</f>
        <v/>
      </c>
      <c r="CN139" s="286"/>
      <c r="CO139" s="283" t="str">
        <f>IF(分岐管理シート!BP139=0,"","error")</f>
        <v/>
      </c>
      <c r="CP139" s="340" t="str">
        <f>IF(AND(F139="",SUM(分岐管理シート!D139:BB139)&gt;0),"error","")</f>
        <v/>
      </c>
    </row>
    <row r="140" spans="1:94" ht="55.05" customHeight="1">
      <c r="A140" s="29"/>
      <c r="B140" s="30"/>
      <c r="C140" s="130">
        <v>68</v>
      </c>
      <c r="D140" s="386"/>
      <c r="E140" s="386"/>
      <c r="F140" s="174"/>
      <c r="G140" s="174"/>
      <c r="H140" s="173"/>
      <c r="I140" s="174"/>
      <c r="J140" s="173"/>
      <c r="K140" s="174"/>
      <c r="L140" s="174"/>
      <c r="M140" s="174"/>
      <c r="N140" s="387"/>
      <c r="O140" s="174"/>
      <c r="P140" s="398"/>
      <c r="Q140" s="388"/>
      <c r="R140" s="389">
        <f t="shared" si="11"/>
        <v>0</v>
      </c>
      <c r="S140" s="390">
        <f t="shared" ref="S140:S203" si="21">T140</f>
        <v>0</v>
      </c>
      <c r="T140" s="391"/>
      <c r="U140" s="458"/>
      <c r="V140" s="458"/>
      <c r="W140" s="458"/>
      <c r="X140" s="458"/>
      <c r="Y140" s="391"/>
      <c r="Z140" s="391"/>
      <c r="AA140" s="173"/>
      <c r="AB140" s="174"/>
      <c r="AC140" s="392"/>
      <c r="AD140" s="392"/>
      <c r="AE140" s="392"/>
      <c r="AF140" s="393"/>
      <c r="AG140" s="393"/>
      <c r="AH140" s="393"/>
      <c r="AI140" s="173"/>
      <c r="AJ140" s="173"/>
      <c r="AK140" s="173"/>
      <c r="AL140" s="394"/>
      <c r="AM140" s="173"/>
      <c r="AN140" s="173"/>
      <c r="AO140" s="387"/>
      <c r="AP140" s="174"/>
      <c r="AQ140" s="174"/>
      <c r="AR140" s="174"/>
      <c r="AS140" s="395"/>
      <c r="AT140" s="396"/>
      <c r="AU140" s="396"/>
      <c r="AV140" s="396"/>
      <c r="AW140" s="396"/>
      <c r="AX140" s="396"/>
      <c r="AY140" s="396"/>
      <c r="AZ140" s="396"/>
      <c r="BA140" s="396"/>
      <c r="BB140" s="397"/>
      <c r="BC140" s="395"/>
      <c r="BD140" s="395"/>
      <c r="BE140" s="281" t="str">
        <f>IF(F140="","",IF(分岐管理シート!D140=1,"","error"))</f>
        <v/>
      </c>
      <c r="BF140" s="282" t="str">
        <f>IF(F140="","",IF(分岐管理シート!E140&gt;0,"","error"))</f>
        <v/>
      </c>
      <c r="BG140" s="283" t="str">
        <f>IF(F140="","",IF(分岐管理シート!G140=0,"error",""))</f>
        <v/>
      </c>
      <c r="BH140" s="283" t="str">
        <f>IF(F140="","",IF(分岐管理シート!H140=0,"error",""))</f>
        <v/>
      </c>
      <c r="BI140" s="284" t="str">
        <f>IF(F140="","",IF(分岐管理シート!I140=2,"","error"))</f>
        <v/>
      </c>
      <c r="BJ140" s="283" t="str">
        <f t="shared" si="12"/>
        <v/>
      </c>
      <c r="BK140" s="283" t="str">
        <f t="shared" si="13"/>
        <v/>
      </c>
      <c r="BL140" s="283" t="str">
        <f>IF(F140="","",IF(AND(分岐管理シート!D140=1,分岐管理シート!K140=1),"","error"))</f>
        <v/>
      </c>
      <c r="BM140" s="281" t="str">
        <f>IF(F140="","",IF(分岐管理シート!L140=2,"","error"))</f>
        <v/>
      </c>
      <c r="BN140" s="283" t="str">
        <f>IF(F140="","",IF(分岐管理シート!M140&lt;1,"error",""))</f>
        <v/>
      </c>
      <c r="BO140" s="283" t="str">
        <f>IF(F140="","",IF(AND(D140="R7_補正",分岐管理シート!M140&lt;12,分岐管理シート!M140&gt;0),"","error"))</f>
        <v/>
      </c>
      <c r="BP140" s="283" t="str">
        <f>IF(AND(分岐管理シート!M140&lt;&gt;1,SUM(分岐管理シート!N140:P140)&gt;0),"error","")</f>
        <v/>
      </c>
      <c r="BQ140" s="282" t="str">
        <f>IF(OR(AND(分岐管理シート!N140=0,OR(分岐管理シート!O140&lt;&gt;0,分岐管理シート!P140&lt;&gt;0)),AND(分岐管理シート!O140=0,分岐管理シート!P140&lt;&gt;0)),"error","")</f>
        <v/>
      </c>
      <c r="BR140" s="285" t="str" cm="1">
        <f t="array" ref="BR140">IF(SUMPRODUCT(COUNTIF(N140:P140,N140:P140))&gt;COUNTA(N140:P140),"error","")</f>
        <v/>
      </c>
      <c r="BS140" s="283" t="str">
        <f t="shared" si="14"/>
        <v/>
      </c>
      <c r="BT140" s="283" t="str">
        <f t="shared" si="15"/>
        <v/>
      </c>
      <c r="BU140" s="283" t="str">
        <f t="shared" si="16"/>
        <v/>
      </c>
      <c r="BV140" s="283" t="str">
        <f t="shared" si="17"/>
        <v/>
      </c>
      <c r="BW140" s="283" t="str">
        <f t="shared" si="20"/>
        <v/>
      </c>
      <c r="BX140" s="283" t="str">
        <f t="shared" si="18"/>
        <v/>
      </c>
      <c r="BY140" s="283" t="str">
        <f>IF(F140="","",IF(PRODUCT(分岐管理シート!AB140:'分岐管理シート'!AE140)=0,"error",""))</f>
        <v/>
      </c>
      <c r="BZ140" s="278" t="str">
        <f>IF(F140="","",IF(AND(AE140="○",分岐管理シート!AF140=0),"error",""))</f>
        <v/>
      </c>
      <c r="CA140" s="283" t="str">
        <f>IF(F140="","",IF(AND(分岐管理シート!AE140&lt;2,実施計画様式!AF140&lt;&gt;""),"error",""))</f>
        <v/>
      </c>
      <c r="CB140" s="282" t="str">
        <f>IF(F140="","",IF(AND(分岐管理シート!D140=1,分岐管理シート!AG140&gt;0,分岐管理シート!AG140&lt;24),"","error"))</f>
        <v/>
      </c>
      <c r="CC140" s="283"/>
      <c r="CD140" s="283" t="str">
        <f>IF(F140="","",IF(OR(分岐管理シート!AI140&lt;14,分岐管理シート!AI140&gt;25,分岐管理シート!AI140&gt;分岐管理シート!AJ140,分岐管理シート!AI140&gt;分岐管理シート!AK140),"error",""))</f>
        <v/>
      </c>
      <c r="CE140" s="283" t="str">
        <f>IF(F140="","",IF(OR(分岐管理シート!AJ140&lt;14,分岐管理シート!AJ140&gt;25,分岐管理シート!AJ140&lt;分岐管理シート!AI140,分岐管理シート!AJ140&gt;分岐管理シート!AK140),"error",""))</f>
        <v/>
      </c>
      <c r="CF140" s="282" t="str">
        <f>IF(F140="","",IF(OR(分岐管理シート!AK140&lt;14,分岐管理シート!AK140&gt;26,分岐管理シート!AK140&lt;分岐管理シート!AI140,分岐管理シート!AK140&lt;分岐管理シート!AJ140),"error",""))</f>
        <v/>
      </c>
      <c r="CG140" s="283" t="str">
        <f>IF(F140="","",IF(AND(AD140="－",分岐管理シート!AK140&gt;25),"error",""))</f>
        <v/>
      </c>
      <c r="CH140" s="283"/>
      <c r="CI140" s="278" t="str">
        <f>IF(F140="","",IF(分岐管理シート!AM140&lt;1,"error",""))</f>
        <v/>
      </c>
      <c r="CJ140" s="283" t="str">
        <f>IF(F140="","",IF(分岐管理シート!AN140&lt;1,"error",""))</f>
        <v/>
      </c>
      <c r="CK140" s="287" t="str">
        <f t="shared" si="19"/>
        <v/>
      </c>
      <c r="CL140" s="283" t="str">
        <f>IF(F140="","",IF(AND(SUM(分岐管理シート!AO140:AR140)&gt;180,分岐管理シート!AS140&lt;1),"error",""))</f>
        <v/>
      </c>
      <c r="CM140" s="283" t="str">
        <f>IF(F140="","",IF(AND(分岐管理シート!D140=1,分岐管理シート!BB140&gt;0,分岐管理シート!BB140&lt;7),"","error"))</f>
        <v/>
      </c>
      <c r="CN140" s="286"/>
      <c r="CO140" s="283" t="str">
        <f>IF(分岐管理シート!BP140=0,"","error")</f>
        <v/>
      </c>
      <c r="CP140" s="340" t="str">
        <f>IF(AND(F140="",SUM(分岐管理シート!D140:BB140)&gt;0),"error","")</f>
        <v/>
      </c>
    </row>
    <row r="141" spans="1:94" ht="55.05" customHeight="1">
      <c r="A141" s="29"/>
      <c r="B141" s="30"/>
      <c r="C141" s="130">
        <v>69</v>
      </c>
      <c r="D141" s="386"/>
      <c r="E141" s="386"/>
      <c r="F141" s="174"/>
      <c r="G141" s="174"/>
      <c r="H141" s="173"/>
      <c r="I141" s="174"/>
      <c r="J141" s="173"/>
      <c r="K141" s="174"/>
      <c r="L141" s="174"/>
      <c r="M141" s="174"/>
      <c r="N141" s="387"/>
      <c r="O141" s="174"/>
      <c r="P141" s="174"/>
      <c r="Q141" s="388"/>
      <c r="R141" s="389">
        <f t="shared" si="11"/>
        <v>0</v>
      </c>
      <c r="S141" s="390">
        <f t="shared" si="21"/>
        <v>0</v>
      </c>
      <c r="T141" s="391"/>
      <c r="U141" s="458"/>
      <c r="V141" s="458"/>
      <c r="W141" s="458"/>
      <c r="X141" s="458"/>
      <c r="Y141" s="391"/>
      <c r="Z141" s="391"/>
      <c r="AA141" s="173"/>
      <c r="AB141" s="174"/>
      <c r="AC141" s="392"/>
      <c r="AD141" s="392"/>
      <c r="AE141" s="392"/>
      <c r="AF141" s="393"/>
      <c r="AG141" s="393"/>
      <c r="AH141" s="393"/>
      <c r="AI141" s="173"/>
      <c r="AJ141" s="173"/>
      <c r="AK141" s="173"/>
      <c r="AL141" s="394"/>
      <c r="AM141" s="173"/>
      <c r="AN141" s="173"/>
      <c r="AO141" s="387"/>
      <c r="AP141" s="174"/>
      <c r="AQ141" s="174"/>
      <c r="AR141" s="174"/>
      <c r="AS141" s="395"/>
      <c r="AT141" s="396"/>
      <c r="AU141" s="396"/>
      <c r="AV141" s="396"/>
      <c r="AW141" s="396"/>
      <c r="AX141" s="396"/>
      <c r="AY141" s="396"/>
      <c r="AZ141" s="396"/>
      <c r="BA141" s="396"/>
      <c r="BB141" s="397"/>
      <c r="BC141" s="395"/>
      <c r="BD141" s="395"/>
      <c r="BE141" s="281" t="str">
        <f>IF(F141="","",IF(分岐管理シート!D141=1,"","error"))</f>
        <v/>
      </c>
      <c r="BF141" s="282" t="str">
        <f>IF(F141="","",IF(分岐管理シート!E141&gt;0,"","error"))</f>
        <v/>
      </c>
      <c r="BG141" s="283" t="str">
        <f>IF(F141="","",IF(分岐管理シート!G141=0,"error",""))</f>
        <v/>
      </c>
      <c r="BH141" s="283" t="str">
        <f>IF(F141="","",IF(分岐管理シート!H141=0,"error",""))</f>
        <v/>
      </c>
      <c r="BI141" s="284" t="str">
        <f>IF(F141="","",IF(分岐管理シート!I141=2,"","error"))</f>
        <v/>
      </c>
      <c r="BJ141" s="283" t="str">
        <f t="shared" si="12"/>
        <v/>
      </c>
      <c r="BK141" s="283" t="str">
        <f t="shared" si="13"/>
        <v/>
      </c>
      <c r="BL141" s="283" t="str">
        <f>IF(F141="","",IF(AND(分岐管理シート!D141=1,分岐管理シート!K141=1),"","error"))</f>
        <v/>
      </c>
      <c r="BM141" s="281" t="str">
        <f>IF(F141="","",IF(分岐管理シート!L141=2,"","error"))</f>
        <v/>
      </c>
      <c r="BN141" s="283" t="str">
        <f>IF(F141="","",IF(分岐管理シート!M141&lt;1,"error",""))</f>
        <v/>
      </c>
      <c r="BO141" s="283" t="str">
        <f>IF(F141="","",IF(AND(D141="R7_補正",分岐管理シート!M141&lt;12,分岐管理シート!M141&gt;0),"","error"))</f>
        <v/>
      </c>
      <c r="BP141" s="283" t="str">
        <f>IF(AND(分岐管理シート!M141&lt;&gt;1,SUM(分岐管理シート!N141:P141)&gt;0),"error","")</f>
        <v/>
      </c>
      <c r="BQ141" s="282" t="str">
        <f>IF(OR(AND(分岐管理シート!N141=0,OR(分岐管理シート!O141&lt;&gt;0,分岐管理シート!P141&lt;&gt;0)),AND(分岐管理シート!O141=0,分岐管理シート!P141&lt;&gt;0)),"error","")</f>
        <v/>
      </c>
      <c r="BR141" s="285" t="str" cm="1">
        <f t="array" ref="BR141">IF(SUMPRODUCT(COUNTIF(N141:P141,N141:P141))&gt;COUNTA(N141:P141),"error","")</f>
        <v/>
      </c>
      <c r="BS141" s="283" t="str">
        <f t="shared" si="14"/>
        <v/>
      </c>
      <c r="BT141" s="283" t="str">
        <f t="shared" si="15"/>
        <v/>
      </c>
      <c r="BU141" s="283" t="str">
        <f t="shared" si="16"/>
        <v/>
      </c>
      <c r="BV141" s="283" t="str">
        <f t="shared" si="17"/>
        <v/>
      </c>
      <c r="BW141" s="283" t="str">
        <f t="shared" si="20"/>
        <v/>
      </c>
      <c r="BX141" s="283" t="str">
        <f t="shared" si="18"/>
        <v/>
      </c>
      <c r="BY141" s="283" t="str">
        <f>IF(F141="","",IF(PRODUCT(分岐管理シート!AB141:'分岐管理シート'!AE141)=0,"error",""))</f>
        <v/>
      </c>
      <c r="BZ141" s="278" t="str">
        <f>IF(F141="","",IF(AND(AE141="○",分岐管理シート!AF141=0),"error",""))</f>
        <v/>
      </c>
      <c r="CA141" s="283" t="str">
        <f>IF(F141="","",IF(AND(分岐管理シート!AE141&lt;2,実施計画様式!AF141&lt;&gt;""),"error",""))</f>
        <v/>
      </c>
      <c r="CB141" s="282" t="str">
        <f>IF(F141="","",IF(AND(分岐管理シート!D141=1,分岐管理シート!AG141&gt;0,分岐管理シート!AG141&lt;24),"","error"))</f>
        <v/>
      </c>
      <c r="CC141" s="283"/>
      <c r="CD141" s="283" t="str">
        <f>IF(F141="","",IF(OR(分岐管理シート!AI141&lt;14,分岐管理シート!AI141&gt;25,分岐管理シート!AI141&gt;分岐管理シート!AJ141,分岐管理シート!AI141&gt;分岐管理シート!AK141),"error",""))</f>
        <v/>
      </c>
      <c r="CE141" s="283" t="str">
        <f>IF(F141="","",IF(OR(分岐管理シート!AJ141&lt;14,分岐管理シート!AJ141&gt;25,分岐管理シート!AJ141&lt;分岐管理シート!AI141,分岐管理シート!AJ141&gt;分岐管理シート!AK141),"error",""))</f>
        <v/>
      </c>
      <c r="CF141" s="282" t="str">
        <f>IF(F141="","",IF(OR(分岐管理シート!AK141&lt;14,分岐管理シート!AK141&gt;26,分岐管理シート!AK141&lt;分岐管理シート!AI141,分岐管理シート!AK141&lt;分岐管理シート!AJ141),"error",""))</f>
        <v/>
      </c>
      <c r="CG141" s="283" t="str">
        <f>IF(F141="","",IF(AND(AD141="－",分岐管理シート!AK141&gt;25),"error",""))</f>
        <v/>
      </c>
      <c r="CH141" s="283"/>
      <c r="CI141" s="278" t="str">
        <f>IF(F141="","",IF(分岐管理シート!AM141&lt;1,"error",""))</f>
        <v/>
      </c>
      <c r="CJ141" s="283" t="str">
        <f>IF(F141="","",IF(分岐管理シート!AN141&lt;1,"error",""))</f>
        <v/>
      </c>
      <c r="CK141" s="287" t="str">
        <f t="shared" si="19"/>
        <v/>
      </c>
      <c r="CL141" s="283" t="str">
        <f>IF(F141="","",IF(AND(SUM(分岐管理シート!AO141:AR141)&gt;180,分岐管理シート!AS141&lt;1),"error",""))</f>
        <v/>
      </c>
      <c r="CM141" s="283" t="str">
        <f>IF(F141="","",IF(AND(分岐管理シート!D141=1,分岐管理シート!BB141&gt;0,分岐管理シート!BB141&lt;7),"","error"))</f>
        <v/>
      </c>
      <c r="CN141" s="286"/>
      <c r="CO141" s="283" t="str">
        <f>IF(分岐管理シート!BP141=0,"","error")</f>
        <v/>
      </c>
      <c r="CP141" s="340" t="str">
        <f>IF(AND(F141="",SUM(分岐管理シート!D141:BB141)&gt;0),"error","")</f>
        <v/>
      </c>
    </row>
    <row r="142" spans="1:94" ht="55.05" customHeight="1">
      <c r="A142" s="29"/>
      <c r="B142" s="30"/>
      <c r="C142" s="130">
        <v>70</v>
      </c>
      <c r="D142" s="386"/>
      <c r="E142" s="386"/>
      <c r="F142" s="174"/>
      <c r="G142" s="174"/>
      <c r="H142" s="173"/>
      <c r="I142" s="174"/>
      <c r="J142" s="173"/>
      <c r="K142" s="174"/>
      <c r="L142" s="174"/>
      <c r="M142" s="174"/>
      <c r="N142" s="387"/>
      <c r="O142" s="174"/>
      <c r="P142" s="398"/>
      <c r="Q142" s="388"/>
      <c r="R142" s="389">
        <f t="shared" si="11"/>
        <v>0</v>
      </c>
      <c r="S142" s="390">
        <f t="shared" si="21"/>
        <v>0</v>
      </c>
      <c r="T142" s="391"/>
      <c r="U142" s="458"/>
      <c r="V142" s="458"/>
      <c r="W142" s="458"/>
      <c r="X142" s="458"/>
      <c r="Y142" s="391"/>
      <c r="Z142" s="391"/>
      <c r="AA142" s="173"/>
      <c r="AB142" s="174"/>
      <c r="AC142" s="392"/>
      <c r="AD142" s="392"/>
      <c r="AE142" s="392"/>
      <c r="AF142" s="393"/>
      <c r="AG142" s="393"/>
      <c r="AH142" s="393"/>
      <c r="AI142" s="173"/>
      <c r="AJ142" s="173"/>
      <c r="AK142" s="173"/>
      <c r="AL142" s="394"/>
      <c r="AM142" s="173"/>
      <c r="AN142" s="173"/>
      <c r="AO142" s="387"/>
      <c r="AP142" s="174"/>
      <c r="AQ142" s="174"/>
      <c r="AR142" s="174"/>
      <c r="AS142" s="395"/>
      <c r="AT142" s="396"/>
      <c r="AU142" s="396"/>
      <c r="AV142" s="396"/>
      <c r="AW142" s="396"/>
      <c r="AX142" s="396"/>
      <c r="AY142" s="396"/>
      <c r="AZ142" s="396"/>
      <c r="BA142" s="396"/>
      <c r="BB142" s="397"/>
      <c r="BC142" s="395"/>
      <c r="BD142" s="395"/>
      <c r="BE142" s="281" t="str">
        <f>IF(F142="","",IF(分岐管理シート!D142=1,"","error"))</f>
        <v/>
      </c>
      <c r="BF142" s="282" t="str">
        <f>IF(F142="","",IF(分岐管理シート!E142&gt;0,"","error"))</f>
        <v/>
      </c>
      <c r="BG142" s="283" t="str">
        <f>IF(F142="","",IF(分岐管理シート!G142=0,"error",""))</f>
        <v/>
      </c>
      <c r="BH142" s="283" t="str">
        <f>IF(F142="","",IF(分岐管理シート!H142=0,"error",""))</f>
        <v/>
      </c>
      <c r="BI142" s="284" t="str">
        <f>IF(F142="","",IF(分岐管理シート!I142=2,"","error"))</f>
        <v/>
      </c>
      <c r="BJ142" s="283" t="str">
        <f t="shared" si="12"/>
        <v/>
      </c>
      <c r="BK142" s="283" t="str">
        <f t="shared" si="13"/>
        <v/>
      </c>
      <c r="BL142" s="283" t="str">
        <f>IF(F142="","",IF(AND(分岐管理シート!D142=1,分岐管理シート!K142=1),"","error"))</f>
        <v/>
      </c>
      <c r="BM142" s="281" t="str">
        <f>IF(F142="","",IF(分岐管理シート!L142=2,"","error"))</f>
        <v/>
      </c>
      <c r="BN142" s="283" t="str">
        <f>IF(F142="","",IF(分岐管理シート!M142&lt;1,"error",""))</f>
        <v/>
      </c>
      <c r="BO142" s="283" t="str">
        <f>IF(F142="","",IF(AND(D142="R7_補正",分岐管理シート!M142&lt;12,分岐管理シート!M142&gt;0),"","error"))</f>
        <v/>
      </c>
      <c r="BP142" s="283" t="str">
        <f>IF(AND(分岐管理シート!M142&lt;&gt;1,SUM(分岐管理シート!N142:P142)&gt;0),"error","")</f>
        <v/>
      </c>
      <c r="BQ142" s="282" t="str">
        <f>IF(OR(AND(分岐管理シート!N142=0,OR(分岐管理シート!O142&lt;&gt;0,分岐管理シート!P142&lt;&gt;0)),AND(分岐管理シート!O142=0,分岐管理シート!P142&lt;&gt;0)),"error","")</f>
        <v/>
      </c>
      <c r="BR142" s="285" t="str" cm="1">
        <f t="array" ref="BR142">IF(SUMPRODUCT(COUNTIF(N142:P142,N142:P142))&gt;COUNTA(N142:P142),"error","")</f>
        <v/>
      </c>
      <c r="BS142" s="283" t="str">
        <f t="shared" si="14"/>
        <v/>
      </c>
      <c r="BT142" s="283" t="str">
        <f t="shared" si="15"/>
        <v/>
      </c>
      <c r="BU142" s="283" t="str">
        <f t="shared" si="16"/>
        <v/>
      </c>
      <c r="BV142" s="283" t="str">
        <f t="shared" si="17"/>
        <v/>
      </c>
      <c r="BW142" s="283" t="str">
        <f t="shared" si="20"/>
        <v/>
      </c>
      <c r="BX142" s="283" t="str">
        <f t="shared" si="18"/>
        <v/>
      </c>
      <c r="BY142" s="283" t="str">
        <f>IF(F142="","",IF(PRODUCT(分岐管理シート!AB142:'分岐管理シート'!AE142)=0,"error",""))</f>
        <v/>
      </c>
      <c r="BZ142" s="278" t="str">
        <f>IF(F142="","",IF(AND(AE142="○",分岐管理シート!AF142=0),"error",""))</f>
        <v/>
      </c>
      <c r="CA142" s="283" t="str">
        <f>IF(F142="","",IF(AND(分岐管理シート!AE142&lt;2,実施計画様式!AF142&lt;&gt;""),"error",""))</f>
        <v/>
      </c>
      <c r="CB142" s="282" t="str">
        <f>IF(F142="","",IF(AND(分岐管理シート!D142=1,分岐管理シート!AG142&gt;0,分岐管理シート!AG142&lt;24),"","error"))</f>
        <v/>
      </c>
      <c r="CC142" s="283"/>
      <c r="CD142" s="283" t="str">
        <f>IF(F142="","",IF(OR(分岐管理シート!AI142&lt;14,分岐管理シート!AI142&gt;25,分岐管理シート!AI142&gt;分岐管理シート!AJ142,分岐管理シート!AI142&gt;分岐管理シート!AK142),"error",""))</f>
        <v/>
      </c>
      <c r="CE142" s="283" t="str">
        <f>IF(F142="","",IF(OR(分岐管理シート!AJ142&lt;14,分岐管理シート!AJ142&gt;25,分岐管理シート!AJ142&lt;分岐管理シート!AI142,分岐管理シート!AJ142&gt;分岐管理シート!AK142),"error",""))</f>
        <v/>
      </c>
      <c r="CF142" s="282" t="str">
        <f>IF(F142="","",IF(OR(分岐管理シート!AK142&lt;14,分岐管理シート!AK142&gt;26,分岐管理シート!AK142&lt;分岐管理シート!AI142,分岐管理シート!AK142&lt;分岐管理シート!AJ142),"error",""))</f>
        <v/>
      </c>
      <c r="CG142" s="283" t="str">
        <f>IF(F142="","",IF(AND(AD142="－",分岐管理シート!AK142&gt;25),"error",""))</f>
        <v/>
      </c>
      <c r="CH142" s="283"/>
      <c r="CI142" s="278" t="str">
        <f>IF(F142="","",IF(分岐管理シート!AM142&lt;1,"error",""))</f>
        <v/>
      </c>
      <c r="CJ142" s="283" t="str">
        <f>IF(F142="","",IF(分岐管理シート!AN142&lt;1,"error",""))</f>
        <v/>
      </c>
      <c r="CK142" s="287" t="str">
        <f t="shared" si="19"/>
        <v/>
      </c>
      <c r="CL142" s="283" t="str">
        <f>IF(F142="","",IF(AND(SUM(分岐管理シート!AO142:AR142)&gt;180,分岐管理シート!AS142&lt;1),"error",""))</f>
        <v/>
      </c>
      <c r="CM142" s="283" t="str">
        <f>IF(F142="","",IF(AND(分岐管理シート!D142=1,分岐管理シート!BB142&gt;0,分岐管理シート!BB142&lt;7),"","error"))</f>
        <v/>
      </c>
      <c r="CN142" s="286"/>
      <c r="CO142" s="283" t="str">
        <f>IF(分岐管理シート!BP142=0,"","error")</f>
        <v/>
      </c>
      <c r="CP142" s="340" t="str">
        <f>IF(AND(F142="",SUM(分岐管理シート!D142:BB142)&gt;0),"error","")</f>
        <v/>
      </c>
    </row>
    <row r="143" spans="1:94" ht="55.05" customHeight="1">
      <c r="A143" s="29"/>
      <c r="B143" s="30"/>
      <c r="C143" s="130">
        <v>71</v>
      </c>
      <c r="D143" s="386"/>
      <c r="E143" s="386"/>
      <c r="F143" s="174"/>
      <c r="G143" s="174"/>
      <c r="H143" s="173"/>
      <c r="I143" s="174"/>
      <c r="J143" s="173"/>
      <c r="K143" s="174"/>
      <c r="L143" s="174"/>
      <c r="M143" s="174"/>
      <c r="N143" s="387"/>
      <c r="O143" s="174"/>
      <c r="P143" s="174"/>
      <c r="Q143" s="388"/>
      <c r="R143" s="389">
        <f t="shared" si="11"/>
        <v>0</v>
      </c>
      <c r="S143" s="390">
        <f t="shared" si="21"/>
        <v>0</v>
      </c>
      <c r="T143" s="391"/>
      <c r="U143" s="458"/>
      <c r="V143" s="458"/>
      <c r="W143" s="458"/>
      <c r="X143" s="458"/>
      <c r="Y143" s="391"/>
      <c r="Z143" s="391"/>
      <c r="AA143" s="173"/>
      <c r="AB143" s="174"/>
      <c r="AC143" s="392"/>
      <c r="AD143" s="392"/>
      <c r="AE143" s="392"/>
      <c r="AF143" s="393"/>
      <c r="AG143" s="393"/>
      <c r="AH143" s="393"/>
      <c r="AI143" s="173"/>
      <c r="AJ143" s="173"/>
      <c r="AK143" s="173"/>
      <c r="AL143" s="394"/>
      <c r="AM143" s="173"/>
      <c r="AN143" s="173"/>
      <c r="AO143" s="387"/>
      <c r="AP143" s="174"/>
      <c r="AQ143" s="174"/>
      <c r="AR143" s="174"/>
      <c r="AS143" s="395"/>
      <c r="AT143" s="396"/>
      <c r="AU143" s="396"/>
      <c r="AV143" s="396"/>
      <c r="AW143" s="396"/>
      <c r="AX143" s="396"/>
      <c r="AY143" s="396"/>
      <c r="AZ143" s="396"/>
      <c r="BA143" s="396"/>
      <c r="BB143" s="397"/>
      <c r="BC143" s="395"/>
      <c r="BD143" s="395"/>
      <c r="BE143" s="281" t="str">
        <f>IF(F143="","",IF(分岐管理シート!D143=1,"","error"))</f>
        <v/>
      </c>
      <c r="BF143" s="282" t="str">
        <f>IF(F143="","",IF(分岐管理シート!E143&gt;0,"","error"))</f>
        <v/>
      </c>
      <c r="BG143" s="283" t="str">
        <f>IF(F143="","",IF(分岐管理シート!G143=0,"error",""))</f>
        <v/>
      </c>
      <c r="BH143" s="283" t="str">
        <f>IF(F143="","",IF(分岐管理シート!H143=0,"error",""))</f>
        <v/>
      </c>
      <c r="BI143" s="284" t="str">
        <f>IF(F143="","",IF(分岐管理シート!I143=2,"","error"))</f>
        <v/>
      </c>
      <c r="BJ143" s="283" t="str">
        <f t="shared" si="12"/>
        <v/>
      </c>
      <c r="BK143" s="283" t="str">
        <f t="shared" si="13"/>
        <v/>
      </c>
      <c r="BL143" s="283" t="str">
        <f>IF(F143="","",IF(AND(分岐管理シート!D143=1,分岐管理シート!K143=1),"","error"))</f>
        <v/>
      </c>
      <c r="BM143" s="281" t="str">
        <f>IF(F143="","",IF(分岐管理シート!L143=2,"","error"))</f>
        <v/>
      </c>
      <c r="BN143" s="283" t="str">
        <f>IF(F143="","",IF(分岐管理シート!M143&lt;1,"error",""))</f>
        <v/>
      </c>
      <c r="BO143" s="283" t="str">
        <f>IF(F143="","",IF(AND(D143="R7_補正",分岐管理シート!M143&lt;12,分岐管理シート!M143&gt;0),"","error"))</f>
        <v/>
      </c>
      <c r="BP143" s="283" t="str">
        <f>IF(AND(分岐管理シート!M143&lt;&gt;1,SUM(分岐管理シート!N143:P143)&gt;0),"error","")</f>
        <v/>
      </c>
      <c r="BQ143" s="282" t="str">
        <f>IF(OR(AND(分岐管理シート!N143=0,OR(分岐管理シート!O143&lt;&gt;0,分岐管理シート!P143&lt;&gt;0)),AND(分岐管理シート!O143=0,分岐管理シート!P143&lt;&gt;0)),"error","")</f>
        <v/>
      </c>
      <c r="BR143" s="285" t="str" cm="1">
        <f t="array" ref="BR143">IF(SUMPRODUCT(COUNTIF(N143:P143,N143:P143))&gt;COUNTA(N143:P143),"error","")</f>
        <v/>
      </c>
      <c r="BS143" s="283" t="str">
        <f t="shared" si="14"/>
        <v/>
      </c>
      <c r="BT143" s="283" t="str">
        <f t="shared" si="15"/>
        <v/>
      </c>
      <c r="BU143" s="283" t="str">
        <f t="shared" si="16"/>
        <v/>
      </c>
      <c r="BV143" s="283" t="str">
        <f t="shared" si="17"/>
        <v/>
      </c>
      <c r="BW143" s="283" t="str">
        <f t="shared" si="20"/>
        <v/>
      </c>
      <c r="BX143" s="283" t="str">
        <f t="shared" si="18"/>
        <v/>
      </c>
      <c r="BY143" s="283" t="str">
        <f>IF(F143="","",IF(PRODUCT(分岐管理シート!AB143:'分岐管理シート'!AE143)=0,"error",""))</f>
        <v/>
      </c>
      <c r="BZ143" s="278" t="str">
        <f>IF(F143="","",IF(AND(AE143="○",分岐管理シート!AF143=0),"error",""))</f>
        <v/>
      </c>
      <c r="CA143" s="283" t="str">
        <f>IF(F143="","",IF(AND(分岐管理シート!AE143&lt;2,実施計画様式!AF143&lt;&gt;""),"error",""))</f>
        <v/>
      </c>
      <c r="CB143" s="282" t="str">
        <f>IF(F143="","",IF(AND(分岐管理シート!D143=1,分岐管理シート!AG143&gt;0,分岐管理シート!AG143&lt;24),"","error"))</f>
        <v/>
      </c>
      <c r="CC143" s="283"/>
      <c r="CD143" s="283" t="str">
        <f>IF(F143="","",IF(OR(分岐管理シート!AI143&lt;14,分岐管理シート!AI143&gt;25,分岐管理シート!AI143&gt;分岐管理シート!AJ143,分岐管理シート!AI143&gt;分岐管理シート!AK143),"error",""))</f>
        <v/>
      </c>
      <c r="CE143" s="283" t="str">
        <f>IF(F143="","",IF(OR(分岐管理シート!AJ143&lt;14,分岐管理シート!AJ143&gt;25,分岐管理シート!AJ143&lt;分岐管理シート!AI143,分岐管理シート!AJ143&gt;分岐管理シート!AK143),"error",""))</f>
        <v/>
      </c>
      <c r="CF143" s="282" t="str">
        <f>IF(F143="","",IF(OR(分岐管理シート!AK143&lt;14,分岐管理シート!AK143&gt;26,分岐管理シート!AK143&lt;分岐管理シート!AI143,分岐管理シート!AK143&lt;分岐管理シート!AJ143),"error",""))</f>
        <v/>
      </c>
      <c r="CG143" s="283" t="str">
        <f>IF(F143="","",IF(AND(AD143="－",分岐管理シート!AK143&gt;25),"error",""))</f>
        <v/>
      </c>
      <c r="CH143" s="283"/>
      <c r="CI143" s="278" t="str">
        <f>IF(F143="","",IF(分岐管理シート!AM143&lt;1,"error",""))</f>
        <v/>
      </c>
      <c r="CJ143" s="283" t="str">
        <f>IF(F143="","",IF(分岐管理シート!AN143&lt;1,"error",""))</f>
        <v/>
      </c>
      <c r="CK143" s="287" t="str">
        <f t="shared" si="19"/>
        <v/>
      </c>
      <c r="CL143" s="283" t="str">
        <f>IF(F143="","",IF(AND(SUM(分岐管理シート!AO143:AR143)&gt;180,分岐管理シート!AS143&lt;1),"error",""))</f>
        <v/>
      </c>
      <c r="CM143" s="283" t="str">
        <f>IF(F143="","",IF(AND(分岐管理シート!D143=1,分岐管理シート!BB143&gt;0,分岐管理シート!BB143&lt;7),"","error"))</f>
        <v/>
      </c>
      <c r="CN143" s="286"/>
      <c r="CO143" s="283" t="str">
        <f>IF(分岐管理シート!BP143=0,"","error")</f>
        <v/>
      </c>
      <c r="CP143" s="340" t="str">
        <f>IF(AND(F143="",SUM(分岐管理シート!D143:BB143)&gt;0),"error","")</f>
        <v/>
      </c>
    </row>
    <row r="144" spans="1:94" ht="55.05" customHeight="1">
      <c r="A144" s="29"/>
      <c r="B144" s="30"/>
      <c r="C144" s="130">
        <v>72</v>
      </c>
      <c r="D144" s="386"/>
      <c r="E144" s="386"/>
      <c r="F144" s="174"/>
      <c r="G144" s="174"/>
      <c r="H144" s="173"/>
      <c r="I144" s="174"/>
      <c r="J144" s="173"/>
      <c r="K144" s="174"/>
      <c r="L144" s="174"/>
      <c r="M144" s="174"/>
      <c r="N144" s="387"/>
      <c r="O144" s="174"/>
      <c r="P144" s="398"/>
      <c r="Q144" s="388"/>
      <c r="R144" s="389">
        <f t="shared" si="11"/>
        <v>0</v>
      </c>
      <c r="S144" s="390">
        <f t="shared" si="21"/>
        <v>0</v>
      </c>
      <c r="T144" s="391"/>
      <c r="U144" s="458"/>
      <c r="V144" s="458"/>
      <c r="W144" s="458"/>
      <c r="X144" s="458"/>
      <c r="Y144" s="391"/>
      <c r="Z144" s="391"/>
      <c r="AA144" s="173"/>
      <c r="AB144" s="174"/>
      <c r="AC144" s="392"/>
      <c r="AD144" s="392"/>
      <c r="AE144" s="392"/>
      <c r="AF144" s="393"/>
      <c r="AG144" s="393"/>
      <c r="AH144" s="393"/>
      <c r="AI144" s="173"/>
      <c r="AJ144" s="173"/>
      <c r="AK144" s="173"/>
      <c r="AL144" s="394"/>
      <c r="AM144" s="173"/>
      <c r="AN144" s="173"/>
      <c r="AO144" s="174"/>
      <c r="AP144" s="174"/>
      <c r="AQ144" s="174"/>
      <c r="AR144" s="174"/>
      <c r="AS144" s="395"/>
      <c r="AT144" s="396"/>
      <c r="AU144" s="396"/>
      <c r="AV144" s="396"/>
      <c r="AW144" s="396"/>
      <c r="AX144" s="396"/>
      <c r="AY144" s="396"/>
      <c r="AZ144" s="396"/>
      <c r="BA144" s="396"/>
      <c r="BB144" s="397"/>
      <c r="BC144" s="395"/>
      <c r="BD144" s="395"/>
      <c r="BE144" s="281" t="str">
        <f>IF(F144="","",IF(分岐管理シート!D144=1,"","error"))</f>
        <v/>
      </c>
      <c r="BF144" s="282" t="str">
        <f>IF(F144="","",IF(分岐管理シート!E144&gt;0,"","error"))</f>
        <v/>
      </c>
      <c r="BG144" s="283" t="str">
        <f>IF(F144="","",IF(分岐管理シート!G144=0,"error",""))</f>
        <v/>
      </c>
      <c r="BH144" s="283" t="str">
        <f>IF(F144="","",IF(分岐管理シート!H144=0,"error",""))</f>
        <v/>
      </c>
      <c r="BI144" s="284" t="str">
        <f>IF(F144="","",IF(分岐管理シート!I144=2,"","error"))</f>
        <v/>
      </c>
      <c r="BJ144" s="283" t="str">
        <f t="shared" si="12"/>
        <v/>
      </c>
      <c r="BK144" s="283" t="str">
        <f t="shared" si="13"/>
        <v/>
      </c>
      <c r="BL144" s="283" t="str">
        <f>IF(F144="","",IF(AND(分岐管理シート!D144=1,分岐管理シート!K144=1),"","error"))</f>
        <v/>
      </c>
      <c r="BM144" s="281" t="str">
        <f>IF(F144="","",IF(分岐管理シート!L144=2,"","error"))</f>
        <v/>
      </c>
      <c r="BN144" s="283" t="str">
        <f>IF(F144="","",IF(分岐管理シート!M144&lt;1,"error",""))</f>
        <v/>
      </c>
      <c r="BO144" s="283" t="str">
        <f>IF(F144="","",IF(AND(D144="R7_補正",分岐管理シート!M144&lt;12,分岐管理シート!M144&gt;0),"","error"))</f>
        <v/>
      </c>
      <c r="BP144" s="283" t="str">
        <f>IF(AND(分岐管理シート!M144&lt;&gt;1,SUM(分岐管理シート!N144:P144)&gt;0),"error","")</f>
        <v/>
      </c>
      <c r="BQ144" s="282" t="str">
        <f>IF(OR(AND(分岐管理シート!N144=0,OR(分岐管理シート!O144&lt;&gt;0,分岐管理シート!P144&lt;&gt;0)),AND(分岐管理シート!O144=0,分岐管理シート!P144&lt;&gt;0)),"error","")</f>
        <v/>
      </c>
      <c r="BR144" s="285" t="str" cm="1">
        <f t="array" ref="BR144">IF(SUMPRODUCT(COUNTIF(N144:P144,N144:P144))&gt;COUNTA(N144:P144),"error","")</f>
        <v/>
      </c>
      <c r="BS144" s="283" t="str">
        <f t="shared" si="14"/>
        <v/>
      </c>
      <c r="BT144" s="283" t="str">
        <f t="shared" si="15"/>
        <v/>
      </c>
      <c r="BU144" s="283" t="str">
        <f t="shared" si="16"/>
        <v/>
      </c>
      <c r="BV144" s="283" t="str">
        <f t="shared" si="17"/>
        <v/>
      </c>
      <c r="BW144" s="283" t="str">
        <f t="shared" si="20"/>
        <v/>
      </c>
      <c r="BX144" s="283" t="str">
        <f t="shared" si="18"/>
        <v/>
      </c>
      <c r="BY144" s="283" t="str">
        <f>IF(F144="","",IF(PRODUCT(分岐管理シート!AB144:'分岐管理シート'!AE144)=0,"error",""))</f>
        <v/>
      </c>
      <c r="BZ144" s="278" t="str">
        <f>IF(F144="","",IF(AND(AE144="○",分岐管理シート!AF144=0),"error",""))</f>
        <v/>
      </c>
      <c r="CA144" s="283" t="str">
        <f>IF(F144="","",IF(AND(分岐管理シート!AE144&lt;2,実施計画様式!AF144&lt;&gt;""),"error",""))</f>
        <v/>
      </c>
      <c r="CB144" s="282" t="str">
        <f>IF(F144="","",IF(AND(分岐管理シート!D144=1,分岐管理シート!AG144&gt;0,分岐管理シート!AG144&lt;24),"","error"))</f>
        <v/>
      </c>
      <c r="CC144" s="283"/>
      <c r="CD144" s="283" t="str">
        <f>IF(F144="","",IF(OR(分岐管理シート!AI144&lt;14,分岐管理シート!AI144&gt;25,分岐管理シート!AI144&gt;分岐管理シート!AJ144,分岐管理シート!AI144&gt;分岐管理シート!AK144),"error",""))</f>
        <v/>
      </c>
      <c r="CE144" s="283" t="str">
        <f>IF(F144="","",IF(OR(分岐管理シート!AJ144&lt;14,分岐管理シート!AJ144&gt;25,分岐管理シート!AJ144&lt;分岐管理シート!AI144,分岐管理シート!AJ144&gt;分岐管理シート!AK144),"error",""))</f>
        <v/>
      </c>
      <c r="CF144" s="282" t="str">
        <f>IF(F144="","",IF(OR(分岐管理シート!AK144&lt;14,分岐管理シート!AK144&gt;26,分岐管理シート!AK144&lt;分岐管理シート!AI144,分岐管理シート!AK144&lt;分岐管理シート!AJ144),"error",""))</f>
        <v/>
      </c>
      <c r="CG144" s="283" t="str">
        <f>IF(F144="","",IF(AND(AD144="－",分岐管理シート!AK144&gt;25),"error",""))</f>
        <v/>
      </c>
      <c r="CH144" s="283"/>
      <c r="CI144" s="278" t="str">
        <f>IF(F144="","",IF(分岐管理シート!AM144&lt;1,"error",""))</f>
        <v/>
      </c>
      <c r="CJ144" s="283" t="str">
        <f>IF(F144="","",IF(分岐管理シート!AN144&lt;1,"error",""))</f>
        <v/>
      </c>
      <c r="CK144" s="287" t="str">
        <f t="shared" si="19"/>
        <v/>
      </c>
      <c r="CL144" s="283" t="str">
        <f>IF(F144="","",IF(AND(SUM(分岐管理シート!AO144:AR144)&gt;180,分岐管理シート!AS144&lt;1),"error",""))</f>
        <v/>
      </c>
      <c r="CM144" s="283" t="str">
        <f>IF(F144="","",IF(AND(分岐管理シート!D144=1,分岐管理シート!BB144&gt;0,分岐管理シート!BB144&lt;7),"","error"))</f>
        <v/>
      </c>
      <c r="CN144" s="286"/>
      <c r="CO144" s="283" t="str">
        <f>IF(分岐管理シート!BP144=0,"","error")</f>
        <v/>
      </c>
      <c r="CP144" s="340" t="str">
        <f>IF(AND(F144="",SUM(分岐管理シート!D144:BB144)&gt;0),"error","")</f>
        <v/>
      </c>
    </row>
    <row r="145" spans="1:94" ht="55.05" customHeight="1">
      <c r="A145" s="29"/>
      <c r="B145" s="30"/>
      <c r="C145" s="130">
        <v>73</v>
      </c>
      <c r="D145" s="386"/>
      <c r="E145" s="386"/>
      <c r="F145" s="174"/>
      <c r="G145" s="174"/>
      <c r="H145" s="173"/>
      <c r="I145" s="174"/>
      <c r="J145" s="173"/>
      <c r="K145" s="174"/>
      <c r="L145" s="174"/>
      <c r="M145" s="174"/>
      <c r="N145" s="387"/>
      <c r="O145" s="174"/>
      <c r="P145" s="174"/>
      <c r="Q145" s="388"/>
      <c r="R145" s="389">
        <f t="shared" si="11"/>
        <v>0</v>
      </c>
      <c r="S145" s="390">
        <f t="shared" si="21"/>
        <v>0</v>
      </c>
      <c r="T145" s="391"/>
      <c r="U145" s="458"/>
      <c r="V145" s="458"/>
      <c r="W145" s="458"/>
      <c r="X145" s="458"/>
      <c r="Y145" s="391"/>
      <c r="Z145" s="391"/>
      <c r="AA145" s="173"/>
      <c r="AB145" s="174"/>
      <c r="AC145" s="392"/>
      <c r="AD145" s="392"/>
      <c r="AE145" s="392"/>
      <c r="AF145" s="393"/>
      <c r="AG145" s="393"/>
      <c r="AH145" s="393"/>
      <c r="AI145" s="173"/>
      <c r="AJ145" s="173"/>
      <c r="AK145" s="173"/>
      <c r="AL145" s="394"/>
      <c r="AM145" s="173"/>
      <c r="AN145" s="173"/>
      <c r="AO145" s="387"/>
      <c r="AP145" s="174"/>
      <c r="AQ145" s="174"/>
      <c r="AR145" s="174"/>
      <c r="AS145" s="395"/>
      <c r="AT145" s="396"/>
      <c r="AU145" s="396"/>
      <c r="AV145" s="396"/>
      <c r="AW145" s="396"/>
      <c r="AX145" s="396"/>
      <c r="AY145" s="396"/>
      <c r="AZ145" s="396"/>
      <c r="BA145" s="396"/>
      <c r="BB145" s="397"/>
      <c r="BC145" s="395"/>
      <c r="BD145" s="395"/>
      <c r="BE145" s="281" t="str">
        <f>IF(F145="","",IF(分岐管理シート!D145=1,"","error"))</f>
        <v/>
      </c>
      <c r="BF145" s="282" t="str">
        <f>IF(F145="","",IF(分岐管理シート!E145&gt;0,"","error"))</f>
        <v/>
      </c>
      <c r="BG145" s="283" t="str">
        <f>IF(F145="","",IF(分岐管理シート!G145=0,"error",""))</f>
        <v/>
      </c>
      <c r="BH145" s="283" t="str">
        <f>IF(F145="","",IF(分岐管理シート!H145=0,"error",""))</f>
        <v/>
      </c>
      <c r="BI145" s="284" t="str">
        <f>IF(F145="","",IF(分岐管理シート!I145=2,"","error"))</f>
        <v/>
      </c>
      <c r="BJ145" s="283" t="str">
        <f t="shared" si="12"/>
        <v/>
      </c>
      <c r="BK145" s="283" t="str">
        <f t="shared" si="13"/>
        <v/>
      </c>
      <c r="BL145" s="283" t="str">
        <f>IF(F145="","",IF(AND(分岐管理シート!D145=1,分岐管理シート!K145=1),"","error"))</f>
        <v/>
      </c>
      <c r="BM145" s="281" t="str">
        <f>IF(F145="","",IF(分岐管理シート!L145=2,"","error"))</f>
        <v/>
      </c>
      <c r="BN145" s="283" t="str">
        <f>IF(F145="","",IF(分岐管理シート!M145&lt;1,"error",""))</f>
        <v/>
      </c>
      <c r="BO145" s="283" t="str">
        <f>IF(F145="","",IF(AND(D145="R7_補正",分岐管理シート!M145&lt;12,分岐管理シート!M145&gt;0),"","error"))</f>
        <v/>
      </c>
      <c r="BP145" s="283" t="str">
        <f>IF(AND(分岐管理シート!M145&lt;&gt;1,SUM(分岐管理シート!N145:P145)&gt;0),"error","")</f>
        <v/>
      </c>
      <c r="BQ145" s="282" t="str">
        <f>IF(OR(AND(分岐管理シート!N145=0,OR(分岐管理シート!O145&lt;&gt;0,分岐管理シート!P145&lt;&gt;0)),AND(分岐管理シート!O145=0,分岐管理シート!P145&lt;&gt;0)),"error","")</f>
        <v/>
      </c>
      <c r="BR145" s="285" t="str" cm="1">
        <f t="array" ref="BR145">IF(SUMPRODUCT(COUNTIF(N145:P145,N145:P145))&gt;COUNTA(N145:P145),"error","")</f>
        <v/>
      </c>
      <c r="BS145" s="283" t="str">
        <f t="shared" si="14"/>
        <v/>
      </c>
      <c r="BT145" s="283" t="str">
        <f t="shared" si="15"/>
        <v/>
      </c>
      <c r="BU145" s="283" t="str">
        <f t="shared" si="16"/>
        <v/>
      </c>
      <c r="BV145" s="283" t="str">
        <f t="shared" si="17"/>
        <v/>
      </c>
      <c r="BW145" s="283" t="str">
        <f t="shared" si="20"/>
        <v/>
      </c>
      <c r="BX145" s="283" t="str">
        <f t="shared" si="18"/>
        <v/>
      </c>
      <c r="BY145" s="283" t="str">
        <f>IF(F145="","",IF(PRODUCT(分岐管理シート!AB145:'分岐管理シート'!AE145)=0,"error",""))</f>
        <v/>
      </c>
      <c r="BZ145" s="278" t="str">
        <f>IF(F145="","",IF(AND(AE145="○",分岐管理シート!AF145=0),"error",""))</f>
        <v/>
      </c>
      <c r="CA145" s="283" t="str">
        <f>IF(F145="","",IF(AND(分岐管理シート!AE145&lt;2,実施計画様式!AF145&lt;&gt;""),"error",""))</f>
        <v/>
      </c>
      <c r="CB145" s="282" t="str">
        <f>IF(F145="","",IF(AND(分岐管理シート!D145=1,分岐管理シート!AG145&gt;0,分岐管理シート!AG145&lt;24),"","error"))</f>
        <v/>
      </c>
      <c r="CC145" s="283"/>
      <c r="CD145" s="283" t="str">
        <f>IF(F145="","",IF(OR(分岐管理シート!AI145&lt;14,分岐管理シート!AI145&gt;25,分岐管理シート!AI145&gt;分岐管理シート!AJ145,分岐管理シート!AI145&gt;分岐管理シート!AK145),"error",""))</f>
        <v/>
      </c>
      <c r="CE145" s="283" t="str">
        <f>IF(F145="","",IF(OR(分岐管理シート!AJ145&lt;14,分岐管理シート!AJ145&gt;25,分岐管理シート!AJ145&lt;分岐管理シート!AI145,分岐管理シート!AJ145&gt;分岐管理シート!AK145),"error",""))</f>
        <v/>
      </c>
      <c r="CF145" s="282" t="str">
        <f>IF(F145="","",IF(OR(分岐管理シート!AK145&lt;14,分岐管理シート!AK145&gt;26,分岐管理シート!AK145&lt;分岐管理シート!AI145,分岐管理シート!AK145&lt;分岐管理シート!AJ145),"error",""))</f>
        <v/>
      </c>
      <c r="CG145" s="283" t="str">
        <f>IF(F145="","",IF(AND(AD145="－",分岐管理シート!AK145&gt;25),"error",""))</f>
        <v/>
      </c>
      <c r="CH145" s="283"/>
      <c r="CI145" s="278" t="str">
        <f>IF(F145="","",IF(分岐管理シート!AM145&lt;1,"error",""))</f>
        <v/>
      </c>
      <c r="CJ145" s="283" t="str">
        <f>IF(F145="","",IF(分岐管理シート!AN145&lt;1,"error",""))</f>
        <v/>
      </c>
      <c r="CK145" s="287" t="str">
        <f t="shared" si="19"/>
        <v/>
      </c>
      <c r="CL145" s="283" t="str">
        <f>IF(F145="","",IF(AND(SUM(分岐管理シート!AO145:AR145)&gt;180,分岐管理シート!AS145&lt;1),"error",""))</f>
        <v/>
      </c>
      <c r="CM145" s="283" t="str">
        <f>IF(F145="","",IF(AND(分岐管理シート!D145=1,分岐管理シート!BB145&gt;0,分岐管理シート!BB145&lt;7),"","error"))</f>
        <v/>
      </c>
      <c r="CN145" s="286"/>
      <c r="CO145" s="283" t="str">
        <f>IF(分岐管理シート!BP145=0,"","error")</f>
        <v/>
      </c>
      <c r="CP145" s="340" t="str">
        <f>IF(AND(F145="",SUM(分岐管理シート!D145:BB145)&gt;0),"error","")</f>
        <v/>
      </c>
    </row>
    <row r="146" spans="1:94" ht="55.05" customHeight="1">
      <c r="A146" s="29"/>
      <c r="B146" s="30"/>
      <c r="C146" s="130">
        <v>74</v>
      </c>
      <c r="D146" s="386"/>
      <c r="E146" s="386"/>
      <c r="F146" s="174"/>
      <c r="G146" s="174"/>
      <c r="H146" s="173"/>
      <c r="I146" s="174"/>
      <c r="J146" s="173"/>
      <c r="K146" s="174"/>
      <c r="L146" s="174"/>
      <c r="M146" s="174"/>
      <c r="N146" s="387"/>
      <c r="O146" s="174"/>
      <c r="P146" s="398"/>
      <c r="Q146" s="388"/>
      <c r="R146" s="389">
        <f t="shared" si="11"/>
        <v>0</v>
      </c>
      <c r="S146" s="390">
        <f t="shared" si="21"/>
        <v>0</v>
      </c>
      <c r="T146" s="391"/>
      <c r="U146" s="458"/>
      <c r="V146" s="458"/>
      <c r="W146" s="458"/>
      <c r="X146" s="458"/>
      <c r="Y146" s="391"/>
      <c r="Z146" s="391"/>
      <c r="AA146" s="173"/>
      <c r="AB146" s="174"/>
      <c r="AC146" s="392"/>
      <c r="AD146" s="392"/>
      <c r="AE146" s="392"/>
      <c r="AF146" s="393"/>
      <c r="AG146" s="393"/>
      <c r="AH146" s="393"/>
      <c r="AI146" s="173"/>
      <c r="AJ146" s="173"/>
      <c r="AK146" s="173"/>
      <c r="AL146" s="394"/>
      <c r="AM146" s="173"/>
      <c r="AN146" s="173"/>
      <c r="AO146" s="387"/>
      <c r="AP146" s="174"/>
      <c r="AQ146" s="174"/>
      <c r="AR146" s="174"/>
      <c r="AS146" s="395"/>
      <c r="AT146" s="396"/>
      <c r="AU146" s="396"/>
      <c r="AV146" s="396"/>
      <c r="AW146" s="396"/>
      <c r="AX146" s="396"/>
      <c r="AY146" s="396"/>
      <c r="AZ146" s="396"/>
      <c r="BA146" s="396"/>
      <c r="BB146" s="397"/>
      <c r="BC146" s="395"/>
      <c r="BD146" s="395"/>
      <c r="BE146" s="281" t="str">
        <f>IF(F146="","",IF(分岐管理シート!D146=1,"","error"))</f>
        <v/>
      </c>
      <c r="BF146" s="282" t="str">
        <f>IF(F146="","",IF(分岐管理シート!E146&gt;0,"","error"))</f>
        <v/>
      </c>
      <c r="BG146" s="283" t="str">
        <f>IF(F146="","",IF(分岐管理シート!G146=0,"error",""))</f>
        <v/>
      </c>
      <c r="BH146" s="283" t="str">
        <f>IF(F146="","",IF(分岐管理シート!H146=0,"error",""))</f>
        <v/>
      </c>
      <c r="BI146" s="284" t="str">
        <f>IF(F146="","",IF(分岐管理シート!I146=2,"","error"))</f>
        <v/>
      </c>
      <c r="BJ146" s="283" t="str">
        <f t="shared" si="12"/>
        <v/>
      </c>
      <c r="BK146" s="283" t="str">
        <f t="shared" si="13"/>
        <v/>
      </c>
      <c r="BL146" s="283" t="str">
        <f>IF(F146="","",IF(AND(分岐管理シート!D146=1,分岐管理シート!K146=1),"","error"))</f>
        <v/>
      </c>
      <c r="BM146" s="281" t="str">
        <f>IF(F146="","",IF(分岐管理シート!L146=2,"","error"))</f>
        <v/>
      </c>
      <c r="BN146" s="283" t="str">
        <f>IF(F146="","",IF(分岐管理シート!M146&lt;1,"error",""))</f>
        <v/>
      </c>
      <c r="BO146" s="283" t="str">
        <f>IF(F146="","",IF(AND(D146="R7_補正",分岐管理シート!M146&lt;12,分岐管理シート!M146&gt;0),"","error"))</f>
        <v/>
      </c>
      <c r="BP146" s="283" t="str">
        <f>IF(AND(分岐管理シート!M146&lt;&gt;1,SUM(分岐管理シート!N146:P146)&gt;0),"error","")</f>
        <v/>
      </c>
      <c r="BQ146" s="282" t="str">
        <f>IF(OR(AND(分岐管理シート!N146=0,OR(分岐管理シート!O146&lt;&gt;0,分岐管理シート!P146&lt;&gt;0)),AND(分岐管理シート!O146=0,分岐管理シート!P146&lt;&gt;0)),"error","")</f>
        <v/>
      </c>
      <c r="BR146" s="285" t="str" cm="1">
        <f t="array" ref="BR146">IF(SUMPRODUCT(COUNTIF(N146:P146,N146:P146))&gt;COUNTA(N146:P146),"error","")</f>
        <v/>
      </c>
      <c r="BS146" s="283" t="str">
        <f t="shared" si="14"/>
        <v/>
      </c>
      <c r="BT146" s="283" t="str">
        <f t="shared" si="15"/>
        <v/>
      </c>
      <c r="BU146" s="283" t="str">
        <f t="shared" si="16"/>
        <v/>
      </c>
      <c r="BV146" s="283" t="str">
        <f t="shared" si="17"/>
        <v/>
      </c>
      <c r="BW146" s="283" t="str">
        <f t="shared" si="20"/>
        <v/>
      </c>
      <c r="BX146" s="283" t="str">
        <f t="shared" si="18"/>
        <v/>
      </c>
      <c r="BY146" s="283" t="str">
        <f>IF(F146="","",IF(PRODUCT(分岐管理シート!AB146:'分岐管理シート'!AE146)=0,"error",""))</f>
        <v/>
      </c>
      <c r="BZ146" s="278" t="str">
        <f>IF(F146="","",IF(AND(AE146="○",分岐管理シート!AF146=0),"error",""))</f>
        <v/>
      </c>
      <c r="CA146" s="283" t="str">
        <f>IF(F146="","",IF(AND(分岐管理シート!AE146&lt;2,実施計画様式!AF146&lt;&gt;""),"error",""))</f>
        <v/>
      </c>
      <c r="CB146" s="282" t="str">
        <f>IF(F146="","",IF(AND(分岐管理シート!D146=1,分岐管理シート!AG146&gt;0,分岐管理シート!AG146&lt;24),"","error"))</f>
        <v/>
      </c>
      <c r="CC146" s="283"/>
      <c r="CD146" s="283" t="str">
        <f>IF(F146="","",IF(OR(分岐管理シート!AI146&lt;14,分岐管理シート!AI146&gt;25,分岐管理シート!AI146&gt;分岐管理シート!AJ146,分岐管理シート!AI146&gt;分岐管理シート!AK146),"error",""))</f>
        <v/>
      </c>
      <c r="CE146" s="283" t="str">
        <f>IF(F146="","",IF(OR(分岐管理シート!AJ146&lt;14,分岐管理シート!AJ146&gt;25,分岐管理シート!AJ146&lt;分岐管理シート!AI146,分岐管理シート!AJ146&gt;分岐管理シート!AK146),"error",""))</f>
        <v/>
      </c>
      <c r="CF146" s="282" t="str">
        <f>IF(F146="","",IF(OR(分岐管理シート!AK146&lt;14,分岐管理シート!AK146&gt;26,分岐管理シート!AK146&lt;分岐管理シート!AI146,分岐管理シート!AK146&lt;分岐管理シート!AJ146),"error",""))</f>
        <v/>
      </c>
      <c r="CG146" s="283" t="str">
        <f>IF(F146="","",IF(AND(AD146="－",分岐管理シート!AK146&gt;25),"error",""))</f>
        <v/>
      </c>
      <c r="CH146" s="283"/>
      <c r="CI146" s="278" t="str">
        <f>IF(F146="","",IF(分岐管理シート!AM146&lt;1,"error",""))</f>
        <v/>
      </c>
      <c r="CJ146" s="283" t="str">
        <f>IF(F146="","",IF(分岐管理シート!AN146&lt;1,"error",""))</f>
        <v/>
      </c>
      <c r="CK146" s="287" t="str">
        <f t="shared" si="19"/>
        <v/>
      </c>
      <c r="CL146" s="283" t="str">
        <f>IF(F146="","",IF(AND(SUM(分岐管理シート!AO146:AR146)&gt;180,分岐管理シート!AS146&lt;1),"error",""))</f>
        <v/>
      </c>
      <c r="CM146" s="283" t="str">
        <f>IF(F146="","",IF(AND(分岐管理シート!D146=1,分岐管理シート!BB146&gt;0,分岐管理シート!BB146&lt;7),"","error"))</f>
        <v/>
      </c>
      <c r="CN146" s="286"/>
      <c r="CO146" s="283" t="str">
        <f>IF(分岐管理シート!BP146=0,"","error")</f>
        <v/>
      </c>
      <c r="CP146" s="340" t="str">
        <f>IF(AND(F146="",SUM(分岐管理シート!D146:BB146)&gt;0),"error","")</f>
        <v/>
      </c>
    </row>
    <row r="147" spans="1:94" ht="55.05" customHeight="1">
      <c r="A147" s="29"/>
      <c r="B147" s="30"/>
      <c r="C147" s="130">
        <v>75</v>
      </c>
      <c r="D147" s="386"/>
      <c r="E147" s="386"/>
      <c r="F147" s="174"/>
      <c r="G147" s="174"/>
      <c r="H147" s="173"/>
      <c r="I147" s="174"/>
      <c r="J147" s="173"/>
      <c r="K147" s="174"/>
      <c r="L147" s="174"/>
      <c r="M147" s="174"/>
      <c r="N147" s="387"/>
      <c r="O147" s="174"/>
      <c r="P147" s="174"/>
      <c r="Q147" s="388"/>
      <c r="R147" s="389">
        <f t="shared" si="11"/>
        <v>0</v>
      </c>
      <c r="S147" s="390">
        <f t="shared" si="21"/>
        <v>0</v>
      </c>
      <c r="T147" s="391"/>
      <c r="U147" s="458"/>
      <c r="V147" s="458"/>
      <c r="W147" s="458"/>
      <c r="X147" s="458"/>
      <c r="Y147" s="391"/>
      <c r="Z147" s="391"/>
      <c r="AA147" s="173"/>
      <c r="AB147" s="174"/>
      <c r="AC147" s="392"/>
      <c r="AD147" s="392"/>
      <c r="AE147" s="392"/>
      <c r="AF147" s="393"/>
      <c r="AG147" s="393"/>
      <c r="AH147" s="393"/>
      <c r="AI147" s="173"/>
      <c r="AJ147" s="173"/>
      <c r="AK147" s="173"/>
      <c r="AL147" s="394"/>
      <c r="AM147" s="173"/>
      <c r="AN147" s="173"/>
      <c r="AO147" s="387"/>
      <c r="AP147" s="174"/>
      <c r="AQ147" s="174"/>
      <c r="AR147" s="174"/>
      <c r="AS147" s="395"/>
      <c r="AT147" s="396"/>
      <c r="AU147" s="396"/>
      <c r="AV147" s="396"/>
      <c r="AW147" s="396"/>
      <c r="AX147" s="396"/>
      <c r="AY147" s="396"/>
      <c r="AZ147" s="396"/>
      <c r="BA147" s="396"/>
      <c r="BB147" s="397"/>
      <c r="BC147" s="395"/>
      <c r="BD147" s="395"/>
      <c r="BE147" s="281" t="str">
        <f>IF(F147="","",IF(分岐管理シート!D147=1,"","error"))</f>
        <v/>
      </c>
      <c r="BF147" s="282" t="str">
        <f>IF(F147="","",IF(分岐管理シート!E147&gt;0,"","error"))</f>
        <v/>
      </c>
      <c r="BG147" s="283" t="str">
        <f>IF(F147="","",IF(分岐管理シート!G147=0,"error",""))</f>
        <v/>
      </c>
      <c r="BH147" s="283" t="str">
        <f>IF(F147="","",IF(分岐管理シート!H147=0,"error",""))</f>
        <v/>
      </c>
      <c r="BI147" s="284" t="str">
        <f>IF(F147="","",IF(分岐管理シート!I147=2,"","error"))</f>
        <v/>
      </c>
      <c r="BJ147" s="283" t="str">
        <f t="shared" si="12"/>
        <v/>
      </c>
      <c r="BK147" s="283" t="str">
        <f t="shared" si="13"/>
        <v/>
      </c>
      <c r="BL147" s="283" t="str">
        <f>IF(F147="","",IF(AND(分岐管理シート!D147=1,分岐管理シート!K147=1),"","error"))</f>
        <v/>
      </c>
      <c r="BM147" s="281" t="str">
        <f>IF(F147="","",IF(分岐管理シート!L147=2,"","error"))</f>
        <v/>
      </c>
      <c r="BN147" s="283" t="str">
        <f>IF(F147="","",IF(分岐管理シート!M147&lt;1,"error",""))</f>
        <v/>
      </c>
      <c r="BO147" s="283" t="str">
        <f>IF(F147="","",IF(AND(D147="R7_補正",分岐管理シート!M147&lt;12,分岐管理シート!M147&gt;0),"","error"))</f>
        <v/>
      </c>
      <c r="BP147" s="283" t="str">
        <f>IF(AND(分岐管理シート!M147&lt;&gt;1,SUM(分岐管理シート!N147:P147)&gt;0),"error","")</f>
        <v/>
      </c>
      <c r="BQ147" s="282" t="str">
        <f>IF(OR(AND(分岐管理シート!N147=0,OR(分岐管理シート!O147&lt;&gt;0,分岐管理シート!P147&lt;&gt;0)),AND(分岐管理シート!O147=0,分岐管理シート!P147&lt;&gt;0)),"error","")</f>
        <v/>
      </c>
      <c r="BR147" s="285" t="str" cm="1">
        <f t="array" ref="BR147">IF(SUMPRODUCT(COUNTIF(N147:P147,N147:P147))&gt;COUNTA(N147:P147),"error","")</f>
        <v/>
      </c>
      <c r="BS147" s="283" t="str">
        <f t="shared" si="14"/>
        <v/>
      </c>
      <c r="BT147" s="283" t="str">
        <f t="shared" si="15"/>
        <v/>
      </c>
      <c r="BU147" s="283" t="str">
        <f t="shared" si="16"/>
        <v/>
      </c>
      <c r="BV147" s="283" t="str">
        <f t="shared" si="17"/>
        <v/>
      </c>
      <c r="BW147" s="283" t="str">
        <f t="shared" si="20"/>
        <v/>
      </c>
      <c r="BX147" s="283" t="str">
        <f t="shared" si="18"/>
        <v/>
      </c>
      <c r="BY147" s="283" t="str">
        <f>IF(F147="","",IF(PRODUCT(分岐管理シート!AB147:'分岐管理シート'!AE147)=0,"error",""))</f>
        <v/>
      </c>
      <c r="BZ147" s="278" t="str">
        <f>IF(F147="","",IF(AND(AE147="○",分岐管理シート!AF147=0),"error",""))</f>
        <v/>
      </c>
      <c r="CA147" s="283" t="str">
        <f>IF(F147="","",IF(AND(分岐管理シート!AE147&lt;2,実施計画様式!AF147&lt;&gt;""),"error",""))</f>
        <v/>
      </c>
      <c r="CB147" s="282" t="str">
        <f>IF(F147="","",IF(AND(分岐管理シート!D147=1,分岐管理シート!AG147&gt;0,分岐管理シート!AG147&lt;24),"","error"))</f>
        <v/>
      </c>
      <c r="CC147" s="283"/>
      <c r="CD147" s="283" t="str">
        <f>IF(F147="","",IF(OR(分岐管理シート!AI147&lt;14,分岐管理シート!AI147&gt;25,分岐管理シート!AI147&gt;分岐管理シート!AJ147,分岐管理シート!AI147&gt;分岐管理シート!AK147),"error",""))</f>
        <v/>
      </c>
      <c r="CE147" s="283" t="str">
        <f>IF(F147="","",IF(OR(分岐管理シート!AJ147&lt;14,分岐管理シート!AJ147&gt;25,分岐管理シート!AJ147&lt;分岐管理シート!AI147,分岐管理シート!AJ147&gt;分岐管理シート!AK147),"error",""))</f>
        <v/>
      </c>
      <c r="CF147" s="282" t="str">
        <f>IF(F147="","",IF(OR(分岐管理シート!AK147&lt;14,分岐管理シート!AK147&gt;26,分岐管理シート!AK147&lt;分岐管理シート!AI147,分岐管理シート!AK147&lt;分岐管理シート!AJ147),"error",""))</f>
        <v/>
      </c>
      <c r="CG147" s="283" t="str">
        <f>IF(F147="","",IF(AND(AD147="－",分岐管理シート!AK147&gt;25),"error",""))</f>
        <v/>
      </c>
      <c r="CH147" s="283"/>
      <c r="CI147" s="278" t="str">
        <f>IF(F147="","",IF(分岐管理シート!AM147&lt;1,"error",""))</f>
        <v/>
      </c>
      <c r="CJ147" s="283" t="str">
        <f>IF(F147="","",IF(分岐管理シート!AN147&lt;1,"error",""))</f>
        <v/>
      </c>
      <c r="CK147" s="287" t="str">
        <f t="shared" si="19"/>
        <v/>
      </c>
      <c r="CL147" s="283" t="str">
        <f>IF(F147="","",IF(AND(SUM(分岐管理シート!AO147:AR147)&gt;180,分岐管理シート!AS147&lt;1),"error",""))</f>
        <v/>
      </c>
      <c r="CM147" s="283" t="str">
        <f>IF(F147="","",IF(AND(分岐管理シート!D147=1,分岐管理シート!BB147&gt;0,分岐管理シート!BB147&lt;7),"","error"))</f>
        <v/>
      </c>
      <c r="CN147" s="286"/>
      <c r="CO147" s="283" t="str">
        <f>IF(分岐管理シート!BP147=0,"","error")</f>
        <v/>
      </c>
      <c r="CP147" s="340" t="str">
        <f>IF(AND(F147="",SUM(分岐管理シート!D147:BB147)&gt;0),"error","")</f>
        <v/>
      </c>
    </row>
    <row r="148" spans="1:94" ht="55.05" customHeight="1">
      <c r="A148" s="29"/>
      <c r="B148" s="30"/>
      <c r="C148" s="130">
        <v>76</v>
      </c>
      <c r="D148" s="386"/>
      <c r="E148" s="386"/>
      <c r="F148" s="174"/>
      <c r="G148" s="174"/>
      <c r="H148" s="173"/>
      <c r="I148" s="174"/>
      <c r="J148" s="173"/>
      <c r="K148" s="174"/>
      <c r="L148" s="174"/>
      <c r="M148" s="174"/>
      <c r="N148" s="387"/>
      <c r="O148" s="174"/>
      <c r="P148" s="398"/>
      <c r="Q148" s="388"/>
      <c r="R148" s="389">
        <f t="shared" si="11"/>
        <v>0</v>
      </c>
      <c r="S148" s="390">
        <f t="shared" si="21"/>
        <v>0</v>
      </c>
      <c r="T148" s="391"/>
      <c r="U148" s="458"/>
      <c r="V148" s="458"/>
      <c r="W148" s="458"/>
      <c r="X148" s="458"/>
      <c r="Y148" s="391"/>
      <c r="Z148" s="391"/>
      <c r="AA148" s="173"/>
      <c r="AB148" s="174"/>
      <c r="AC148" s="392"/>
      <c r="AD148" s="392"/>
      <c r="AE148" s="392"/>
      <c r="AF148" s="393"/>
      <c r="AG148" s="393"/>
      <c r="AH148" s="393"/>
      <c r="AI148" s="173"/>
      <c r="AJ148" s="173"/>
      <c r="AK148" s="173"/>
      <c r="AL148" s="394"/>
      <c r="AM148" s="173"/>
      <c r="AN148" s="173"/>
      <c r="AO148" s="387"/>
      <c r="AP148" s="174"/>
      <c r="AQ148" s="174"/>
      <c r="AR148" s="174"/>
      <c r="AS148" s="395"/>
      <c r="AT148" s="396"/>
      <c r="AU148" s="396"/>
      <c r="AV148" s="396"/>
      <c r="AW148" s="396"/>
      <c r="AX148" s="396"/>
      <c r="AY148" s="396"/>
      <c r="AZ148" s="396"/>
      <c r="BA148" s="396"/>
      <c r="BB148" s="397"/>
      <c r="BC148" s="395"/>
      <c r="BD148" s="395"/>
      <c r="BE148" s="281" t="str">
        <f>IF(F148="","",IF(分岐管理シート!D148=1,"","error"))</f>
        <v/>
      </c>
      <c r="BF148" s="282" t="str">
        <f>IF(F148="","",IF(分岐管理シート!E148&gt;0,"","error"))</f>
        <v/>
      </c>
      <c r="BG148" s="283" t="str">
        <f>IF(F148="","",IF(分岐管理シート!G148=0,"error",""))</f>
        <v/>
      </c>
      <c r="BH148" s="283" t="str">
        <f>IF(F148="","",IF(分岐管理シート!H148=0,"error",""))</f>
        <v/>
      </c>
      <c r="BI148" s="284" t="str">
        <f>IF(F148="","",IF(分岐管理シート!I148=2,"","error"))</f>
        <v/>
      </c>
      <c r="BJ148" s="283" t="str">
        <f t="shared" si="12"/>
        <v/>
      </c>
      <c r="BK148" s="283" t="str">
        <f t="shared" si="13"/>
        <v/>
      </c>
      <c r="BL148" s="283" t="str">
        <f>IF(F148="","",IF(AND(分岐管理シート!D148=1,分岐管理シート!K148=1),"","error"))</f>
        <v/>
      </c>
      <c r="BM148" s="281" t="str">
        <f>IF(F148="","",IF(分岐管理シート!L148=2,"","error"))</f>
        <v/>
      </c>
      <c r="BN148" s="283" t="str">
        <f>IF(F148="","",IF(分岐管理シート!M148&lt;1,"error",""))</f>
        <v/>
      </c>
      <c r="BO148" s="283" t="str">
        <f>IF(F148="","",IF(AND(D148="R7_補正",分岐管理シート!M148&lt;12,分岐管理シート!M148&gt;0),"","error"))</f>
        <v/>
      </c>
      <c r="BP148" s="283" t="str">
        <f>IF(AND(分岐管理シート!M148&lt;&gt;1,SUM(分岐管理シート!N148:P148)&gt;0),"error","")</f>
        <v/>
      </c>
      <c r="BQ148" s="282" t="str">
        <f>IF(OR(AND(分岐管理シート!N148=0,OR(分岐管理シート!O148&lt;&gt;0,分岐管理シート!P148&lt;&gt;0)),AND(分岐管理シート!O148=0,分岐管理シート!P148&lt;&gt;0)),"error","")</f>
        <v/>
      </c>
      <c r="BR148" s="285" t="str" cm="1">
        <f t="array" ref="BR148">IF(SUMPRODUCT(COUNTIF(N148:P148,N148:P148))&gt;COUNTA(N148:P148),"error","")</f>
        <v/>
      </c>
      <c r="BS148" s="283" t="str">
        <f t="shared" si="14"/>
        <v/>
      </c>
      <c r="BT148" s="283" t="str">
        <f t="shared" si="15"/>
        <v/>
      </c>
      <c r="BU148" s="283" t="str">
        <f t="shared" si="16"/>
        <v/>
      </c>
      <c r="BV148" s="283" t="str">
        <f t="shared" si="17"/>
        <v/>
      </c>
      <c r="BW148" s="283" t="str">
        <f t="shared" si="20"/>
        <v/>
      </c>
      <c r="BX148" s="283" t="str">
        <f t="shared" si="18"/>
        <v/>
      </c>
      <c r="BY148" s="283" t="str">
        <f>IF(F148="","",IF(PRODUCT(分岐管理シート!AB148:'分岐管理シート'!AE148)=0,"error",""))</f>
        <v/>
      </c>
      <c r="BZ148" s="278" t="str">
        <f>IF(F148="","",IF(AND(AE148="○",分岐管理シート!AF148=0),"error",""))</f>
        <v/>
      </c>
      <c r="CA148" s="283" t="str">
        <f>IF(F148="","",IF(AND(分岐管理シート!AE148&lt;2,実施計画様式!AF148&lt;&gt;""),"error",""))</f>
        <v/>
      </c>
      <c r="CB148" s="282" t="str">
        <f>IF(F148="","",IF(AND(分岐管理シート!D148=1,分岐管理シート!AG148&gt;0,分岐管理シート!AG148&lt;24),"","error"))</f>
        <v/>
      </c>
      <c r="CC148" s="283"/>
      <c r="CD148" s="283" t="str">
        <f>IF(F148="","",IF(OR(分岐管理シート!AI148&lt;14,分岐管理シート!AI148&gt;25,分岐管理シート!AI148&gt;分岐管理シート!AJ148,分岐管理シート!AI148&gt;分岐管理シート!AK148),"error",""))</f>
        <v/>
      </c>
      <c r="CE148" s="283" t="str">
        <f>IF(F148="","",IF(OR(分岐管理シート!AJ148&lt;14,分岐管理シート!AJ148&gt;25,分岐管理シート!AJ148&lt;分岐管理シート!AI148,分岐管理シート!AJ148&gt;分岐管理シート!AK148),"error",""))</f>
        <v/>
      </c>
      <c r="CF148" s="282" t="str">
        <f>IF(F148="","",IF(OR(分岐管理シート!AK148&lt;14,分岐管理シート!AK148&gt;26,分岐管理シート!AK148&lt;分岐管理シート!AI148,分岐管理シート!AK148&lt;分岐管理シート!AJ148),"error",""))</f>
        <v/>
      </c>
      <c r="CG148" s="283" t="str">
        <f>IF(F148="","",IF(AND(AD148="－",分岐管理シート!AK148&gt;25),"error",""))</f>
        <v/>
      </c>
      <c r="CH148" s="283"/>
      <c r="CI148" s="278" t="str">
        <f>IF(F148="","",IF(分岐管理シート!AM148&lt;1,"error",""))</f>
        <v/>
      </c>
      <c r="CJ148" s="283" t="str">
        <f>IF(F148="","",IF(分岐管理シート!AN148&lt;1,"error",""))</f>
        <v/>
      </c>
      <c r="CK148" s="287" t="str">
        <f t="shared" si="19"/>
        <v/>
      </c>
      <c r="CL148" s="283" t="str">
        <f>IF(F148="","",IF(AND(SUM(分岐管理シート!AO148:AR148)&gt;180,分岐管理シート!AS148&lt;1),"error",""))</f>
        <v/>
      </c>
      <c r="CM148" s="283" t="str">
        <f>IF(F148="","",IF(AND(分岐管理シート!D148=1,分岐管理シート!BB148&gt;0,分岐管理シート!BB148&lt;7),"","error"))</f>
        <v/>
      </c>
      <c r="CN148" s="286"/>
      <c r="CO148" s="283" t="str">
        <f>IF(分岐管理シート!BP148=0,"","error")</f>
        <v/>
      </c>
      <c r="CP148" s="340" t="str">
        <f>IF(AND(F148="",SUM(分岐管理シート!D148:BB148)&gt;0),"error","")</f>
        <v/>
      </c>
    </row>
    <row r="149" spans="1:94" ht="55.05" customHeight="1">
      <c r="A149" s="29"/>
      <c r="B149" s="30"/>
      <c r="C149" s="130">
        <v>77</v>
      </c>
      <c r="D149" s="386"/>
      <c r="E149" s="386"/>
      <c r="F149" s="174"/>
      <c r="G149" s="174"/>
      <c r="H149" s="173"/>
      <c r="I149" s="174"/>
      <c r="J149" s="173"/>
      <c r="K149" s="174"/>
      <c r="L149" s="174"/>
      <c r="M149" s="174"/>
      <c r="N149" s="387"/>
      <c r="O149" s="174"/>
      <c r="P149" s="174"/>
      <c r="Q149" s="388"/>
      <c r="R149" s="389">
        <f t="shared" si="11"/>
        <v>0</v>
      </c>
      <c r="S149" s="390">
        <f t="shared" si="21"/>
        <v>0</v>
      </c>
      <c r="T149" s="391"/>
      <c r="U149" s="458"/>
      <c r="V149" s="458"/>
      <c r="W149" s="458"/>
      <c r="X149" s="458"/>
      <c r="Y149" s="391"/>
      <c r="Z149" s="391"/>
      <c r="AA149" s="173"/>
      <c r="AB149" s="174"/>
      <c r="AC149" s="392"/>
      <c r="AD149" s="392"/>
      <c r="AE149" s="392"/>
      <c r="AF149" s="393"/>
      <c r="AG149" s="393"/>
      <c r="AH149" s="393"/>
      <c r="AI149" s="173"/>
      <c r="AJ149" s="173"/>
      <c r="AK149" s="173"/>
      <c r="AL149" s="394"/>
      <c r="AM149" s="173"/>
      <c r="AN149" s="173"/>
      <c r="AO149" s="387"/>
      <c r="AP149" s="174"/>
      <c r="AQ149" s="174"/>
      <c r="AR149" s="174"/>
      <c r="AS149" s="395"/>
      <c r="AT149" s="396"/>
      <c r="AU149" s="396"/>
      <c r="AV149" s="396"/>
      <c r="AW149" s="396"/>
      <c r="AX149" s="396"/>
      <c r="AY149" s="396"/>
      <c r="AZ149" s="396"/>
      <c r="BA149" s="396"/>
      <c r="BB149" s="397"/>
      <c r="BC149" s="395"/>
      <c r="BD149" s="395"/>
      <c r="BE149" s="281" t="str">
        <f>IF(F149="","",IF(分岐管理シート!D149=1,"","error"))</f>
        <v/>
      </c>
      <c r="BF149" s="282" t="str">
        <f>IF(F149="","",IF(分岐管理シート!E149&gt;0,"","error"))</f>
        <v/>
      </c>
      <c r="BG149" s="283" t="str">
        <f>IF(F149="","",IF(分岐管理シート!G149=0,"error",""))</f>
        <v/>
      </c>
      <c r="BH149" s="283" t="str">
        <f>IF(F149="","",IF(分岐管理シート!H149=0,"error",""))</f>
        <v/>
      </c>
      <c r="BI149" s="284" t="str">
        <f>IF(F149="","",IF(分岐管理シート!I149=2,"","error"))</f>
        <v/>
      </c>
      <c r="BJ149" s="283" t="str">
        <f t="shared" si="12"/>
        <v/>
      </c>
      <c r="BK149" s="283" t="str">
        <f t="shared" si="13"/>
        <v/>
      </c>
      <c r="BL149" s="283" t="str">
        <f>IF(F149="","",IF(AND(分岐管理シート!D149=1,分岐管理シート!K149=1),"","error"))</f>
        <v/>
      </c>
      <c r="BM149" s="281" t="str">
        <f>IF(F149="","",IF(分岐管理シート!L149=2,"","error"))</f>
        <v/>
      </c>
      <c r="BN149" s="283" t="str">
        <f>IF(F149="","",IF(分岐管理シート!M149&lt;1,"error",""))</f>
        <v/>
      </c>
      <c r="BO149" s="283" t="str">
        <f>IF(F149="","",IF(AND(D149="R7_補正",分岐管理シート!M149&lt;12,分岐管理シート!M149&gt;0),"","error"))</f>
        <v/>
      </c>
      <c r="BP149" s="283" t="str">
        <f>IF(AND(分岐管理シート!M149&lt;&gt;1,SUM(分岐管理シート!N149:P149)&gt;0),"error","")</f>
        <v/>
      </c>
      <c r="BQ149" s="282" t="str">
        <f>IF(OR(AND(分岐管理シート!N149=0,OR(分岐管理シート!O149&lt;&gt;0,分岐管理シート!P149&lt;&gt;0)),AND(分岐管理シート!O149=0,分岐管理シート!P149&lt;&gt;0)),"error","")</f>
        <v/>
      </c>
      <c r="BR149" s="285" t="str" cm="1">
        <f t="array" ref="BR149">IF(SUMPRODUCT(COUNTIF(N149:P149,N149:P149))&gt;COUNTA(N149:P149),"error","")</f>
        <v/>
      </c>
      <c r="BS149" s="283" t="str">
        <f t="shared" si="14"/>
        <v/>
      </c>
      <c r="BT149" s="283" t="str">
        <f t="shared" si="15"/>
        <v/>
      </c>
      <c r="BU149" s="283" t="str">
        <f t="shared" si="16"/>
        <v/>
      </c>
      <c r="BV149" s="283" t="str">
        <f t="shared" si="17"/>
        <v/>
      </c>
      <c r="BW149" s="283" t="str">
        <f t="shared" si="20"/>
        <v/>
      </c>
      <c r="BX149" s="283" t="str">
        <f t="shared" si="18"/>
        <v/>
      </c>
      <c r="BY149" s="283" t="str">
        <f>IF(F149="","",IF(PRODUCT(分岐管理シート!AB149:'分岐管理シート'!AE149)=0,"error",""))</f>
        <v/>
      </c>
      <c r="BZ149" s="278" t="str">
        <f>IF(F149="","",IF(AND(AE149="○",分岐管理シート!AF149=0),"error",""))</f>
        <v/>
      </c>
      <c r="CA149" s="283" t="str">
        <f>IF(F149="","",IF(AND(分岐管理シート!AE149&lt;2,実施計画様式!AF149&lt;&gt;""),"error",""))</f>
        <v/>
      </c>
      <c r="CB149" s="282" t="str">
        <f>IF(F149="","",IF(AND(分岐管理シート!D149=1,分岐管理シート!AG149&gt;0,分岐管理シート!AG149&lt;24),"","error"))</f>
        <v/>
      </c>
      <c r="CC149" s="283"/>
      <c r="CD149" s="283" t="str">
        <f>IF(F149="","",IF(OR(分岐管理シート!AI149&lt;14,分岐管理シート!AI149&gt;25,分岐管理シート!AI149&gt;分岐管理シート!AJ149,分岐管理シート!AI149&gt;分岐管理シート!AK149),"error",""))</f>
        <v/>
      </c>
      <c r="CE149" s="283" t="str">
        <f>IF(F149="","",IF(OR(分岐管理シート!AJ149&lt;14,分岐管理シート!AJ149&gt;25,分岐管理シート!AJ149&lt;分岐管理シート!AI149,分岐管理シート!AJ149&gt;分岐管理シート!AK149),"error",""))</f>
        <v/>
      </c>
      <c r="CF149" s="282" t="str">
        <f>IF(F149="","",IF(OR(分岐管理シート!AK149&lt;14,分岐管理シート!AK149&gt;26,分岐管理シート!AK149&lt;分岐管理シート!AI149,分岐管理シート!AK149&lt;分岐管理シート!AJ149),"error",""))</f>
        <v/>
      </c>
      <c r="CG149" s="283" t="str">
        <f>IF(F149="","",IF(AND(AD149="－",分岐管理シート!AK149&gt;25),"error",""))</f>
        <v/>
      </c>
      <c r="CH149" s="283"/>
      <c r="CI149" s="278" t="str">
        <f>IF(F149="","",IF(分岐管理シート!AM149&lt;1,"error",""))</f>
        <v/>
      </c>
      <c r="CJ149" s="283" t="str">
        <f>IF(F149="","",IF(分岐管理シート!AN149&lt;1,"error",""))</f>
        <v/>
      </c>
      <c r="CK149" s="287" t="str">
        <f t="shared" si="19"/>
        <v/>
      </c>
      <c r="CL149" s="283" t="str">
        <f>IF(F149="","",IF(AND(SUM(分岐管理シート!AO149:AR149)&gt;180,分岐管理シート!AS149&lt;1),"error",""))</f>
        <v/>
      </c>
      <c r="CM149" s="283" t="str">
        <f>IF(F149="","",IF(AND(分岐管理シート!D149=1,分岐管理シート!BB149&gt;0,分岐管理シート!BB149&lt;7),"","error"))</f>
        <v/>
      </c>
      <c r="CN149" s="286"/>
      <c r="CO149" s="283" t="str">
        <f>IF(分岐管理シート!BP149=0,"","error")</f>
        <v/>
      </c>
      <c r="CP149" s="340" t="str">
        <f>IF(AND(F149="",SUM(分岐管理シート!D149:BB149)&gt;0),"error","")</f>
        <v/>
      </c>
    </row>
    <row r="150" spans="1:94" ht="55.05" customHeight="1">
      <c r="A150" s="29"/>
      <c r="B150" s="30"/>
      <c r="C150" s="130">
        <v>78</v>
      </c>
      <c r="D150" s="386"/>
      <c r="E150" s="386"/>
      <c r="F150" s="174"/>
      <c r="G150" s="174"/>
      <c r="H150" s="173"/>
      <c r="I150" s="174"/>
      <c r="J150" s="173"/>
      <c r="K150" s="174"/>
      <c r="L150" s="174"/>
      <c r="M150" s="174"/>
      <c r="N150" s="387"/>
      <c r="O150" s="174"/>
      <c r="P150" s="398"/>
      <c r="Q150" s="388"/>
      <c r="R150" s="389">
        <f t="shared" si="11"/>
        <v>0</v>
      </c>
      <c r="S150" s="390">
        <f t="shared" si="21"/>
        <v>0</v>
      </c>
      <c r="T150" s="391"/>
      <c r="U150" s="458"/>
      <c r="V150" s="458"/>
      <c r="W150" s="458"/>
      <c r="X150" s="458"/>
      <c r="Y150" s="391"/>
      <c r="Z150" s="391"/>
      <c r="AA150" s="173"/>
      <c r="AB150" s="174"/>
      <c r="AC150" s="392"/>
      <c r="AD150" s="392"/>
      <c r="AE150" s="392"/>
      <c r="AF150" s="393"/>
      <c r="AG150" s="393"/>
      <c r="AH150" s="393"/>
      <c r="AI150" s="173"/>
      <c r="AJ150" s="173"/>
      <c r="AK150" s="173"/>
      <c r="AL150" s="394"/>
      <c r="AM150" s="173"/>
      <c r="AN150" s="173"/>
      <c r="AO150" s="387"/>
      <c r="AP150" s="174"/>
      <c r="AQ150" s="174"/>
      <c r="AR150" s="174"/>
      <c r="AS150" s="395"/>
      <c r="AT150" s="396"/>
      <c r="AU150" s="396"/>
      <c r="AV150" s="396"/>
      <c r="AW150" s="396"/>
      <c r="AX150" s="396"/>
      <c r="AY150" s="396"/>
      <c r="AZ150" s="396"/>
      <c r="BA150" s="396"/>
      <c r="BB150" s="397"/>
      <c r="BC150" s="395"/>
      <c r="BD150" s="395"/>
      <c r="BE150" s="281" t="str">
        <f>IF(F150="","",IF(分岐管理シート!D150=1,"","error"))</f>
        <v/>
      </c>
      <c r="BF150" s="282" t="str">
        <f>IF(F150="","",IF(分岐管理シート!E150&gt;0,"","error"))</f>
        <v/>
      </c>
      <c r="BG150" s="283" t="str">
        <f>IF(F150="","",IF(分岐管理シート!G150=0,"error",""))</f>
        <v/>
      </c>
      <c r="BH150" s="283" t="str">
        <f>IF(F150="","",IF(分岐管理シート!H150=0,"error",""))</f>
        <v/>
      </c>
      <c r="BI150" s="284" t="str">
        <f>IF(F150="","",IF(分岐管理シート!I150=2,"","error"))</f>
        <v/>
      </c>
      <c r="BJ150" s="283" t="str">
        <f t="shared" si="12"/>
        <v/>
      </c>
      <c r="BK150" s="283" t="str">
        <f t="shared" si="13"/>
        <v/>
      </c>
      <c r="BL150" s="283" t="str">
        <f>IF(F150="","",IF(AND(分岐管理シート!D150=1,分岐管理シート!K150=1),"","error"))</f>
        <v/>
      </c>
      <c r="BM150" s="281" t="str">
        <f>IF(F150="","",IF(分岐管理シート!L150=2,"","error"))</f>
        <v/>
      </c>
      <c r="BN150" s="283" t="str">
        <f>IF(F150="","",IF(分岐管理シート!M150&lt;1,"error",""))</f>
        <v/>
      </c>
      <c r="BO150" s="283" t="str">
        <f>IF(F150="","",IF(AND(D150="R7_補正",分岐管理シート!M150&lt;12,分岐管理シート!M150&gt;0),"","error"))</f>
        <v/>
      </c>
      <c r="BP150" s="283" t="str">
        <f>IF(AND(分岐管理シート!M150&lt;&gt;1,SUM(分岐管理シート!N150:P150)&gt;0),"error","")</f>
        <v/>
      </c>
      <c r="BQ150" s="282" t="str">
        <f>IF(OR(AND(分岐管理シート!N150=0,OR(分岐管理シート!O150&lt;&gt;0,分岐管理シート!P150&lt;&gt;0)),AND(分岐管理シート!O150=0,分岐管理シート!P150&lt;&gt;0)),"error","")</f>
        <v/>
      </c>
      <c r="BR150" s="285" t="str" cm="1">
        <f t="array" ref="BR150">IF(SUMPRODUCT(COUNTIF(N150:P150,N150:P150))&gt;COUNTA(N150:P150),"error","")</f>
        <v/>
      </c>
      <c r="BS150" s="283" t="str">
        <f t="shared" si="14"/>
        <v/>
      </c>
      <c r="BT150" s="283" t="str">
        <f t="shared" si="15"/>
        <v/>
      </c>
      <c r="BU150" s="283" t="str">
        <f t="shared" si="16"/>
        <v/>
      </c>
      <c r="BV150" s="283" t="str">
        <f t="shared" si="17"/>
        <v/>
      </c>
      <c r="BW150" s="283" t="str">
        <f t="shared" si="20"/>
        <v/>
      </c>
      <c r="BX150" s="283" t="str">
        <f t="shared" si="18"/>
        <v/>
      </c>
      <c r="BY150" s="283" t="str">
        <f>IF(F150="","",IF(PRODUCT(分岐管理シート!AB150:'分岐管理シート'!AE150)=0,"error",""))</f>
        <v/>
      </c>
      <c r="BZ150" s="278" t="str">
        <f>IF(F150="","",IF(AND(AE150="○",分岐管理シート!AF150=0),"error",""))</f>
        <v/>
      </c>
      <c r="CA150" s="283" t="str">
        <f>IF(F150="","",IF(AND(分岐管理シート!AE150&lt;2,実施計画様式!AF150&lt;&gt;""),"error",""))</f>
        <v/>
      </c>
      <c r="CB150" s="282" t="str">
        <f>IF(F150="","",IF(AND(分岐管理シート!D150=1,分岐管理シート!AG150&gt;0,分岐管理シート!AG150&lt;24),"","error"))</f>
        <v/>
      </c>
      <c r="CC150" s="283"/>
      <c r="CD150" s="283" t="str">
        <f>IF(F150="","",IF(OR(分岐管理シート!AI150&lt;14,分岐管理シート!AI150&gt;25,分岐管理シート!AI150&gt;分岐管理シート!AJ150,分岐管理シート!AI150&gt;分岐管理シート!AK150),"error",""))</f>
        <v/>
      </c>
      <c r="CE150" s="283" t="str">
        <f>IF(F150="","",IF(OR(分岐管理シート!AJ150&lt;14,分岐管理シート!AJ150&gt;25,分岐管理シート!AJ150&lt;分岐管理シート!AI150,分岐管理シート!AJ150&gt;分岐管理シート!AK150),"error",""))</f>
        <v/>
      </c>
      <c r="CF150" s="282" t="str">
        <f>IF(F150="","",IF(OR(分岐管理シート!AK150&lt;14,分岐管理シート!AK150&gt;26,分岐管理シート!AK150&lt;分岐管理シート!AI150,分岐管理シート!AK150&lt;分岐管理シート!AJ150),"error",""))</f>
        <v/>
      </c>
      <c r="CG150" s="283" t="str">
        <f>IF(F150="","",IF(AND(AD150="－",分岐管理シート!AK150&gt;25),"error",""))</f>
        <v/>
      </c>
      <c r="CH150" s="283"/>
      <c r="CI150" s="278" t="str">
        <f>IF(F150="","",IF(分岐管理シート!AM150&lt;1,"error",""))</f>
        <v/>
      </c>
      <c r="CJ150" s="283" t="str">
        <f>IF(F150="","",IF(分岐管理シート!AN150&lt;1,"error",""))</f>
        <v/>
      </c>
      <c r="CK150" s="287" t="str">
        <f t="shared" si="19"/>
        <v/>
      </c>
      <c r="CL150" s="283" t="str">
        <f>IF(F150="","",IF(AND(SUM(分岐管理シート!AO150:AR150)&gt;180,分岐管理シート!AS150&lt;1),"error",""))</f>
        <v/>
      </c>
      <c r="CM150" s="283" t="str">
        <f>IF(F150="","",IF(AND(分岐管理シート!D150=1,分岐管理シート!BB150&gt;0,分岐管理シート!BB150&lt;7),"","error"))</f>
        <v/>
      </c>
      <c r="CN150" s="286"/>
      <c r="CO150" s="283" t="str">
        <f>IF(分岐管理シート!BP150=0,"","error")</f>
        <v/>
      </c>
      <c r="CP150" s="340" t="str">
        <f>IF(AND(F150="",SUM(分岐管理シート!D150:BB150)&gt;0),"error","")</f>
        <v/>
      </c>
    </row>
    <row r="151" spans="1:94" ht="55.05" customHeight="1">
      <c r="A151" s="29"/>
      <c r="B151" s="30"/>
      <c r="C151" s="130">
        <v>79</v>
      </c>
      <c r="D151" s="386"/>
      <c r="E151" s="386"/>
      <c r="F151" s="174"/>
      <c r="G151" s="174"/>
      <c r="H151" s="173"/>
      <c r="I151" s="174"/>
      <c r="J151" s="173"/>
      <c r="K151" s="174"/>
      <c r="L151" s="174"/>
      <c r="M151" s="174"/>
      <c r="N151" s="387"/>
      <c r="O151" s="174"/>
      <c r="P151" s="174"/>
      <c r="Q151" s="388"/>
      <c r="R151" s="389">
        <f t="shared" si="11"/>
        <v>0</v>
      </c>
      <c r="S151" s="390">
        <f t="shared" si="21"/>
        <v>0</v>
      </c>
      <c r="T151" s="391"/>
      <c r="U151" s="458"/>
      <c r="V151" s="458"/>
      <c r="W151" s="458"/>
      <c r="X151" s="458"/>
      <c r="Y151" s="391"/>
      <c r="Z151" s="391"/>
      <c r="AA151" s="173"/>
      <c r="AB151" s="174"/>
      <c r="AC151" s="392"/>
      <c r="AD151" s="392"/>
      <c r="AE151" s="392"/>
      <c r="AF151" s="393"/>
      <c r="AG151" s="393"/>
      <c r="AH151" s="393"/>
      <c r="AI151" s="173"/>
      <c r="AJ151" s="173"/>
      <c r="AK151" s="173"/>
      <c r="AL151" s="394"/>
      <c r="AM151" s="173"/>
      <c r="AN151" s="173"/>
      <c r="AO151" s="387"/>
      <c r="AP151" s="174"/>
      <c r="AQ151" s="174"/>
      <c r="AR151" s="174"/>
      <c r="AS151" s="395"/>
      <c r="AT151" s="396"/>
      <c r="AU151" s="396"/>
      <c r="AV151" s="396"/>
      <c r="AW151" s="396"/>
      <c r="AX151" s="396"/>
      <c r="AY151" s="396"/>
      <c r="AZ151" s="396"/>
      <c r="BA151" s="396"/>
      <c r="BB151" s="397"/>
      <c r="BC151" s="395"/>
      <c r="BD151" s="395"/>
      <c r="BE151" s="281" t="str">
        <f>IF(F151="","",IF(分岐管理シート!D151=1,"","error"))</f>
        <v/>
      </c>
      <c r="BF151" s="282" t="str">
        <f>IF(F151="","",IF(分岐管理シート!E151&gt;0,"","error"))</f>
        <v/>
      </c>
      <c r="BG151" s="283" t="str">
        <f>IF(F151="","",IF(分岐管理シート!G151=0,"error",""))</f>
        <v/>
      </c>
      <c r="BH151" s="283" t="str">
        <f>IF(F151="","",IF(分岐管理シート!H151=0,"error",""))</f>
        <v/>
      </c>
      <c r="BI151" s="284" t="str">
        <f>IF(F151="","",IF(分岐管理シート!I151=2,"","error"))</f>
        <v/>
      </c>
      <c r="BJ151" s="283" t="str">
        <f t="shared" si="12"/>
        <v/>
      </c>
      <c r="BK151" s="283" t="str">
        <f t="shared" si="13"/>
        <v/>
      </c>
      <c r="BL151" s="283" t="str">
        <f>IF(F151="","",IF(AND(分岐管理シート!D151=1,分岐管理シート!K151=1),"","error"))</f>
        <v/>
      </c>
      <c r="BM151" s="281" t="str">
        <f>IF(F151="","",IF(分岐管理シート!L151=2,"","error"))</f>
        <v/>
      </c>
      <c r="BN151" s="283" t="str">
        <f>IF(F151="","",IF(分岐管理シート!M151&lt;1,"error",""))</f>
        <v/>
      </c>
      <c r="BO151" s="283" t="str">
        <f>IF(F151="","",IF(AND(D151="R7_補正",分岐管理シート!M151&lt;12,分岐管理シート!M151&gt;0),"","error"))</f>
        <v/>
      </c>
      <c r="BP151" s="283" t="str">
        <f>IF(AND(分岐管理シート!M151&lt;&gt;1,SUM(分岐管理シート!N151:P151)&gt;0),"error","")</f>
        <v/>
      </c>
      <c r="BQ151" s="282" t="str">
        <f>IF(OR(AND(分岐管理シート!N151=0,OR(分岐管理シート!O151&lt;&gt;0,分岐管理シート!P151&lt;&gt;0)),AND(分岐管理シート!O151=0,分岐管理シート!P151&lt;&gt;0)),"error","")</f>
        <v/>
      </c>
      <c r="BR151" s="285" t="str" cm="1">
        <f t="array" ref="BR151">IF(SUMPRODUCT(COUNTIF(N151:P151,N151:P151))&gt;COUNTA(N151:P151),"error","")</f>
        <v/>
      </c>
      <c r="BS151" s="283" t="str">
        <f t="shared" si="14"/>
        <v/>
      </c>
      <c r="BT151" s="283" t="str">
        <f t="shared" si="15"/>
        <v/>
      </c>
      <c r="BU151" s="283" t="str">
        <f t="shared" si="16"/>
        <v/>
      </c>
      <c r="BV151" s="283" t="str">
        <f t="shared" si="17"/>
        <v/>
      </c>
      <c r="BW151" s="283" t="str">
        <f t="shared" si="20"/>
        <v/>
      </c>
      <c r="BX151" s="283" t="str">
        <f t="shared" si="18"/>
        <v/>
      </c>
      <c r="BY151" s="283" t="str">
        <f>IF(F151="","",IF(PRODUCT(分岐管理シート!AB151:'分岐管理シート'!AE151)=0,"error",""))</f>
        <v/>
      </c>
      <c r="BZ151" s="278" t="str">
        <f>IF(F151="","",IF(AND(AE151="○",分岐管理シート!AF151=0),"error",""))</f>
        <v/>
      </c>
      <c r="CA151" s="283" t="str">
        <f>IF(F151="","",IF(AND(分岐管理シート!AE151&lt;2,実施計画様式!AF151&lt;&gt;""),"error",""))</f>
        <v/>
      </c>
      <c r="CB151" s="282" t="str">
        <f>IF(F151="","",IF(AND(分岐管理シート!D151=1,分岐管理シート!AG151&gt;0,分岐管理シート!AG151&lt;24),"","error"))</f>
        <v/>
      </c>
      <c r="CC151" s="283"/>
      <c r="CD151" s="283" t="str">
        <f>IF(F151="","",IF(OR(分岐管理シート!AI151&lt;14,分岐管理シート!AI151&gt;25,分岐管理シート!AI151&gt;分岐管理シート!AJ151,分岐管理シート!AI151&gt;分岐管理シート!AK151),"error",""))</f>
        <v/>
      </c>
      <c r="CE151" s="283" t="str">
        <f>IF(F151="","",IF(OR(分岐管理シート!AJ151&lt;14,分岐管理シート!AJ151&gt;25,分岐管理シート!AJ151&lt;分岐管理シート!AI151,分岐管理シート!AJ151&gt;分岐管理シート!AK151),"error",""))</f>
        <v/>
      </c>
      <c r="CF151" s="282" t="str">
        <f>IF(F151="","",IF(OR(分岐管理シート!AK151&lt;14,分岐管理シート!AK151&gt;26,分岐管理シート!AK151&lt;分岐管理シート!AI151,分岐管理シート!AK151&lt;分岐管理シート!AJ151),"error",""))</f>
        <v/>
      </c>
      <c r="CG151" s="283" t="str">
        <f>IF(F151="","",IF(AND(AD151="－",分岐管理シート!AK151&gt;25),"error",""))</f>
        <v/>
      </c>
      <c r="CH151" s="283"/>
      <c r="CI151" s="278" t="str">
        <f>IF(F151="","",IF(分岐管理シート!AM151&lt;1,"error",""))</f>
        <v/>
      </c>
      <c r="CJ151" s="283" t="str">
        <f>IF(F151="","",IF(分岐管理シート!AN151&lt;1,"error",""))</f>
        <v/>
      </c>
      <c r="CK151" s="287" t="str">
        <f t="shared" si="19"/>
        <v/>
      </c>
      <c r="CL151" s="283" t="str">
        <f>IF(F151="","",IF(AND(SUM(分岐管理シート!AO151:AR151)&gt;180,分岐管理シート!AS151&lt;1),"error",""))</f>
        <v/>
      </c>
      <c r="CM151" s="283" t="str">
        <f>IF(F151="","",IF(AND(分岐管理シート!D151=1,分岐管理シート!BB151&gt;0,分岐管理シート!BB151&lt;7),"","error"))</f>
        <v/>
      </c>
      <c r="CN151" s="286"/>
      <c r="CO151" s="283" t="str">
        <f>IF(分岐管理シート!BP151=0,"","error")</f>
        <v/>
      </c>
      <c r="CP151" s="340" t="str">
        <f>IF(AND(F151="",SUM(分岐管理シート!D151:BB151)&gt;0),"error","")</f>
        <v/>
      </c>
    </row>
    <row r="152" spans="1:94" ht="55.05" customHeight="1">
      <c r="A152" s="29"/>
      <c r="B152" s="30"/>
      <c r="C152" s="130">
        <v>80</v>
      </c>
      <c r="D152" s="386"/>
      <c r="E152" s="386"/>
      <c r="F152" s="174"/>
      <c r="G152" s="174"/>
      <c r="H152" s="173"/>
      <c r="I152" s="174"/>
      <c r="J152" s="173"/>
      <c r="K152" s="174"/>
      <c r="L152" s="174"/>
      <c r="M152" s="174"/>
      <c r="N152" s="387"/>
      <c r="O152" s="174"/>
      <c r="P152" s="398"/>
      <c r="Q152" s="388"/>
      <c r="R152" s="389">
        <f t="shared" si="11"/>
        <v>0</v>
      </c>
      <c r="S152" s="390">
        <f t="shared" si="21"/>
        <v>0</v>
      </c>
      <c r="T152" s="391"/>
      <c r="U152" s="458"/>
      <c r="V152" s="458"/>
      <c r="W152" s="458"/>
      <c r="X152" s="458"/>
      <c r="Y152" s="391"/>
      <c r="Z152" s="391"/>
      <c r="AA152" s="173"/>
      <c r="AB152" s="174"/>
      <c r="AC152" s="392"/>
      <c r="AD152" s="392"/>
      <c r="AE152" s="392"/>
      <c r="AF152" s="393"/>
      <c r="AG152" s="393"/>
      <c r="AH152" s="393"/>
      <c r="AI152" s="173"/>
      <c r="AJ152" s="173"/>
      <c r="AK152" s="173"/>
      <c r="AL152" s="394"/>
      <c r="AM152" s="173"/>
      <c r="AN152" s="173"/>
      <c r="AO152" s="387"/>
      <c r="AP152" s="174"/>
      <c r="AQ152" s="174"/>
      <c r="AR152" s="174"/>
      <c r="AS152" s="395"/>
      <c r="AT152" s="396"/>
      <c r="AU152" s="396"/>
      <c r="AV152" s="396"/>
      <c r="AW152" s="396"/>
      <c r="AX152" s="396"/>
      <c r="AY152" s="396"/>
      <c r="AZ152" s="396"/>
      <c r="BA152" s="396"/>
      <c r="BB152" s="397"/>
      <c r="BC152" s="395"/>
      <c r="BD152" s="395"/>
      <c r="BE152" s="281" t="str">
        <f>IF(F152="","",IF(分岐管理シート!D152=1,"","error"))</f>
        <v/>
      </c>
      <c r="BF152" s="282" t="str">
        <f>IF(F152="","",IF(分岐管理シート!E152&gt;0,"","error"))</f>
        <v/>
      </c>
      <c r="BG152" s="283" t="str">
        <f>IF(F152="","",IF(分岐管理シート!G152=0,"error",""))</f>
        <v/>
      </c>
      <c r="BH152" s="283" t="str">
        <f>IF(F152="","",IF(分岐管理シート!H152=0,"error",""))</f>
        <v/>
      </c>
      <c r="BI152" s="284" t="str">
        <f>IF(F152="","",IF(分岐管理シート!I152=2,"","error"))</f>
        <v/>
      </c>
      <c r="BJ152" s="283" t="str">
        <f t="shared" si="12"/>
        <v/>
      </c>
      <c r="BK152" s="283" t="str">
        <f t="shared" si="13"/>
        <v/>
      </c>
      <c r="BL152" s="283" t="str">
        <f>IF(F152="","",IF(AND(分岐管理シート!D152=1,分岐管理シート!K152=1),"","error"))</f>
        <v/>
      </c>
      <c r="BM152" s="281" t="str">
        <f>IF(F152="","",IF(分岐管理シート!L152=2,"","error"))</f>
        <v/>
      </c>
      <c r="BN152" s="283" t="str">
        <f>IF(F152="","",IF(分岐管理シート!M152&lt;1,"error",""))</f>
        <v/>
      </c>
      <c r="BO152" s="283" t="str">
        <f>IF(F152="","",IF(AND(D152="R7_補正",分岐管理シート!M152&lt;12,分岐管理シート!M152&gt;0),"","error"))</f>
        <v/>
      </c>
      <c r="BP152" s="283" t="str">
        <f>IF(AND(分岐管理シート!M152&lt;&gt;1,SUM(分岐管理シート!N152:P152)&gt;0),"error","")</f>
        <v/>
      </c>
      <c r="BQ152" s="282" t="str">
        <f>IF(OR(AND(分岐管理シート!N152=0,OR(分岐管理シート!O152&lt;&gt;0,分岐管理シート!P152&lt;&gt;0)),AND(分岐管理シート!O152=0,分岐管理シート!P152&lt;&gt;0)),"error","")</f>
        <v/>
      </c>
      <c r="BR152" s="285" t="str" cm="1">
        <f t="array" ref="BR152">IF(SUMPRODUCT(COUNTIF(N152:P152,N152:P152))&gt;COUNTA(N152:P152),"error","")</f>
        <v/>
      </c>
      <c r="BS152" s="283" t="str">
        <f t="shared" si="14"/>
        <v/>
      </c>
      <c r="BT152" s="283" t="str">
        <f t="shared" si="15"/>
        <v/>
      </c>
      <c r="BU152" s="283" t="str">
        <f t="shared" si="16"/>
        <v/>
      </c>
      <c r="BV152" s="283" t="str">
        <f t="shared" si="17"/>
        <v/>
      </c>
      <c r="BW152" s="283" t="str">
        <f t="shared" si="20"/>
        <v/>
      </c>
      <c r="BX152" s="283" t="str">
        <f t="shared" si="18"/>
        <v/>
      </c>
      <c r="BY152" s="283" t="str">
        <f>IF(F152="","",IF(PRODUCT(分岐管理シート!AB152:'分岐管理シート'!AE152)=0,"error",""))</f>
        <v/>
      </c>
      <c r="BZ152" s="278" t="str">
        <f>IF(F152="","",IF(AND(AE152="○",分岐管理シート!AF152=0),"error",""))</f>
        <v/>
      </c>
      <c r="CA152" s="283" t="str">
        <f>IF(F152="","",IF(AND(分岐管理シート!AE152&lt;2,実施計画様式!AF152&lt;&gt;""),"error",""))</f>
        <v/>
      </c>
      <c r="CB152" s="282" t="str">
        <f>IF(F152="","",IF(AND(分岐管理シート!D152=1,分岐管理シート!AG152&gt;0,分岐管理シート!AG152&lt;24),"","error"))</f>
        <v/>
      </c>
      <c r="CC152" s="283"/>
      <c r="CD152" s="283" t="str">
        <f>IF(F152="","",IF(OR(分岐管理シート!AI152&lt;14,分岐管理シート!AI152&gt;25,分岐管理シート!AI152&gt;分岐管理シート!AJ152,分岐管理シート!AI152&gt;分岐管理シート!AK152),"error",""))</f>
        <v/>
      </c>
      <c r="CE152" s="283" t="str">
        <f>IF(F152="","",IF(OR(分岐管理シート!AJ152&lt;14,分岐管理シート!AJ152&gt;25,分岐管理シート!AJ152&lt;分岐管理シート!AI152,分岐管理シート!AJ152&gt;分岐管理シート!AK152),"error",""))</f>
        <v/>
      </c>
      <c r="CF152" s="282" t="str">
        <f>IF(F152="","",IF(OR(分岐管理シート!AK152&lt;14,分岐管理シート!AK152&gt;26,分岐管理シート!AK152&lt;分岐管理シート!AI152,分岐管理シート!AK152&lt;分岐管理シート!AJ152),"error",""))</f>
        <v/>
      </c>
      <c r="CG152" s="283" t="str">
        <f>IF(F152="","",IF(AND(AD152="－",分岐管理シート!AK152&gt;25),"error",""))</f>
        <v/>
      </c>
      <c r="CH152" s="283"/>
      <c r="CI152" s="278" t="str">
        <f>IF(F152="","",IF(分岐管理シート!AM152&lt;1,"error",""))</f>
        <v/>
      </c>
      <c r="CJ152" s="283" t="str">
        <f>IF(F152="","",IF(分岐管理シート!AN152&lt;1,"error",""))</f>
        <v/>
      </c>
      <c r="CK152" s="287" t="str">
        <f t="shared" si="19"/>
        <v/>
      </c>
      <c r="CL152" s="283" t="str">
        <f>IF(F152="","",IF(AND(SUM(分岐管理シート!AO152:AR152)&gt;180,分岐管理シート!AS152&lt;1),"error",""))</f>
        <v/>
      </c>
      <c r="CM152" s="283" t="str">
        <f>IF(F152="","",IF(AND(分岐管理シート!D152=1,分岐管理シート!BB152&gt;0,分岐管理シート!BB152&lt;7),"","error"))</f>
        <v/>
      </c>
      <c r="CN152" s="286"/>
      <c r="CO152" s="283" t="str">
        <f>IF(分岐管理シート!BP152=0,"","error")</f>
        <v/>
      </c>
      <c r="CP152" s="340" t="str">
        <f>IF(AND(F152="",SUM(分岐管理シート!D152:BB152)&gt;0),"error","")</f>
        <v/>
      </c>
    </row>
    <row r="153" spans="1:94" ht="55.05" customHeight="1">
      <c r="A153" s="29"/>
      <c r="B153" s="30"/>
      <c r="C153" s="130">
        <v>81</v>
      </c>
      <c r="D153" s="386"/>
      <c r="E153" s="386"/>
      <c r="F153" s="174"/>
      <c r="G153" s="174"/>
      <c r="H153" s="173"/>
      <c r="I153" s="174"/>
      <c r="J153" s="173"/>
      <c r="K153" s="174"/>
      <c r="L153" s="174"/>
      <c r="M153" s="174"/>
      <c r="N153" s="387"/>
      <c r="O153" s="174"/>
      <c r="P153" s="174"/>
      <c r="Q153" s="388"/>
      <c r="R153" s="389">
        <f t="shared" si="11"/>
        <v>0</v>
      </c>
      <c r="S153" s="390">
        <f t="shared" si="21"/>
        <v>0</v>
      </c>
      <c r="T153" s="391"/>
      <c r="U153" s="458"/>
      <c r="V153" s="458"/>
      <c r="W153" s="458"/>
      <c r="X153" s="458"/>
      <c r="Y153" s="391"/>
      <c r="Z153" s="391"/>
      <c r="AA153" s="173"/>
      <c r="AB153" s="174"/>
      <c r="AC153" s="392"/>
      <c r="AD153" s="392"/>
      <c r="AE153" s="392"/>
      <c r="AF153" s="393"/>
      <c r="AG153" s="393"/>
      <c r="AH153" s="393"/>
      <c r="AI153" s="173"/>
      <c r="AJ153" s="173"/>
      <c r="AK153" s="173"/>
      <c r="AL153" s="394"/>
      <c r="AM153" s="173"/>
      <c r="AN153" s="173"/>
      <c r="AO153" s="174"/>
      <c r="AP153" s="174"/>
      <c r="AQ153" s="174"/>
      <c r="AR153" s="174"/>
      <c r="AS153" s="395"/>
      <c r="AT153" s="396"/>
      <c r="AU153" s="396"/>
      <c r="AV153" s="396"/>
      <c r="AW153" s="396"/>
      <c r="AX153" s="396"/>
      <c r="AY153" s="396"/>
      <c r="AZ153" s="396"/>
      <c r="BA153" s="396"/>
      <c r="BB153" s="397"/>
      <c r="BC153" s="395"/>
      <c r="BD153" s="395"/>
      <c r="BE153" s="281" t="str">
        <f>IF(F153="","",IF(分岐管理シート!D153=1,"","error"))</f>
        <v/>
      </c>
      <c r="BF153" s="282" t="str">
        <f>IF(F153="","",IF(分岐管理シート!E153&gt;0,"","error"))</f>
        <v/>
      </c>
      <c r="BG153" s="283" t="str">
        <f>IF(F153="","",IF(分岐管理シート!G153=0,"error",""))</f>
        <v/>
      </c>
      <c r="BH153" s="283" t="str">
        <f>IF(F153="","",IF(分岐管理シート!H153=0,"error",""))</f>
        <v/>
      </c>
      <c r="BI153" s="284" t="str">
        <f>IF(F153="","",IF(分岐管理シート!I153=2,"","error"))</f>
        <v/>
      </c>
      <c r="BJ153" s="283" t="str">
        <f t="shared" si="12"/>
        <v/>
      </c>
      <c r="BK153" s="283" t="str">
        <f t="shared" si="13"/>
        <v/>
      </c>
      <c r="BL153" s="283" t="str">
        <f>IF(F153="","",IF(AND(分岐管理シート!D153=1,分岐管理シート!K153=1),"","error"))</f>
        <v/>
      </c>
      <c r="BM153" s="281" t="str">
        <f>IF(F153="","",IF(分岐管理シート!L153=2,"","error"))</f>
        <v/>
      </c>
      <c r="BN153" s="283" t="str">
        <f>IF(F153="","",IF(分岐管理シート!M153&lt;1,"error",""))</f>
        <v/>
      </c>
      <c r="BO153" s="283" t="str">
        <f>IF(F153="","",IF(AND(D153="R7_補正",分岐管理シート!M153&lt;12,分岐管理シート!M153&gt;0),"","error"))</f>
        <v/>
      </c>
      <c r="BP153" s="283" t="str">
        <f>IF(AND(分岐管理シート!M153&lt;&gt;1,SUM(分岐管理シート!N153:P153)&gt;0),"error","")</f>
        <v/>
      </c>
      <c r="BQ153" s="282" t="str">
        <f>IF(OR(AND(分岐管理シート!N153=0,OR(分岐管理シート!O153&lt;&gt;0,分岐管理シート!P153&lt;&gt;0)),AND(分岐管理シート!O153=0,分岐管理シート!P153&lt;&gt;0)),"error","")</f>
        <v/>
      </c>
      <c r="BR153" s="285" t="str" cm="1">
        <f t="array" ref="BR153">IF(SUMPRODUCT(COUNTIF(N153:P153,N153:P153))&gt;COUNTA(N153:P153),"error","")</f>
        <v/>
      </c>
      <c r="BS153" s="283" t="str">
        <f t="shared" si="14"/>
        <v/>
      </c>
      <c r="BT153" s="283" t="str">
        <f t="shared" si="15"/>
        <v/>
      </c>
      <c r="BU153" s="283" t="str">
        <f t="shared" si="16"/>
        <v/>
      </c>
      <c r="BV153" s="283" t="str">
        <f t="shared" si="17"/>
        <v/>
      </c>
      <c r="BW153" s="283" t="str">
        <f t="shared" si="20"/>
        <v/>
      </c>
      <c r="BX153" s="283" t="str">
        <f t="shared" si="18"/>
        <v/>
      </c>
      <c r="BY153" s="283" t="str">
        <f>IF(F153="","",IF(PRODUCT(分岐管理シート!AB153:'分岐管理シート'!AE153)=0,"error",""))</f>
        <v/>
      </c>
      <c r="BZ153" s="278" t="str">
        <f>IF(F153="","",IF(AND(AE153="○",分岐管理シート!AF153=0),"error",""))</f>
        <v/>
      </c>
      <c r="CA153" s="283" t="str">
        <f>IF(F153="","",IF(AND(分岐管理シート!AE153&lt;2,実施計画様式!AF153&lt;&gt;""),"error",""))</f>
        <v/>
      </c>
      <c r="CB153" s="282" t="str">
        <f>IF(F153="","",IF(AND(分岐管理シート!D153=1,分岐管理シート!AG153&gt;0,分岐管理シート!AG153&lt;24),"","error"))</f>
        <v/>
      </c>
      <c r="CC153" s="283"/>
      <c r="CD153" s="283" t="str">
        <f>IF(F153="","",IF(OR(分岐管理シート!AI153&lt;14,分岐管理シート!AI153&gt;25,分岐管理シート!AI153&gt;分岐管理シート!AJ153,分岐管理シート!AI153&gt;分岐管理シート!AK153),"error",""))</f>
        <v/>
      </c>
      <c r="CE153" s="283" t="str">
        <f>IF(F153="","",IF(OR(分岐管理シート!AJ153&lt;14,分岐管理シート!AJ153&gt;25,分岐管理シート!AJ153&lt;分岐管理シート!AI153,分岐管理シート!AJ153&gt;分岐管理シート!AK153),"error",""))</f>
        <v/>
      </c>
      <c r="CF153" s="282" t="str">
        <f>IF(F153="","",IF(OR(分岐管理シート!AK153&lt;14,分岐管理シート!AK153&gt;26,分岐管理シート!AK153&lt;分岐管理シート!AI153,分岐管理シート!AK153&lt;分岐管理シート!AJ153),"error",""))</f>
        <v/>
      </c>
      <c r="CG153" s="283" t="str">
        <f>IF(F153="","",IF(AND(AD153="－",分岐管理シート!AK153&gt;25),"error",""))</f>
        <v/>
      </c>
      <c r="CH153" s="283"/>
      <c r="CI153" s="278" t="str">
        <f>IF(F153="","",IF(分岐管理シート!AM153&lt;1,"error",""))</f>
        <v/>
      </c>
      <c r="CJ153" s="283" t="str">
        <f>IF(F153="","",IF(分岐管理シート!AN153&lt;1,"error",""))</f>
        <v/>
      </c>
      <c r="CK153" s="287" t="str">
        <f t="shared" si="19"/>
        <v/>
      </c>
      <c r="CL153" s="283" t="str">
        <f>IF(F153="","",IF(AND(SUM(分岐管理シート!AO153:AR153)&gt;180,分岐管理シート!AS153&lt;1),"error",""))</f>
        <v/>
      </c>
      <c r="CM153" s="283" t="str">
        <f>IF(F153="","",IF(AND(分岐管理シート!D153=1,分岐管理シート!BB153&gt;0,分岐管理シート!BB153&lt;7),"","error"))</f>
        <v/>
      </c>
      <c r="CN153" s="286"/>
      <c r="CO153" s="283" t="str">
        <f>IF(分岐管理シート!BP153=0,"","error")</f>
        <v/>
      </c>
      <c r="CP153" s="340" t="str">
        <f>IF(AND(F153="",SUM(分岐管理シート!D153:BB153)&gt;0),"error","")</f>
        <v/>
      </c>
    </row>
    <row r="154" spans="1:94" ht="55.05" customHeight="1">
      <c r="A154" s="29"/>
      <c r="B154" s="30"/>
      <c r="C154" s="130">
        <v>82</v>
      </c>
      <c r="D154" s="386"/>
      <c r="E154" s="386"/>
      <c r="F154" s="174"/>
      <c r="G154" s="174"/>
      <c r="H154" s="173"/>
      <c r="I154" s="174"/>
      <c r="J154" s="173"/>
      <c r="K154" s="174"/>
      <c r="L154" s="174"/>
      <c r="M154" s="174"/>
      <c r="N154" s="387"/>
      <c r="O154" s="174"/>
      <c r="P154" s="398"/>
      <c r="Q154" s="388"/>
      <c r="R154" s="389">
        <f t="shared" si="11"/>
        <v>0</v>
      </c>
      <c r="S154" s="390">
        <f t="shared" si="21"/>
        <v>0</v>
      </c>
      <c r="T154" s="391"/>
      <c r="U154" s="458"/>
      <c r="V154" s="458"/>
      <c r="W154" s="458"/>
      <c r="X154" s="458"/>
      <c r="Y154" s="391"/>
      <c r="Z154" s="391"/>
      <c r="AA154" s="173"/>
      <c r="AB154" s="174"/>
      <c r="AC154" s="392"/>
      <c r="AD154" s="392"/>
      <c r="AE154" s="392"/>
      <c r="AF154" s="393"/>
      <c r="AG154" s="393"/>
      <c r="AH154" s="393"/>
      <c r="AI154" s="173"/>
      <c r="AJ154" s="173"/>
      <c r="AK154" s="173"/>
      <c r="AL154" s="394"/>
      <c r="AM154" s="173"/>
      <c r="AN154" s="173"/>
      <c r="AO154" s="387"/>
      <c r="AP154" s="174"/>
      <c r="AQ154" s="174"/>
      <c r="AR154" s="174"/>
      <c r="AS154" s="395"/>
      <c r="AT154" s="396"/>
      <c r="AU154" s="396"/>
      <c r="AV154" s="396"/>
      <c r="AW154" s="396"/>
      <c r="AX154" s="396"/>
      <c r="AY154" s="396"/>
      <c r="AZ154" s="396"/>
      <c r="BA154" s="396"/>
      <c r="BB154" s="397"/>
      <c r="BC154" s="395"/>
      <c r="BD154" s="395"/>
      <c r="BE154" s="281" t="str">
        <f>IF(F154="","",IF(分岐管理シート!D154=1,"","error"))</f>
        <v/>
      </c>
      <c r="BF154" s="282" t="str">
        <f>IF(F154="","",IF(分岐管理シート!E154&gt;0,"","error"))</f>
        <v/>
      </c>
      <c r="BG154" s="283" t="str">
        <f>IF(F154="","",IF(分岐管理シート!G154=0,"error",""))</f>
        <v/>
      </c>
      <c r="BH154" s="283" t="str">
        <f>IF(F154="","",IF(分岐管理シート!H154=0,"error",""))</f>
        <v/>
      </c>
      <c r="BI154" s="284" t="str">
        <f>IF(F154="","",IF(分岐管理シート!I154=2,"","error"))</f>
        <v/>
      </c>
      <c r="BJ154" s="283" t="str">
        <f t="shared" si="12"/>
        <v/>
      </c>
      <c r="BK154" s="283" t="str">
        <f t="shared" si="13"/>
        <v/>
      </c>
      <c r="BL154" s="283" t="str">
        <f>IF(F154="","",IF(AND(分岐管理シート!D154=1,分岐管理シート!K154=1),"","error"))</f>
        <v/>
      </c>
      <c r="BM154" s="281" t="str">
        <f>IF(F154="","",IF(分岐管理シート!L154=2,"","error"))</f>
        <v/>
      </c>
      <c r="BN154" s="283" t="str">
        <f>IF(F154="","",IF(分岐管理シート!M154&lt;1,"error",""))</f>
        <v/>
      </c>
      <c r="BO154" s="283" t="str">
        <f>IF(F154="","",IF(AND(D154="R7_補正",分岐管理シート!M154&lt;12,分岐管理シート!M154&gt;0),"","error"))</f>
        <v/>
      </c>
      <c r="BP154" s="283" t="str">
        <f>IF(AND(分岐管理シート!M154&lt;&gt;1,SUM(分岐管理シート!N154:P154)&gt;0),"error","")</f>
        <v/>
      </c>
      <c r="BQ154" s="282" t="str">
        <f>IF(OR(AND(分岐管理シート!N154=0,OR(分岐管理シート!O154&lt;&gt;0,分岐管理シート!P154&lt;&gt;0)),AND(分岐管理シート!O154=0,分岐管理シート!P154&lt;&gt;0)),"error","")</f>
        <v/>
      </c>
      <c r="BR154" s="285" t="str" cm="1">
        <f t="array" ref="BR154">IF(SUMPRODUCT(COUNTIF(N154:P154,N154:P154))&gt;COUNTA(N154:P154),"error","")</f>
        <v/>
      </c>
      <c r="BS154" s="283" t="str">
        <f t="shared" si="14"/>
        <v/>
      </c>
      <c r="BT154" s="283" t="str">
        <f t="shared" si="15"/>
        <v/>
      </c>
      <c r="BU154" s="283" t="str">
        <f t="shared" si="16"/>
        <v/>
      </c>
      <c r="BV154" s="283" t="str">
        <f t="shared" si="17"/>
        <v/>
      </c>
      <c r="BW154" s="283" t="str">
        <f t="shared" si="20"/>
        <v/>
      </c>
      <c r="BX154" s="283" t="str">
        <f t="shared" si="18"/>
        <v/>
      </c>
      <c r="BY154" s="283" t="str">
        <f>IF(F154="","",IF(PRODUCT(分岐管理シート!AB154:'分岐管理シート'!AE154)=0,"error",""))</f>
        <v/>
      </c>
      <c r="BZ154" s="278" t="str">
        <f>IF(F154="","",IF(AND(AE154="○",分岐管理シート!AF154=0),"error",""))</f>
        <v/>
      </c>
      <c r="CA154" s="283" t="str">
        <f>IF(F154="","",IF(AND(分岐管理シート!AE154&lt;2,実施計画様式!AF154&lt;&gt;""),"error",""))</f>
        <v/>
      </c>
      <c r="CB154" s="282" t="str">
        <f>IF(F154="","",IF(AND(分岐管理シート!D154=1,分岐管理シート!AG154&gt;0,分岐管理シート!AG154&lt;24),"","error"))</f>
        <v/>
      </c>
      <c r="CC154" s="283"/>
      <c r="CD154" s="283" t="str">
        <f>IF(F154="","",IF(OR(分岐管理シート!AI154&lt;14,分岐管理シート!AI154&gt;25,分岐管理シート!AI154&gt;分岐管理シート!AJ154,分岐管理シート!AI154&gt;分岐管理シート!AK154),"error",""))</f>
        <v/>
      </c>
      <c r="CE154" s="283" t="str">
        <f>IF(F154="","",IF(OR(分岐管理シート!AJ154&lt;14,分岐管理シート!AJ154&gt;25,分岐管理シート!AJ154&lt;分岐管理シート!AI154,分岐管理シート!AJ154&gt;分岐管理シート!AK154),"error",""))</f>
        <v/>
      </c>
      <c r="CF154" s="282" t="str">
        <f>IF(F154="","",IF(OR(分岐管理シート!AK154&lt;14,分岐管理シート!AK154&gt;26,分岐管理シート!AK154&lt;分岐管理シート!AI154,分岐管理シート!AK154&lt;分岐管理シート!AJ154),"error",""))</f>
        <v/>
      </c>
      <c r="CG154" s="283" t="str">
        <f>IF(F154="","",IF(AND(AD154="－",分岐管理シート!AK154&gt;25),"error",""))</f>
        <v/>
      </c>
      <c r="CH154" s="283"/>
      <c r="CI154" s="278" t="str">
        <f>IF(F154="","",IF(分岐管理シート!AM154&lt;1,"error",""))</f>
        <v/>
      </c>
      <c r="CJ154" s="283" t="str">
        <f>IF(F154="","",IF(分岐管理シート!AN154&lt;1,"error",""))</f>
        <v/>
      </c>
      <c r="CK154" s="287" t="str">
        <f t="shared" si="19"/>
        <v/>
      </c>
      <c r="CL154" s="283" t="str">
        <f>IF(F154="","",IF(AND(SUM(分岐管理シート!AO154:AR154)&gt;180,分岐管理シート!AS154&lt;1),"error",""))</f>
        <v/>
      </c>
      <c r="CM154" s="283" t="str">
        <f>IF(F154="","",IF(AND(分岐管理シート!D154=1,分岐管理シート!BB154&gt;0,分岐管理シート!BB154&lt;7),"","error"))</f>
        <v/>
      </c>
      <c r="CN154" s="286"/>
      <c r="CO154" s="283" t="str">
        <f>IF(分岐管理シート!BP154=0,"","error")</f>
        <v/>
      </c>
      <c r="CP154" s="340" t="str">
        <f>IF(AND(F154="",SUM(分岐管理シート!D154:BB154)&gt;0),"error","")</f>
        <v/>
      </c>
    </row>
    <row r="155" spans="1:94" ht="55.05" customHeight="1">
      <c r="A155" s="29"/>
      <c r="B155" s="30"/>
      <c r="C155" s="130">
        <v>83</v>
      </c>
      <c r="D155" s="386"/>
      <c r="E155" s="386"/>
      <c r="F155" s="174"/>
      <c r="G155" s="174"/>
      <c r="H155" s="173"/>
      <c r="I155" s="174"/>
      <c r="J155" s="173"/>
      <c r="K155" s="174"/>
      <c r="L155" s="174"/>
      <c r="M155" s="174"/>
      <c r="N155" s="387"/>
      <c r="O155" s="174"/>
      <c r="P155" s="174"/>
      <c r="Q155" s="388"/>
      <c r="R155" s="389">
        <f t="shared" si="11"/>
        <v>0</v>
      </c>
      <c r="S155" s="390">
        <f t="shared" si="21"/>
        <v>0</v>
      </c>
      <c r="T155" s="391"/>
      <c r="U155" s="458"/>
      <c r="V155" s="458"/>
      <c r="W155" s="458"/>
      <c r="X155" s="458"/>
      <c r="Y155" s="391"/>
      <c r="Z155" s="391"/>
      <c r="AA155" s="173"/>
      <c r="AB155" s="174"/>
      <c r="AC155" s="392"/>
      <c r="AD155" s="392"/>
      <c r="AE155" s="392"/>
      <c r="AF155" s="393"/>
      <c r="AG155" s="393"/>
      <c r="AH155" s="393"/>
      <c r="AI155" s="173"/>
      <c r="AJ155" s="173"/>
      <c r="AK155" s="173"/>
      <c r="AL155" s="394"/>
      <c r="AM155" s="173"/>
      <c r="AN155" s="173"/>
      <c r="AO155" s="387"/>
      <c r="AP155" s="174"/>
      <c r="AQ155" s="174"/>
      <c r="AR155" s="174"/>
      <c r="AS155" s="395"/>
      <c r="AT155" s="396"/>
      <c r="AU155" s="396"/>
      <c r="AV155" s="396"/>
      <c r="AW155" s="396"/>
      <c r="AX155" s="396"/>
      <c r="AY155" s="396"/>
      <c r="AZ155" s="396"/>
      <c r="BA155" s="396"/>
      <c r="BB155" s="397"/>
      <c r="BC155" s="395"/>
      <c r="BD155" s="395"/>
      <c r="BE155" s="281" t="str">
        <f>IF(F155="","",IF(分岐管理シート!D155=1,"","error"))</f>
        <v/>
      </c>
      <c r="BF155" s="282" t="str">
        <f>IF(F155="","",IF(分岐管理シート!E155&gt;0,"","error"))</f>
        <v/>
      </c>
      <c r="BG155" s="283" t="str">
        <f>IF(F155="","",IF(分岐管理シート!G155=0,"error",""))</f>
        <v/>
      </c>
      <c r="BH155" s="283" t="str">
        <f>IF(F155="","",IF(分岐管理シート!H155=0,"error",""))</f>
        <v/>
      </c>
      <c r="BI155" s="284" t="str">
        <f>IF(F155="","",IF(分岐管理シート!I155=2,"","error"))</f>
        <v/>
      </c>
      <c r="BJ155" s="283" t="str">
        <f t="shared" si="12"/>
        <v/>
      </c>
      <c r="BK155" s="283" t="str">
        <f t="shared" si="13"/>
        <v/>
      </c>
      <c r="BL155" s="283" t="str">
        <f>IF(F155="","",IF(AND(分岐管理シート!D155=1,分岐管理シート!K155=1),"","error"))</f>
        <v/>
      </c>
      <c r="BM155" s="281" t="str">
        <f>IF(F155="","",IF(分岐管理シート!L155=2,"","error"))</f>
        <v/>
      </c>
      <c r="BN155" s="283" t="str">
        <f>IF(F155="","",IF(分岐管理シート!M155&lt;1,"error",""))</f>
        <v/>
      </c>
      <c r="BO155" s="283" t="str">
        <f>IF(F155="","",IF(AND(D155="R7_補正",分岐管理シート!M155&lt;12,分岐管理シート!M155&gt;0),"","error"))</f>
        <v/>
      </c>
      <c r="BP155" s="283" t="str">
        <f>IF(AND(分岐管理シート!M155&lt;&gt;1,SUM(分岐管理シート!N155:P155)&gt;0),"error","")</f>
        <v/>
      </c>
      <c r="BQ155" s="282" t="str">
        <f>IF(OR(AND(分岐管理シート!N155=0,OR(分岐管理シート!O155&lt;&gt;0,分岐管理シート!P155&lt;&gt;0)),AND(分岐管理シート!O155=0,分岐管理シート!P155&lt;&gt;0)),"error","")</f>
        <v/>
      </c>
      <c r="BR155" s="285" t="str" cm="1">
        <f t="array" ref="BR155">IF(SUMPRODUCT(COUNTIF(N155:P155,N155:P155))&gt;COUNTA(N155:P155),"error","")</f>
        <v/>
      </c>
      <c r="BS155" s="283" t="str">
        <f t="shared" si="14"/>
        <v/>
      </c>
      <c r="BT155" s="283" t="str">
        <f t="shared" si="15"/>
        <v/>
      </c>
      <c r="BU155" s="283" t="str">
        <f t="shared" si="16"/>
        <v/>
      </c>
      <c r="BV155" s="283" t="str">
        <f t="shared" si="17"/>
        <v/>
      </c>
      <c r="BW155" s="283" t="str">
        <f t="shared" si="20"/>
        <v/>
      </c>
      <c r="BX155" s="283" t="str">
        <f t="shared" si="18"/>
        <v/>
      </c>
      <c r="BY155" s="283" t="str">
        <f>IF(F155="","",IF(PRODUCT(分岐管理シート!AB155:'分岐管理シート'!AE155)=0,"error",""))</f>
        <v/>
      </c>
      <c r="BZ155" s="278" t="str">
        <f>IF(F155="","",IF(AND(AE155="○",分岐管理シート!AF155=0),"error",""))</f>
        <v/>
      </c>
      <c r="CA155" s="283" t="str">
        <f>IF(F155="","",IF(AND(分岐管理シート!AE155&lt;2,実施計画様式!AF155&lt;&gt;""),"error",""))</f>
        <v/>
      </c>
      <c r="CB155" s="282" t="str">
        <f>IF(F155="","",IF(AND(分岐管理シート!D155=1,分岐管理シート!AG155&gt;0,分岐管理シート!AG155&lt;24),"","error"))</f>
        <v/>
      </c>
      <c r="CC155" s="283"/>
      <c r="CD155" s="283" t="str">
        <f>IF(F155="","",IF(OR(分岐管理シート!AI155&lt;14,分岐管理シート!AI155&gt;25,分岐管理シート!AI155&gt;分岐管理シート!AJ155,分岐管理シート!AI155&gt;分岐管理シート!AK155),"error",""))</f>
        <v/>
      </c>
      <c r="CE155" s="283" t="str">
        <f>IF(F155="","",IF(OR(分岐管理シート!AJ155&lt;14,分岐管理シート!AJ155&gt;25,分岐管理シート!AJ155&lt;分岐管理シート!AI155,分岐管理シート!AJ155&gt;分岐管理シート!AK155),"error",""))</f>
        <v/>
      </c>
      <c r="CF155" s="282" t="str">
        <f>IF(F155="","",IF(OR(分岐管理シート!AK155&lt;14,分岐管理シート!AK155&gt;26,分岐管理シート!AK155&lt;分岐管理シート!AI155,分岐管理シート!AK155&lt;分岐管理シート!AJ155),"error",""))</f>
        <v/>
      </c>
      <c r="CG155" s="283" t="str">
        <f>IF(F155="","",IF(AND(AD155="－",分岐管理シート!AK155&gt;25),"error",""))</f>
        <v/>
      </c>
      <c r="CH155" s="283"/>
      <c r="CI155" s="278" t="str">
        <f>IF(F155="","",IF(分岐管理シート!AM155&lt;1,"error",""))</f>
        <v/>
      </c>
      <c r="CJ155" s="283" t="str">
        <f>IF(F155="","",IF(分岐管理シート!AN155&lt;1,"error",""))</f>
        <v/>
      </c>
      <c r="CK155" s="287" t="str">
        <f t="shared" si="19"/>
        <v/>
      </c>
      <c r="CL155" s="283" t="str">
        <f>IF(F155="","",IF(AND(SUM(分岐管理シート!AO155:AR155)&gt;180,分岐管理シート!AS155&lt;1),"error",""))</f>
        <v/>
      </c>
      <c r="CM155" s="283" t="str">
        <f>IF(F155="","",IF(AND(分岐管理シート!D155=1,分岐管理シート!BB155&gt;0,分岐管理シート!BB155&lt;7),"","error"))</f>
        <v/>
      </c>
      <c r="CN155" s="286"/>
      <c r="CO155" s="283" t="str">
        <f>IF(分岐管理シート!BP155=0,"","error")</f>
        <v/>
      </c>
      <c r="CP155" s="340" t="str">
        <f>IF(AND(F155="",SUM(分岐管理シート!D155:BB155)&gt;0),"error","")</f>
        <v/>
      </c>
    </row>
    <row r="156" spans="1:94" ht="55.05" customHeight="1">
      <c r="A156" s="29"/>
      <c r="B156" s="30"/>
      <c r="C156" s="130">
        <v>84</v>
      </c>
      <c r="D156" s="386"/>
      <c r="E156" s="386"/>
      <c r="F156" s="174"/>
      <c r="G156" s="174"/>
      <c r="H156" s="173"/>
      <c r="I156" s="174"/>
      <c r="J156" s="173"/>
      <c r="K156" s="174"/>
      <c r="L156" s="174"/>
      <c r="M156" s="174"/>
      <c r="N156" s="387"/>
      <c r="O156" s="174"/>
      <c r="P156" s="398"/>
      <c r="Q156" s="388"/>
      <c r="R156" s="389">
        <f t="shared" si="11"/>
        <v>0</v>
      </c>
      <c r="S156" s="390">
        <f t="shared" si="21"/>
        <v>0</v>
      </c>
      <c r="T156" s="391"/>
      <c r="U156" s="458"/>
      <c r="V156" s="458"/>
      <c r="W156" s="458"/>
      <c r="X156" s="458"/>
      <c r="Y156" s="391"/>
      <c r="Z156" s="391"/>
      <c r="AA156" s="173"/>
      <c r="AB156" s="174"/>
      <c r="AC156" s="392"/>
      <c r="AD156" s="392"/>
      <c r="AE156" s="392"/>
      <c r="AF156" s="393"/>
      <c r="AG156" s="393"/>
      <c r="AH156" s="393"/>
      <c r="AI156" s="173"/>
      <c r="AJ156" s="173"/>
      <c r="AK156" s="173"/>
      <c r="AL156" s="394"/>
      <c r="AM156" s="173"/>
      <c r="AN156" s="173"/>
      <c r="AO156" s="387"/>
      <c r="AP156" s="174"/>
      <c r="AQ156" s="174"/>
      <c r="AR156" s="174"/>
      <c r="AS156" s="395"/>
      <c r="AT156" s="396"/>
      <c r="AU156" s="396"/>
      <c r="AV156" s="396"/>
      <c r="AW156" s="396"/>
      <c r="AX156" s="396"/>
      <c r="AY156" s="396"/>
      <c r="AZ156" s="396"/>
      <c r="BA156" s="396"/>
      <c r="BB156" s="397"/>
      <c r="BC156" s="395"/>
      <c r="BD156" s="395"/>
      <c r="BE156" s="281" t="str">
        <f>IF(F156="","",IF(分岐管理シート!D156=1,"","error"))</f>
        <v/>
      </c>
      <c r="BF156" s="282" t="str">
        <f>IF(F156="","",IF(分岐管理シート!E156&gt;0,"","error"))</f>
        <v/>
      </c>
      <c r="BG156" s="283" t="str">
        <f>IF(F156="","",IF(分岐管理シート!G156=0,"error",""))</f>
        <v/>
      </c>
      <c r="BH156" s="283" t="str">
        <f>IF(F156="","",IF(分岐管理シート!H156=0,"error",""))</f>
        <v/>
      </c>
      <c r="BI156" s="284" t="str">
        <f>IF(F156="","",IF(分岐管理シート!I156=2,"","error"))</f>
        <v/>
      </c>
      <c r="BJ156" s="283" t="str">
        <f t="shared" si="12"/>
        <v/>
      </c>
      <c r="BK156" s="283" t="str">
        <f t="shared" si="13"/>
        <v/>
      </c>
      <c r="BL156" s="283" t="str">
        <f>IF(F156="","",IF(AND(分岐管理シート!D156=1,分岐管理シート!K156=1),"","error"))</f>
        <v/>
      </c>
      <c r="BM156" s="281" t="str">
        <f>IF(F156="","",IF(分岐管理シート!L156=2,"","error"))</f>
        <v/>
      </c>
      <c r="BN156" s="283" t="str">
        <f>IF(F156="","",IF(分岐管理シート!M156&lt;1,"error",""))</f>
        <v/>
      </c>
      <c r="BO156" s="283" t="str">
        <f>IF(F156="","",IF(AND(D156="R7_補正",分岐管理シート!M156&lt;12,分岐管理シート!M156&gt;0),"","error"))</f>
        <v/>
      </c>
      <c r="BP156" s="283" t="str">
        <f>IF(AND(分岐管理シート!M156&lt;&gt;1,SUM(分岐管理シート!N156:P156)&gt;0),"error","")</f>
        <v/>
      </c>
      <c r="BQ156" s="282" t="str">
        <f>IF(OR(AND(分岐管理シート!N156=0,OR(分岐管理シート!O156&lt;&gt;0,分岐管理シート!P156&lt;&gt;0)),AND(分岐管理シート!O156=0,分岐管理シート!P156&lt;&gt;0)),"error","")</f>
        <v/>
      </c>
      <c r="BR156" s="285" t="str" cm="1">
        <f t="array" ref="BR156">IF(SUMPRODUCT(COUNTIF(N156:P156,N156:P156))&gt;COUNTA(N156:P156),"error","")</f>
        <v/>
      </c>
      <c r="BS156" s="283" t="str">
        <f t="shared" si="14"/>
        <v/>
      </c>
      <c r="BT156" s="283" t="str">
        <f t="shared" si="15"/>
        <v/>
      </c>
      <c r="BU156" s="283" t="str">
        <f t="shared" si="16"/>
        <v/>
      </c>
      <c r="BV156" s="283" t="str">
        <f t="shared" si="17"/>
        <v/>
      </c>
      <c r="BW156" s="283" t="str">
        <f t="shared" si="20"/>
        <v/>
      </c>
      <c r="BX156" s="283" t="str">
        <f t="shared" si="18"/>
        <v/>
      </c>
      <c r="BY156" s="283" t="str">
        <f>IF(F156="","",IF(PRODUCT(分岐管理シート!AB156:'分岐管理シート'!AE156)=0,"error",""))</f>
        <v/>
      </c>
      <c r="BZ156" s="278" t="str">
        <f>IF(F156="","",IF(AND(AE156="○",分岐管理シート!AF156=0),"error",""))</f>
        <v/>
      </c>
      <c r="CA156" s="283" t="str">
        <f>IF(F156="","",IF(AND(分岐管理シート!AE156&lt;2,実施計画様式!AF156&lt;&gt;""),"error",""))</f>
        <v/>
      </c>
      <c r="CB156" s="282" t="str">
        <f>IF(F156="","",IF(AND(分岐管理シート!D156=1,分岐管理シート!AG156&gt;0,分岐管理シート!AG156&lt;24),"","error"))</f>
        <v/>
      </c>
      <c r="CC156" s="283"/>
      <c r="CD156" s="283" t="str">
        <f>IF(F156="","",IF(OR(分岐管理シート!AI156&lt;14,分岐管理シート!AI156&gt;25,分岐管理シート!AI156&gt;分岐管理シート!AJ156,分岐管理シート!AI156&gt;分岐管理シート!AK156),"error",""))</f>
        <v/>
      </c>
      <c r="CE156" s="283" t="str">
        <f>IF(F156="","",IF(OR(分岐管理シート!AJ156&lt;14,分岐管理シート!AJ156&gt;25,分岐管理シート!AJ156&lt;分岐管理シート!AI156,分岐管理シート!AJ156&gt;分岐管理シート!AK156),"error",""))</f>
        <v/>
      </c>
      <c r="CF156" s="282" t="str">
        <f>IF(F156="","",IF(OR(分岐管理シート!AK156&lt;14,分岐管理シート!AK156&gt;26,分岐管理シート!AK156&lt;分岐管理シート!AI156,分岐管理シート!AK156&lt;分岐管理シート!AJ156),"error",""))</f>
        <v/>
      </c>
      <c r="CG156" s="283" t="str">
        <f>IF(F156="","",IF(AND(AD156="－",分岐管理シート!AK156&gt;25),"error",""))</f>
        <v/>
      </c>
      <c r="CH156" s="283"/>
      <c r="CI156" s="278" t="str">
        <f>IF(F156="","",IF(分岐管理シート!AM156&lt;1,"error",""))</f>
        <v/>
      </c>
      <c r="CJ156" s="283" t="str">
        <f>IF(F156="","",IF(分岐管理シート!AN156&lt;1,"error",""))</f>
        <v/>
      </c>
      <c r="CK156" s="287" t="str">
        <f t="shared" si="19"/>
        <v/>
      </c>
      <c r="CL156" s="283" t="str">
        <f>IF(F156="","",IF(AND(SUM(分岐管理シート!AO156:AR156)&gt;180,分岐管理シート!AS156&lt;1),"error",""))</f>
        <v/>
      </c>
      <c r="CM156" s="283" t="str">
        <f>IF(F156="","",IF(AND(分岐管理シート!D156=1,分岐管理シート!BB156&gt;0,分岐管理シート!BB156&lt;7),"","error"))</f>
        <v/>
      </c>
      <c r="CN156" s="286"/>
      <c r="CO156" s="283" t="str">
        <f>IF(分岐管理シート!BP156=0,"","error")</f>
        <v/>
      </c>
      <c r="CP156" s="340" t="str">
        <f>IF(AND(F156="",SUM(分岐管理シート!D156:BB156)&gt;0),"error","")</f>
        <v/>
      </c>
    </row>
    <row r="157" spans="1:94" ht="55.05" customHeight="1">
      <c r="A157" s="29"/>
      <c r="B157" s="30"/>
      <c r="C157" s="130">
        <v>85</v>
      </c>
      <c r="D157" s="386"/>
      <c r="E157" s="386"/>
      <c r="F157" s="174"/>
      <c r="G157" s="174"/>
      <c r="H157" s="173"/>
      <c r="I157" s="174"/>
      <c r="J157" s="173"/>
      <c r="K157" s="174"/>
      <c r="L157" s="174"/>
      <c r="M157" s="174"/>
      <c r="N157" s="387"/>
      <c r="O157" s="174"/>
      <c r="P157" s="174"/>
      <c r="Q157" s="388"/>
      <c r="R157" s="389">
        <f t="shared" si="11"/>
        <v>0</v>
      </c>
      <c r="S157" s="390">
        <f t="shared" si="21"/>
        <v>0</v>
      </c>
      <c r="T157" s="391"/>
      <c r="U157" s="458"/>
      <c r="V157" s="458"/>
      <c r="W157" s="458"/>
      <c r="X157" s="458"/>
      <c r="Y157" s="391"/>
      <c r="Z157" s="391"/>
      <c r="AA157" s="173"/>
      <c r="AB157" s="174"/>
      <c r="AC157" s="392"/>
      <c r="AD157" s="392"/>
      <c r="AE157" s="392"/>
      <c r="AF157" s="393"/>
      <c r="AG157" s="393"/>
      <c r="AH157" s="393"/>
      <c r="AI157" s="173"/>
      <c r="AJ157" s="173"/>
      <c r="AK157" s="173"/>
      <c r="AL157" s="394"/>
      <c r="AM157" s="173"/>
      <c r="AN157" s="173"/>
      <c r="AO157" s="387"/>
      <c r="AP157" s="174"/>
      <c r="AQ157" s="174"/>
      <c r="AR157" s="174"/>
      <c r="AS157" s="395"/>
      <c r="AT157" s="396"/>
      <c r="AU157" s="396"/>
      <c r="AV157" s="396"/>
      <c r="AW157" s="396"/>
      <c r="AX157" s="396"/>
      <c r="AY157" s="396"/>
      <c r="AZ157" s="396"/>
      <c r="BA157" s="396"/>
      <c r="BB157" s="397"/>
      <c r="BC157" s="395"/>
      <c r="BD157" s="395"/>
      <c r="BE157" s="281" t="str">
        <f>IF(F157="","",IF(分岐管理シート!D157=1,"","error"))</f>
        <v/>
      </c>
      <c r="BF157" s="282" t="str">
        <f>IF(F157="","",IF(分岐管理シート!E157&gt;0,"","error"))</f>
        <v/>
      </c>
      <c r="BG157" s="283" t="str">
        <f>IF(F157="","",IF(分岐管理シート!G157=0,"error",""))</f>
        <v/>
      </c>
      <c r="BH157" s="283" t="str">
        <f>IF(F157="","",IF(分岐管理シート!H157=0,"error",""))</f>
        <v/>
      </c>
      <c r="BI157" s="284" t="str">
        <f>IF(F157="","",IF(分岐管理シート!I157=2,"","error"))</f>
        <v/>
      </c>
      <c r="BJ157" s="283" t="str">
        <f t="shared" si="12"/>
        <v/>
      </c>
      <c r="BK157" s="283" t="str">
        <f t="shared" si="13"/>
        <v/>
      </c>
      <c r="BL157" s="283" t="str">
        <f>IF(F157="","",IF(AND(分岐管理シート!D157=1,分岐管理シート!K157=1),"","error"))</f>
        <v/>
      </c>
      <c r="BM157" s="281" t="str">
        <f>IF(F157="","",IF(分岐管理シート!L157=2,"","error"))</f>
        <v/>
      </c>
      <c r="BN157" s="283" t="str">
        <f>IF(F157="","",IF(分岐管理シート!M157&lt;1,"error",""))</f>
        <v/>
      </c>
      <c r="BO157" s="283" t="str">
        <f>IF(F157="","",IF(AND(D157="R7_補正",分岐管理シート!M157&lt;12,分岐管理シート!M157&gt;0),"","error"))</f>
        <v/>
      </c>
      <c r="BP157" s="283" t="str">
        <f>IF(AND(分岐管理シート!M157&lt;&gt;1,SUM(分岐管理シート!N157:P157)&gt;0),"error","")</f>
        <v/>
      </c>
      <c r="BQ157" s="282" t="str">
        <f>IF(OR(AND(分岐管理シート!N157=0,OR(分岐管理シート!O157&lt;&gt;0,分岐管理シート!P157&lt;&gt;0)),AND(分岐管理シート!O157=0,分岐管理シート!P157&lt;&gt;0)),"error","")</f>
        <v/>
      </c>
      <c r="BR157" s="285" t="str" cm="1">
        <f t="array" ref="BR157">IF(SUMPRODUCT(COUNTIF(N157:P157,N157:P157))&gt;COUNTA(N157:P157),"error","")</f>
        <v/>
      </c>
      <c r="BS157" s="283" t="str">
        <f t="shared" si="14"/>
        <v/>
      </c>
      <c r="BT157" s="283" t="str">
        <f t="shared" si="15"/>
        <v/>
      </c>
      <c r="BU157" s="283" t="str">
        <f t="shared" si="16"/>
        <v/>
      </c>
      <c r="BV157" s="283" t="str">
        <f t="shared" si="17"/>
        <v/>
      </c>
      <c r="BW157" s="283" t="str">
        <f t="shared" si="20"/>
        <v/>
      </c>
      <c r="BX157" s="283" t="str">
        <f t="shared" si="18"/>
        <v/>
      </c>
      <c r="BY157" s="283" t="str">
        <f>IF(F157="","",IF(PRODUCT(分岐管理シート!AB157:'分岐管理シート'!AE157)=0,"error",""))</f>
        <v/>
      </c>
      <c r="BZ157" s="278" t="str">
        <f>IF(F157="","",IF(AND(AE157="○",分岐管理シート!AF157=0),"error",""))</f>
        <v/>
      </c>
      <c r="CA157" s="283" t="str">
        <f>IF(F157="","",IF(AND(分岐管理シート!AE157&lt;2,実施計画様式!AF157&lt;&gt;""),"error",""))</f>
        <v/>
      </c>
      <c r="CB157" s="282" t="str">
        <f>IF(F157="","",IF(AND(分岐管理シート!D157=1,分岐管理シート!AG157&gt;0,分岐管理シート!AG157&lt;24),"","error"))</f>
        <v/>
      </c>
      <c r="CC157" s="283"/>
      <c r="CD157" s="283" t="str">
        <f>IF(F157="","",IF(OR(分岐管理シート!AI157&lt;14,分岐管理シート!AI157&gt;25,分岐管理シート!AI157&gt;分岐管理シート!AJ157,分岐管理シート!AI157&gt;分岐管理シート!AK157),"error",""))</f>
        <v/>
      </c>
      <c r="CE157" s="283" t="str">
        <f>IF(F157="","",IF(OR(分岐管理シート!AJ157&lt;14,分岐管理シート!AJ157&gt;25,分岐管理シート!AJ157&lt;分岐管理シート!AI157,分岐管理シート!AJ157&gt;分岐管理シート!AK157),"error",""))</f>
        <v/>
      </c>
      <c r="CF157" s="282" t="str">
        <f>IF(F157="","",IF(OR(分岐管理シート!AK157&lt;14,分岐管理シート!AK157&gt;26,分岐管理シート!AK157&lt;分岐管理シート!AI157,分岐管理シート!AK157&lt;分岐管理シート!AJ157),"error",""))</f>
        <v/>
      </c>
      <c r="CG157" s="283" t="str">
        <f>IF(F157="","",IF(AND(AD157="－",分岐管理シート!AK157&gt;25),"error",""))</f>
        <v/>
      </c>
      <c r="CH157" s="283"/>
      <c r="CI157" s="278" t="str">
        <f>IF(F157="","",IF(分岐管理シート!AM157&lt;1,"error",""))</f>
        <v/>
      </c>
      <c r="CJ157" s="283" t="str">
        <f>IF(F157="","",IF(分岐管理シート!AN157&lt;1,"error",""))</f>
        <v/>
      </c>
      <c r="CK157" s="287" t="str">
        <f t="shared" si="19"/>
        <v/>
      </c>
      <c r="CL157" s="283" t="str">
        <f>IF(F157="","",IF(AND(SUM(分岐管理シート!AO157:AR157)&gt;180,分岐管理シート!AS157&lt;1),"error",""))</f>
        <v/>
      </c>
      <c r="CM157" s="283" t="str">
        <f>IF(F157="","",IF(AND(分岐管理シート!D157=1,分岐管理シート!BB157&gt;0,分岐管理シート!BB157&lt;7),"","error"))</f>
        <v/>
      </c>
      <c r="CN157" s="286"/>
      <c r="CO157" s="283" t="str">
        <f>IF(分岐管理シート!BP157=0,"","error")</f>
        <v/>
      </c>
      <c r="CP157" s="340" t="str">
        <f>IF(AND(F157="",SUM(分岐管理シート!D157:BB157)&gt;0),"error","")</f>
        <v/>
      </c>
    </row>
    <row r="158" spans="1:94" ht="55.05" customHeight="1">
      <c r="A158" s="29"/>
      <c r="B158" s="30"/>
      <c r="C158" s="130">
        <v>86</v>
      </c>
      <c r="D158" s="386"/>
      <c r="E158" s="386"/>
      <c r="F158" s="174"/>
      <c r="G158" s="174"/>
      <c r="H158" s="173"/>
      <c r="I158" s="174"/>
      <c r="J158" s="173"/>
      <c r="K158" s="174"/>
      <c r="L158" s="174"/>
      <c r="M158" s="174"/>
      <c r="N158" s="387"/>
      <c r="O158" s="174"/>
      <c r="P158" s="398"/>
      <c r="Q158" s="388"/>
      <c r="R158" s="389">
        <f t="shared" si="11"/>
        <v>0</v>
      </c>
      <c r="S158" s="390">
        <f t="shared" si="21"/>
        <v>0</v>
      </c>
      <c r="T158" s="391"/>
      <c r="U158" s="458"/>
      <c r="V158" s="458"/>
      <c r="W158" s="458"/>
      <c r="X158" s="458"/>
      <c r="Y158" s="391"/>
      <c r="Z158" s="391"/>
      <c r="AA158" s="173"/>
      <c r="AB158" s="174"/>
      <c r="AC158" s="392"/>
      <c r="AD158" s="392"/>
      <c r="AE158" s="392"/>
      <c r="AF158" s="393"/>
      <c r="AG158" s="393"/>
      <c r="AH158" s="393"/>
      <c r="AI158" s="173"/>
      <c r="AJ158" s="173"/>
      <c r="AK158" s="173"/>
      <c r="AL158" s="394"/>
      <c r="AM158" s="173"/>
      <c r="AN158" s="173"/>
      <c r="AO158" s="387"/>
      <c r="AP158" s="174"/>
      <c r="AQ158" s="174"/>
      <c r="AR158" s="174"/>
      <c r="AS158" s="395"/>
      <c r="AT158" s="396"/>
      <c r="AU158" s="396"/>
      <c r="AV158" s="396"/>
      <c r="AW158" s="396"/>
      <c r="AX158" s="396"/>
      <c r="AY158" s="396"/>
      <c r="AZ158" s="396"/>
      <c r="BA158" s="396"/>
      <c r="BB158" s="397"/>
      <c r="BC158" s="395"/>
      <c r="BD158" s="395"/>
      <c r="BE158" s="281" t="str">
        <f>IF(F158="","",IF(分岐管理シート!D158=1,"","error"))</f>
        <v/>
      </c>
      <c r="BF158" s="282" t="str">
        <f>IF(F158="","",IF(分岐管理シート!E158&gt;0,"","error"))</f>
        <v/>
      </c>
      <c r="BG158" s="283" t="str">
        <f>IF(F158="","",IF(分岐管理シート!G158=0,"error",""))</f>
        <v/>
      </c>
      <c r="BH158" s="283" t="str">
        <f>IF(F158="","",IF(分岐管理シート!H158=0,"error",""))</f>
        <v/>
      </c>
      <c r="BI158" s="284" t="str">
        <f>IF(F158="","",IF(分岐管理シート!I158=2,"","error"))</f>
        <v/>
      </c>
      <c r="BJ158" s="283" t="str">
        <f t="shared" si="12"/>
        <v/>
      </c>
      <c r="BK158" s="283" t="str">
        <f t="shared" si="13"/>
        <v/>
      </c>
      <c r="BL158" s="283" t="str">
        <f>IF(F158="","",IF(AND(分岐管理シート!D158=1,分岐管理シート!K158=1),"","error"))</f>
        <v/>
      </c>
      <c r="BM158" s="281" t="str">
        <f>IF(F158="","",IF(分岐管理シート!L158=2,"","error"))</f>
        <v/>
      </c>
      <c r="BN158" s="283" t="str">
        <f>IF(F158="","",IF(分岐管理シート!M158&lt;1,"error",""))</f>
        <v/>
      </c>
      <c r="BO158" s="283" t="str">
        <f>IF(F158="","",IF(AND(D158="R7_補正",分岐管理シート!M158&lt;12,分岐管理シート!M158&gt;0),"","error"))</f>
        <v/>
      </c>
      <c r="BP158" s="283" t="str">
        <f>IF(AND(分岐管理シート!M158&lt;&gt;1,SUM(分岐管理シート!N158:P158)&gt;0),"error","")</f>
        <v/>
      </c>
      <c r="BQ158" s="282" t="str">
        <f>IF(OR(AND(分岐管理シート!N158=0,OR(分岐管理シート!O158&lt;&gt;0,分岐管理シート!P158&lt;&gt;0)),AND(分岐管理シート!O158=0,分岐管理シート!P158&lt;&gt;0)),"error","")</f>
        <v/>
      </c>
      <c r="BR158" s="285" t="str" cm="1">
        <f t="array" ref="BR158">IF(SUMPRODUCT(COUNTIF(N158:P158,N158:P158))&gt;COUNTA(N158:P158),"error","")</f>
        <v/>
      </c>
      <c r="BS158" s="283" t="str">
        <f t="shared" si="14"/>
        <v/>
      </c>
      <c r="BT158" s="283" t="str">
        <f t="shared" si="15"/>
        <v/>
      </c>
      <c r="BU158" s="283" t="str">
        <f t="shared" si="16"/>
        <v/>
      </c>
      <c r="BV158" s="283" t="str">
        <f t="shared" si="17"/>
        <v/>
      </c>
      <c r="BW158" s="283" t="str">
        <f t="shared" si="20"/>
        <v/>
      </c>
      <c r="BX158" s="283" t="str">
        <f t="shared" si="18"/>
        <v/>
      </c>
      <c r="BY158" s="283" t="str">
        <f>IF(F158="","",IF(PRODUCT(分岐管理シート!AB158:'分岐管理シート'!AE158)=0,"error",""))</f>
        <v/>
      </c>
      <c r="BZ158" s="278" t="str">
        <f>IF(F158="","",IF(AND(AE158="○",分岐管理シート!AF158=0),"error",""))</f>
        <v/>
      </c>
      <c r="CA158" s="283" t="str">
        <f>IF(F158="","",IF(AND(分岐管理シート!AE158&lt;2,実施計画様式!AF158&lt;&gt;""),"error",""))</f>
        <v/>
      </c>
      <c r="CB158" s="282" t="str">
        <f>IF(F158="","",IF(AND(分岐管理シート!D158=1,分岐管理シート!AG158&gt;0,分岐管理シート!AG158&lt;24),"","error"))</f>
        <v/>
      </c>
      <c r="CC158" s="283"/>
      <c r="CD158" s="283" t="str">
        <f>IF(F158="","",IF(OR(分岐管理シート!AI158&lt;14,分岐管理シート!AI158&gt;25,分岐管理シート!AI158&gt;分岐管理シート!AJ158,分岐管理シート!AI158&gt;分岐管理シート!AK158),"error",""))</f>
        <v/>
      </c>
      <c r="CE158" s="283" t="str">
        <f>IF(F158="","",IF(OR(分岐管理シート!AJ158&lt;14,分岐管理シート!AJ158&gt;25,分岐管理シート!AJ158&lt;分岐管理シート!AI158,分岐管理シート!AJ158&gt;分岐管理シート!AK158),"error",""))</f>
        <v/>
      </c>
      <c r="CF158" s="282" t="str">
        <f>IF(F158="","",IF(OR(分岐管理シート!AK158&lt;14,分岐管理シート!AK158&gt;26,分岐管理シート!AK158&lt;分岐管理シート!AI158,分岐管理シート!AK158&lt;分岐管理シート!AJ158),"error",""))</f>
        <v/>
      </c>
      <c r="CG158" s="283" t="str">
        <f>IF(F158="","",IF(AND(AD158="－",分岐管理シート!AK158&gt;25),"error",""))</f>
        <v/>
      </c>
      <c r="CH158" s="283"/>
      <c r="CI158" s="278" t="str">
        <f>IF(F158="","",IF(分岐管理シート!AM158&lt;1,"error",""))</f>
        <v/>
      </c>
      <c r="CJ158" s="283" t="str">
        <f>IF(F158="","",IF(分岐管理シート!AN158&lt;1,"error",""))</f>
        <v/>
      </c>
      <c r="CK158" s="287" t="str">
        <f t="shared" si="19"/>
        <v/>
      </c>
      <c r="CL158" s="283" t="str">
        <f>IF(F158="","",IF(AND(SUM(分岐管理シート!AO158:AR158)&gt;180,分岐管理シート!AS158&lt;1),"error",""))</f>
        <v/>
      </c>
      <c r="CM158" s="283" t="str">
        <f>IF(F158="","",IF(AND(分岐管理シート!D158=1,分岐管理シート!BB158&gt;0,分岐管理シート!BB158&lt;7),"","error"))</f>
        <v/>
      </c>
      <c r="CN158" s="286"/>
      <c r="CO158" s="283" t="str">
        <f>IF(分岐管理シート!BP158=0,"","error")</f>
        <v/>
      </c>
      <c r="CP158" s="340" t="str">
        <f>IF(AND(F158="",SUM(分岐管理シート!D158:BB158)&gt;0),"error","")</f>
        <v/>
      </c>
    </row>
    <row r="159" spans="1:94" ht="55.05" customHeight="1">
      <c r="A159" s="29"/>
      <c r="B159" s="30"/>
      <c r="C159" s="130">
        <v>87</v>
      </c>
      <c r="D159" s="386"/>
      <c r="E159" s="386"/>
      <c r="F159" s="174"/>
      <c r="G159" s="174"/>
      <c r="H159" s="173"/>
      <c r="I159" s="174"/>
      <c r="J159" s="173"/>
      <c r="K159" s="174"/>
      <c r="L159" s="174"/>
      <c r="M159" s="174"/>
      <c r="N159" s="387"/>
      <c r="O159" s="174"/>
      <c r="P159" s="174"/>
      <c r="Q159" s="388"/>
      <c r="R159" s="389">
        <f t="shared" si="11"/>
        <v>0</v>
      </c>
      <c r="S159" s="390">
        <f t="shared" si="21"/>
        <v>0</v>
      </c>
      <c r="T159" s="391"/>
      <c r="U159" s="458"/>
      <c r="V159" s="458"/>
      <c r="W159" s="458"/>
      <c r="X159" s="458"/>
      <c r="Y159" s="391"/>
      <c r="Z159" s="391"/>
      <c r="AA159" s="173"/>
      <c r="AB159" s="174"/>
      <c r="AC159" s="392"/>
      <c r="AD159" s="392"/>
      <c r="AE159" s="392"/>
      <c r="AF159" s="393"/>
      <c r="AG159" s="393"/>
      <c r="AH159" s="393"/>
      <c r="AI159" s="173"/>
      <c r="AJ159" s="173"/>
      <c r="AK159" s="173"/>
      <c r="AL159" s="394"/>
      <c r="AM159" s="173"/>
      <c r="AN159" s="173"/>
      <c r="AO159" s="387"/>
      <c r="AP159" s="174"/>
      <c r="AQ159" s="174"/>
      <c r="AR159" s="174"/>
      <c r="AS159" s="395"/>
      <c r="AT159" s="396"/>
      <c r="AU159" s="396"/>
      <c r="AV159" s="396"/>
      <c r="AW159" s="396"/>
      <c r="AX159" s="396"/>
      <c r="AY159" s="396"/>
      <c r="AZ159" s="396"/>
      <c r="BA159" s="396"/>
      <c r="BB159" s="397"/>
      <c r="BC159" s="395"/>
      <c r="BD159" s="395"/>
      <c r="BE159" s="281" t="str">
        <f>IF(F159="","",IF(分岐管理シート!D159=1,"","error"))</f>
        <v/>
      </c>
      <c r="BF159" s="282" t="str">
        <f>IF(F159="","",IF(分岐管理シート!E159&gt;0,"","error"))</f>
        <v/>
      </c>
      <c r="BG159" s="283" t="str">
        <f>IF(F159="","",IF(分岐管理シート!G159=0,"error",""))</f>
        <v/>
      </c>
      <c r="BH159" s="283" t="str">
        <f>IF(F159="","",IF(分岐管理シート!H159=0,"error",""))</f>
        <v/>
      </c>
      <c r="BI159" s="284" t="str">
        <f>IF(F159="","",IF(分岐管理シート!I159=2,"","error"))</f>
        <v/>
      </c>
      <c r="BJ159" s="283" t="str">
        <f t="shared" si="12"/>
        <v/>
      </c>
      <c r="BK159" s="283" t="str">
        <f t="shared" si="13"/>
        <v/>
      </c>
      <c r="BL159" s="283" t="str">
        <f>IF(F159="","",IF(AND(分岐管理シート!D159=1,分岐管理シート!K159=1),"","error"))</f>
        <v/>
      </c>
      <c r="BM159" s="281" t="str">
        <f>IF(F159="","",IF(分岐管理シート!L159=2,"","error"))</f>
        <v/>
      </c>
      <c r="BN159" s="283" t="str">
        <f>IF(F159="","",IF(分岐管理シート!M159&lt;1,"error",""))</f>
        <v/>
      </c>
      <c r="BO159" s="283" t="str">
        <f>IF(F159="","",IF(AND(D159="R7_補正",分岐管理シート!M159&lt;12,分岐管理シート!M159&gt;0),"","error"))</f>
        <v/>
      </c>
      <c r="BP159" s="283" t="str">
        <f>IF(AND(分岐管理シート!M159&lt;&gt;1,SUM(分岐管理シート!N159:P159)&gt;0),"error","")</f>
        <v/>
      </c>
      <c r="BQ159" s="282" t="str">
        <f>IF(OR(AND(分岐管理シート!N159=0,OR(分岐管理シート!O159&lt;&gt;0,分岐管理シート!P159&lt;&gt;0)),AND(分岐管理シート!O159=0,分岐管理シート!P159&lt;&gt;0)),"error","")</f>
        <v/>
      </c>
      <c r="BR159" s="285" t="str" cm="1">
        <f t="array" ref="BR159">IF(SUMPRODUCT(COUNTIF(N159:P159,N159:P159))&gt;COUNTA(N159:P159),"error","")</f>
        <v/>
      </c>
      <c r="BS159" s="283" t="str">
        <f t="shared" si="14"/>
        <v/>
      </c>
      <c r="BT159" s="283" t="str">
        <f t="shared" si="15"/>
        <v/>
      </c>
      <c r="BU159" s="283" t="str">
        <f t="shared" si="16"/>
        <v/>
      </c>
      <c r="BV159" s="283" t="str">
        <f t="shared" si="17"/>
        <v/>
      </c>
      <c r="BW159" s="283" t="str">
        <f t="shared" si="20"/>
        <v/>
      </c>
      <c r="BX159" s="283" t="str">
        <f t="shared" si="18"/>
        <v/>
      </c>
      <c r="BY159" s="283" t="str">
        <f>IF(F159="","",IF(PRODUCT(分岐管理シート!AB159:'分岐管理シート'!AE159)=0,"error",""))</f>
        <v/>
      </c>
      <c r="BZ159" s="278" t="str">
        <f>IF(F159="","",IF(AND(AE159="○",分岐管理シート!AF159=0),"error",""))</f>
        <v/>
      </c>
      <c r="CA159" s="283" t="str">
        <f>IF(F159="","",IF(AND(分岐管理シート!AE159&lt;2,実施計画様式!AF159&lt;&gt;""),"error",""))</f>
        <v/>
      </c>
      <c r="CB159" s="282" t="str">
        <f>IF(F159="","",IF(AND(分岐管理シート!D159=1,分岐管理シート!AG159&gt;0,分岐管理シート!AG159&lt;24),"","error"))</f>
        <v/>
      </c>
      <c r="CC159" s="283"/>
      <c r="CD159" s="283" t="str">
        <f>IF(F159="","",IF(OR(分岐管理シート!AI159&lt;14,分岐管理シート!AI159&gt;25,分岐管理シート!AI159&gt;分岐管理シート!AJ159,分岐管理シート!AI159&gt;分岐管理シート!AK159),"error",""))</f>
        <v/>
      </c>
      <c r="CE159" s="283" t="str">
        <f>IF(F159="","",IF(OR(分岐管理シート!AJ159&lt;14,分岐管理シート!AJ159&gt;25,分岐管理シート!AJ159&lt;分岐管理シート!AI159,分岐管理シート!AJ159&gt;分岐管理シート!AK159),"error",""))</f>
        <v/>
      </c>
      <c r="CF159" s="282" t="str">
        <f>IF(F159="","",IF(OR(分岐管理シート!AK159&lt;14,分岐管理シート!AK159&gt;26,分岐管理シート!AK159&lt;分岐管理シート!AI159,分岐管理シート!AK159&lt;分岐管理シート!AJ159),"error",""))</f>
        <v/>
      </c>
      <c r="CG159" s="283" t="str">
        <f>IF(F159="","",IF(AND(AD159="－",分岐管理シート!AK159&gt;25),"error",""))</f>
        <v/>
      </c>
      <c r="CH159" s="283"/>
      <c r="CI159" s="278" t="str">
        <f>IF(F159="","",IF(分岐管理シート!AM159&lt;1,"error",""))</f>
        <v/>
      </c>
      <c r="CJ159" s="283" t="str">
        <f>IF(F159="","",IF(分岐管理シート!AN159&lt;1,"error",""))</f>
        <v/>
      </c>
      <c r="CK159" s="287" t="str">
        <f t="shared" si="19"/>
        <v/>
      </c>
      <c r="CL159" s="283" t="str">
        <f>IF(F159="","",IF(AND(SUM(分岐管理シート!AO159:AR159)&gt;180,分岐管理シート!AS159&lt;1),"error",""))</f>
        <v/>
      </c>
      <c r="CM159" s="283" t="str">
        <f>IF(F159="","",IF(AND(分岐管理シート!D159=1,分岐管理シート!BB159&gt;0,分岐管理シート!BB159&lt;7),"","error"))</f>
        <v/>
      </c>
      <c r="CN159" s="286"/>
      <c r="CO159" s="283" t="str">
        <f>IF(分岐管理シート!BP159=0,"","error")</f>
        <v/>
      </c>
      <c r="CP159" s="340" t="str">
        <f>IF(AND(F159="",SUM(分岐管理シート!D159:BB159)&gt;0),"error","")</f>
        <v/>
      </c>
    </row>
    <row r="160" spans="1:94" ht="55.05" customHeight="1">
      <c r="A160" s="29"/>
      <c r="B160" s="30"/>
      <c r="C160" s="130">
        <v>88</v>
      </c>
      <c r="D160" s="386"/>
      <c r="E160" s="386"/>
      <c r="F160" s="174"/>
      <c r="G160" s="174"/>
      <c r="H160" s="173"/>
      <c r="I160" s="174"/>
      <c r="J160" s="173"/>
      <c r="K160" s="174"/>
      <c r="L160" s="174"/>
      <c r="M160" s="174"/>
      <c r="N160" s="387"/>
      <c r="O160" s="174"/>
      <c r="P160" s="398"/>
      <c r="Q160" s="388"/>
      <c r="R160" s="389">
        <f t="shared" si="11"/>
        <v>0</v>
      </c>
      <c r="S160" s="390">
        <f t="shared" si="21"/>
        <v>0</v>
      </c>
      <c r="T160" s="391"/>
      <c r="U160" s="458"/>
      <c r="V160" s="458"/>
      <c r="W160" s="458"/>
      <c r="X160" s="458"/>
      <c r="Y160" s="391"/>
      <c r="Z160" s="391"/>
      <c r="AA160" s="173"/>
      <c r="AB160" s="174"/>
      <c r="AC160" s="392"/>
      <c r="AD160" s="392"/>
      <c r="AE160" s="392"/>
      <c r="AF160" s="393"/>
      <c r="AG160" s="393"/>
      <c r="AH160" s="393"/>
      <c r="AI160" s="173"/>
      <c r="AJ160" s="173"/>
      <c r="AK160" s="173"/>
      <c r="AL160" s="394"/>
      <c r="AM160" s="173"/>
      <c r="AN160" s="173"/>
      <c r="AO160" s="387"/>
      <c r="AP160" s="174"/>
      <c r="AQ160" s="174"/>
      <c r="AR160" s="174"/>
      <c r="AS160" s="395"/>
      <c r="AT160" s="396"/>
      <c r="AU160" s="396"/>
      <c r="AV160" s="396"/>
      <c r="AW160" s="396"/>
      <c r="AX160" s="396"/>
      <c r="AY160" s="396"/>
      <c r="AZ160" s="396"/>
      <c r="BA160" s="396"/>
      <c r="BB160" s="397"/>
      <c r="BC160" s="395"/>
      <c r="BD160" s="395"/>
      <c r="BE160" s="281" t="str">
        <f>IF(F160="","",IF(分岐管理シート!D160=1,"","error"))</f>
        <v/>
      </c>
      <c r="BF160" s="282" t="str">
        <f>IF(F160="","",IF(分岐管理シート!E160&gt;0,"","error"))</f>
        <v/>
      </c>
      <c r="BG160" s="283" t="str">
        <f>IF(F160="","",IF(分岐管理シート!G160=0,"error",""))</f>
        <v/>
      </c>
      <c r="BH160" s="283" t="str">
        <f>IF(F160="","",IF(分岐管理シート!H160=0,"error",""))</f>
        <v/>
      </c>
      <c r="BI160" s="284" t="str">
        <f>IF(F160="","",IF(分岐管理シート!I160=2,"","error"))</f>
        <v/>
      </c>
      <c r="BJ160" s="283" t="str">
        <f t="shared" si="12"/>
        <v/>
      </c>
      <c r="BK160" s="283" t="str">
        <f t="shared" si="13"/>
        <v/>
      </c>
      <c r="BL160" s="283" t="str">
        <f>IF(F160="","",IF(AND(分岐管理シート!D160=1,分岐管理シート!K160=1),"","error"))</f>
        <v/>
      </c>
      <c r="BM160" s="281" t="str">
        <f>IF(F160="","",IF(分岐管理シート!L160=2,"","error"))</f>
        <v/>
      </c>
      <c r="BN160" s="283" t="str">
        <f>IF(F160="","",IF(分岐管理シート!M160&lt;1,"error",""))</f>
        <v/>
      </c>
      <c r="BO160" s="283" t="str">
        <f>IF(F160="","",IF(AND(D160="R7_補正",分岐管理シート!M160&lt;12,分岐管理シート!M160&gt;0),"","error"))</f>
        <v/>
      </c>
      <c r="BP160" s="283" t="str">
        <f>IF(AND(分岐管理シート!M160&lt;&gt;1,SUM(分岐管理シート!N160:P160)&gt;0),"error","")</f>
        <v/>
      </c>
      <c r="BQ160" s="282" t="str">
        <f>IF(OR(AND(分岐管理シート!N160=0,OR(分岐管理シート!O160&lt;&gt;0,分岐管理シート!P160&lt;&gt;0)),AND(分岐管理シート!O160=0,分岐管理シート!P160&lt;&gt;0)),"error","")</f>
        <v/>
      </c>
      <c r="BR160" s="285" t="str" cm="1">
        <f t="array" ref="BR160">IF(SUMPRODUCT(COUNTIF(N160:P160,N160:P160))&gt;COUNTA(N160:P160),"error","")</f>
        <v/>
      </c>
      <c r="BS160" s="283" t="str">
        <f t="shared" si="14"/>
        <v/>
      </c>
      <c r="BT160" s="283" t="str">
        <f t="shared" si="15"/>
        <v/>
      </c>
      <c r="BU160" s="283" t="str">
        <f t="shared" si="16"/>
        <v/>
      </c>
      <c r="BV160" s="283" t="str">
        <f t="shared" si="17"/>
        <v/>
      </c>
      <c r="BW160" s="283" t="str">
        <f t="shared" si="20"/>
        <v/>
      </c>
      <c r="BX160" s="283" t="str">
        <f t="shared" si="18"/>
        <v/>
      </c>
      <c r="BY160" s="283" t="str">
        <f>IF(F160="","",IF(PRODUCT(分岐管理シート!AB160:'分岐管理シート'!AE160)=0,"error",""))</f>
        <v/>
      </c>
      <c r="BZ160" s="278" t="str">
        <f>IF(F160="","",IF(AND(AE160="○",分岐管理シート!AF160=0),"error",""))</f>
        <v/>
      </c>
      <c r="CA160" s="283" t="str">
        <f>IF(F160="","",IF(AND(分岐管理シート!AE160&lt;2,実施計画様式!AF160&lt;&gt;""),"error",""))</f>
        <v/>
      </c>
      <c r="CB160" s="282" t="str">
        <f>IF(F160="","",IF(AND(分岐管理シート!D160=1,分岐管理シート!AG160&gt;0,分岐管理シート!AG160&lt;24),"","error"))</f>
        <v/>
      </c>
      <c r="CC160" s="283"/>
      <c r="CD160" s="283" t="str">
        <f>IF(F160="","",IF(OR(分岐管理シート!AI160&lt;14,分岐管理シート!AI160&gt;25,分岐管理シート!AI160&gt;分岐管理シート!AJ160,分岐管理シート!AI160&gt;分岐管理シート!AK160),"error",""))</f>
        <v/>
      </c>
      <c r="CE160" s="283" t="str">
        <f>IF(F160="","",IF(OR(分岐管理シート!AJ160&lt;14,分岐管理シート!AJ160&gt;25,分岐管理シート!AJ160&lt;分岐管理シート!AI160,分岐管理シート!AJ160&gt;分岐管理シート!AK160),"error",""))</f>
        <v/>
      </c>
      <c r="CF160" s="282" t="str">
        <f>IF(F160="","",IF(OR(分岐管理シート!AK160&lt;14,分岐管理シート!AK160&gt;26,分岐管理シート!AK160&lt;分岐管理シート!AI160,分岐管理シート!AK160&lt;分岐管理シート!AJ160),"error",""))</f>
        <v/>
      </c>
      <c r="CG160" s="283" t="str">
        <f>IF(F160="","",IF(AND(AD160="－",分岐管理シート!AK160&gt;25),"error",""))</f>
        <v/>
      </c>
      <c r="CH160" s="283"/>
      <c r="CI160" s="278" t="str">
        <f>IF(F160="","",IF(分岐管理シート!AM160&lt;1,"error",""))</f>
        <v/>
      </c>
      <c r="CJ160" s="283" t="str">
        <f>IF(F160="","",IF(分岐管理シート!AN160&lt;1,"error",""))</f>
        <v/>
      </c>
      <c r="CK160" s="287" t="str">
        <f t="shared" si="19"/>
        <v/>
      </c>
      <c r="CL160" s="283" t="str">
        <f>IF(F160="","",IF(AND(SUM(分岐管理シート!AO160:AR160)&gt;180,分岐管理シート!AS160&lt;1),"error",""))</f>
        <v/>
      </c>
      <c r="CM160" s="283" t="str">
        <f>IF(F160="","",IF(AND(分岐管理シート!D160=1,分岐管理シート!BB160&gt;0,分岐管理シート!BB160&lt;7),"","error"))</f>
        <v/>
      </c>
      <c r="CN160" s="286"/>
      <c r="CO160" s="283" t="str">
        <f>IF(分岐管理シート!BP160=0,"","error")</f>
        <v/>
      </c>
      <c r="CP160" s="340" t="str">
        <f>IF(AND(F160="",SUM(分岐管理シート!D160:BB160)&gt;0),"error","")</f>
        <v/>
      </c>
    </row>
    <row r="161" spans="1:94" ht="55.05" customHeight="1">
      <c r="A161" s="29"/>
      <c r="B161" s="30"/>
      <c r="C161" s="130">
        <v>89</v>
      </c>
      <c r="D161" s="386"/>
      <c r="E161" s="386"/>
      <c r="F161" s="174"/>
      <c r="G161" s="174"/>
      <c r="H161" s="173"/>
      <c r="I161" s="174"/>
      <c r="J161" s="173"/>
      <c r="K161" s="174"/>
      <c r="L161" s="174"/>
      <c r="M161" s="174"/>
      <c r="N161" s="387"/>
      <c r="O161" s="174"/>
      <c r="P161" s="174"/>
      <c r="Q161" s="388"/>
      <c r="R161" s="389">
        <f t="shared" si="11"/>
        <v>0</v>
      </c>
      <c r="S161" s="390">
        <f t="shared" si="21"/>
        <v>0</v>
      </c>
      <c r="T161" s="391"/>
      <c r="U161" s="458"/>
      <c r="V161" s="458"/>
      <c r="W161" s="458"/>
      <c r="X161" s="458"/>
      <c r="Y161" s="391"/>
      <c r="Z161" s="391"/>
      <c r="AA161" s="173"/>
      <c r="AB161" s="174"/>
      <c r="AC161" s="392"/>
      <c r="AD161" s="392"/>
      <c r="AE161" s="392"/>
      <c r="AF161" s="393"/>
      <c r="AG161" s="393"/>
      <c r="AH161" s="393"/>
      <c r="AI161" s="173"/>
      <c r="AJ161" s="173"/>
      <c r="AK161" s="173"/>
      <c r="AL161" s="394"/>
      <c r="AM161" s="173"/>
      <c r="AN161" s="173"/>
      <c r="AO161" s="387"/>
      <c r="AP161" s="174"/>
      <c r="AQ161" s="174"/>
      <c r="AR161" s="174"/>
      <c r="AS161" s="395"/>
      <c r="AT161" s="396"/>
      <c r="AU161" s="396"/>
      <c r="AV161" s="396"/>
      <c r="AW161" s="396"/>
      <c r="AX161" s="396"/>
      <c r="AY161" s="396"/>
      <c r="AZ161" s="396"/>
      <c r="BA161" s="396"/>
      <c r="BB161" s="397"/>
      <c r="BC161" s="395"/>
      <c r="BD161" s="395"/>
      <c r="BE161" s="281" t="str">
        <f>IF(F161="","",IF(分岐管理シート!D161=1,"","error"))</f>
        <v/>
      </c>
      <c r="BF161" s="282" t="str">
        <f>IF(F161="","",IF(分岐管理シート!E161&gt;0,"","error"))</f>
        <v/>
      </c>
      <c r="BG161" s="283" t="str">
        <f>IF(F161="","",IF(分岐管理シート!G161=0,"error",""))</f>
        <v/>
      </c>
      <c r="BH161" s="283" t="str">
        <f>IF(F161="","",IF(分岐管理シート!H161=0,"error",""))</f>
        <v/>
      </c>
      <c r="BI161" s="284" t="str">
        <f>IF(F161="","",IF(分岐管理シート!I161=2,"","error"))</f>
        <v/>
      </c>
      <c r="BJ161" s="283" t="str">
        <f t="shared" si="12"/>
        <v/>
      </c>
      <c r="BK161" s="283" t="str">
        <f t="shared" si="13"/>
        <v/>
      </c>
      <c r="BL161" s="283" t="str">
        <f>IF(F161="","",IF(AND(分岐管理シート!D161=1,分岐管理シート!K161=1),"","error"))</f>
        <v/>
      </c>
      <c r="BM161" s="281" t="str">
        <f>IF(F161="","",IF(分岐管理シート!L161=2,"","error"))</f>
        <v/>
      </c>
      <c r="BN161" s="283" t="str">
        <f>IF(F161="","",IF(分岐管理シート!M161&lt;1,"error",""))</f>
        <v/>
      </c>
      <c r="BO161" s="283" t="str">
        <f>IF(F161="","",IF(AND(D161="R7_補正",分岐管理シート!M161&lt;12,分岐管理シート!M161&gt;0),"","error"))</f>
        <v/>
      </c>
      <c r="BP161" s="283" t="str">
        <f>IF(AND(分岐管理シート!M161&lt;&gt;1,SUM(分岐管理シート!N161:P161)&gt;0),"error","")</f>
        <v/>
      </c>
      <c r="BQ161" s="282" t="str">
        <f>IF(OR(AND(分岐管理シート!N161=0,OR(分岐管理シート!O161&lt;&gt;0,分岐管理シート!P161&lt;&gt;0)),AND(分岐管理シート!O161=0,分岐管理シート!P161&lt;&gt;0)),"error","")</f>
        <v/>
      </c>
      <c r="BR161" s="285" t="str" cm="1">
        <f t="array" ref="BR161">IF(SUMPRODUCT(COUNTIF(N161:P161,N161:P161))&gt;COUNTA(N161:P161),"error","")</f>
        <v/>
      </c>
      <c r="BS161" s="283" t="str">
        <f t="shared" si="14"/>
        <v/>
      </c>
      <c r="BT161" s="283" t="str">
        <f t="shared" si="15"/>
        <v/>
      </c>
      <c r="BU161" s="283" t="str">
        <f t="shared" si="16"/>
        <v/>
      </c>
      <c r="BV161" s="283" t="str">
        <f t="shared" si="17"/>
        <v/>
      </c>
      <c r="BW161" s="283" t="str">
        <f t="shared" si="20"/>
        <v/>
      </c>
      <c r="BX161" s="283" t="str">
        <f t="shared" si="18"/>
        <v/>
      </c>
      <c r="BY161" s="283" t="str">
        <f>IF(F161="","",IF(PRODUCT(分岐管理シート!AB161:'分岐管理シート'!AE161)=0,"error",""))</f>
        <v/>
      </c>
      <c r="BZ161" s="278" t="str">
        <f>IF(F161="","",IF(AND(AE161="○",分岐管理シート!AF161=0),"error",""))</f>
        <v/>
      </c>
      <c r="CA161" s="283" t="str">
        <f>IF(F161="","",IF(AND(分岐管理シート!AE161&lt;2,実施計画様式!AF161&lt;&gt;""),"error",""))</f>
        <v/>
      </c>
      <c r="CB161" s="282" t="str">
        <f>IF(F161="","",IF(AND(分岐管理シート!D161=1,分岐管理シート!AG161&gt;0,分岐管理シート!AG161&lt;24),"","error"))</f>
        <v/>
      </c>
      <c r="CC161" s="283"/>
      <c r="CD161" s="283" t="str">
        <f>IF(F161="","",IF(OR(分岐管理シート!AI161&lt;14,分岐管理シート!AI161&gt;25,分岐管理シート!AI161&gt;分岐管理シート!AJ161,分岐管理シート!AI161&gt;分岐管理シート!AK161),"error",""))</f>
        <v/>
      </c>
      <c r="CE161" s="283" t="str">
        <f>IF(F161="","",IF(OR(分岐管理シート!AJ161&lt;14,分岐管理シート!AJ161&gt;25,分岐管理シート!AJ161&lt;分岐管理シート!AI161,分岐管理シート!AJ161&gt;分岐管理シート!AK161),"error",""))</f>
        <v/>
      </c>
      <c r="CF161" s="282" t="str">
        <f>IF(F161="","",IF(OR(分岐管理シート!AK161&lt;14,分岐管理シート!AK161&gt;26,分岐管理シート!AK161&lt;分岐管理シート!AI161,分岐管理シート!AK161&lt;分岐管理シート!AJ161),"error",""))</f>
        <v/>
      </c>
      <c r="CG161" s="283" t="str">
        <f>IF(F161="","",IF(AND(AD161="－",分岐管理シート!AK161&gt;25),"error",""))</f>
        <v/>
      </c>
      <c r="CH161" s="283"/>
      <c r="CI161" s="278" t="str">
        <f>IF(F161="","",IF(分岐管理シート!AM161&lt;1,"error",""))</f>
        <v/>
      </c>
      <c r="CJ161" s="283" t="str">
        <f>IF(F161="","",IF(分岐管理シート!AN161&lt;1,"error",""))</f>
        <v/>
      </c>
      <c r="CK161" s="287" t="str">
        <f t="shared" si="19"/>
        <v/>
      </c>
      <c r="CL161" s="283" t="str">
        <f>IF(F161="","",IF(AND(SUM(分岐管理シート!AO161:AR161)&gt;180,分岐管理シート!AS161&lt;1),"error",""))</f>
        <v/>
      </c>
      <c r="CM161" s="283" t="str">
        <f>IF(F161="","",IF(AND(分岐管理シート!D161=1,分岐管理シート!BB161&gt;0,分岐管理シート!BB161&lt;7),"","error"))</f>
        <v/>
      </c>
      <c r="CN161" s="286"/>
      <c r="CO161" s="283" t="str">
        <f>IF(分岐管理シート!BP161=0,"","error")</f>
        <v/>
      </c>
      <c r="CP161" s="340" t="str">
        <f>IF(AND(F161="",SUM(分岐管理シート!D161:BB161)&gt;0),"error","")</f>
        <v/>
      </c>
    </row>
    <row r="162" spans="1:94" ht="55.05" customHeight="1">
      <c r="A162" s="29"/>
      <c r="B162" s="30"/>
      <c r="C162" s="130">
        <v>90</v>
      </c>
      <c r="D162" s="386"/>
      <c r="E162" s="386"/>
      <c r="F162" s="174"/>
      <c r="G162" s="174"/>
      <c r="H162" s="173"/>
      <c r="I162" s="174"/>
      <c r="J162" s="173"/>
      <c r="K162" s="174"/>
      <c r="L162" s="174"/>
      <c r="M162" s="174"/>
      <c r="N162" s="387"/>
      <c r="O162" s="174"/>
      <c r="P162" s="398"/>
      <c r="Q162" s="388"/>
      <c r="R162" s="389">
        <f t="shared" si="11"/>
        <v>0</v>
      </c>
      <c r="S162" s="390">
        <f t="shared" si="21"/>
        <v>0</v>
      </c>
      <c r="T162" s="391"/>
      <c r="U162" s="458"/>
      <c r="V162" s="458"/>
      <c r="W162" s="458"/>
      <c r="X162" s="458"/>
      <c r="Y162" s="391"/>
      <c r="Z162" s="391"/>
      <c r="AA162" s="173"/>
      <c r="AB162" s="174"/>
      <c r="AC162" s="392"/>
      <c r="AD162" s="392"/>
      <c r="AE162" s="392"/>
      <c r="AF162" s="393"/>
      <c r="AG162" s="393"/>
      <c r="AH162" s="393"/>
      <c r="AI162" s="173"/>
      <c r="AJ162" s="173"/>
      <c r="AK162" s="173"/>
      <c r="AL162" s="394"/>
      <c r="AM162" s="173"/>
      <c r="AN162" s="173"/>
      <c r="AO162" s="387"/>
      <c r="AP162" s="174"/>
      <c r="AQ162" s="174"/>
      <c r="AR162" s="174"/>
      <c r="AS162" s="395"/>
      <c r="AT162" s="396"/>
      <c r="AU162" s="396"/>
      <c r="AV162" s="396"/>
      <c r="AW162" s="396"/>
      <c r="AX162" s="396"/>
      <c r="AY162" s="396"/>
      <c r="AZ162" s="396"/>
      <c r="BA162" s="396"/>
      <c r="BB162" s="397"/>
      <c r="BC162" s="395"/>
      <c r="BD162" s="395"/>
      <c r="BE162" s="281" t="str">
        <f>IF(F162="","",IF(分岐管理シート!D162=1,"","error"))</f>
        <v/>
      </c>
      <c r="BF162" s="282" t="str">
        <f>IF(F162="","",IF(分岐管理シート!E162&gt;0,"","error"))</f>
        <v/>
      </c>
      <c r="BG162" s="283" t="str">
        <f>IF(F162="","",IF(分岐管理シート!G162=0,"error",""))</f>
        <v/>
      </c>
      <c r="BH162" s="283" t="str">
        <f>IF(F162="","",IF(分岐管理シート!H162=0,"error",""))</f>
        <v/>
      </c>
      <c r="BI162" s="284" t="str">
        <f>IF(F162="","",IF(分岐管理シート!I162=2,"","error"))</f>
        <v/>
      </c>
      <c r="BJ162" s="283" t="str">
        <f t="shared" si="12"/>
        <v/>
      </c>
      <c r="BK162" s="283" t="str">
        <f t="shared" si="13"/>
        <v/>
      </c>
      <c r="BL162" s="283" t="str">
        <f>IF(F162="","",IF(AND(分岐管理シート!D162=1,分岐管理シート!K162=1),"","error"))</f>
        <v/>
      </c>
      <c r="BM162" s="281" t="str">
        <f>IF(F162="","",IF(分岐管理シート!L162=2,"","error"))</f>
        <v/>
      </c>
      <c r="BN162" s="283" t="str">
        <f>IF(F162="","",IF(分岐管理シート!M162&lt;1,"error",""))</f>
        <v/>
      </c>
      <c r="BO162" s="283" t="str">
        <f>IF(F162="","",IF(AND(D162="R7_補正",分岐管理シート!M162&lt;12,分岐管理シート!M162&gt;0),"","error"))</f>
        <v/>
      </c>
      <c r="BP162" s="283" t="str">
        <f>IF(AND(分岐管理シート!M162&lt;&gt;1,SUM(分岐管理シート!N162:P162)&gt;0),"error","")</f>
        <v/>
      </c>
      <c r="BQ162" s="282" t="str">
        <f>IF(OR(AND(分岐管理シート!N162=0,OR(分岐管理シート!O162&lt;&gt;0,分岐管理シート!P162&lt;&gt;0)),AND(分岐管理シート!O162=0,分岐管理シート!P162&lt;&gt;0)),"error","")</f>
        <v/>
      </c>
      <c r="BR162" s="285" t="str" cm="1">
        <f t="array" ref="BR162">IF(SUMPRODUCT(COUNTIF(N162:P162,N162:P162))&gt;COUNTA(N162:P162),"error","")</f>
        <v/>
      </c>
      <c r="BS162" s="283" t="str">
        <f t="shared" si="14"/>
        <v/>
      </c>
      <c r="BT162" s="283" t="str">
        <f t="shared" si="15"/>
        <v/>
      </c>
      <c r="BU162" s="283" t="str">
        <f t="shared" si="16"/>
        <v/>
      </c>
      <c r="BV162" s="283" t="str">
        <f t="shared" si="17"/>
        <v/>
      </c>
      <c r="BW162" s="283" t="str">
        <f t="shared" si="20"/>
        <v/>
      </c>
      <c r="BX162" s="283" t="str">
        <f t="shared" si="18"/>
        <v/>
      </c>
      <c r="BY162" s="283" t="str">
        <f>IF(F162="","",IF(PRODUCT(分岐管理シート!AB162:'分岐管理シート'!AE162)=0,"error",""))</f>
        <v/>
      </c>
      <c r="BZ162" s="278" t="str">
        <f>IF(F162="","",IF(AND(AE162="○",分岐管理シート!AF162=0),"error",""))</f>
        <v/>
      </c>
      <c r="CA162" s="283" t="str">
        <f>IF(F162="","",IF(AND(分岐管理シート!AE162&lt;2,実施計画様式!AF162&lt;&gt;""),"error",""))</f>
        <v/>
      </c>
      <c r="CB162" s="282" t="str">
        <f>IF(F162="","",IF(AND(分岐管理シート!D162=1,分岐管理シート!AG162&gt;0,分岐管理シート!AG162&lt;24),"","error"))</f>
        <v/>
      </c>
      <c r="CC162" s="283"/>
      <c r="CD162" s="283" t="str">
        <f>IF(F162="","",IF(OR(分岐管理シート!AI162&lt;14,分岐管理シート!AI162&gt;25,分岐管理シート!AI162&gt;分岐管理シート!AJ162,分岐管理シート!AI162&gt;分岐管理シート!AK162),"error",""))</f>
        <v/>
      </c>
      <c r="CE162" s="283" t="str">
        <f>IF(F162="","",IF(OR(分岐管理シート!AJ162&lt;14,分岐管理シート!AJ162&gt;25,分岐管理シート!AJ162&lt;分岐管理シート!AI162,分岐管理シート!AJ162&gt;分岐管理シート!AK162),"error",""))</f>
        <v/>
      </c>
      <c r="CF162" s="282" t="str">
        <f>IF(F162="","",IF(OR(分岐管理シート!AK162&lt;14,分岐管理シート!AK162&gt;26,分岐管理シート!AK162&lt;分岐管理シート!AI162,分岐管理シート!AK162&lt;分岐管理シート!AJ162),"error",""))</f>
        <v/>
      </c>
      <c r="CG162" s="283" t="str">
        <f>IF(F162="","",IF(AND(AD162="－",分岐管理シート!AK162&gt;25),"error",""))</f>
        <v/>
      </c>
      <c r="CH162" s="283"/>
      <c r="CI162" s="278" t="str">
        <f>IF(F162="","",IF(分岐管理シート!AM162&lt;1,"error",""))</f>
        <v/>
      </c>
      <c r="CJ162" s="283" t="str">
        <f>IF(F162="","",IF(分岐管理シート!AN162&lt;1,"error",""))</f>
        <v/>
      </c>
      <c r="CK162" s="287" t="str">
        <f t="shared" si="19"/>
        <v/>
      </c>
      <c r="CL162" s="283" t="str">
        <f>IF(F162="","",IF(AND(SUM(分岐管理シート!AO162:AR162)&gt;180,分岐管理シート!AS162&lt;1),"error",""))</f>
        <v/>
      </c>
      <c r="CM162" s="283" t="str">
        <f>IF(F162="","",IF(AND(分岐管理シート!D162=1,分岐管理シート!BB162&gt;0,分岐管理シート!BB162&lt;7),"","error"))</f>
        <v/>
      </c>
      <c r="CN162" s="286"/>
      <c r="CO162" s="283" t="str">
        <f>IF(分岐管理シート!BP162=0,"","error")</f>
        <v/>
      </c>
      <c r="CP162" s="340" t="str">
        <f>IF(AND(F162="",SUM(分岐管理シート!D162:BB162)&gt;0),"error","")</f>
        <v/>
      </c>
    </row>
    <row r="163" spans="1:94" ht="55.05" customHeight="1">
      <c r="A163" s="29"/>
      <c r="B163" s="30"/>
      <c r="C163" s="130">
        <v>91</v>
      </c>
      <c r="D163" s="386"/>
      <c r="E163" s="386"/>
      <c r="F163" s="174"/>
      <c r="G163" s="174"/>
      <c r="H163" s="173"/>
      <c r="I163" s="174"/>
      <c r="J163" s="173"/>
      <c r="K163" s="174"/>
      <c r="L163" s="174"/>
      <c r="M163" s="174"/>
      <c r="N163" s="387"/>
      <c r="O163" s="174"/>
      <c r="P163" s="174"/>
      <c r="Q163" s="388"/>
      <c r="R163" s="389">
        <f t="shared" si="11"/>
        <v>0</v>
      </c>
      <c r="S163" s="390">
        <f t="shared" si="21"/>
        <v>0</v>
      </c>
      <c r="T163" s="391"/>
      <c r="U163" s="458"/>
      <c r="V163" s="458"/>
      <c r="W163" s="458"/>
      <c r="X163" s="458"/>
      <c r="Y163" s="391"/>
      <c r="Z163" s="391"/>
      <c r="AA163" s="173"/>
      <c r="AB163" s="174"/>
      <c r="AC163" s="392"/>
      <c r="AD163" s="392"/>
      <c r="AE163" s="392"/>
      <c r="AF163" s="393"/>
      <c r="AG163" s="393"/>
      <c r="AH163" s="393"/>
      <c r="AI163" s="173"/>
      <c r="AJ163" s="173"/>
      <c r="AK163" s="173"/>
      <c r="AL163" s="394"/>
      <c r="AM163" s="173"/>
      <c r="AN163" s="173"/>
      <c r="AO163" s="387"/>
      <c r="AP163" s="174"/>
      <c r="AQ163" s="174"/>
      <c r="AR163" s="174"/>
      <c r="AS163" s="395"/>
      <c r="AT163" s="396"/>
      <c r="AU163" s="396"/>
      <c r="AV163" s="396"/>
      <c r="AW163" s="396"/>
      <c r="AX163" s="396"/>
      <c r="AY163" s="396"/>
      <c r="AZ163" s="396"/>
      <c r="BA163" s="396"/>
      <c r="BB163" s="397"/>
      <c r="BC163" s="395"/>
      <c r="BD163" s="395"/>
      <c r="BE163" s="281" t="str">
        <f>IF(F163="","",IF(分岐管理シート!D163=1,"","error"))</f>
        <v/>
      </c>
      <c r="BF163" s="282" t="str">
        <f>IF(F163="","",IF(分岐管理シート!E163&gt;0,"","error"))</f>
        <v/>
      </c>
      <c r="BG163" s="283" t="str">
        <f>IF(F163="","",IF(分岐管理シート!G163=0,"error",""))</f>
        <v/>
      </c>
      <c r="BH163" s="283" t="str">
        <f>IF(F163="","",IF(分岐管理シート!H163=0,"error",""))</f>
        <v/>
      </c>
      <c r="BI163" s="284" t="str">
        <f>IF(F163="","",IF(分岐管理シート!I163=2,"","error"))</f>
        <v/>
      </c>
      <c r="BJ163" s="283" t="str">
        <f t="shared" si="12"/>
        <v/>
      </c>
      <c r="BK163" s="283" t="str">
        <f t="shared" si="13"/>
        <v/>
      </c>
      <c r="BL163" s="283" t="str">
        <f>IF(F163="","",IF(AND(分岐管理シート!D163=1,分岐管理シート!K163=1),"","error"))</f>
        <v/>
      </c>
      <c r="BM163" s="281" t="str">
        <f>IF(F163="","",IF(分岐管理シート!L163=2,"","error"))</f>
        <v/>
      </c>
      <c r="BN163" s="283" t="str">
        <f>IF(F163="","",IF(分岐管理シート!M163&lt;1,"error",""))</f>
        <v/>
      </c>
      <c r="BO163" s="283" t="str">
        <f>IF(F163="","",IF(AND(D163="R7_補正",分岐管理シート!M163&lt;12,分岐管理シート!M163&gt;0),"","error"))</f>
        <v/>
      </c>
      <c r="BP163" s="283" t="str">
        <f>IF(AND(分岐管理シート!M163&lt;&gt;1,SUM(分岐管理シート!N163:P163)&gt;0),"error","")</f>
        <v/>
      </c>
      <c r="BQ163" s="282" t="str">
        <f>IF(OR(AND(分岐管理シート!N163=0,OR(分岐管理シート!O163&lt;&gt;0,分岐管理シート!P163&lt;&gt;0)),AND(分岐管理シート!O163=0,分岐管理シート!P163&lt;&gt;0)),"error","")</f>
        <v/>
      </c>
      <c r="BR163" s="285" t="str" cm="1">
        <f t="array" ref="BR163">IF(SUMPRODUCT(COUNTIF(N163:P163,N163:P163))&gt;COUNTA(N163:P163),"error","")</f>
        <v/>
      </c>
      <c r="BS163" s="283" t="str">
        <f t="shared" si="14"/>
        <v/>
      </c>
      <c r="BT163" s="283" t="str">
        <f t="shared" si="15"/>
        <v/>
      </c>
      <c r="BU163" s="283" t="str">
        <f t="shared" si="16"/>
        <v/>
      </c>
      <c r="BV163" s="283" t="str">
        <f t="shared" si="17"/>
        <v/>
      </c>
      <c r="BW163" s="283" t="str">
        <f t="shared" si="20"/>
        <v/>
      </c>
      <c r="BX163" s="283" t="str">
        <f t="shared" si="18"/>
        <v/>
      </c>
      <c r="BY163" s="283" t="str">
        <f>IF(F163="","",IF(PRODUCT(分岐管理シート!AB163:'分岐管理シート'!AE163)=0,"error",""))</f>
        <v/>
      </c>
      <c r="BZ163" s="278" t="str">
        <f>IF(F163="","",IF(AND(AE163="○",分岐管理シート!AF163=0),"error",""))</f>
        <v/>
      </c>
      <c r="CA163" s="283" t="str">
        <f>IF(F163="","",IF(AND(分岐管理シート!AE163&lt;2,実施計画様式!AF163&lt;&gt;""),"error",""))</f>
        <v/>
      </c>
      <c r="CB163" s="282" t="str">
        <f>IF(F163="","",IF(AND(分岐管理シート!D163=1,分岐管理シート!AG163&gt;0,分岐管理シート!AG163&lt;24),"","error"))</f>
        <v/>
      </c>
      <c r="CC163" s="283"/>
      <c r="CD163" s="283" t="str">
        <f>IF(F163="","",IF(OR(分岐管理シート!AI163&lt;14,分岐管理シート!AI163&gt;25,分岐管理シート!AI163&gt;分岐管理シート!AJ163,分岐管理シート!AI163&gt;分岐管理シート!AK163),"error",""))</f>
        <v/>
      </c>
      <c r="CE163" s="283" t="str">
        <f>IF(F163="","",IF(OR(分岐管理シート!AJ163&lt;14,分岐管理シート!AJ163&gt;25,分岐管理シート!AJ163&lt;分岐管理シート!AI163,分岐管理シート!AJ163&gt;分岐管理シート!AK163),"error",""))</f>
        <v/>
      </c>
      <c r="CF163" s="282" t="str">
        <f>IF(F163="","",IF(OR(分岐管理シート!AK163&lt;14,分岐管理シート!AK163&gt;26,分岐管理シート!AK163&lt;分岐管理シート!AI163,分岐管理シート!AK163&lt;分岐管理シート!AJ163),"error",""))</f>
        <v/>
      </c>
      <c r="CG163" s="283" t="str">
        <f>IF(F163="","",IF(AND(AD163="－",分岐管理シート!AK163&gt;25),"error",""))</f>
        <v/>
      </c>
      <c r="CH163" s="283"/>
      <c r="CI163" s="278" t="str">
        <f>IF(F163="","",IF(分岐管理シート!AM163&lt;1,"error",""))</f>
        <v/>
      </c>
      <c r="CJ163" s="283" t="str">
        <f>IF(F163="","",IF(分岐管理シート!AN163&lt;1,"error",""))</f>
        <v/>
      </c>
      <c r="CK163" s="287" t="str">
        <f t="shared" si="19"/>
        <v/>
      </c>
      <c r="CL163" s="283" t="str">
        <f>IF(F163="","",IF(AND(SUM(分岐管理シート!AO163:AR163)&gt;180,分岐管理シート!AS163&lt;1),"error",""))</f>
        <v/>
      </c>
      <c r="CM163" s="283" t="str">
        <f>IF(F163="","",IF(AND(分岐管理シート!D163=1,分岐管理シート!BB163&gt;0,分岐管理シート!BB163&lt;7),"","error"))</f>
        <v/>
      </c>
      <c r="CN163" s="286"/>
      <c r="CO163" s="283" t="str">
        <f>IF(分岐管理シート!BP163=0,"","error")</f>
        <v/>
      </c>
      <c r="CP163" s="340" t="str">
        <f>IF(AND(F163="",SUM(分岐管理シート!D163:BB163)&gt;0),"error","")</f>
        <v/>
      </c>
    </row>
    <row r="164" spans="1:94" ht="55.05" customHeight="1">
      <c r="A164" s="29"/>
      <c r="B164" s="30"/>
      <c r="C164" s="130">
        <v>92</v>
      </c>
      <c r="D164" s="386"/>
      <c r="E164" s="386"/>
      <c r="F164" s="174"/>
      <c r="G164" s="174"/>
      <c r="H164" s="173"/>
      <c r="I164" s="174"/>
      <c r="J164" s="173"/>
      <c r="K164" s="174"/>
      <c r="L164" s="174"/>
      <c r="M164" s="174"/>
      <c r="N164" s="387"/>
      <c r="O164" s="174"/>
      <c r="P164" s="398"/>
      <c r="Q164" s="388"/>
      <c r="R164" s="389">
        <f t="shared" si="11"/>
        <v>0</v>
      </c>
      <c r="S164" s="390">
        <f t="shared" si="21"/>
        <v>0</v>
      </c>
      <c r="T164" s="391"/>
      <c r="U164" s="458"/>
      <c r="V164" s="458"/>
      <c r="W164" s="458"/>
      <c r="X164" s="458"/>
      <c r="Y164" s="391"/>
      <c r="Z164" s="391"/>
      <c r="AA164" s="173"/>
      <c r="AB164" s="174"/>
      <c r="AC164" s="392"/>
      <c r="AD164" s="392"/>
      <c r="AE164" s="392"/>
      <c r="AF164" s="393"/>
      <c r="AG164" s="393"/>
      <c r="AH164" s="393"/>
      <c r="AI164" s="173"/>
      <c r="AJ164" s="173"/>
      <c r="AK164" s="173"/>
      <c r="AL164" s="394"/>
      <c r="AM164" s="173"/>
      <c r="AN164" s="173"/>
      <c r="AO164" s="174"/>
      <c r="AP164" s="174"/>
      <c r="AQ164" s="174"/>
      <c r="AR164" s="174"/>
      <c r="AS164" s="395"/>
      <c r="AT164" s="396"/>
      <c r="AU164" s="396"/>
      <c r="AV164" s="396"/>
      <c r="AW164" s="396"/>
      <c r="AX164" s="396"/>
      <c r="AY164" s="396"/>
      <c r="AZ164" s="396"/>
      <c r="BA164" s="396"/>
      <c r="BB164" s="397"/>
      <c r="BC164" s="395"/>
      <c r="BD164" s="395"/>
      <c r="BE164" s="281" t="str">
        <f>IF(F164="","",IF(分岐管理シート!D164=1,"","error"))</f>
        <v/>
      </c>
      <c r="BF164" s="282" t="str">
        <f>IF(F164="","",IF(分岐管理シート!E164&gt;0,"","error"))</f>
        <v/>
      </c>
      <c r="BG164" s="283" t="str">
        <f>IF(F164="","",IF(分岐管理シート!G164=0,"error",""))</f>
        <v/>
      </c>
      <c r="BH164" s="283" t="str">
        <f>IF(F164="","",IF(分岐管理シート!H164=0,"error",""))</f>
        <v/>
      </c>
      <c r="BI164" s="284" t="str">
        <f>IF(F164="","",IF(分岐管理シート!I164=2,"","error"))</f>
        <v/>
      </c>
      <c r="BJ164" s="283" t="str">
        <f t="shared" si="12"/>
        <v/>
      </c>
      <c r="BK164" s="283" t="str">
        <f t="shared" si="13"/>
        <v/>
      </c>
      <c r="BL164" s="283" t="str">
        <f>IF(F164="","",IF(AND(分岐管理シート!D164=1,分岐管理シート!K164=1),"","error"))</f>
        <v/>
      </c>
      <c r="BM164" s="281" t="str">
        <f>IF(F164="","",IF(分岐管理シート!L164=2,"","error"))</f>
        <v/>
      </c>
      <c r="BN164" s="283" t="str">
        <f>IF(F164="","",IF(分岐管理シート!M164&lt;1,"error",""))</f>
        <v/>
      </c>
      <c r="BO164" s="283" t="str">
        <f>IF(F164="","",IF(AND(D164="R7_補正",分岐管理シート!M164&lt;12,分岐管理シート!M164&gt;0),"","error"))</f>
        <v/>
      </c>
      <c r="BP164" s="283" t="str">
        <f>IF(AND(分岐管理シート!M164&lt;&gt;1,SUM(分岐管理シート!N164:P164)&gt;0),"error","")</f>
        <v/>
      </c>
      <c r="BQ164" s="282" t="str">
        <f>IF(OR(AND(分岐管理シート!N164=0,OR(分岐管理シート!O164&lt;&gt;0,分岐管理シート!P164&lt;&gt;0)),AND(分岐管理シート!O164=0,分岐管理シート!P164&lt;&gt;0)),"error","")</f>
        <v/>
      </c>
      <c r="BR164" s="285" t="str" cm="1">
        <f t="array" ref="BR164">IF(SUMPRODUCT(COUNTIF(N164:P164,N164:P164))&gt;COUNTA(N164:P164),"error","")</f>
        <v/>
      </c>
      <c r="BS164" s="283" t="str">
        <f t="shared" si="14"/>
        <v/>
      </c>
      <c r="BT164" s="283" t="str">
        <f t="shared" si="15"/>
        <v/>
      </c>
      <c r="BU164" s="283" t="str">
        <f t="shared" si="16"/>
        <v/>
      </c>
      <c r="BV164" s="283" t="str">
        <f t="shared" si="17"/>
        <v/>
      </c>
      <c r="BW164" s="283" t="str">
        <f t="shared" si="20"/>
        <v/>
      </c>
      <c r="BX164" s="283" t="str">
        <f t="shared" si="18"/>
        <v/>
      </c>
      <c r="BY164" s="283" t="str">
        <f>IF(F164="","",IF(PRODUCT(分岐管理シート!AB164:'分岐管理シート'!AE164)=0,"error",""))</f>
        <v/>
      </c>
      <c r="BZ164" s="278" t="str">
        <f>IF(F164="","",IF(AND(AE164="○",分岐管理シート!AF164=0),"error",""))</f>
        <v/>
      </c>
      <c r="CA164" s="283" t="str">
        <f>IF(F164="","",IF(AND(分岐管理シート!AE164&lt;2,実施計画様式!AF164&lt;&gt;""),"error",""))</f>
        <v/>
      </c>
      <c r="CB164" s="282" t="str">
        <f>IF(F164="","",IF(AND(分岐管理シート!D164=1,分岐管理シート!AG164&gt;0,分岐管理シート!AG164&lt;24),"","error"))</f>
        <v/>
      </c>
      <c r="CC164" s="283"/>
      <c r="CD164" s="283" t="str">
        <f>IF(F164="","",IF(OR(分岐管理シート!AI164&lt;14,分岐管理シート!AI164&gt;25,分岐管理シート!AI164&gt;分岐管理シート!AJ164,分岐管理シート!AI164&gt;分岐管理シート!AK164),"error",""))</f>
        <v/>
      </c>
      <c r="CE164" s="283" t="str">
        <f>IF(F164="","",IF(OR(分岐管理シート!AJ164&lt;14,分岐管理シート!AJ164&gt;25,分岐管理シート!AJ164&lt;分岐管理シート!AI164,分岐管理シート!AJ164&gt;分岐管理シート!AK164),"error",""))</f>
        <v/>
      </c>
      <c r="CF164" s="282" t="str">
        <f>IF(F164="","",IF(OR(分岐管理シート!AK164&lt;14,分岐管理シート!AK164&gt;26,分岐管理シート!AK164&lt;分岐管理シート!AI164,分岐管理シート!AK164&lt;分岐管理シート!AJ164),"error",""))</f>
        <v/>
      </c>
      <c r="CG164" s="283" t="str">
        <f>IF(F164="","",IF(AND(AD164="－",分岐管理シート!AK164&gt;25),"error",""))</f>
        <v/>
      </c>
      <c r="CH164" s="283"/>
      <c r="CI164" s="278" t="str">
        <f>IF(F164="","",IF(分岐管理シート!AM164&lt;1,"error",""))</f>
        <v/>
      </c>
      <c r="CJ164" s="283" t="str">
        <f>IF(F164="","",IF(分岐管理シート!AN164&lt;1,"error",""))</f>
        <v/>
      </c>
      <c r="CK164" s="287" t="str">
        <f t="shared" si="19"/>
        <v/>
      </c>
      <c r="CL164" s="283" t="str">
        <f>IF(F164="","",IF(AND(SUM(分岐管理シート!AO164:AR164)&gt;180,分岐管理シート!AS164&lt;1),"error",""))</f>
        <v/>
      </c>
      <c r="CM164" s="283" t="str">
        <f>IF(F164="","",IF(AND(分岐管理シート!D164=1,分岐管理シート!BB164&gt;0,分岐管理シート!BB164&lt;7),"","error"))</f>
        <v/>
      </c>
      <c r="CN164" s="286"/>
      <c r="CO164" s="283" t="str">
        <f>IF(分岐管理シート!BP164=0,"","error")</f>
        <v/>
      </c>
      <c r="CP164" s="340" t="str">
        <f>IF(AND(F164="",SUM(分岐管理シート!D164:BB164)&gt;0),"error","")</f>
        <v/>
      </c>
    </row>
    <row r="165" spans="1:94" ht="55.05" customHeight="1">
      <c r="A165" s="29"/>
      <c r="B165" s="30"/>
      <c r="C165" s="130">
        <v>93</v>
      </c>
      <c r="D165" s="386"/>
      <c r="E165" s="386"/>
      <c r="F165" s="174"/>
      <c r="G165" s="174"/>
      <c r="H165" s="173"/>
      <c r="I165" s="174"/>
      <c r="J165" s="173"/>
      <c r="K165" s="174"/>
      <c r="L165" s="174"/>
      <c r="M165" s="174"/>
      <c r="N165" s="387"/>
      <c r="O165" s="174"/>
      <c r="P165" s="174"/>
      <c r="Q165" s="388"/>
      <c r="R165" s="389">
        <f t="shared" si="11"/>
        <v>0</v>
      </c>
      <c r="S165" s="390">
        <f t="shared" si="21"/>
        <v>0</v>
      </c>
      <c r="T165" s="391"/>
      <c r="U165" s="458"/>
      <c r="V165" s="458"/>
      <c r="W165" s="458"/>
      <c r="X165" s="458"/>
      <c r="Y165" s="391"/>
      <c r="Z165" s="391"/>
      <c r="AA165" s="173"/>
      <c r="AB165" s="174"/>
      <c r="AC165" s="392"/>
      <c r="AD165" s="392"/>
      <c r="AE165" s="392"/>
      <c r="AF165" s="393"/>
      <c r="AG165" s="393"/>
      <c r="AH165" s="393"/>
      <c r="AI165" s="173"/>
      <c r="AJ165" s="173"/>
      <c r="AK165" s="173"/>
      <c r="AL165" s="394"/>
      <c r="AM165" s="173"/>
      <c r="AN165" s="173"/>
      <c r="AO165" s="387"/>
      <c r="AP165" s="174"/>
      <c r="AQ165" s="174"/>
      <c r="AR165" s="174"/>
      <c r="AS165" s="395"/>
      <c r="AT165" s="396"/>
      <c r="AU165" s="396"/>
      <c r="AV165" s="396"/>
      <c r="AW165" s="396"/>
      <c r="AX165" s="396"/>
      <c r="AY165" s="396"/>
      <c r="AZ165" s="396"/>
      <c r="BA165" s="396"/>
      <c r="BB165" s="397"/>
      <c r="BC165" s="395"/>
      <c r="BD165" s="395"/>
      <c r="BE165" s="281" t="str">
        <f>IF(F165="","",IF(分岐管理シート!D165=1,"","error"))</f>
        <v/>
      </c>
      <c r="BF165" s="282" t="str">
        <f>IF(F165="","",IF(分岐管理シート!E165&gt;0,"","error"))</f>
        <v/>
      </c>
      <c r="BG165" s="283" t="str">
        <f>IF(F165="","",IF(分岐管理シート!G165=0,"error",""))</f>
        <v/>
      </c>
      <c r="BH165" s="283" t="str">
        <f>IF(F165="","",IF(分岐管理シート!H165=0,"error",""))</f>
        <v/>
      </c>
      <c r="BI165" s="284" t="str">
        <f>IF(F165="","",IF(分岐管理シート!I165=2,"","error"))</f>
        <v/>
      </c>
      <c r="BJ165" s="283" t="str">
        <f t="shared" si="12"/>
        <v/>
      </c>
      <c r="BK165" s="283" t="str">
        <f t="shared" si="13"/>
        <v/>
      </c>
      <c r="BL165" s="283" t="str">
        <f>IF(F165="","",IF(AND(分岐管理シート!D165=1,分岐管理シート!K165=1),"","error"))</f>
        <v/>
      </c>
      <c r="BM165" s="281" t="str">
        <f>IF(F165="","",IF(分岐管理シート!L165=2,"","error"))</f>
        <v/>
      </c>
      <c r="BN165" s="283" t="str">
        <f>IF(F165="","",IF(分岐管理シート!M165&lt;1,"error",""))</f>
        <v/>
      </c>
      <c r="BO165" s="283" t="str">
        <f>IF(F165="","",IF(AND(D165="R7_補正",分岐管理シート!M165&lt;12,分岐管理シート!M165&gt;0),"","error"))</f>
        <v/>
      </c>
      <c r="BP165" s="283" t="str">
        <f>IF(AND(分岐管理シート!M165&lt;&gt;1,SUM(分岐管理シート!N165:P165)&gt;0),"error","")</f>
        <v/>
      </c>
      <c r="BQ165" s="282" t="str">
        <f>IF(OR(AND(分岐管理シート!N165=0,OR(分岐管理シート!O165&lt;&gt;0,分岐管理シート!P165&lt;&gt;0)),AND(分岐管理シート!O165=0,分岐管理シート!P165&lt;&gt;0)),"error","")</f>
        <v/>
      </c>
      <c r="BR165" s="285" t="str" cm="1">
        <f t="array" ref="BR165">IF(SUMPRODUCT(COUNTIF(N165:P165,N165:P165))&gt;COUNTA(N165:P165),"error","")</f>
        <v/>
      </c>
      <c r="BS165" s="283" t="str">
        <f t="shared" si="14"/>
        <v/>
      </c>
      <c r="BT165" s="283" t="str">
        <f t="shared" si="15"/>
        <v/>
      </c>
      <c r="BU165" s="283" t="str">
        <f t="shared" si="16"/>
        <v/>
      </c>
      <c r="BV165" s="283" t="str">
        <f t="shared" si="17"/>
        <v/>
      </c>
      <c r="BW165" s="283" t="str">
        <f t="shared" si="20"/>
        <v/>
      </c>
      <c r="BX165" s="283" t="str">
        <f t="shared" si="18"/>
        <v/>
      </c>
      <c r="BY165" s="283" t="str">
        <f>IF(F165="","",IF(PRODUCT(分岐管理シート!AB165:'分岐管理シート'!AE165)=0,"error",""))</f>
        <v/>
      </c>
      <c r="BZ165" s="278" t="str">
        <f>IF(F165="","",IF(AND(AE165="○",分岐管理シート!AF165=0),"error",""))</f>
        <v/>
      </c>
      <c r="CA165" s="283" t="str">
        <f>IF(F165="","",IF(AND(分岐管理シート!AE165&lt;2,実施計画様式!AF165&lt;&gt;""),"error",""))</f>
        <v/>
      </c>
      <c r="CB165" s="282" t="str">
        <f>IF(F165="","",IF(AND(分岐管理シート!D165=1,分岐管理シート!AG165&gt;0,分岐管理シート!AG165&lt;24),"","error"))</f>
        <v/>
      </c>
      <c r="CC165" s="283"/>
      <c r="CD165" s="283" t="str">
        <f>IF(F165="","",IF(OR(分岐管理シート!AI165&lt;14,分岐管理シート!AI165&gt;25,分岐管理シート!AI165&gt;分岐管理シート!AJ165,分岐管理シート!AI165&gt;分岐管理シート!AK165),"error",""))</f>
        <v/>
      </c>
      <c r="CE165" s="283" t="str">
        <f>IF(F165="","",IF(OR(分岐管理シート!AJ165&lt;14,分岐管理シート!AJ165&gt;25,分岐管理シート!AJ165&lt;分岐管理シート!AI165,分岐管理シート!AJ165&gt;分岐管理シート!AK165),"error",""))</f>
        <v/>
      </c>
      <c r="CF165" s="282" t="str">
        <f>IF(F165="","",IF(OR(分岐管理シート!AK165&lt;14,分岐管理シート!AK165&gt;26,分岐管理シート!AK165&lt;分岐管理シート!AI165,分岐管理シート!AK165&lt;分岐管理シート!AJ165),"error",""))</f>
        <v/>
      </c>
      <c r="CG165" s="283" t="str">
        <f>IF(F165="","",IF(AND(AD165="－",分岐管理シート!AK165&gt;25),"error",""))</f>
        <v/>
      </c>
      <c r="CH165" s="283"/>
      <c r="CI165" s="278" t="str">
        <f>IF(F165="","",IF(分岐管理シート!AM165&lt;1,"error",""))</f>
        <v/>
      </c>
      <c r="CJ165" s="283" t="str">
        <f>IF(F165="","",IF(分岐管理シート!AN165&lt;1,"error",""))</f>
        <v/>
      </c>
      <c r="CK165" s="287" t="str">
        <f t="shared" si="19"/>
        <v/>
      </c>
      <c r="CL165" s="283" t="str">
        <f>IF(F165="","",IF(AND(SUM(分岐管理シート!AO165:AR165)&gt;180,分岐管理シート!AS165&lt;1),"error",""))</f>
        <v/>
      </c>
      <c r="CM165" s="283" t="str">
        <f>IF(F165="","",IF(AND(分岐管理シート!D165=1,分岐管理シート!BB165&gt;0,分岐管理シート!BB165&lt;7),"","error"))</f>
        <v/>
      </c>
      <c r="CN165" s="286"/>
      <c r="CO165" s="283" t="str">
        <f>IF(分岐管理シート!BP165=0,"","error")</f>
        <v/>
      </c>
      <c r="CP165" s="340" t="str">
        <f>IF(AND(F165="",SUM(分岐管理シート!D165:BB165)&gt;0),"error","")</f>
        <v/>
      </c>
    </row>
    <row r="166" spans="1:94" ht="55.05" customHeight="1">
      <c r="A166" s="29"/>
      <c r="B166" s="30"/>
      <c r="C166" s="130">
        <v>94</v>
      </c>
      <c r="D166" s="386"/>
      <c r="E166" s="386"/>
      <c r="F166" s="174"/>
      <c r="G166" s="174"/>
      <c r="H166" s="173"/>
      <c r="I166" s="174"/>
      <c r="J166" s="173"/>
      <c r="K166" s="174"/>
      <c r="L166" s="174"/>
      <c r="M166" s="174"/>
      <c r="N166" s="387"/>
      <c r="O166" s="174"/>
      <c r="P166" s="398"/>
      <c r="Q166" s="388"/>
      <c r="R166" s="389">
        <f t="shared" si="11"/>
        <v>0</v>
      </c>
      <c r="S166" s="390">
        <f t="shared" si="21"/>
        <v>0</v>
      </c>
      <c r="T166" s="391"/>
      <c r="U166" s="458"/>
      <c r="V166" s="458"/>
      <c r="W166" s="458"/>
      <c r="X166" s="458"/>
      <c r="Y166" s="391"/>
      <c r="Z166" s="391"/>
      <c r="AA166" s="173"/>
      <c r="AB166" s="174"/>
      <c r="AC166" s="392"/>
      <c r="AD166" s="392"/>
      <c r="AE166" s="392"/>
      <c r="AF166" s="393"/>
      <c r="AG166" s="393"/>
      <c r="AH166" s="393"/>
      <c r="AI166" s="173"/>
      <c r="AJ166" s="173"/>
      <c r="AK166" s="173"/>
      <c r="AL166" s="394"/>
      <c r="AM166" s="173"/>
      <c r="AN166" s="173"/>
      <c r="AO166" s="387"/>
      <c r="AP166" s="174"/>
      <c r="AQ166" s="174"/>
      <c r="AR166" s="174"/>
      <c r="AS166" s="395"/>
      <c r="AT166" s="396"/>
      <c r="AU166" s="396"/>
      <c r="AV166" s="396"/>
      <c r="AW166" s="396"/>
      <c r="AX166" s="396"/>
      <c r="AY166" s="396"/>
      <c r="AZ166" s="396"/>
      <c r="BA166" s="396"/>
      <c r="BB166" s="397"/>
      <c r="BC166" s="395"/>
      <c r="BD166" s="395"/>
      <c r="BE166" s="281" t="str">
        <f>IF(F166="","",IF(分岐管理シート!D166=1,"","error"))</f>
        <v/>
      </c>
      <c r="BF166" s="282" t="str">
        <f>IF(F166="","",IF(分岐管理シート!E166&gt;0,"","error"))</f>
        <v/>
      </c>
      <c r="BG166" s="283" t="str">
        <f>IF(F166="","",IF(分岐管理シート!G166=0,"error",""))</f>
        <v/>
      </c>
      <c r="BH166" s="283" t="str">
        <f>IF(F166="","",IF(分岐管理シート!H166=0,"error",""))</f>
        <v/>
      </c>
      <c r="BI166" s="284" t="str">
        <f>IF(F166="","",IF(分岐管理シート!I166=2,"","error"))</f>
        <v/>
      </c>
      <c r="BJ166" s="283" t="str">
        <f t="shared" si="12"/>
        <v/>
      </c>
      <c r="BK166" s="283" t="str">
        <f t="shared" si="13"/>
        <v/>
      </c>
      <c r="BL166" s="283" t="str">
        <f>IF(F166="","",IF(AND(分岐管理シート!D166=1,分岐管理シート!K166=1),"","error"))</f>
        <v/>
      </c>
      <c r="BM166" s="281" t="str">
        <f>IF(F166="","",IF(分岐管理シート!L166=2,"","error"))</f>
        <v/>
      </c>
      <c r="BN166" s="283" t="str">
        <f>IF(F166="","",IF(分岐管理シート!M166&lt;1,"error",""))</f>
        <v/>
      </c>
      <c r="BO166" s="283" t="str">
        <f>IF(F166="","",IF(AND(D166="R7_補正",分岐管理シート!M166&lt;12,分岐管理シート!M166&gt;0),"","error"))</f>
        <v/>
      </c>
      <c r="BP166" s="283" t="str">
        <f>IF(AND(分岐管理シート!M166&lt;&gt;1,SUM(分岐管理シート!N166:P166)&gt;0),"error","")</f>
        <v/>
      </c>
      <c r="BQ166" s="282" t="str">
        <f>IF(OR(AND(分岐管理シート!N166=0,OR(分岐管理シート!O166&lt;&gt;0,分岐管理シート!P166&lt;&gt;0)),AND(分岐管理シート!O166=0,分岐管理シート!P166&lt;&gt;0)),"error","")</f>
        <v/>
      </c>
      <c r="BR166" s="285" t="str" cm="1">
        <f t="array" ref="BR166">IF(SUMPRODUCT(COUNTIF(N166:P166,N166:P166))&gt;COUNTA(N166:P166),"error","")</f>
        <v/>
      </c>
      <c r="BS166" s="283" t="str">
        <f t="shared" si="14"/>
        <v/>
      </c>
      <c r="BT166" s="283" t="str">
        <f t="shared" si="15"/>
        <v/>
      </c>
      <c r="BU166" s="283" t="str">
        <f t="shared" si="16"/>
        <v/>
      </c>
      <c r="BV166" s="283" t="str">
        <f t="shared" si="17"/>
        <v/>
      </c>
      <c r="BW166" s="283" t="str">
        <f t="shared" si="20"/>
        <v/>
      </c>
      <c r="BX166" s="283" t="str">
        <f t="shared" si="18"/>
        <v/>
      </c>
      <c r="BY166" s="283" t="str">
        <f>IF(F166="","",IF(PRODUCT(分岐管理シート!AB166:'分岐管理シート'!AE166)=0,"error",""))</f>
        <v/>
      </c>
      <c r="BZ166" s="278" t="str">
        <f>IF(F166="","",IF(AND(AE166="○",分岐管理シート!AF166=0),"error",""))</f>
        <v/>
      </c>
      <c r="CA166" s="283" t="str">
        <f>IF(F166="","",IF(AND(分岐管理シート!AE166&lt;2,実施計画様式!AF166&lt;&gt;""),"error",""))</f>
        <v/>
      </c>
      <c r="CB166" s="282" t="str">
        <f>IF(F166="","",IF(AND(分岐管理シート!D166=1,分岐管理シート!AG166&gt;0,分岐管理シート!AG166&lt;24),"","error"))</f>
        <v/>
      </c>
      <c r="CC166" s="283"/>
      <c r="CD166" s="283" t="str">
        <f>IF(F166="","",IF(OR(分岐管理シート!AI166&lt;14,分岐管理シート!AI166&gt;25,分岐管理シート!AI166&gt;分岐管理シート!AJ166,分岐管理シート!AI166&gt;分岐管理シート!AK166),"error",""))</f>
        <v/>
      </c>
      <c r="CE166" s="283" t="str">
        <f>IF(F166="","",IF(OR(分岐管理シート!AJ166&lt;14,分岐管理シート!AJ166&gt;25,分岐管理シート!AJ166&lt;分岐管理シート!AI166,分岐管理シート!AJ166&gt;分岐管理シート!AK166),"error",""))</f>
        <v/>
      </c>
      <c r="CF166" s="282" t="str">
        <f>IF(F166="","",IF(OR(分岐管理シート!AK166&lt;14,分岐管理シート!AK166&gt;26,分岐管理シート!AK166&lt;分岐管理シート!AI166,分岐管理シート!AK166&lt;分岐管理シート!AJ166),"error",""))</f>
        <v/>
      </c>
      <c r="CG166" s="283" t="str">
        <f>IF(F166="","",IF(AND(AD166="－",分岐管理シート!AK166&gt;25),"error",""))</f>
        <v/>
      </c>
      <c r="CH166" s="283"/>
      <c r="CI166" s="278" t="str">
        <f>IF(F166="","",IF(分岐管理シート!AM166&lt;1,"error",""))</f>
        <v/>
      </c>
      <c r="CJ166" s="283" t="str">
        <f>IF(F166="","",IF(分岐管理シート!AN166&lt;1,"error",""))</f>
        <v/>
      </c>
      <c r="CK166" s="287" t="str">
        <f t="shared" si="19"/>
        <v/>
      </c>
      <c r="CL166" s="283" t="str">
        <f>IF(F166="","",IF(AND(SUM(分岐管理シート!AO166:AR166)&gt;180,分岐管理シート!AS166&lt;1),"error",""))</f>
        <v/>
      </c>
      <c r="CM166" s="283" t="str">
        <f>IF(F166="","",IF(AND(分岐管理シート!D166=1,分岐管理シート!BB166&gt;0,分岐管理シート!BB166&lt;7),"","error"))</f>
        <v/>
      </c>
      <c r="CN166" s="286"/>
      <c r="CO166" s="283" t="str">
        <f>IF(分岐管理シート!BP166=0,"","error")</f>
        <v/>
      </c>
      <c r="CP166" s="340" t="str">
        <f>IF(AND(F166="",SUM(分岐管理シート!D166:BB166)&gt;0),"error","")</f>
        <v/>
      </c>
    </row>
    <row r="167" spans="1:94" ht="55.05" customHeight="1">
      <c r="A167" s="29"/>
      <c r="B167" s="30"/>
      <c r="C167" s="130">
        <v>95</v>
      </c>
      <c r="D167" s="386"/>
      <c r="E167" s="386"/>
      <c r="F167" s="174"/>
      <c r="G167" s="174"/>
      <c r="H167" s="173"/>
      <c r="I167" s="174"/>
      <c r="J167" s="173"/>
      <c r="K167" s="174"/>
      <c r="L167" s="174"/>
      <c r="M167" s="174"/>
      <c r="N167" s="387"/>
      <c r="O167" s="174"/>
      <c r="P167" s="174"/>
      <c r="Q167" s="388"/>
      <c r="R167" s="389">
        <f t="shared" si="11"/>
        <v>0</v>
      </c>
      <c r="S167" s="390">
        <f t="shared" si="21"/>
        <v>0</v>
      </c>
      <c r="T167" s="391"/>
      <c r="U167" s="458"/>
      <c r="V167" s="458"/>
      <c r="W167" s="458"/>
      <c r="X167" s="458"/>
      <c r="Y167" s="391"/>
      <c r="Z167" s="391"/>
      <c r="AA167" s="173"/>
      <c r="AB167" s="174"/>
      <c r="AC167" s="392"/>
      <c r="AD167" s="392"/>
      <c r="AE167" s="392"/>
      <c r="AF167" s="393"/>
      <c r="AG167" s="393"/>
      <c r="AH167" s="393"/>
      <c r="AI167" s="173"/>
      <c r="AJ167" s="173"/>
      <c r="AK167" s="173"/>
      <c r="AL167" s="394"/>
      <c r="AM167" s="173"/>
      <c r="AN167" s="173"/>
      <c r="AO167" s="387"/>
      <c r="AP167" s="174"/>
      <c r="AQ167" s="174"/>
      <c r="AR167" s="174"/>
      <c r="AS167" s="395"/>
      <c r="AT167" s="396"/>
      <c r="AU167" s="396"/>
      <c r="AV167" s="396"/>
      <c r="AW167" s="396"/>
      <c r="AX167" s="396"/>
      <c r="AY167" s="396"/>
      <c r="AZ167" s="396"/>
      <c r="BA167" s="396"/>
      <c r="BB167" s="397"/>
      <c r="BC167" s="395"/>
      <c r="BD167" s="395"/>
      <c r="BE167" s="281" t="str">
        <f>IF(F167="","",IF(分岐管理シート!D167=1,"","error"))</f>
        <v/>
      </c>
      <c r="BF167" s="282" t="str">
        <f>IF(F167="","",IF(分岐管理シート!E167&gt;0,"","error"))</f>
        <v/>
      </c>
      <c r="BG167" s="283" t="str">
        <f>IF(F167="","",IF(分岐管理シート!G167=0,"error",""))</f>
        <v/>
      </c>
      <c r="BH167" s="283" t="str">
        <f>IF(F167="","",IF(分岐管理シート!H167=0,"error",""))</f>
        <v/>
      </c>
      <c r="BI167" s="284" t="str">
        <f>IF(F167="","",IF(分岐管理シート!I167=2,"","error"))</f>
        <v/>
      </c>
      <c r="BJ167" s="283" t="str">
        <f t="shared" si="12"/>
        <v/>
      </c>
      <c r="BK167" s="283" t="str">
        <f t="shared" si="13"/>
        <v/>
      </c>
      <c r="BL167" s="283" t="str">
        <f>IF(F167="","",IF(AND(分岐管理シート!D167=1,分岐管理シート!K167=1),"","error"))</f>
        <v/>
      </c>
      <c r="BM167" s="281" t="str">
        <f>IF(F167="","",IF(分岐管理シート!L167=2,"","error"))</f>
        <v/>
      </c>
      <c r="BN167" s="283" t="str">
        <f>IF(F167="","",IF(分岐管理シート!M167&lt;1,"error",""))</f>
        <v/>
      </c>
      <c r="BO167" s="283" t="str">
        <f>IF(F167="","",IF(AND(D167="R7_補正",分岐管理シート!M167&lt;12,分岐管理シート!M167&gt;0),"","error"))</f>
        <v/>
      </c>
      <c r="BP167" s="283" t="str">
        <f>IF(AND(分岐管理シート!M167&lt;&gt;1,SUM(分岐管理シート!N167:P167)&gt;0),"error","")</f>
        <v/>
      </c>
      <c r="BQ167" s="282" t="str">
        <f>IF(OR(AND(分岐管理シート!N167=0,OR(分岐管理シート!O167&lt;&gt;0,分岐管理シート!P167&lt;&gt;0)),AND(分岐管理シート!O167=0,分岐管理シート!P167&lt;&gt;0)),"error","")</f>
        <v/>
      </c>
      <c r="BR167" s="285" t="str" cm="1">
        <f t="array" ref="BR167">IF(SUMPRODUCT(COUNTIF(N167:P167,N167:P167))&gt;COUNTA(N167:P167),"error","")</f>
        <v/>
      </c>
      <c r="BS167" s="283" t="str">
        <f t="shared" si="14"/>
        <v/>
      </c>
      <c r="BT167" s="283" t="str">
        <f t="shared" si="15"/>
        <v/>
      </c>
      <c r="BU167" s="283" t="str">
        <f t="shared" si="16"/>
        <v/>
      </c>
      <c r="BV167" s="283" t="str">
        <f t="shared" si="17"/>
        <v/>
      </c>
      <c r="BW167" s="283" t="str">
        <f t="shared" si="20"/>
        <v/>
      </c>
      <c r="BX167" s="283" t="str">
        <f t="shared" si="18"/>
        <v/>
      </c>
      <c r="BY167" s="283" t="str">
        <f>IF(F167="","",IF(PRODUCT(分岐管理シート!AB167:'分岐管理シート'!AE167)=0,"error",""))</f>
        <v/>
      </c>
      <c r="BZ167" s="278" t="str">
        <f>IF(F167="","",IF(AND(AE167="○",分岐管理シート!AF167=0),"error",""))</f>
        <v/>
      </c>
      <c r="CA167" s="283" t="str">
        <f>IF(F167="","",IF(AND(分岐管理シート!AE167&lt;2,実施計画様式!AF167&lt;&gt;""),"error",""))</f>
        <v/>
      </c>
      <c r="CB167" s="282" t="str">
        <f>IF(F167="","",IF(AND(分岐管理シート!D167=1,分岐管理シート!AG167&gt;0,分岐管理シート!AG167&lt;24),"","error"))</f>
        <v/>
      </c>
      <c r="CC167" s="283"/>
      <c r="CD167" s="283" t="str">
        <f>IF(F167="","",IF(OR(分岐管理シート!AI167&lt;14,分岐管理シート!AI167&gt;25,分岐管理シート!AI167&gt;分岐管理シート!AJ167,分岐管理シート!AI167&gt;分岐管理シート!AK167),"error",""))</f>
        <v/>
      </c>
      <c r="CE167" s="283" t="str">
        <f>IF(F167="","",IF(OR(分岐管理シート!AJ167&lt;14,分岐管理シート!AJ167&gt;25,分岐管理シート!AJ167&lt;分岐管理シート!AI167,分岐管理シート!AJ167&gt;分岐管理シート!AK167),"error",""))</f>
        <v/>
      </c>
      <c r="CF167" s="282" t="str">
        <f>IF(F167="","",IF(OR(分岐管理シート!AK167&lt;14,分岐管理シート!AK167&gt;26,分岐管理シート!AK167&lt;分岐管理シート!AI167,分岐管理シート!AK167&lt;分岐管理シート!AJ167),"error",""))</f>
        <v/>
      </c>
      <c r="CG167" s="283" t="str">
        <f>IF(F167="","",IF(AND(AD167="－",分岐管理シート!AK167&gt;25),"error",""))</f>
        <v/>
      </c>
      <c r="CH167" s="283"/>
      <c r="CI167" s="278" t="str">
        <f>IF(F167="","",IF(分岐管理シート!AM167&lt;1,"error",""))</f>
        <v/>
      </c>
      <c r="CJ167" s="283" t="str">
        <f>IF(F167="","",IF(分岐管理シート!AN167&lt;1,"error",""))</f>
        <v/>
      </c>
      <c r="CK167" s="287" t="str">
        <f t="shared" si="19"/>
        <v/>
      </c>
      <c r="CL167" s="283" t="str">
        <f>IF(F167="","",IF(AND(SUM(分岐管理シート!AO167:AR167)&gt;180,分岐管理シート!AS167&lt;1),"error",""))</f>
        <v/>
      </c>
      <c r="CM167" s="283" t="str">
        <f>IF(F167="","",IF(AND(分岐管理シート!D167=1,分岐管理シート!BB167&gt;0,分岐管理シート!BB167&lt;7),"","error"))</f>
        <v/>
      </c>
      <c r="CN167" s="286"/>
      <c r="CO167" s="283" t="str">
        <f>IF(分岐管理シート!BP167=0,"","error")</f>
        <v/>
      </c>
      <c r="CP167" s="340" t="str">
        <f>IF(AND(F167="",SUM(分岐管理シート!D167:BB167)&gt;0),"error","")</f>
        <v/>
      </c>
    </row>
    <row r="168" spans="1:94" ht="55.05" customHeight="1">
      <c r="A168" s="29"/>
      <c r="B168" s="30"/>
      <c r="C168" s="130">
        <v>96</v>
      </c>
      <c r="D168" s="386"/>
      <c r="E168" s="386"/>
      <c r="F168" s="174"/>
      <c r="G168" s="174"/>
      <c r="H168" s="173"/>
      <c r="I168" s="174"/>
      <c r="J168" s="173"/>
      <c r="K168" s="174"/>
      <c r="L168" s="174"/>
      <c r="M168" s="174"/>
      <c r="N168" s="387"/>
      <c r="O168" s="174"/>
      <c r="P168" s="398"/>
      <c r="Q168" s="388"/>
      <c r="R168" s="389">
        <f t="shared" si="11"/>
        <v>0</v>
      </c>
      <c r="S168" s="390">
        <f t="shared" si="21"/>
        <v>0</v>
      </c>
      <c r="T168" s="391"/>
      <c r="U168" s="458"/>
      <c r="V168" s="458"/>
      <c r="W168" s="458"/>
      <c r="X168" s="458"/>
      <c r="Y168" s="391"/>
      <c r="Z168" s="391"/>
      <c r="AA168" s="173"/>
      <c r="AB168" s="174"/>
      <c r="AC168" s="392"/>
      <c r="AD168" s="392"/>
      <c r="AE168" s="392"/>
      <c r="AF168" s="393"/>
      <c r="AG168" s="393"/>
      <c r="AH168" s="393"/>
      <c r="AI168" s="173"/>
      <c r="AJ168" s="173"/>
      <c r="AK168" s="173"/>
      <c r="AL168" s="394"/>
      <c r="AM168" s="173"/>
      <c r="AN168" s="173"/>
      <c r="AO168" s="387"/>
      <c r="AP168" s="174"/>
      <c r="AQ168" s="174"/>
      <c r="AR168" s="174"/>
      <c r="AS168" s="395"/>
      <c r="AT168" s="396"/>
      <c r="AU168" s="396"/>
      <c r="AV168" s="396"/>
      <c r="AW168" s="396"/>
      <c r="AX168" s="396"/>
      <c r="AY168" s="396"/>
      <c r="AZ168" s="396"/>
      <c r="BA168" s="396"/>
      <c r="BB168" s="397"/>
      <c r="BC168" s="395"/>
      <c r="BD168" s="395"/>
      <c r="BE168" s="281" t="str">
        <f>IF(F168="","",IF(分岐管理シート!D168=1,"","error"))</f>
        <v/>
      </c>
      <c r="BF168" s="282" t="str">
        <f>IF(F168="","",IF(分岐管理シート!E168&gt;0,"","error"))</f>
        <v/>
      </c>
      <c r="BG168" s="283" t="str">
        <f>IF(F168="","",IF(分岐管理シート!G168=0,"error",""))</f>
        <v/>
      </c>
      <c r="BH168" s="283" t="str">
        <f>IF(F168="","",IF(分岐管理シート!H168=0,"error",""))</f>
        <v/>
      </c>
      <c r="BI168" s="284" t="str">
        <f>IF(F168="","",IF(分岐管理シート!I168=2,"","error"))</f>
        <v/>
      </c>
      <c r="BJ168" s="283" t="str">
        <f t="shared" si="12"/>
        <v/>
      </c>
      <c r="BK168" s="283" t="str">
        <f t="shared" si="13"/>
        <v/>
      </c>
      <c r="BL168" s="283" t="str">
        <f>IF(F168="","",IF(AND(分岐管理シート!D168=1,分岐管理シート!K168=1),"","error"))</f>
        <v/>
      </c>
      <c r="BM168" s="281" t="str">
        <f>IF(F168="","",IF(分岐管理シート!L168=2,"","error"))</f>
        <v/>
      </c>
      <c r="BN168" s="283" t="str">
        <f>IF(F168="","",IF(分岐管理シート!M168&lt;1,"error",""))</f>
        <v/>
      </c>
      <c r="BO168" s="283" t="str">
        <f>IF(F168="","",IF(AND(D168="R7_補正",分岐管理シート!M168&lt;12,分岐管理シート!M168&gt;0),"","error"))</f>
        <v/>
      </c>
      <c r="BP168" s="283" t="str">
        <f>IF(AND(分岐管理シート!M168&lt;&gt;1,SUM(分岐管理シート!N168:P168)&gt;0),"error","")</f>
        <v/>
      </c>
      <c r="BQ168" s="282" t="str">
        <f>IF(OR(AND(分岐管理シート!N168=0,OR(分岐管理シート!O168&lt;&gt;0,分岐管理シート!P168&lt;&gt;0)),AND(分岐管理シート!O168=0,分岐管理シート!P168&lt;&gt;0)),"error","")</f>
        <v/>
      </c>
      <c r="BR168" s="285" t="str" cm="1">
        <f t="array" ref="BR168">IF(SUMPRODUCT(COUNTIF(N168:P168,N168:P168))&gt;COUNTA(N168:P168),"error","")</f>
        <v/>
      </c>
      <c r="BS168" s="283" t="str">
        <f t="shared" si="14"/>
        <v/>
      </c>
      <c r="BT168" s="283" t="str">
        <f t="shared" si="15"/>
        <v/>
      </c>
      <c r="BU168" s="283" t="str">
        <f t="shared" si="16"/>
        <v/>
      </c>
      <c r="BV168" s="283" t="str">
        <f t="shared" si="17"/>
        <v/>
      </c>
      <c r="BW168" s="283" t="str">
        <f t="shared" si="20"/>
        <v/>
      </c>
      <c r="BX168" s="283" t="str">
        <f t="shared" si="18"/>
        <v/>
      </c>
      <c r="BY168" s="283" t="str">
        <f>IF(F168="","",IF(PRODUCT(分岐管理シート!AB168:'分岐管理シート'!AE168)=0,"error",""))</f>
        <v/>
      </c>
      <c r="BZ168" s="278" t="str">
        <f>IF(F168="","",IF(AND(AE168="○",分岐管理シート!AF168=0),"error",""))</f>
        <v/>
      </c>
      <c r="CA168" s="283" t="str">
        <f>IF(F168="","",IF(AND(分岐管理シート!AE168&lt;2,実施計画様式!AF168&lt;&gt;""),"error",""))</f>
        <v/>
      </c>
      <c r="CB168" s="282" t="str">
        <f>IF(F168="","",IF(AND(分岐管理シート!D168=1,分岐管理シート!AG168&gt;0,分岐管理シート!AG168&lt;24),"","error"))</f>
        <v/>
      </c>
      <c r="CC168" s="283"/>
      <c r="CD168" s="283" t="str">
        <f>IF(F168="","",IF(OR(分岐管理シート!AI168&lt;14,分岐管理シート!AI168&gt;25,分岐管理シート!AI168&gt;分岐管理シート!AJ168,分岐管理シート!AI168&gt;分岐管理シート!AK168),"error",""))</f>
        <v/>
      </c>
      <c r="CE168" s="283" t="str">
        <f>IF(F168="","",IF(OR(分岐管理シート!AJ168&lt;14,分岐管理シート!AJ168&gt;25,分岐管理シート!AJ168&lt;分岐管理シート!AI168,分岐管理シート!AJ168&gt;分岐管理シート!AK168),"error",""))</f>
        <v/>
      </c>
      <c r="CF168" s="282" t="str">
        <f>IF(F168="","",IF(OR(分岐管理シート!AK168&lt;14,分岐管理シート!AK168&gt;26,分岐管理シート!AK168&lt;分岐管理シート!AI168,分岐管理シート!AK168&lt;分岐管理シート!AJ168),"error",""))</f>
        <v/>
      </c>
      <c r="CG168" s="283" t="str">
        <f>IF(F168="","",IF(AND(AD168="－",分岐管理シート!AK168&gt;25),"error",""))</f>
        <v/>
      </c>
      <c r="CH168" s="283"/>
      <c r="CI168" s="278" t="str">
        <f>IF(F168="","",IF(分岐管理シート!AM168&lt;1,"error",""))</f>
        <v/>
      </c>
      <c r="CJ168" s="283" t="str">
        <f>IF(F168="","",IF(分岐管理シート!AN168&lt;1,"error",""))</f>
        <v/>
      </c>
      <c r="CK168" s="287" t="str">
        <f t="shared" si="19"/>
        <v/>
      </c>
      <c r="CL168" s="283" t="str">
        <f>IF(F168="","",IF(AND(SUM(分岐管理シート!AO168:AR168)&gt;180,分岐管理シート!AS168&lt;1),"error",""))</f>
        <v/>
      </c>
      <c r="CM168" s="283" t="str">
        <f>IF(F168="","",IF(AND(分岐管理シート!D168=1,分岐管理シート!BB168&gt;0,分岐管理シート!BB168&lt;7),"","error"))</f>
        <v/>
      </c>
      <c r="CN168" s="286"/>
      <c r="CO168" s="283" t="str">
        <f>IF(分岐管理シート!BP168=0,"","error")</f>
        <v/>
      </c>
      <c r="CP168" s="340" t="str">
        <f>IF(AND(F168="",SUM(分岐管理シート!D168:BB168)&gt;0),"error","")</f>
        <v/>
      </c>
    </row>
    <row r="169" spans="1:94" ht="55.05" customHeight="1">
      <c r="A169" s="29"/>
      <c r="B169" s="30"/>
      <c r="C169" s="130">
        <v>97</v>
      </c>
      <c r="D169" s="386"/>
      <c r="E169" s="386"/>
      <c r="F169" s="174"/>
      <c r="G169" s="174"/>
      <c r="H169" s="173"/>
      <c r="I169" s="174"/>
      <c r="J169" s="173"/>
      <c r="K169" s="174"/>
      <c r="L169" s="174"/>
      <c r="M169" s="174"/>
      <c r="N169" s="387"/>
      <c r="O169" s="174"/>
      <c r="P169" s="174"/>
      <c r="Q169" s="388"/>
      <c r="R169" s="389">
        <f t="shared" si="11"/>
        <v>0</v>
      </c>
      <c r="S169" s="390">
        <f t="shared" si="21"/>
        <v>0</v>
      </c>
      <c r="T169" s="391"/>
      <c r="U169" s="458"/>
      <c r="V169" s="458"/>
      <c r="W169" s="458"/>
      <c r="X169" s="458"/>
      <c r="Y169" s="391"/>
      <c r="Z169" s="391"/>
      <c r="AA169" s="173"/>
      <c r="AB169" s="174"/>
      <c r="AC169" s="392"/>
      <c r="AD169" s="392"/>
      <c r="AE169" s="392"/>
      <c r="AF169" s="393"/>
      <c r="AG169" s="393"/>
      <c r="AH169" s="393"/>
      <c r="AI169" s="173"/>
      <c r="AJ169" s="173"/>
      <c r="AK169" s="173"/>
      <c r="AL169" s="394"/>
      <c r="AM169" s="173"/>
      <c r="AN169" s="173"/>
      <c r="AO169" s="387"/>
      <c r="AP169" s="174"/>
      <c r="AQ169" s="174"/>
      <c r="AR169" s="174"/>
      <c r="AS169" s="395"/>
      <c r="AT169" s="396"/>
      <c r="AU169" s="396"/>
      <c r="AV169" s="396"/>
      <c r="AW169" s="396"/>
      <c r="AX169" s="396"/>
      <c r="AY169" s="396"/>
      <c r="AZ169" s="396"/>
      <c r="BA169" s="396"/>
      <c r="BB169" s="397"/>
      <c r="BC169" s="395"/>
      <c r="BD169" s="395"/>
      <c r="BE169" s="281" t="str">
        <f>IF(F169="","",IF(分岐管理シート!D169=1,"","error"))</f>
        <v/>
      </c>
      <c r="BF169" s="282" t="str">
        <f>IF(F169="","",IF(分岐管理シート!E169&gt;0,"","error"))</f>
        <v/>
      </c>
      <c r="BG169" s="283" t="str">
        <f>IF(F169="","",IF(分岐管理シート!G169=0,"error",""))</f>
        <v/>
      </c>
      <c r="BH169" s="283" t="str">
        <f>IF(F169="","",IF(分岐管理シート!H169=0,"error",""))</f>
        <v/>
      </c>
      <c r="BI169" s="284" t="str">
        <f>IF(F169="","",IF(分岐管理シート!I169=2,"","error"))</f>
        <v/>
      </c>
      <c r="BJ169" s="283" t="str">
        <f t="shared" si="12"/>
        <v/>
      </c>
      <c r="BK169" s="283" t="str">
        <f t="shared" si="13"/>
        <v/>
      </c>
      <c r="BL169" s="283" t="str">
        <f>IF(F169="","",IF(AND(分岐管理シート!D169=1,分岐管理シート!K169=1),"","error"))</f>
        <v/>
      </c>
      <c r="BM169" s="281" t="str">
        <f>IF(F169="","",IF(分岐管理シート!L169=2,"","error"))</f>
        <v/>
      </c>
      <c r="BN169" s="283" t="str">
        <f>IF(F169="","",IF(分岐管理シート!M169&lt;1,"error",""))</f>
        <v/>
      </c>
      <c r="BO169" s="283" t="str">
        <f>IF(F169="","",IF(AND(D169="R7_補正",分岐管理シート!M169&lt;12,分岐管理シート!M169&gt;0),"","error"))</f>
        <v/>
      </c>
      <c r="BP169" s="283" t="str">
        <f>IF(AND(分岐管理シート!M169&lt;&gt;1,SUM(分岐管理シート!N169:P169)&gt;0),"error","")</f>
        <v/>
      </c>
      <c r="BQ169" s="282" t="str">
        <f>IF(OR(AND(分岐管理シート!N169=0,OR(分岐管理シート!O169&lt;&gt;0,分岐管理シート!P169&lt;&gt;0)),AND(分岐管理シート!O169=0,分岐管理シート!P169&lt;&gt;0)),"error","")</f>
        <v/>
      </c>
      <c r="BR169" s="285" t="str" cm="1">
        <f t="array" ref="BR169">IF(SUMPRODUCT(COUNTIF(N169:P169,N169:P169))&gt;COUNTA(N169:P169),"error","")</f>
        <v/>
      </c>
      <c r="BS169" s="283" t="str">
        <f t="shared" si="14"/>
        <v/>
      </c>
      <c r="BT169" s="283" t="str">
        <f t="shared" si="15"/>
        <v/>
      </c>
      <c r="BU169" s="283" t="str">
        <f t="shared" si="16"/>
        <v/>
      </c>
      <c r="BV169" s="283" t="str">
        <f t="shared" si="17"/>
        <v/>
      </c>
      <c r="BW169" s="283" t="str">
        <f t="shared" si="20"/>
        <v/>
      </c>
      <c r="BX169" s="283" t="str">
        <f t="shared" si="18"/>
        <v/>
      </c>
      <c r="BY169" s="283" t="str">
        <f>IF(F169="","",IF(PRODUCT(分岐管理シート!AB169:'分岐管理シート'!AE169)=0,"error",""))</f>
        <v/>
      </c>
      <c r="BZ169" s="278" t="str">
        <f>IF(F169="","",IF(AND(AE169="○",分岐管理シート!AF169=0),"error",""))</f>
        <v/>
      </c>
      <c r="CA169" s="283" t="str">
        <f>IF(F169="","",IF(AND(分岐管理シート!AE169&lt;2,実施計画様式!AF169&lt;&gt;""),"error",""))</f>
        <v/>
      </c>
      <c r="CB169" s="282" t="str">
        <f>IF(F169="","",IF(AND(分岐管理シート!D169=1,分岐管理シート!AG169&gt;0,分岐管理シート!AG169&lt;24),"","error"))</f>
        <v/>
      </c>
      <c r="CC169" s="283"/>
      <c r="CD169" s="283" t="str">
        <f>IF(F169="","",IF(OR(分岐管理シート!AI169&lt;14,分岐管理シート!AI169&gt;25,分岐管理シート!AI169&gt;分岐管理シート!AJ169,分岐管理シート!AI169&gt;分岐管理シート!AK169),"error",""))</f>
        <v/>
      </c>
      <c r="CE169" s="283" t="str">
        <f>IF(F169="","",IF(OR(分岐管理シート!AJ169&lt;14,分岐管理シート!AJ169&gt;25,分岐管理シート!AJ169&lt;分岐管理シート!AI169,分岐管理シート!AJ169&gt;分岐管理シート!AK169),"error",""))</f>
        <v/>
      </c>
      <c r="CF169" s="282" t="str">
        <f>IF(F169="","",IF(OR(分岐管理シート!AK169&lt;14,分岐管理シート!AK169&gt;26,分岐管理シート!AK169&lt;分岐管理シート!AI169,分岐管理シート!AK169&lt;分岐管理シート!AJ169),"error",""))</f>
        <v/>
      </c>
      <c r="CG169" s="283" t="str">
        <f>IF(F169="","",IF(AND(AD169="－",分岐管理シート!AK169&gt;25),"error",""))</f>
        <v/>
      </c>
      <c r="CH169" s="283"/>
      <c r="CI169" s="278" t="str">
        <f>IF(F169="","",IF(分岐管理シート!AM169&lt;1,"error",""))</f>
        <v/>
      </c>
      <c r="CJ169" s="283" t="str">
        <f>IF(F169="","",IF(分岐管理シート!AN169&lt;1,"error",""))</f>
        <v/>
      </c>
      <c r="CK169" s="287" t="str">
        <f t="shared" si="19"/>
        <v/>
      </c>
      <c r="CL169" s="283" t="str">
        <f>IF(F169="","",IF(AND(SUM(分岐管理シート!AO169:AR169)&gt;180,分岐管理シート!AS169&lt;1),"error",""))</f>
        <v/>
      </c>
      <c r="CM169" s="283" t="str">
        <f>IF(F169="","",IF(AND(分岐管理シート!D169=1,分岐管理シート!BB169&gt;0,分岐管理シート!BB169&lt;7),"","error"))</f>
        <v/>
      </c>
      <c r="CN169" s="286"/>
      <c r="CO169" s="283" t="str">
        <f>IF(分岐管理シート!BP169=0,"","error")</f>
        <v/>
      </c>
      <c r="CP169" s="340" t="str">
        <f>IF(AND(F169="",SUM(分岐管理シート!D169:BB169)&gt;0),"error","")</f>
        <v/>
      </c>
    </row>
    <row r="170" spans="1:94" ht="55.05" customHeight="1">
      <c r="A170" s="29"/>
      <c r="B170" s="30"/>
      <c r="C170" s="130">
        <v>98</v>
      </c>
      <c r="D170" s="386"/>
      <c r="E170" s="386"/>
      <c r="F170" s="174"/>
      <c r="G170" s="174"/>
      <c r="H170" s="173"/>
      <c r="I170" s="174"/>
      <c r="J170" s="173"/>
      <c r="K170" s="174"/>
      <c r="L170" s="174"/>
      <c r="M170" s="174"/>
      <c r="N170" s="387"/>
      <c r="O170" s="174"/>
      <c r="P170" s="398"/>
      <c r="Q170" s="388"/>
      <c r="R170" s="389">
        <f t="shared" si="11"/>
        <v>0</v>
      </c>
      <c r="S170" s="390">
        <f t="shared" si="21"/>
        <v>0</v>
      </c>
      <c r="T170" s="391"/>
      <c r="U170" s="458"/>
      <c r="V170" s="458"/>
      <c r="W170" s="458"/>
      <c r="X170" s="458"/>
      <c r="Y170" s="391"/>
      <c r="Z170" s="391"/>
      <c r="AA170" s="173"/>
      <c r="AB170" s="174"/>
      <c r="AC170" s="392"/>
      <c r="AD170" s="392"/>
      <c r="AE170" s="392"/>
      <c r="AF170" s="393"/>
      <c r="AG170" s="393"/>
      <c r="AH170" s="393"/>
      <c r="AI170" s="173"/>
      <c r="AJ170" s="173"/>
      <c r="AK170" s="173"/>
      <c r="AL170" s="394"/>
      <c r="AM170" s="173"/>
      <c r="AN170" s="173"/>
      <c r="AO170" s="387"/>
      <c r="AP170" s="174"/>
      <c r="AQ170" s="174"/>
      <c r="AR170" s="174"/>
      <c r="AS170" s="395"/>
      <c r="AT170" s="396"/>
      <c r="AU170" s="396"/>
      <c r="AV170" s="396"/>
      <c r="AW170" s="396"/>
      <c r="AX170" s="396"/>
      <c r="AY170" s="396"/>
      <c r="AZ170" s="396"/>
      <c r="BA170" s="396"/>
      <c r="BB170" s="397"/>
      <c r="BC170" s="395"/>
      <c r="BD170" s="395"/>
      <c r="BE170" s="281" t="str">
        <f>IF(F170="","",IF(分岐管理シート!D170=1,"","error"))</f>
        <v/>
      </c>
      <c r="BF170" s="282" t="str">
        <f>IF(F170="","",IF(分岐管理シート!E170&gt;0,"","error"))</f>
        <v/>
      </c>
      <c r="BG170" s="283" t="str">
        <f>IF(F170="","",IF(分岐管理シート!G170=0,"error",""))</f>
        <v/>
      </c>
      <c r="BH170" s="283" t="str">
        <f>IF(F170="","",IF(分岐管理シート!H170=0,"error",""))</f>
        <v/>
      </c>
      <c r="BI170" s="284" t="str">
        <f>IF(F170="","",IF(分岐管理シート!I170=2,"","error"))</f>
        <v/>
      </c>
      <c r="BJ170" s="283" t="str">
        <f t="shared" si="12"/>
        <v/>
      </c>
      <c r="BK170" s="283" t="str">
        <f t="shared" si="13"/>
        <v/>
      </c>
      <c r="BL170" s="283" t="str">
        <f>IF(F170="","",IF(AND(分岐管理シート!D170=1,分岐管理シート!K170=1),"","error"))</f>
        <v/>
      </c>
      <c r="BM170" s="281" t="str">
        <f>IF(F170="","",IF(分岐管理シート!L170=2,"","error"))</f>
        <v/>
      </c>
      <c r="BN170" s="283" t="str">
        <f>IF(F170="","",IF(分岐管理シート!M170&lt;1,"error",""))</f>
        <v/>
      </c>
      <c r="BO170" s="283" t="str">
        <f>IF(F170="","",IF(AND(D170="R7_補正",分岐管理シート!M170&lt;12,分岐管理シート!M170&gt;0),"","error"))</f>
        <v/>
      </c>
      <c r="BP170" s="283" t="str">
        <f>IF(AND(分岐管理シート!M170&lt;&gt;1,SUM(分岐管理シート!N170:P170)&gt;0),"error","")</f>
        <v/>
      </c>
      <c r="BQ170" s="282" t="str">
        <f>IF(OR(AND(分岐管理シート!N170=0,OR(分岐管理シート!O170&lt;&gt;0,分岐管理シート!P170&lt;&gt;0)),AND(分岐管理シート!O170=0,分岐管理シート!P170&lt;&gt;0)),"error","")</f>
        <v/>
      </c>
      <c r="BR170" s="285" t="str" cm="1">
        <f t="array" ref="BR170">IF(SUMPRODUCT(COUNTIF(N170:P170,N170:P170))&gt;COUNTA(N170:P170),"error","")</f>
        <v/>
      </c>
      <c r="BS170" s="283" t="str">
        <f t="shared" si="14"/>
        <v/>
      </c>
      <c r="BT170" s="283" t="str">
        <f t="shared" si="15"/>
        <v/>
      </c>
      <c r="BU170" s="283" t="str">
        <f t="shared" si="16"/>
        <v/>
      </c>
      <c r="BV170" s="283" t="str">
        <f t="shared" si="17"/>
        <v/>
      </c>
      <c r="BW170" s="283" t="str">
        <f t="shared" si="20"/>
        <v/>
      </c>
      <c r="BX170" s="283" t="str">
        <f t="shared" si="18"/>
        <v/>
      </c>
      <c r="BY170" s="283" t="str">
        <f>IF(F170="","",IF(PRODUCT(分岐管理シート!AB170:'分岐管理シート'!AE170)=0,"error",""))</f>
        <v/>
      </c>
      <c r="BZ170" s="278" t="str">
        <f>IF(F170="","",IF(AND(AE170="○",分岐管理シート!AF170=0),"error",""))</f>
        <v/>
      </c>
      <c r="CA170" s="283" t="str">
        <f>IF(F170="","",IF(AND(分岐管理シート!AE170&lt;2,実施計画様式!AF170&lt;&gt;""),"error",""))</f>
        <v/>
      </c>
      <c r="CB170" s="282" t="str">
        <f>IF(F170="","",IF(AND(分岐管理シート!D170=1,分岐管理シート!AG170&gt;0,分岐管理シート!AG170&lt;24),"","error"))</f>
        <v/>
      </c>
      <c r="CC170" s="283"/>
      <c r="CD170" s="283" t="str">
        <f>IF(F170="","",IF(OR(分岐管理シート!AI170&lt;14,分岐管理シート!AI170&gt;25,分岐管理シート!AI170&gt;分岐管理シート!AJ170,分岐管理シート!AI170&gt;分岐管理シート!AK170),"error",""))</f>
        <v/>
      </c>
      <c r="CE170" s="283" t="str">
        <f>IF(F170="","",IF(OR(分岐管理シート!AJ170&lt;14,分岐管理シート!AJ170&gt;25,分岐管理シート!AJ170&lt;分岐管理シート!AI170,分岐管理シート!AJ170&gt;分岐管理シート!AK170),"error",""))</f>
        <v/>
      </c>
      <c r="CF170" s="282" t="str">
        <f>IF(F170="","",IF(OR(分岐管理シート!AK170&lt;14,分岐管理シート!AK170&gt;26,分岐管理シート!AK170&lt;分岐管理シート!AI170,分岐管理シート!AK170&lt;分岐管理シート!AJ170),"error",""))</f>
        <v/>
      </c>
      <c r="CG170" s="283" t="str">
        <f>IF(F170="","",IF(AND(AD170="－",分岐管理シート!AK170&gt;25),"error",""))</f>
        <v/>
      </c>
      <c r="CH170" s="283"/>
      <c r="CI170" s="278" t="str">
        <f>IF(F170="","",IF(分岐管理シート!AM170&lt;1,"error",""))</f>
        <v/>
      </c>
      <c r="CJ170" s="283" t="str">
        <f>IF(F170="","",IF(分岐管理シート!AN170&lt;1,"error",""))</f>
        <v/>
      </c>
      <c r="CK170" s="287" t="str">
        <f t="shared" si="19"/>
        <v/>
      </c>
      <c r="CL170" s="283" t="str">
        <f>IF(F170="","",IF(AND(SUM(分岐管理シート!AO170:AR170)&gt;180,分岐管理シート!AS170&lt;1),"error",""))</f>
        <v/>
      </c>
      <c r="CM170" s="283" t="str">
        <f>IF(F170="","",IF(AND(分岐管理シート!D170=1,分岐管理シート!BB170&gt;0,分岐管理シート!BB170&lt;7),"","error"))</f>
        <v/>
      </c>
      <c r="CN170" s="286"/>
      <c r="CO170" s="283" t="str">
        <f>IF(分岐管理シート!BP170=0,"","error")</f>
        <v/>
      </c>
      <c r="CP170" s="340" t="str">
        <f>IF(AND(F170="",SUM(分岐管理シート!D170:BB170)&gt;0),"error","")</f>
        <v/>
      </c>
    </row>
    <row r="171" spans="1:94" ht="55.05" customHeight="1">
      <c r="A171" s="29"/>
      <c r="B171" s="30"/>
      <c r="C171" s="130">
        <v>99</v>
      </c>
      <c r="D171" s="386"/>
      <c r="E171" s="386"/>
      <c r="F171" s="174"/>
      <c r="G171" s="174"/>
      <c r="H171" s="173"/>
      <c r="I171" s="174"/>
      <c r="J171" s="173"/>
      <c r="K171" s="174"/>
      <c r="L171" s="174"/>
      <c r="M171" s="174"/>
      <c r="N171" s="387"/>
      <c r="O171" s="174"/>
      <c r="P171" s="174"/>
      <c r="Q171" s="388"/>
      <c r="R171" s="389">
        <f t="shared" si="11"/>
        <v>0</v>
      </c>
      <c r="S171" s="390">
        <f t="shared" si="21"/>
        <v>0</v>
      </c>
      <c r="T171" s="391"/>
      <c r="U171" s="458"/>
      <c r="V171" s="458"/>
      <c r="W171" s="458"/>
      <c r="X171" s="458"/>
      <c r="Y171" s="391"/>
      <c r="Z171" s="391"/>
      <c r="AA171" s="173"/>
      <c r="AB171" s="174"/>
      <c r="AC171" s="392"/>
      <c r="AD171" s="392"/>
      <c r="AE171" s="392"/>
      <c r="AF171" s="393"/>
      <c r="AG171" s="393"/>
      <c r="AH171" s="393"/>
      <c r="AI171" s="173"/>
      <c r="AJ171" s="173"/>
      <c r="AK171" s="173"/>
      <c r="AL171" s="394"/>
      <c r="AM171" s="173"/>
      <c r="AN171" s="173"/>
      <c r="AO171" s="387"/>
      <c r="AP171" s="174"/>
      <c r="AQ171" s="174"/>
      <c r="AR171" s="174"/>
      <c r="AS171" s="395"/>
      <c r="AT171" s="396"/>
      <c r="AU171" s="396"/>
      <c r="AV171" s="396"/>
      <c r="AW171" s="396"/>
      <c r="AX171" s="396"/>
      <c r="AY171" s="396"/>
      <c r="AZ171" s="396"/>
      <c r="BA171" s="396"/>
      <c r="BB171" s="397"/>
      <c r="BC171" s="395"/>
      <c r="BD171" s="395"/>
      <c r="BE171" s="281" t="str">
        <f>IF(F171="","",IF(分岐管理シート!D171=1,"","error"))</f>
        <v/>
      </c>
      <c r="BF171" s="282" t="str">
        <f>IF(F171="","",IF(分岐管理シート!E171&gt;0,"","error"))</f>
        <v/>
      </c>
      <c r="BG171" s="283" t="str">
        <f>IF(F171="","",IF(分岐管理シート!G171=0,"error",""))</f>
        <v/>
      </c>
      <c r="BH171" s="283" t="str">
        <f>IF(F171="","",IF(分岐管理シート!H171=0,"error",""))</f>
        <v/>
      </c>
      <c r="BI171" s="284" t="str">
        <f>IF(F171="","",IF(分岐管理シート!I171=2,"","error"))</f>
        <v/>
      </c>
      <c r="BJ171" s="283" t="str">
        <f t="shared" si="12"/>
        <v/>
      </c>
      <c r="BK171" s="283" t="str">
        <f t="shared" si="13"/>
        <v/>
      </c>
      <c r="BL171" s="283" t="str">
        <f>IF(F171="","",IF(AND(分岐管理シート!D171=1,分岐管理シート!K171=1),"","error"))</f>
        <v/>
      </c>
      <c r="BM171" s="281" t="str">
        <f>IF(F171="","",IF(分岐管理シート!L171=2,"","error"))</f>
        <v/>
      </c>
      <c r="BN171" s="283" t="str">
        <f>IF(F171="","",IF(分岐管理シート!M171&lt;1,"error",""))</f>
        <v/>
      </c>
      <c r="BO171" s="283" t="str">
        <f>IF(F171="","",IF(AND(D171="R7_補正",分岐管理シート!M171&lt;12,分岐管理シート!M171&gt;0),"","error"))</f>
        <v/>
      </c>
      <c r="BP171" s="283" t="str">
        <f>IF(AND(分岐管理シート!M171&lt;&gt;1,SUM(分岐管理シート!N171:P171)&gt;0),"error","")</f>
        <v/>
      </c>
      <c r="BQ171" s="282" t="str">
        <f>IF(OR(AND(分岐管理シート!N171=0,OR(分岐管理シート!O171&lt;&gt;0,分岐管理シート!P171&lt;&gt;0)),AND(分岐管理シート!O171=0,分岐管理シート!P171&lt;&gt;0)),"error","")</f>
        <v/>
      </c>
      <c r="BR171" s="285" t="str" cm="1">
        <f t="array" ref="BR171">IF(SUMPRODUCT(COUNTIF(N171:P171,N171:P171))&gt;COUNTA(N171:P171),"error","")</f>
        <v/>
      </c>
      <c r="BS171" s="283" t="str">
        <f t="shared" si="14"/>
        <v/>
      </c>
      <c r="BT171" s="283" t="str">
        <f t="shared" si="15"/>
        <v/>
      </c>
      <c r="BU171" s="283" t="str">
        <f t="shared" si="16"/>
        <v/>
      </c>
      <c r="BV171" s="283" t="str">
        <f t="shared" si="17"/>
        <v/>
      </c>
      <c r="BW171" s="283" t="str">
        <f t="shared" si="20"/>
        <v/>
      </c>
      <c r="BX171" s="283" t="str">
        <f t="shared" si="18"/>
        <v/>
      </c>
      <c r="BY171" s="283" t="str">
        <f>IF(F171="","",IF(PRODUCT(分岐管理シート!AB171:'分岐管理シート'!AE171)=0,"error",""))</f>
        <v/>
      </c>
      <c r="BZ171" s="278" t="str">
        <f>IF(F171="","",IF(AND(AE171="○",分岐管理シート!AF171=0),"error",""))</f>
        <v/>
      </c>
      <c r="CA171" s="283" t="str">
        <f>IF(F171="","",IF(AND(分岐管理シート!AE171&lt;2,実施計画様式!AF171&lt;&gt;""),"error",""))</f>
        <v/>
      </c>
      <c r="CB171" s="282" t="str">
        <f>IF(F171="","",IF(AND(分岐管理シート!D171=1,分岐管理シート!AG171&gt;0,分岐管理シート!AG171&lt;24),"","error"))</f>
        <v/>
      </c>
      <c r="CC171" s="283"/>
      <c r="CD171" s="283" t="str">
        <f>IF(F171="","",IF(OR(分岐管理シート!AI171&lt;14,分岐管理シート!AI171&gt;25,分岐管理シート!AI171&gt;分岐管理シート!AJ171,分岐管理シート!AI171&gt;分岐管理シート!AK171),"error",""))</f>
        <v/>
      </c>
      <c r="CE171" s="283" t="str">
        <f>IF(F171="","",IF(OR(分岐管理シート!AJ171&lt;14,分岐管理シート!AJ171&gt;25,分岐管理シート!AJ171&lt;分岐管理シート!AI171,分岐管理シート!AJ171&gt;分岐管理シート!AK171),"error",""))</f>
        <v/>
      </c>
      <c r="CF171" s="282" t="str">
        <f>IF(F171="","",IF(OR(分岐管理シート!AK171&lt;14,分岐管理シート!AK171&gt;26,分岐管理シート!AK171&lt;分岐管理シート!AI171,分岐管理シート!AK171&lt;分岐管理シート!AJ171),"error",""))</f>
        <v/>
      </c>
      <c r="CG171" s="283" t="str">
        <f>IF(F171="","",IF(AND(AD171="－",分岐管理シート!AK171&gt;25),"error",""))</f>
        <v/>
      </c>
      <c r="CH171" s="283"/>
      <c r="CI171" s="278" t="str">
        <f>IF(F171="","",IF(分岐管理シート!AM171&lt;1,"error",""))</f>
        <v/>
      </c>
      <c r="CJ171" s="283" t="str">
        <f>IF(F171="","",IF(分岐管理シート!AN171&lt;1,"error",""))</f>
        <v/>
      </c>
      <c r="CK171" s="287" t="str">
        <f t="shared" si="19"/>
        <v/>
      </c>
      <c r="CL171" s="283" t="str">
        <f>IF(F171="","",IF(AND(SUM(分岐管理シート!AO171:AR171)&gt;180,分岐管理シート!AS171&lt;1),"error",""))</f>
        <v/>
      </c>
      <c r="CM171" s="283" t="str">
        <f>IF(F171="","",IF(AND(分岐管理シート!D171=1,分岐管理シート!BB171&gt;0,分岐管理シート!BB171&lt;7),"","error"))</f>
        <v/>
      </c>
      <c r="CN171" s="286"/>
      <c r="CO171" s="283" t="str">
        <f>IF(分岐管理シート!BP171=0,"","error")</f>
        <v/>
      </c>
      <c r="CP171" s="340" t="str">
        <f>IF(AND(F171="",SUM(分岐管理シート!D171:BB171)&gt;0),"error","")</f>
        <v/>
      </c>
    </row>
    <row r="172" spans="1:94" ht="55.05" customHeight="1">
      <c r="A172" s="29"/>
      <c r="B172" s="30"/>
      <c r="C172" s="130">
        <v>100</v>
      </c>
      <c r="D172" s="386"/>
      <c r="E172" s="386"/>
      <c r="F172" s="174"/>
      <c r="G172" s="174"/>
      <c r="H172" s="173"/>
      <c r="I172" s="174"/>
      <c r="J172" s="173"/>
      <c r="K172" s="174"/>
      <c r="L172" s="174"/>
      <c r="M172" s="174"/>
      <c r="N172" s="387"/>
      <c r="O172" s="174"/>
      <c r="P172" s="398"/>
      <c r="Q172" s="388"/>
      <c r="R172" s="389">
        <f t="shared" si="11"/>
        <v>0</v>
      </c>
      <c r="S172" s="390">
        <f t="shared" si="21"/>
        <v>0</v>
      </c>
      <c r="T172" s="391"/>
      <c r="U172" s="458"/>
      <c r="V172" s="458"/>
      <c r="W172" s="458"/>
      <c r="X172" s="458"/>
      <c r="Y172" s="391"/>
      <c r="Z172" s="391"/>
      <c r="AA172" s="173"/>
      <c r="AB172" s="174"/>
      <c r="AC172" s="392"/>
      <c r="AD172" s="392"/>
      <c r="AE172" s="392"/>
      <c r="AF172" s="393"/>
      <c r="AG172" s="393"/>
      <c r="AH172" s="393"/>
      <c r="AI172" s="173"/>
      <c r="AJ172" s="173"/>
      <c r="AK172" s="173"/>
      <c r="AL172" s="394"/>
      <c r="AM172" s="173"/>
      <c r="AN172" s="173"/>
      <c r="AO172" s="387"/>
      <c r="AP172" s="174"/>
      <c r="AQ172" s="174"/>
      <c r="AR172" s="174"/>
      <c r="AS172" s="395"/>
      <c r="AT172" s="396"/>
      <c r="AU172" s="396"/>
      <c r="AV172" s="396"/>
      <c r="AW172" s="396"/>
      <c r="AX172" s="396"/>
      <c r="AY172" s="396"/>
      <c r="AZ172" s="396"/>
      <c r="BA172" s="396"/>
      <c r="BB172" s="397"/>
      <c r="BC172" s="395"/>
      <c r="BD172" s="395"/>
      <c r="BE172" s="281" t="str">
        <f>IF(F172="","",IF(分岐管理シート!D172=1,"","error"))</f>
        <v/>
      </c>
      <c r="BF172" s="282" t="str">
        <f>IF(F172="","",IF(分岐管理シート!E172&gt;0,"","error"))</f>
        <v/>
      </c>
      <c r="BG172" s="283" t="str">
        <f>IF(F172="","",IF(分岐管理シート!G172=0,"error",""))</f>
        <v/>
      </c>
      <c r="BH172" s="283" t="str">
        <f>IF(F172="","",IF(分岐管理シート!H172=0,"error",""))</f>
        <v/>
      </c>
      <c r="BI172" s="284" t="str">
        <f>IF(F172="","",IF(分岐管理シート!I172=2,"","error"))</f>
        <v/>
      </c>
      <c r="BJ172" s="283" t="str">
        <f t="shared" si="12"/>
        <v/>
      </c>
      <c r="BK172" s="283" t="str">
        <f t="shared" si="13"/>
        <v/>
      </c>
      <c r="BL172" s="283" t="str">
        <f>IF(F172="","",IF(AND(分岐管理シート!D172=1,分岐管理シート!K172=1),"","error"))</f>
        <v/>
      </c>
      <c r="BM172" s="281" t="str">
        <f>IF(F172="","",IF(分岐管理シート!L172=2,"","error"))</f>
        <v/>
      </c>
      <c r="BN172" s="283" t="str">
        <f>IF(F172="","",IF(分岐管理シート!M172&lt;1,"error",""))</f>
        <v/>
      </c>
      <c r="BO172" s="283" t="str">
        <f>IF(F172="","",IF(AND(D172="R7_補正",分岐管理シート!M172&lt;12,分岐管理シート!M172&gt;0),"","error"))</f>
        <v/>
      </c>
      <c r="BP172" s="283" t="str">
        <f>IF(AND(分岐管理シート!M172&lt;&gt;1,SUM(分岐管理シート!N172:P172)&gt;0),"error","")</f>
        <v/>
      </c>
      <c r="BQ172" s="282" t="str">
        <f>IF(OR(AND(分岐管理シート!N172=0,OR(分岐管理シート!O172&lt;&gt;0,分岐管理シート!P172&lt;&gt;0)),AND(分岐管理シート!O172=0,分岐管理シート!P172&lt;&gt;0)),"error","")</f>
        <v/>
      </c>
      <c r="BR172" s="285" t="str" cm="1">
        <f t="array" ref="BR172">IF(SUMPRODUCT(COUNTIF(N172:P172,N172:P172))&gt;COUNTA(N172:P172),"error","")</f>
        <v/>
      </c>
      <c r="BS172" s="283" t="str">
        <f t="shared" si="14"/>
        <v/>
      </c>
      <c r="BT172" s="283" t="str">
        <f t="shared" si="15"/>
        <v/>
      </c>
      <c r="BU172" s="283" t="str">
        <f t="shared" si="16"/>
        <v/>
      </c>
      <c r="BV172" s="283" t="str">
        <f t="shared" si="17"/>
        <v/>
      </c>
      <c r="BW172" s="283" t="str">
        <f t="shared" si="20"/>
        <v/>
      </c>
      <c r="BX172" s="283" t="str">
        <f t="shared" si="18"/>
        <v/>
      </c>
      <c r="BY172" s="283" t="str">
        <f>IF(F172="","",IF(PRODUCT(分岐管理シート!AB172:'分岐管理シート'!AE172)=0,"error",""))</f>
        <v/>
      </c>
      <c r="BZ172" s="278" t="str">
        <f>IF(F172="","",IF(AND(AE172="○",分岐管理シート!AF172=0),"error",""))</f>
        <v/>
      </c>
      <c r="CA172" s="283" t="str">
        <f>IF(F172="","",IF(AND(分岐管理シート!AE172&lt;2,実施計画様式!AF172&lt;&gt;""),"error",""))</f>
        <v/>
      </c>
      <c r="CB172" s="282" t="str">
        <f>IF(F172="","",IF(AND(分岐管理シート!D172=1,分岐管理シート!AG172&gt;0,分岐管理シート!AG172&lt;24),"","error"))</f>
        <v/>
      </c>
      <c r="CC172" s="283"/>
      <c r="CD172" s="283" t="str">
        <f>IF(F172="","",IF(OR(分岐管理シート!AI172&lt;14,分岐管理シート!AI172&gt;25,分岐管理シート!AI172&gt;分岐管理シート!AJ172,分岐管理シート!AI172&gt;分岐管理シート!AK172),"error",""))</f>
        <v/>
      </c>
      <c r="CE172" s="283" t="str">
        <f>IF(F172="","",IF(OR(分岐管理シート!AJ172&lt;14,分岐管理シート!AJ172&gt;25,分岐管理シート!AJ172&lt;分岐管理シート!AI172,分岐管理シート!AJ172&gt;分岐管理シート!AK172),"error",""))</f>
        <v/>
      </c>
      <c r="CF172" s="282" t="str">
        <f>IF(F172="","",IF(OR(分岐管理シート!AK172&lt;14,分岐管理シート!AK172&gt;26,分岐管理シート!AK172&lt;分岐管理シート!AI172,分岐管理シート!AK172&lt;分岐管理シート!AJ172),"error",""))</f>
        <v/>
      </c>
      <c r="CG172" s="283" t="str">
        <f>IF(F172="","",IF(AND(AD172="－",分岐管理シート!AK172&gt;25),"error",""))</f>
        <v/>
      </c>
      <c r="CH172" s="283"/>
      <c r="CI172" s="278" t="str">
        <f>IF(F172="","",IF(分岐管理シート!AM172&lt;1,"error",""))</f>
        <v/>
      </c>
      <c r="CJ172" s="283" t="str">
        <f>IF(F172="","",IF(分岐管理シート!AN172&lt;1,"error",""))</f>
        <v/>
      </c>
      <c r="CK172" s="287" t="str">
        <f t="shared" si="19"/>
        <v/>
      </c>
      <c r="CL172" s="283" t="str">
        <f>IF(F172="","",IF(AND(SUM(分岐管理シート!AO172:AR172)&gt;180,分岐管理シート!AS172&lt;1),"error",""))</f>
        <v/>
      </c>
      <c r="CM172" s="283" t="str">
        <f>IF(F172="","",IF(AND(分岐管理シート!D172=1,分岐管理シート!BB172&gt;0,分岐管理シート!BB172&lt;7),"","error"))</f>
        <v/>
      </c>
      <c r="CN172" s="286"/>
      <c r="CO172" s="283" t="str">
        <f>IF(分岐管理シート!BP172=0,"","error")</f>
        <v/>
      </c>
      <c r="CP172" s="340" t="str">
        <f>IF(AND(F172="",SUM(分岐管理シート!D172:BB172)&gt;0),"error","")</f>
        <v/>
      </c>
    </row>
    <row r="173" spans="1:94" ht="55.05" customHeight="1">
      <c r="A173" s="29"/>
      <c r="B173" s="30"/>
      <c r="C173" s="130">
        <v>101</v>
      </c>
      <c r="D173" s="386"/>
      <c r="E173" s="386"/>
      <c r="F173" s="174"/>
      <c r="G173" s="174"/>
      <c r="H173" s="173"/>
      <c r="I173" s="174"/>
      <c r="J173" s="173"/>
      <c r="K173" s="174"/>
      <c r="L173" s="174"/>
      <c r="M173" s="174"/>
      <c r="N173" s="387"/>
      <c r="O173" s="174"/>
      <c r="P173" s="174"/>
      <c r="Q173" s="388"/>
      <c r="R173" s="389">
        <f t="shared" si="11"/>
        <v>0</v>
      </c>
      <c r="S173" s="390">
        <f t="shared" si="21"/>
        <v>0</v>
      </c>
      <c r="T173" s="391"/>
      <c r="U173" s="458"/>
      <c r="V173" s="458"/>
      <c r="W173" s="458"/>
      <c r="X173" s="458"/>
      <c r="Y173" s="391"/>
      <c r="Z173" s="391"/>
      <c r="AA173" s="173"/>
      <c r="AB173" s="174"/>
      <c r="AC173" s="392"/>
      <c r="AD173" s="392"/>
      <c r="AE173" s="392"/>
      <c r="AF173" s="393"/>
      <c r="AG173" s="393"/>
      <c r="AH173" s="393"/>
      <c r="AI173" s="173"/>
      <c r="AJ173" s="173"/>
      <c r="AK173" s="173"/>
      <c r="AL173" s="394"/>
      <c r="AM173" s="173"/>
      <c r="AN173" s="173"/>
      <c r="AO173" s="387"/>
      <c r="AP173" s="174"/>
      <c r="AQ173" s="174"/>
      <c r="AR173" s="174"/>
      <c r="AS173" s="395"/>
      <c r="AT173" s="396"/>
      <c r="AU173" s="396"/>
      <c r="AV173" s="396"/>
      <c r="AW173" s="396"/>
      <c r="AX173" s="396"/>
      <c r="AY173" s="396"/>
      <c r="AZ173" s="396"/>
      <c r="BA173" s="396"/>
      <c r="BB173" s="397"/>
      <c r="BC173" s="395"/>
      <c r="BD173" s="395"/>
      <c r="BE173" s="281" t="str">
        <f>IF(F173="","",IF(分岐管理シート!D173=1,"","error"))</f>
        <v/>
      </c>
      <c r="BF173" s="282" t="str">
        <f>IF(F173="","",IF(分岐管理シート!E173&gt;0,"","error"))</f>
        <v/>
      </c>
      <c r="BG173" s="283" t="str">
        <f>IF(F173="","",IF(分岐管理シート!G173=0,"error",""))</f>
        <v/>
      </c>
      <c r="BH173" s="283" t="str">
        <f>IF(F173="","",IF(分岐管理シート!H173=0,"error",""))</f>
        <v/>
      </c>
      <c r="BI173" s="284" t="str">
        <f>IF(F173="","",IF(分岐管理シート!I173=2,"","error"))</f>
        <v/>
      </c>
      <c r="BJ173" s="283" t="str">
        <f t="shared" si="12"/>
        <v/>
      </c>
      <c r="BK173" s="283" t="str">
        <f t="shared" si="13"/>
        <v/>
      </c>
      <c r="BL173" s="283" t="str">
        <f>IF(F173="","",IF(AND(分岐管理シート!D173=1,分岐管理シート!K173=1),"","error"))</f>
        <v/>
      </c>
      <c r="BM173" s="281" t="str">
        <f>IF(F173="","",IF(分岐管理シート!L173=2,"","error"))</f>
        <v/>
      </c>
      <c r="BN173" s="283" t="str">
        <f>IF(F173="","",IF(分岐管理シート!M173&lt;1,"error",""))</f>
        <v/>
      </c>
      <c r="BO173" s="283" t="str">
        <f>IF(F173="","",IF(AND(D173="R7_補正",分岐管理シート!M173&lt;12,分岐管理シート!M173&gt;0),"","error"))</f>
        <v/>
      </c>
      <c r="BP173" s="283" t="str">
        <f>IF(AND(分岐管理シート!M173&lt;&gt;1,SUM(分岐管理シート!N173:P173)&gt;0),"error","")</f>
        <v/>
      </c>
      <c r="BQ173" s="282" t="str">
        <f>IF(OR(AND(分岐管理シート!N173=0,OR(分岐管理シート!O173&lt;&gt;0,分岐管理シート!P173&lt;&gt;0)),AND(分岐管理シート!O173=0,分岐管理シート!P173&lt;&gt;0)),"error","")</f>
        <v/>
      </c>
      <c r="BR173" s="285" t="str" cm="1">
        <f t="array" ref="BR173">IF(SUMPRODUCT(COUNTIF(N173:P173,N173:P173))&gt;COUNTA(N173:P173),"error","")</f>
        <v/>
      </c>
      <c r="BS173" s="283" t="str">
        <f t="shared" si="14"/>
        <v/>
      </c>
      <c r="BT173" s="283" t="str">
        <f t="shared" si="15"/>
        <v/>
      </c>
      <c r="BU173" s="283" t="str">
        <f t="shared" si="16"/>
        <v/>
      </c>
      <c r="BV173" s="283" t="str">
        <f t="shared" si="17"/>
        <v/>
      </c>
      <c r="BW173" s="283" t="str">
        <f t="shared" si="20"/>
        <v/>
      </c>
      <c r="BX173" s="283" t="str">
        <f t="shared" si="18"/>
        <v/>
      </c>
      <c r="BY173" s="283" t="str">
        <f>IF(F173="","",IF(PRODUCT(分岐管理シート!AB173:'分岐管理シート'!AE173)=0,"error",""))</f>
        <v/>
      </c>
      <c r="BZ173" s="278" t="str">
        <f>IF(F173="","",IF(AND(AE173="○",分岐管理シート!AF173=0),"error",""))</f>
        <v/>
      </c>
      <c r="CA173" s="283" t="str">
        <f>IF(F173="","",IF(AND(分岐管理シート!AE173&lt;2,実施計画様式!AF173&lt;&gt;""),"error",""))</f>
        <v/>
      </c>
      <c r="CB173" s="282" t="str">
        <f>IF(F173="","",IF(AND(分岐管理シート!D173=1,分岐管理シート!AG173&gt;0,分岐管理シート!AG173&lt;24),"","error"))</f>
        <v/>
      </c>
      <c r="CC173" s="283"/>
      <c r="CD173" s="283" t="str">
        <f>IF(F173="","",IF(OR(分岐管理シート!AI173&lt;14,分岐管理シート!AI173&gt;25,分岐管理シート!AI173&gt;分岐管理シート!AJ173,分岐管理シート!AI173&gt;分岐管理シート!AK173),"error",""))</f>
        <v/>
      </c>
      <c r="CE173" s="283" t="str">
        <f>IF(F173="","",IF(OR(分岐管理シート!AJ173&lt;14,分岐管理シート!AJ173&gt;25,分岐管理シート!AJ173&lt;分岐管理シート!AI173,分岐管理シート!AJ173&gt;分岐管理シート!AK173),"error",""))</f>
        <v/>
      </c>
      <c r="CF173" s="282" t="str">
        <f>IF(F173="","",IF(OR(分岐管理シート!AK173&lt;14,分岐管理シート!AK173&gt;26,分岐管理シート!AK173&lt;分岐管理シート!AI173,分岐管理シート!AK173&lt;分岐管理シート!AJ173),"error",""))</f>
        <v/>
      </c>
      <c r="CG173" s="283" t="str">
        <f>IF(F173="","",IF(AND(AD173="－",分岐管理シート!AK173&gt;25),"error",""))</f>
        <v/>
      </c>
      <c r="CH173" s="283"/>
      <c r="CI173" s="278" t="str">
        <f>IF(F173="","",IF(分岐管理シート!AM173&lt;1,"error",""))</f>
        <v/>
      </c>
      <c r="CJ173" s="283" t="str">
        <f>IF(F173="","",IF(分岐管理シート!AN173&lt;1,"error",""))</f>
        <v/>
      </c>
      <c r="CK173" s="287" t="str">
        <f t="shared" si="19"/>
        <v/>
      </c>
      <c r="CL173" s="283" t="str">
        <f>IF(F173="","",IF(AND(SUM(分岐管理シート!AO173:AR173)&gt;180,分岐管理シート!AS173&lt;1),"error",""))</f>
        <v/>
      </c>
      <c r="CM173" s="283" t="str">
        <f>IF(F173="","",IF(AND(分岐管理シート!D173=1,分岐管理シート!BB173&gt;0,分岐管理シート!BB173&lt;7),"","error"))</f>
        <v/>
      </c>
      <c r="CN173" s="286"/>
      <c r="CO173" s="283" t="str">
        <f>IF(分岐管理シート!BP173=0,"","error")</f>
        <v/>
      </c>
      <c r="CP173" s="340" t="str">
        <f>IF(AND(F173="",SUM(分岐管理シート!D173:BB173)&gt;0),"error","")</f>
        <v/>
      </c>
    </row>
    <row r="174" spans="1:94" ht="55.05" customHeight="1">
      <c r="A174" s="29"/>
      <c r="B174" s="30"/>
      <c r="C174" s="130">
        <v>102</v>
      </c>
      <c r="D174" s="386"/>
      <c r="E174" s="386"/>
      <c r="F174" s="174"/>
      <c r="G174" s="174"/>
      <c r="H174" s="173"/>
      <c r="I174" s="174"/>
      <c r="J174" s="173"/>
      <c r="K174" s="174"/>
      <c r="L174" s="174"/>
      <c r="M174" s="174"/>
      <c r="N174" s="387"/>
      <c r="O174" s="174"/>
      <c r="P174" s="398"/>
      <c r="Q174" s="388"/>
      <c r="R174" s="389">
        <f t="shared" si="11"/>
        <v>0</v>
      </c>
      <c r="S174" s="390">
        <f t="shared" si="21"/>
        <v>0</v>
      </c>
      <c r="T174" s="391"/>
      <c r="U174" s="458"/>
      <c r="V174" s="458"/>
      <c r="W174" s="458"/>
      <c r="X174" s="458"/>
      <c r="Y174" s="391"/>
      <c r="Z174" s="391"/>
      <c r="AA174" s="173"/>
      <c r="AB174" s="174"/>
      <c r="AC174" s="392"/>
      <c r="AD174" s="392"/>
      <c r="AE174" s="392"/>
      <c r="AF174" s="393"/>
      <c r="AG174" s="393"/>
      <c r="AH174" s="393"/>
      <c r="AI174" s="173"/>
      <c r="AJ174" s="173"/>
      <c r="AK174" s="173"/>
      <c r="AL174" s="394"/>
      <c r="AM174" s="173"/>
      <c r="AN174" s="173"/>
      <c r="AO174" s="387"/>
      <c r="AP174" s="174"/>
      <c r="AQ174" s="174"/>
      <c r="AR174" s="174"/>
      <c r="AS174" s="395"/>
      <c r="AT174" s="396"/>
      <c r="AU174" s="396"/>
      <c r="AV174" s="396"/>
      <c r="AW174" s="396"/>
      <c r="AX174" s="396"/>
      <c r="AY174" s="396"/>
      <c r="AZ174" s="396"/>
      <c r="BA174" s="396"/>
      <c r="BB174" s="397"/>
      <c r="BC174" s="395"/>
      <c r="BD174" s="395"/>
      <c r="BE174" s="281" t="str">
        <f>IF(F174="","",IF(分岐管理シート!D174=1,"","error"))</f>
        <v/>
      </c>
      <c r="BF174" s="282" t="str">
        <f>IF(F174="","",IF(分岐管理シート!E174&gt;0,"","error"))</f>
        <v/>
      </c>
      <c r="BG174" s="283" t="str">
        <f>IF(F174="","",IF(分岐管理シート!G174=0,"error",""))</f>
        <v/>
      </c>
      <c r="BH174" s="283" t="str">
        <f>IF(F174="","",IF(分岐管理シート!H174=0,"error",""))</f>
        <v/>
      </c>
      <c r="BI174" s="284" t="str">
        <f>IF(F174="","",IF(分岐管理シート!I174=2,"","error"))</f>
        <v/>
      </c>
      <c r="BJ174" s="283" t="str">
        <f t="shared" si="12"/>
        <v/>
      </c>
      <c r="BK174" s="283" t="str">
        <f t="shared" si="13"/>
        <v/>
      </c>
      <c r="BL174" s="283" t="str">
        <f>IF(F174="","",IF(AND(分岐管理シート!D174=1,分岐管理シート!K174=1),"","error"))</f>
        <v/>
      </c>
      <c r="BM174" s="281" t="str">
        <f>IF(F174="","",IF(分岐管理シート!L174=2,"","error"))</f>
        <v/>
      </c>
      <c r="BN174" s="283" t="str">
        <f>IF(F174="","",IF(分岐管理シート!M174&lt;1,"error",""))</f>
        <v/>
      </c>
      <c r="BO174" s="283" t="str">
        <f>IF(F174="","",IF(AND(D174="R7_補正",分岐管理シート!M174&lt;12,分岐管理シート!M174&gt;0),"","error"))</f>
        <v/>
      </c>
      <c r="BP174" s="283" t="str">
        <f>IF(AND(分岐管理シート!M174&lt;&gt;1,SUM(分岐管理シート!N174:P174)&gt;0),"error","")</f>
        <v/>
      </c>
      <c r="BQ174" s="282" t="str">
        <f>IF(OR(AND(分岐管理シート!N174=0,OR(分岐管理シート!O174&lt;&gt;0,分岐管理シート!P174&lt;&gt;0)),AND(分岐管理シート!O174=0,分岐管理シート!P174&lt;&gt;0)),"error","")</f>
        <v/>
      </c>
      <c r="BR174" s="285" t="str" cm="1">
        <f t="array" ref="BR174">IF(SUMPRODUCT(COUNTIF(N174:P174,N174:P174))&gt;COUNTA(N174:P174),"error","")</f>
        <v/>
      </c>
      <c r="BS174" s="283" t="str">
        <f t="shared" si="14"/>
        <v/>
      </c>
      <c r="BT174" s="283" t="str">
        <f t="shared" si="15"/>
        <v/>
      </c>
      <c r="BU174" s="283" t="str">
        <f t="shared" si="16"/>
        <v/>
      </c>
      <c r="BV174" s="283" t="str">
        <f t="shared" si="17"/>
        <v/>
      </c>
      <c r="BW174" s="283" t="str">
        <f t="shared" si="20"/>
        <v/>
      </c>
      <c r="BX174" s="283" t="str">
        <f t="shared" si="18"/>
        <v/>
      </c>
      <c r="BY174" s="283" t="str">
        <f>IF(F174="","",IF(PRODUCT(分岐管理シート!AB174:'分岐管理シート'!AE174)=0,"error",""))</f>
        <v/>
      </c>
      <c r="BZ174" s="278" t="str">
        <f>IF(F174="","",IF(AND(AE174="○",分岐管理シート!AF174=0),"error",""))</f>
        <v/>
      </c>
      <c r="CA174" s="283" t="str">
        <f>IF(F174="","",IF(AND(分岐管理シート!AE174&lt;2,実施計画様式!AF174&lt;&gt;""),"error",""))</f>
        <v/>
      </c>
      <c r="CB174" s="282" t="str">
        <f>IF(F174="","",IF(AND(分岐管理シート!D174=1,分岐管理シート!AG174&gt;0,分岐管理シート!AG174&lt;24),"","error"))</f>
        <v/>
      </c>
      <c r="CC174" s="283"/>
      <c r="CD174" s="283" t="str">
        <f>IF(F174="","",IF(OR(分岐管理シート!AI174&lt;14,分岐管理シート!AI174&gt;25,分岐管理シート!AI174&gt;分岐管理シート!AJ174,分岐管理シート!AI174&gt;分岐管理シート!AK174),"error",""))</f>
        <v/>
      </c>
      <c r="CE174" s="283" t="str">
        <f>IF(F174="","",IF(OR(分岐管理シート!AJ174&lt;14,分岐管理シート!AJ174&gt;25,分岐管理シート!AJ174&lt;分岐管理シート!AI174,分岐管理シート!AJ174&gt;分岐管理シート!AK174),"error",""))</f>
        <v/>
      </c>
      <c r="CF174" s="282" t="str">
        <f>IF(F174="","",IF(OR(分岐管理シート!AK174&lt;14,分岐管理シート!AK174&gt;26,分岐管理シート!AK174&lt;分岐管理シート!AI174,分岐管理シート!AK174&lt;分岐管理シート!AJ174),"error",""))</f>
        <v/>
      </c>
      <c r="CG174" s="283" t="str">
        <f>IF(F174="","",IF(AND(AD174="－",分岐管理シート!AK174&gt;25),"error",""))</f>
        <v/>
      </c>
      <c r="CH174" s="283"/>
      <c r="CI174" s="278" t="str">
        <f>IF(F174="","",IF(分岐管理シート!AM174&lt;1,"error",""))</f>
        <v/>
      </c>
      <c r="CJ174" s="283" t="str">
        <f>IF(F174="","",IF(分岐管理シート!AN174&lt;1,"error",""))</f>
        <v/>
      </c>
      <c r="CK174" s="287" t="str">
        <f t="shared" si="19"/>
        <v/>
      </c>
      <c r="CL174" s="283" t="str">
        <f>IF(F174="","",IF(AND(SUM(分岐管理シート!AO174:AR174)&gt;180,分岐管理シート!AS174&lt;1),"error",""))</f>
        <v/>
      </c>
      <c r="CM174" s="283" t="str">
        <f>IF(F174="","",IF(AND(分岐管理シート!D174=1,分岐管理シート!BB174&gt;0,分岐管理シート!BB174&lt;7),"","error"))</f>
        <v/>
      </c>
      <c r="CN174" s="286"/>
      <c r="CO174" s="283" t="str">
        <f>IF(分岐管理シート!BP174=0,"","error")</f>
        <v/>
      </c>
      <c r="CP174" s="340" t="str">
        <f>IF(AND(F174="",SUM(分岐管理シート!D174:BB174)&gt;0),"error","")</f>
        <v/>
      </c>
    </row>
    <row r="175" spans="1:94" ht="55.05" customHeight="1">
      <c r="A175" s="29"/>
      <c r="B175" s="30"/>
      <c r="C175" s="130">
        <v>103</v>
      </c>
      <c r="D175" s="386"/>
      <c r="E175" s="386"/>
      <c r="F175" s="174"/>
      <c r="G175" s="174"/>
      <c r="H175" s="173"/>
      <c r="I175" s="174"/>
      <c r="J175" s="173"/>
      <c r="K175" s="174"/>
      <c r="L175" s="174"/>
      <c r="M175" s="174"/>
      <c r="N175" s="387"/>
      <c r="O175" s="174"/>
      <c r="P175" s="174"/>
      <c r="Q175" s="388"/>
      <c r="R175" s="389">
        <f t="shared" si="11"/>
        <v>0</v>
      </c>
      <c r="S175" s="390">
        <f t="shared" si="21"/>
        <v>0</v>
      </c>
      <c r="T175" s="391"/>
      <c r="U175" s="458"/>
      <c r="V175" s="458"/>
      <c r="W175" s="458"/>
      <c r="X175" s="458"/>
      <c r="Y175" s="391"/>
      <c r="Z175" s="391"/>
      <c r="AA175" s="173"/>
      <c r="AB175" s="174"/>
      <c r="AC175" s="392"/>
      <c r="AD175" s="392"/>
      <c r="AE175" s="392"/>
      <c r="AF175" s="393"/>
      <c r="AG175" s="393"/>
      <c r="AH175" s="393"/>
      <c r="AI175" s="173"/>
      <c r="AJ175" s="173"/>
      <c r="AK175" s="173"/>
      <c r="AL175" s="394"/>
      <c r="AM175" s="173"/>
      <c r="AN175" s="173"/>
      <c r="AO175" s="174"/>
      <c r="AP175" s="174"/>
      <c r="AQ175" s="174"/>
      <c r="AR175" s="174"/>
      <c r="AS175" s="395"/>
      <c r="AT175" s="396"/>
      <c r="AU175" s="396"/>
      <c r="AV175" s="396"/>
      <c r="AW175" s="396"/>
      <c r="AX175" s="396"/>
      <c r="AY175" s="396"/>
      <c r="AZ175" s="396"/>
      <c r="BA175" s="396"/>
      <c r="BB175" s="397"/>
      <c r="BC175" s="395"/>
      <c r="BD175" s="395"/>
      <c r="BE175" s="281" t="str">
        <f>IF(F175="","",IF(分岐管理シート!D175=1,"","error"))</f>
        <v/>
      </c>
      <c r="BF175" s="282" t="str">
        <f>IF(F175="","",IF(分岐管理シート!E175&gt;0,"","error"))</f>
        <v/>
      </c>
      <c r="BG175" s="283" t="str">
        <f>IF(F175="","",IF(分岐管理シート!G175=0,"error",""))</f>
        <v/>
      </c>
      <c r="BH175" s="283" t="str">
        <f>IF(F175="","",IF(分岐管理シート!H175=0,"error",""))</f>
        <v/>
      </c>
      <c r="BI175" s="284" t="str">
        <f>IF(F175="","",IF(分岐管理シート!I175=2,"","error"))</f>
        <v/>
      </c>
      <c r="BJ175" s="283" t="str">
        <f t="shared" si="12"/>
        <v/>
      </c>
      <c r="BK175" s="283" t="str">
        <f t="shared" si="13"/>
        <v/>
      </c>
      <c r="BL175" s="283" t="str">
        <f>IF(F175="","",IF(AND(分岐管理シート!D175=1,分岐管理シート!K175=1),"","error"))</f>
        <v/>
      </c>
      <c r="BM175" s="281" t="str">
        <f>IF(F175="","",IF(分岐管理シート!L175=2,"","error"))</f>
        <v/>
      </c>
      <c r="BN175" s="283" t="str">
        <f>IF(F175="","",IF(分岐管理シート!M175&lt;1,"error",""))</f>
        <v/>
      </c>
      <c r="BO175" s="283" t="str">
        <f>IF(F175="","",IF(AND(D175="R7_補正",分岐管理シート!M175&lt;12,分岐管理シート!M175&gt;0),"","error"))</f>
        <v/>
      </c>
      <c r="BP175" s="283" t="str">
        <f>IF(AND(分岐管理シート!M175&lt;&gt;1,SUM(分岐管理シート!N175:P175)&gt;0),"error","")</f>
        <v/>
      </c>
      <c r="BQ175" s="282" t="str">
        <f>IF(OR(AND(分岐管理シート!N175=0,OR(分岐管理シート!O175&lt;&gt;0,分岐管理シート!P175&lt;&gt;0)),AND(分岐管理シート!O175=0,分岐管理シート!P175&lt;&gt;0)),"error","")</f>
        <v/>
      </c>
      <c r="BR175" s="285" t="str" cm="1">
        <f t="array" ref="BR175">IF(SUMPRODUCT(COUNTIF(N175:P175,N175:P175))&gt;COUNTA(N175:P175),"error","")</f>
        <v/>
      </c>
      <c r="BS175" s="283" t="str">
        <f t="shared" si="14"/>
        <v/>
      </c>
      <c r="BT175" s="283" t="str">
        <f t="shared" si="15"/>
        <v/>
      </c>
      <c r="BU175" s="283" t="str">
        <f t="shared" si="16"/>
        <v/>
      </c>
      <c r="BV175" s="283" t="str">
        <f t="shared" si="17"/>
        <v/>
      </c>
      <c r="BW175" s="283" t="str">
        <f t="shared" si="20"/>
        <v/>
      </c>
      <c r="BX175" s="283" t="str">
        <f t="shared" si="18"/>
        <v/>
      </c>
      <c r="BY175" s="283" t="str">
        <f>IF(F175="","",IF(PRODUCT(分岐管理シート!AB175:'分岐管理シート'!AE175)=0,"error",""))</f>
        <v/>
      </c>
      <c r="BZ175" s="278" t="str">
        <f>IF(F175="","",IF(AND(AE175="○",分岐管理シート!AF175=0),"error",""))</f>
        <v/>
      </c>
      <c r="CA175" s="283" t="str">
        <f>IF(F175="","",IF(AND(分岐管理シート!AE175&lt;2,実施計画様式!AF175&lt;&gt;""),"error",""))</f>
        <v/>
      </c>
      <c r="CB175" s="282" t="str">
        <f>IF(F175="","",IF(AND(分岐管理シート!D175=1,分岐管理シート!AG175&gt;0,分岐管理シート!AG175&lt;24),"","error"))</f>
        <v/>
      </c>
      <c r="CC175" s="283"/>
      <c r="CD175" s="283" t="str">
        <f>IF(F175="","",IF(OR(分岐管理シート!AI175&lt;14,分岐管理シート!AI175&gt;25,分岐管理シート!AI175&gt;分岐管理シート!AJ175,分岐管理シート!AI175&gt;分岐管理シート!AK175),"error",""))</f>
        <v/>
      </c>
      <c r="CE175" s="283" t="str">
        <f>IF(F175="","",IF(OR(分岐管理シート!AJ175&lt;14,分岐管理シート!AJ175&gt;25,分岐管理シート!AJ175&lt;分岐管理シート!AI175,分岐管理シート!AJ175&gt;分岐管理シート!AK175),"error",""))</f>
        <v/>
      </c>
      <c r="CF175" s="282" t="str">
        <f>IF(F175="","",IF(OR(分岐管理シート!AK175&lt;14,分岐管理シート!AK175&gt;26,分岐管理シート!AK175&lt;分岐管理シート!AI175,分岐管理シート!AK175&lt;分岐管理シート!AJ175),"error",""))</f>
        <v/>
      </c>
      <c r="CG175" s="283" t="str">
        <f>IF(F175="","",IF(AND(AD175="－",分岐管理シート!AK175&gt;25),"error",""))</f>
        <v/>
      </c>
      <c r="CH175" s="283"/>
      <c r="CI175" s="278" t="str">
        <f>IF(F175="","",IF(分岐管理シート!AM175&lt;1,"error",""))</f>
        <v/>
      </c>
      <c r="CJ175" s="283" t="str">
        <f>IF(F175="","",IF(分岐管理シート!AN175&lt;1,"error",""))</f>
        <v/>
      </c>
      <c r="CK175" s="287" t="str">
        <f t="shared" si="19"/>
        <v/>
      </c>
      <c r="CL175" s="283" t="str">
        <f>IF(F175="","",IF(AND(SUM(分岐管理シート!AO175:AR175)&gt;180,分岐管理シート!AS175&lt;1),"error",""))</f>
        <v/>
      </c>
      <c r="CM175" s="283" t="str">
        <f>IF(F175="","",IF(AND(分岐管理シート!D175=1,分岐管理シート!BB175&gt;0,分岐管理シート!BB175&lt;7),"","error"))</f>
        <v/>
      </c>
      <c r="CN175" s="286"/>
      <c r="CO175" s="283" t="str">
        <f>IF(分岐管理シート!BP175=0,"","error")</f>
        <v/>
      </c>
      <c r="CP175" s="340" t="str">
        <f>IF(AND(F175="",SUM(分岐管理シート!D175:BB175)&gt;0),"error","")</f>
        <v/>
      </c>
    </row>
    <row r="176" spans="1:94" ht="55.05" customHeight="1">
      <c r="A176" s="29"/>
      <c r="B176" s="30"/>
      <c r="C176" s="130">
        <v>104</v>
      </c>
      <c r="D176" s="386"/>
      <c r="E176" s="386"/>
      <c r="F176" s="174"/>
      <c r="G176" s="174"/>
      <c r="H176" s="173"/>
      <c r="I176" s="174"/>
      <c r="J176" s="173"/>
      <c r="K176" s="174"/>
      <c r="L176" s="174"/>
      <c r="M176" s="174"/>
      <c r="N176" s="387"/>
      <c r="O176" s="174"/>
      <c r="P176" s="398"/>
      <c r="Q176" s="388"/>
      <c r="R176" s="389">
        <f t="shared" si="11"/>
        <v>0</v>
      </c>
      <c r="S176" s="390">
        <f t="shared" si="21"/>
        <v>0</v>
      </c>
      <c r="T176" s="391"/>
      <c r="U176" s="458"/>
      <c r="V176" s="458"/>
      <c r="W176" s="458"/>
      <c r="X176" s="458"/>
      <c r="Y176" s="391"/>
      <c r="Z176" s="391"/>
      <c r="AA176" s="173"/>
      <c r="AB176" s="174"/>
      <c r="AC176" s="392"/>
      <c r="AD176" s="392"/>
      <c r="AE176" s="392"/>
      <c r="AF176" s="393"/>
      <c r="AG176" s="393"/>
      <c r="AH176" s="393"/>
      <c r="AI176" s="173"/>
      <c r="AJ176" s="173"/>
      <c r="AK176" s="173"/>
      <c r="AL176" s="394"/>
      <c r="AM176" s="173"/>
      <c r="AN176" s="173"/>
      <c r="AO176" s="387"/>
      <c r="AP176" s="174"/>
      <c r="AQ176" s="174"/>
      <c r="AR176" s="174"/>
      <c r="AS176" s="395"/>
      <c r="AT176" s="396"/>
      <c r="AU176" s="396"/>
      <c r="AV176" s="396"/>
      <c r="AW176" s="396"/>
      <c r="AX176" s="396"/>
      <c r="AY176" s="396"/>
      <c r="AZ176" s="396"/>
      <c r="BA176" s="396"/>
      <c r="BB176" s="397"/>
      <c r="BC176" s="395"/>
      <c r="BD176" s="395"/>
      <c r="BE176" s="281" t="str">
        <f>IF(F176="","",IF(分岐管理シート!D176=1,"","error"))</f>
        <v/>
      </c>
      <c r="BF176" s="282" t="str">
        <f>IF(F176="","",IF(分岐管理シート!E176&gt;0,"","error"))</f>
        <v/>
      </c>
      <c r="BG176" s="283" t="str">
        <f>IF(F176="","",IF(分岐管理シート!G176=0,"error",""))</f>
        <v/>
      </c>
      <c r="BH176" s="283" t="str">
        <f>IF(F176="","",IF(分岐管理シート!H176=0,"error",""))</f>
        <v/>
      </c>
      <c r="BI176" s="284" t="str">
        <f>IF(F176="","",IF(分岐管理シート!I176=2,"","error"))</f>
        <v/>
      </c>
      <c r="BJ176" s="283" t="str">
        <f t="shared" si="12"/>
        <v/>
      </c>
      <c r="BK176" s="283" t="str">
        <f t="shared" si="13"/>
        <v/>
      </c>
      <c r="BL176" s="283" t="str">
        <f>IF(F176="","",IF(AND(分岐管理シート!D176=1,分岐管理シート!K176=1),"","error"))</f>
        <v/>
      </c>
      <c r="BM176" s="281" t="str">
        <f>IF(F176="","",IF(分岐管理シート!L176=2,"","error"))</f>
        <v/>
      </c>
      <c r="BN176" s="283" t="str">
        <f>IF(F176="","",IF(分岐管理シート!M176&lt;1,"error",""))</f>
        <v/>
      </c>
      <c r="BO176" s="283" t="str">
        <f>IF(F176="","",IF(AND(D176="R7_補正",分岐管理シート!M176&lt;12,分岐管理シート!M176&gt;0),"","error"))</f>
        <v/>
      </c>
      <c r="BP176" s="283" t="str">
        <f>IF(AND(分岐管理シート!M176&lt;&gt;1,SUM(分岐管理シート!N176:P176)&gt;0),"error","")</f>
        <v/>
      </c>
      <c r="BQ176" s="282" t="str">
        <f>IF(OR(AND(分岐管理シート!N176=0,OR(分岐管理シート!O176&lt;&gt;0,分岐管理シート!P176&lt;&gt;0)),AND(分岐管理シート!O176=0,分岐管理シート!P176&lt;&gt;0)),"error","")</f>
        <v/>
      </c>
      <c r="BR176" s="285" t="str" cm="1">
        <f t="array" ref="BR176">IF(SUMPRODUCT(COUNTIF(N176:P176,N176:P176))&gt;COUNTA(N176:P176),"error","")</f>
        <v/>
      </c>
      <c r="BS176" s="283" t="str">
        <f t="shared" si="14"/>
        <v/>
      </c>
      <c r="BT176" s="283" t="str">
        <f t="shared" si="15"/>
        <v/>
      </c>
      <c r="BU176" s="283" t="str">
        <f t="shared" si="16"/>
        <v/>
      </c>
      <c r="BV176" s="283" t="str">
        <f t="shared" si="17"/>
        <v/>
      </c>
      <c r="BW176" s="283" t="str">
        <f t="shared" si="20"/>
        <v/>
      </c>
      <c r="BX176" s="283" t="str">
        <f t="shared" si="18"/>
        <v/>
      </c>
      <c r="BY176" s="283" t="str">
        <f>IF(F176="","",IF(PRODUCT(分岐管理シート!AB176:'分岐管理シート'!AE176)=0,"error",""))</f>
        <v/>
      </c>
      <c r="BZ176" s="278" t="str">
        <f>IF(F176="","",IF(AND(AE176="○",分岐管理シート!AF176=0),"error",""))</f>
        <v/>
      </c>
      <c r="CA176" s="283" t="str">
        <f>IF(F176="","",IF(AND(分岐管理シート!AE176&lt;2,実施計画様式!AF176&lt;&gt;""),"error",""))</f>
        <v/>
      </c>
      <c r="CB176" s="282" t="str">
        <f>IF(F176="","",IF(AND(分岐管理シート!D176=1,分岐管理シート!AG176&gt;0,分岐管理シート!AG176&lt;24),"","error"))</f>
        <v/>
      </c>
      <c r="CC176" s="283"/>
      <c r="CD176" s="283" t="str">
        <f>IF(F176="","",IF(OR(分岐管理シート!AI176&lt;14,分岐管理シート!AI176&gt;25,分岐管理シート!AI176&gt;分岐管理シート!AJ176,分岐管理シート!AI176&gt;分岐管理シート!AK176),"error",""))</f>
        <v/>
      </c>
      <c r="CE176" s="283" t="str">
        <f>IF(F176="","",IF(OR(分岐管理シート!AJ176&lt;14,分岐管理シート!AJ176&gt;25,分岐管理シート!AJ176&lt;分岐管理シート!AI176,分岐管理シート!AJ176&gt;分岐管理シート!AK176),"error",""))</f>
        <v/>
      </c>
      <c r="CF176" s="282" t="str">
        <f>IF(F176="","",IF(OR(分岐管理シート!AK176&lt;14,分岐管理シート!AK176&gt;26,分岐管理シート!AK176&lt;分岐管理シート!AI176,分岐管理シート!AK176&lt;分岐管理シート!AJ176),"error",""))</f>
        <v/>
      </c>
      <c r="CG176" s="283" t="str">
        <f>IF(F176="","",IF(AND(AD176="－",分岐管理シート!AK176&gt;25),"error",""))</f>
        <v/>
      </c>
      <c r="CH176" s="283"/>
      <c r="CI176" s="278" t="str">
        <f>IF(F176="","",IF(分岐管理シート!AM176&lt;1,"error",""))</f>
        <v/>
      </c>
      <c r="CJ176" s="283" t="str">
        <f>IF(F176="","",IF(分岐管理シート!AN176&lt;1,"error",""))</f>
        <v/>
      </c>
      <c r="CK176" s="287" t="str">
        <f t="shared" si="19"/>
        <v/>
      </c>
      <c r="CL176" s="283" t="str">
        <f>IF(F176="","",IF(AND(SUM(分岐管理シート!AO176:AR176)&gt;180,分岐管理シート!AS176&lt;1),"error",""))</f>
        <v/>
      </c>
      <c r="CM176" s="283" t="str">
        <f>IF(F176="","",IF(AND(分岐管理シート!D176=1,分岐管理シート!BB176&gt;0,分岐管理シート!BB176&lt;7),"","error"))</f>
        <v/>
      </c>
      <c r="CN176" s="286"/>
      <c r="CO176" s="283" t="str">
        <f>IF(分岐管理シート!BP176=0,"","error")</f>
        <v/>
      </c>
      <c r="CP176" s="340" t="str">
        <f>IF(AND(F176="",SUM(分岐管理シート!D176:BB176)&gt;0),"error","")</f>
        <v/>
      </c>
    </row>
    <row r="177" spans="1:94" ht="55.05" customHeight="1">
      <c r="A177" s="29"/>
      <c r="B177" s="30"/>
      <c r="C177" s="130">
        <v>105</v>
      </c>
      <c r="D177" s="386"/>
      <c r="E177" s="386"/>
      <c r="F177" s="174"/>
      <c r="G177" s="174"/>
      <c r="H177" s="173"/>
      <c r="I177" s="174"/>
      <c r="J177" s="173"/>
      <c r="K177" s="174"/>
      <c r="L177" s="174"/>
      <c r="M177" s="174"/>
      <c r="N177" s="387"/>
      <c r="O177" s="174"/>
      <c r="P177" s="174"/>
      <c r="Q177" s="388"/>
      <c r="R177" s="389">
        <f t="shared" si="11"/>
        <v>0</v>
      </c>
      <c r="S177" s="390">
        <f t="shared" si="21"/>
        <v>0</v>
      </c>
      <c r="T177" s="391"/>
      <c r="U177" s="458"/>
      <c r="V177" s="458"/>
      <c r="W177" s="458"/>
      <c r="X177" s="458"/>
      <c r="Y177" s="391"/>
      <c r="Z177" s="391"/>
      <c r="AA177" s="173"/>
      <c r="AB177" s="174"/>
      <c r="AC177" s="392"/>
      <c r="AD177" s="392"/>
      <c r="AE177" s="392"/>
      <c r="AF177" s="393"/>
      <c r="AG177" s="393"/>
      <c r="AH177" s="393"/>
      <c r="AI177" s="173"/>
      <c r="AJ177" s="173"/>
      <c r="AK177" s="173"/>
      <c r="AL177" s="394"/>
      <c r="AM177" s="173"/>
      <c r="AN177" s="173"/>
      <c r="AO177" s="387"/>
      <c r="AP177" s="174"/>
      <c r="AQ177" s="174"/>
      <c r="AR177" s="174"/>
      <c r="AS177" s="395"/>
      <c r="AT177" s="396"/>
      <c r="AU177" s="396"/>
      <c r="AV177" s="396"/>
      <c r="AW177" s="396"/>
      <c r="AX177" s="396"/>
      <c r="AY177" s="396"/>
      <c r="AZ177" s="396"/>
      <c r="BA177" s="396"/>
      <c r="BB177" s="397"/>
      <c r="BC177" s="395"/>
      <c r="BD177" s="395"/>
      <c r="BE177" s="281" t="str">
        <f>IF(F177="","",IF(分岐管理シート!D177=1,"","error"))</f>
        <v/>
      </c>
      <c r="BF177" s="282" t="str">
        <f>IF(F177="","",IF(分岐管理シート!E177&gt;0,"","error"))</f>
        <v/>
      </c>
      <c r="BG177" s="283" t="str">
        <f>IF(F177="","",IF(分岐管理シート!G177=0,"error",""))</f>
        <v/>
      </c>
      <c r="BH177" s="283" t="str">
        <f>IF(F177="","",IF(分岐管理シート!H177=0,"error",""))</f>
        <v/>
      </c>
      <c r="BI177" s="284" t="str">
        <f>IF(F177="","",IF(分岐管理シート!I177=2,"","error"))</f>
        <v/>
      </c>
      <c r="BJ177" s="283" t="str">
        <f t="shared" si="12"/>
        <v/>
      </c>
      <c r="BK177" s="283" t="str">
        <f t="shared" si="13"/>
        <v/>
      </c>
      <c r="BL177" s="283" t="str">
        <f>IF(F177="","",IF(AND(分岐管理シート!D177=1,分岐管理シート!K177=1),"","error"))</f>
        <v/>
      </c>
      <c r="BM177" s="281" t="str">
        <f>IF(F177="","",IF(分岐管理シート!L177=2,"","error"))</f>
        <v/>
      </c>
      <c r="BN177" s="283" t="str">
        <f>IF(F177="","",IF(分岐管理シート!M177&lt;1,"error",""))</f>
        <v/>
      </c>
      <c r="BO177" s="283" t="str">
        <f>IF(F177="","",IF(AND(D177="R7_補正",分岐管理シート!M177&lt;12,分岐管理シート!M177&gt;0),"","error"))</f>
        <v/>
      </c>
      <c r="BP177" s="283" t="str">
        <f>IF(AND(分岐管理シート!M177&lt;&gt;1,SUM(分岐管理シート!N177:P177)&gt;0),"error","")</f>
        <v/>
      </c>
      <c r="BQ177" s="282" t="str">
        <f>IF(OR(AND(分岐管理シート!N177=0,OR(分岐管理シート!O177&lt;&gt;0,分岐管理シート!P177&lt;&gt;0)),AND(分岐管理シート!O177=0,分岐管理シート!P177&lt;&gt;0)),"error","")</f>
        <v/>
      </c>
      <c r="BR177" s="285" t="str" cm="1">
        <f t="array" ref="BR177">IF(SUMPRODUCT(COUNTIF(N177:P177,N177:P177))&gt;COUNTA(N177:P177),"error","")</f>
        <v/>
      </c>
      <c r="BS177" s="283" t="str">
        <f t="shared" si="14"/>
        <v/>
      </c>
      <c r="BT177" s="283" t="str">
        <f t="shared" si="15"/>
        <v/>
      </c>
      <c r="BU177" s="283" t="str">
        <f t="shared" si="16"/>
        <v/>
      </c>
      <c r="BV177" s="283" t="str">
        <f t="shared" si="17"/>
        <v/>
      </c>
      <c r="BW177" s="283" t="str">
        <f t="shared" si="20"/>
        <v/>
      </c>
      <c r="BX177" s="283" t="str">
        <f t="shared" si="18"/>
        <v/>
      </c>
      <c r="BY177" s="283" t="str">
        <f>IF(F177="","",IF(PRODUCT(分岐管理シート!AB177:'分岐管理シート'!AE177)=0,"error",""))</f>
        <v/>
      </c>
      <c r="BZ177" s="278" t="str">
        <f>IF(F177="","",IF(AND(AE177="○",分岐管理シート!AF177=0),"error",""))</f>
        <v/>
      </c>
      <c r="CA177" s="283" t="str">
        <f>IF(F177="","",IF(AND(分岐管理シート!AE177&lt;2,実施計画様式!AF177&lt;&gt;""),"error",""))</f>
        <v/>
      </c>
      <c r="CB177" s="282" t="str">
        <f>IF(F177="","",IF(AND(分岐管理シート!D177=1,分岐管理シート!AG177&gt;0,分岐管理シート!AG177&lt;24),"","error"))</f>
        <v/>
      </c>
      <c r="CC177" s="283"/>
      <c r="CD177" s="283" t="str">
        <f>IF(F177="","",IF(OR(分岐管理シート!AI177&lt;14,分岐管理シート!AI177&gt;25,分岐管理シート!AI177&gt;分岐管理シート!AJ177,分岐管理シート!AI177&gt;分岐管理シート!AK177),"error",""))</f>
        <v/>
      </c>
      <c r="CE177" s="283" t="str">
        <f>IF(F177="","",IF(OR(分岐管理シート!AJ177&lt;14,分岐管理シート!AJ177&gt;25,分岐管理シート!AJ177&lt;分岐管理シート!AI177,分岐管理シート!AJ177&gt;分岐管理シート!AK177),"error",""))</f>
        <v/>
      </c>
      <c r="CF177" s="282" t="str">
        <f>IF(F177="","",IF(OR(分岐管理シート!AK177&lt;14,分岐管理シート!AK177&gt;26,分岐管理シート!AK177&lt;分岐管理シート!AI177,分岐管理シート!AK177&lt;分岐管理シート!AJ177),"error",""))</f>
        <v/>
      </c>
      <c r="CG177" s="283" t="str">
        <f>IF(F177="","",IF(AND(AD177="－",分岐管理シート!AK177&gt;25),"error",""))</f>
        <v/>
      </c>
      <c r="CH177" s="283"/>
      <c r="CI177" s="278" t="str">
        <f>IF(F177="","",IF(分岐管理シート!AM177&lt;1,"error",""))</f>
        <v/>
      </c>
      <c r="CJ177" s="283" t="str">
        <f>IF(F177="","",IF(分岐管理シート!AN177&lt;1,"error",""))</f>
        <v/>
      </c>
      <c r="CK177" s="287" t="str">
        <f t="shared" si="19"/>
        <v/>
      </c>
      <c r="CL177" s="283" t="str">
        <f>IF(F177="","",IF(AND(SUM(分岐管理シート!AO177:AR177)&gt;180,分岐管理シート!AS177&lt;1),"error",""))</f>
        <v/>
      </c>
      <c r="CM177" s="283" t="str">
        <f>IF(F177="","",IF(AND(分岐管理シート!D177=1,分岐管理シート!BB177&gt;0,分岐管理シート!BB177&lt;7),"","error"))</f>
        <v/>
      </c>
      <c r="CN177" s="286"/>
      <c r="CO177" s="283" t="str">
        <f>IF(分岐管理シート!BP177=0,"","error")</f>
        <v/>
      </c>
      <c r="CP177" s="340" t="str">
        <f>IF(AND(F177="",SUM(分岐管理シート!D177:BB177)&gt;0),"error","")</f>
        <v/>
      </c>
    </row>
    <row r="178" spans="1:94" ht="55.05" customHeight="1">
      <c r="A178" s="29"/>
      <c r="B178" s="30"/>
      <c r="C178" s="130">
        <v>106</v>
      </c>
      <c r="D178" s="386"/>
      <c r="E178" s="386"/>
      <c r="F178" s="174"/>
      <c r="G178" s="174"/>
      <c r="H178" s="173"/>
      <c r="I178" s="174"/>
      <c r="J178" s="173"/>
      <c r="K178" s="174"/>
      <c r="L178" s="174"/>
      <c r="M178" s="174"/>
      <c r="N178" s="387"/>
      <c r="O178" s="174"/>
      <c r="P178" s="398"/>
      <c r="Q178" s="388"/>
      <c r="R178" s="389">
        <f t="shared" si="11"/>
        <v>0</v>
      </c>
      <c r="S178" s="390">
        <f t="shared" si="21"/>
        <v>0</v>
      </c>
      <c r="T178" s="391"/>
      <c r="U178" s="458"/>
      <c r="V178" s="458"/>
      <c r="W178" s="458"/>
      <c r="X178" s="458"/>
      <c r="Y178" s="391"/>
      <c r="Z178" s="391"/>
      <c r="AA178" s="173"/>
      <c r="AB178" s="174"/>
      <c r="AC178" s="392"/>
      <c r="AD178" s="392"/>
      <c r="AE178" s="392"/>
      <c r="AF178" s="393"/>
      <c r="AG178" s="393"/>
      <c r="AH178" s="393"/>
      <c r="AI178" s="173"/>
      <c r="AJ178" s="173"/>
      <c r="AK178" s="173"/>
      <c r="AL178" s="394"/>
      <c r="AM178" s="173"/>
      <c r="AN178" s="173"/>
      <c r="AO178" s="387"/>
      <c r="AP178" s="174"/>
      <c r="AQ178" s="174"/>
      <c r="AR178" s="174"/>
      <c r="AS178" s="395"/>
      <c r="AT178" s="396"/>
      <c r="AU178" s="396"/>
      <c r="AV178" s="396"/>
      <c r="AW178" s="396"/>
      <c r="AX178" s="396"/>
      <c r="AY178" s="396"/>
      <c r="AZ178" s="396"/>
      <c r="BA178" s="396"/>
      <c r="BB178" s="397"/>
      <c r="BC178" s="395"/>
      <c r="BD178" s="395"/>
      <c r="BE178" s="281" t="str">
        <f>IF(F178="","",IF(分岐管理シート!D178=1,"","error"))</f>
        <v/>
      </c>
      <c r="BF178" s="282" t="str">
        <f>IF(F178="","",IF(分岐管理シート!E178&gt;0,"","error"))</f>
        <v/>
      </c>
      <c r="BG178" s="283" t="str">
        <f>IF(F178="","",IF(分岐管理シート!G178=0,"error",""))</f>
        <v/>
      </c>
      <c r="BH178" s="283" t="str">
        <f>IF(F178="","",IF(分岐管理シート!H178=0,"error",""))</f>
        <v/>
      </c>
      <c r="BI178" s="284" t="str">
        <f>IF(F178="","",IF(分岐管理シート!I178=2,"","error"))</f>
        <v/>
      </c>
      <c r="BJ178" s="283" t="str">
        <f t="shared" si="12"/>
        <v/>
      </c>
      <c r="BK178" s="283" t="str">
        <f t="shared" si="13"/>
        <v/>
      </c>
      <c r="BL178" s="283" t="str">
        <f>IF(F178="","",IF(AND(分岐管理シート!D178=1,分岐管理シート!K178=1),"","error"))</f>
        <v/>
      </c>
      <c r="BM178" s="281" t="str">
        <f>IF(F178="","",IF(分岐管理シート!L178=2,"","error"))</f>
        <v/>
      </c>
      <c r="BN178" s="283" t="str">
        <f>IF(F178="","",IF(分岐管理シート!M178&lt;1,"error",""))</f>
        <v/>
      </c>
      <c r="BO178" s="283" t="str">
        <f>IF(F178="","",IF(AND(D178="R7_補正",分岐管理シート!M178&lt;12,分岐管理シート!M178&gt;0),"","error"))</f>
        <v/>
      </c>
      <c r="BP178" s="283" t="str">
        <f>IF(AND(分岐管理シート!M178&lt;&gt;1,SUM(分岐管理シート!N178:P178)&gt;0),"error","")</f>
        <v/>
      </c>
      <c r="BQ178" s="282" t="str">
        <f>IF(OR(AND(分岐管理シート!N178=0,OR(分岐管理シート!O178&lt;&gt;0,分岐管理シート!P178&lt;&gt;0)),AND(分岐管理シート!O178=0,分岐管理シート!P178&lt;&gt;0)),"error","")</f>
        <v/>
      </c>
      <c r="BR178" s="285" t="str" cm="1">
        <f t="array" ref="BR178">IF(SUMPRODUCT(COUNTIF(N178:P178,N178:P178))&gt;COUNTA(N178:P178),"error","")</f>
        <v/>
      </c>
      <c r="BS178" s="283" t="str">
        <f t="shared" si="14"/>
        <v/>
      </c>
      <c r="BT178" s="283" t="str">
        <f t="shared" si="15"/>
        <v/>
      </c>
      <c r="BU178" s="283" t="str">
        <f t="shared" si="16"/>
        <v/>
      </c>
      <c r="BV178" s="283" t="str">
        <f t="shared" si="17"/>
        <v/>
      </c>
      <c r="BW178" s="283" t="str">
        <f t="shared" si="20"/>
        <v/>
      </c>
      <c r="BX178" s="283" t="str">
        <f t="shared" si="18"/>
        <v/>
      </c>
      <c r="BY178" s="283" t="str">
        <f>IF(F178="","",IF(PRODUCT(分岐管理シート!AB178:'分岐管理シート'!AE178)=0,"error",""))</f>
        <v/>
      </c>
      <c r="BZ178" s="278" t="str">
        <f>IF(F178="","",IF(AND(AE178="○",分岐管理シート!AF178=0),"error",""))</f>
        <v/>
      </c>
      <c r="CA178" s="283" t="str">
        <f>IF(F178="","",IF(AND(分岐管理シート!AE178&lt;2,実施計画様式!AF178&lt;&gt;""),"error",""))</f>
        <v/>
      </c>
      <c r="CB178" s="282" t="str">
        <f>IF(F178="","",IF(AND(分岐管理シート!D178=1,分岐管理シート!AG178&gt;0,分岐管理シート!AG178&lt;24),"","error"))</f>
        <v/>
      </c>
      <c r="CC178" s="283"/>
      <c r="CD178" s="283" t="str">
        <f>IF(F178="","",IF(OR(分岐管理シート!AI178&lt;14,分岐管理シート!AI178&gt;25,分岐管理シート!AI178&gt;分岐管理シート!AJ178,分岐管理シート!AI178&gt;分岐管理シート!AK178),"error",""))</f>
        <v/>
      </c>
      <c r="CE178" s="283" t="str">
        <f>IF(F178="","",IF(OR(分岐管理シート!AJ178&lt;14,分岐管理シート!AJ178&gt;25,分岐管理シート!AJ178&lt;分岐管理シート!AI178,分岐管理シート!AJ178&gt;分岐管理シート!AK178),"error",""))</f>
        <v/>
      </c>
      <c r="CF178" s="282" t="str">
        <f>IF(F178="","",IF(OR(分岐管理シート!AK178&lt;14,分岐管理シート!AK178&gt;26,分岐管理シート!AK178&lt;分岐管理シート!AI178,分岐管理シート!AK178&lt;分岐管理シート!AJ178),"error",""))</f>
        <v/>
      </c>
      <c r="CG178" s="283" t="str">
        <f>IF(F178="","",IF(AND(AD178="－",分岐管理シート!AK178&gt;25),"error",""))</f>
        <v/>
      </c>
      <c r="CH178" s="283"/>
      <c r="CI178" s="278" t="str">
        <f>IF(F178="","",IF(分岐管理シート!AM178&lt;1,"error",""))</f>
        <v/>
      </c>
      <c r="CJ178" s="283" t="str">
        <f>IF(F178="","",IF(分岐管理シート!AN178&lt;1,"error",""))</f>
        <v/>
      </c>
      <c r="CK178" s="287" t="str">
        <f t="shared" si="19"/>
        <v/>
      </c>
      <c r="CL178" s="283" t="str">
        <f>IF(F178="","",IF(AND(SUM(分岐管理シート!AO178:AR178)&gt;180,分岐管理シート!AS178&lt;1),"error",""))</f>
        <v/>
      </c>
      <c r="CM178" s="283" t="str">
        <f>IF(F178="","",IF(AND(分岐管理シート!D178=1,分岐管理シート!BB178&gt;0,分岐管理シート!BB178&lt;7),"","error"))</f>
        <v/>
      </c>
      <c r="CN178" s="286"/>
      <c r="CO178" s="283" t="str">
        <f>IF(分岐管理シート!BP178=0,"","error")</f>
        <v/>
      </c>
      <c r="CP178" s="340" t="str">
        <f>IF(AND(F178="",SUM(分岐管理シート!D178:BB178)&gt;0),"error","")</f>
        <v/>
      </c>
    </row>
    <row r="179" spans="1:94" ht="55.05" customHeight="1">
      <c r="A179" s="29"/>
      <c r="B179" s="30"/>
      <c r="C179" s="130">
        <v>107</v>
      </c>
      <c r="D179" s="386"/>
      <c r="E179" s="386"/>
      <c r="F179" s="174"/>
      <c r="G179" s="174"/>
      <c r="H179" s="173"/>
      <c r="I179" s="174"/>
      <c r="J179" s="173"/>
      <c r="K179" s="174"/>
      <c r="L179" s="174"/>
      <c r="M179" s="174"/>
      <c r="N179" s="387"/>
      <c r="O179" s="174"/>
      <c r="P179" s="174"/>
      <c r="Q179" s="388"/>
      <c r="R179" s="389">
        <f t="shared" si="11"/>
        <v>0</v>
      </c>
      <c r="S179" s="390">
        <f t="shared" si="21"/>
        <v>0</v>
      </c>
      <c r="T179" s="391"/>
      <c r="U179" s="458"/>
      <c r="V179" s="458"/>
      <c r="W179" s="458"/>
      <c r="X179" s="458"/>
      <c r="Y179" s="391"/>
      <c r="Z179" s="391"/>
      <c r="AA179" s="173"/>
      <c r="AB179" s="174"/>
      <c r="AC179" s="392"/>
      <c r="AD179" s="392"/>
      <c r="AE179" s="392"/>
      <c r="AF179" s="393"/>
      <c r="AG179" s="393"/>
      <c r="AH179" s="393"/>
      <c r="AI179" s="173"/>
      <c r="AJ179" s="173"/>
      <c r="AK179" s="173"/>
      <c r="AL179" s="394"/>
      <c r="AM179" s="173"/>
      <c r="AN179" s="173"/>
      <c r="AO179" s="387"/>
      <c r="AP179" s="174"/>
      <c r="AQ179" s="174"/>
      <c r="AR179" s="174"/>
      <c r="AS179" s="395"/>
      <c r="AT179" s="396"/>
      <c r="AU179" s="396"/>
      <c r="AV179" s="396"/>
      <c r="AW179" s="396"/>
      <c r="AX179" s="396"/>
      <c r="AY179" s="396"/>
      <c r="AZ179" s="396"/>
      <c r="BA179" s="396"/>
      <c r="BB179" s="397"/>
      <c r="BC179" s="395"/>
      <c r="BD179" s="395"/>
      <c r="BE179" s="281" t="str">
        <f>IF(F179="","",IF(分岐管理シート!D179=1,"","error"))</f>
        <v/>
      </c>
      <c r="BF179" s="282" t="str">
        <f>IF(F179="","",IF(分岐管理シート!E179&gt;0,"","error"))</f>
        <v/>
      </c>
      <c r="BG179" s="283" t="str">
        <f>IF(F179="","",IF(分岐管理シート!G179=0,"error",""))</f>
        <v/>
      </c>
      <c r="BH179" s="283" t="str">
        <f>IF(F179="","",IF(分岐管理シート!H179=0,"error",""))</f>
        <v/>
      </c>
      <c r="BI179" s="284" t="str">
        <f>IF(F179="","",IF(分岐管理シート!I179=2,"","error"))</f>
        <v/>
      </c>
      <c r="BJ179" s="283" t="str">
        <f t="shared" si="12"/>
        <v/>
      </c>
      <c r="BK179" s="283" t="str">
        <f t="shared" si="13"/>
        <v/>
      </c>
      <c r="BL179" s="283" t="str">
        <f>IF(F179="","",IF(AND(分岐管理シート!D179=1,分岐管理シート!K179=1),"","error"))</f>
        <v/>
      </c>
      <c r="BM179" s="281" t="str">
        <f>IF(F179="","",IF(分岐管理シート!L179=2,"","error"))</f>
        <v/>
      </c>
      <c r="BN179" s="283" t="str">
        <f>IF(F179="","",IF(分岐管理シート!M179&lt;1,"error",""))</f>
        <v/>
      </c>
      <c r="BO179" s="283" t="str">
        <f>IF(F179="","",IF(AND(D179="R7_補正",分岐管理シート!M179&lt;12,分岐管理シート!M179&gt;0),"","error"))</f>
        <v/>
      </c>
      <c r="BP179" s="283" t="str">
        <f>IF(AND(分岐管理シート!M179&lt;&gt;1,SUM(分岐管理シート!N179:P179)&gt;0),"error","")</f>
        <v/>
      </c>
      <c r="BQ179" s="282" t="str">
        <f>IF(OR(AND(分岐管理シート!N179=0,OR(分岐管理シート!O179&lt;&gt;0,分岐管理シート!P179&lt;&gt;0)),AND(分岐管理シート!O179=0,分岐管理シート!P179&lt;&gt;0)),"error","")</f>
        <v/>
      </c>
      <c r="BR179" s="285" t="str" cm="1">
        <f t="array" ref="BR179">IF(SUMPRODUCT(COUNTIF(N179:P179,N179:P179))&gt;COUNTA(N179:P179),"error","")</f>
        <v/>
      </c>
      <c r="BS179" s="283" t="str">
        <f t="shared" si="14"/>
        <v/>
      </c>
      <c r="BT179" s="283" t="str">
        <f t="shared" si="15"/>
        <v/>
      </c>
      <c r="BU179" s="283" t="str">
        <f t="shared" si="16"/>
        <v/>
      </c>
      <c r="BV179" s="283" t="str">
        <f t="shared" si="17"/>
        <v/>
      </c>
      <c r="BW179" s="283" t="str">
        <f t="shared" si="20"/>
        <v/>
      </c>
      <c r="BX179" s="283" t="str">
        <f t="shared" si="18"/>
        <v/>
      </c>
      <c r="BY179" s="283" t="str">
        <f>IF(F179="","",IF(PRODUCT(分岐管理シート!AB179:'分岐管理シート'!AE179)=0,"error",""))</f>
        <v/>
      </c>
      <c r="BZ179" s="278" t="str">
        <f>IF(F179="","",IF(AND(AE179="○",分岐管理シート!AF179=0),"error",""))</f>
        <v/>
      </c>
      <c r="CA179" s="283" t="str">
        <f>IF(F179="","",IF(AND(分岐管理シート!AE179&lt;2,実施計画様式!AF179&lt;&gt;""),"error",""))</f>
        <v/>
      </c>
      <c r="CB179" s="282" t="str">
        <f>IF(F179="","",IF(AND(分岐管理シート!D179=1,分岐管理シート!AG179&gt;0,分岐管理シート!AG179&lt;24),"","error"))</f>
        <v/>
      </c>
      <c r="CC179" s="283"/>
      <c r="CD179" s="283" t="str">
        <f>IF(F179="","",IF(OR(分岐管理シート!AI179&lt;14,分岐管理シート!AI179&gt;25,分岐管理シート!AI179&gt;分岐管理シート!AJ179,分岐管理シート!AI179&gt;分岐管理シート!AK179),"error",""))</f>
        <v/>
      </c>
      <c r="CE179" s="283" t="str">
        <f>IF(F179="","",IF(OR(分岐管理シート!AJ179&lt;14,分岐管理シート!AJ179&gt;25,分岐管理シート!AJ179&lt;分岐管理シート!AI179,分岐管理シート!AJ179&gt;分岐管理シート!AK179),"error",""))</f>
        <v/>
      </c>
      <c r="CF179" s="282" t="str">
        <f>IF(F179="","",IF(OR(分岐管理シート!AK179&lt;14,分岐管理シート!AK179&gt;26,分岐管理シート!AK179&lt;分岐管理シート!AI179,分岐管理シート!AK179&lt;分岐管理シート!AJ179),"error",""))</f>
        <v/>
      </c>
      <c r="CG179" s="283" t="str">
        <f>IF(F179="","",IF(AND(AD179="－",分岐管理シート!AK179&gt;25),"error",""))</f>
        <v/>
      </c>
      <c r="CH179" s="283"/>
      <c r="CI179" s="278" t="str">
        <f>IF(F179="","",IF(分岐管理シート!AM179&lt;1,"error",""))</f>
        <v/>
      </c>
      <c r="CJ179" s="283" t="str">
        <f>IF(F179="","",IF(分岐管理シート!AN179&lt;1,"error",""))</f>
        <v/>
      </c>
      <c r="CK179" s="287" t="str">
        <f t="shared" si="19"/>
        <v/>
      </c>
      <c r="CL179" s="283" t="str">
        <f>IF(F179="","",IF(AND(SUM(分岐管理シート!AO179:AR179)&gt;180,分岐管理シート!AS179&lt;1),"error",""))</f>
        <v/>
      </c>
      <c r="CM179" s="283" t="str">
        <f>IF(F179="","",IF(AND(分岐管理シート!D179=1,分岐管理シート!BB179&gt;0,分岐管理シート!BB179&lt;7),"","error"))</f>
        <v/>
      </c>
      <c r="CN179" s="286"/>
      <c r="CO179" s="283" t="str">
        <f>IF(分岐管理シート!BP179=0,"","error")</f>
        <v/>
      </c>
      <c r="CP179" s="340" t="str">
        <f>IF(AND(F179="",SUM(分岐管理シート!D179:BB179)&gt;0),"error","")</f>
        <v/>
      </c>
    </row>
    <row r="180" spans="1:94" ht="55.05" customHeight="1">
      <c r="A180" s="29"/>
      <c r="B180" s="30"/>
      <c r="C180" s="130">
        <v>108</v>
      </c>
      <c r="D180" s="386"/>
      <c r="E180" s="386"/>
      <c r="F180" s="174"/>
      <c r="G180" s="174"/>
      <c r="H180" s="173"/>
      <c r="I180" s="174"/>
      <c r="J180" s="173"/>
      <c r="K180" s="174"/>
      <c r="L180" s="174"/>
      <c r="M180" s="174"/>
      <c r="N180" s="387"/>
      <c r="O180" s="174"/>
      <c r="P180" s="398"/>
      <c r="Q180" s="388"/>
      <c r="R180" s="389">
        <f t="shared" si="11"/>
        <v>0</v>
      </c>
      <c r="S180" s="390">
        <f t="shared" si="21"/>
        <v>0</v>
      </c>
      <c r="T180" s="391"/>
      <c r="U180" s="458"/>
      <c r="V180" s="458"/>
      <c r="W180" s="458"/>
      <c r="X180" s="458"/>
      <c r="Y180" s="391"/>
      <c r="Z180" s="391"/>
      <c r="AA180" s="173"/>
      <c r="AB180" s="174"/>
      <c r="AC180" s="392"/>
      <c r="AD180" s="392"/>
      <c r="AE180" s="392"/>
      <c r="AF180" s="393"/>
      <c r="AG180" s="393"/>
      <c r="AH180" s="393"/>
      <c r="AI180" s="173"/>
      <c r="AJ180" s="173"/>
      <c r="AK180" s="173"/>
      <c r="AL180" s="394"/>
      <c r="AM180" s="173"/>
      <c r="AN180" s="173"/>
      <c r="AO180" s="387"/>
      <c r="AP180" s="174"/>
      <c r="AQ180" s="174"/>
      <c r="AR180" s="174"/>
      <c r="AS180" s="395"/>
      <c r="AT180" s="396"/>
      <c r="AU180" s="396"/>
      <c r="AV180" s="396"/>
      <c r="AW180" s="396"/>
      <c r="AX180" s="396"/>
      <c r="AY180" s="396"/>
      <c r="AZ180" s="396"/>
      <c r="BA180" s="396"/>
      <c r="BB180" s="397"/>
      <c r="BC180" s="395"/>
      <c r="BD180" s="395"/>
      <c r="BE180" s="281" t="str">
        <f>IF(F180="","",IF(分岐管理シート!D180=1,"","error"))</f>
        <v/>
      </c>
      <c r="BF180" s="282" t="str">
        <f>IF(F180="","",IF(分岐管理シート!E180&gt;0,"","error"))</f>
        <v/>
      </c>
      <c r="BG180" s="283" t="str">
        <f>IF(F180="","",IF(分岐管理シート!G180=0,"error",""))</f>
        <v/>
      </c>
      <c r="BH180" s="283" t="str">
        <f>IF(F180="","",IF(分岐管理シート!H180=0,"error",""))</f>
        <v/>
      </c>
      <c r="BI180" s="284" t="str">
        <f>IF(F180="","",IF(分岐管理シート!I180=2,"","error"))</f>
        <v/>
      </c>
      <c r="BJ180" s="283" t="str">
        <f t="shared" si="12"/>
        <v/>
      </c>
      <c r="BK180" s="283" t="str">
        <f t="shared" si="13"/>
        <v/>
      </c>
      <c r="BL180" s="283" t="str">
        <f>IF(F180="","",IF(AND(分岐管理シート!D180=1,分岐管理シート!K180=1),"","error"))</f>
        <v/>
      </c>
      <c r="BM180" s="281" t="str">
        <f>IF(F180="","",IF(分岐管理シート!L180=2,"","error"))</f>
        <v/>
      </c>
      <c r="BN180" s="283" t="str">
        <f>IF(F180="","",IF(分岐管理シート!M180&lt;1,"error",""))</f>
        <v/>
      </c>
      <c r="BO180" s="283" t="str">
        <f>IF(F180="","",IF(AND(D180="R7_補正",分岐管理シート!M180&lt;12,分岐管理シート!M180&gt;0),"","error"))</f>
        <v/>
      </c>
      <c r="BP180" s="283" t="str">
        <f>IF(AND(分岐管理シート!M180&lt;&gt;1,SUM(分岐管理シート!N180:P180)&gt;0),"error","")</f>
        <v/>
      </c>
      <c r="BQ180" s="282" t="str">
        <f>IF(OR(AND(分岐管理シート!N180=0,OR(分岐管理シート!O180&lt;&gt;0,分岐管理シート!P180&lt;&gt;0)),AND(分岐管理シート!O180=0,分岐管理シート!P180&lt;&gt;0)),"error","")</f>
        <v/>
      </c>
      <c r="BR180" s="285" t="str" cm="1">
        <f t="array" ref="BR180">IF(SUMPRODUCT(COUNTIF(N180:P180,N180:P180))&gt;COUNTA(N180:P180),"error","")</f>
        <v/>
      </c>
      <c r="BS180" s="283" t="str">
        <f t="shared" si="14"/>
        <v/>
      </c>
      <c r="BT180" s="283" t="str">
        <f t="shared" si="15"/>
        <v/>
      </c>
      <c r="BU180" s="283" t="str">
        <f t="shared" si="16"/>
        <v/>
      </c>
      <c r="BV180" s="283" t="str">
        <f t="shared" si="17"/>
        <v/>
      </c>
      <c r="BW180" s="283" t="str">
        <f t="shared" si="20"/>
        <v/>
      </c>
      <c r="BX180" s="283" t="str">
        <f t="shared" si="18"/>
        <v/>
      </c>
      <c r="BY180" s="283" t="str">
        <f>IF(F180="","",IF(PRODUCT(分岐管理シート!AB180:'分岐管理シート'!AE180)=0,"error",""))</f>
        <v/>
      </c>
      <c r="BZ180" s="278" t="str">
        <f>IF(F180="","",IF(AND(AE180="○",分岐管理シート!AF180=0),"error",""))</f>
        <v/>
      </c>
      <c r="CA180" s="283" t="str">
        <f>IF(F180="","",IF(AND(分岐管理シート!AE180&lt;2,実施計画様式!AF180&lt;&gt;""),"error",""))</f>
        <v/>
      </c>
      <c r="CB180" s="282" t="str">
        <f>IF(F180="","",IF(AND(分岐管理シート!D180=1,分岐管理シート!AG180&gt;0,分岐管理シート!AG180&lt;24),"","error"))</f>
        <v/>
      </c>
      <c r="CC180" s="283"/>
      <c r="CD180" s="283" t="str">
        <f>IF(F180="","",IF(OR(分岐管理シート!AI180&lt;14,分岐管理シート!AI180&gt;25,分岐管理シート!AI180&gt;分岐管理シート!AJ180,分岐管理シート!AI180&gt;分岐管理シート!AK180),"error",""))</f>
        <v/>
      </c>
      <c r="CE180" s="283" t="str">
        <f>IF(F180="","",IF(OR(分岐管理シート!AJ180&lt;14,分岐管理シート!AJ180&gt;25,分岐管理シート!AJ180&lt;分岐管理シート!AI180,分岐管理シート!AJ180&gt;分岐管理シート!AK180),"error",""))</f>
        <v/>
      </c>
      <c r="CF180" s="282" t="str">
        <f>IF(F180="","",IF(OR(分岐管理シート!AK180&lt;14,分岐管理シート!AK180&gt;26,分岐管理シート!AK180&lt;分岐管理シート!AI180,分岐管理シート!AK180&lt;分岐管理シート!AJ180),"error",""))</f>
        <v/>
      </c>
      <c r="CG180" s="283" t="str">
        <f>IF(F180="","",IF(AND(AD180="－",分岐管理シート!AK180&gt;25),"error",""))</f>
        <v/>
      </c>
      <c r="CH180" s="283"/>
      <c r="CI180" s="278" t="str">
        <f>IF(F180="","",IF(分岐管理シート!AM180&lt;1,"error",""))</f>
        <v/>
      </c>
      <c r="CJ180" s="283" t="str">
        <f>IF(F180="","",IF(分岐管理シート!AN180&lt;1,"error",""))</f>
        <v/>
      </c>
      <c r="CK180" s="287" t="str">
        <f t="shared" si="19"/>
        <v/>
      </c>
      <c r="CL180" s="283" t="str">
        <f>IF(F180="","",IF(AND(SUM(分岐管理シート!AO180:AR180)&gt;180,分岐管理シート!AS180&lt;1),"error",""))</f>
        <v/>
      </c>
      <c r="CM180" s="283" t="str">
        <f>IF(F180="","",IF(AND(分岐管理シート!D180=1,分岐管理シート!BB180&gt;0,分岐管理シート!BB180&lt;7),"","error"))</f>
        <v/>
      </c>
      <c r="CN180" s="286"/>
      <c r="CO180" s="283" t="str">
        <f>IF(分岐管理シート!BP180=0,"","error")</f>
        <v/>
      </c>
      <c r="CP180" s="340" t="str">
        <f>IF(AND(F180="",SUM(分岐管理シート!D180:BB180)&gt;0),"error","")</f>
        <v/>
      </c>
    </row>
    <row r="181" spans="1:94" ht="55.05" customHeight="1">
      <c r="A181" s="29"/>
      <c r="B181" s="30"/>
      <c r="C181" s="130">
        <v>109</v>
      </c>
      <c r="D181" s="386"/>
      <c r="E181" s="386"/>
      <c r="F181" s="174"/>
      <c r="G181" s="174"/>
      <c r="H181" s="173"/>
      <c r="I181" s="174"/>
      <c r="J181" s="173"/>
      <c r="K181" s="174"/>
      <c r="L181" s="174"/>
      <c r="M181" s="174"/>
      <c r="N181" s="387"/>
      <c r="O181" s="174"/>
      <c r="P181" s="174"/>
      <c r="Q181" s="388"/>
      <c r="R181" s="389">
        <f t="shared" si="11"/>
        <v>0</v>
      </c>
      <c r="S181" s="390">
        <f t="shared" si="21"/>
        <v>0</v>
      </c>
      <c r="T181" s="391"/>
      <c r="U181" s="458"/>
      <c r="V181" s="458"/>
      <c r="W181" s="458"/>
      <c r="X181" s="458"/>
      <c r="Y181" s="391"/>
      <c r="Z181" s="391"/>
      <c r="AA181" s="173"/>
      <c r="AB181" s="174"/>
      <c r="AC181" s="392"/>
      <c r="AD181" s="392"/>
      <c r="AE181" s="392"/>
      <c r="AF181" s="393"/>
      <c r="AG181" s="393"/>
      <c r="AH181" s="393"/>
      <c r="AI181" s="173"/>
      <c r="AJ181" s="173"/>
      <c r="AK181" s="173"/>
      <c r="AL181" s="394"/>
      <c r="AM181" s="173"/>
      <c r="AN181" s="173"/>
      <c r="AO181" s="387"/>
      <c r="AP181" s="174"/>
      <c r="AQ181" s="174"/>
      <c r="AR181" s="174"/>
      <c r="AS181" s="395"/>
      <c r="AT181" s="396"/>
      <c r="AU181" s="396"/>
      <c r="AV181" s="396"/>
      <c r="AW181" s="396"/>
      <c r="AX181" s="396"/>
      <c r="AY181" s="396"/>
      <c r="AZ181" s="396"/>
      <c r="BA181" s="396"/>
      <c r="BB181" s="397"/>
      <c r="BC181" s="395"/>
      <c r="BD181" s="395"/>
      <c r="BE181" s="281" t="str">
        <f>IF(F181="","",IF(分岐管理シート!D181=1,"","error"))</f>
        <v/>
      </c>
      <c r="BF181" s="282" t="str">
        <f>IF(F181="","",IF(分岐管理シート!E181&gt;0,"","error"))</f>
        <v/>
      </c>
      <c r="BG181" s="283" t="str">
        <f>IF(F181="","",IF(分岐管理シート!G181=0,"error",""))</f>
        <v/>
      </c>
      <c r="BH181" s="283" t="str">
        <f>IF(F181="","",IF(分岐管理シート!H181=0,"error",""))</f>
        <v/>
      </c>
      <c r="BI181" s="284" t="str">
        <f>IF(F181="","",IF(分岐管理シート!I181=2,"","error"))</f>
        <v/>
      </c>
      <c r="BJ181" s="283" t="str">
        <f t="shared" si="12"/>
        <v/>
      </c>
      <c r="BK181" s="283" t="str">
        <f t="shared" si="13"/>
        <v/>
      </c>
      <c r="BL181" s="283" t="str">
        <f>IF(F181="","",IF(AND(分岐管理シート!D181=1,分岐管理シート!K181=1),"","error"))</f>
        <v/>
      </c>
      <c r="BM181" s="281" t="str">
        <f>IF(F181="","",IF(分岐管理シート!L181=2,"","error"))</f>
        <v/>
      </c>
      <c r="BN181" s="283" t="str">
        <f>IF(F181="","",IF(分岐管理シート!M181&lt;1,"error",""))</f>
        <v/>
      </c>
      <c r="BO181" s="283" t="str">
        <f>IF(F181="","",IF(AND(D181="R7_補正",分岐管理シート!M181&lt;12,分岐管理シート!M181&gt;0),"","error"))</f>
        <v/>
      </c>
      <c r="BP181" s="283" t="str">
        <f>IF(AND(分岐管理シート!M181&lt;&gt;1,SUM(分岐管理シート!N181:P181)&gt;0),"error","")</f>
        <v/>
      </c>
      <c r="BQ181" s="282" t="str">
        <f>IF(OR(AND(分岐管理シート!N181=0,OR(分岐管理シート!O181&lt;&gt;0,分岐管理シート!P181&lt;&gt;0)),AND(分岐管理シート!O181=0,分岐管理シート!P181&lt;&gt;0)),"error","")</f>
        <v/>
      </c>
      <c r="BR181" s="285" t="str" cm="1">
        <f t="array" ref="BR181">IF(SUMPRODUCT(COUNTIF(N181:P181,N181:P181))&gt;COUNTA(N181:P181),"error","")</f>
        <v/>
      </c>
      <c r="BS181" s="283" t="str">
        <f t="shared" si="14"/>
        <v/>
      </c>
      <c r="BT181" s="283" t="str">
        <f t="shared" si="15"/>
        <v/>
      </c>
      <c r="BU181" s="283" t="str">
        <f t="shared" si="16"/>
        <v/>
      </c>
      <c r="BV181" s="283" t="str">
        <f t="shared" si="17"/>
        <v/>
      </c>
      <c r="BW181" s="283" t="str">
        <f t="shared" si="20"/>
        <v/>
      </c>
      <c r="BX181" s="283" t="str">
        <f t="shared" si="18"/>
        <v/>
      </c>
      <c r="BY181" s="283" t="str">
        <f>IF(F181="","",IF(PRODUCT(分岐管理シート!AB181:'分岐管理シート'!AE181)=0,"error",""))</f>
        <v/>
      </c>
      <c r="BZ181" s="278" t="str">
        <f>IF(F181="","",IF(AND(AE181="○",分岐管理シート!AF181=0),"error",""))</f>
        <v/>
      </c>
      <c r="CA181" s="283" t="str">
        <f>IF(F181="","",IF(AND(分岐管理シート!AE181&lt;2,実施計画様式!AF181&lt;&gt;""),"error",""))</f>
        <v/>
      </c>
      <c r="CB181" s="282" t="str">
        <f>IF(F181="","",IF(AND(分岐管理シート!D181=1,分岐管理シート!AG181&gt;0,分岐管理シート!AG181&lt;24),"","error"))</f>
        <v/>
      </c>
      <c r="CC181" s="283"/>
      <c r="CD181" s="283" t="str">
        <f>IF(F181="","",IF(OR(分岐管理シート!AI181&lt;14,分岐管理シート!AI181&gt;25,分岐管理シート!AI181&gt;分岐管理シート!AJ181,分岐管理シート!AI181&gt;分岐管理シート!AK181),"error",""))</f>
        <v/>
      </c>
      <c r="CE181" s="283" t="str">
        <f>IF(F181="","",IF(OR(分岐管理シート!AJ181&lt;14,分岐管理シート!AJ181&gt;25,分岐管理シート!AJ181&lt;分岐管理シート!AI181,分岐管理シート!AJ181&gt;分岐管理シート!AK181),"error",""))</f>
        <v/>
      </c>
      <c r="CF181" s="282" t="str">
        <f>IF(F181="","",IF(OR(分岐管理シート!AK181&lt;14,分岐管理シート!AK181&gt;26,分岐管理シート!AK181&lt;分岐管理シート!AI181,分岐管理シート!AK181&lt;分岐管理シート!AJ181),"error",""))</f>
        <v/>
      </c>
      <c r="CG181" s="283" t="str">
        <f>IF(F181="","",IF(AND(AD181="－",分岐管理シート!AK181&gt;25),"error",""))</f>
        <v/>
      </c>
      <c r="CH181" s="283"/>
      <c r="CI181" s="278" t="str">
        <f>IF(F181="","",IF(分岐管理シート!AM181&lt;1,"error",""))</f>
        <v/>
      </c>
      <c r="CJ181" s="283" t="str">
        <f>IF(F181="","",IF(分岐管理シート!AN181&lt;1,"error",""))</f>
        <v/>
      </c>
      <c r="CK181" s="287" t="str">
        <f t="shared" si="19"/>
        <v/>
      </c>
      <c r="CL181" s="283" t="str">
        <f>IF(F181="","",IF(AND(SUM(分岐管理シート!AO181:AR181)&gt;180,分岐管理シート!AS181&lt;1),"error",""))</f>
        <v/>
      </c>
      <c r="CM181" s="283" t="str">
        <f>IF(F181="","",IF(AND(分岐管理シート!D181=1,分岐管理シート!BB181&gt;0,分岐管理シート!BB181&lt;7),"","error"))</f>
        <v/>
      </c>
      <c r="CN181" s="286"/>
      <c r="CO181" s="283" t="str">
        <f>IF(分岐管理シート!BP181=0,"","error")</f>
        <v/>
      </c>
      <c r="CP181" s="340" t="str">
        <f>IF(AND(F181="",SUM(分岐管理シート!D181:BB181)&gt;0),"error","")</f>
        <v/>
      </c>
    </row>
    <row r="182" spans="1:94" ht="55.05" customHeight="1">
      <c r="A182" s="29"/>
      <c r="B182" s="30"/>
      <c r="C182" s="130">
        <v>110</v>
      </c>
      <c r="D182" s="386"/>
      <c r="E182" s="386"/>
      <c r="F182" s="174"/>
      <c r="G182" s="174"/>
      <c r="H182" s="173"/>
      <c r="I182" s="174"/>
      <c r="J182" s="173"/>
      <c r="K182" s="174"/>
      <c r="L182" s="174"/>
      <c r="M182" s="174"/>
      <c r="N182" s="387"/>
      <c r="O182" s="174"/>
      <c r="P182" s="398"/>
      <c r="Q182" s="388"/>
      <c r="R182" s="389">
        <f t="shared" si="11"/>
        <v>0</v>
      </c>
      <c r="S182" s="390">
        <f t="shared" si="21"/>
        <v>0</v>
      </c>
      <c r="T182" s="391"/>
      <c r="U182" s="458"/>
      <c r="V182" s="458"/>
      <c r="W182" s="458"/>
      <c r="X182" s="458"/>
      <c r="Y182" s="391"/>
      <c r="Z182" s="391"/>
      <c r="AA182" s="173"/>
      <c r="AB182" s="174"/>
      <c r="AC182" s="392"/>
      <c r="AD182" s="392"/>
      <c r="AE182" s="392"/>
      <c r="AF182" s="393"/>
      <c r="AG182" s="393"/>
      <c r="AH182" s="393"/>
      <c r="AI182" s="173"/>
      <c r="AJ182" s="173"/>
      <c r="AK182" s="173"/>
      <c r="AL182" s="394"/>
      <c r="AM182" s="173"/>
      <c r="AN182" s="173"/>
      <c r="AO182" s="387"/>
      <c r="AP182" s="174"/>
      <c r="AQ182" s="174"/>
      <c r="AR182" s="174"/>
      <c r="AS182" s="395"/>
      <c r="AT182" s="396"/>
      <c r="AU182" s="396"/>
      <c r="AV182" s="396"/>
      <c r="AW182" s="396"/>
      <c r="AX182" s="396"/>
      <c r="AY182" s="396"/>
      <c r="AZ182" s="396"/>
      <c r="BA182" s="396"/>
      <c r="BB182" s="397"/>
      <c r="BC182" s="395"/>
      <c r="BD182" s="395"/>
      <c r="BE182" s="281" t="str">
        <f>IF(F182="","",IF(分岐管理シート!D182=1,"","error"))</f>
        <v/>
      </c>
      <c r="BF182" s="282" t="str">
        <f>IF(F182="","",IF(分岐管理シート!E182&gt;0,"","error"))</f>
        <v/>
      </c>
      <c r="BG182" s="283" t="str">
        <f>IF(F182="","",IF(分岐管理シート!G182=0,"error",""))</f>
        <v/>
      </c>
      <c r="BH182" s="283" t="str">
        <f>IF(F182="","",IF(分岐管理シート!H182=0,"error",""))</f>
        <v/>
      </c>
      <c r="BI182" s="284" t="str">
        <f>IF(F182="","",IF(分岐管理シート!I182=2,"","error"))</f>
        <v/>
      </c>
      <c r="BJ182" s="283" t="str">
        <f t="shared" si="12"/>
        <v/>
      </c>
      <c r="BK182" s="283" t="str">
        <f t="shared" si="13"/>
        <v/>
      </c>
      <c r="BL182" s="283" t="str">
        <f>IF(F182="","",IF(AND(分岐管理シート!D182=1,分岐管理シート!K182=1),"","error"))</f>
        <v/>
      </c>
      <c r="BM182" s="281" t="str">
        <f>IF(F182="","",IF(分岐管理シート!L182=2,"","error"))</f>
        <v/>
      </c>
      <c r="BN182" s="283" t="str">
        <f>IF(F182="","",IF(分岐管理シート!M182&lt;1,"error",""))</f>
        <v/>
      </c>
      <c r="BO182" s="283" t="str">
        <f>IF(F182="","",IF(AND(D182="R7_補正",分岐管理シート!M182&lt;12,分岐管理シート!M182&gt;0),"","error"))</f>
        <v/>
      </c>
      <c r="BP182" s="283" t="str">
        <f>IF(AND(分岐管理シート!M182&lt;&gt;1,SUM(分岐管理シート!N182:P182)&gt;0),"error","")</f>
        <v/>
      </c>
      <c r="BQ182" s="282" t="str">
        <f>IF(OR(AND(分岐管理シート!N182=0,OR(分岐管理シート!O182&lt;&gt;0,分岐管理シート!P182&lt;&gt;0)),AND(分岐管理シート!O182=0,分岐管理シート!P182&lt;&gt;0)),"error","")</f>
        <v/>
      </c>
      <c r="BR182" s="285" t="str" cm="1">
        <f t="array" ref="BR182">IF(SUMPRODUCT(COUNTIF(N182:P182,N182:P182))&gt;COUNTA(N182:P182),"error","")</f>
        <v/>
      </c>
      <c r="BS182" s="283" t="str">
        <f t="shared" si="14"/>
        <v/>
      </c>
      <c r="BT182" s="283" t="str">
        <f t="shared" si="15"/>
        <v/>
      </c>
      <c r="BU182" s="283" t="str">
        <f t="shared" si="16"/>
        <v/>
      </c>
      <c r="BV182" s="283" t="str">
        <f t="shared" si="17"/>
        <v/>
      </c>
      <c r="BW182" s="283" t="str">
        <f t="shared" si="20"/>
        <v/>
      </c>
      <c r="BX182" s="283" t="str">
        <f t="shared" si="18"/>
        <v/>
      </c>
      <c r="BY182" s="283" t="str">
        <f>IF(F182="","",IF(PRODUCT(分岐管理シート!AB182:'分岐管理シート'!AE182)=0,"error",""))</f>
        <v/>
      </c>
      <c r="BZ182" s="278" t="str">
        <f>IF(F182="","",IF(AND(AE182="○",分岐管理シート!AF182=0),"error",""))</f>
        <v/>
      </c>
      <c r="CA182" s="283" t="str">
        <f>IF(F182="","",IF(AND(分岐管理シート!AE182&lt;2,実施計画様式!AF182&lt;&gt;""),"error",""))</f>
        <v/>
      </c>
      <c r="CB182" s="282" t="str">
        <f>IF(F182="","",IF(AND(分岐管理シート!D182=1,分岐管理シート!AG182&gt;0,分岐管理シート!AG182&lt;24),"","error"))</f>
        <v/>
      </c>
      <c r="CC182" s="283"/>
      <c r="CD182" s="283" t="str">
        <f>IF(F182="","",IF(OR(分岐管理シート!AI182&lt;14,分岐管理シート!AI182&gt;25,分岐管理シート!AI182&gt;分岐管理シート!AJ182,分岐管理シート!AI182&gt;分岐管理シート!AK182),"error",""))</f>
        <v/>
      </c>
      <c r="CE182" s="283" t="str">
        <f>IF(F182="","",IF(OR(分岐管理シート!AJ182&lt;14,分岐管理シート!AJ182&gt;25,分岐管理シート!AJ182&lt;分岐管理シート!AI182,分岐管理シート!AJ182&gt;分岐管理シート!AK182),"error",""))</f>
        <v/>
      </c>
      <c r="CF182" s="282" t="str">
        <f>IF(F182="","",IF(OR(分岐管理シート!AK182&lt;14,分岐管理シート!AK182&gt;26,分岐管理シート!AK182&lt;分岐管理シート!AI182,分岐管理シート!AK182&lt;分岐管理シート!AJ182),"error",""))</f>
        <v/>
      </c>
      <c r="CG182" s="283" t="str">
        <f>IF(F182="","",IF(AND(AD182="－",分岐管理シート!AK182&gt;25),"error",""))</f>
        <v/>
      </c>
      <c r="CH182" s="283"/>
      <c r="CI182" s="278" t="str">
        <f>IF(F182="","",IF(分岐管理シート!AM182&lt;1,"error",""))</f>
        <v/>
      </c>
      <c r="CJ182" s="283" t="str">
        <f>IF(F182="","",IF(分岐管理シート!AN182&lt;1,"error",""))</f>
        <v/>
      </c>
      <c r="CK182" s="287" t="str">
        <f t="shared" si="19"/>
        <v/>
      </c>
      <c r="CL182" s="283" t="str">
        <f>IF(F182="","",IF(AND(SUM(分岐管理シート!AO182:AR182)&gt;180,分岐管理シート!AS182&lt;1),"error",""))</f>
        <v/>
      </c>
      <c r="CM182" s="283" t="str">
        <f>IF(F182="","",IF(AND(分岐管理シート!D182=1,分岐管理シート!BB182&gt;0,分岐管理シート!BB182&lt;7),"","error"))</f>
        <v/>
      </c>
      <c r="CN182" s="286"/>
      <c r="CO182" s="283" t="str">
        <f>IF(分岐管理シート!BP182=0,"","error")</f>
        <v/>
      </c>
      <c r="CP182" s="340" t="str">
        <f>IF(AND(F182="",SUM(分岐管理シート!D182:BB182)&gt;0),"error","")</f>
        <v/>
      </c>
    </row>
    <row r="183" spans="1:94" ht="55.05" customHeight="1">
      <c r="A183" s="29"/>
      <c r="B183" s="30"/>
      <c r="C183" s="130">
        <v>111</v>
      </c>
      <c r="D183" s="386"/>
      <c r="E183" s="386"/>
      <c r="F183" s="174"/>
      <c r="G183" s="174"/>
      <c r="H183" s="173"/>
      <c r="I183" s="174"/>
      <c r="J183" s="173"/>
      <c r="K183" s="174"/>
      <c r="L183" s="174"/>
      <c r="M183" s="174"/>
      <c r="N183" s="387"/>
      <c r="O183" s="174"/>
      <c r="P183" s="174"/>
      <c r="Q183" s="388"/>
      <c r="R183" s="389">
        <f t="shared" si="11"/>
        <v>0</v>
      </c>
      <c r="S183" s="390">
        <f t="shared" si="21"/>
        <v>0</v>
      </c>
      <c r="T183" s="391"/>
      <c r="U183" s="458"/>
      <c r="V183" s="458"/>
      <c r="W183" s="458"/>
      <c r="X183" s="458"/>
      <c r="Y183" s="391"/>
      <c r="Z183" s="391"/>
      <c r="AA183" s="173"/>
      <c r="AB183" s="174"/>
      <c r="AC183" s="392"/>
      <c r="AD183" s="392"/>
      <c r="AE183" s="392"/>
      <c r="AF183" s="393"/>
      <c r="AG183" s="393"/>
      <c r="AH183" s="393"/>
      <c r="AI183" s="173"/>
      <c r="AJ183" s="173"/>
      <c r="AK183" s="173"/>
      <c r="AL183" s="394"/>
      <c r="AM183" s="173"/>
      <c r="AN183" s="173"/>
      <c r="AO183" s="387"/>
      <c r="AP183" s="174"/>
      <c r="AQ183" s="174"/>
      <c r="AR183" s="174"/>
      <c r="AS183" s="395"/>
      <c r="AT183" s="396"/>
      <c r="AU183" s="396"/>
      <c r="AV183" s="396"/>
      <c r="AW183" s="396"/>
      <c r="AX183" s="396"/>
      <c r="AY183" s="396"/>
      <c r="AZ183" s="396"/>
      <c r="BA183" s="396"/>
      <c r="BB183" s="397"/>
      <c r="BC183" s="395"/>
      <c r="BD183" s="395"/>
      <c r="BE183" s="281" t="str">
        <f>IF(F183="","",IF(分岐管理シート!D183=1,"","error"))</f>
        <v/>
      </c>
      <c r="BF183" s="282" t="str">
        <f>IF(F183="","",IF(分岐管理シート!E183&gt;0,"","error"))</f>
        <v/>
      </c>
      <c r="BG183" s="283" t="str">
        <f>IF(F183="","",IF(分岐管理シート!G183=0,"error",""))</f>
        <v/>
      </c>
      <c r="BH183" s="283" t="str">
        <f>IF(F183="","",IF(分岐管理シート!H183=0,"error",""))</f>
        <v/>
      </c>
      <c r="BI183" s="284" t="str">
        <f>IF(F183="","",IF(分岐管理シート!I183=2,"","error"))</f>
        <v/>
      </c>
      <c r="BJ183" s="283" t="str">
        <f t="shared" si="12"/>
        <v/>
      </c>
      <c r="BK183" s="283" t="str">
        <f t="shared" si="13"/>
        <v/>
      </c>
      <c r="BL183" s="283" t="str">
        <f>IF(F183="","",IF(AND(分岐管理シート!D183=1,分岐管理シート!K183=1),"","error"))</f>
        <v/>
      </c>
      <c r="BM183" s="281" t="str">
        <f>IF(F183="","",IF(分岐管理シート!L183=2,"","error"))</f>
        <v/>
      </c>
      <c r="BN183" s="283" t="str">
        <f>IF(F183="","",IF(分岐管理シート!M183&lt;1,"error",""))</f>
        <v/>
      </c>
      <c r="BO183" s="283" t="str">
        <f>IF(F183="","",IF(AND(D183="R7_補正",分岐管理シート!M183&lt;12,分岐管理シート!M183&gt;0),"","error"))</f>
        <v/>
      </c>
      <c r="BP183" s="283" t="str">
        <f>IF(AND(分岐管理シート!M183&lt;&gt;1,SUM(分岐管理シート!N183:P183)&gt;0),"error","")</f>
        <v/>
      </c>
      <c r="BQ183" s="282" t="str">
        <f>IF(OR(AND(分岐管理シート!N183=0,OR(分岐管理シート!O183&lt;&gt;0,分岐管理シート!P183&lt;&gt;0)),AND(分岐管理シート!O183=0,分岐管理シート!P183&lt;&gt;0)),"error","")</f>
        <v/>
      </c>
      <c r="BR183" s="285" t="str" cm="1">
        <f t="array" ref="BR183">IF(SUMPRODUCT(COUNTIF(N183:P183,N183:P183))&gt;COUNTA(N183:P183),"error","")</f>
        <v/>
      </c>
      <c r="BS183" s="283" t="str">
        <f t="shared" si="14"/>
        <v/>
      </c>
      <c r="BT183" s="283" t="str">
        <f t="shared" si="15"/>
        <v/>
      </c>
      <c r="BU183" s="283" t="str">
        <f t="shared" si="16"/>
        <v/>
      </c>
      <c r="BV183" s="283" t="str">
        <f t="shared" si="17"/>
        <v/>
      </c>
      <c r="BW183" s="283" t="str">
        <f t="shared" si="20"/>
        <v/>
      </c>
      <c r="BX183" s="283" t="str">
        <f t="shared" si="18"/>
        <v/>
      </c>
      <c r="BY183" s="283" t="str">
        <f>IF(F183="","",IF(PRODUCT(分岐管理シート!AB183:'分岐管理シート'!AE183)=0,"error",""))</f>
        <v/>
      </c>
      <c r="BZ183" s="278" t="str">
        <f>IF(F183="","",IF(AND(AE183="○",分岐管理シート!AF183=0),"error",""))</f>
        <v/>
      </c>
      <c r="CA183" s="283" t="str">
        <f>IF(F183="","",IF(AND(分岐管理シート!AE183&lt;2,実施計画様式!AF183&lt;&gt;""),"error",""))</f>
        <v/>
      </c>
      <c r="CB183" s="282" t="str">
        <f>IF(F183="","",IF(AND(分岐管理シート!D183=1,分岐管理シート!AG183&gt;0,分岐管理シート!AG183&lt;24),"","error"))</f>
        <v/>
      </c>
      <c r="CC183" s="283"/>
      <c r="CD183" s="283" t="str">
        <f>IF(F183="","",IF(OR(分岐管理シート!AI183&lt;14,分岐管理シート!AI183&gt;25,分岐管理シート!AI183&gt;分岐管理シート!AJ183,分岐管理シート!AI183&gt;分岐管理シート!AK183),"error",""))</f>
        <v/>
      </c>
      <c r="CE183" s="283" t="str">
        <f>IF(F183="","",IF(OR(分岐管理シート!AJ183&lt;14,分岐管理シート!AJ183&gt;25,分岐管理シート!AJ183&lt;分岐管理シート!AI183,分岐管理シート!AJ183&gt;分岐管理シート!AK183),"error",""))</f>
        <v/>
      </c>
      <c r="CF183" s="282" t="str">
        <f>IF(F183="","",IF(OR(分岐管理シート!AK183&lt;14,分岐管理シート!AK183&gt;26,分岐管理シート!AK183&lt;分岐管理シート!AI183,分岐管理シート!AK183&lt;分岐管理シート!AJ183),"error",""))</f>
        <v/>
      </c>
      <c r="CG183" s="283" t="str">
        <f>IF(F183="","",IF(AND(AD183="－",分岐管理シート!AK183&gt;25),"error",""))</f>
        <v/>
      </c>
      <c r="CH183" s="283"/>
      <c r="CI183" s="278" t="str">
        <f>IF(F183="","",IF(分岐管理シート!AM183&lt;1,"error",""))</f>
        <v/>
      </c>
      <c r="CJ183" s="283" t="str">
        <f>IF(F183="","",IF(分岐管理シート!AN183&lt;1,"error",""))</f>
        <v/>
      </c>
      <c r="CK183" s="287" t="str">
        <f t="shared" si="19"/>
        <v/>
      </c>
      <c r="CL183" s="283" t="str">
        <f>IF(F183="","",IF(AND(SUM(分岐管理シート!AO183:AR183)&gt;180,分岐管理シート!AS183&lt;1),"error",""))</f>
        <v/>
      </c>
      <c r="CM183" s="283" t="str">
        <f>IF(F183="","",IF(AND(分岐管理シート!D183=1,分岐管理シート!BB183&gt;0,分岐管理シート!BB183&lt;7),"","error"))</f>
        <v/>
      </c>
      <c r="CN183" s="286"/>
      <c r="CO183" s="283" t="str">
        <f>IF(分岐管理シート!BP183=0,"","error")</f>
        <v/>
      </c>
      <c r="CP183" s="340" t="str">
        <f>IF(AND(F183="",SUM(分岐管理シート!D183:BB183)&gt;0),"error","")</f>
        <v/>
      </c>
    </row>
    <row r="184" spans="1:94" ht="55.05" customHeight="1">
      <c r="A184" s="29"/>
      <c r="B184" s="30"/>
      <c r="C184" s="130">
        <v>112</v>
      </c>
      <c r="D184" s="386"/>
      <c r="E184" s="386"/>
      <c r="F184" s="174"/>
      <c r="G184" s="174"/>
      <c r="H184" s="173"/>
      <c r="I184" s="174"/>
      <c r="J184" s="173"/>
      <c r="K184" s="174"/>
      <c r="L184" s="174"/>
      <c r="M184" s="174"/>
      <c r="N184" s="387"/>
      <c r="O184" s="174"/>
      <c r="P184" s="398"/>
      <c r="Q184" s="388"/>
      <c r="R184" s="389">
        <f t="shared" si="11"/>
        <v>0</v>
      </c>
      <c r="S184" s="390">
        <f t="shared" si="21"/>
        <v>0</v>
      </c>
      <c r="T184" s="391"/>
      <c r="U184" s="458"/>
      <c r="V184" s="458"/>
      <c r="W184" s="458"/>
      <c r="X184" s="458"/>
      <c r="Y184" s="391"/>
      <c r="Z184" s="391"/>
      <c r="AA184" s="173"/>
      <c r="AB184" s="174"/>
      <c r="AC184" s="392"/>
      <c r="AD184" s="392"/>
      <c r="AE184" s="392"/>
      <c r="AF184" s="393"/>
      <c r="AG184" s="393"/>
      <c r="AH184" s="393"/>
      <c r="AI184" s="173"/>
      <c r="AJ184" s="173"/>
      <c r="AK184" s="173"/>
      <c r="AL184" s="394"/>
      <c r="AM184" s="173"/>
      <c r="AN184" s="173"/>
      <c r="AO184" s="387"/>
      <c r="AP184" s="174"/>
      <c r="AQ184" s="174"/>
      <c r="AR184" s="174"/>
      <c r="AS184" s="395"/>
      <c r="AT184" s="396"/>
      <c r="AU184" s="396"/>
      <c r="AV184" s="396"/>
      <c r="AW184" s="396"/>
      <c r="AX184" s="396"/>
      <c r="AY184" s="396"/>
      <c r="AZ184" s="396"/>
      <c r="BA184" s="396"/>
      <c r="BB184" s="397"/>
      <c r="BC184" s="395"/>
      <c r="BD184" s="395"/>
      <c r="BE184" s="281" t="str">
        <f>IF(F184="","",IF(分岐管理シート!D184=1,"","error"))</f>
        <v/>
      </c>
      <c r="BF184" s="282" t="str">
        <f>IF(F184="","",IF(分岐管理シート!E184&gt;0,"","error"))</f>
        <v/>
      </c>
      <c r="BG184" s="283" t="str">
        <f>IF(F184="","",IF(分岐管理シート!G184=0,"error",""))</f>
        <v/>
      </c>
      <c r="BH184" s="283" t="str">
        <f>IF(F184="","",IF(分岐管理シート!H184=0,"error",""))</f>
        <v/>
      </c>
      <c r="BI184" s="284" t="str">
        <f>IF(F184="","",IF(分岐管理シート!I184=2,"","error"))</f>
        <v/>
      </c>
      <c r="BJ184" s="283" t="str">
        <f t="shared" si="12"/>
        <v/>
      </c>
      <c r="BK184" s="283" t="str">
        <f t="shared" si="13"/>
        <v/>
      </c>
      <c r="BL184" s="283" t="str">
        <f>IF(F184="","",IF(AND(分岐管理シート!D184=1,分岐管理シート!K184=1),"","error"))</f>
        <v/>
      </c>
      <c r="BM184" s="281" t="str">
        <f>IF(F184="","",IF(分岐管理シート!L184=2,"","error"))</f>
        <v/>
      </c>
      <c r="BN184" s="283" t="str">
        <f>IF(F184="","",IF(分岐管理シート!M184&lt;1,"error",""))</f>
        <v/>
      </c>
      <c r="BO184" s="283" t="str">
        <f>IF(F184="","",IF(AND(D184="R7_補正",分岐管理シート!M184&lt;12,分岐管理シート!M184&gt;0),"","error"))</f>
        <v/>
      </c>
      <c r="BP184" s="283" t="str">
        <f>IF(AND(分岐管理シート!M184&lt;&gt;1,SUM(分岐管理シート!N184:P184)&gt;0),"error","")</f>
        <v/>
      </c>
      <c r="BQ184" s="282" t="str">
        <f>IF(OR(AND(分岐管理シート!N184=0,OR(分岐管理シート!O184&lt;&gt;0,分岐管理シート!P184&lt;&gt;0)),AND(分岐管理シート!O184=0,分岐管理シート!P184&lt;&gt;0)),"error","")</f>
        <v/>
      </c>
      <c r="BR184" s="285" t="str" cm="1">
        <f t="array" ref="BR184">IF(SUMPRODUCT(COUNTIF(N184:P184,N184:P184))&gt;COUNTA(N184:P184),"error","")</f>
        <v/>
      </c>
      <c r="BS184" s="283" t="str">
        <f t="shared" si="14"/>
        <v/>
      </c>
      <c r="BT184" s="283" t="str">
        <f t="shared" si="15"/>
        <v/>
      </c>
      <c r="BU184" s="283" t="str">
        <f t="shared" si="16"/>
        <v/>
      </c>
      <c r="BV184" s="283" t="str">
        <f t="shared" si="17"/>
        <v/>
      </c>
      <c r="BW184" s="283" t="str">
        <f t="shared" si="20"/>
        <v/>
      </c>
      <c r="BX184" s="283" t="str">
        <f t="shared" si="18"/>
        <v/>
      </c>
      <c r="BY184" s="283" t="str">
        <f>IF(F184="","",IF(PRODUCT(分岐管理シート!AB184:'分岐管理シート'!AE184)=0,"error",""))</f>
        <v/>
      </c>
      <c r="BZ184" s="278" t="str">
        <f>IF(F184="","",IF(AND(AE184="○",分岐管理シート!AF184=0),"error",""))</f>
        <v/>
      </c>
      <c r="CA184" s="283" t="str">
        <f>IF(F184="","",IF(AND(分岐管理シート!AE184&lt;2,実施計画様式!AF184&lt;&gt;""),"error",""))</f>
        <v/>
      </c>
      <c r="CB184" s="282" t="str">
        <f>IF(F184="","",IF(AND(分岐管理シート!D184=1,分岐管理シート!AG184&gt;0,分岐管理シート!AG184&lt;24),"","error"))</f>
        <v/>
      </c>
      <c r="CC184" s="283"/>
      <c r="CD184" s="283" t="str">
        <f>IF(F184="","",IF(OR(分岐管理シート!AI184&lt;14,分岐管理シート!AI184&gt;25,分岐管理シート!AI184&gt;分岐管理シート!AJ184,分岐管理シート!AI184&gt;分岐管理シート!AK184),"error",""))</f>
        <v/>
      </c>
      <c r="CE184" s="283" t="str">
        <f>IF(F184="","",IF(OR(分岐管理シート!AJ184&lt;14,分岐管理シート!AJ184&gt;25,分岐管理シート!AJ184&lt;分岐管理シート!AI184,分岐管理シート!AJ184&gt;分岐管理シート!AK184),"error",""))</f>
        <v/>
      </c>
      <c r="CF184" s="282" t="str">
        <f>IF(F184="","",IF(OR(分岐管理シート!AK184&lt;14,分岐管理シート!AK184&gt;26,分岐管理シート!AK184&lt;分岐管理シート!AI184,分岐管理シート!AK184&lt;分岐管理シート!AJ184),"error",""))</f>
        <v/>
      </c>
      <c r="CG184" s="283" t="str">
        <f>IF(F184="","",IF(AND(AD184="－",分岐管理シート!AK184&gt;25),"error",""))</f>
        <v/>
      </c>
      <c r="CH184" s="283"/>
      <c r="CI184" s="278" t="str">
        <f>IF(F184="","",IF(分岐管理シート!AM184&lt;1,"error",""))</f>
        <v/>
      </c>
      <c r="CJ184" s="283" t="str">
        <f>IF(F184="","",IF(分岐管理シート!AN184&lt;1,"error",""))</f>
        <v/>
      </c>
      <c r="CK184" s="287" t="str">
        <f t="shared" si="19"/>
        <v/>
      </c>
      <c r="CL184" s="283" t="str">
        <f>IF(F184="","",IF(AND(SUM(分岐管理シート!AO184:AR184)&gt;180,分岐管理シート!AS184&lt;1),"error",""))</f>
        <v/>
      </c>
      <c r="CM184" s="283" t="str">
        <f>IF(F184="","",IF(AND(分岐管理シート!D184=1,分岐管理シート!BB184&gt;0,分岐管理シート!BB184&lt;7),"","error"))</f>
        <v/>
      </c>
      <c r="CN184" s="286"/>
      <c r="CO184" s="283" t="str">
        <f>IF(分岐管理シート!BP184=0,"","error")</f>
        <v/>
      </c>
      <c r="CP184" s="340" t="str">
        <f>IF(AND(F184="",SUM(分岐管理シート!D184:BB184)&gt;0),"error","")</f>
        <v/>
      </c>
    </row>
    <row r="185" spans="1:94" ht="55.05" customHeight="1">
      <c r="A185" s="29"/>
      <c r="B185" s="30"/>
      <c r="C185" s="130">
        <v>113</v>
      </c>
      <c r="D185" s="386"/>
      <c r="E185" s="386"/>
      <c r="F185" s="174"/>
      <c r="G185" s="174"/>
      <c r="H185" s="173"/>
      <c r="I185" s="174"/>
      <c r="J185" s="173"/>
      <c r="K185" s="174"/>
      <c r="L185" s="174"/>
      <c r="M185" s="174"/>
      <c r="N185" s="387"/>
      <c r="O185" s="174"/>
      <c r="P185" s="174"/>
      <c r="Q185" s="388"/>
      <c r="R185" s="389">
        <f t="shared" si="11"/>
        <v>0</v>
      </c>
      <c r="S185" s="390">
        <f t="shared" si="21"/>
        <v>0</v>
      </c>
      <c r="T185" s="391"/>
      <c r="U185" s="458"/>
      <c r="V185" s="458"/>
      <c r="W185" s="458"/>
      <c r="X185" s="458"/>
      <c r="Y185" s="391"/>
      <c r="Z185" s="391"/>
      <c r="AA185" s="173"/>
      <c r="AB185" s="174"/>
      <c r="AC185" s="392"/>
      <c r="AD185" s="392"/>
      <c r="AE185" s="392"/>
      <c r="AF185" s="393"/>
      <c r="AG185" s="393"/>
      <c r="AH185" s="393"/>
      <c r="AI185" s="173"/>
      <c r="AJ185" s="173"/>
      <c r="AK185" s="173"/>
      <c r="AL185" s="394"/>
      <c r="AM185" s="173"/>
      <c r="AN185" s="173"/>
      <c r="AO185" s="174"/>
      <c r="AP185" s="174"/>
      <c r="AQ185" s="174"/>
      <c r="AR185" s="174"/>
      <c r="AS185" s="395"/>
      <c r="AT185" s="396"/>
      <c r="AU185" s="396"/>
      <c r="AV185" s="396"/>
      <c r="AW185" s="396"/>
      <c r="AX185" s="396"/>
      <c r="AY185" s="396"/>
      <c r="AZ185" s="396"/>
      <c r="BA185" s="396"/>
      <c r="BB185" s="397"/>
      <c r="BC185" s="395"/>
      <c r="BD185" s="395"/>
      <c r="BE185" s="281" t="str">
        <f>IF(F185="","",IF(分岐管理シート!D185=1,"","error"))</f>
        <v/>
      </c>
      <c r="BF185" s="282" t="str">
        <f>IF(F185="","",IF(分岐管理シート!E185&gt;0,"","error"))</f>
        <v/>
      </c>
      <c r="BG185" s="283" t="str">
        <f>IF(F185="","",IF(分岐管理シート!G185=0,"error",""))</f>
        <v/>
      </c>
      <c r="BH185" s="283" t="str">
        <f>IF(F185="","",IF(分岐管理シート!H185=0,"error",""))</f>
        <v/>
      </c>
      <c r="BI185" s="284" t="str">
        <f>IF(F185="","",IF(分岐管理シート!I185=2,"","error"))</f>
        <v/>
      </c>
      <c r="BJ185" s="283" t="str">
        <f t="shared" si="12"/>
        <v/>
      </c>
      <c r="BK185" s="283" t="str">
        <f t="shared" si="13"/>
        <v/>
      </c>
      <c r="BL185" s="283" t="str">
        <f>IF(F185="","",IF(AND(分岐管理シート!D185=1,分岐管理シート!K185=1),"","error"))</f>
        <v/>
      </c>
      <c r="BM185" s="281" t="str">
        <f>IF(F185="","",IF(分岐管理シート!L185=2,"","error"))</f>
        <v/>
      </c>
      <c r="BN185" s="283" t="str">
        <f>IF(F185="","",IF(分岐管理シート!M185&lt;1,"error",""))</f>
        <v/>
      </c>
      <c r="BO185" s="283" t="str">
        <f>IF(F185="","",IF(AND(D185="R7_補正",分岐管理シート!M185&lt;12,分岐管理シート!M185&gt;0),"","error"))</f>
        <v/>
      </c>
      <c r="BP185" s="283" t="str">
        <f>IF(AND(分岐管理シート!M185&lt;&gt;1,SUM(分岐管理シート!N185:P185)&gt;0),"error","")</f>
        <v/>
      </c>
      <c r="BQ185" s="282" t="str">
        <f>IF(OR(AND(分岐管理シート!N185=0,OR(分岐管理シート!O185&lt;&gt;0,分岐管理シート!P185&lt;&gt;0)),AND(分岐管理シート!O185=0,分岐管理シート!P185&lt;&gt;0)),"error","")</f>
        <v/>
      </c>
      <c r="BR185" s="285" t="str" cm="1">
        <f t="array" ref="BR185">IF(SUMPRODUCT(COUNTIF(N185:P185,N185:P185))&gt;COUNTA(N185:P185),"error","")</f>
        <v/>
      </c>
      <c r="BS185" s="283" t="str">
        <f t="shared" si="14"/>
        <v/>
      </c>
      <c r="BT185" s="283" t="str">
        <f t="shared" si="15"/>
        <v/>
      </c>
      <c r="BU185" s="283" t="str">
        <f t="shared" si="16"/>
        <v/>
      </c>
      <c r="BV185" s="283" t="str">
        <f t="shared" si="17"/>
        <v/>
      </c>
      <c r="BW185" s="283" t="str">
        <f t="shared" si="20"/>
        <v/>
      </c>
      <c r="BX185" s="283" t="str">
        <f t="shared" si="18"/>
        <v/>
      </c>
      <c r="BY185" s="283" t="str">
        <f>IF(F185="","",IF(PRODUCT(分岐管理シート!AB185:'分岐管理シート'!AE185)=0,"error",""))</f>
        <v/>
      </c>
      <c r="BZ185" s="278" t="str">
        <f>IF(F185="","",IF(AND(AE185="○",分岐管理シート!AF185=0),"error",""))</f>
        <v/>
      </c>
      <c r="CA185" s="283" t="str">
        <f>IF(F185="","",IF(AND(分岐管理シート!AE185&lt;2,実施計画様式!AF185&lt;&gt;""),"error",""))</f>
        <v/>
      </c>
      <c r="CB185" s="282" t="str">
        <f>IF(F185="","",IF(AND(分岐管理シート!D185=1,分岐管理シート!AG185&gt;0,分岐管理シート!AG185&lt;24),"","error"))</f>
        <v/>
      </c>
      <c r="CC185" s="283"/>
      <c r="CD185" s="283" t="str">
        <f>IF(F185="","",IF(OR(分岐管理シート!AI185&lt;14,分岐管理シート!AI185&gt;25,分岐管理シート!AI185&gt;分岐管理シート!AJ185,分岐管理シート!AI185&gt;分岐管理シート!AK185),"error",""))</f>
        <v/>
      </c>
      <c r="CE185" s="283" t="str">
        <f>IF(F185="","",IF(OR(分岐管理シート!AJ185&lt;14,分岐管理シート!AJ185&gt;25,分岐管理シート!AJ185&lt;分岐管理シート!AI185,分岐管理シート!AJ185&gt;分岐管理シート!AK185),"error",""))</f>
        <v/>
      </c>
      <c r="CF185" s="282" t="str">
        <f>IF(F185="","",IF(OR(分岐管理シート!AK185&lt;14,分岐管理シート!AK185&gt;26,分岐管理シート!AK185&lt;分岐管理シート!AI185,分岐管理シート!AK185&lt;分岐管理シート!AJ185),"error",""))</f>
        <v/>
      </c>
      <c r="CG185" s="283" t="str">
        <f>IF(F185="","",IF(AND(AD185="－",分岐管理シート!AK185&gt;25),"error",""))</f>
        <v/>
      </c>
      <c r="CH185" s="283"/>
      <c r="CI185" s="278" t="str">
        <f>IF(F185="","",IF(分岐管理シート!AM185&lt;1,"error",""))</f>
        <v/>
      </c>
      <c r="CJ185" s="283" t="str">
        <f>IF(F185="","",IF(分岐管理シート!AN185&lt;1,"error",""))</f>
        <v/>
      </c>
      <c r="CK185" s="287" t="str">
        <f t="shared" si="19"/>
        <v/>
      </c>
      <c r="CL185" s="283" t="str">
        <f>IF(F185="","",IF(AND(SUM(分岐管理シート!AO185:AR185)&gt;180,分岐管理シート!AS185&lt;1),"error",""))</f>
        <v/>
      </c>
      <c r="CM185" s="283" t="str">
        <f>IF(F185="","",IF(AND(分岐管理シート!D185=1,分岐管理シート!BB185&gt;0,分岐管理シート!BB185&lt;7),"","error"))</f>
        <v/>
      </c>
      <c r="CN185" s="286"/>
      <c r="CO185" s="283" t="str">
        <f>IF(分岐管理シート!BP185=0,"","error")</f>
        <v/>
      </c>
      <c r="CP185" s="340" t="str">
        <f>IF(AND(F185="",SUM(分岐管理シート!D185:BB185)&gt;0),"error","")</f>
        <v/>
      </c>
    </row>
    <row r="186" spans="1:94" ht="55.05" customHeight="1">
      <c r="A186" s="29"/>
      <c r="B186" s="30"/>
      <c r="C186" s="130">
        <v>114</v>
      </c>
      <c r="D186" s="386"/>
      <c r="E186" s="386"/>
      <c r="F186" s="174"/>
      <c r="G186" s="174"/>
      <c r="H186" s="173"/>
      <c r="I186" s="174"/>
      <c r="J186" s="173"/>
      <c r="K186" s="174"/>
      <c r="L186" s="174"/>
      <c r="M186" s="174"/>
      <c r="N186" s="387"/>
      <c r="O186" s="174"/>
      <c r="P186" s="398"/>
      <c r="Q186" s="388"/>
      <c r="R186" s="389">
        <f t="shared" si="11"/>
        <v>0</v>
      </c>
      <c r="S186" s="390">
        <f t="shared" si="21"/>
        <v>0</v>
      </c>
      <c r="T186" s="391"/>
      <c r="U186" s="458"/>
      <c r="V186" s="458"/>
      <c r="W186" s="458"/>
      <c r="X186" s="458"/>
      <c r="Y186" s="391"/>
      <c r="Z186" s="391"/>
      <c r="AA186" s="173"/>
      <c r="AB186" s="174"/>
      <c r="AC186" s="392"/>
      <c r="AD186" s="392"/>
      <c r="AE186" s="392"/>
      <c r="AF186" s="393"/>
      <c r="AG186" s="393"/>
      <c r="AH186" s="393"/>
      <c r="AI186" s="173"/>
      <c r="AJ186" s="173"/>
      <c r="AK186" s="173"/>
      <c r="AL186" s="394"/>
      <c r="AM186" s="173"/>
      <c r="AN186" s="173"/>
      <c r="AO186" s="387"/>
      <c r="AP186" s="174"/>
      <c r="AQ186" s="174"/>
      <c r="AR186" s="174"/>
      <c r="AS186" s="395"/>
      <c r="AT186" s="396"/>
      <c r="AU186" s="396"/>
      <c r="AV186" s="396"/>
      <c r="AW186" s="396"/>
      <c r="AX186" s="396"/>
      <c r="AY186" s="396"/>
      <c r="AZ186" s="396"/>
      <c r="BA186" s="396"/>
      <c r="BB186" s="397"/>
      <c r="BC186" s="395"/>
      <c r="BD186" s="395"/>
      <c r="BE186" s="281" t="str">
        <f>IF(F186="","",IF(分岐管理シート!D186=1,"","error"))</f>
        <v/>
      </c>
      <c r="BF186" s="282" t="str">
        <f>IF(F186="","",IF(分岐管理シート!E186&gt;0,"","error"))</f>
        <v/>
      </c>
      <c r="BG186" s="283" t="str">
        <f>IF(F186="","",IF(分岐管理シート!G186=0,"error",""))</f>
        <v/>
      </c>
      <c r="BH186" s="283" t="str">
        <f>IF(F186="","",IF(分岐管理シート!H186=0,"error",""))</f>
        <v/>
      </c>
      <c r="BI186" s="284" t="str">
        <f>IF(F186="","",IF(分岐管理シート!I186=2,"","error"))</f>
        <v/>
      </c>
      <c r="BJ186" s="283" t="str">
        <f t="shared" si="12"/>
        <v/>
      </c>
      <c r="BK186" s="283" t="str">
        <f t="shared" si="13"/>
        <v/>
      </c>
      <c r="BL186" s="283" t="str">
        <f>IF(F186="","",IF(AND(分岐管理シート!D186=1,分岐管理シート!K186=1),"","error"))</f>
        <v/>
      </c>
      <c r="BM186" s="281" t="str">
        <f>IF(F186="","",IF(分岐管理シート!L186=2,"","error"))</f>
        <v/>
      </c>
      <c r="BN186" s="283" t="str">
        <f>IF(F186="","",IF(分岐管理シート!M186&lt;1,"error",""))</f>
        <v/>
      </c>
      <c r="BO186" s="283" t="str">
        <f>IF(F186="","",IF(AND(D186="R7_補正",分岐管理シート!M186&lt;12,分岐管理シート!M186&gt;0),"","error"))</f>
        <v/>
      </c>
      <c r="BP186" s="283" t="str">
        <f>IF(AND(分岐管理シート!M186&lt;&gt;1,SUM(分岐管理シート!N186:P186)&gt;0),"error","")</f>
        <v/>
      </c>
      <c r="BQ186" s="282" t="str">
        <f>IF(OR(AND(分岐管理シート!N186=0,OR(分岐管理シート!O186&lt;&gt;0,分岐管理シート!P186&lt;&gt;0)),AND(分岐管理シート!O186=0,分岐管理シート!P186&lt;&gt;0)),"error","")</f>
        <v/>
      </c>
      <c r="BR186" s="285" t="str" cm="1">
        <f t="array" ref="BR186">IF(SUMPRODUCT(COUNTIF(N186:P186,N186:P186))&gt;COUNTA(N186:P186),"error","")</f>
        <v/>
      </c>
      <c r="BS186" s="283" t="str">
        <f t="shared" si="14"/>
        <v/>
      </c>
      <c r="BT186" s="283" t="str">
        <f t="shared" si="15"/>
        <v/>
      </c>
      <c r="BU186" s="283" t="str">
        <f t="shared" si="16"/>
        <v/>
      </c>
      <c r="BV186" s="283" t="str">
        <f t="shared" si="17"/>
        <v/>
      </c>
      <c r="BW186" s="283" t="str">
        <f t="shared" si="20"/>
        <v/>
      </c>
      <c r="BX186" s="283" t="str">
        <f t="shared" si="18"/>
        <v/>
      </c>
      <c r="BY186" s="283" t="str">
        <f>IF(F186="","",IF(PRODUCT(分岐管理シート!AB186:'分岐管理シート'!AE186)=0,"error",""))</f>
        <v/>
      </c>
      <c r="BZ186" s="278" t="str">
        <f>IF(F186="","",IF(AND(AE186="○",分岐管理シート!AF186=0),"error",""))</f>
        <v/>
      </c>
      <c r="CA186" s="283" t="str">
        <f>IF(F186="","",IF(AND(分岐管理シート!AE186&lt;2,実施計画様式!AF186&lt;&gt;""),"error",""))</f>
        <v/>
      </c>
      <c r="CB186" s="282" t="str">
        <f>IF(F186="","",IF(AND(分岐管理シート!D186=1,分岐管理シート!AG186&gt;0,分岐管理シート!AG186&lt;24),"","error"))</f>
        <v/>
      </c>
      <c r="CC186" s="283"/>
      <c r="CD186" s="283" t="str">
        <f>IF(F186="","",IF(OR(分岐管理シート!AI186&lt;14,分岐管理シート!AI186&gt;25,分岐管理シート!AI186&gt;分岐管理シート!AJ186,分岐管理シート!AI186&gt;分岐管理シート!AK186),"error",""))</f>
        <v/>
      </c>
      <c r="CE186" s="283" t="str">
        <f>IF(F186="","",IF(OR(分岐管理シート!AJ186&lt;14,分岐管理シート!AJ186&gt;25,分岐管理シート!AJ186&lt;分岐管理シート!AI186,分岐管理シート!AJ186&gt;分岐管理シート!AK186),"error",""))</f>
        <v/>
      </c>
      <c r="CF186" s="282" t="str">
        <f>IF(F186="","",IF(OR(分岐管理シート!AK186&lt;14,分岐管理シート!AK186&gt;26,分岐管理シート!AK186&lt;分岐管理シート!AI186,分岐管理シート!AK186&lt;分岐管理シート!AJ186),"error",""))</f>
        <v/>
      </c>
      <c r="CG186" s="283" t="str">
        <f>IF(F186="","",IF(AND(AD186="－",分岐管理シート!AK186&gt;25),"error",""))</f>
        <v/>
      </c>
      <c r="CH186" s="283"/>
      <c r="CI186" s="278" t="str">
        <f>IF(F186="","",IF(分岐管理シート!AM186&lt;1,"error",""))</f>
        <v/>
      </c>
      <c r="CJ186" s="283" t="str">
        <f>IF(F186="","",IF(分岐管理シート!AN186&lt;1,"error",""))</f>
        <v/>
      </c>
      <c r="CK186" s="287" t="str">
        <f t="shared" si="19"/>
        <v/>
      </c>
      <c r="CL186" s="283" t="str">
        <f>IF(F186="","",IF(AND(SUM(分岐管理シート!AO186:AR186)&gt;180,分岐管理シート!AS186&lt;1),"error",""))</f>
        <v/>
      </c>
      <c r="CM186" s="283" t="str">
        <f>IF(F186="","",IF(AND(分岐管理シート!D186=1,分岐管理シート!BB186&gt;0,分岐管理シート!BB186&lt;7),"","error"))</f>
        <v/>
      </c>
      <c r="CN186" s="286"/>
      <c r="CO186" s="283" t="str">
        <f>IF(分岐管理シート!BP186=0,"","error")</f>
        <v/>
      </c>
      <c r="CP186" s="340" t="str">
        <f>IF(AND(F186="",SUM(分岐管理シート!D186:BB186)&gt;0),"error","")</f>
        <v/>
      </c>
    </row>
    <row r="187" spans="1:94" ht="55.05" customHeight="1">
      <c r="A187" s="29"/>
      <c r="B187" s="30"/>
      <c r="C187" s="130">
        <v>115</v>
      </c>
      <c r="D187" s="386"/>
      <c r="E187" s="386"/>
      <c r="F187" s="174"/>
      <c r="G187" s="174"/>
      <c r="H187" s="173"/>
      <c r="I187" s="174"/>
      <c r="J187" s="173"/>
      <c r="K187" s="174"/>
      <c r="L187" s="174"/>
      <c r="M187" s="174"/>
      <c r="N187" s="387"/>
      <c r="O187" s="174"/>
      <c r="P187" s="174"/>
      <c r="Q187" s="388"/>
      <c r="R187" s="389">
        <f t="shared" si="11"/>
        <v>0</v>
      </c>
      <c r="S187" s="390">
        <f t="shared" si="21"/>
        <v>0</v>
      </c>
      <c r="T187" s="391"/>
      <c r="U187" s="458"/>
      <c r="V187" s="458"/>
      <c r="W187" s="458"/>
      <c r="X187" s="458"/>
      <c r="Y187" s="391"/>
      <c r="Z187" s="391"/>
      <c r="AA187" s="173"/>
      <c r="AB187" s="174"/>
      <c r="AC187" s="392"/>
      <c r="AD187" s="392"/>
      <c r="AE187" s="392"/>
      <c r="AF187" s="393"/>
      <c r="AG187" s="393"/>
      <c r="AH187" s="393"/>
      <c r="AI187" s="173"/>
      <c r="AJ187" s="173"/>
      <c r="AK187" s="173"/>
      <c r="AL187" s="394"/>
      <c r="AM187" s="173"/>
      <c r="AN187" s="173"/>
      <c r="AO187" s="387"/>
      <c r="AP187" s="174"/>
      <c r="AQ187" s="174"/>
      <c r="AR187" s="174"/>
      <c r="AS187" s="395"/>
      <c r="AT187" s="396"/>
      <c r="AU187" s="396"/>
      <c r="AV187" s="396"/>
      <c r="AW187" s="396"/>
      <c r="AX187" s="396"/>
      <c r="AY187" s="396"/>
      <c r="AZ187" s="396"/>
      <c r="BA187" s="396"/>
      <c r="BB187" s="397"/>
      <c r="BC187" s="395"/>
      <c r="BD187" s="395"/>
      <c r="BE187" s="281" t="str">
        <f>IF(F187="","",IF(分岐管理シート!D187=1,"","error"))</f>
        <v/>
      </c>
      <c r="BF187" s="282" t="str">
        <f>IF(F187="","",IF(分岐管理シート!E187&gt;0,"","error"))</f>
        <v/>
      </c>
      <c r="BG187" s="283" t="str">
        <f>IF(F187="","",IF(分岐管理シート!G187=0,"error",""))</f>
        <v/>
      </c>
      <c r="BH187" s="283" t="str">
        <f>IF(F187="","",IF(分岐管理シート!H187=0,"error",""))</f>
        <v/>
      </c>
      <c r="BI187" s="284" t="str">
        <f>IF(F187="","",IF(分岐管理シート!I187=2,"","error"))</f>
        <v/>
      </c>
      <c r="BJ187" s="283" t="str">
        <f t="shared" si="12"/>
        <v/>
      </c>
      <c r="BK187" s="283" t="str">
        <f t="shared" si="13"/>
        <v/>
      </c>
      <c r="BL187" s="283" t="str">
        <f>IF(F187="","",IF(AND(分岐管理シート!D187=1,分岐管理シート!K187=1),"","error"))</f>
        <v/>
      </c>
      <c r="BM187" s="281" t="str">
        <f>IF(F187="","",IF(分岐管理シート!L187=2,"","error"))</f>
        <v/>
      </c>
      <c r="BN187" s="283" t="str">
        <f>IF(F187="","",IF(分岐管理シート!M187&lt;1,"error",""))</f>
        <v/>
      </c>
      <c r="BO187" s="283" t="str">
        <f>IF(F187="","",IF(AND(D187="R7_補正",分岐管理シート!M187&lt;12,分岐管理シート!M187&gt;0),"","error"))</f>
        <v/>
      </c>
      <c r="BP187" s="283" t="str">
        <f>IF(AND(分岐管理シート!M187&lt;&gt;1,SUM(分岐管理シート!N187:P187)&gt;0),"error","")</f>
        <v/>
      </c>
      <c r="BQ187" s="282" t="str">
        <f>IF(OR(AND(分岐管理シート!N187=0,OR(分岐管理シート!O187&lt;&gt;0,分岐管理シート!P187&lt;&gt;0)),AND(分岐管理シート!O187=0,分岐管理シート!P187&lt;&gt;0)),"error","")</f>
        <v/>
      </c>
      <c r="BR187" s="285" t="str" cm="1">
        <f t="array" ref="BR187">IF(SUMPRODUCT(COUNTIF(N187:P187,N187:P187))&gt;COUNTA(N187:P187),"error","")</f>
        <v/>
      </c>
      <c r="BS187" s="283" t="str">
        <f t="shared" si="14"/>
        <v/>
      </c>
      <c r="BT187" s="283" t="str">
        <f t="shared" si="15"/>
        <v/>
      </c>
      <c r="BU187" s="283" t="str">
        <f t="shared" si="16"/>
        <v/>
      </c>
      <c r="BV187" s="283" t="str">
        <f t="shared" si="17"/>
        <v/>
      </c>
      <c r="BW187" s="283" t="str">
        <f t="shared" si="20"/>
        <v/>
      </c>
      <c r="BX187" s="283" t="str">
        <f t="shared" si="18"/>
        <v/>
      </c>
      <c r="BY187" s="283" t="str">
        <f>IF(F187="","",IF(PRODUCT(分岐管理シート!AB187:'分岐管理シート'!AE187)=0,"error",""))</f>
        <v/>
      </c>
      <c r="BZ187" s="278" t="str">
        <f>IF(F187="","",IF(AND(AE187="○",分岐管理シート!AF187=0),"error",""))</f>
        <v/>
      </c>
      <c r="CA187" s="283" t="str">
        <f>IF(F187="","",IF(AND(分岐管理シート!AE187&lt;2,実施計画様式!AF187&lt;&gt;""),"error",""))</f>
        <v/>
      </c>
      <c r="CB187" s="282" t="str">
        <f>IF(F187="","",IF(AND(分岐管理シート!D187=1,分岐管理シート!AG187&gt;0,分岐管理シート!AG187&lt;24),"","error"))</f>
        <v/>
      </c>
      <c r="CC187" s="283"/>
      <c r="CD187" s="283" t="str">
        <f>IF(F187="","",IF(OR(分岐管理シート!AI187&lt;14,分岐管理シート!AI187&gt;25,分岐管理シート!AI187&gt;分岐管理シート!AJ187,分岐管理シート!AI187&gt;分岐管理シート!AK187),"error",""))</f>
        <v/>
      </c>
      <c r="CE187" s="283" t="str">
        <f>IF(F187="","",IF(OR(分岐管理シート!AJ187&lt;14,分岐管理シート!AJ187&gt;25,分岐管理シート!AJ187&lt;分岐管理シート!AI187,分岐管理シート!AJ187&gt;分岐管理シート!AK187),"error",""))</f>
        <v/>
      </c>
      <c r="CF187" s="282" t="str">
        <f>IF(F187="","",IF(OR(分岐管理シート!AK187&lt;14,分岐管理シート!AK187&gt;26,分岐管理シート!AK187&lt;分岐管理シート!AI187,分岐管理シート!AK187&lt;分岐管理シート!AJ187),"error",""))</f>
        <v/>
      </c>
      <c r="CG187" s="283" t="str">
        <f>IF(F187="","",IF(AND(AD187="－",分岐管理シート!AK187&gt;25),"error",""))</f>
        <v/>
      </c>
      <c r="CH187" s="283"/>
      <c r="CI187" s="278" t="str">
        <f>IF(F187="","",IF(分岐管理シート!AM187&lt;1,"error",""))</f>
        <v/>
      </c>
      <c r="CJ187" s="283" t="str">
        <f>IF(F187="","",IF(分岐管理シート!AN187&lt;1,"error",""))</f>
        <v/>
      </c>
      <c r="CK187" s="287" t="str">
        <f t="shared" si="19"/>
        <v/>
      </c>
      <c r="CL187" s="283" t="str">
        <f>IF(F187="","",IF(AND(SUM(分岐管理シート!AO187:AR187)&gt;180,分岐管理シート!AS187&lt;1),"error",""))</f>
        <v/>
      </c>
      <c r="CM187" s="283" t="str">
        <f>IF(F187="","",IF(AND(分岐管理シート!D187=1,分岐管理シート!BB187&gt;0,分岐管理シート!BB187&lt;7),"","error"))</f>
        <v/>
      </c>
      <c r="CN187" s="286"/>
      <c r="CO187" s="283" t="str">
        <f>IF(分岐管理シート!BP187=0,"","error")</f>
        <v/>
      </c>
      <c r="CP187" s="340" t="str">
        <f>IF(AND(F187="",SUM(分岐管理シート!D187:BB187)&gt;0),"error","")</f>
        <v/>
      </c>
    </row>
    <row r="188" spans="1:94" ht="55.05" customHeight="1">
      <c r="A188" s="29"/>
      <c r="B188" s="30"/>
      <c r="C188" s="130">
        <v>116</v>
      </c>
      <c r="D188" s="386"/>
      <c r="E188" s="386"/>
      <c r="F188" s="174"/>
      <c r="G188" s="174"/>
      <c r="H188" s="173"/>
      <c r="I188" s="174"/>
      <c r="J188" s="173"/>
      <c r="K188" s="174"/>
      <c r="L188" s="174"/>
      <c r="M188" s="174"/>
      <c r="N188" s="387"/>
      <c r="O188" s="174"/>
      <c r="P188" s="398"/>
      <c r="Q188" s="388"/>
      <c r="R188" s="389">
        <f t="shared" si="11"/>
        <v>0</v>
      </c>
      <c r="S188" s="390">
        <f t="shared" si="21"/>
        <v>0</v>
      </c>
      <c r="T188" s="391"/>
      <c r="U188" s="458"/>
      <c r="V188" s="458"/>
      <c r="W188" s="458"/>
      <c r="X188" s="458"/>
      <c r="Y188" s="391"/>
      <c r="Z188" s="391"/>
      <c r="AA188" s="173"/>
      <c r="AB188" s="174"/>
      <c r="AC188" s="392"/>
      <c r="AD188" s="392"/>
      <c r="AE188" s="392"/>
      <c r="AF188" s="393"/>
      <c r="AG188" s="393"/>
      <c r="AH188" s="393"/>
      <c r="AI188" s="173"/>
      <c r="AJ188" s="173"/>
      <c r="AK188" s="173"/>
      <c r="AL188" s="394"/>
      <c r="AM188" s="173"/>
      <c r="AN188" s="173"/>
      <c r="AO188" s="387"/>
      <c r="AP188" s="174"/>
      <c r="AQ188" s="174"/>
      <c r="AR188" s="174"/>
      <c r="AS188" s="395"/>
      <c r="AT188" s="396"/>
      <c r="AU188" s="396"/>
      <c r="AV188" s="396"/>
      <c r="AW188" s="396"/>
      <c r="AX188" s="396"/>
      <c r="AY188" s="396"/>
      <c r="AZ188" s="396"/>
      <c r="BA188" s="396"/>
      <c r="BB188" s="397"/>
      <c r="BC188" s="395"/>
      <c r="BD188" s="395"/>
      <c r="BE188" s="281" t="str">
        <f>IF(F188="","",IF(分岐管理シート!D188=1,"","error"))</f>
        <v/>
      </c>
      <c r="BF188" s="282" t="str">
        <f>IF(F188="","",IF(分岐管理シート!E188&gt;0,"","error"))</f>
        <v/>
      </c>
      <c r="BG188" s="283" t="str">
        <f>IF(F188="","",IF(分岐管理シート!G188=0,"error",""))</f>
        <v/>
      </c>
      <c r="BH188" s="283" t="str">
        <f>IF(F188="","",IF(分岐管理シート!H188=0,"error",""))</f>
        <v/>
      </c>
      <c r="BI188" s="284" t="str">
        <f>IF(F188="","",IF(分岐管理シート!I188=2,"","error"))</f>
        <v/>
      </c>
      <c r="BJ188" s="283" t="str">
        <f t="shared" si="12"/>
        <v/>
      </c>
      <c r="BK188" s="283" t="str">
        <f t="shared" si="13"/>
        <v/>
      </c>
      <c r="BL188" s="283" t="str">
        <f>IF(F188="","",IF(AND(分岐管理シート!D188=1,分岐管理シート!K188=1),"","error"))</f>
        <v/>
      </c>
      <c r="BM188" s="281" t="str">
        <f>IF(F188="","",IF(分岐管理シート!L188=2,"","error"))</f>
        <v/>
      </c>
      <c r="BN188" s="283" t="str">
        <f>IF(F188="","",IF(分岐管理シート!M188&lt;1,"error",""))</f>
        <v/>
      </c>
      <c r="BO188" s="283" t="str">
        <f>IF(F188="","",IF(AND(D188="R7_補正",分岐管理シート!M188&lt;12,分岐管理シート!M188&gt;0),"","error"))</f>
        <v/>
      </c>
      <c r="BP188" s="283" t="str">
        <f>IF(AND(分岐管理シート!M188&lt;&gt;1,SUM(分岐管理シート!N188:P188)&gt;0),"error","")</f>
        <v/>
      </c>
      <c r="BQ188" s="282" t="str">
        <f>IF(OR(AND(分岐管理シート!N188=0,OR(分岐管理シート!O188&lt;&gt;0,分岐管理シート!P188&lt;&gt;0)),AND(分岐管理シート!O188=0,分岐管理シート!P188&lt;&gt;0)),"error","")</f>
        <v/>
      </c>
      <c r="BR188" s="285" t="str" cm="1">
        <f t="array" ref="BR188">IF(SUMPRODUCT(COUNTIF(N188:P188,N188:P188))&gt;COUNTA(N188:P188),"error","")</f>
        <v/>
      </c>
      <c r="BS188" s="283" t="str">
        <f t="shared" si="14"/>
        <v/>
      </c>
      <c r="BT188" s="283" t="str">
        <f t="shared" si="15"/>
        <v/>
      </c>
      <c r="BU188" s="283" t="str">
        <f t="shared" si="16"/>
        <v/>
      </c>
      <c r="BV188" s="283" t="str">
        <f t="shared" si="17"/>
        <v/>
      </c>
      <c r="BW188" s="283" t="str">
        <f t="shared" si="20"/>
        <v/>
      </c>
      <c r="BX188" s="283" t="str">
        <f t="shared" si="18"/>
        <v/>
      </c>
      <c r="BY188" s="283" t="str">
        <f>IF(F188="","",IF(PRODUCT(分岐管理シート!AB188:'分岐管理シート'!AE188)=0,"error",""))</f>
        <v/>
      </c>
      <c r="BZ188" s="278" t="str">
        <f>IF(F188="","",IF(AND(AE188="○",分岐管理シート!AF188=0),"error",""))</f>
        <v/>
      </c>
      <c r="CA188" s="283" t="str">
        <f>IF(F188="","",IF(AND(分岐管理シート!AE188&lt;2,実施計画様式!AF188&lt;&gt;""),"error",""))</f>
        <v/>
      </c>
      <c r="CB188" s="282" t="str">
        <f>IF(F188="","",IF(AND(分岐管理シート!D188=1,分岐管理シート!AG188&gt;0,分岐管理シート!AG188&lt;24),"","error"))</f>
        <v/>
      </c>
      <c r="CC188" s="283"/>
      <c r="CD188" s="283" t="str">
        <f>IF(F188="","",IF(OR(分岐管理シート!AI188&lt;14,分岐管理シート!AI188&gt;25,分岐管理シート!AI188&gt;分岐管理シート!AJ188,分岐管理シート!AI188&gt;分岐管理シート!AK188),"error",""))</f>
        <v/>
      </c>
      <c r="CE188" s="283" t="str">
        <f>IF(F188="","",IF(OR(分岐管理シート!AJ188&lt;14,分岐管理シート!AJ188&gt;25,分岐管理シート!AJ188&lt;分岐管理シート!AI188,分岐管理シート!AJ188&gt;分岐管理シート!AK188),"error",""))</f>
        <v/>
      </c>
      <c r="CF188" s="282" t="str">
        <f>IF(F188="","",IF(OR(分岐管理シート!AK188&lt;14,分岐管理シート!AK188&gt;26,分岐管理シート!AK188&lt;分岐管理シート!AI188,分岐管理シート!AK188&lt;分岐管理シート!AJ188),"error",""))</f>
        <v/>
      </c>
      <c r="CG188" s="283" t="str">
        <f>IF(F188="","",IF(AND(AD188="－",分岐管理シート!AK188&gt;25),"error",""))</f>
        <v/>
      </c>
      <c r="CH188" s="283"/>
      <c r="CI188" s="278" t="str">
        <f>IF(F188="","",IF(分岐管理シート!AM188&lt;1,"error",""))</f>
        <v/>
      </c>
      <c r="CJ188" s="283" t="str">
        <f>IF(F188="","",IF(分岐管理シート!AN188&lt;1,"error",""))</f>
        <v/>
      </c>
      <c r="CK188" s="287" t="str">
        <f t="shared" si="19"/>
        <v/>
      </c>
      <c r="CL188" s="283" t="str">
        <f>IF(F188="","",IF(AND(SUM(分岐管理シート!AO188:AR188)&gt;180,分岐管理シート!AS188&lt;1),"error",""))</f>
        <v/>
      </c>
      <c r="CM188" s="283" t="str">
        <f>IF(F188="","",IF(AND(分岐管理シート!D188=1,分岐管理シート!BB188&gt;0,分岐管理シート!BB188&lt;7),"","error"))</f>
        <v/>
      </c>
      <c r="CN188" s="286"/>
      <c r="CO188" s="283" t="str">
        <f>IF(分岐管理シート!BP188=0,"","error")</f>
        <v/>
      </c>
      <c r="CP188" s="340" t="str">
        <f>IF(AND(F188="",SUM(分岐管理シート!D188:BB188)&gt;0),"error","")</f>
        <v/>
      </c>
    </row>
    <row r="189" spans="1:94" ht="55.05" customHeight="1">
      <c r="A189" s="29"/>
      <c r="B189" s="30"/>
      <c r="C189" s="130">
        <v>117</v>
      </c>
      <c r="D189" s="386"/>
      <c r="E189" s="386"/>
      <c r="F189" s="174"/>
      <c r="G189" s="174"/>
      <c r="H189" s="173"/>
      <c r="I189" s="174"/>
      <c r="J189" s="173"/>
      <c r="K189" s="174"/>
      <c r="L189" s="174"/>
      <c r="M189" s="174"/>
      <c r="N189" s="387"/>
      <c r="O189" s="174"/>
      <c r="P189" s="174"/>
      <c r="Q189" s="388"/>
      <c r="R189" s="389">
        <f t="shared" si="11"/>
        <v>0</v>
      </c>
      <c r="S189" s="390">
        <f t="shared" si="21"/>
        <v>0</v>
      </c>
      <c r="T189" s="391"/>
      <c r="U189" s="458"/>
      <c r="V189" s="458"/>
      <c r="W189" s="458"/>
      <c r="X189" s="458"/>
      <c r="Y189" s="391"/>
      <c r="Z189" s="391"/>
      <c r="AA189" s="173"/>
      <c r="AB189" s="174"/>
      <c r="AC189" s="392"/>
      <c r="AD189" s="392"/>
      <c r="AE189" s="392"/>
      <c r="AF189" s="393"/>
      <c r="AG189" s="393"/>
      <c r="AH189" s="393"/>
      <c r="AI189" s="173"/>
      <c r="AJ189" s="173"/>
      <c r="AK189" s="173"/>
      <c r="AL189" s="394"/>
      <c r="AM189" s="173"/>
      <c r="AN189" s="173"/>
      <c r="AO189" s="387"/>
      <c r="AP189" s="174"/>
      <c r="AQ189" s="174"/>
      <c r="AR189" s="174"/>
      <c r="AS189" s="395"/>
      <c r="AT189" s="396"/>
      <c r="AU189" s="396"/>
      <c r="AV189" s="396"/>
      <c r="AW189" s="396"/>
      <c r="AX189" s="396"/>
      <c r="AY189" s="396"/>
      <c r="AZ189" s="396"/>
      <c r="BA189" s="396"/>
      <c r="BB189" s="397"/>
      <c r="BC189" s="395"/>
      <c r="BD189" s="395"/>
      <c r="BE189" s="281" t="str">
        <f>IF(F189="","",IF(分岐管理シート!D189=1,"","error"))</f>
        <v/>
      </c>
      <c r="BF189" s="282" t="str">
        <f>IF(F189="","",IF(分岐管理シート!E189&gt;0,"","error"))</f>
        <v/>
      </c>
      <c r="BG189" s="283" t="str">
        <f>IF(F189="","",IF(分岐管理シート!G189=0,"error",""))</f>
        <v/>
      </c>
      <c r="BH189" s="283" t="str">
        <f>IF(F189="","",IF(分岐管理シート!H189=0,"error",""))</f>
        <v/>
      </c>
      <c r="BI189" s="284" t="str">
        <f>IF(F189="","",IF(分岐管理シート!I189=2,"","error"))</f>
        <v/>
      </c>
      <c r="BJ189" s="283" t="str">
        <f t="shared" si="12"/>
        <v/>
      </c>
      <c r="BK189" s="283" t="str">
        <f t="shared" si="13"/>
        <v/>
      </c>
      <c r="BL189" s="283" t="str">
        <f>IF(F189="","",IF(AND(分岐管理シート!D189=1,分岐管理シート!K189=1),"","error"))</f>
        <v/>
      </c>
      <c r="BM189" s="281" t="str">
        <f>IF(F189="","",IF(分岐管理シート!L189=2,"","error"))</f>
        <v/>
      </c>
      <c r="BN189" s="283" t="str">
        <f>IF(F189="","",IF(分岐管理シート!M189&lt;1,"error",""))</f>
        <v/>
      </c>
      <c r="BO189" s="283" t="str">
        <f>IF(F189="","",IF(AND(D189="R7_補正",分岐管理シート!M189&lt;12,分岐管理シート!M189&gt;0),"","error"))</f>
        <v/>
      </c>
      <c r="BP189" s="283" t="str">
        <f>IF(AND(分岐管理シート!M189&lt;&gt;1,SUM(分岐管理シート!N189:P189)&gt;0),"error","")</f>
        <v/>
      </c>
      <c r="BQ189" s="282" t="str">
        <f>IF(OR(AND(分岐管理シート!N189=0,OR(分岐管理シート!O189&lt;&gt;0,分岐管理シート!P189&lt;&gt;0)),AND(分岐管理シート!O189=0,分岐管理シート!P189&lt;&gt;0)),"error","")</f>
        <v/>
      </c>
      <c r="BR189" s="285" t="str" cm="1">
        <f t="array" ref="BR189">IF(SUMPRODUCT(COUNTIF(N189:P189,N189:P189))&gt;COUNTA(N189:P189),"error","")</f>
        <v/>
      </c>
      <c r="BS189" s="283" t="str">
        <f t="shared" si="14"/>
        <v/>
      </c>
      <c r="BT189" s="283" t="str">
        <f t="shared" si="15"/>
        <v/>
      </c>
      <c r="BU189" s="283" t="str">
        <f t="shared" si="16"/>
        <v/>
      </c>
      <c r="BV189" s="283" t="str">
        <f t="shared" si="17"/>
        <v/>
      </c>
      <c r="BW189" s="283" t="str">
        <f t="shared" si="20"/>
        <v/>
      </c>
      <c r="BX189" s="283" t="str">
        <f t="shared" si="18"/>
        <v/>
      </c>
      <c r="BY189" s="283" t="str">
        <f>IF(F189="","",IF(PRODUCT(分岐管理シート!AB189:'分岐管理シート'!AE189)=0,"error",""))</f>
        <v/>
      </c>
      <c r="BZ189" s="278" t="str">
        <f>IF(F189="","",IF(AND(AE189="○",分岐管理シート!AF189=0),"error",""))</f>
        <v/>
      </c>
      <c r="CA189" s="283" t="str">
        <f>IF(F189="","",IF(AND(分岐管理シート!AE189&lt;2,実施計画様式!AF189&lt;&gt;""),"error",""))</f>
        <v/>
      </c>
      <c r="CB189" s="282" t="str">
        <f>IF(F189="","",IF(AND(分岐管理シート!D189=1,分岐管理シート!AG189&gt;0,分岐管理シート!AG189&lt;24),"","error"))</f>
        <v/>
      </c>
      <c r="CC189" s="283"/>
      <c r="CD189" s="283" t="str">
        <f>IF(F189="","",IF(OR(分岐管理シート!AI189&lt;14,分岐管理シート!AI189&gt;25,分岐管理シート!AI189&gt;分岐管理シート!AJ189,分岐管理シート!AI189&gt;分岐管理シート!AK189),"error",""))</f>
        <v/>
      </c>
      <c r="CE189" s="283" t="str">
        <f>IF(F189="","",IF(OR(分岐管理シート!AJ189&lt;14,分岐管理シート!AJ189&gt;25,分岐管理シート!AJ189&lt;分岐管理シート!AI189,分岐管理シート!AJ189&gt;分岐管理シート!AK189),"error",""))</f>
        <v/>
      </c>
      <c r="CF189" s="282" t="str">
        <f>IF(F189="","",IF(OR(分岐管理シート!AK189&lt;14,分岐管理シート!AK189&gt;26,分岐管理シート!AK189&lt;分岐管理シート!AI189,分岐管理シート!AK189&lt;分岐管理シート!AJ189),"error",""))</f>
        <v/>
      </c>
      <c r="CG189" s="283" t="str">
        <f>IF(F189="","",IF(AND(AD189="－",分岐管理シート!AK189&gt;25),"error",""))</f>
        <v/>
      </c>
      <c r="CH189" s="283"/>
      <c r="CI189" s="278" t="str">
        <f>IF(F189="","",IF(分岐管理シート!AM189&lt;1,"error",""))</f>
        <v/>
      </c>
      <c r="CJ189" s="283" t="str">
        <f>IF(F189="","",IF(分岐管理シート!AN189&lt;1,"error",""))</f>
        <v/>
      </c>
      <c r="CK189" s="287" t="str">
        <f t="shared" si="19"/>
        <v/>
      </c>
      <c r="CL189" s="283" t="str">
        <f>IF(F189="","",IF(AND(SUM(分岐管理シート!AO189:AR189)&gt;180,分岐管理シート!AS189&lt;1),"error",""))</f>
        <v/>
      </c>
      <c r="CM189" s="283" t="str">
        <f>IF(F189="","",IF(AND(分岐管理シート!D189=1,分岐管理シート!BB189&gt;0,分岐管理シート!BB189&lt;7),"","error"))</f>
        <v/>
      </c>
      <c r="CN189" s="286"/>
      <c r="CO189" s="283" t="str">
        <f>IF(分岐管理シート!BP189=0,"","error")</f>
        <v/>
      </c>
      <c r="CP189" s="340" t="str">
        <f>IF(AND(F189="",SUM(分岐管理シート!D189:BB189)&gt;0),"error","")</f>
        <v/>
      </c>
    </row>
    <row r="190" spans="1:94" ht="55.05" customHeight="1">
      <c r="A190" s="29"/>
      <c r="B190" s="30"/>
      <c r="C190" s="130">
        <v>118</v>
      </c>
      <c r="D190" s="386"/>
      <c r="E190" s="386"/>
      <c r="F190" s="174"/>
      <c r="G190" s="174"/>
      <c r="H190" s="173"/>
      <c r="I190" s="174"/>
      <c r="J190" s="173"/>
      <c r="K190" s="174"/>
      <c r="L190" s="174"/>
      <c r="M190" s="174"/>
      <c r="N190" s="387"/>
      <c r="O190" s="174"/>
      <c r="P190" s="398"/>
      <c r="Q190" s="388"/>
      <c r="R190" s="389">
        <f t="shared" si="11"/>
        <v>0</v>
      </c>
      <c r="S190" s="390">
        <f t="shared" si="21"/>
        <v>0</v>
      </c>
      <c r="T190" s="391"/>
      <c r="U190" s="458"/>
      <c r="V190" s="458"/>
      <c r="W190" s="458"/>
      <c r="X190" s="458"/>
      <c r="Y190" s="391"/>
      <c r="Z190" s="391"/>
      <c r="AA190" s="173"/>
      <c r="AB190" s="174"/>
      <c r="AC190" s="392"/>
      <c r="AD190" s="392"/>
      <c r="AE190" s="392"/>
      <c r="AF190" s="393"/>
      <c r="AG190" s="393"/>
      <c r="AH190" s="393"/>
      <c r="AI190" s="173"/>
      <c r="AJ190" s="173"/>
      <c r="AK190" s="173"/>
      <c r="AL190" s="394"/>
      <c r="AM190" s="173"/>
      <c r="AN190" s="173"/>
      <c r="AO190" s="387"/>
      <c r="AP190" s="174"/>
      <c r="AQ190" s="174"/>
      <c r="AR190" s="174"/>
      <c r="AS190" s="395"/>
      <c r="AT190" s="396"/>
      <c r="AU190" s="396"/>
      <c r="AV190" s="396"/>
      <c r="AW190" s="396"/>
      <c r="AX190" s="396"/>
      <c r="AY190" s="396"/>
      <c r="AZ190" s="396"/>
      <c r="BA190" s="396"/>
      <c r="BB190" s="397"/>
      <c r="BC190" s="395"/>
      <c r="BD190" s="395"/>
      <c r="BE190" s="281" t="str">
        <f>IF(F190="","",IF(分岐管理シート!D190=1,"","error"))</f>
        <v/>
      </c>
      <c r="BF190" s="282" t="str">
        <f>IF(F190="","",IF(分岐管理シート!E190&gt;0,"","error"))</f>
        <v/>
      </c>
      <c r="BG190" s="283" t="str">
        <f>IF(F190="","",IF(分岐管理シート!G190=0,"error",""))</f>
        <v/>
      </c>
      <c r="BH190" s="283" t="str">
        <f>IF(F190="","",IF(分岐管理シート!H190=0,"error",""))</f>
        <v/>
      </c>
      <c r="BI190" s="284" t="str">
        <f>IF(F190="","",IF(分岐管理シート!I190=2,"","error"))</f>
        <v/>
      </c>
      <c r="BJ190" s="283" t="str">
        <f t="shared" si="12"/>
        <v/>
      </c>
      <c r="BK190" s="283" t="str">
        <f t="shared" si="13"/>
        <v/>
      </c>
      <c r="BL190" s="283" t="str">
        <f>IF(F190="","",IF(AND(分岐管理シート!D190=1,分岐管理シート!K190=1),"","error"))</f>
        <v/>
      </c>
      <c r="BM190" s="281" t="str">
        <f>IF(F190="","",IF(分岐管理シート!L190=2,"","error"))</f>
        <v/>
      </c>
      <c r="BN190" s="283" t="str">
        <f>IF(F190="","",IF(分岐管理シート!M190&lt;1,"error",""))</f>
        <v/>
      </c>
      <c r="BO190" s="283" t="str">
        <f>IF(F190="","",IF(AND(D190="R7_補正",分岐管理シート!M190&lt;12,分岐管理シート!M190&gt;0),"","error"))</f>
        <v/>
      </c>
      <c r="BP190" s="283" t="str">
        <f>IF(AND(分岐管理シート!M190&lt;&gt;1,SUM(分岐管理シート!N190:P190)&gt;0),"error","")</f>
        <v/>
      </c>
      <c r="BQ190" s="282" t="str">
        <f>IF(OR(AND(分岐管理シート!N190=0,OR(分岐管理シート!O190&lt;&gt;0,分岐管理シート!P190&lt;&gt;0)),AND(分岐管理シート!O190=0,分岐管理シート!P190&lt;&gt;0)),"error","")</f>
        <v/>
      </c>
      <c r="BR190" s="285" t="str" cm="1">
        <f t="array" ref="BR190">IF(SUMPRODUCT(COUNTIF(N190:P190,N190:P190))&gt;COUNTA(N190:P190),"error","")</f>
        <v/>
      </c>
      <c r="BS190" s="283" t="str">
        <f t="shared" si="14"/>
        <v/>
      </c>
      <c r="BT190" s="283" t="str">
        <f t="shared" si="15"/>
        <v/>
      </c>
      <c r="BU190" s="283" t="str">
        <f t="shared" si="16"/>
        <v/>
      </c>
      <c r="BV190" s="283" t="str">
        <f t="shared" si="17"/>
        <v/>
      </c>
      <c r="BW190" s="283" t="str">
        <f t="shared" si="20"/>
        <v/>
      </c>
      <c r="BX190" s="283" t="str">
        <f t="shared" si="18"/>
        <v/>
      </c>
      <c r="BY190" s="283" t="str">
        <f>IF(F190="","",IF(PRODUCT(分岐管理シート!AB190:'分岐管理シート'!AE190)=0,"error",""))</f>
        <v/>
      </c>
      <c r="BZ190" s="278" t="str">
        <f>IF(F190="","",IF(AND(AE190="○",分岐管理シート!AF190=0),"error",""))</f>
        <v/>
      </c>
      <c r="CA190" s="283" t="str">
        <f>IF(F190="","",IF(AND(分岐管理シート!AE190&lt;2,実施計画様式!AF190&lt;&gt;""),"error",""))</f>
        <v/>
      </c>
      <c r="CB190" s="282" t="str">
        <f>IF(F190="","",IF(AND(分岐管理シート!D190=1,分岐管理シート!AG190&gt;0,分岐管理シート!AG190&lt;24),"","error"))</f>
        <v/>
      </c>
      <c r="CC190" s="283"/>
      <c r="CD190" s="283" t="str">
        <f>IF(F190="","",IF(OR(分岐管理シート!AI190&lt;14,分岐管理シート!AI190&gt;25,分岐管理シート!AI190&gt;分岐管理シート!AJ190,分岐管理シート!AI190&gt;分岐管理シート!AK190),"error",""))</f>
        <v/>
      </c>
      <c r="CE190" s="283" t="str">
        <f>IF(F190="","",IF(OR(分岐管理シート!AJ190&lt;14,分岐管理シート!AJ190&gt;25,分岐管理シート!AJ190&lt;分岐管理シート!AI190,分岐管理シート!AJ190&gt;分岐管理シート!AK190),"error",""))</f>
        <v/>
      </c>
      <c r="CF190" s="282" t="str">
        <f>IF(F190="","",IF(OR(分岐管理シート!AK190&lt;14,分岐管理シート!AK190&gt;26,分岐管理シート!AK190&lt;分岐管理シート!AI190,分岐管理シート!AK190&lt;分岐管理シート!AJ190),"error",""))</f>
        <v/>
      </c>
      <c r="CG190" s="283" t="str">
        <f>IF(F190="","",IF(AND(AD190="－",分岐管理シート!AK190&gt;25),"error",""))</f>
        <v/>
      </c>
      <c r="CH190" s="283"/>
      <c r="CI190" s="278" t="str">
        <f>IF(F190="","",IF(分岐管理シート!AM190&lt;1,"error",""))</f>
        <v/>
      </c>
      <c r="CJ190" s="283" t="str">
        <f>IF(F190="","",IF(分岐管理シート!AN190&lt;1,"error",""))</f>
        <v/>
      </c>
      <c r="CK190" s="287" t="str">
        <f t="shared" si="19"/>
        <v/>
      </c>
      <c r="CL190" s="283" t="str">
        <f>IF(F190="","",IF(AND(SUM(分岐管理シート!AO190:AR190)&gt;180,分岐管理シート!AS190&lt;1),"error",""))</f>
        <v/>
      </c>
      <c r="CM190" s="283" t="str">
        <f>IF(F190="","",IF(AND(分岐管理シート!D190=1,分岐管理シート!BB190&gt;0,分岐管理シート!BB190&lt;7),"","error"))</f>
        <v/>
      </c>
      <c r="CN190" s="286"/>
      <c r="CO190" s="283" t="str">
        <f>IF(分岐管理シート!BP190=0,"","error")</f>
        <v/>
      </c>
      <c r="CP190" s="340" t="str">
        <f>IF(AND(F190="",SUM(分岐管理シート!D190:BB190)&gt;0),"error","")</f>
        <v/>
      </c>
    </row>
    <row r="191" spans="1:94" ht="55.05" customHeight="1">
      <c r="A191" s="29"/>
      <c r="B191" s="30"/>
      <c r="C191" s="130">
        <v>119</v>
      </c>
      <c r="D191" s="386"/>
      <c r="E191" s="386"/>
      <c r="F191" s="174"/>
      <c r="G191" s="174"/>
      <c r="H191" s="173"/>
      <c r="I191" s="174"/>
      <c r="J191" s="173"/>
      <c r="K191" s="174"/>
      <c r="L191" s="174"/>
      <c r="M191" s="174"/>
      <c r="N191" s="387"/>
      <c r="O191" s="174"/>
      <c r="P191" s="174"/>
      <c r="Q191" s="388"/>
      <c r="R191" s="389">
        <f t="shared" si="11"/>
        <v>0</v>
      </c>
      <c r="S191" s="390">
        <f t="shared" si="21"/>
        <v>0</v>
      </c>
      <c r="T191" s="391"/>
      <c r="U191" s="458"/>
      <c r="V191" s="458"/>
      <c r="W191" s="458"/>
      <c r="X191" s="458"/>
      <c r="Y191" s="391"/>
      <c r="Z191" s="391"/>
      <c r="AA191" s="173"/>
      <c r="AB191" s="174"/>
      <c r="AC191" s="392"/>
      <c r="AD191" s="392"/>
      <c r="AE191" s="392"/>
      <c r="AF191" s="393"/>
      <c r="AG191" s="393"/>
      <c r="AH191" s="393"/>
      <c r="AI191" s="173"/>
      <c r="AJ191" s="173"/>
      <c r="AK191" s="173"/>
      <c r="AL191" s="394"/>
      <c r="AM191" s="173"/>
      <c r="AN191" s="173"/>
      <c r="AO191" s="387"/>
      <c r="AP191" s="174"/>
      <c r="AQ191" s="174"/>
      <c r="AR191" s="174"/>
      <c r="AS191" s="395"/>
      <c r="AT191" s="396"/>
      <c r="AU191" s="396"/>
      <c r="AV191" s="396"/>
      <c r="AW191" s="396"/>
      <c r="AX191" s="396"/>
      <c r="AY191" s="396"/>
      <c r="AZ191" s="396"/>
      <c r="BA191" s="396"/>
      <c r="BB191" s="397"/>
      <c r="BC191" s="395"/>
      <c r="BD191" s="395"/>
      <c r="BE191" s="281" t="str">
        <f>IF(F191="","",IF(分岐管理シート!D191=1,"","error"))</f>
        <v/>
      </c>
      <c r="BF191" s="282" t="str">
        <f>IF(F191="","",IF(分岐管理シート!E191&gt;0,"","error"))</f>
        <v/>
      </c>
      <c r="BG191" s="283" t="str">
        <f>IF(F191="","",IF(分岐管理シート!G191=0,"error",""))</f>
        <v/>
      </c>
      <c r="BH191" s="283" t="str">
        <f>IF(F191="","",IF(分岐管理シート!H191=0,"error",""))</f>
        <v/>
      </c>
      <c r="BI191" s="284" t="str">
        <f>IF(F191="","",IF(分岐管理シート!I191=2,"","error"))</f>
        <v/>
      </c>
      <c r="BJ191" s="283" t="str">
        <f t="shared" si="12"/>
        <v/>
      </c>
      <c r="BK191" s="283" t="str">
        <f t="shared" si="13"/>
        <v/>
      </c>
      <c r="BL191" s="283" t="str">
        <f>IF(F191="","",IF(AND(分岐管理シート!D191=1,分岐管理シート!K191=1),"","error"))</f>
        <v/>
      </c>
      <c r="BM191" s="281" t="str">
        <f>IF(F191="","",IF(分岐管理シート!L191=2,"","error"))</f>
        <v/>
      </c>
      <c r="BN191" s="283" t="str">
        <f>IF(F191="","",IF(分岐管理シート!M191&lt;1,"error",""))</f>
        <v/>
      </c>
      <c r="BO191" s="283" t="str">
        <f>IF(F191="","",IF(AND(D191="R7_補正",分岐管理シート!M191&lt;12,分岐管理シート!M191&gt;0),"","error"))</f>
        <v/>
      </c>
      <c r="BP191" s="283" t="str">
        <f>IF(AND(分岐管理シート!M191&lt;&gt;1,SUM(分岐管理シート!N191:P191)&gt;0),"error","")</f>
        <v/>
      </c>
      <c r="BQ191" s="282" t="str">
        <f>IF(OR(AND(分岐管理シート!N191=0,OR(分岐管理シート!O191&lt;&gt;0,分岐管理シート!P191&lt;&gt;0)),AND(分岐管理シート!O191=0,分岐管理シート!P191&lt;&gt;0)),"error","")</f>
        <v/>
      </c>
      <c r="BR191" s="285" t="str" cm="1">
        <f t="array" ref="BR191">IF(SUMPRODUCT(COUNTIF(N191:P191,N191:P191))&gt;COUNTA(N191:P191),"error","")</f>
        <v/>
      </c>
      <c r="BS191" s="283" t="str">
        <f t="shared" si="14"/>
        <v/>
      </c>
      <c r="BT191" s="283" t="str">
        <f t="shared" si="15"/>
        <v/>
      </c>
      <c r="BU191" s="283" t="str">
        <f t="shared" si="16"/>
        <v/>
      </c>
      <c r="BV191" s="283" t="str">
        <f t="shared" si="17"/>
        <v/>
      </c>
      <c r="BW191" s="283" t="str">
        <f t="shared" si="20"/>
        <v/>
      </c>
      <c r="BX191" s="283" t="str">
        <f t="shared" si="18"/>
        <v/>
      </c>
      <c r="BY191" s="283" t="str">
        <f>IF(F191="","",IF(PRODUCT(分岐管理シート!AB191:'分岐管理シート'!AE191)=0,"error",""))</f>
        <v/>
      </c>
      <c r="BZ191" s="278" t="str">
        <f>IF(F191="","",IF(AND(AE191="○",分岐管理シート!AF191=0),"error",""))</f>
        <v/>
      </c>
      <c r="CA191" s="283" t="str">
        <f>IF(F191="","",IF(AND(分岐管理シート!AE191&lt;2,実施計画様式!AF191&lt;&gt;""),"error",""))</f>
        <v/>
      </c>
      <c r="CB191" s="282" t="str">
        <f>IF(F191="","",IF(AND(分岐管理シート!D191=1,分岐管理シート!AG191&gt;0,分岐管理シート!AG191&lt;24),"","error"))</f>
        <v/>
      </c>
      <c r="CC191" s="283"/>
      <c r="CD191" s="283" t="str">
        <f>IF(F191="","",IF(OR(分岐管理シート!AI191&lt;14,分岐管理シート!AI191&gt;25,分岐管理シート!AI191&gt;分岐管理シート!AJ191,分岐管理シート!AI191&gt;分岐管理シート!AK191),"error",""))</f>
        <v/>
      </c>
      <c r="CE191" s="283" t="str">
        <f>IF(F191="","",IF(OR(分岐管理シート!AJ191&lt;14,分岐管理シート!AJ191&gt;25,分岐管理シート!AJ191&lt;分岐管理シート!AI191,分岐管理シート!AJ191&gt;分岐管理シート!AK191),"error",""))</f>
        <v/>
      </c>
      <c r="CF191" s="282" t="str">
        <f>IF(F191="","",IF(OR(分岐管理シート!AK191&lt;14,分岐管理シート!AK191&gt;26,分岐管理シート!AK191&lt;分岐管理シート!AI191,分岐管理シート!AK191&lt;分岐管理シート!AJ191),"error",""))</f>
        <v/>
      </c>
      <c r="CG191" s="283" t="str">
        <f>IF(F191="","",IF(AND(AD191="－",分岐管理シート!AK191&gt;25),"error",""))</f>
        <v/>
      </c>
      <c r="CH191" s="283"/>
      <c r="CI191" s="278" t="str">
        <f>IF(F191="","",IF(分岐管理シート!AM191&lt;1,"error",""))</f>
        <v/>
      </c>
      <c r="CJ191" s="283" t="str">
        <f>IF(F191="","",IF(分岐管理シート!AN191&lt;1,"error",""))</f>
        <v/>
      </c>
      <c r="CK191" s="287" t="str">
        <f t="shared" si="19"/>
        <v/>
      </c>
      <c r="CL191" s="283" t="str">
        <f>IF(F191="","",IF(AND(SUM(分岐管理シート!AO191:AR191)&gt;180,分岐管理シート!AS191&lt;1),"error",""))</f>
        <v/>
      </c>
      <c r="CM191" s="283" t="str">
        <f>IF(F191="","",IF(AND(分岐管理シート!D191=1,分岐管理シート!BB191&gt;0,分岐管理シート!BB191&lt;7),"","error"))</f>
        <v/>
      </c>
      <c r="CN191" s="286"/>
      <c r="CO191" s="283" t="str">
        <f>IF(分岐管理シート!BP191=0,"","error")</f>
        <v/>
      </c>
      <c r="CP191" s="340" t="str">
        <f>IF(AND(F191="",SUM(分岐管理シート!D191:BB191)&gt;0),"error","")</f>
        <v/>
      </c>
    </row>
    <row r="192" spans="1:94" ht="55.05" customHeight="1">
      <c r="A192" s="29"/>
      <c r="B192" s="30"/>
      <c r="C192" s="130">
        <v>120</v>
      </c>
      <c r="D192" s="386"/>
      <c r="E192" s="386"/>
      <c r="F192" s="174"/>
      <c r="G192" s="174"/>
      <c r="H192" s="173"/>
      <c r="I192" s="174"/>
      <c r="J192" s="173"/>
      <c r="K192" s="174"/>
      <c r="L192" s="174"/>
      <c r="M192" s="174"/>
      <c r="N192" s="387"/>
      <c r="O192" s="174"/>
      <c r="P192" s="398"/>
      <c r="Q192" s="388"/>
      <c r="R192" s="389">
        <f t="shared" si="11"/>
        <v>0</v>
      </c>
      <c r="S192" s="390">
        <f t="shared" si="21"/>
        <v>0</v>
      </c>
      <c r="T192" s="391"/>
      <c r="U192" s="458"/>
      <c r="V192" s="458"/>
      <c r="W192" s="458"/>
      <c r="X192" s="458"/>
      <c r="Y192" s="391"/>
      <c r="Z192" s="391"/>
      <c r="AA192" s="173"/>
      <c r="AB192" s="174"/>
      <c r="AC192" s="392"/>
      <c r="AD192" s="392"/>
      <c r="AE192" s="392"/>
      <c r="AF192" s="393"/>
      <c r="AG192" s="393"/>
      <c r="AH192" s="393"/>
      <c r="AI192" s="173"/>
      <c r="AJ192" s="173"/>
      <c r="AK192" s="173"/>
      <c r="AL192" s="394"/>
      <c r="AM192" s="173"/>
      <c r="AN192" s="173"/>
      <c r="AO192" s="387"/>
      <c r="AP192" s="174"/>
      <c r="AQ192" s="174"/>
      <c r="AR192" s="174"/>
      <c r="AS192" s="395"/>
      <c r="AT192" s="396"/>
      <c r="AU192" s="396"/>
      <c r="AV192" s="396"/>
      <c r="AW192" s="396"/>
      <c r="AX192" s="396"/>
      <c r="AY192" s="396"/>
      <c r="AZ192" s="396"/>
      <c r="BA192" s="396"/>
      <c r="BB192" s="397"/>
      <c r="BC192" s="395"/>
      <c r="BD192" s="395"/>
      <c r="BE192" s="281" t="str">
        <f>IF(F192="","",IF(分岐管理シート!D192=1,"","error"))</f>
        <v/>
      </c>
      <c r="BF192" s="282" t="str">
        <f>IF(F192="","",IF(分岐管理シート!E192&gt;0,"","error"))</f>
        <v/>
      </c>
      <c r="BG192" s="283" t="str">
        <f>IF(F192="","",IF(分岐管理シート!G192=0,"error",""))</f>
        <v/>
      </c>
      <c r="BH192" s="283" t="str">
        <f>IF(F192="","",IF(分岐管理シート!H192=0,"error",""))</f>
        <v/>
      </c>
      <c r="BI192" s="284" t="str">
        <f>IF(F192="","",IF(分岐管理シート!I192=2,"","error"))</f>
        <v/>
      </c>
      <c r="BJ192" s="283" t="str">
        <f t="shared" si="12"/>
        <v/>
      </c>
      <c r="BK192" s="283" t="str">
        <f t="shared" si="13"/>
        <v/>
      </c>
      <c r="BL192" s="283" t="str">
        <f>IF(F192="","",IF(AND(分岐管理シート!D192=1,分岐管理シート!K192=1),"","error"))</f>
        <v/>
      </c>
      <c r="BM192" s="281" t="str">
        <f>IF(F192="","",IF(分岐管理シート!L192=2,"","error"))</f>
        <v/>
      </c>
      <c r="BN192" s="283" t="str">
        <f>IF(F192="","",IF(分岐管理シート!M192&lt;1,"error",""))</f>
        <v/>
      </c>
      <c r="BO192" s="283" t="str">
        <f>IF(F192="","",IF(AND(D192="R7_補正",分岐管理シート!M192&lt;12,分岐管理シート!M192&gt;0),"","error"))</f>
        <v/>
      </c>
      <c r="BP192" s="283" t="str">
        <f>IF(AND(分岐管理シート!M192&lt;&gt;1,SUM(分岐管理シート!N192:P192)&gt;0),"error","")</f>
        <v/>
      </c>
      <c r="BQ192" s="282" t="str">
        <f>IF(OR(AND(分岐管理シート!N192=0,OR(分岐管理シート!O192&lt;&gt;0,分岐管理シート!P192&lt;&gt;0)),AND(分岐管理シート!O192=0,分岐管理シート!P192&lt;&gt;0)),"error","")</f>
        <v/>
      </c>
      <c r="BR192" s="285" t="str" cm="1">
        <f t="array" ref="BR192">IF(SUMPRODUCT(COUNTIF(N192:P192,N192:P192))&gt;COUNTA(N192:P192),"error","")</f>
        <v/>
      </c>
      <c r="BS192" s="283" t="str">
        <f t="shared" si="14"/>
        <v/>
      </c>
      <c r="BT192" s="283" t="str">
        <f t="shared" si="15"/>
        <v/>
      </c>
      <c r="BU192" s="283" t="str">
        <f t="shared" si="16"/>
        <v/>
      </c>
      <c r="BV192" s="283" t="str">
        <f t="shared" si="17"/>
        <v/>
      </c>
      <c r="BW192" s="283" t="str">
        <f t="shared" si="20"/>
        <v/>
      </c>
      <c r="BX192" s="283" t="str">
        <f t="shared" si="18"/>
        <v/>
      </c>
      <c r="BY192" s="283" t="str">
        <f>IF(F192="","",IF(PRODUCT(分岐管理シート!AB192:'分岐管理シート'!AE192)=0,"error",""))</f>
        <v/>
      </c>
      <c r="BZ192" s="278" t="str">
        <f>IF(F192="","",IF(AND(AE192="○",分岐管理シート!AF192=0),"error",""))</f>
        <v/>
      </c>
      <c r="CA192" s="283" t="str">
        <f>IF(F192="","",IF(AND(分岐管理シート!AE192&lt;2,実施計画様式!AF192&lt;&gt;""),"error",""))</f>
        <v/>
      </c>
      <c r="CB192" s="282" t="str">
        <f>IF(F192="","",IF(AND(分岐管理シート!D192=1,分岐管理シート!AG192&gt;0,分岐管理シート!AG192&lt;24),"","error"))</f>
        <v/>
      </c>
      <c r="CC192" s="283"/>
      <c r="CD192" s="283" t="str">
        <f>IF(F192="","",IF(OR(分岐管理シート!AI192&lt;14,分岐管理シート!AI192&gt;25,分岐管理シート!AI192&gt;分岐管理シート!AJ192,分岐管理シート!AI192&gt;分岐管理シート!AK192),"error",""))</f>
        <v/>
      </c>
      <c r="CE192" s="283" t="str">
        <f>IF(F192="","",IF(OR(分岐管理シート!AJ192&lt;14,分岐管理シート!AJ192&gt;25,分岐管理シート!AJ192&lt;分岐管理シート!AI192,分岐管理シート!AJ192&gt;分岐管理シート!AK192),"error",""))</f>
        <v/>
      </c>
      <c r="CF192" s="282" t="str">
        <f>IF(F192="","",IF(OR(分岐管理シート!AK192&lt;14,分岐管理シート!AK192&gt;26,分岐管理シート!AK192&lt;分岐管理シート!AI192,分岐管理シート!AK192&lt;分岐管理シート!AJ192),"error",""))</f>
        <v/>
      </c>
      <c r="CG192" s="283" t="str">
        <f>IF(F192="","",IF(AND(AD192="－",分岐管理シート!AK192&gt;25),"error",""))</f>
        <v/>
      </c>
      <c r="CH192" s="283"/>
      <c r="CI192" s="278" t="str">
        <f>IF(F192="","",IF(分岐管理シート!AM192&lt;1,"error",""))</f>
        <v/>
      </c>
      <c r="CJ192" s="283" t="str">
        <f>IF(F192="","",IF(分岐管理シート!AN192&lt;1,"error",""))</f>
        <v/>
      </c>
      <c r="CK192" s="287" t="str">
        <f t="shared" si="19"/>
        <v/>
      </c>
      <c r="CL192" s="283" t="str">
        <f>IF(F192="","",IF(AND(SUM(分岐管理シート!AO192:AR192)&gt;180,分岐管理シート!AS192&lt;1),"error",""))</f>
        <v/>
      </c>
      <c r="CM192" s="283" t="str">
        <f>IF(F192="","",IF(AND(分岐管理シート!D192=1,分岐管理シート!BB192&gt;0,分岐管理シート!BB192&lt;7),"","error"))</f>
        <v/>
      </c>
      <c r="CN192" s="286"/>
      <c r="CO192" s="283" t="str">
        <f>IF(分岐管理シート!BP192=0,"","error")</f>
        <v/>
      </c>
      <c r="CP192" s="340" t="str">
        <f>IF(AND(F192="",SUM(分岐管理シート!D192:BB192)&gt;0),"error","")</f>
        <v/>
      </c>
    </row>
    <row r="193" spans="1:94" ht="55.05" customHeight="1">
      <c r="A193" s="29"/>
      <c r="B193" s="30"/>
      <c r="C193" s="130">
        <v>121</v>
      </c>
      <c r="D193" s="386"/>
      <c r="E193" s="386"/>
      <c r="F193" s="174"/>
      <c r="G193" s="174"/>
      <c r="H193" s="173"/>
      <c r="I193" s="174"/>
      <c r="J193" s="173"/>
      <c r="K193" s="174"/>
      <c r="L193" s="174"/>
      <c r="M193" s="174"/>
      <c r="N193" s="387"/>
      <c r="O193" s="174"/>
      <c r="P193" s="174"/>
      <c r="Q193" s="388"/>
      <c r="R193" s="389">
        <f t="shared" si="11"/>
        <v>0</v>
      </c>
      <c r="S193" s="390">
        <f t="shared" si="21"/>
        <v>0</v>
      </c>
      <c r="T193" s="391"/>
      <c r="U193" s="458"/>
      <c r="V193" s="458"/>
      <c r="W193" s="458"/>
      <c r="X193" s="458"/>
      <c r="Y193" s="391"/>
      <c r="Z193" s="391"/>
      <c r="AA193" s="173"/>
      <c r="AB193" s="174"/>
      <c r="AC193" s="392"/>
      <c r="AD193" s="392"/>
      <c r="AE193" s="392"/>
      <c r="AF193" s="393"/>
      <c r="AG193" s="393"/>
      <c r="AH193" s="393"/>
      <c r="AI193" s="173"/>
      <c r="AJ193" s="173"/>
      <c r="AK193" s="173"/>
      <c r="AL193" s="394"/>
      <c r="AM193" s="173"/>
      <c r="AN193" s="173"/>
      <c r="AO193" s="387"/>
      <c r="AP193" s="174"/>
      <c r="AQ193" s="174"/>
      <c r="AR193" s="174"/>
      <c r="AS193" s="395"/>
      <c r="AT193" s="396"/>
      <c r="AU193" s="396"/>
      <c r="AV193" s="396"/>
      <c r="AW193" s="396"/>
      <c r="AX193" s="396"/>
      <c r="AY193" s="396"/>
      <c r="AZ193" s="396"/>
      <c r="BA193" s="396"/>
      <c r="BB193" s="397"/>
      <c r="BC193" s="395"/>
      <c r="BD193" s="395"/>
      <c r="BE193" s="281" t="str">
        <f>IF(F193="","",IF(分岐管理シート!D193=1,"","error"))</f>
        <v/>
      </c>
      <c r="BF193" s="282" t="str">
        <f>IF(F193="","",IF(分岐管理シート!E193&gt;0,"","error"))</f>
        <v/>
      </c>
      <c r="BG193" s="283" t="str">
        <f>IF(F193="","",IF(分岐管理シート!G193=0,"error",""))</f>
        <v/>
      </c>
      <c r="BH193" s="283" t="str">
        <f>IF(F193="","",IF(分岐管理シート!H193=0,"error",""))</f>
        <v/>
      </c>
      <c r="BI193" s="284" t="str">
        <f>IF(F193="","",IF(分岐管理シート!I193=2,"","error"))</f>
        <v/>
      </c>
      <c r="BJ193" s="283" t="str">
        <f t="shared" si="12"/>
        <v/>
      </c>
      <c r="BK193" s="283" t="str">
        <f t="shared" si="13"/>
        <v/>
      </c>
      <c r="BL193" s="283" t="str">
        <f>IF(F193="","",IF(AND(分岐管理シート!D193=1,分岐管理シート!K193=1),"","error"))</f>
        <v/>
      </c>
      <c r="BM193" s="281" t="str">
        <f>IF(F193="","",IF(分岐管理シート!L193=2,"","error"))</f>
        <v/>
      </c>
      <c r="BN193" s="283" t="str">
        <f>IF(F193="","",IF(分岐管理シート!M193&lt;1,"error",""))</f>
        <v/>
      </c>
      <c r="BO193" s="283" t="str">
        <f>IF(F193="","",IF(AND(D193="R7_補正",分岐管理シート!M193&lt;12,分岐管理シート!M193&gt;0),"","error"))</f>
        <v/>
      </c>
      <c r="BP193" s="283" t="str">
        <f>IF(AND(分岐管理シート!M193&lt;&gt;1,SUM(分岐管理シート!N193:P193)&gt;0),"error","")</f>
        <v/>
      </c>
      <c r="BQ193" s="282" t="str">
        <f>IF(OR(AND(分岐管理シート!N193=0,OR(分岐管理シート!O193&lt;&gt;0,分岐管理シート!P193&lt;&gt;0)),AND(分岐管理シート!O193=0,分岐管理シート!P193&lt;&gt;0)),"error","")</f>
        <v/>
      </c>
      <c r="BR193" s="285" t="str" cm="1">
        <f t="array" ref="BR193">IF(SUMPRODUCT(COUNTIF(N193:P193,N193:P193))&gt;COUNTA(N193:P193),"error","")</f>
        <v/>
      </c>
      <c r="BS193" s="283" t="str">
        <f t="shared" si="14"/>
        <v/>
      </c>
      <c r="BT193" s="283" t="str">
        <f t="shared" si="15"/>
        <v/>
      </c>
      <c r="BU193" s="283" t="str">
        <f t="shared" si="16"/>
        <v/>
      </c>
      <c r="BV193" s="283" t="str">
        <f t="shared" si="17"/>
        <v/>
      </c>
      <c r="BW193" s="283" t="str">
        <f t="shared" si="20"/>
        <v/>
      </c>
      <c r="BX193" s="283" t="str">
        <f t="shared" si="18"/>
        <v/>
      </c>
      <c r="BY193" s="283" t="str">
        <f>IF(F193="","",IF(PRODUCT(分岐管理シート!AB193:'分岐管理シート'!AE193)=0,"error",""))</f>
        <v/>
      </c>
      <c r="BZ193" s="278" t="str">
        <f>IF(F193="","",IF(AND(AE193="○",分岐管理シート!AF193=0),"error",""))</f>
        <v/>
      </c>
      <c r="CA193" s="283" t="str">
        <f>IF(F193="","",IF(AND(分岐管理シート!AE193&lt;2,実施計画様式!AF193&lt;&gt;""),"error",""))</f>
        <v/>
      </c>
      <c r="CB193" s="282" t="str">
        <f>IF(F193="","",IF(AND(分岐管理シート!D193=1,分岐管理シート!AG193&gt;0,分岐管理シート!AG193&lt;24),"","error"))</f>
        <v/>
      </c>
      <c r="CC193" s="283"/>
      <c r="CD193" s="283" t="str">
        <f>IF(F193="","",IF(OR(分岐管理シート!AI193&lt;14,分岐管理シート!AI193&gt;25,分岐管理シート!AI193&gt;分岐管理シート!AJ193,分岐管理シート!AI193&gt;分岐管理シート!AK193),"error",""))</f>
        <v/>
      </c>
      <c r="CE193" s="283" t="str">
        <f>IF(F193="","",IF(OR(分岐管理シート!AJ193&lt;14,分岐管理シート!AJ193&gt;25,分岐管理シート!AJ193&lt;分岐管理シート!AI193,分岐管理シート!AJ193&gt;分岐管理シート!AK193),"error",""))</f>
        <v/>
      </c>
      <c r="CF193" s="282" t="str">
        <f>IF(F193="","",IF(OR(分岐管理シート!AK193&lt;14,分岐管理シート!AK193&gt;26,分岐管理シート!AK193&lt;分岐管理シート!AI193,分岐管理シート!AK193&lt;分岐管理シート!AJ193),"error",""))</f>
        <v/>
      </c>
      <c r="CG193" s="283" t="str">
        <f>IF(F193="","",IF(AND(AD193="－",分岐管理シート!AK193&gt;25),"error",""))</f>
        <v/>
      </c>
      <c r="CH193" s="283"/>
      <c r="CI193" s="278" t="str">
        <f>IF(F193="","",IF(分岐管理シート!AM193&lt;1,"error",""))</f>
        <v/>
      </c>
      <c r="CJ193" s="283" t="str">
        <f>IF(F193="","",IF(分岐管理シート!AN193&lt;1,"error",""))</f>
        <v/>
      </c>
      <c r="CK193" s="287" t="str">
        <f t="shared" si="19"/>
        <v/>
      </c>
      <c r="CL193" s="283" t="str">
        <f>IF(F193="","",IF(AND(SUM(分岐管理シート!AO193:AR193)&gt;180,分岐管理シート!AS193&lt;1),"error",""))</f>
        <v/>
      </c>
      <c r="CM193" s="283" t="str">
        <f>IF(F193="","",IF(AND(分岐管理シート!D193=1,分岐管理シート!BB193&gt;0,分岐管理シート!BB193&lt;7),"","error"))</f>
        <v/>
      </c>
      <c r="CN193" s="286"/>
      <c r="CO193" s="283" t="str">
        <f>IF(分岐管理シート!BP193=0,"","error")</f>
        <v/>
      </c>
      <c r="CP193" s="340" t="str">
        <f>IF(AND(F193="",SUM(分岐管理シート!D193:BB193)&gt;0),"error","")</f>
        <v/>
      </c>
    </row>
    <row r="194" spans="1:94" ht="55.05" customHeight="1">
      <c r="A194" s="29"/>
      <c r="B194" s="30"/>
      <c r="C194" s="130">
        <v>122</v>
      </c>
      <c r="D194" s="386"/>
      <c r="E194" s="386"/>
      <c r="F194" s="174"/>
      <c r="G194" s="174"/>
      <c r="H194" s="173"/>
      <c r="I194" s="174"/>
      <c r="J194" s="173"/>
      <c r="K194" s="174"/>
      <c r="L194" s="174"/>
      <c r="M194" s="174"/>
      <c r="N194" s="387"/>
      <c r="O194" s="174"/>
      <c r="P194" s="398"/>
      <c r="Q194" s="388"/>
      <c r="R194" s="389">
        <f t="shared" si="11"/>
        <v>0</v>
      </c>
      <c r="S194" s="390">
        <f t="shared" si="21"/>
        <v>0</v>
      </c>
      <c r="T194" s="391"/>
      <c r="U194" s="458"/>
      <c r="V194" s="458"/>
      <c r="W194" s="458"/>
      <c r="X194" s="458"/>
      <c r="Y194" s="391"/>
      <c r="Z194" s="391"/>
      <c r="AA194" s="173"/>
      <c r="AB194" s="174"/>
      <c r="AC194" s="392"/>
      <c r="AD194" s="392"/>
      <c r="AE194" s="392"/>
      <c r="AF194" s="393"/>
      <c r="AG194" s="393"/>
      <c r="AH194" s="393"/>
      <c r="AI194" s="173"/>
      <c r="AJ194" s="173"/>
      <c r="AK194" s="173"/>
      <c r="AL194" s="394"/>
      <c r="AM194" s="173"/>
      <c r="AN194" s="173"/>
      <c r="AO194" s="387"/>
      <c r="AP194" s="174"/>
      <c r="AQ194" s="174"/>
      <c r="AR194" s="174"/>
      <c r="AS194" s="395"/>
      <c r="AT194" s="396"/>
      <c r="AU194" s="396"/>
      <c r="AV194" s="396"/>
      <c r="AW194" s="396"/>
      <c r="AX194" s="396"/>
      <c r="AY194" s="396"/>
      <c r="AZ194" s="396"/>
      <c r="BA194" s="396"/>
      <c r="BB194" s="397"/>
      <c r="BC194" s="395"/>
      <c r="BD194" s="395"/>
      <c r="BE194" s="281" t="str">
        <f>IF(F194="","",IF(分岐管理シート!D194=1,"","error"))</f>
        <v/>
      </c>
      <c r="BF194" s="282" t="str">
        <f>IF(F194="","",IF(分岐管理シート!E194&gt;0,"","error"))</f>
        <v/>
      </c>
      <c r="BG194" s="283" t="str">
        <f>IF(F194="","",IF(分岐管理シート!G194=0,"error",""))</f>
        <v/>
      </c>
      <c r="BH194" s="283" t="str">
        <f>IF(F194="","",IF(分岐管理シート!H194=0,"error",""))</f>
        <v/>
      </c>
      <c r="BI194" s="284" t="str">
        <f>IF(F194="","",IF(分岐管理シート!I194=2,"","error"))</f>
        <v/>
      </c>
      <c r="BJ194" s="283" t="str">
        <f t="shared" si="12"/>
        <v/>
      </c>
      <c r="BK194" s="283" t="str">
        <f t="shared" si="13"/>
        <v/>
      </c>
      <c r="BL194" s="283" t="str">
        <f>IF(F194="","",IF(AND(分岐管理シート!D194=1,分岐管理シート!K194=1),"","error"))</f>
        <v/>
      </c>
      <c r="BM194" s="281" t="str">
        <f>IF(F194="","",IF(分岐管理シート!L194=2,"","error"))</f>
        <v/>
      </c>
      <c r="BN194" s="283" t="str">
        <f>IF(F194="","",IF(分岐管理シート!M194&lt;1,"error",""))</f>
        <v/>
      </c>
      <c r="BO194" s="283" t="str">
        <f>IF(F194="","",IF(AND(D194="R7_補正",分岐管理シート!M194&lt;12,分岐管理シート!M194&gt;0),"","error"))</f>
        <v/>
      </c>
      <c r="BP194" s="283" t="str">
        <f>IF(AND(分岐管理シート!M194&lt;&gt;1,SUM(分岐管理シート!N194:P194)&gt;0),"error","")</f>
        <v/>
      </c>
      <c r="BQ194" s="282" t="str">
        <f>IF(OR(AND(分岐管理シート!N194=0,OR(分岐管理シート!O194&lt;&gt;0,分岐管理シート!P194&lt;&gt;0)),AND(分岐管理シート!O194=0,分岐管理シート!P194&lt;&gt;0)),"error","")</f>
        <v/>
      </c>
      <c r="BR194" s="285" t="str" cm="1">
        <f t="array" ref="BR194">IF(SUMPRODUCT(COUNTIF(N194:P194,N194:P194))&gt;COUNTA(N194:P194),"error","")</f>
        <v/>
      </c>
      <c r="BS194" s="283" t="str">
        <f t="shared" si="14"/>
        <v/>
      </c>
      <c r="BT194" s="283" t="str">
        <f t="shared" si="15"/>
        <v/>
      </c>
      <c r="BU194" s="283" t="str">
        <f t="shared" si="16"/>
        <v/>
      </c>
      <c r="BV194" s="283" t="str">
        <f t="shared" si="17"/>
        <v/>
      </c>
      <c r="BW194" s="283" t="str">
        <f t="shared" si="20"/>
        <v/>
      </c>
      <c r="BX194" s="283" t="str">
        <f t="shared" si="18"/>
        <v/>
      </c>
      <c r="BY194" s="283" t="str">
        <f>IF(F194="","",IF(PRODUCT(分岐管理シート!AB194:'分岐管理シート'!AE194)=0,"error",""))</f>
        <v/>
      </c>
      <c r="BZ194" s="278" t="str">
        <f>IF(F194="","",IF(AND(AE194="○",分岐管理シート!AF194=0),"error",""))</f>
        <v/>
      </c>
      <c r="CA194" s="283" t="str">
        <f>IF(F194="","",IF(AND(分岐管理シート!AE194&lt;2,実施計画様式!AF194&lt;&gt;""),"error",""))</f>
        <v/>
      </c>
      <c r="CB194" s="282" t="str">
        <f>IF(F194="","",IF(AND(分岐管理シート!D194=1,分岐管理シート!AG194&gt;0,分岐管理シート!AG194&lt;24),"","error"))</f>
        <v/>
      </c>
      <c r="CC194" s="283"/>
      <c r="CD194" s="283" t="str">
        <f>IF(F194="","",IF(OR(分岐管理シート!AI194&lt;14,分岐管理シート!AI194&gt;25,分岐管理シート!AI194&gt;分岐管理シート!AJ194,分岐管理シート!AI194&gt;分岐管理シート!AK194),"error",""))</f>
        <v/>
      </c>
      <c r="CE194" s="283" t="str">
        <f>IF(F194="","",IF(OR(分岐管理シート!AJ194&lt;14,分岐管理シート!AJ194&gt;25,分岐管理シート!AJ194&lt;分岐管理シート!AI194,分岐管理シート!AJ194&gt;分岐管理シート!AK194),"error",""))</f>
        <v/>
      </c>
      <c r="CF194" s="282" t="str">
        <f>IF(F194="","",IF(OR(分岐管理シート!AK194&lt;14,分岐管理シート!AK194&gt;26,分岐管理シート!AK194&lt;分岐管理シート!AI194,分岐管理シート!AK194&lt;分岐管理シート!AJ194),"error",""))</f>
        <v/>
      </c>
      <c r="CG194" s="283" t="str">
        <f>IF(F194="","",IF(AND(AD194="－",分岐管理シート!AK194&gt;25),"error",""))</f>
        <v/>
      </c>
      <c r="CH194" s="283"/>
      <c r="CI194" s="278" t="str">
        <f>IF(F194="","",IF(分岐管理シート!AM194&lt;1,"error",""))</f>
        <v/>
      </c>
      <c r="CJ194" s="283" t="str">
        <f>IF(F194="","",IF(分岐管理シート!AN194&lt;1,"error",""))</f>
        <v/>
      </c>
      <c r="CK194" s="287" t="str">
        <f t="shared" si="19"/>
        <v/>
      </c>
      <c r="CL194" s="283" t="str">
        <f>IF(F194="","",IF(AND(SUM(分岐管理シート!AO194:AR194)&gt;180,分岐管理シート!AS194&lt;1),"error",""))</f>
        <v/>
      </c>
      <c r="CM194" s="283" t="str">
        <f>IF(F194="","",IF(AND(分岐管理シート!D194=1,分岐管理シート!BB194&gt;0,分岐管理シート!BB194&lt;7),"","error"))</f>
        <v/>
      </c>
      <c r="CN194" s="286"/>
      <c r="CO194" s="283" t="str">
        <f>IF(分岐管理シート!BP194=0,"","error")</f>
        <v/>
      </c>
      <c r="CP194" s="340" t="str">
        <f>IF(AND(F194="",SUM(分岐管理シート!D194:BB194)&gt;0),"error","")</f>
        <v/>
      </c>
    </row>
    <row r="195" spans="1:94" ht="55.05" customHeight="1">
      <c r="A195" s="29"/>
      <c r="B195" s="30"/>
      <c r="C195" s="130">
        <v>123</v>
      </c>
      <c r="D195" s="386"/>
      <c r="E195" s="386"/>
      <c r="F195" s="174"/>
      <c r="G195" s="174"/>
      <c r="H195" s="173"/>
      <c r="I195" s="174"/>
      <c r="J195" s="173"/>
      <c r="K195" s="174"/>
      <c r="L195" s="174"/>
      <c r="M195" s="174"/>
      <c r="N195" s="387"/>
      <c r="O195" s="174"/>
      <c r="P195" s="174"/>
      <c r="Q195" s="388"/>
      <c r="R195" s="389">
        <f t="shared" si="11"/>
        <v>0</v>
      </c>
      <c r="S195" s="390">
        <f t="shared" si="21"/>
        <v>0</v>
      </c>
      <c r="T195" s="391"/>
      <c r="U195" s="458"/>
      <c r="V195" s="458"/>
      <c r="W195" s="458"/>
      <c r="X195" s="458"/>
      <c r="Y195" s="391"/>
      <c r="Z195" s="391"/>
      <c r="AA195" s="173"/>
      <c r="AB195" s="174"/>
      <c r="AC195" s="392"/>
      <c r="AD195" s="392"/>
      <c r="AE195" s="392"/>
      <c r="AF195" s="393"/>
      <c r="AG195" s="393"/>
      <c r="AH195" s="393"/>
      <c r="AI195" s="173"/>
      <c r="AJ195" s="173"/>
      <c r="AK195" s="173"/>
      <c r="AL195" s="394"/>
      <c r="AM195" s="173"/>
      <c r="AN195" s="173"/>
      <c r="AO195" s="387"/>
      <c r="AP195" s="174"/>
      <c r="AQ195" s="174"/>
      <c r="AR195" s="174"/>
      <c r="AS195" s="395"/>
      <c r="AT195" s="396"/>
      <c r="AU195" s="396"/>
      <c r="AV195" s="396"/>
      <c r="AW195" s="396"/>
      <c r="AX195" s="396"/>
      <c r="AY195" s="396"/>
      <c r="AZ195" s="396"/>
      <c r="BA195" s="396"/>
      <c r="BB195" s="397"/>
      <c r="BC195" s="395"/>
      <c r="BD195" s="395"/>
      <c r="BE195" s="281" t="str">
        <f>IF(F195="","",IF(分岐管理シート!D195=1,"","error"))</f>
        <v/>
      </c>
      <c r="BF195" s="282" t="str">
        <f>IF(F195="","",IF(分岐管理シート!E195&gt;0,"","error"))</f>
        <v/>
      </c>
      <c r="BG195" s="283" t="str">
        <f>IF(F195="","",IF(分岐管理シート!G195=0,"error",""))</f>
        <v/>
      </c>
      <c r="BH195" s="283" t="str">
        <f>IF(F195="","",IF(分岐管理シート!H195=0,"error",""))</f>
        <v/>
      </c>
      <c r="BI195" s="284" t="str">
        <f>IF(F195="","",IF(分岐管理シート!I195=2,"","error"))</f>
        <v/>
      </c>
      <c r="BJ195" s="283" t="str">
        <f t="shared" si="12"/>
        <v/>
      </c>
      <c r="BK195" s="283" t="str">
        <f t="shared" si="13"/>
        <v/>
      </c>
      <c r="BL195" s="283" t="str">
        <f>IF(F195="","",IF(AND(分岐管理シート!D195=1,分岐管理シート!K195=1),"","error"))</f>
        <v/>
      </c>
      <c r="BM195" s="281" t="str">
        <f>IF(F195="","",IF(分岐管理シート!L195=2,"","error"))</f>
        <v/>
      </c>
      <c r="BN195" s="283" t="str">
        <f>IF(F195="","",IF(分岐管理シート!M195&lt;1,"error",""))</f>
        <v/>
      </c>
      <c r="BO195" s="283" t="str">
        <f>IF(F195="","",IF(AND(D195="R7_補正",分岐管理シート!M195&lt;12,分岐管理シート!M195&gt;0),"","error"))</f>
        <v/>
      </c>
      <c r="BP195" s="283" t="str">
        <f>IF(AND(分岐管理シート!M195&lt;&gt;1,SUM(分岐管理シート!N195:P195)&gt;0),"error","")</f>
        <v/>
      </c>
      <c r="BQ195" s="282" t="str">
        <f>IF(OR(AND(分岐管理シート!N195=0,OR(分岐管理シート!O195&lt;&gt;0,分岐管理シート!P195&lt;&gt;0)),AND(分岐管理シート!O195=0,分岐管理シート!P195&lt;&gt;0)),"error","")</f>
        <v/>
      </c>
      <c r="BR195" s="285" t="str" cm="1">
        <f t="array" ref="BR195">IF(SUMPRODUCT(COUNTIF(N195:P195,N195:P195))&gt;COUNTA(N195:P195),"error","")</f>
        <v/>
      </c>
      <c r="BS195" s="283" t="str">
        <f t="shared" si="14"/>
        <v/>
      </c>
      <c r="BT195" s="283" t="str">
        <f t="shared" si="15"/>
        <v/>
      </c>
      <c r="BU195" s="283" t="str">
        <f t="shared" si="16"/>
        <v/>
      </c>
      <c r="BV195" s="283" t="str">
        <f t="shared" si="17"/>
        <v/>
      </c>
      <c r="BW195" s="283" t="str">
        <f t="shared" si="20"/>
        <v/>
      </c>
      <c r="BX195" s="283" t="str">
        <f t="shared" si="18"/>
        <v/>
      </c>
      <c r="BY195" s="283" t="str">
        <f>IF(F195="","",IF(PRODUCT(分岐管理シート!AB195:'分岐管理シート'!AE195)=0,"error",""))</f>
        <v/>
      </c>
      <c r="BZ195" s="278" t="str">
        <f>IF(F195="","",IF(AND(AE195="○",分岐管理シート!AF195=0),"error",""))</f>
        <v/>
      </c>
      <c r="CA195" s="283" t="str">
        <f>IF(F195="","",IF(AND(分岐管理シート!AE195&lt;2,実施計画様式!AF195&lt;&gt;""),"error",""))</f>
        <v/>
      </c>
      <c r="CB195" s="282" t="str">
        <f>IF(F195="","",IF(AND(分岐管理シート!D195=1,分岐管理シート!AG195&gt;0,分岐管理シート!AG195&lt;24),"","error"))</f>
        <v/>
      </c>
      <c r="CC195" s="283"/>
      <c r="CD195" s="283" t="str">
        <f>IF(F195="","",IF(OR(分岐管理シート!AI195&lt;14,分岐管理シート!AI195&gt;25,分岐管理シート!AI195&gt;分岐管理シート!AJ195,分岐管理シート!AI195&gt;分岐管理シート!AK195),"error",""))</f>
        <v/>
      </c>
      <c r="CE195" s="283" t="str">
        <f>IF(F195="","",IF(OR(分岐管理シート!AJ195&lt;14,分岐管理シート!AJ195&gt;25,分岐管理シート!AJ195&lt;分岐管理シート!AI195,分岐管理シート!AJ195&gt;分岐管理シート!AK195),"error",""))</f>
        <v/>
      </c>
      <c r="CF195" s="282" t="str">
        <f>IF(F195="","",IF(OR(分岐管理シート!AK195&lt;14,分岐管理シート!AK195&gt;26,分岐管理シート!AK195&lt;分岐管理シート!AI195,分岐管理シート!AK195&lt;分岐管理シート!AJ195),"error",""))</f>
        <v/>
      </c>
      <c r="CG195" s="283" t="str">
        <f>IF(F195="","",IF(AND(AD195="－",分岐管理シート!AK195&gt;25),"error",""))</f>
        <v/>
      </c>
      <c r="CH195" s="283"/>
      <c r="CI195" s="278" t="str">
        <f>IF(F195="","",IF(分岐管理シート!AM195&lt;1,"error",""))</f>
        <v/>
      </c>
      <c r="CJ195" s="283" t="str">
        <f>IF(F195="","",IF(分岐管理シート!AN195&lt;1,"error",""))</f>
        <v/>
      </c>
      <c r="CK195" s="287" t="str">
        <f t="shared" si="19"/>
        <v/>
      </c>
      <c r="CL195" s="283" t="str">
        <f>IF(F195="","",IF(AND(SUM(分岐管理シート!AO195:AR195)&gt;180,分岐管理シート!AS195&lt;1),"error",""))</f>
        <v/>
      </c>
      <c r="CM195" s="283" t="str">
        <f>IF(F195="","",IF(AND(分岐管理シート!D195=1,分岐管理シート!BB195&gt;0,分岐管理シート!BB195&lt;7),"","error"))</f>
        <v/>
      </c>
      <c r="CN195" s="286"/>
      <c r="CO195" s="283" t="str">
        <f>IF(分岐管理シート!BP195=0,"","error")</f>
        <v/>
      </c>
      <c r="CP195" s="340" t="str">
        <f>IF(AND(F195="",SUM(分岐管理シート!D195:BB195)&gt;0),"error","")</f>
        <v/>
      </c>
    </row>
    <row r="196" spans="1:94" ht="55.05" customHeight="1">
      <c r="A196" s="29"/>
      <c r="B196" s="30"/>
      <c r="C196" s="130">
        <v>124</v>
      </c>
      <c r="D196" s="386"/>
      <c r="E196" s="386"/>
      <c r="F196" s="174"/>
      <c r="G196" s="174"/>
      <c r="H196" s="173"/>
      <c r="I196" s="174"/>
      <c r="J196" s="173"/>
      <c r="K196" s="174"/>
      <c r="L196" s="174"/>
      <c r="M196" s="174"/>
      <c r="N196" s="387"/>
      <c r="O196" s="174"/>
      <c r="P196" s="398"/>
      <c r="Q196" s="388"/>
      <c r="R196" s="389">
        <f t="shared" si="11"/>
        <v>0</v>
      </c>
      <c r="S196" s="390">
        <f t="shared" si="21"/>
        <v>0</v>
      </c>
      <c r="T196" s="391"/>
      <c r="U196" s="458"/>
      <c r="V196" s="458"/>
      <c r="W196" s="458"/>
      <c r="X196" s="458"/>
      <c r="Y196" s="391"/>
      <c r="Z196" s="391"/>
      <c r="AA196" s="173"/>
      <c r="AB196" s="174"/>
      <c r="AC196" s="392"/>
      <c r="AD196" s="392"/>
      <c r="AE196" s="392"/>
      <c r="AF196" s="393"/>
      <c r="AG196" s="393"/>
      <c r="AH196" s="393"/>
      <c r="AI196" s="173"/>
      <c r="AJ196" s="173"/>
      <c r="AK196" s="173"/>
      <c r="AL196" s="394"/>
      <c r="AM196" s="173"/>
      <c r="AN196" s="173"/>
      <c r="AO196" s="387"/>
      <c r="AP196" s="174"/>
      <c r="AQ196" s="174"/>
      <c r="AR196" s="174"/>
      <c r="AS196" s="395"/>
      <c r="AT196" s="396"/>
      <c r="AU196" s="396"/>
      <c r="AV196" s="396"/>
      <c r="AW196" s="396"/>
      <c r="AX196" s="396"/>
      <c r="AY196" s="396"/>
      <c r="AZ196" s="396"/>
      <c r="BA196" s="396"/>
      <c r="BB196" s="397"/>
      <c r="BC196" s="395"/>
      <c r="BD196" s="395"/>
      <c r="BE196" s="281" t="str">
        <f>IF(F196="","",IF(分岐管理シート!D196=1,"","error"))</f>
        <v/>
      </c>
      <c r="BF196" s="282" t="str">
        <f>IF(F196="","",IF(分岐管理シート!E196&gt;0,"","error"))</f>
        <v/>
      </c>
      <c r="BG196" s="283" t="str">
        <f>IF(F196="","",IF(分岐管理シート!G196=0,"error",""))</f>
        <v/>
      </c>
      <c r="BH196" s="283" t="str">
        <f>IF(F196="","",IF(分岐管理シート!H196=0,"error",""))</f>
        <v/>
      </c>
      <c r="BI196" s="284" t="str">
        <f>IF(F196="","",IF(分岐管理シート!I196=2,"","error"))</f>
        <v/>
      </c>
      <c r="BJ196" s="283" t="str">
        <f t="shared" si="12"/>
        <v/>
      </c>
      <c r="BK196" s="283" t="str">
        <f t="shared" si="13"/>
        <v/>
      </c>
      <c r="BL196" s="283" t="str">
        <f>IF(F196="","",IF(AND(分岐管理シート!D196=1,分岐管理シート!K196=1),"","error"))</f>
        <v/>
      </c>
      <c r="BM196" s="281" t="str">
        <f>IF(F196="","",IF(分岐管理シート!L196=2,"","error"))</f>
        <v/>
      </c>
      <c r="BN196" s="283" t="str">
        <f>IF(F196="","",IF(分岐管理シート!M196&lt;1,"error",""))</f>
        <v/>
      </c>
      <c r="BO196" s="283" t="str">
        <f>IF(F196="","",IF(AND(D196="R7_補正",分岐管理シート!M196&lt;12,分岐管理シート!M196&gt;0),"","error"))</f>
        <v/>
      </c>
      <c r="BP196" s="283" t="str">
        <f>IF(AND(分岐管理シート!M196&lt;&gt;1,SUM(分岐管理シート!N196:P196)&gt;0),"error","")</f>
        <v/>
      </c>
      <c r="BQ196" s="282" t="str">
        <f>IF(OR(AND(分岐管理シート!N196=0,OR(分岐管理シート!O196&lt;&gt;0,分岐管理シート!P196&lt;&gt;0)),AND(分岐管理シート!O196=0,分岐管理シート!P196&lt;&gt;0)),"error","")</f>
        <v/>
      </c>
      <c r="BR196" s="285" t="str" cm="1">
        <f t="array" ref="BR196">IF(SUMPRODUCT(COUNTIF(N196:P196,N196:P196))&gt;COUNTA(N196:P196),"error","")</f>
        <v/>
      </c>
      <c r="BS196" s="283" t="str">
        <f t="shared" si="14"/>
        <v/>
      </c>
      <c r="BT196" s="283" t="str">
        <f t="shared" si="15"/>
        <v/>
      </c>
      <c r="BU196" s="283" t="str">
        <f t="shared" si="16"/>
        <v/>
      </c>
      <c r="BV196" s="283" t="str">
        <f t="shared" si="17"/>
        <v/>
      </c>
      <c r="BW196" s="283" t="str">
        <f t="shared" si="20"/>
        <v/>
      </c>
      <c r="BX196" s="283" t="str">
        <f t="shared" si="18"/>
        <v/>
      </c>
      <c r="BY196" s="283" t="str">
        <f>IF(F196="","",IF(PRODUCT(分岐管理シート!AB196:'分岐管理シート'!AE196)=0,"error",""))</f>
        <v/>
      </c>
      <c r="BZ196" s="278" t="str">
        <f>IF(F196="","",IF(AND(AE196="○",分岐管理シート!AF196=0),"error",""))</f>
        <v/>
      </c>
      <c r="CA196" s="283" t="str">
        <f>IF(F196="","",IF(AND(分岐管理シート!AE196&lt;2,実施計画様式!AF196&lt;&gt;""),"error",""))</f>
        <v/>
      </c>
      <c r="CB196" s="282" t="str">
        <f>IF(F196="","",IF(AND(分岐管理シート!D196=1,分岐管理シート!AG196&gt;0,分岐管理シート!AG196&lt;24),"","error"))</f>
        <v/>
      </c>
      <c r="CC196" s="283"/>
      <c r="CD196" s="283" t="str">
        <f>IF(F196="","",IF(OR(分岐管理シート!AI196&lt;14,分岐管理シート!AI196&gt;25,分岐管理シート!AI196&gt;分岐管理シート!AJ196,分岐管理シート!AI196&gt;分岐管理シート!AK196),"error",""))</f>
        <v/>
      </c>
      <c r="CE196" s="283" t="str">
        <f>IF(F196="","",IF(OR(分岐管理シート!AJ196&lt;14,分岐管理シート!AJ196&gt;25,分岐管理シート!AJ196&lt;分岐管理シート!AI196,分岐管理シート!AJ196&gt;分岐管理シート!AK196),"error",""))</f>
        <v/>
      </c>
      <c r="CF196" s="282" t="str">
        <f>IF(F196="","",IF(OR(分岐管理シート!AK196&lt;14,分岐管理シート!AK196&gt;26,分岐管理シート!AK196&lt;分岐管理シート!AI196,分岐管理シート!AK196&lt;分岐管理シート!AJ196),"error",""))</f>
        <v/>
      </c>
      <c r="CG196" s="283" t="str">
        <f>IF(F196="","",IF(AND(AD196="－",分岐管理シート!AK196&gt;25),"error",""))</f>
        <v/>
      </c>
      <c r="CH196" s="283"/>
      <c r="CI196" s="278" t="str">
        <f>IF(F196="","",IF(分岐管理シート!AM196&lt;1,"error",""))</f>
        <v/>
      </c>
      <c r="CJ196" s="283" t="str">
        <f>IF(F196="","",IF(分岐管理シート!AN196&lt;1,"error",""))</f>
        <v/>
      </c>
      <c r="CK196" s="287" t="str">
        <f t="shared" si="19"/>
        <v/>
      </c>
      <c r="CL196" s="283" t="str">
        <f>IF(F196="","",IF(AND(SUM(分岐管理シート!AO196:AR196)&gt;180,分岐管理シート!AS196&lt;1),"error",""))</f>
        <v/>
      </c>
      <c r="CM196" s="283" t="str">
        <f>IF(F196="","",IF(AND(分岐管理シート!D196=1,分岐管理シート!BB196&gt;0,分岐管理シート!BB196&lt;7),"","error"))</f>
        <v/>
      </c>
      <c r="CN196" s="286"/>
      <c r="CO196" s="283" t="str">
        <f>IF(分岐管理シート!BP196=0,"","error")</f>
        <v/>
      </c>
      <c r="CP196" s="340" t="str">
        <f>IF(AND(F196="",SUM(分岐管理シート!D196:BB196)&gt;0),"error","")</f>
        <v/>
      </c>
    </row>
    <row r="197" spans="1:94" ht="55.05" customHeight="1">
      <c r="A197" s="29"/>
      <c r="B197" s="30"/>
      <c r="C197" s="130">
        <v>125</v>
      </c>
      <c r="D197" s="386"/>
      <c r="E197" s="386"/>
      <c r="F197" s="174"/>
      <c r="G197" s="174"/>
      <c r="H197" s="173"/>
      <c r="I197" s="174"/>
      <c r="J197" s="173"/>
      <c r="K197" s="174"/>
      <c r="L197" s="174"/>
      <c r="M197" s="174"/>
      <c r="N197" s="387"/>
      <c r="O197" s="174"/>
      <c r="P197" s="174"/>
      <c r="Q197" s="388"/>
      <c r="R197" s="389">
        <f t="shared" si="11"/>
        <v>0</v>
      </c>
      <c r="S197" s="390">
        <f t="shared" si="21"/>
        <v>0</v>
      </c>
      <c r="T197" s="391"/>
      <c r="U197" s="458"/>
      <c r="V197" s="458"/>
      <c r="W197" s="458"/>
      <c r="X197" s="458"/>
      <c r="Y197" s="391"/>
      <c r="Z197" s="391"/>
      <c r="AA197" s="173"/>
      <c r="AB197" s="174"/>
      <c r="AC197" s="392"/>
      <c r="AD197" s="392"/>
      <c r="AE197" s="392"/>
      <c r="AF197" s="393"/>
      <c r="AG197" s="393"/>
      <c r="AH197" s="393"/>
      <c r="AI197" s="173"/>
      <c r="AJ197" s="173"/>
      <c r="AK197" s="173"/>
      <c r="AL197" s="394"/>
      <c r="AM197" s="173"/>
      <c r="AN197" s="173"/>
      <c r="AO197" s="387"/>
      <c r="AP197" s="174"/>
      <c r="AQ197" s="174"/>
      <c r="AR197" s="174"/>
      <c r="AS197" s="395"/>
      <c r="AT197" s="396"/>
      <c r="AU197" s="396"/>
      <c r="AV197" s="396"/>
      <c r="AW197" s="396"/>
      <c r="AX197" s="396"/>
      <c r="AY197" s="396"/>
      <c r="AZ197" s="396"/>
      <c r="BA197" s="396"/>
      <c r="BB197" s="397"/>
      <c r="BC197" s="395"/>
      <c r="BD197" s="395"/>
      <c r="BE197" s="281" t="str">
        <f>IF(F197="","",IF(分岐管理シート!D197=1,"","error"))</f>
        <v/>
      </c>
      <c r="BF197" s="282" t="str">
        <f>IF(F197="","",IF(分岐管理シート!E197&gt;0,"","error"))</f>
        <v/>
      </c>
      <c r="BG197" s="283" t="str">
        <f>IF(F197="","",IF(分岐管理シート!G197=0,"error",""))</f>
        <v/>
      </c>
      <c r="BH197" s="283" t="str">
        <f>IF(F197="","",IF(分岐管理シート!H197=0,"error",""))</f>
        <v/>
      </c>
      <c r="BI197" s="284" t="str">
        <f>IF(F197="","",IF(分岐管理シート!I197=2,"","error"))</f>
        <v/>
      </c>
      <c r="BJ197" s="283" t="str">
        <f t="shared" si="12"/>
        <v/>
      </c>
      <c r="BK197" s="283" t="str">
        <f t="shared" si="13"/>
        <v/>
      </c>
      <c r="BL197" s="283" t="str">
        <f>IF(F197="","",IF(AND(分岐管理シート!D197=1,分岐管理シート!K197=1),"","error"))</f>
        <v/>
      </c>
      <c r="BM197" s="281" t="str">
        <f>IF(F197="","",IF(分岐管理シート!L197=2,"","error"))</f>
        <v/>
      </c>
      <c r="BN197" s="283" t="str">
        <f>IF(F197="","",IF(分岐管理シート!M197&lt;1,"error",""))</f>
        <v/>
      </c>
      <c r="BO197" s="283" t="str">
        <f>IF(F197="","",IF(AND(D197="R7_補正",分岐管理シート!M197&lt;12,分岐管理シート!M197&gt;0),"","error"))</f>
        <v/>
      </c>
      <c r="BP197" s="283" t="str">
        <f>IF(AND(分岐管理シート!M197&lt;&gt;1,SUM(分岐管理シート!N197:P197)&gt;0),"error","")</f>
        <v/>
      </c>
      <c r="BQ197" s="282" t="str">
        <f>IF(OR(AND(分岐管理シート!N197=0,OR(分岐管理シート!O197&lt;&gt;0,分岐管理シート!P197&lt;&gt;0)),AND(分岐管理シート!O197=0,分岐管理シート!P197&lt;&gt;0)),"error","")</f>
        <v/>
      </c>
      <c r="BR197" s="285" t="str" cm="1">
        <f t="array" ref="BR197">IF(SUMPRODUCT(COUNTIF(N197:P197,N197:P197))&gt;COUNTA(N197:P197),"error","")</f>
        <v/>
      </c>
      <c r="BS197" s="283" t="str">
        <f t="shared" si="14"/>
        <v/>
      </c>
      <c r="BT197" s="283" t="str">
        <f t="shared" si="15"/>
        <v/>
      </c>
      <c r="BU197" s="283" t="str">
        <f t="shared" si="16"/>
        <v/>
      </c>
      <c r="BV197" s="283" t="str">
        <f t="shared" si="17"/>
        <v/>
      </c>
      <c r="BW197" s="283" t="str">
        <f t="shared" si="20"/>
        <v/>
      </c>
      <c r="BX197" s="283" t="str">
        <f t="shared" si="18"/>
        <v/>
      </c>
      <c r="BY197" s="283" t="str">
        <f>IF(F197="","",IF(PRODUCT(分岐管理シート!AB197:'分岐管理シート'!AE197)=0,"error",""))</f>
        <v/>
      </c>
      <c r="BZ197" s="278" t="str">
        <f>IF(F197="","",IF(AND(AE197="○",分岐管理シート!AF197=0),"error",""))</f>
        <v/>
      </c>
      <c r="CA197" s="283" t="str">
        <f>IF(F197="","",IF(AND(分岐管理シート!AE197&lt;2,実施計画様式!AF197&lt;&gt;""),"error",""))</f>
        <v/>
      </c>
      <c r="CB197" s="282" t="str">
        <f>IF(F197="","",IF(AND(分岐管理シート!D197=1,分岐管理シート!AG197&gt;0,分岐管理シート!AG197&lt;24),"","error"))</f>
        <v/>
      </c>
      <c r="CC197" s="283"/>
      <c r="CD197" s="283" t="str">
        <f>IF(F197="","",IF(OR(分岐管理シート!AI197&lt;14,分岐管理シート!AI197&gt;25,分岐管理シート!AI197&gt;分岐管理シート!AJ197,分岐管理シート!AI197&gt;分岐管理シート!AK197),"error",""))</f>
        <v/>
      </c>
      <c r="CE197" s="283" t="str">
        <f>IF(F197="","",IF(OR(分岐管理シート!AJ197&lt;14,分岐管理シート!AJ197&gt;25,分岐管理シート!AJ197&lt;分岐管理シート!AI197,分岐管理シート!AJ197&gt;分岐管理シート!AK197),"error",""))</f>
        <v/>
      </c>
      <c r="CF197" s="282" t="str">
        <f>IF(F197="","",IF(OR(分岐管理シート!AK197&lt;14,分岐管理シート!AK197&gt;26,分岐管理シート!AK197&lt;分岐管理シート!AI197,分岐管理シート!AK197&lt;分岐管理シート!AJ197),"error",""))</f>
        <v/>
      </c>
      <c r="CG197" s="283" t="str">
        <f>IF(F197="","",IF(AND(AD197="－",分岐管理シート!AK197&gt;25),"error",""))</f>
        <v/>
      </c>
      <c r="CH197" s="283"/>
      <c r="CI197" s="278" t="str">
        <f>IF(F197="","",IF(分岐管理シート!AM197&lt;1,"error",""))</f>
        <v/>
      </c>
      <c r="CJ197" s="283" t="str">
        <f>IF(F197="","",IF(分岐管理シート!AN197&lt;1,"error",""))</f>
        <v/>
      </c>
      <c r="CK197" s="287" t="str">
        <f t="shared" si="19"/>
        <v/>
      </c>
      <c r="CL197" s="283" t="str">
        <f>IF(F197="","",IF(AND(SUM(分岐管理シート!AO197:AR197)&gt;180,分岐管理シート!AS197&lt;1),"error",""))</f>
        <v/>
      </c>
      <c r="CM197" s="283" t="str">
        <f>IF(F197="","",IF(AND(分岐管理シート!D197=1,分岐管理シート!BB197&gt;0,分岐管理シート!BB197&lt;7),"","error"))</f>
        <v/>
      </c>
      <c r="CN197" s="286"/>
      <c r="CO197" s="283" t="str">
        <f>IF(分岐管理シート!BP197=0,"","error")</f>
        <v/>
      </c>
      <c r="CP197" s="340" t="str">
        <f>IF(AND(F197="",SUM(分岐管理シート!D197:BB197)&gt;0),"error","")</f>
        <v/>
      </c>
    </row>
    <row r="198" spans="1:94" ht="55.05" customHeight="1">
      <c r="A198" s="29"/>
      <c r="B198" s="30"/>
      <c r="C198" s="130">
        <v>126</v>
      </c>
      <c r="D198" s="386"/>
      <c r="E198" s="386"/>
      <c r="F198" s="174"/>
      <c r="G198" s="174"/>
      <c r="H198" s="173"/>
      <c r="I198" s="174"/>
      <c r="J198" s="173"/>
      <c r="K198" s="174"/>
      <c r="L198" s="174"/>
      <c r="M198" s="174"/>
      <c r="N198" s="387"/>
      <c r="O198" s="174"/>
      <c r="P198" s="398"/>
      <c r="Q198" s="388"/>
      <c r="R198" s="389">
        <f t="shared" si="11"/>
        <v>0</v>
      </c>
      <c r="S198" s="390">
        <f t="shared" si="21"/>
        <v>0</v>
      </c>
      <c r="T198" s="391"/>
      <c r="U198" s="458"/>
      <c r="V198" s="458"/>
      <c r="W198" s="458"/>
      <c r="X198" s="458"/>
      <c r="Y198" s="391"/>
      <c r="Z198" s="391"/>
      <c r="AA198" s="173"/>
      <c r="AB198" s="174"/>
      <c r="AC198" s="392"/>
      <c r="AD198" s="392"/>
      <c r="AE198" s="392"/>
      <c r="AF198" s="393"/>
      <c r="AG198" s="393"/>
      <c r="AH198" s="393"/>
      <c r="AI198" s="173"/>
      <c r="AJ198" s="173"/>
      <c r="AK198" s="173"/>
      <c r="AL198" s="394"/>
      <c r="AM198" s="173"/>
      <c r="AN198" s="173"/>
      <c r="AO198" s="174"/>
      <c r="AP198" s="174"/>
      <c r="AQ198" s="174"/>
      <c r="AR198" s="174"/>
      <c r="AS198" s="395"/>
      <c r="AT198" s="396"/>
      <c r="AU198" s="396"/>
      <c r="AV198" s="396"/>
      <c r="AW198" s="396"/>
      <c r="AX198" s="396"/>
      <c r="AY198" s="396"/>
      <c r="AZ198" s="396"/>
      <c r="BA198" s="396"/>
      <c r="BB198" s="397"/>
      <c r="BC198" s="395"/>
      <c r="BD198" s="395"/>
      <c r="BE198" s="281" t="str">
        <f>IF(F198="","",IF(分岐管理シート!D198=1,"","error"))</f>
        <v/>
      </c>
      <c r="BF198" s="282" t="str">
        <f>IF(F198="","",IF(分岐管理シート!E198&gt;0,"","error"))</f>
        <v/>
      </c>
      <c r="BG198" s="283" t="str">
        <f>IF(F198="","",IF(分岐管理シート!G198=0,"error",""))</f>
        <v/>
      </c>
      <c r="BH198" s="283" t="str">
        <f>IF(F198="","",IF(分岐管理シート!H198=0,"error",""))</f>
        <v/>
      </c>
      <c r="BI198" s="284" t="str">
        <f>IF(F198="","",IF(分岐管理シート!I198=2,"","error"))</f>
        <v/>
      </c>
      <c r="BJ198" s="283" t="str">
        <f t="shared" si="12"/>
        <v/>
      </c>
      <c r="BK198" s="283" t="str">
        <f t="shared" si="13"/>
        <v/>
      </c>
      <c r="BL198" s="283" t="str">
        <f>IF(F198="","",IF(AND(分岐管理シート!D198=1,分岐管理シート!K198=1),"","error"))</f>
        <v/>
      </c>
      <c r="BM198" s="281" t="str">
        <f>IF(F198="","",IF(分岐管理シート!L198=2,"","error"))</f>
        <v/>
      </c>
      <c r="BN198" s="283" t="str">
        <f>IF(F198="","",IF(分岐管理シート!M198&lt;1,"error",""))</f>
        <v/>
      </c>
      <c r="BO198" s="283" t="str">
        <f>IF(F198="","",IF(AND(D198="R7_補正",分岐管理シート!M198&lt;12,分岐管理シート!M198&gt;0),"","error"))</f>
        <v/>
      </c>
      <c r="BP198" s="283" t="str">
        <f>IF(AND(分岐管理シート!M198&lt;&gt;1,SUM(分岐管理シート!N198:P198)&gt;0),"error","")</f>
        <v/>
      </c>
      <c r="BQ198" s="282" t="str">
        <f>IF(OR(AND(分岐管理シート!N198=0,OR(分岐管理シート!O198&lt;&gt;0,分岐管理シート!P198&lt;&gt;0)),AND(分岐管理シート!O198=0,分岐管理シート!P198&lt;&gt;0)),"error","")</f>
        <v/>
      </c>
      <c r="BR198" s="285" t="str" cm="1">
        <f t="array" ref="BR198">IF(SUMPRODUCT(COUNTIF(N198:P198,N198:P198))&gt;COUNTA(N198:P198),"error","")</f>
        <v/>
      </c>
      <c r="BS198" s="283" t="str">
        <f t="shared" si="14"/>
        <v/>
      </c>
      <c r="BT198" s="283" t="str">
        <f t="shared" si="15"/>
        <v/>
      </c>
      <c r="BU198" s="283" t="str">
        <f t="shared" si="16"/>
        <v/>
      </c>
      <c r="BV198" s="283" t="str">
        <f t="shared" si="17"/>
        <v/>
      </c>
      <c r="BW198" s="283" t="str">
        <f t="shared" si="20"/>
        <v/>
      </c>
      <c r="BX198" s="283" t="str">
        <f t="shared" si="18"/>
        <v/>
      </c>
      <c r="BY198" s="283" t="str">
        <f>IF(F198="","",IF(PRODUCT(分岐管理シート!AB198:'分岐管理シート'!AE198)=0,"error",""))</f>
        <v/>
      </c>
      <c r="BZ198" s="278" t="str">
        <f>IF(F198="","",IF(AND(AE198="○",分岐管理シート!AF198=0),"error",""))</f>
        <v/>
      </c>
      <c r="CA198" s="283" t="str">
        <f>IF(F198="","",IF(AND(分岐管理シート!AE198&lt;2,実施計画様式!AF198&lt;&gt;""),"error",""))</f>
        <v/>
      </c>
      <c r="CB198" s="282" t="str">
        <f>IF(F198="","",IF(AND(分岐管理シート!D198=1,分岐管理シート!AG198&gt;0,分岐管理シート!AG198&lt;24),"","error"))</f>
        <v/>
      </c>
      <c r="CC198" s="283"/>
      <c r="CD198" s="283" t="str">
        <f>IF(F198="","",IF(OR(分岐管理シート!AI198&lt;14,分岐管理シート!AI198&gt;25,分岐管理シート!AI198&gt;分岐管理シート!AJ198,分岐管理シート!AI198&gt;分岐管理シート!AK198),"error",""))</f>
        <v/>
      </c>
      <c r="CE198" s="283" t="str">
        <f>IF(F198="","",IF(OR(分岐管理シート!AJ198&lt;14,分岐管理シート!AJ198&gt;25,分岐管理シート!AJ198&lt;分岐管理シート!AI198,分岐管理シート!AJ198&gt;分岐管理シート!AK198),"error",""))</f>
        <v/>
      </c>
      <c r="CF198" s="282" t="str">
        <f>IF(F198="","",IF(OR(分岐管理シート!AK198&lt;14,分岐管理シート!AK198&gt;26,分岐管理シート!AK198&lt;分岐管理シート!AI198,分岐管理シート!AK198&lt;分岐管理シート!AJ198),"error",""))</f>
        <v/>
      </c>
      <c r="CG198" s="283" t="str">
        <f>IF(F198="","",IF(AND(AD198="－",分岐管理シート!AK198&gt;25),"error",""))</f>
        <v/>
      </c>
      <c r="CH198" s="283"/>
      <c r="CI198" s="278" t="str">
        <f>IF(F198="","",IF(分岐管理シート!AM198&lt;1,"error",""))</f>
        <v/>
      </c>
      <c r="CJ198" s="283" t="str">
        <f>IF(F198="","",IF(分岐管理シート!AN198&lt;1,"error",""))</f>
        <v/>
      </c>
      <c r="CK198" s="287" t="str">
        <f t="shared" si="19"/>
        <v/>
      </c>
      <c r="CL198" s="283" t="str">
        <f>IF(F198="","",IF(AND(SUM(分岐管理シート!AO198:AR198)&gt;180,分岐管理シート!AS198&lt;1),"error",""))</f>
        <v/>
      </c>
      <c r="CM198" s="283" t="str">
        <f>IF(F198="","",IF(AND(分岐管理シート!D198=1,分岐管理シート!BB198&gt;0,分岐管理シート!BB198&lt;7),"","error"))</f>
        <v/>
      </c>
      <c r="CN198" s="286"/>
      <c r="CO198" s="283" t="str">
        <f>IF(分岐管理シート!BP198=0,"","error")</f>
        <v/>
      </c>
      <c r="CP198" s="340" t="str">
        <f>IF(AND(F198="",SUM(分岐管理シート!D198:BB198)&gt;0),"error","")</f>
        <v/>
      </c>
    </row>
    <row r="199" spans="1:94" ht="55.05" customHeight="1">
      <c r="A199" s="29"/>
      <c r="B199" s="30"/>
      <c r="C199" s="130">
        <v>127</v>
      </c>
      <c r="D199" s="386"/>
      <c r="E199" s="386"/>
      <c r="F199" s="174"/>
      <c r="G199" s="174"/>
      <c r="H199" s="173"/>
      <c r="I199" s="174"/>
      <c r="J199" s="173"/>
      <c r="K199" s="174"/>
      <c r="L199" s="174"/>
      <c r="M199" s="174"/>
      <c r="N199" s="387"/>
      <c r="O199" s="174"/>
      <c r="P199" s="174"/>
      <c r="Q199" s="388"/>
      <c r="R199" s="389">
        <f t="shared" si="11"/>
        <v>0</v>
      </c>
      <c r="S199" s="390">
        <f t="shared" si="21"/>
        <v>0</v>
      </c>
      <c r="T199" s="391"/>
      <c r="U199" s="458"/>
      <c r="V199" s="458"/>
      <c r="W199" s="458"/>
      <c r="X199" s="458"/>
      <c r="Y199" s="391"/>
      <c r="Z199" s="391"/>
      <c r="AA199" s="173"/>
      <c r="AB199" s="174"/>
      <c r="AC199" s="392"/>
      <c r="AD199" s="392"/>
      <c r="AE199" s="392"/>
      <c r="AF199" s="393"/>
      <c r="AG199" s="393"/>
      <c r="AH199" s="393"/>
      <c r="AI199" s="173"/>
      <c r="AJ199" s="173"/>
      <c r="AK199" s="173"/>
      <c r="AL199" s="394"/>
      <c r="AM199" s="173"/>
      <c r="AN199" s="173"/>
      <c r="AO199" s="387"/>
      <c r="AP199" s="174"/>
      <c r="AQ199" s="174"/>
      <c r="AR199" s="174"/>
      <c r="AS199" s="395"/>
      <c r="AT199" s="396"/>
      <c r="AU199" s="396"/>
      <c r="AV199" s="396"/>
      <c r="AW199" s="396"/>
      <c r="AX199" s="396"/>
      <c r="AY199" s="396"/>
      <c r="AZ199" s="396"/>
      <c r="BA199" s="396"/>
      <c r="BB199" s="397"/>
      <c r="BC199" s="395"/>
      <c r="BD199" s="395"/>
      <c r="BE199" s="281" t="str">
        <f>IF(F199="","",IF(分岐管理シート!D199=1,"","error"))</f>
        <v/>
      </c>
      <c r="BF199" s="282" t="str">
        <f>IF(F199="","",IF(分岐管理シート!E199&gt;0,"","error"))</f>
        <v/>
      </c>
      <c r="BG199" s="283" t="str">
        <f>IF(F199="","",IF(分岐管理シート!G199=0,"error",""))</f>
        <v/>
      </c>
      <c r="BH199" s="283" t="str">
        <f>IF(F199="","",IF(分岐管理シート!H199=0,"error",""))</f>
        <v/>
      </c>
      <c r="BI199" s="284" t="str">
        <f>IF(F199="","",IF(分岐管理シート!I199=2,"","error"))</f>
        <v/>
      </c>
      <c r="BJ199" s="283" t="str">
        <f t="shared" si="12"/>
        <v/>
      </c>
      <c r="BK199" s="283" t="str">
        <f t="shared" si="13"/>
        <v/>
      </c>
      <c r="BL199" s="283" t="str">
        <f>IF(F199="","",IF(AND(分岐管理シート!D199=1,分岐管理シート!K199=1),"","error"))</f>
        <v/>
      </c>
      <c r="BM199" s="281" t="str">
        <f>IF(F199="","",IF(分岐管理シート!L199=2,"","error"))</f>
        <v/>
      </c>
      <c r="BN199" s="283" t="str">
        <f>IF(F199="","",IF(分岐管理シート!M199&lt;1,"error",""))</f>
        <v/>
      </c>
      <c r="BO199" s="283" t="str">
        <f>IF(F199="","",IF(AND(D199="R7_補正",分岐管理シート!M199&lt;12,分岐管理シート!M199&gt;0),"","error"))</f>
        <v/>
      </c>
      <c r="BP199" s="283" t="str">
        <f>IF(AND(分岐管理シート!M199&lt;&gt;1,SUM(分岐管理シート!N199:P199)&gt;0),"error","")</f>
        <v/>
      </c>
      <c r="BQ199" s="282" t="str">
        <f>IF(OR(AND(分岐管理シート!N199=0,OR(分岐管理シート!O199&lt;&gt;0,分岐管理シート!P199&lt;&gt;0)),AND(分岐管理シート!O199=0,分岐管理シート!P199&lt;&gt;0)),"error","")</f>
        <v/>
      </c>
      <c r="BR199" s="285" t="str" cm="1">
        <f t="array" ref="BR199">IF(SUMPRODUCT(COUNTIF(N199:P199,N199:P199))&gt;COUNTA(N199:P199),"error","")</f>
        <v/>
      </c>
      <c r="BS199" s="283" t="str">
        <f t="shared" si="14"/>
        <v/>
      </c>
      <c r="BT199" s="283" t="str">
        <f t="shared" si="15"/>
        <v/>
      </c>
      <c r="BU199" s="283" t="str">
        <f t="shared" si="16"/>
        <v/>
      </c>
      <c r="BV199" s="283" t="str">
        <f t="shared" si="17"/>
        <v/>
      </c>
      <c r="BW199" s="283" t="str">
        <f t="shared" si="20"/>
        <v/>
      </c>
      <c r="BX199" s="283" t="str">
        <f t="shared" si="18"/>
        <v/>
      </c>
      <c r="BY199" s="283" t="str">
        <f>IF(F199="","",IF(PRODUCT(分岐管理シート!AB199:'分岐管理シート'!AE199)=0,"error",""))</f>
        <v/>
      </c>
      <c r="BZ199" s="278" t="str">
        <f>IF(F199="","",IF(AND(AE199="○",分岐管理シート!AF199=0),"error",""))</f>
        <v/>
      </c>
      <c r="CA199" s="283" t="str">
        <f>IF(F199="","",IF(AND(分岐管理シート!AE199&lt;2,実施計画様式!AF199&lt;&gt;""),"error",""))</f>
        <v/>
      </c>
      <c r="CB199" s="282" t="str">
        <f>IF(F199="","",IF(AND(分岐管理シート!D199=1,分岐管理シート!AG199&gt;0,分岐管理シート!AG199&lt;24),"","error"))</f>
        <v/>
      </c>
      <c r="CC199" s="283"/>
      <c r="CD199" s="283" t="str">
        <f>IF(F199="","",IF(OR(分岐管理シート!AI199&lt;14,分岐管理シート!AI199&gt;25,分岐管理シート!AI199&gt;分岐管理シート!AJ199,分岐管理シート!AI199&gt;分岐管理シート!AK199),"error",""))</f>
        <v/>
      </c>
      <c r="CE199" s="283" t="str">
        <f>IF(F199="","",IF(OR(分岐管理シート!AJ199&lt;14,分岐管理シート!AJ199&gt;25,分岐管理シート!AJ199&lt;分岐管理シート!AI199,分岐管理シート!AJ199&gt;分岐管理シート!AK199),"error",""))</f>
        <v/>
      </c>
      <c r="CF199" s="282" t="str">
        <f>IF(F199="","",IF(OR(分岐管理シート!AK199&lt;14,分岐管理シート!AK199&gt;26,分岐管理シート!AK199&lt;分岐管理シート!AI199,分岐管理シート!AK199&lt;分岐管理シート!AJ199),"error",""))</f>
        <v/>
      </c>
      <c r="CG199" s="283" t="str">
        <f>IF(F199="","",IF(AND(AD199="－",分岐管理シート!AK199&gt;25),"error",""))</f>
        <v/>
      </c>
      <c r="CH199" s="283"/>
      <c r="CI199" s="278" t="str">
        <f>IF(F199="","",IF(分岐管理シート!AM199&lt;1,"error",""))</f>
        <v/>
      </c>
      <c r="CJ199" s="283" t="str">
        <f>IF(F199="","",IF(分岐管理シート!AN199&lt;1,"error",""))</f>
        <v/>
      </c>
      <c r="CK199" s="287" t="str">
        <f t="shared" si="19"/>
        <v/>
      </c>
      <c r="CL199" s="283" t="str">
        <f>IF(F199="","",IF(AND(SUM(分岐管理シート!AO199:AR199)&gt;180,分岐管理シート!AS199&lt;1),"error",""))</f>
        <v/>
      </c>
      <c r="CM199" s="283" t="str">
        <f>IF(F199="","",IF(AND(分岐管理シート!D199=1,分岐管理シート!BB199&gt;0,分岐管理シート!BB199&lt;7),"","error"))</f>
        <v/>
      </c>
      <c r="CN199" s="286"/>
      <c r="CO199" s="283" t="str">
        <f>IF(分岐管理シート!BP199=0,"","error")</f>
        <v/>
      </c>
      <c r="CP199" s="340" t="str">
        <f>IF(AND(F199="",SUM(分岐管理シート!D199:BB199)&gt;0),"error","")</f>
        <v/>
      </c>
    </row>
    <row r="200" spans="1:94" ht="55.05" customHeight="1">
      <c r="A200" s="29"/>
      <c r="B200" s="30"/>
      <c r="C200" s="130">
        <v>128</v>
      </c>
      <c r="D200" s="386"/>
      <c r="E200" s="386"/>
      <c r="F200" s="174"/>
      <c r="G200" s="174"/>
      <c r="H200" s="173"/>
      <c r="I200" s="174"/>
      <c r="J200" s="173"/>
      <c r="K200" s="174"/>
      <c r="L200" s="174"/>
      <c r="M200" s="174"/>
      <c r="N200" s="387"/>
      <c r="O200" s="174"/>
      <c r="P200" s="398"/>
      <c r="Q200" s="388"/>
      <c r="R200" s="389">
        <f t="shared" si="11"/>
        <v>0</v>
      </c>
      <c r="S200" s="390">
        <f t="shared" si="21"/>
        <v>0</v>
      </c>
      <c r="T200" s="391"/>
      <c r="U200" s="458"/>
      <c r="V200" s="458"/>
      <c r="W200" s="458"/>
      <c r="X200" s="458"/>
      <c r="Y200" s="391"/>
      <c r="Z200" s="391"/>
      <c r="AA200" s="173"/>
      <c r="AB200" s="174"/>
      <c r="AC200" s="392"/>
      <c r="AD200" s="392"/>
      <c r="AE200" s="392"/>
      <c r="AF200" s="393"/>
      <c r="AG200" s="393"/>
      <c r="AH200" s="393"/>
      <c r="AI200" s="173"/>
      <c r="AJ200" s="173"/>
      <c r="AK200" s="173"/>
      <c r="AL200" s="394"/>
      <c r="AM200" s="173"/>
      <c r="AN200" s="173"/>
      <c r="AO200" s="387"/>
      <c r="AP200" s="174"/>
      <c r="AQ200" s="174"/>
      <c r="AR200" s="174"/>
      <c r="AS200" s="395"/>
      <c r="AT200" s="396"/>
      <c r="AU200" s="396"/>
      <c r="AV200" s="396"/>
      <c r="AW200" s="396"/>
      <c r="AX200" s="396"/>
      <c r="AY200" s="396"/>
      <c r="AZ200" s="396"/>
      <c r="BA200" s="396"/>
      <c r="BB200" s="397"/>
      <c r="BC200" s="395"/>
      <c r="BD200" s="395"/>
      <c r="BE200" s="281" t="str">
        <f>IF(F200="","",IF(分岐管理シート!D200=1,"","error"))</f>
        <v/>
      </c>
      <c r="BF200" s="282" t="str">
        <f>IF(F200="","",IF(分岐管理シート!E200&gt;0,"","error"))</f>
        <v/>
      </c>
      <c r="BG200" s="283" t="str">
        <f>IF(F200="","",IF(分岐管理シート!G200=0,"error",""))</f>
        <v/>
      </c>
      <c r="BH200" s="283" t="str">
        <f>IF(F200="","",IF(分岐管理シート!H200=0,"error",""))</f>
        <v/>
      </c>
      <c r="BI200" s="284" t="str">
        <f>IF(F200="","",IF(分岐管理シート!I200=2,"","error"))</f>
        <v/>
      </c>
      <c r="BJ200" s="283" t="str">
        <f t="shared" si="12"/>
        <v/>
      </c>
      <c r="BK200" s="283" t="str">
        <f t="shared" si="13"/>
        <v/>
      </c>
      <c r="BL200" s="283" t="str">
        <f>IF(F200="","",IF(AND(分岐管理シート!D200=1,分岐管理シート!K200=1),"","error"))</f>
        <v/>
      </c>
      <c r="BM200" s="281" t="str">
        <f>IF(F200="","",IF(分岐管理シート!L200=2,"","error"))</f>
        <v/>
      </c>
      <c r="BN200" s="283" t="str">
        <f>IF(F200="","",IF(分岐管理シート!M200&lt;1,"error",""))</f>
        <v/>
      </c>
      <c r="BO200" s="283" t="str">
        <f>IF(F200="","",IF(AND(D200="R7_補正",分岐管理シート!M200&lt;12,分岐管理シート!M200&gt;0),"","error"))</f>
        <v/>
      </c>
      <c r="BP200" s="283" t="str">
        <f>IF(AND(分岐管理シート!M200&lt;&gt;1,SUM(分岐管理シート!N200:P200)&gt;0),"error","")</f>
        <v/>
      </c>
      <c r="BQ200" s="282" t="str">
        <f>IF(OR(AND(分岐管理シート!N200=0,OR(分岐管理シート!O200&lt;&gt;0,分岐管理シート!P200&lt;&gt;0)),AND(分岐管理シート!O200=0,分岐管理シート!P200&lt;&gt;0)),"error","")</f>
        <v/>
      </c>
      <c r="BR200" s="285" t="str" cm="1">
        <f t="array" ref="BR200">IF(SUMPRODUCT(COUNTIF(N200:P200,N200:P200))&gt;COUNTA(N200:P200),"error","")</f>
        <v/>
      </c>
      <c r="BS200" s="283" t="str">
        <f t="shared" si="14"/>
        <v/>
      </c>
      <c r="BT200" s="283" t="str">
        <f t="shared" si="15"/>
        <v/>
      </c>
      <c r="BU200" s="283" t="str">
        <f t="shared" si="16"/>
        <v/>
      </c>
      <c r="BV200" s="283" t="str">
        <f t="shared" si="17"/>
        <v/>
      </c>
      <c r="BW200" s="283" t="str">
        <f t="shared" si="20"/>
        <v/>
      </c>
      <c r="BX200" s="283" t="str">
        <f t="shared" si="18"/>
        <v/>
      </c>
      <c r="BY200" s="283" t="str">
        <f>IF(F200="","",IF(PRODUCT(分岐管理シート!AB200:'分岐管理シート'!AE200)=0,"error",""))</f>
        <v/>
      </c>
      <c r="BZ200" s="278" t="str">
        <f>IF(F200="","",IF(AND(AE200="○",分岐管理シート!AF200=0),"error",""))</f>
        <v/>
      </c>
      <c r="CA200" s="283" t="str">
        <f>IF(F200="","",IF(AND(分岐管理シート!AE200&lt;2,実施計画様式!AF200&lt;&gt;""),"error",""))</f>
        <v/>
      </c>
      <c r="CB200" s="282" t="str">
        <f>IF(F200="","",IF(AND(分岐管理シート!D200=1,分岐管理シート!AG200&gt;0,分岐管理シート!AG200&lt;24),"","error"))</f>
        <v/>
      </c>
      <c r="CC200" s="283"/>
      <c r="CD200" s="283" t="str">
        <f>IF(F200="","",IF(OR(分岐管理シート!AI200&lt;14,分岐管理シート!AI200&gt;25,分岐管理シート!AI200&gt;分岐管理シート!AJ200,分岐管理シート!AI200&gt;分岐管理シート!AK200),"error",""))</f>
        <v/>
      </c>
      <c r="CE200" s="283" t="str">
        <f>IF(F200="","",IF(OR(分岐管理シート!AJ200&lt;14,分岐管理シート!AJ200&gt;25,分岐管理シート!AJ200&lt;分岐管理シート!AI200,分岐管理シート!AJ200&gt;分岐管理シート!AK200),"error",""))</f>
        <v/>
      </c>
      <c r="CF200" s="282" t="str">
        <f>IF(F200="","",IF(OR(分岐管理シート!AK200&lt;14,分岐管理シート!AK200&gt;26,分岐管理シート!AK200&lt;分岐管理シート!AI200,分岐管理シート!AK200&lt;分岐管理シート!AJ200),"error",""))</f>
        <v/>
      </c>
      <c r="CG200" s="283" t="str">
        <f>IF(F200="","",IF(AND(AD200="－",分岐管理シート!AK200&gt;25),"error",""))</f>
        <v/>
      </c>
      <c r="CH200" s="283"/>
      <c r="CI200" s="278" t="str">
        <f>IF(F200="","",IF(分岐管理シート!AM200&lt;1,"error",""))</f>
        <v/>
      </c>
      <c r="CJ200" s="283" t="str">
        <f>IF(F200="","",IF(分岐管理シート!AN200&lt;1,"error",""))</f>
        <v/>
      </c>
      <c r="CK200" s="287" t="str">
        <f t="shared" si="19"/>
        <v/>
      </c>
      <c r="CL200" s="283" t="str">
        <f>IF(F200="","",IF(AND(SUM(分岐管理シート!AO200:AR200)&gt;180,分岐管理シート!AS200&lt;1),"error",""))</f>
        <v/>
      </c>
      <c r="CM200" s="283" t="str">
        <f>IF(F200="","",IF(AND(分岐管理シート!D200=1,分岐管理シート!BB200&gt;0,分岐管理シート!BB200&lt;7),"","error"))</f>
        <v/>
      </c>
      <c r="CN200" s="286"/>
      <c r="CO200" s="283" t="str">
        <f>IF(分岐管理シート!BP200=0,"","error")</f>
        <v/>
      </c>
      <c r="CP200" s="340" t="str">
        <f>IF(AND(F200="",SUM(分岐管理シート!D200:BB200)&gt;0),"error","")</f>
        <v/>
      </c>
    </row>
    <row r="201" spans="1:94" ht="55.05" customHeight="1">
      <c r="A201" s="29"/>
      <c r="B201" s="30"/>
      <c r="C201" s="130">
        <v>129</v>
      </c>
      <c r="D201" s="386"/>
      <c r="E201" s="386"/>
      <c r="F201" s="174"/>
      <c r="G201" s="174"/>
      <c r="H201" s="173"/>
      <c r="I201" s="174"/>
      <c r="J201" s="173"/>
      <c r="K201" s="174"/>
      <c r="L201" s="174"/>
      <c r="M201" s="174"/>
      <c r="N201" s="387"/>
      <c r="O201" s="174"/>
      <c r="P201" s="174"/>
      <c r="Q201" s="388"/>
      <c r="R201" s="389">
        <f t="shared" ref="R201:R264" si="22">S201+Y201</f>
        <v>0</v>
      </c>
      <c r="S201" s="390">
        <f t="shared" si="21"/>
        <v>0</v>
      </c>
      <c r="T201" s="391"/>
      <c r="U201" s="458"/>
      <c r="V201" s="458"/>
      <c r="W201" s="458"/>
      <c r="X201" s="458"/>
      <c r="Y201" s="391"/>
      <c r="Z201" s="391"/>
      <c r="AA201" s="173"/>
      <c r="AB201" s="174"/>
      <c r="AC201" s="392"/>
      <c r="AD201" s="392"/>
      <c r="AE201" s="392"/>
      <c r="AF201" s="393"/>
      <c r="AG201" s="393"/>
      <c r="AH201" s="393"/>
      <c r="AI201" s="173"/>
      <c r="AJ201" s="173"/>
      <c r="AK201" s="173"/>
      <c r="AL201" s="394"/>
      <c r="AM201" s="173"/>
      <c r="AN201" s="173"/>
      <c r="AO201" s="387"/>
      <c r="AP201" s="174"/>
      <c r="AQ201" s="174"/>
      <c r="AR201" s="174"/>
      <c r="AS201" s="395"/>
      <c r="AT201" s="396"/>
      <c r="AU201" s="396"/>
      <c r="AV201" s="396"/>
      <c r="AW201" s="396"/>
      <c r="AX201" s="396"/>
      <c r="AY201" s="396"/>
      <c r="AZ201" s="396"/>
      <c r="BA201" s="396"/>
      <c r="BB201" s="397"/>
      <c r="BC201" s="395"/>
      <c r="BD201" s="395"/>
      <c r="BE201" s="281" t="str">
        <f>IF(F201="","",IF(分岐管理シート!D201=1,"","error"))</f>
        <v/>
      </c>
      <c r="BF201" s="282" t="str">
        <f>IF(F201="","",IF(分岐管理シート!E201&gt;0,"","error"))</f>
        <v/>
      </c>
      <c r="BG201" s="283" t="str">
        <f>IF(F201="","",IF(分岐管理シート!G201=0,"error",""))</f>
        <v/>
      </c>
      <c r="BH201" s="283" t="str">
        <f>IF(F201="","",IF(分岐管理シート!H201=0,"error",""))</f>
        <v/>
      </c>
      <c r="BI201" s="284" t="str">
        <f>IF(F201="","",IF(分岐管理シート!I201=2,"","error"))</f>
        <v/>
      </c>
      <c r="BJ201" s="283" t="str">
        <f t="shared" ref="BJ201:BJ264" si="23">IF(F201="","",IF(J201="","error",""))</f>
        <v/>
      </c>
      <c r="BK201" s="283" t="str">
        <f t="shared" ref="BK201:BK264" si="24">IF(F201="","",IF(COUNTIF($J$73:$J$472,J201)&gt;1,"error",""))</f>
        <v/>
      </c>
      <c r="BL201" s="283" t="str">
        <f>IF(F201="","",IF(AND(分岐管理シート!D201=1,分岐管理シート!K201=1),"","error"))</f>
        <v/>
      </c>
      <c r="BM201" s="281" t="str">
        <f>IF(F201="","",IF(分岐管理シート!L201=2,"","error"))</f>
        <v/>
      </c>
      <c r="BN201" s="283" t="str">
        <f>IF(F201="","",IF(分岐管理シート!M201&lt;1,"error",""))</f>
        <v/>
      </c>
      <c r="BO201" s="283" t="str">
        <f>IF(F201="","",IF(AND(D201="R7_補正",分岐管理シート!M201&lt;12,分岐管理シート!M201&gt;0),"","error"))</f>
        <v/>
      </c>
      <c r="BP201" s="283" t="str">
        <f>IF(AND(分岐管理シート!M201&lt;&gt;1,SUM(分岐管理シート!N201:P201)&gt;0),"error","")</f>
        <v/>
      </c>
      <c r="BQ201" s="282" t="str">
        <f>IF(OR(AND(分岐管理シート!N201=0,OR(分岐管理シート!O201&lt;&gt;0,分岐管理シート!P201&lt;&gt;0)),AND(分岐管理シート!O201=0,分岐管理シート!P201&lt;&gt;0)),"error","")</f>
        <v/>
      </c>
      <c r="BR201" s="285" t="str" cm="1">
        <f t="array" ref="BR201">IF(SUMPRODUCT(COUNTIF(N201:P201,N201:P201))&gt;COUNTA(N201:P201),"error","")</f>
        <v/>
      </c>
      <c r="BS201" s="283" t="str">
        <f t="shared" ref="BS201:BS264" si="25">IF(AND(COUNTIF(M201,"*推奨*")&gt;0,Q201=""),"error","")</f>
        <v/>
      </c>
      <c r="BT201" s="283" t="str">
        <f t="shared" ref="BT201:BT264" si="26">IF(AND(COUNTIF(M201,"*推奨*")=0,Q201&lt;&gt;""),"error","")</f>
        <v/>
      </c>
      <c r="BU201" s="283" t="str">
        <f t="shared" ref="BU201:BU264" si="27">IF(F201="","",IF(AND(T201&gt;0,Y201&gt;=0,R201=S201+Y201,S201=T201),"","error"))</f>
        <v/>
      </c>
      <c r="BV201" s="283" t="str">
        <f t="shared" ref="BV201:BV264" si="28">IF(F201="","",IF(S201=INT(S201),"","error"))</f>
        <v/>
      </c>
      <c r="BW201" s="283" t="str">
        <f t="shared" si="20"/>
        <v/>
      </c>
      <c r="BX201" s="283" t="str">
        <f t="shared" ref="BX201:BX264" si="29">IF(F201="","",IF(AA201="","error",""))</f>
        <v/>
      </c>
      <c r="BY201" s="283" t="str">
        <f>IF(F201="","",IF(PRODUCT(分岐管理シート!AB201:'分岐管理シート'!AE201)=0,"error",""))</f>
        <v/>
      </c>
      <c r="BZ201" s="278" t="str">
        <f>IF(F201="","",IF(AND(AE201="○",分岐管理シート!AF201=0),"error",""))</f>
        <v/>
      </c>
      <c r="CA201" s="283" t="str">
        <f>IF(F201="","",IF(AND(分岐管理シート!AE201&lt;2,実施計画様式!AF201&lt;&gt;""),"error",""))</f>
        <v/>
      </c>
      <c r="CB201" s="282" t="str">
        <f>IF(F201="","",IF(AND(分岐管理シート!D201=1,分岐管理シート!AG201&gt;0,分岐管理シート!AG201&lt;24),"","error"))</f>
        <v/>
      </c>
      <c r="CC201" s="283"/>
      <c r="CD201" s="283" t="str">
        <f>IF(F201="","",IF(OR(分岐管理シート!AI201&lt;14,分岐管理シート!AI201&gt;25,分岐管理シート!AI201&gt;分岐管理シート!AJ201,分岐管理シート!AI201&gt;分岐管理シート!AK201),"error",""))</f>
        <v/>
      </c>
      <c r="CE201" s="283" t="str">
        <f>IF(F201="","",IF(OR(分岐管理シート!AJ201&lt;14,分岐管理シート!AJ201&gt;25,分岐管理シート!AJ201&lt;分岐管理シート!AI201,分岐管理シート!AJ201&gt;分岐管理シート!AK201),"error",""))</f>
        <v/>
      </c>
      <c r="CF201" s="282" t="str">
        <f>IF(F201="","",IF(OR(分岐管理シート!AK201&lt;14,分岐管理シート!AK201&gt;26,分岐管理シート!AK201&lt;分岐管理シート!AI201,分岐管理シート!AK201&lt;分岐管理シート!AJ201),"error",""))</f>
        <v/>
      </c>
      <c r="CG201" s="283" t="str">
        <f>IF(F201="","",IF(AND(AD201="－",分岐管理シート!AK201&gt;25),"error",""))</f>
        <v/>
      </c>
      <c r="CH201" s="283"/>
      <c r="CI201" s="278" t="str">
        <f>IF(F201="","",IF(分岐管理シート!AM201&lt;1,"error",""))</f>
        <v/>
      </c>
      <c r="CJ201" s="283" t="str">
        <f>IF(F201="","",IF(分岐管理シート!AN201&lt;1,"error",""))</f>
        <v/>
      </c>
      <c r="CK201" s="287" t="str">
        <f t="shared" ref="CK201:CK264" si="30">IF(F201="","",IF(COUNTA(AO201:AR201)&gt;0,"","error"))</f>
        <v/>
      </c>
      <c r="CL201" s="283" t="str">
        <f>IF(F201="","",IF(AND(SUM(分岐管理シート!AO201:AR201)&gt;180,分岐管理シート!AS201&lt;1),"error",""))</f>
        <v/>
      </c>
      <c r="CM201" s="283" t="str">
        <f>IF(F201="","",IF(AND(分岐管理シート!D201=1,分岐管理シート!BB201&gt;0,分岐管理シート!BB201&lt;7),"","error"))</f>
        <v/>
      </c>
      <c r="CN201" s="286"/>
      <c r="CO201" s="283" t="str">
        <f>IF(分岐管理シート!BP201=0,"","error")</f>
        <v/>
      </c>
      <c r="CP201" s="340" t="str">
        <f>IF(AND(F201="",SUM(分岐管理シート!D201:BB201)&gt;0),"error","")</f>
        <v/>
      </c>
    </row>
    <row r="202" spans="1:94" ht="55.05" customHeight="1">
      <c r="A202" s="29"/>
      <c r="B202" s="30"/>
      <c r="C202" s="130">
        <v>130</v>
      </c>
      <c r="D202" s="386"/>
      <c r="E202" s="386"/>
      <c r="F202" s="174"/>
      <c r="G202" s="174"/>
      <c r="H202" s="173"/>
      <c r="I202" s="174"/>
      <c r="J202" s="173"/>
      <c r="K202" s="174"/>
      <c r="L202" s="174"/>
      <c r="M202" s="174"/>
      <c r="N202" s="387"/>
      <c r="O202" s="174"/>
      <c r="P202" s="398"/>
      <c r="Q202" s="388"/>
      <c r="R202" s="389">
        <f t="shared" si="22"/>
        <v>0</v>
      </c>
      <c r="S202" s="390">
        <f t="shared" si="21"/>
        <v>0</v>
      </c>
      <c r="T202" s="391"/>
      <c r="U202" s="458"/>
      <c r="V202" s="458"/>
      <c r="W202" s="458"/>
      <c r="X202" s="458"/>
      <c r="Y202" s="391"/>
      <c r="Z202" s="391"/>
      <c r="AA202" s="173"/>
      <c r="AB202" s="174"/>
      <c r="AC202" s="392"/>
      <c r="AD202" s="392"/>
      <c r="AE202" s="392"/>
      <c r="AF202" s="393"/>
      <c r="AG202" s="393"/>
      <c r="AH202" s="393"/>
      <c r="AI202" s="173"/>
      <c r="AJ202" s="173"/>
      <c r="AK202" s="173"/>
      <c r="AL202" s="394"/>
      <c r="AM202" s="173"/>
      <c r="AN202" s="173"/>
      <c r="AO202" s="387"/>
      <c r="AP202" s="174"/>
      <c r="AQ202" s="174"/>
      <c r="AR202" s="174"/>
      <c r="AS202" s="395"/>
      <c r="AT202" s="396"/>
      <c r="AU202" s="396"/>
      <c r="AV202" s="396"/>
      <c r="AW202" s="396"/>
      <c r="AX202" s="396"/>
      <c r="AY202" s="396"/>
      <c r="AZ202" s="396"/>
      <c r="BA202" s="396"/>
      <c r="BB202" s="397"/>
      <c r="BC202" s="395"/>
      <c r="BD202" s="395"/>
      <c r="BE202" s="281" t="str">
        <f>IF(F202="","",IF(分岐管理シート!D202=1,"","error"))</f>
        <v/>
      </c>
      <c r="BF202" s="282" t="str">
        <f>IF(F202="","",IF(分岐管理シート!E202&gt;0,"","error"))</f>
        <v/>
      </c>
      <c r="BG202" s="283" t="str">
        <f>IF(F202="","",IF(分岐管理シート!G202=0,"error",""))</f>
        <v/>
      </c>
      <c r="BH202" s="283" t="str">
        <f>IF(F202="","",IF(分岐管理シート!H202=0,"error",""))</f>
        <v/>
      </c>
      <c r="BI202" s="284" t="str">
        <f>IF(F202="","",IF(分岐管理シート!I202=2,"","error"))</f>
        <v/>
      </c>
      <c r="BJ202" s="283" t="str">
        <f t="shared" si="23"/>
        <v/>
      </c>
      <c r="BK202" s="283" t="str">
        <f t="shared" si="24"/>
        <v/>
      </c>
      <c r="BL202" s="283" t="str">
        <f>IF(F202="","",IF(AND(分岐管理シート!D202=1,分岐管理シート!K202=1),"","error"))</f>
        <v/>
      </c>
      <c r="BM202" s="281" t="str">
        <f>IF(F202="","",IF(分岐管理シート!L202=2,"","error"))</f>
        <v/>
      </c>
      <c r="BN202" s="283" t="str">
        <f>IF(F202="","",IF(分岐管理シート!M202&lt;1,"error",""))</f>
        <v/>
      </c>
      <c r="BO202" s="283" t="str">
        <f>IF(F202="","",IF(AND(D202="R7_補正",分岐管理シート!M202&lt;12,分岐管理シート!M202&gt;0),"","error"))</f>
        <v/>
      </c>
      <c r="BP202" s="283" t="str">
        <f>IF(AND(分岐管理シート!M202&lt;&gt;1,SUM(分岐管理シート!N202:P202)&gt;0),"error","")</f>
        <v/>
      </c>
      <c r="BQ202" s="282" t="str">
        <f>IF(OR(AND(分岐管理シート!N202=0,OR(分岐管理シート!O202&lt;&gt;0,分岐管理シート!P202&lt;&gt;0)),AND(分岐管理シート!O202=0,分岐管理シート!P202&lt;&gt;0)),"error","")</f>
        <v/>
      </c>
      <c r="BR202" s="285" t="str" cm="1">
        <f t="array" ref="BR202">IF(SUMPRODUCT(COUNTIF(N202:P202,N202:P202))&gt;COUNTA(N202:P202),"error","")</f>
        <v/>
      </c>
      <c r="BS202" s="283" t="str">
        <f t="shared" si="25"/>
        <v/>
      </c>
      <c r="BT202" s="283" t="str">
        <f t="shared" si="26"/>
        <v/>
      </c>
      <c r="BU202" s="283" t="str">
        <f t="shared" si="27"/>
        <v/>
      </c>
      <c r="BV202" s="283" t="str">
        <f t="shared" si="28"/>
        <v/>
      </c>
      <c r="BW202" s="283" t="str">
        <f t="shared" si="20"/>
        <v/>
      </c>
      <c r="BX202" s="283" t="str">
        <f t="shared" si="29"/>
        <v/>
      </c>
      <c r="BY202" s="283" t="str">
        <f>IF(F202="","",IF(PRODUCT(分岐管理シート!AB202:'分岐管理シート'!AE202)=0,"error",""))</f>
        <v/>
      </c>
      <c r="BZ202" s="278" t="str">
        <f>IF(F202="","",IF(AND(AE202="○",分岐管理シート!AF202=0),"error",""))</f>
        <v/>
      </c>
      <c r="CA202" s="283" t="str">
        <f>IF(F202="","",IF(AND(分岐管理シート!AE202&lt;2,実施計画様式!AF202&lt;&gt;""),"error",""))</f>
        <v/>
      </c>
      <c r="CB202" s="282" t="str">
        <f>IF(F202="","",IF(AND(分岐管理シート!D202=1,分岐管理シート!AG202&gt;0,分岐管理シート!AG202&lt;24),"","error"))</f>
        <v/>
      </c>
      <c r="CC202" s="283"/>
      <c r="CD202" s="283" t="str">
        <f>IF(F202="","",IF(OR(分岐管理シート!AI202&lt;14,分岐管理シート!AI202&gt;25,分岐管理シート!AI202&gt;分岐管理シート!AJ202,分岐管理シート!AI202&gt;分岐管理シート!AK202),"error",""))</f>
        <v/>
      </c>
      <c r="CE202" s="283" t="str">
        <f>IF(F202="","",IF(OR(分岐管理シート!AJ202&lt;14,分岐管理シート!AJ202&gt;25,分岐管理シート!AJ202&lt;分岐管理シート!AI202,分岐管理シート!AJ202&gt;分岐管理シート!AK202),"error",""))</f>
        <v/>
      </c>
      <c r="CF202" s="282" t="str">
        <f>IF(F202="","",IF(OR(分岐管理シート!AK202&lt;14,分岐管理シート!AK202&gt;26,分岐管理シート!AK202&lt;分岐管理シート!AI202,分岐管理シート!AK202&lt;分岐管理シート!AJ202),"error",""))</f>
        <v/>
      </c>
      <c r="CG202" s="283" t="str">
        <f>IF(F202="","",IF(AND(AD202="－",分岐管理シート!AK202&gt;25),"error",""))</f>
        <v/>
      </c>
      <c r="CH202" s="283"/>
      <c r="CI202" s="278" t="str">
        <f>IF(F202="","",IF(分岐管理シート!AM202&lt;1,"error",""))</f>
        <v/>
      </c>
      <c r="CJ202" s="283" t="str">
        <f>IF(F202="","",IF(分岐管理シート!AN202&lt;1,"error",""))</f>
        <v/>
      </c>
      <c r="CK202" s="287" t="str">
        <f t="shared" si="30"/>
        <v/>
      </c>
      <c r="CL202" s="283" t="str">
        <f>IF(F202="","",IF(AND(SUM(分岐管理シート!AO202:AR202)&gt;180,分岐管理シート!AS202&lt;1),"error",""))</f>
        <v/>
      </c>
      <c r="CM202" s="283" t="str">
        <f>IF(F202="","",IF(AND(分岐管理シート!D202=1,分岐管理シート!BB202&gt;0,分岐管理シート!BB202&lt;7),"","error"))</f>
        <v/>
      </c>
      <c r="CN202" s="286"/>
      <c r="CO202" s="283" t="str">
        <f>IF(分岐管理シート!BP202=0,"","error")</f>
        <v/>
      </c>
      <c r="CP202" s="340" t="str">
        <f>IF(AND(F202="",SUM(分岐管理シート!D202:BB202)&gt;0),"error","")</f>
        <v/>
      </c>
    </row>
    <row r="203" spans="1:94" ht="55.05" customHeight="1">
      <c r="A203" s="29"/>
      <c r="B203" s="30"/>
      <c r="C203" s="130">
        <v>131</v>
      </c>
      <c r="D203" s="386"/>
      <c r="E203" s="386"/>
      <c r="F203" s="174"/>
      <c r="G203" s="174"/>
      <c r="H203" s="173"/>
      <c r="I203" s="174"/>
      <c r="J203" s="173"/>
      <c r="K203" s="174"/>
      <c r="L203" s="174"/>
      <c r="M203" s="174"/>
      <c r="N203" s="387"/>
      <c r="O203" s="174"/>
      <c r="P203" s="174"/>
      <c r="Q203" s="388"/>
      <c r="R203" s="389">
        <f t="shared" si="22"/>
        <v>0</v>
      </c>
      <c r="S203" s="390">
        <f t="shared" si="21"/>
        <v>0</v>
      </c>
      <c r="T203" s="391"/>
      <c r="U203" s="458"/>
      <c r="V203" s="458"/>
      <c r="W203" s="458"/>
      <c r="X203" s="458"/>
      <c r="Y203" s="391"/>
      <c r="Z203" s="391"/>
      <c r="AA203" s="173"/>
      <c r="AB203" s="174"/>
      <c r="AC203" s="392"/>
      <c r="AD203" s="392"/>
      <c r="AE203" s="392"/>
      <c r="AF203" s="393"/>
      <c r="AG203" s="393"/>
      <c r="AH203" s="393"/>
      <c r="AI203" s="173"/>
      <c r="AJ203" s="173"/>
      <c r="AK203" s="173"/>
      <c r="AL203" s="394"/>
      <c r="AM203" s="173"/>
      <c r="AN203" s="173"/>
      <c r="AO203" s="387"/>
      <c r="AP203" s="174"/>
      <c r="AQ203" s="174"/>
      <c r="AR203" s="174"/>
      <c r="AS203" s="395"/>
      <c r="AT203" s="396"/>
      <c r="AU203" s="396"/>
      <c r="AV203" s="396"/>
      <c r="AW203" s="396"/>
      <c r="AX203" s="396"/>
      <c r="AY203" s="396"/>
      <c r="AZ203" s="396"/>
      <c r="BA203" s="396"/>
      <c r="BB203" s="397"/>
      <c r="BC203" s="395"/>
      <c r="BD203" s="395"/>
      <c r="BE203" s="281" t="str">
        <f>IF(F203="","",IF(分岐管理シート!D203=1,"","error"))</f>
        <v/>
      </c>
      <c r="BF203" s="282" t="str">
        <f>IF(F203="","",IF(分岐管理シート!E203&gt;0,"","error"))</f>
        <v/>
      </c>
      <c r="BG203" s="283" t="str">
        <f>IF(F203="","",IF(分岐管理シート!G203=0,"error",""))</f>
        <v/>
      </c>
      <c r="BH203" s="283" t="str">
        <f>IF(F203="","",IF(分岐管理シート!H203=0,"error",""))</f>
        <v/>
      </c>
      <c r="BI203" s="284" t="str">
        <f>IF(F203="","",IF(分岐管理シート!I203=2,"","error"))</f>
        <v/>
      </c>
      <c r="BJ203" s="283" t="str">
        <f t="shared" si="23"/>
        <v/>
      </c>
      <c r="BK203" s="283" t="str">
        <f t="shared" si="24"/>
        <v/>
      </c>
      <c r="BL203" s="283" t="str">
        <f>IF(F203="","",IF(AND(分岐管理シート!D203=1,分岐管理シート!K203=1),"","error"))</f>
        <v/>
      </c>
      <c r="BM203" s="281" t="str">
        <f>IF(F203="","",IF(分岐管理シート!L203=2,"","error"))</f>
        <v/>
      </c>
      <c r="BN203" s="283" t="str">
        <f>IF(F203="","",IF(分岐管理シート!M203&lt;1,"error",""))</f>
        <v/>
      </c>
      <c r="BO203" s="283" t="str">
        <f>IF(F203="","",IF(AND(D203="R7_補正",分岐管理シート!M203&lt;12,分岐管理シート!M203&gt;0),"","error"))</f>
        <v/>
      </c>
      <c r="BP203" s="283" t="str">
        <f>IF(AND(分岐管理シート!M203&lt;&gt;1,SUM(分岐管理シート!N203:P203)&gt;0),"error","")</f>
        <v/>
      </c>
      <c r="BQ203" s="282" t="str">
        <f>IF(OR(AND(分岐管理シート!N203=0,OR(分岐管理シート!O203&lt;&gt;0,分岐管理シート!P203&lt;&gt;0)),AND(分岐管理シート!O203=0,分岐管理シート!P203&lt;&gt;0)),"error","")</f>
        <v/>
      </c>
      <c r="BR203" s="285" t="str" cm="1">
        <f t="array" ref="BR203">IF(SUMPRODUCT(COUNTIF(N203:P203,N203:P203))&gt;COUNTA(N203:P203),"error","")</f>
        <v/>
      </c>
      <c r="BS203" s="283" t="str">
        <f t="shared" si="25"/>
        <v/>
      </c>
      <c r="BT203" s="283" t="str">
        <f t="shared" si="26"/>
        <v/>
      </c>
      <c r="BU203" s="283" t="str">
        <f t="shared" si="27"/>
        <v/>
      </c>
      <c r="BV203" s="283" t="str">
        <f t="shared" si="28"/>
        <v/>
      </c>
      <c r="BW203" s="283" t="str">
        <f t="shared" ref="BW203:BW266" si="31">IF(F202="","",IF(R202&lt;Z202,"error",""))</f>
        <v/>
      </c>
      <c r="BX203" s="283" t="str">
        <f t="shared" si="29"/>
        <v/>
      </c>
      <c r="BY203" s="283" t="str">
        <f>IF(F203="","",IF(PRODUCT(分岐管理シート!AB203:'分岐管理シート'!AE203)=0,"error",""))</f>
        <v/>
      </c>
      <c r="BZ203" s="278" t="str">
        <f>IF(F203="","",IF(AND(AE203="○",分岐管理シート!AF203=0),"error",""))</f>
        <v/>
      </c>
      <c r="CA203" s="283" t="str">
        <f>IF(F203="","",IF(AND(分岐管理シート!AE203&lt;2,実施計画様式!AF203&lt;&gt;""),"error",""))</f>
        <v/>
      </c>
      <c r="CB203" s="282" t="str">
        <f>IF(F203="","",IF(AND(分岐管理シート!D203=1,分岐管理シート!AG203&gt;0,分岐管理シート!AG203&lt;24),"","error"))</f>
        <v/>
      </c>
      <c r="CC203" s="283"/>
      <c r="CD203" s="283" t="str">
        <f>IF(F203="","",IF(OR(分岐管理シート!AI203&lt;14,分岐管理シート!AI203&gt;25,分岐管理シート!AI203&gt;分岐管理シート!AJ203,分岐管理シート!AI203&gt;分岐管理シート!AK203),"error",""))</f>
        <v/>
      </c>
      <c r="CE203" s="283" t="str">
        <f>IF(F203="","",IF(OR(分岐管理シート!AJ203&lt;14,分岐管理シート!AJ203&gt;25,分岐管理シート!AJ203&lt;分岐管理シート!AI203,分岐管理シート!AJ203&gt;分岐管理シート!AK203),"error",""))</f>
        <v/>
      </c>
      <c r="CF203" s="282" t="str">
        <f>IF(F203="","",IF(OR(分岐管理シート!AK203&lt;14,分岐管理シート!AK203&gt;26,分岐管理シート!AK203&lt;分岐管理シート!AI203,分岐管理シート!AK203&lt;分岐管理シート!AJ203),"error",""))</f>
        <v/>
      </c>
      <c r="CG203" s="283" t="str">
        <f>IF(F203="","",IF(AND(AD203="－",分岐管理シート!AK203&gt;25),"error",""))</f>
        <v/>
      </c>
      <c r="CH203" s="283"/>
      <c r="CI203" s="278" t="str">
        <f>IF(F203="","",IF(分岐管理シート!AM203&lt;1,"error",""))</f>
        <v/>
      </c>
      <c r="CJ203" s="283" t="str">
        <f>IF(F203="","",IF(分岐管理シート!AN203&lt;1,"error",""))</f>
        <v/>
      </c>
      <c r="CK203" s="287" t="str">
        <f t="shared" si="30"/>
        <v/>
      </c>
      <c r="CL203" s="283" t="str">
        <f>IF(F203="","",IF(AND(SUM(分岐管理シート!AO203:AR203)&gt;180,分岐管理シート!AS203&lt;1),"error",""))</f>
        <v/>
      </c>
      <c r="CM203" s="283" t="str">
        <f>IF(F203="","",IF(AND(分岐管理シート!D203=1,分岐管理シート!BB203&gt;0,分岐管理シート!BB203&lt;7),"","error"))</f>
        <v/>
      </c>
      <c r="CN203" s="286"/>
      <c r="CO203" s="283" t="str">
        <f>IF(分岐管理シート!BP203=0,"","error")</f>
        <v/>
      </c>
      <c r="CP203" s="340" t="str">
        <f>IF(AND(F203="",SUM(分岐管理シート!D203:BB203)&gt;0),"error","")</f>
        <v/>
      </c>
    </row>
    <row r="204" spans="1:94" ht="55.05" customHeight="1">
      <c r="A204" s="29"/>
      <c r="B204" s="30"/>
      <c r="C204" s="130">
        <v>132</v>
      </c>
      <c r="D204" s="386"/>
      <c r="E204" s="386"/>
      <c r="F204" s="174"/>
      <c r="G204" s="174"/>
      <c r="H204" s="173"/>
      <c r="I204" s="174"/>
      <c r="J204" s="173"/>
      <c r="K204" s="174"/>
      <c r="L204" s="174"/>
      <c r="M204" s="174"/>
      <c r="N204" s="387"/>
      <c r="O204" s="174"/>
      <c r="P204" s="398"/>
      <c r="Q204" s="388"/>
      <c r="R204" s="389">
        <f t="shared" si="22"/>
        <v>0</v>
      </c>
      <c r="S204" s="390">
        <f t="shared" ref="S204:S267" si="32">T204</f>
        <v>0</v>
      </c>
      <c r="T204" s="391"/>
      <c r="U204" s="458"/>
      <c r="V204" s="458"/>
      <c r="W204" s="458"/>
      <c r="X204" s="458"/>
      <c r="Y204" s="391"/>
      <c r="Z204" s="391"/>
      <c r="AA204" s="173"/>
      <c r="AB204" s="174"/>
      <c r="AC204" s="392"/>
      <c r="AD204" s="392"/>
      <c r="AE204" s="392"/>
      <c r="AF204" s="393"/>
      <c r="AG204" s="393"/>
      <c r="AH204" s="393"/>
      <c r="AI204" s="173"/>
      <c r="AJ204" s="173"/>
      <c r="AK204" s="173"/>
      <c r="AL204" s="394"/>
      <c r="AM204" s="173"/>
      <c r="AN204" s="173"/>
      <c r="AO204" s="387"/>
      <c r="AP204" s="174"/>
      <c r="AQ204" s="174"/>
      <c r="AR204" s="174"/>
      <c r="AS204" s="395"/>
      <c r="AT204" s="396"/>
      <c r="AU204" s="396"/>
      <c r="AV204" s="396"/>
      <c r="AW204" s="396"/>
      <c r="AX204" s="396"/>
      <c r="AY204" s="396"/>
      <c r="AZ204" s="396"/>
      <c r="BA204" s="396"/>
      <c r="BB204" s="397"/>
      <c r="BC204" s="395"/>
      <c r="BD204" s="395"/>
      <c r="BE204" s="281" t="str">
        <f>IF(F204="","",IF(分岐管理シート!D204=1,"","error"))</f>
        <v/>
      </c>
      <c r="BF204" s="282" t="str">
        <f>IF(F204="","",IF(分岐管理シート!E204&gt;0,"","error"))</f>
        <v/>
      </c>
      <c r="BG204" s="283" t="str">
        <f>IF(F204="","",IF(分岐管理シート!G204=0,"error",""))</f>
        <v/>
      </c>
      <c r="BH204" s="283" t="str">
        <f>IF(F204="","",IF(分岐管理シート!H204=0,"error",""))</f>
        <v/>
      </c>
      <c r="BI204" s="284" t="str">
        <f>IF(F204="","",IF(分岐管理シート!I204=2,"","error"))</f>
        <v/>
      </c>
      <c r="BJ204" s="283" t="str">
        <f t="shared" si="23"/>
        <v/>
      </c>
      <c r="BK204" s="283" t="str">
        <f t="shared" si="24"/>
        <v/>
      </c>
      <c r="BL204" s="283" t="str">
        <f>IF(F204="","",IF(AND(分岐管理シート!D204=1,分岐管理シート!K204=1),"","error"))</f>
        <v/>
      </c>
      <c r="BM204" s="281" t="str">
        <f>IF(F204="","",IF(分岐管理シート!L204=2,"","error"))</f>
        <v/>
      </c>
      <c r="BN204" s="283" t="str">
        <f>IF(F204="","",IF(分岐管理シート!M204&lt;1,"error",""))</f>
        <v/>
      </c>
      <c r="BO204" s="283" t="str">
        <f>IF(F204="","",IF(AND(D204="R7_補正",分岐管理シート!M204&lt;12,分岐管理シート!M204&gt;0),"","error"))</f>
        <v/>
      </c>
      <c r="BP204" s="283" t="str">
        <f>IF(AND(分岐管理シート!M204&lt;&gt;1,SUM(分岐管理シート!N204:P204)&gt;0),"error","")</f>
        <v/>
      </c>
      <c r="BQ204" s="282" t="str">
        <f>IF(OR(AND(分岐管理シート!N204=0,OR(分岐管理シート!O204&lt;&gt;0,分岐管理シート!P204&lt;&gt;0)),AND(分岐管理シート!O204=0,分岐管理シート!P204&lt;&gt;0)),"error","")</f>
        <v/>
      </c>
      <c r="BR204" s="285" t="str" cm="1">
        <f t="array" ref="BR204">IF(SUMPRODUCT(COUNTIF(N204:P204,N204:P204))&gt;COUNTA(N204:P204),"error","")</f>
        <v/>
      </c>
      <c r="BS204" s="283" t="str">
        <f t="shared" si="25"/>
        <v/>
      </c>
      <c r="BT204" s="283" t="str">
        <f t="shared" si="26"/>
        <v/>
      </c>
      <c r="BU204" s="283" t="str">
        <f t="shared" si="27"/>
        <v/>
      </c>
      <c r="BV204" s="283" t="str">
        <f t="shared" si="28"/>
        <v/>
      </c>
      <c r="BW204" s="283" t="str">
        <f t="shared" si="31"/>
        <v/>
      </c>
      <c r="BX204" s="283" t="str">
        <f t="shared" si="29"/>
        <v/>
      </c>
      <c r="BY204" s="283" t="str">
        <f>IF(F204="","",IF(PRODUCT(分岐管理シート!AB204:'分岐管理シート'!AE204)=0,"error",""))</f>
        <v/>
      </c>
      <c r="BZ204" s="278" t="str">
        <f>IF(F204="","",IF(AND(AE204="○",分岐管理シート!AF204=0),"error",""))</f>
        <v/>
      </c>
      <c r="CA204" s="283" t="str">
        <f>IF(F204="","",IF(AND(分岐管理シート!AE204&lt;2,実施計画様式!AF204&lt;&gt;""),"error",""))</f>
        <v/>
      </c>
      <c r="CB204" s="282" t="str">
        <f>IF(F204="","",IF(AND(分岐管理シート!D204=1,分岐管理シート!AG204&gt;0,分岐管理シート!AG204&lt;24),"","error"))</f>
        <v/>
      </c>
      <c r="CC204" s="283"/>
      <c r="CD204" s="283" t="str">
        <f>IF(F204="","",IF(OR(分岐管理シート!AI204&lt;14,分岐管理シート!AI204&gt;25,分岐管理シート!AI204&gt;分岐管理シート!AJ204,分岐管理シート!AI204&gt;分岐管理シート!AK204),"error",""))</f>
        <v/>
      </c>
      <c r="CE204" s="283" t="str">
        <f>IF(F204="","",IF(OR(分岐管理シート!AJ204&lt;14,分岐管理シート!AJ204&gt;25,分岐管理シート!AJ204&lt;分岐管理シート!AI204,分岐管理シート!AJ204&gt;分岐管理シート!AK204),"error",""))</f>
        <v/>
      </c>
      <c r="CF204" s="282" t="str">
        <f>IF(F204="","",IF(OR(分岐管理シート!AK204&lt;14,分岐管理シート!AK204&gt;26,分岐管理シート!AK204&lt;分岐管理シート!AI204,分岐管理シート!AK204&lt;分岐管理シート!AJ204),"error",""))</f>
        <v/>
      </c>
      <c r="CG204" s="283" t="str">
        <f>IF(F204="","",IF(AND(AD204="－",分岐管理シート!AK204&gt;25),"error",""))</f>
        <v/>
      </c>
      <c r="CH204" s="283"/>
      <c r="CI204" s="278" t="str">
        <f>IF(F204="","",IF(分岐管理シート!AM204&lt;1,"error",""))</f>
        <v/>
      </c>
      <c r="CJ204" s="283" t="str">
        <f>IF(F204="","",IF(分岐管理シート!AN204&lt;1,"error",""))</f>
        <v/>
      </c>
      <c r="CK204" s="287" t="str">
        <f t="shared" si="30"/>
        <v/>
      </c>
      <c r="CL204" s="283" t="str">
        <f>IF(F204="","",IF(AND(SUM(分岐管理シート!AO204:AR204)&gt;180,分岐管理シート!AS204&lt;1),"error",""))</f>
        <v/>
      </c>
      <c r="CM204" s="283" t="str">
        <f>IF(F204="","",IF(AND(分岐管理シート!D204=1,分岐管理シート!BB204&gt;0,分岐管理シート!BB204&lt;7),"","error"))</f>
        <v/>
      </c>
      <c r="CN204" s="286"/>
      <c r="CO204" s="283" t="str">
        <f>IF(分岐管理シート!BP204=0,"","error")</f>
        <v/>
      </c>
      <c r="CP204" s="340" t="str">
        <f>IF(AND(F204="",SUM(分岐管理シート!D204:BB204)&gt;0),"error","")</f>
        <v/>
      </c>
    </row>
    <row r="205" spans="1:94" ht="55.05" customHeight="1">
      <c r="A205" s="29"/>
      <c r="B205" s="30"/>
      <c r="C205" s="130">
        <v>133</v>
      </c>
      <c r="D205" s="386"/>
      <c r="E205" s="386"/>
      <c r="F205" s="174"/>
      <c r="G205" s="174"/>
      <c r="H205" s="173"/>
      <c r="I205" s="174"/>
      <c r="J205" s="173"/>
      <c r="K205" s="174"/>
      <c r="L205" s="174"/>
      <c r="M205" s="174"/>
      <c r="N205" s="387"/>
      <c r="O205" s="174"/>
      <c r="P205" s="174"/>
      <c r="Q205" s="388"/>
      <c r="R205" s="389">
        <f t="shared" si="22"/>
        <v>0</v>
      </c>
      <c r="S205" s="390">
        <f t="shared" si="32"/>
        <v>0</v>
      </c>
      <c r="T205" s="391"/>
      <c r="U205" s="458"/>
      <c r="V205" s="458"/>
      <c r="W205" s="458"/>
      <c r="X205" s="458"/>
      <c r="Y205" s="391"/>
      <c r="Z205" s="391"/>
      <c r="AA205" s="173"/>
      <c r="AB205" s="174"/>
      <c r="AC205" s="392"/>
      <c r="AD205" s="392"/>
      <c r="AE205" s="392"/>
      <c r="AF205" s="393"/>
      <c r="AG205" s="393"/>
      <c r="AH205" s="393"/>
      <c r="AI205" s="173"/>
      <c r="AJ205" s="173"/>
      <c r="AK205" s="173"/>
      <c r="AL205" s="394"/>
      <c r="AM205" s="173"/>
      <c r="AN205" s="173"/>
      <c r="AO205" s="387"/>
      <c r="AP205" s="174"/>
      <c r="AQ205" s="174"/>
      <c r="AR205" s="174"/>
      <c r="AS205" s="395"/>
      <c r="AT205" s="396"/>
      <c r="AU205" s="396"/>
      <c r="AV205" s="396"/>
      <c r="AW205" s="396"/>
      <c r="AX205" s="396"/>
      <c r="AY205" s="396"/>
      <c r="AZ205" s="396"/>
      <c r="BA205" s="396"/>
      <c r="BB205" s="397"/>
      <c r="BC205" s="395"/>
      <c r="BD205" s="395"/>
      <c r="BE205" s="281" t="str">
        <f>IF(F205="","",IF(分岐管理シート!D205=1,"","error"))</f>
        <v/>
      </c>
      <c r="BF205" s="282" t="str">
        <f>IF(F205="","",IF(分岐管理シート!E205&gt;0,"","error"))</f>
        <v/>
      </c>
      <c r="BG205" s="283" t="str">
        <f>IF(F205="","",IF(分岐管理シート!G205=0,"error",""))</f>
        <v/>
      </c>
      <c r="BH205" s="283" t="str">
        <f>IF(F205="","",IF(分岐管理シート!H205=0,"error",""))</f>
        <v/>
      </c>
      <c r="BI205" s="284" t="str">
        <f>IF(F205="","",IF(分岐管理シート!I205=2,"","error"))</f>
        <v/>
      </c>
      <c r="BJ205" s="283" t="str">
        <f t="shared" si="23"/>
        <v/>
      </c>
      <c r="BK205" s="283" t="str">
        <f t="shared" si="24"/>
        <v/>
      </c>
      <c r="BL205" s="283" t="str">
        <f>IF(F205="","",IF(AND(分岐管理シート!D205=1,分岐管理シート!K205=1),"","error"))</f>
        <v/>
      </c>
      <c r="BM205" s="281" t="str">
        <f>IF(F205="","",IF(分岐管理シート!L205=2,"","error"))</f>
        <v/>
      </c>
      <c r="BN205" s="283" t="str">
        <f>IF(F205="","",IF(分岐管理シート!M205&lt;1,"error",""))</f>
        <v/>
      </c>
      <c r="BO205" s="283" t="str">
        <f>IF(F205="","",IF(AND(D205="R7_補正",分岐管理シート!M205&lt;12,分岐管理シート!M205&gt;0),"","error"))</f>
        <v/>
      </c>
      <c r="BP205" s="283" t="str">
        <f>IF(AND(分岐管理シート!M205&lt;&gt;1,SUM(分岐管理シート!N205:P205)&gt;0),"error","")</f>
        <v/>
      </c>
      <c r="BQ205" s="282" t="str">
        <f>IF(OR(AND(分岐管理シート!N205=0,OR(分岐管理シート!O205&lt;&gt;0,分岐管理シート!P205&lt;&gt;0)),AND(分岐管理シート!O205=0,分岐管理シート!P205&lt;&gt;0)),"error","")</f>
        <v/>
      </c>
      <c r="BR205" s="285" t="str" cm="1">
        <f t="array" ref="BR205">IF(SUMPRODUCT(COUNTIF(N205:P205,N205:P205))&gt;COUNTA(N205:P205),"error","")</f>
        <v/>
      </c>
      <c r="BS205" s="283" t="str">
        <f t="shared" si="25"/>
        <v/>
      </c>
      <c r="BT205" s="283" t="str">
        <f t="shared" si="26"/>
        <v/>
      </c>
      <c r="BU205" s="283" t="str">
        <f t="shared" si="27"/>
        <v/>
      </c>
      <c r="BV205" s="283" t="str">
        <f t="shared" si="28"/>
        <v/>
      </c>
      <c r="BW205" s="283" t="str">
        <f t="shared" si="31"/>
        <v/>
      </c>
      <c r="BX205" s="283" t="str">
        <f t="shared" si="29"/>
        <v/>
      </c>
      <c r="BY205" s="283" t="str">
        <f>IF(F205="","",IF(PRODUCT(分岐管理シート!AB205:'分岐管理シート'!AE205)=0,"error",""))</f>
        <v/>
      </c>
      <c r="BZ205" s="278" t="str">
        <f>IF(F205="","",IF(AND(AE205="○",分岐管理シート!AF205=0),"error",""))</f>
        <v/>
      </c>
      <c r="CA205" s="283" t="str">
        <f>IF(F205="","",IF(AND(分岐管理シート!AE205&lt;2,実施計画様式!AF205&lt;&gt;""),"error",""))</f>
        <v/>
      </c>
      <c r="CB205" s="282" t="str">
        <f>IF(F205="","",IF(AND(分岐管理シート!D205=1,分岐管理シート!AG205&gt;0,分岐管理シート!AG205&lt;24),"","error"))</f>
        <v/>
      </c>
      <c r="CC205" s="283"/>
      <c r="CD205" s="283" t="str">
        <f>IF(F205="","",IF(OR(分岐管理シート!AI205&lt;14,分岐管理シート!AI205&gt;25,分岐管理シート!AI205&gt;分岐管理シート!AJ205,分岐管理シート!AI205&gt;分岐管理シート!AK205),"error",""))</f>
        <v/>
      </c>
      <c r="CE205" s="283" t="str">
        <f>IF(F205="","",IF(OR(分岐管理シート!AJ205&lt;14,分岐管理シート!AJ205&gt;25,分岐管理シート!AJ205&lt;分岐管理シート!AI205,分岐管理シート!AJ205&gt;分岐管理シート!AK205),"error",""))</f>
        <v/>
      </c>
      <c r="CF205" s="282" t="str">
        <f>IF(F205="","",IF(OR(分岐管理シート!AK205&lt;14,分岐管理シート!AK205&gt;26,分岐管理シート!AK205&lt;分岐管理シート!AI205,分岐管理シート!AK205&lt;分岐管理シート!AJ205),"error",""))</f>
        <v/>
      </c>
      <c r="CG205" s="283" t="str">
        <f>IF(F205="","",IF(AND(AD205="－",分岐管理シート!AK205&gt;25),"error",""))</f>
        <v/>
      </c>
      <c r="CH205" s="283"/>
      <c r="CI205" s="278" t="str">
        <f>IF(F205="","",IF(分岐管理シート!AM205&lt;1,"error",""))</f>
        <v/>
      </c>
      <c r="CJ205" s="283" t="str">
        <f>IF(F205="","",IF(分岐管理シート!AN205&lt;1,"error",""))</f>
        <v/>
      </c>
      <c r="CK205" s="287" t="str">
        <f t="shared" si="30"/>
        <v/>
      </c>
      <c r="CL205" s="283" t="str">
        <f>IF(F205="","",IF(AND(SUM(分岐管理シート!AO205:AR205)&gt;180,分岐管理シート!AS205&lt;1),"error",""))</f>
        <v/>
      </c>
      <c r="CM205" s="283" t="str">
        <f>IF(F205="","",IF(AND(分岐管理シート!D205=1,分岐管理シート!BB205&gt;0,分岐管理シート!BB205&lt;7),"","error"))</f>
        <v/>
      </c>
      <c r="CN205" s="286"/>
      <c r="CO205" s="283" t="str">
        <f>IF(分岐管理シート!BP205=0,"","error")</f>
        <v/>
      </c>
      <c r="CP205" s="340" t="str">
        <f>IF(AND(F205="",SUM(分岐管理シート!D205:BB205)&gt;0),"error","")</f>
        <v/>
      </c>
    </row>
    <row r="206" spans="1:94" ht="55.05" customHeight="1">
      <c r="A206" s="29"/>
      <c r="B206" s="30"/>
      <c r="C206" s="130">
        <v>134</v>
      </c>
      <c r="D206" s="386"/>
      <c r="E206" s="386"/>
      <c r="F206" s="174"/>
      <c r="G206" s="174"/>
      <c r="H206" s="173"/>
      <c r="I206" s="174"/>
      <c r="J206" s="173"/>
      <c r="K206" s="174"/>
      <c r="L206" s="174"/>
      <c r="M206" s="174"/>
      <c r="N206" s="387"/>
      <c r="O206" s="174"/>
      <c r="P206" s="398"/>
      <c r="Q206" s="388"/>
      <c r="R206" s="389">
        <f t="shared" si="22"/>
        <v>0</v>
      </c>
      <c r="S206" s="390">
        <f t="shared" si="32"/>
        <v>0</v>
      </c>
      <c r="T206" s="391"/>
      <c r="U206" s="458"/>
      <c r="V206" s="458"/>
      <c r="W206" s="458"/>
      <c r="X206" s="458"/>
      <c r="Y206" s="391"/>
      <c r="Z206" s="391"/>
      <c r="AA206" s="173"/>
      <c r="AB206" s="174"/>
      <c r="AC206" s="392"/>
      <c r="AD206" s="392"/>
      <c r="AE206" s="392"/>
      <c r="AF206" s="393"/>
      <c r="AG206" s="393"/>
      <c r="AH206" s="393"/>
      <c r="AI206" s="173"/>
      <c r="AJ206" s="173"/>
      <c r="AK206" s="173"/>
      <c r="AL206" s="394"/>
      <c r="AM206" s="173"/>
      <c r="AN206" s="173"/>
      <c r="AO206" s="387"/>
      <c r="AP206" s="174"/>
      <c r="AQ206" s="174"/>
      <c r="AR206" s="174"/>
      <c r="AS206" s="395"/>
      <c r="AT206" s="396"/>
      <c r="AU206" s="396"/>
      <c r="AV206" s="396"/>
      <c r="AW206" s="396"/>
      <c r="AX206" s="396"/>
      <c r="AY206" s="396"/>
      <c r="AZ206" s="396"/>
      <c r="BA206" s="396"/>
      <c r="BB206" s="397"/>
      <c r="BC206" s="395"/>
      <c r="BD206" s="395"/>
      <c r="BE206" s="281" t="str">
        <f>IF(F206="","",IF(分岐管理シート!D206=1,"","error"))</f>
        <v/>
      </c>
      <c r="BF206" s="282" t="str">
        <f>IF(F206="","",IF(分岐管理シート!E206&gt;0,"","error"))</f>
        <v/>
      </c>
      <c r="BG206" s="283" t="str">
        <f>IF(F206="","",IF(分岐管理シート!G206=0,"error",""))</f>
        <v/>
      </c>
      <c r="BH206" s="283" t="str">
        <f>IF(F206="","",IF(分岐管理シート!H206=0,"error",""))</f>
        <v/>
      </c>
      <c r="BI206" s="284" t="str">
        <f>IF(F206="","",IF(分岐管理シート!I206=2,"","error"))</f>
        <v/>
      </c>
      <c r="BJ206" s="283" t="str">
        <f t="shared" si="23"/>
        <v/>
      </c>
      <c r="BK206" s="283" t="str">
        <f t="shared" si="24"/>
        <v/>
      </c>
      <c r="BL206" s="283" t="str">
        <f>IF(F206="","",IF(AND(分岐管理シート!D206=1,分岐管理シート!K206=1),"","error"))</f>
        <v/>
      </c>
      <c r="BM206" s="281" t="str">
        <f>IF(F206="","",IF(分岐管理シート!L206=2,"","error"))</f>
        <v/>
      </c>
      <c r="BN206" s="283" t="str">
        <f>IF(F206="","",IF(分岐管理シート!M206&lt;1,"error",""))</f>
        <v/>
      </c>
      <c r="BO206" s="283" t="str">
        <f>IF(F206="","",IF(AND(D206="R7_補正",分岐管理シート!M206&lt;12,分岐管理シート!M206&gt;0),"","error"))</f>
        <v/>
      </c>
      <c r="BP206" s="283" t="str">
        <f>IF(AND(分岐管理シート!M206&lt;&gt;1,SUM(分岐管理シート!N206:P206)&gt;0),"error","")</f>
        <v/>
      </c>
      <c r="BQ206" s="282" t="str">
        <f>IF(OR(AND(分岐管理シート!N206=0,OR(分岐管理シート!O206&lt;&gt;0,分岐管理シート!P206&lt;&gt;0)),AND(分岐管理シート!O206=0,分岐管理シート!P206&lt;&gt;0)),"error","")</f>
        <v/>
      </c>
      <c r="BR206" s="285" t="str" cm="1">
        <f t="array" ref="BR206">IF(SUMPRODUCT(COUNTIF(N206:P206,N206:P206))&gt;COUNTA(N206:P206),"error","")</f>
        <v/>
      </c>
      <c r="BS206" s="283" t="str">
        <f t="shared" si="25"/>
        <v/>
      </c>
      <c r="BT206" s="283" t="str">
        <f t="shared" si="26"/>
        <v/>
      </c>
      <c r="BU206" s="283" t="str">
        <f t="shared" si="27"/>
        <v/>
      </c>
      <c r="BV206" s="283" t="str">
        <f t="shared" si="28"/>
        <v/>
      </c>
      <c r="BW206" s="283" t="str">
        <f t="shared" si="31"/>
        <v/>
      </c>
      <c r="BX206" s="283" t="str">
        <f t="shared" si="29"/>
        <v/>
      </c>
      <c r="BY206" s="283" t="str">
        <f>IF(F206="","",IF(PRODUCT(分岐管理シート!AB206:'分岐管理シート'!AE206)=0,"error",""))</f>
        <v/>
      </c>
      <c r="BZ206" s="278" t="str">
        <f>IF(F206="","",IF(AND(AE206="○",分岐管理シート!AF206=0),"error",""))</f>
        <v/>
      </c>
      <c r="CA206" s="283" t="str">
        <f>IF(F206="","",IF(AND(分岐管理シート!AE206&lt;2,実施計画様式!AF206&lt;&gt;""),"error",""))</f>
        <v/>
      </c>
      <c r="CB206" s="282" t="str">
        <f>IF(F206="","",IF(AND(分岐管理シート!D206=1,分岐管理シート!AG206&gt;0,分岐管理シート!AG206&lt;24),"","error"))</f>
        <v/>
      </c>
      <c r="CC206" s="283"/>
      <c r="CD206" s="283" t="str">
        <f>IF(F206="","",IF(OR(分岐管理シート!AI206&lt;14,分岐管理シート!AI206&gt;25,分岐管理シート!AI206&gt;分岐管理シート!AJ206,分岐管理シート!AI206&gt;分岐管理シート!AK206),"error",""))</f>
        <v/>
      </c>
      <c r="CE206" s="283" t="str">
        <f>IF(F206="","",IF(OR(分岐管理シート!AJ206&lt;14,分岐管理シート!AJ206&gt;25,分岐管理シート!AJ206&lt;分岐管理シート!AI206,分岐管理シート!AJ206&gt;分岐管理シート!AK206),"error",""))</f>
        <v/>
      </c>
      <c r="CF206" s="282" t="str">
        <f>IF(F206="","",IF(OR(分岐管理シート!AK206&lt;14,分岐管理シート!AK206&gt;26,分岐管理シート!AK206&lt;分岐管理シート!AI206,分岐管理シート!AK206&lt;分岐管理シート!AJ206),"error",""))</f>
        <v/>
      </c>
      <c r="CG206" s="283" t="str">
        <f>IF(F206="","",IF(AND(AD206="－",分岐管理シート!AK206&gt;25),"error",""))</f>
        <v/>
      </c>
      <c r="CH206" s="283"/>
      <c r="CI206" s="278" t="str">
        <f>IF(F206="","",IF(分岐管理シート!AM206&lt;1,"error",""))</f>
        <v/>
      </c>
      <c r="CJ206" s="283" t="str">
        <f>IF(F206="","",IF(分岐管理シート!AN206&lt;1,"error",""))</f>
        <v/>
      </c>
      <c r="CK206" s="287" t="str">
        <f t="shared" si="30"/>
        <v/>
      </c>
      <c r="CL206" s="283" t="str">
        <f>IF(F206="","",IF(AND(SUM(分岐管理シート!AO206:AR206)&gt;180,分岐管理シート!AS206&lt;1),"error",""))</f>
        <v/>
      </c>
      <c r="CM206" s="283" t="str">
        <f>IF(F206="","",IF(AND(分岐管理シート!D206=1,分岐管理シート!BB206&gt;0,分岐管理シート!BB206&lt;7),"","error"))</f>
        <v/>
      </c>
      <c r="CN206" s="286"/>
      <c r="CO206" s="283" t="str">
        <f>IF(分岐管理シート!BP206=0,"","error")</f>
        <v/>
      </c>
      <c r="CP206" s="340" t="str">
        <f>IF(AND(F206="",SUM(分岐管理シート!D206:BB206)&gt;0),"error","")</f>
        <v/>
      </c>
    </row>
    <row r="207" spans="1:94" ht="55.05" customHeight="1">
      <c r="A207" s="29"/>
      <c r="B207" s="30"/>
      <c r="C207" s="130">
        <v>135</v>
      </c>
      <c r="D207" s="386"/>
      <c r="E207" s="386"/>
      <c r="F207" s="174"/>
      <c r="G207" s="174"/>
      <c r="H207" s="173"/>
      <c r="I207" s="174"/>
      <c r="J207" s="173"/>
      <c r="K207" s="174"/>
      <c r="L207" s="174"/>
      <c r="M207" s="174"/>
      <c r="N207" s="387"/>
      <c r="O207" s="174"/>
      <c r="P207" s="174"/>
      <c r="Q207" s="388"/>
      <c r="R207" s="389">
        <f t="shared" si="22"/>
        <v>0</v>
      </c>
      <c r="S207" s="390">
        <f t="shared" si="32"/>
        <v>0</v>
      </c>
      <c r="T207" s="391"/>
      <c r="U207" s="458"/>
      <c r="V207" s="458"/>
      <c r="W207" s="458"/>
      <c r="X207" s="458"/>
      <c r="Y207" s="391"/>
      <c r="Z207" s="391"/>
      <c r="AA207" s="173"/>
      <c r="AB207" s="174"/>
      <c r="AC207" s="392"/>
      <c r="AD207" s="392"/>
      <c r="AE207" s="392"/>
      <c r="AF207" s="393"/>
      <c r="AG207" s="393"/>
      <c r="AH207" s="393"/>
      <c r="AI207" s="173"/>
      <c r="AJ207" s="173"/>
      <c r="AK207" s="173"/>
      <c r="AL207" s="394"/>
      <c r="AM207" s="173"/>
      <c r="AN207" s="173"/>
      <c r="AO207" s="387"/>
      <c r="AP207" s="174"/>
      <c r="AQ207" s="174"/>
      <c r="AR207" s="174"/>
      <c r="AS207" s="395"/>
      <c r="AT207" s="396"/>
      <c r="AU207" s="396"/>
      <c r="AV207" s="396"/>
      <c r="AW207" s="396"/>
      <c r="AX207" s="396"/>
      <c r="AY207" s="396"/>
      <c r="AZ207" s="396"/>
      <c r="BA207" s="396"/>
      <c r="BB207" s="397"/>
      <c r="BC207" s="395"/>
      <c r="BD207" s="395"/>
      <c r="BE207" s="281" t="str">
        <f>IF(F207="","",IF(分岐管理シート!D207=1,"","error"))</f>
        <v/>
      </c>
      <c r="BF207" s="282" t="str">
        <f>IF(F207="","",IF(分岐管理シート!E207&gt;0,"","error"))</f>
        <v/>
      </c>
      <c r="BG207" s="283" t="str">
        <f>IF(F207="","",IF(分岐管理シート!G207=0,"error",""))</f>
        <v/>
      </c>
      <c r="BH207" s="283" t="str">
        <f>IF(F207="","",IF(分岐管理シート!H207=0,"error",""))</f>
        <v/>
      </c>
      <c r="BI207" s="284" t="str">
        <f>IF(F207="","",IF(分岐管理シート!I207=2,"","error"))</f>
        <v/>
      </c>
      <c r="BJ207" s="283" t="str">
        <f t="shared" si="23"/>
        <v/>
      </c>
      <c r="BK207" s="283" t="str">
        <f t="shared" si="24"/>
        <v/>
      </c>
      <c r="BL207" s="283" t="str">
        <f>IF(F207="","",IF(AND(分岐管理シート!D207=1,分岐管理シート!K207=1),"","error"))</f>
        <v/>
      </c>
      <c r="BM207" s="281" t="str">
        <f>IF(F207="","",IF(分岐管理シート!L207=2,"","error"))</f>
        <v/>
      </c>
      <c r="BN207" s="283" t="str">
        <f>IF(F207="","",IF(分岐管理シート!M207&lt;1,"error",""))</f>
        <v/>
      </c>
      <c r="BO207" s="283" t="str">
        <f>IF(F207="","",IF(AND(D207="R7_補正",分岐管理シート!M207&lt;12,分岐管理シート!M207&gt;0),"","error"))</f>
        <v/>
      </c>
      <c r="BP207" s="283" t="str">
        <f>IF(AND(分岐管理シート!M207&lt;&gt;1,SUM(分岐管理シート!N207:P207)&gt;0),"error","")</f>
        <v/>
      </c>
      <c r="BQ207" s="282" t="str">
        <f>IF(OR(AND(分岐管理シート!N207=0,OR(分岐管理シート!O207&lt;&gt;0,分岐管理シート!P207&lt;&gt;0)),AND(分岐管理シート!O207=0,分岐管理シート!P207&lt;&gt;0)),"error","")</f>
        <v/>
      </c>
      <c r="BR207" s="285" t="str" cm="1">
        <f t="array" ref="BR207">IF(SUMPRODUCT(COUNTIF(N207:P207,N207:P207))&gt;COUNTA(N207:P207),"error","")</f>
        <v/>
      </c>
      <c r="BS207" s="283" t="str">
        <f t="shared" si="25"/>
        <v/>
      </c>
      <c r="BT207" s="283" t="str">
        <f t="shared" si="26"/>
        <v/>
      </c>
      <c r="BU207" s="283" t="str">
        <f t="shared" si="27"/>
        <v/>
      </c>
      <c r="BV207" s="283" t="str">
        <f t="shared" si="28"/>
        <v/>
      </c>
      <c r="BW207" s="283" t="str">
        <f t="shared" si="31"/>
        <v/>
      </c>
      <c r="BX207" s="283" t="str">
        <f t="shared" si="29"/>
        <v/>
      </c>
      <c r="BY207" s="283" t="str">
        <f>IF(F207="","",IF(PRODUCT(分岐管理シート!AB207:'分岐管理シート'!AE207)=0,"error",""))</f>
        <v/>
      </c>
      <c r="BZ207" s="278" t="str">
        <f>IF(F207="","",IF(AND(AE207="○",分岐管理シート!AF207=0),"error",""))</f>
        <v/>
      </c>
      <c r="CA207" s="283" t="str">
        <f>IF(F207="","",IF(AND(分岐管理シート!AE207&lt;2,実施計画様式!AF207&lt;&gt;""),"error",""))</f>
        <v/>
      </c>
      <c r="CB207" s="282" t="str">
        <f>IF(F207="","",IF(AND(分岐管理シート!D207=1,分岐管理シート!AG207&gt;0,分岐管理シート!AG207&lt;24),"","error"))</f>
        <v/>
      </c>
      <c r="CC207" s="283"/>
      <c r="CD207" s="283" t="str">
        <f>IF(F207="","",IF(OR(分岐管理シート!AI207&lt;14,分岐管理シート!AI207&gt;25,分岐管理シート!AI207&gt;分岐管理シート!AJ207,分岐管理シート!AI207&gt;分岐管理シート!AK207),"error",""))</f>
        <v/>
      </c>
      <c r="CE207" s="283" t="str">
        <f>IF(F207="","",IF(OR(分岐管理シート!AJ207&lt;14,分岐管理シート!AJ207&gt;25,分岐管理シート!AJ207&lt;分岐管理シート!AI207,分岐管理シート!AJ207&gt;分岐管理シート!AK207),"error",""))</f>
        <v/>
      </c>
      <c r="CF207" s="282" t="str">
        <f>IF(F207="","",IF(OR(分岐管理シート!AK207&lt;14,分岐管理シート!AK207&gt;26,分岐管理シート!AK207&lt;分岐管理シート!AI207,分岐管理シート!AK207&lt;分岐管理シート!AJ207),"error",""))</f>
        <v/>
      </c>
      <c r="CG207" s="283" t="str">
        <f>IF(F207="","",IF(AND(AD207="－",分岐管理シート!AK207&gt;25),"error",""))</f>
        <v/>
      </c>
      <c r="CH207" s="283"/>
      <c r="CI207" s="278" t="str">
        <f>IF(F207="","",IF(分岐管理シート!AM207&lt;1,"error",""))</f>
        <v/>
      </c>
      <c r="CJ207" s="283" t="str">
        <f>IF(F207="","",IF(分岐管理シート!AN207&lt;1,"error",""))</f>
        <v/>
      </c>
      <c r="CK207" s="287" t="str">
        <f t="shared" si="30"/>
        <v/>
      </c>
      <c r="CL207" s="283" t="str">
        <f>IF(F207="","",IF(AND(SUM(分岐管理シート!AO207:AR207)&gt;180,分岐管理シート!AS207&lt;1),"error",""))</f>
        <v/>
      </c>
      <c r="CM207" s="283" t="str">
        <f>IF(F207="","",IF(AND(分岐管理シート!D207=1,分岐管理シート!BB207&gt;0,分岐管理シート!BB207&lt;7),"","error"))</f>
        <v/>
      </c>
      <c r="CN207" s="286"/>
      <c r="CO207" s="283" t="str">
        <f>IF(分岐管理シート!BP207=0,"","error")</f>
        <v/>
      </c>
      <c r="CP207" s="340" t="str">
        <f>IF(AND(F207="",SUM(分岐管理シート!D207:BB207)&gt;0),"error","")</f>
        <v/>
      </c>
    </row>
    <row r="208" spans="1:94" ht="55.05" customHeight="1">
      <c r="A208" s="29"/>
      <c r="B208" s="30"/>
      <c r="C208" s="130">
        <v>136</v>
      </c>
      <c r="D208" s="386"/>
      <c r="E208" s="386"/>
      <c r="F208" s="174"/>
      <c r="G208" s="174"/>
      <c r="H208" s="173"/>
      <c r="I208" s="174"/>
      <c r="J208" s="173"/>
      <c r="K208" s="174"/>
      <c r="L208" s="174"/>
      <c r="M208" s="174"/>
      <c r="N208" s="387"/>
      <c r="O208" s="174"/>
      <c r="P208" s="398"/>
      <c r="Q208" s="388"/>
      <c r="R208" s="389">
        <f t="shared" si="22"/>
        <v>0</v>
      </c>
      <c r="S208" s="390">
        <f t="shared" si="32"/>
        <v>0</v>
      </c>
      <c r="T208" s="391"/>
      <c r="U208" s="458"/>
      <c r="V208" s="458"/>
      <c r="W208" s="458"/>
      <c r="X208" s="458"/>
      <c r="Y208" s="391"/>
      <c r="Z208" s="391"/>
      <c r="AA208" s="173"/>
      <c r="AB208" s="174"/>
      <c r="AC208" s="392"/>
      <c r="AD208" s="392"/>
      <c r="AE208" s="392"/>
      <c r="AF208" s="393"/>
      <c r="AG208" s="393"/>
      <c r="AH208" s="393"/>
      <c r="AI208" s="173"/>
      <c r="AJ208" s="173"/>
      <c r="AK208" s="173"/>
      <c r="AL208" s="394"/>
      <c r="AM208" s="173"/>
      <c r="AN208" s="173"/>
      <c r="AO208" s="387"/>
      <c r="AP208" s="174"/>
      <c r="AQ208" s="174"/>
      <c r="AR208" s="174"/>
      <c r="AS208" s="395"/>
      <c r="AT208" s="396"/>
      <c r="AU208" s="396"/>
      <c r="AV208" s="396"/>
      <c r="AW208" s="396"/>
      <c r="AX208" s="396"/>
      <c r="AY208" s="396"/>
      <c r="AZ208" s="396"/>
      <c r="BA208" s="396"/>
      <c r="BB208" s="397"/>
      <c r="BC208" s="395"/>
      <c r="BD208" s="395"/>
      <c r="BE208" s="281" t="str">
        <f>IF(F208="","",IF(分岐管理シート!D208=1,"","error"))</f>
        <v/>
      </c>
      <c r="BF208" s="282" t="str">
        <f>IF(F208="","",IF(分岐管理シート!E208&gt;0,"","error"))</f>
        <v/>
      </c>
      <c r="BG208" s="283" t="str">
        <f>IF(F208="","",IF(分岐管理シート!G208=0,"error",""))</f>
        <v/>
      </c>
      <c r="BH208" s="283" t="str">
        <f>IF(F208="","",IF(分岐管理シート!H208=0,"error",""))</f>
        <v/>
      </c>
      <c r="BI208" s="284" t="str">
        <f>IF(F208="","",IF(分岐管理シート!I208=2,"","error"))</f>
        <v/>
      </c>
      <c r="BJ208" s="283" t="str">
        <f t="shared" si="23"/>
        <v/>
      </c>
      <c r="BK208" s="283" t="str">
        <f t="shared" si="24"/>
        <v/>
      </c>
      <c r="BL208" s="283" t="str">
        <f>IF(F208="","",IF(AND(分岐管理シート!D208=1,分岐管理シート!K208=1),"","error"))</f>
        <v/>
      </c>
      <c r="BM208" s="281" t="str">
        <f>IF(F208="","",IF(分岐管理シート!L208=2,"","error"))</f>
        <v/>
      </c>
      <c r="BN208" s="283" t="str">
        <f>IF(F208="","",IF(分岐管理シート!M208&lt;1,"error",""))</f>
        <v/>
      </c>
      <c r="BO208" s="283" t="str">
        <f>IF(F208="","",IF(AND(D208="R7_補正",分岐管理シート!M208&lt;12,分岐管理シート!M208&gt;0),"","error"))</f>
        <v/>
      </c>
      <c r="BP208" s="283" t="str">
        <f>IF(AND(分岐管理シート!M208&lt;&gt;1,SUM(分岐管理シート!N208:P208)&gt;0),"error","")</f>
        <v/>
      </c>
      <c r="BQ208" s="282" t="str">
        <f>IF(OR(AND(分岐管理シート!N208=0,OR(分岐管理シート!O208&lt;&gt;0,分岐管理シート!P208&lt;&gt;0)),AND(分岐管理シート!O208=0,分岐管理シート!P208&lt;&gt;0)),"error","")</f>
        <v/>
      </c>
      <c r="BR208" s="285" t="str" cm="1">
        <f t="array" ref="BR208">IF(SUMPRODUCT(COUNTIF(N208:P208,N208:P208))&gt;COUNTA(N208:P208),"error","")</f>
        <v/>
      </c>
      <c r="BS208" s="283" t="str">
        <f t="shared" si="25"/>
        <v/>
      </c>
      <c r="BT208" s="283" t="str">
        <f t="shared" si="26"/>
        <v/>
      </c>
      <c r="BU208" s="283" t="str">
        <f t="shared" si="27"/>
        <v/>
      </c>
      <c r="BV208" s="283" t="str">
        <f t="shared" si="28"/>
        <v/>
      </c>
      <c r="BW208" s="283" t="str">
        <f t="shared" si="31"/>
        <v/>
      </c>
      <c r="BX208" s="283" t="str">
        <f t="shared" si="29"/>
        <v/>
      </c>
      <c r="BY208" s="283" t="str">
        <f>IF(F208="","",IF(PRODUCT(分岐管理シート!AB208:'分岐管理シート'!AE208)=0,"error",""))</f>
        <v/>
      </c>
      <c r="BZ208" s="278" t="str">
        <f>IF(F208="","",IF(AND(AE208="○",分岐管理シート!AF208=0),"error",""))</f>
        <v/>
      </c>
      <c r="CA208" s="283" t="str">
        <f>IF(F208="","",IF(AND(分岐管理シート!AE208&lt;2,実施計画様式!AF208&lt;&gt;""),"error",""))</f>
        <v/>
      </c>
      <c r="CB208" s="282" t="str">
        <f>IF(F208="","",IF(AND(分岐管理シート!D208=1,分岐管理シート!AG208&gt;0,分岐管理シート!AG208&lt;24),"","error"))</f>
        <v/>
      </c>
      <c r="CC208" s="283"/>
      <c r="CD208" s="283" t="str">
        <f>IF(F208="","",IF(OR(分岐管理シート!AI208&lt;14,分岐管理シート!AI208&gt;25,分岐管理シート!AI208&gt;分岐管理シート!AJ208,分岐管理シート!AI208&gt;分岐管理シート!AK208),"error",""))</f>
        <v/>
      </c>
      <c r="CE208" s="283" t="str">
        <f>IF(F208="","",IF(OR(分岐管理シート!AJ208&lt;14,分岐管理シート!AJ208&gt;25,分岐管理シート!AJ208&lt;分岐管理シート!AI208,分岐管理シート!AJ208&gt;分岐管理シート!AK208),"error",""))</f>
        <v/>
      </c>
      <c r="CF208" s="282" t="str">
        <f>IF(F208="","",IF(OR(分岐管理シート!AK208&lt;14,分岐管理シート!AK208&gt;26,分岐管理シート!AK208&lt;分岐管理シート!AI208,分岐管理シート!AK208&lt;分岐管理シート!AJ208),"error",""))</f>
        <v/>
      </c>
      <c r="CG208" s="283" t="str">
        <f>IF(F208="","",IF(AND(AD208="－",分岐管理シート!AK208&gt;25),"error",""))</f>
        <v/>
      </c>
      <c r="CH208" s="283"/>
      <c r="CI208" s="278" t="str">
        <f>IF(F208="","",IF(分岐管理シート!AM208&lt;1,"error",""))</f>
        <v/>
      </c>
      <c r="CJ208" s="283" t="str">
        <f>IF(F208="","",IF(分岐管理シート!AN208&lt;1,"error",""))</f>
        <v/>
      </c>
      <c r="CK208" s="287" t="str">
        <f t="shared" si="30"/>
        <v/>
      </c>
      <c r="CL208" s="283" t="str">
        <f>IF(F208="","",IF(AND(SUM(分岐管理シート!AO208:AR208)&gt;180,分岐管理シート!AS208&lt;1),"error",""))</f>
        <v/>
      </c>
      <c r="CM208" s="283" t="str">
        <f>IF(F208="","",IF(AND(分岐管理シート!D208=1,分岐管理シート!BB208&gt;0,分岐管理シート!BB208&lt;7),"","error"))</f>
        <v/>
      </c>
      <c r="CN208" s="286"/>
      <c r="CO208" s="283" t="str">
        <f>IF(分岐管理シート!BP208=0,"","error")</f>
        <v/>
      </c>
      <c r="CP208" s="340" t="str">
        <f>IF(AND(F208="",SUM(分岐管理シート!D208:BB208)&gt;0),"error","")</f>
        <v/>
      </c>
    </row>
    <row r="209" spans="1:94" ht="55.05" customHeight="1">
      <c r="A209" s="29"/>
      <c r="B209" s="30"/>
      <c r="C209" s="130">
        <v>137</v>
      </c>
      <c r="D209" s="386"/>
      <c r="E209" s="386"/>
      <c r="F209" s="174"/>
      <c r="G209" s="174"/>
      <c r="H209" s="173"/>
      <c r="I209" s="174"/>
      <c r="J209" s="173"/>
      <c r="K209" s="174"/>
      <c r="L209" s="174"/>
      <c r="M209" s="174"/>
      <c r="N209" s="387"/>
      <c r="O209" s="174"/>
      <c r="P209" s="174"/>
      <c r="Q209" s="388"/>
      <c r="R209" s="389">
        <f t="shared" si="22"/>
        <v>0</v>
      </c>
      <c r="S209" s="390">
        <f t="shared" si="32"/>
        <v>0</v>
      </c>
      <c r="T209" s="391"/>
      <c r="U209" s="458"/>
      <c r="V209" s="458"/>
      <c r="W209" s="458"/>
      <c r="X209" s="458"/>
      <c r="Y209" s="391"/>
      <c r="Z209" s="391"/>
      <c r="AA209" s="173"/>
      <c r="AB209" s="174"/>
      <c r="AC209" s="392"/>
      <c r="AD209" s="392"/>
      <c r="AE209" s="392"/>
      <c r="AF209" s="393"/>
      <c r="AG209" s="393"/>
      <c r="AH209" s="393"/>
      <c r="AI209" s="173"/>
      <c r="AJ209" s="173"/>
      <c r="AK209" s="173"/>
      <c r="AL209" s="394"/>
      <c r="AM209" s="173"/>
      <c r="AN209" s="173"/>
      <c r="AO209" s="174"/>
      <c r="AP209" s="174"/>
      <c r="AQ209" s="174"/>
      <c r="AR209" s="174"/>
      <c r="AS209" s="395"/>
      <c r="AT209" s="396"/>
      <c r="AU209" s="396"/>
      <c r="AV209" s="396"/>
      <c r="AW209" s="396"/>
      <c r="AX209" s="396"/>
      <c r="AY209" s="396"/>
      <c r="AZ209" s="396"/>
      <c r="BA209" s="396"/>
      <c r="BB209" s="397"/>
      <c r="BC209" s="395"/>
      <c r="BD209" s="395"/>
      <c r="BE209" s="281" t="str">
        <f>IF(F209="","",IF(分岐管理シート!D209=1,"","error"))</f>
        <v/>
      </c>
      <c r="BF209" s="282" t="str">
        <f>IF(F209="","",IF(分岐管理シート!E209&gt;0,"","error"))</f>
        <v/>
      </c>
      <c r="BG209" s="283" t="str">
        <f>IF(F209="","",IF(分岐管理シート!G209=0,"error",""))</f>
        <v/>
      </c>
      <c r="BH209" s="283" t="str">
        <f>IF(F209="","",IF(分岐管理シート!H209=0,"error",""))</f>
        <v/>
      </c>
      <c r="BI209" s="284" t="str">
        <f>IF(F209="","",IF(分岐管理シート!I209=2,"","error"))</f>
        <v/>
      </c>
      <c r="BJ209" s="283" t="str">
        <f t="shared" si="23"/>
        <v/>
      </c>
      <c r="BK209" s="283" t="str">
        <f t="shared" si="24"/>
        <v/>
      </c>
      <c r="BL209" s="283" t="str">
        <f>IF(F209="","",IF(AND(分岐管理シート!D209=1,分岐管理シート!K209=1),"","error"))</f>
        <v/>
      </c>
      <c r="BM209" s="281" t="str">
        <f>IF(F209="","",IF(分岐管理シート!L209=2,"","error"))</f>
        <v/>
      </c>
      <c r="BN209" s="283" t="str">
        <f>IF(F209="","",IF(分岐管理シート!M209&lt;1,"error",""))</f>
        <v/>
      </c>
      <c r="BO209" s="283" t="str">
        <f>IF(F209="","",IF(AND(D209="R7_補正",分岐管理シート!M209&lt;12,分岐管理シート!M209&gt;0),"","error"))</f>
        <v/>
      </c>
      <c r="BP209" s="283" t="str">
        <f>IF(AND(分岐管理シート!M209&lt;&gt;1,SUM(分岐管理シート!N209:P209)&gt;0),"error","")</f>
        <v/>
      </c>
      <c r="BQ209" s="282" t="str">
        <f>IF(OR(AND(分岐管理シート!N209=0,OR(分岐管理シート!O209&lt;&gt;0,分岐管理シート!P209&lt;&gt;0)),AND(分岐管理シート!O209=0,分岐管理シート!P209&lt;&gt;0)),"error","")</f>
        <v/>
      </c>
      <c r="BR209" s="285" t="str" cm="1">
        <f t="array" ref="BR209">IF(SUMPRODUCT(COUNTIF(N209:P209,N209:P209))&gt;COUNTA(N209:P209),"error","")</f>
        <v/>
      </c>
      <c r="BS209" s="283" t="str">
        <f t="shared" si="25"/>
        <v/>
      </c>
      <c r="BT209" s="283" t="str">
        <f t="shared" si="26"/>
        <v/>
      </c>
      <c r="BU209" s="283" t="str">
        <f t="shared" si="27"/>
        <v/>
      </c>
      <c r="BV209" s="283" t="str">
        <f t="shared" si="28"/>
        <v/>
      </c>
      <c r="BW209" s="283" t="str">
        <f t="shared" si="31"/>
        <v/>
      </c>
      <c r="BX209" s="283" t="str">
        <f t="shared" si="29"/>
        <v/>
      </c>
      <c r="BY209" s="283" t="str">
        <f>IF(F209="","",IF(PRODUCT(分岐管理シート!AB209:'分岐管理シート'!AE209)=0,"error",""))</f>
        <v/>
      </c>
      <c r="BZ209" s="278" t="str">
        <f>IF(F209="","",IF(AND(AE209="○",分岐管理シート!AF209=0),"error",""))</f>
        <v/>
      </c>
      <c r="CA209" s="283" t="str">
        <f>IF(F209="","",IF(AND(分岐管理シート!AE209&lt;2,実施計画様式!AF209&lt;&gt;""),"error",""))</f>
        <v/>
      </c>
      <c r="CB209" s="282" t="str">
        <f>IF(F209="","",IF(AND(分岐管理シート!D209=1,分岐管理シート!AG209&gt;0,分岐管理シート!AG209&lt;24),"","error"))</f>
        <v/>
      </c>
      <c r="CC209" s="283"/>
      <c r="CD209" s="283" t="str">
        <f>IF(F209="","",IF(OR(分岐管理シート!AI209&lt;14,分岐管理シート!AI209&gt;25,分岐管理シート!AI209&gt;分岐管理シート!AJ209,分岐管理シート!AI209&gt;分岐管理シート!AK209),"error",""))</f>
        <v/>
      </c>
      <c r="CE209" s="283" t="str">
        <f>IF(F209="","",IF(OR(分岐管理シート!AJ209&lt;14,分岐管理シート!AJ209&gt;25,分岐管理シート!AJ209&lt;分岐管理シート!AI209,分岐管理シート!AJ209&gt;分岐管理シート!AK209),"error",""))</f>
        <v/>
      </c>
      <c r="CF209" s="282" t="str">
        <f>IF(F209="","",IF(OR(分岐管理シート!AK209&lt;14,分岐管理シート!AK209&gt;26,分岐管理シート!AK209&lt;分岐管理シート!AI209,分岐管理シート!AK209&lt;分岐管理シート!AJ209),"error",""))</f>
        <v/>
      </c>
      <c r="CG209" s="283" t="str">
        <f>IF(F209="","",IF(AND(AD209="－",分岐管理シート!AK209&gt;25),"error",""))</f>
        <v/>
      </c>
      <c r="CH209" s="283"/>
      <c r="CI209" s="278" t="str">
        <f>IF(F209="","",IF(分岐管理シート!AM209&lt;1,"error",""))</f>
        <v/>
      </c>
      <c r="CJ209" s="283" t="str">
        <f>IF(F209="","",IF(分岐管理シート!AN209&lt;1,"error",""))</f>
        <v/>
      </c>
      <c r="CK209" s="287" t="str">
        <f t="shared" si="30"/>
        <v/>
      </c>
      <c r="CL209" s="283" t="str">
        <f>IF(F209="","",IF(AND(SUM(分岐管理シート!AO209:AR209)&gt;180,分岐管理シート!AS209&lt;1),"error",""))</f>
        <v/>
      </c>
      <c r="CM209" s="283" t="str">
        <f>IF(F209="","",IF(AND(分岐管理シート!D209=1,分岐管理シート!BB209&gt;0,分岐管理シート!BB209&lt;7),"","error"))</f>
        <v/>
      </c>
      <c r="CN209" s="286"/>
      <c r="CO209" s="283" t="str">
        <f>IF(分岐管理シート!BP209=0,"","error")</f>
        <v/>
      </c>
      <c r="CP209" s="340" t="str">
        <f>IF(AND(F209="",SUM(分岐管理シート!D209:BB209)&gt;0),"error","")</f>
        <v/>
      </c>
    </row>
    <row r="210" spans="1:94" ht="55.05" customHeight="1">
      <c r="A210" s="29"/>
      <c r="B210" s="30"/>
      <c r="C210" s="130">
        <v>138</v>
      </c>
      <c r="D210" s="386"/>
      <c r="E210" s="386"/>
      <c r="F210" s="174"/>
      <c r="G210" s="174"/>
      <c r="H210" s="173"/>
      <c r="I210" s="174"/>
      <c r="J210" s="173"/>
      <c r="K210" s="174"/>
      <c r="L210" s="174"/>
      <c r="M210" s="174"/>
      <c r="N210" s="387"/>
      <c r="O210" s="174"/>
      <c r="P210" s="398"/>
      <c r="Q210" s="388"/>
      <c r="R210" s="389">
        <f t="shared" si="22"/>
        <v>0</v>
      </c>
      <c r="S210" s="390">
        <f t="shared" si="32"/>
        <v>0</v>
      </c>
      <c r="T210" s="391"/>
      <c r="U210" s="458"/>
      <c r="V210" s="458"/>
      <c r="W210" s="458"/>
      <c r="X210" s="458"/>
      <c r="Y210" s="391"/>
      <c r="Z210" s="391"/>
      <c r="AA210" s="173"/>
      <c r="AB210" s="174"/>
      <c r="AC210" s="392"/>
      <c r="AD210" s="392"/>
      <c r="AE210" s="392"/>
      <c r="AF210" s="393"/>
      <c r="AG210" s="393"/>
      <c r="AH210" s="393"/>
      <c r="AI210" s="173"/>
      <c r="AJ210" s="173"/>
      <c r="AK210" s="173"/>
      <c r="AL210" s="394"/>
      <c r="AM210" s="173"/>
      <c r="AN210" s="173"/>
      <c r="AO210" s="387"/>
      <c r="AP210" s="174"/>
      <c r="AQ210" s="174"/>
      <c r="AR210" s="174"/>
      <c r="AS210" s="395"/>
      <c r="AT210" s="396"/>
      <c r="AU210" s="396"/>
      <c r="AV210" s="396"/>
      <c r="AW210" s="396"/>
      <c r="AX210" s="396"/>
      <c r="AY210" s="396"/>
      <c r="AZ210" s="396"/>
      <c r="BA210" s="396"/>
      <c r="BB210" s="397"/>
      <c r="BC210" s="395"/>
      <c r="BD210" s="395"/>
      <c r="BE210" s="281" t="str">
        <f>IF(F210="","",IF(分岐管理シート!D210=1,"","error"))</f>
        <v/>
      </c>
      <c r="BF210" s="282" t="str">
        <f>IF(F210="","",IF(分岐管理シート!E210&gt;0,"","error"))</f>
        <v/>
      </c>
      <c r="BG210" s="283" t="str">
        <f>IF(F210="","",IF(分岐管理シート!G210=0,"error",""))</f>
        <v/>
      </c>
      <c r="BH210" s="283" t="str">
        <f>IF(F210="","",IF(分岐管理シート!H210=0,"error",""))</f>
        <v/>
      </c>
      <c r="BI210" s="284" t="str">
        <f>IF(F210="","",IF(分岐管理シート!I210=2,"","error"))</f>
        <v/>
      </c>
      <c r="BJ210" s="283" t="str">
        <f t="shared" si="23"/>
        <v/>
      </c>
      <c r="BK210" s="283" t="str">
        <f t="shared" si="24"/>
        <v/>
      </c>
      <c r="BL210" s="283" t="str">
        <f>IF(F210="","",IF(AND(分岐管理シート!D210=1,分岐管理シート!K210=1),"","error"))</f>
        <v/>
      </c>
      <c r="BM210" s="281" t="str">
        <f>IF(F210="","",IF(分岐管理シート!L210=2,"","error"))</f>
        <v/>
      </c>
      <c r="BN210" s="283" t="str">
        <f>IF(F210="","",IF(分岐管理シート!M210&lt;1,"error",""))</f>
        <v/>
      </c>
      <c r="BO210" s="283" t="str">
        <f>IF(F210="","",IF(AND(D210="R7_補正",分岐管理シート!M210&lt;12,分岐管理シート!M210&gt;0),"","error"))</f>
        <v/>
      </c>
      <c r="BP210" s="283" t="str">
        <f>IF(AND(分岐管理シート!M210&lt;&gt;1,SUM(分岐管理シート!N210:P210)&gt;0),"error","")</f>
        <v/>
      </c>
      <c r="BQ210" s="282" t="str">
        <f>IF(OR(AND(分岐管理シート!N210=0,OR(分岐管理シート!O210&lt;&gt;0,分岐管理シート!P210&lt;&gt;0)),AND(分岐管理シート!O210=0,分岐管理シート!P210&lt;&gt;0)),"error","")</f>
        <v/>
      </c>
      <c r="BR210" s="285" t="str" cm="1">
        <f t="array" ref="BR210">IF(SUMPRODUCT(COUNTIF(N210:P210,N210:P210))&gt;COUNTA(N210:P210),"error","")</f>
        <v/>
      </c>
      <c r="BS210" s="283" t="str">
        <f t="shared" si="25"/>
        <v/>
      </c>
      <c r="BT210" s="283" t="str">
        <f t="shared" si="26"/>
        <v/>
      </c>
      <c r="BU210" s="283" t="str">
        <f t="shared" si="27"/>
        <v/>
      </c>
      <c r="BV210" s="283" t="str">
        <f t="shared" si="28"/>
        <v/>
      </c>
      <c r="BW210" s="283" t="str">
        <f t="shared" si="31"/>
        <v/>
      </c>
      <c r="BX210" s="283" t="str">
        <f t="shared" si="29"/>
        <v/>
      </c>
      <c r="BY210" s="283" t="str">
        <f>IF(F210="","",IF(PRODUCT(分岐管理シート!AB210:'分岐管理シート'!AE210)=0,"error",""))</f>
        <v/>
      </c>
      <c r="BZ210" s="278" t="str">
        <f>IF(F210="","",IF(AND(AE210="○",分岐管理シート!AF210=0),"error",""))</f>
        <v/>
      </c>
      <c r="CA210" s="283" t="str">
        <f>IF(F210="","",IF(AND(分岐管理シート!AE210&lt;2,実施計画様式!AF210&lt;&gt;""),"error",""))</f>
        <v/>
      </c>
      <c r="CB210" s="282" t="str">
        <f>IF(F210="","",IF(AND(分岐管理シート!D210=1,分岐管理シート!AG210&gt;0,分岐管理シート!AG210&lt;24),"","error"))</f>
        <v/>
      </c>
      <c r="CC210" s="283"/>
      <c r="CD210" s="283" t="str">
        <f>IF(F210="","",IF(OR(分岐管理シート!AI210&lt;14,分岐管理シート!AI210&gt;25,分岐管理シート!AI210&gt;分岐管理シート!AJ210,分岐管理シート!AI210&gt;分岐管理シート!AK210),"error",""))</f>
        <v/>
      </c>
      <c r="CE210" s="283" t="str">
        <f>IF(F210="","",IF(OR(分岐管理シート!AJ210&lt;14,分岐管理シート!AJ210&gt;25,分岐管理シート!AJ210&lt;分岐管理シート!AI210,分岐管理シート!AJ210&gt;分岐管理シート!AK210),"error",""))</f>
        <v/>
      </c>
      <c r="CF210" s="282" t="str">
        <f>IF(F210="","",IF(OR(分岐管理シート!AK210&lt;14,分岐管理シート!AK210&gt;26,分岐管理シート!AK210&lt;分岐管理シート!AI210,分岐管理シート!AK210&lt;分岐管理シート!AJ210),"error",""))</f>
        <v/>
      </c>
      <c r="CG210" s="283" t="str">
        <f>IF(F210="","",IF(AND(AD210="－",分岐管理シート!AK210&gt;25),"error",""))</f>
        <v/>
      </c>
      <c r="CH210" s="283"/>
      <c r="CI210" s="278" t="str">
        <f>IF(F210="","",IF(分岐管理シート!AM210&lt;1,"error",""))</f>
        <v/>
      </c>
      <c r="CJ210" s="283" t="str">
        <f>IF(F210="","",IF(分岐管理シート!AN210&lt;1,"error",""))</f>
        <v/>
      </c>
      <c r="CK210" s="287" t="str">
        <f t="shared" si="30"/>
        <v/>
      </c>
      <c r="CL210" s="283" t="str">
        <f>IF(F210="","",IF(AND(SUM(分岐管理シート!AO210:AR210)&gt;180,分岐管理シート!AS210&lt;1),"error",""))</f>
        <v/>
      </c>
      <c r="CM210" s="283" t="str">
        <f>IF(F210="","",IF(AND(分岐管理シート!D210=1,分岐管理シート!BB210&gt;0,分岐管理シート!BB210&lt;7),"","error"))</f>
        <v/>
      </c>
      <c r="CN210" s="286"/>
      <c r="CO210" s="283" t="str">
        <f>IF(分岐管理シート!BP210=0,"","error")</f>
        <v/>
      </c>
      <c r="CP210" s="340" t="str">
        <f>IF(AND(F210="",SUM(分岐管理シート!D210:BB210)&gt;0),"error","")</f>
        <v/>
      </c>
    </row>
    <row r="211" spans="1:94" ht="55.05" customHeight="1">
      <c r="A211" s="29"/>
      <c r="B211" s="30"/>
      <c r="C211" s="130">
        <v>139</v>
      </c>
      <c r="D211" s="386"/>
      <c r="E211" s="386"/>
      <c r="F211" s="174"/>
      <c r="G211" s="174"/>
      <c r="H211" s="173"/>
      <c r="I211" s="174"/>
      <c r="J211" s="173"/>
      <c r="K211" s="174"/>
      <c r="L211" s="174"/>
      <c r="M211" s="174"/>
      <c r="N211" s="387"/>
      <c r="O211" s="174"/>
      <c r="P211" s="174"/>
      <c r="Q211" s="388"/>
      <c r="R211" s="389">
        <f t="shared" si="22"/>
        <v>0</v>
      </c>
      <c r="S211" s="390">
        <f t="shared" si="32"/>
        <v>0</v>
      </c>
      <c r="T211" s="391"/>
      <c r="U211" s="458"/>
      <c r="V211" s="458"/>
      <c r="W211" s="458"/>
      <c r="X211" s="458"/>
      <c r="Y211" s="391"/>
      <c r="Z211" s="391"/>
      <c r="AA211" s="173"/>
      <c r="AB211" s="174"/>
      <c r="AC211" s="392"/>
      <c r="AD211" s="392"/>
      <c r="AE211" s="392"/>
      <c r="AF211" s="393"/>
      <c r="AG211" s="393"/>
      <c r="AH211" s="393"/>
      <c r="AI211" s="173"/>
      <c r="AJ211" s="173"/>
      <c r="AK211" s="173"/>
      <c r="AL211" s="394"/>
      <c r="AM211" s="173"/>
      <c r="AN211" s="173"/>
      <c r="AO211" s="387"/>
      <c r="AP211" s="174"/>
      <c r="AQ211" s="174"/>
      <c r="AR211" s="174"/>
      <c r="AS211" s="395"/>
      <c r="AT211" s="396"/>
      <c r="AU211" s="396"/>
      <c r="AV211" s="396"/>
      <c r="AW211" s="396"/>
      <c r="AX211" s="396"/>
      <c r="AY211" s="396"/>
      <c r="AZ211" s="396"/>
      <c r="BA211" s="396"/>
      <c r="BB211" s="397"/>
      <c r="BC211" s="395"/>
      <c r="BD211" s="395"/>
      <c r="BE211" s="281" t="str">
        <f>IF(F211="","",IF(分岐管理シート!D211=1,"","error"))</f>
        <v/>
      </c>
      <c r="BF211" s="282" t="str">
        <f>IF(F211="","",IF(分岐管理シート!E211&gt;0,"","error"))</f>
        <v/>
      </c>
      <c r="BG211" s="283" t="str">
        <f>IF(F211="","",IF(分岐管理シート!G211=0,"error",""))</f>
        <v/>
      </c>
      <c r="BH211" s="283" t="str">
        <f>IF(F211="","",IF(分岐管理シート!H211=0,"error",""))</f>
        <v/>
      </c>
      <c r="BI211" s="284" t="str">
        <f>IF(F211="","",IF(分岐管理シート!I211=2,"","error"))</f>
        <v/>
      </c>
      <c r="BJ211" s="283" t="str">
        <f t="shared" si="23"/>
        <v/>
      </c>
      <c r="BK211" s="283" t="str">
        <f t="shared" si="24"/>
        <v/>
      </c>
      <c r="BL211" s="283" t="str">
        <f>IF(F211="","",IF(AND(分岐管理シート!D211=1,分岐管理シート!K211=1),"","error"))</f>
        <v/>
      </c>
      <c r="BM211" s="281" t="str">
        <f>IF(F211="","",IF(分岐管理シート!L211=2,"","error"))</f>
        <v/>
      </c>
      <c r="BN211" s="283" t="str">
        <f>IF(F211="","",IF(分岐管理シート!M211&lt;1,"error",""))</f>
        <v/>
      </c>
      <c r="BO211" s="283" t="str">
        <f>IF(F211="","",IF(AND(D211="R7_補正",分岐管理シート!M211&lt;12,分岐管理シート!M211&gt;0),"","error"))</f>
        <v/>
      </c>
      <c r="BP211" s="283" t="str">
        <f>IF(AND(分岐管理シート!M211&lt;&gt;1,SUM(分岐管理シート!N211:P211)&gt;0),"error","")</f>
        <v/>
      </c>
      <c r="BQ211" s="282" t="str">
        <f>IF(OR(AND(分岐管理シート!N211=0,OR(分岐管理シート!O211&lt;&gt;0,分岐管理シート!P211&lt;&gt;0)),AND(分岐管理シート!O211=0,分岐管理シート!P211&lt;&gt;0)),"error","")</f>
        <v/>
      </c>
      <c r="BR211" s="285" t="str" cm="1">
        <f t="array" ref="BR211">IF(SUMPRODUCT(COUNTIF(N211:P211,N211:P211))&gt;COUNTA(N211:P211),"error","")</f>
        <v/>
      </c>
      <c r="BS211" s="283" t="str">
        <f t="shared" si="25"/>
        <v/>
      </c>
      <c r="BT211" s="283" t="str">
        <f t="shared" si="26"/>
        <v/>
      </c>
      <c r="BU211" s="283" t="str">
        <f t="shared" si="27"/>
        <v/>
      </c>
      <c r="BV211" s="283" t="str">
        <f t="shared" si="28"/>
        <v/>
      </c>
      <c r="BW211" s="283" t="str">
        <f t="shared" si="31"/>
        <v/>
      </c>
      <c r="BX211" s="283" t="str">
        <f t="shared" si="29"/>
        <v/>
      </c>
      <c r="BY211" s="283" t="str">
        <f>IF(F211="","",IF(PRODUCT(分岐管理シート!AB211:'分岐管理シート'!AE211)=0,"error",""))</f>
        <v/>
      </c>
      <c r="BZ211" s="278" t="str">
        <f>IF(F211="","",IF(AND(AE211="○",分岐管理シート!AF211=0),"error",""))</f>
        <v/>
      </c>
      <c r="CA211" s="283" t="str">
        <f>IF(F211="","",IF(AND(分岐管理シート!AE211&lt;2,実施計画様式!AF211&lt;&gt;""),"error",""))</f>
        <v/>
      </c>
      <c r="CB211" s="282" t="str">
        <f>IF(F211="","",IF(AND(分岐管理シート!D211=1,分岐管理シート!AG211&gt;0,分岐管理シート!AG211&lt;24),"","error"))</f>
        <v/>
      </c>
      <c r="CC211" s="283"/>
      <c r="CD211" s="283" t="str">
        <f>IF(F211="","",IF(OR(分岐管理シート!AI211&lt;14,分岐管理シート!AI211&gt;25,分岐管理シート!AI211&gt;分岐管理シート!AJ211,分岐管理シート!AI211&gt;分岐管理シート!AK211),"error",""))</f>
        <v/>
      </c>
      <c r="CE211" s="283" t="str">
        <f>IF(F211="","",IF(OR(分岐管理シート!AJ211&lt;14,分岐管理シート!AJ211&gt;25,分岐管理シート!AJ211&lt;分岐管理シート!AI211,分岐管理シート!AJ211&gt;分岐管理シート!AK211),"error",""))</f>
        <v/>
      </c>
      <c r="CF211" s="282" t="str">
        <f>IF(F211="","",IF(OR(分岐管理シート!AK211&lt;14,分岐管理シート!AK211&gt;26,分岐管理シート!AK211&lt;分岐管理シート!AI211,分岐管理シート!AK211&lt;分岐管理シート!AJ211),"error",""))</f>
        <v/>
      </c>
      <c r="CG211" s="283" t="str">
        <f>IF(F211="","",IF(AND(AD211="－",分岐管理シート!AK211&gt;25),"error",""))</f>
        <v/>
      </c>
      <c r="CH211" s="283"/>
      <c r="CI211" s="278" t="str">
        <f>IF(F211="","",IF(分岐管理シート!AM211&lt;1,"error",""))</f>
        <v/>
      </c>
      <c r="CJ211" s="283" t="str">
        <f>IF(F211="","",IF(分岐管理シート!AN211&lt;1,"error",""))</f>
        <v/>
      </c>
      <c r="CK211" s="287" t="str">
        <f t="shared" si="30"/>
        <v/>
      </c>
      <c r="CL211" s="283" t="str">
        <f>IF(F211="","",IF(AND(SUM(分岐管理シート!AO211:AR211)&gt;180,分岐管理シート!AS211&lt;1),"error",""))</f>
        <v/>
      </c>
      <c r="CM211" s="283" t="str">
        <f>IF(F211="","",IF(AND(分岐管理シート!D211=1,分岐管理シート!BB211&gt;0,分岐管理シート!BB211&lt;7),"","error"))</f>
        <v/>
      </c>
      <c r="CN211" s="286"/>
      <c r="CO211" s="283" t="str">
        <f>IF(分岐管理シート!BP211=0,"","error")</f>
        <v/>
      </c>
      <c r="CP211" s="340" t="str">
        <f>IF(AND(F211="",SUM(分岐管理シート!D211:BB211)&gt;0),"error","")</f>
        <v/>
      </c>
    </row>
    <row r="212" spans="1:94" ht="55.05" customHeight="1">
      <c r="A212" s="29"/>
      <c r="B212" s="30"/>
      <c r="C212" s="130">
        <v>140</v>
      </c>
      <c r="D212" s="386"/>
      <c r="E212" s="386"/>
      <c r="F212" s="174"/>
      <c r="G212" s="174"/>
      <c r="H212" s="173"/>
      <c r="I212" s="174"/>
      <c r="J212" s="173"/>
      <c r="K212" s="174"/>
      <c r="L212" s="174"/>
      <c r="M212" s="174"/>
      <c r="N212" s="387"/>
      <c r="O212" s="174"/>
      <c r="P212" s="398"/>
      <c r="Q212" s="388"/>
      <c r="R212" s="389">
        <f t="shared" si="22"/>
        <v>0</v>
      </c>
      <c r="S212" s="390">
        <f t="shared" si="32"/>
        <v>0</v>
      </c>
      <c r="T212" s="391"/>
      <c r="U212" s="458"/>
      <c r="V212" s="458"/>
      <c r="W212" s="458"/>
      <c r="X212" s="458"/>
      <c r="Y212" s="391"/>
      <c r="Z212" s="391"/>
      <c r="AA212" s="173"/>
      <c r="AB212" s="174"/>
      <c r="AC212" s="392"/>
      <c r="AD212" s="392"/>
      <c r="AE212" s="392"/>
      <c r="AF212" s="393"/>
      <c r="AG212" s="393"/>
      <c r="AH212" s="393"/>
      <c r="AI212" s="173"/>
      <c r="AJ212" s="173"/>
      <c r="AK212" s="173"/>
      <c r="AL212" s="394"/>
      <c r="AM212" s="173"/>
      <c r="AN212" s="173"/>
      <c r="AO212" s="387"/>
      <c r="AP212" s="174"/>
      <c r="AQ212" s="174"/>
      <c r="AR212" s="174"/>
      <c r="AS212" s="395"/>
      <c r="AT212" s="396"/>
      <c r="AU212" s="396"/>
      <c r="AV212" s="396"/>
      <c r="AW212" s="396"/>
      <c r="AX212" s="396"/>
      <c r="AY212" s="396"/>
      <c r="AZ212" s="396"/>
      <c r="BA212" s="396"/>
      <c r="BB212" s="397"/>
      <c r="BC212" s="395"/>
      <c r="BD212" s="395"/>
      <c r="BE212" s="281" t="str">
        <f>IF(F212="","",IF(分岐管理シート!D212=1,"","error"))</f>
        <v/>
      </c>
      <c r="BF212" s="282" t="str">
        <f>IF(F212="","",IF(分岐管理シート!E212&gt;0,"","error"))</f>
        <v/>
      </c>
      <c r="BG212" s="283" t="str">
        <f>IF(F212="","",IF(分岐管理シート!G212=0,"error",""))</f>
        <v/>
      </c>
      <c r="BH212" s="283" t="str">
        <f>IF(F212="","",IF(分岐管理シート!H212=0,"error",""))</f>
        <v/>
      </c>
      <c r="BI212" s="284" t="str">
        <f>IF(F212="","",IF(分岐管理シート!I212=2,"","error"))</f>
        <v/>
      </c>
      <c r="BJ212" s="283" t="str">
        <f t="shared" si="23"/>
        <v/>
      </c>
      <c r="BK212" s="283" t="str">
        <f t="shared" si="24"/>
        <v/>
      </c>
      <c r="BL212" s="283" t="str">
        <f>IF(F212="","",IF(AND(分岐管理シート!D212=1,分岐管理シート!K212=1),"","error"))</f>
        <v/>
      </c>
      <c r="BM212" s="281" t="str">
        <f>IF(F212="","",IF(分岐管理シート!L212=2,"","error"))</f>
        <v/>
      </c>
      <c r="BN212" s="283" t="str">
        <f>IF(F212="","",IF(分岐管理シート!M212&lt;1,"error",""))</f>
        <v/>
      </c>
      <c r="BO212" s="283" t="str">
        <f>IF(F212="","",IF(AND(D212="R7_補正",分岐管理シート!M212&lt;12,分岐管理シート!M212&gt;0),"","error"))</f>
        <v/>
      </c>
      <c r="BP212" s="283" t="str">
        <f>IF(AND(分岐管理シート!M212&lt;&gt;1,SUM(分岐管理シート!N212:P212)&gt;0),"error","")</f>
        <v/>
      </c>
      <c r="BQ212" s="282" t="str">
        <f>IF(OR(AND(分岐管理シート!N212=0,OR(分岐管理シート!O212&lt;&gt;0,分岐管理シート!P212&lt;&gt;0)),AND(分岐管理シート!O212=0,分岐管理シート!P212&lt;&gt;0)),"error","")</f>
        <v/>
      </c>
      <c r="BR212" s="285" t="str" cm="1">
        <f t="array" ref="BR212">IF(SUMPRODUCT(COUNTIF(N212:P212,N212:P212))&gt;COUNTA(N212:P212),"error","")</f>
        <v/>
      </c>
      <c r="BS212" s="283" t="str">
        <f t="shared" si="25"/>
        <v/>
      </c>
      <c r="BT212" s="283" t="str">
        <f t="shared" si="26"/>
        <v/>
      </c>
      <c r="BU212" s="283" t="str">
        <f t="shared" si="27"/>
        <v/>
      </c>
      <c r="BV212" s="283" t="str">
        <f t="shared" si="28"/>
        <v/>
      </c>
      <c r="BW212" s="283" t="str">
        <f t="shared" si="31"/>
        <v/>
      </c>
      <c r="BX212" s="283" t="str">
        <f t="shared" si="29"/>
        <v/>
      </c>
      <c r="BY212" s="283" t="str">
        <f>IF(F212="","",IF(PRODUCT(分岐管理シート!AB212:'分岐管理シート'!AE212)=0,"error",""))</f>
        <v/>
      </c>
      <c r="BZ212" s="278" t="str">
        <f>IF(F212="","",IF(AND(AE212="○",分岐管理シート!AF212=0),"error",""))</f>
        <v/>
      </c>
      <c r="CA212" s="283" t="str">
        <f>IF(F212="","",IF(AND(分岐管理シート!AE212&lt;2,実施計画様式!AF212&lt;&gt;""),"error",""))</f>
        <v/>
      </c>
      <c r="CB212" s="282" t="str">
        <f>IF(F212="","",IF(AND(分岐管理シート!D212=1,分岐管理シート!AG212&gt;0,分岐管理シート!AG212&lt;24),"","error"))</f>
        <v/>
      </c>
      <c r="CC212" s="283"/>
      <c r="CD212" s="283" t="str">
        <f>IF(F212="","",IF(OR(分岐管理シート!AI212&lt;14,分岐管理シート!AI212&gt;25,分岐管理シート!AI212&gt;分岐管理シート!AJ212,分岐管理シート!AI212&gt;分岐管理シート!AK212),"error",""))</f>
        <v/>
      </c>
      <c r="CE212" s="283" t="str">
        <f>IF(F212="","",IF(OR(分岐管理シート!AJ212&lt;14,分岐管理シート!AJ212&gt;25,分岐管理シート!AJ212&lt;分岐管理シート!AI212,分岐管理シート!AJ212&gt;分岐管理シート!AK212),"error",""))</f>
        <v/>
      </c>
      <c r="CF212" s="282" t="str">
        <f>IF(F212="","",IF(OR(分岐管理シート!AK212&lt;14,分岐管理シート!AK212&gt;26,分岐管理シート!AK212&lt;分岐管理シート!AI212,分岐管理シート!AK212&lt;分岐管理シート!AJ212),"error",""))</f>
        <v/>
      </c>
      <c r="CG212" s="283" t="str">
        <f>IF(F212="","",IF(AND(AD212="－",分岐管理シート!AK212&gt;25),"error",""))</f>
        <v/>
      </c>
      <c r="CH212" s="283"/>
      <c r="CI212" s="278" t="str">
        <f>IF(F212="","",IF(分岐管理シート!AM212&lt;1,"error",""))</f>
        <v/>
      </c>
      <c r="CJ212" s="283" t="str">
        <f>IF(F212="","",IF(分岐管理シート!AN212&lt;1,"error",""))</f>
        <v/>
      </c>
      <c r="CK212" s="287" t="str">
        <f t="shared" si="30"/>
        <v/>
      </c>
      <c r="CL212" s="283" t="str">
        <f>IF(F212="","",IF(AND(SUM(分岐管理シート!AO212:AR212)&gt;180,分岐管理シート!AS212&lt;1),"error",""))</f>
        <v/>
      </c>
      <c r="CM212" s="283" t="str">
        <f>IF(F212="","",IF(AND(分岐管理シート!D212=1,分岐管理シート!BB212&gt;0,分岐管理シート!BB212&lt;7),"","error"))</f>
        <v/>
      </c>
      <c r="CN212" s="286"/>
      <c r="CO212" s="283" t="str">
        <f>IF(分岐管理シート!BP212=0,"","error")</f>
        <v/>
      </c>
      <c r="CP212" s="340" t="str">
        <f>IF(AND(F212="",SUM(分岐管理シート!D212:BB212)&gt;0),"error","")</f>
        <v/>
      </c>
    </row>
    <row r="213" spans="1:94" ht="55.05" customHeight="1">
      <c r="A213" s="29"/>
      <c r="B213" s="30"/>
      <c r="C213" s="130">
        <v>141</v>
      </c>
      <c r="D213" s="386"/>
      <c r="E213" s="386"/>
      <c r="F213" s="174"/>
      <c r="G213" s="174"/>
      <c r="H213" s="173"/>
      <c r="I213" s="174"/>
      <c r="J213" s="173"/>
      <c r="K213" s="174"/>
      <c r="L213" s="174"/>
      <c r="M213" s="174"/>
      <c r="N213" s="387"/>
      <c r="O213" s="174"/>
      <c r="P213" s="174"/>
      <c r="Q213" s="388"/>
      <c r="R213" s="389">
        <f t="shared" si="22"/>
        <v>0</v>
      </c>
      <c r="S213" s="390">
        <f t="shared" si="32"/>
        <v>0</v>
      </c>
      <c r="T213" s="391"/>
      <c r="U213" s="458"/>
      <c r="V213" s="458"/>
      <c r="W213" s="458"/>
      <c r="X213" s="458"/>
      <c r="Y213" s="391"/>
      <c r="Z213" s="391"/>
      <c r="AA213" s="173"/>
      <c r="AB213" s="174"/>
      <c r="AC213" s="392"/>
      <c r="AD213" s="392"/>
      <c r="AE213" s="392"/>
      <c r="AF213" s="393"/>
      <c r="AG213" s="393"/>
      <c r="AH213" s="393"/>
      <c r="AI213" s="173"/>
      <c r="AJ213" s="173"/>
      <c r="AK213" s="173"/>
      <c r="AL213" s="394"/>
      <c r="AM213" s="173"/>
      <c r="AN213" s="173"/>
      <c r="AO213" s="387"/>
      <c r="AP213" s="174"/>
      <c r="AQ213" s="174"/>
      <c r="AR213" s="174"/>
      <c r="AS213" s="395"/>
      <c r="AT213" s="396"/>
      <c r="AU213" s="396"/>
      <c r="AV213" s="396"/>
      <c r="AW213" s="396"/>
      <c r="AX213" s="396"/>
      <c r="AY213" s="396"/>
      <c r="AZ213" s="396"/>
      <c r="BA213" s="396"/>
      <c r="BB213" s="397"/>
      <c r="BC213" s="395"/>
      <c r="BD213" s="395"/>
      <c r="BE213" s="281" t="str">
        <f>IF(F213="","",IF(分岐管理シート!D213=1,"","error"))</f>
        <v/>
      </c>
      <c r="BF213" s="282" t="str">
        <f>IF(F213="","",IF(分岐管理シート!E213&gt;0,"","error"))</f>
        <v/>
      </c>
      <c r="BG213" s="283" t="str">
        <f>IF(F213="","",IF(分岐管理シート!G213=0,"error",""))</f>
        <v/>
      </c>
      <c r="BH213" s="283" t="str">
        <f>IF(F213="","",IF(分岐管理シート!H213=0,"error",""))</f>
        <v/>
      </c>
      <c r="BI213" s="284" t="str">
        <f>IF(F213="","",IF(分岐管理シート!I213=2,"","error"))</f>
        <v/>
      </c>
      <c r="BJ213" s="283" t="str">
        <f t="shared" si="23"/>
        <v/>
      </c>
      <c r="BK213" s="283" t="str">
        <f t="shared" si="24"/>
        <v/>
      </c>
      <c r="BL213" s="283" t="str">
        <f>IF(F213="","",IF(AND(分岐管理シート!D213=1,分岐管理シート!K213=1),"","error"))</f>
        <v/>
      </c>
      <c r="BM213" s="281" t="str">
        <f>IF(F213="","",IF(分岐管理シート!L213=2,"","error"))</f>
        <v/>
      </c>
      <c r="BN213" s="283" t="str">
        <f>IF(F213="","",IF(分岐管理シート!M213&lt;1,"error",""))</f>
        <v/>
      </c>
      <c r="BO213" s="283" t="str">
        <f>IF(F213="","",IF(AND(D213="R7_補正",分岐管理シート!M213&lt;12,分岐管理シート!M213&gt;0),"","error"))</f>
        <v/>
      </c>
      <c r="BP213" s="283" t="str">
        <f>IF(AND(分岐管理シート!M213&lt;&gt;1,SUM(分岐管理シート!N213:P213)&gt;0),"error","")</f>
        <v/>
      </c>
      <c r="BQ213" s="282" t="str">
        <f>IF(OR(AND(分岐管理シート!N213=0,OR(分岐管理シート!O213&lt;&gt;0,分岐管理シート!P213&lt;&gt;0)),AND(分岐管理シート!O213=0,分岐管理シート!P213&lt;&gt;0)),"error","")</f>
        <v/>
      </c>
      <c r="BR213" s="285" t="str" cm="1">
        <f t="array" ref="BR213">IF(SUMPRODUCT(COUNTIF(N213:P213,N213:P213))&gt;COUNTA(N213:P213),"error","")</f>
        <v/>
      </c>
      <c r="BS213" s="283" t="str">
        <f t="shared" si="25"/>
        <v/>
      </c>
      <c r="BT213" s="283" t="str">
        <f t="shared" si="26"/>
        <v/>
      </c>
      <c r="BU213" s="283" t="str">
        <f t="shared" si="27"/>
        <v/>
      </c>
      <c r="BV213" s="283" t="str">
        <f t="shared" si="28"/>
        <v/>
      </c>
      <c r="BW213" s="283" t="str">
        <f t="shared" si="31"/>
        <v/>
      </c>
      <c r="BX213" s="283" t="str">
        <f t="shared" si="29"/>
        <v/>
      </c>
      <c r="BY213" s="283" t="str">
        <f>IF(F213="","",IF(PRODUCT(分岐管理シート!AB213:'分岐管理シート'!AE213)=0,"error",""))</f>
        <v/>
      </c>
      <c r="BZ213" s="278" t="str">
        <f>IF(F213="","",IF(AND(AE213="○",分岐管理シート!AF213=0),"error",""))</f>
        <v/>
      </c>
      <c r="CA213" s="283" t="str">
        <f>IF(F213="","",IF(AND(分岐管理シート!AE213&lt;2,実施計画様式!AF213&lt;&gt;""),"error",""))</f>
        <v/>
      </c>
      <c r="CB213" s="282" t="str">
        <f>IF(F213="","",IF(AND(分岐管理シート!D213=1,分岐管理シート!AG213&gt;0,分岐管理シート!AG213&lt;24),"","error"))</f>
        <v/>
      </c>
      <c r="CC213" s="283"/>
      <c r="CD213" s="283" t="str">
        <f>IF(F213="","",IF(OR(分岐管理シート!AI213&lt;14,分岐管理シート!AI213&gt;25,分岐管理シート!AI213&gt;分岐管理シート!AJ213,分岐管理シート!AI213&gt;分岐管理シート!AK213),"error",""))</f>
        <v/>
      </c>
      <c r="CE213" s="283" t="str">
        <f>IF(F213="","",IF(OR(分岐管理シート!AJ213&lt;14,分岐管理シート!AJ213&gt;25,分岐管理シート!AJ213&lt;分岐管理シート!AI213,分岐管理シート!AJ213&gt;分岐管理シート!AK213),"error",""))</f>
        <v/>
      </c>
      <c r="CF213" s="282" t="str">
        <f>IF(F213="","",IF(OR(分岐管理シート!AK213&lt;14,分岐管理シート!AK213&gt;26,分岐管理シート!AK213&lt;分岐管理シート!AI213,分岐管理シート!AK213&lt;分岐管理シート!AJ213),"error",""))</f>
        <v/>
      </c>
      <c r="CG213" s="283" t="str">
        <f>IF(F213="","",IF(AND(AD213="－",分岐管理シート!AK213&gt;25),"error",""))</f>
        <v/>
      </c>
      <c r="CH213" s="283"/>
      <c r="CI213" s="278" t="str">
        <f>IF(F213="","",IF(分岐管理シート!AM213&lt;1,"error",""))</f>
        <v/>
      </c>
      <c r="CJ213" s="283" t="str">
        <f>IF(F213="","",IF(分岐管理シート!AN213&lt;1,"error",""))</f>
        <v/>
      </c>
      <c r="CK213" s="287" t="str">
        <f t="shared" si="30"/>
        <v/>
      </c>
      <c r="CL213" s="283" t="str">
        <f>IF(F213="","",IF(AND(SUM(分岐管理シート!AO213:AR213)&gt;180,分岐管理シート!AS213&lt;1),"error",""))</f>
        <v/>
      </c>
      <c r="CM213" s="283" t="str">
        <f>IF(F213="","",IF(AND(分岐管理シート!D213=1,分岐管理シート!BB213&gt;0,分岐管理シート!BB213&lt;7),"","error"))</f>
        <v/>
      </c>
      <c r="CN213" s="286"/>
      <c r="CO213" s="283" t="str">
        <f>IF(分岐管理シート!BP213=0,"","error")</f>
        <v/>
      </c>
      <c r="CP213" s="340" t="str">
        <f>IF(AND(F213="",SUM(分岐管理シート!D213:BB213)&gt;0),"error","")</f>
        <v/>
      </c>
    </row>
    <row r="214" spans="1:94" ht="55.05" customHeight="1">
      <c r="A214" s="29"/>
      <c r="B214" s="30"/>
      <c r="C214" s="130">
        <v>142</v>
      </c>
      <c r="D214" s="386"/>
      <c r="E214" s="386"/>
      <c r="F214" s="174"/>
      <c r="G214" s="174"/>
      <c r="H214" s="173"/>
      <c r="I214" s="174"/>
      <c r="J214" s="173"/>
      <c r="K214" s="174"/>
      <c r="L214" s="174"/>
      <c r="M214" s="174"/>
      <c r="N214" s="387"/>
      <c r="O214" s="174"/>
      <c r="P214" s="398"/>
      <c r="Q214" s="388"/>
      <c r="R214" s="389">
        <f t="shared" si="22"/>
        <v>0</v>
      </c>
      <c r="S214" s="390">
        <f t="shared" si="32"/>
        <v>0</v>
      </c>
      <c r="T214" s="391"/>
      <c r="U214" s="458"/>
      <c r="V214" s="458"/>
      <c r="W214" s="458"/>
      <c r="X214" s="458"/>
      <c r="Y214" s="391"/>
      <c r="Z214" s="391"/>
      <c r="AA214" s="173"/>
      <c r="AB214" s="174"/>
      <c r="AC214" s="392"/>
      <c r="AD214" s="392"/>
      <c r="AE214" s="392"/>
      <c r="AF214" s="393"/>
      <c r="AG214" s="393"/>
      <c r="AH214" s="393"/>
      <c r="AI214" s="173"/>
      <c r="AJ214" s="173"/>
      <c r="AK214" s="173"/>
      <c r="AL214" s="394"/>
      <c r="AM214" s="173"/>
      <c r="AN214" s="173"/>
      <c r="AO214" s="387"/>
      <c r="AP214" s="174"/>
      <c r="AQ214" s="174"/>
      <c r="AR214" s="174"/>
      <c r="AS214" s="395"/>
      <c r="AT214" s="396"/>
      <c r="AU214" s="396"/>
      <c r="AV214" s="396"/>
      <c r="AW214" s="396"/>
      <c r="AX214" s="396"/>
      <c r="AY214" s="396"/>
      <c r="AZ214" s="396"/>
      <c r="BA214" s="396"/>
      <c r="BB214" s="397"/>
      <c r="BC214" s="395"/>
      <c r="BD214" s="395"/>
      <c r="BE214" s="281" t="str">
        <f>IF(F214="","",IF(分岐管理シート!D214=1,"","error"))</f>
        <v/>
      </c>
      <c r="BF214" s="282" t="str">
        <f>IF(F214="","",IF(分岐管理シート!E214&gt;0,"","error"))</f>
        <v/>
      </c>
      <c r="BG214" s="283" t="str">
        <f>IF(F214="","",IF(分岐管理シート!G214=0,"error",""))</f>
        <v/>
      </c>
      <c r="BH214" s="283" t="str">
        <f>IF(F214="","",IF(分岐管理シート!H214=0,"error",""))</f>
        <v/>
      </c>
      <c r="BI214" s="284" t="str">
        <f>IF(F214="","",IF(分岐管理シート!I214=2,"","error"))</f>
        <v/>
      </c>
      <c r="BJ214" s="283" t="str">
        <f t="shared" si="23"/>
        <v/>
      </c>
      <c r="BK214" s="283" t="str">
        <f t="shared" si="24"/>
        <v/>
      </c>
      <c r="BL214" s="283" t="str">
        <f>IF(F214="","",IF(AND(分岐管理シート!D214=1,分岐管理シート!K214=1),"","error"))</f>
        <v/>
      </c>
      <c r="BM214" s="281" t="str">
        <f>IF(F214="","",IF(分岐管理シート!L214=2,"","error"))</f>
        <v/>
      </c>
      <c r="BN214" s="283" t="str">
        <f>IF(F214="","",IF(分岐管理シート!M214&lt;1,"error",""))</f>
        <v/>
      </c>
      <c r="BO214" s="283" t="str">
        <f>IF(F214="","",IF(AND(D214="R7_補正",分岐管理シート!M214&lt;12,分岐管理シート!M214&gt;0),"","error"))</f>
        <v/>
      </c>
      <c r="BP214" s="283" t="str">
        <f>IF(AND(分岐管理シート!M214&lt;&gt;1,SUM(分岐管理シート!N214:P214)&gt;0),"error","")</f>
        <v/>
      </c>
      <c r="BQ214" s="282" t="str">
        <f>IF(OR(AND(分岐管理シート!N214=0,OR(分岐管理シート!O214&lt;&gt;0,分岐管理シート!P214&lt;&gt;0)),AND(分岐管理シート!O214=0,分岐管理シート!P214&lt;&gt;0)),"error","")</f>
        <v/>
      </c>
      <c r="BR214" s="285" t="str" cm="1">
        <f t="array" ref="BR214">IF(SUMPRODUCT(COUNTIF(N214:P214,N214:P214))&gt;COUNTA(N214:P214),"error","")</f>
        <v/>
      </c>
      <c r="BS214" s="283" t="str">
        <f t="shared" si="25"/>
        <v/>
      </c>
      <c r="BT214" s="283" t="str">
        <f t="shared" si="26"/>
        <v/>
      </c>
      <c r="BU214" s="283" t="str">
        <f t="shared" si="27"/>
        <v/>
      </c>
      <c r="BV214" s="283" t="str">
        <f t="shared" si="28"/>
        <v/>
      </c>
      <c r="BW214" s="283" t="str">
        <f t="shared" si="31"/>
        <v/>
      </c>
      <c r="BX214" s="283" t="str">
        <f t="shared" si="29"/>
        <v/>
      </c>
      <c r="BY214" s="283" t="str">
        <f>IF(F214="","",IF(PRODUCT(分岐管理シート!AB214:'分岐管理シート'!AE214)=0,"error",""))</f>
        <v/>
      </c>
      <c r="BZ214" s="278" t="str">
        <f>IF(F214="","",IF(AND(AE214="○",分岐管理シート!AF214=0),"error",""))</f>
        <v/>
      </c>
      <c r="CA214" s="283" t="str">
        <f>IF(F214="","",IF(AND(分岐管理シート!AE214&lt;2,実施計画様式!AF214&lt;&gt;""),"error",""))</f>
        <v/>
      </c>
      <c r="CB214" s="282" t="str">
        <f>IF(F214="","",IF(AND(分岐管理シート!D214=1,分岐管理シート!AG214&gt;0,分岐管理シート!AG214&lt;24),"","error"))</f>
        <v/>
      </c>
      <c r="CC214" s="283"/>
      <c r="CD214" s="283" t="str">
        <f>IF(F214="","",IF(OR(分岐管理シート!AI214&lt;14,分岐管理シート!AI214&gt;25,分岐管理シート!AI214&gt;分岐管理シート!AJ214,分岐管理シート!AI214&gt;分岐管理シート!AK214),"error",""))</f>
        <v/>
      </c>
      <c r="CE214" s="283" t="str">
        <f>IF(F214="","",IF(OR(分岐管理シート!AJ214&lt;14,分岐管理シート!AJ214&gt;25,分岐管理シート!AJ214&lt;分岐管理シート!AI214,分岐管理シート!AJ214&gt;分岐管理シート!AK214),"error",""))</f>
        <v/>
      </c>
      <c r="CF214" s="282" t="str">
        <f>IF(F214="","",IF(OR(分岐管理シート!AK214&lt;14,分岐管理シート!AK214&gt;26,分岐管理シート!AK214&lt;分岐管理シート!AI214,分岐管理シート!AK214&lt;分岐管理シート!AJ214),"error",""))</f>
        <v/>
      </c>
      <c r="CG214" s="283" t="str">
        <f>IF(F214="","",IF(AND(AD214="－",分岐管理シート!AK214&gt;25),"error",""))</f>
        <v/>
      </c>
      <c r="CH214" s="283"/>
      <c r="CI214" s="278" t="str">
        <f>IF(F214="","",IF(分岐管理シート!AM214&lt;1,"error",""))</f>
        <v/>
      </c>
      <c r="CJ214" s="283" t="str">
        <f>IF(F214="","",IF(分岐管理シート!AN214&lt;1,"error",""))</f>
        <v/>
      </c>
      <c r="CK214" s="287" t="str">
        <f t="shared" si="30"/>
        <v/>
      </c>
      <c r="CL214" s="283" t="str">
        <f>IF(F214="","",IF(AND(SUM(分岐管理シート!AO214:AR214)&gt;180,分岐管理シート!AS214&lt;1),"error",""))</f>
        <v/>
      </c>
      <c r="CM214" s="283" t="str">
        <f>IF(F214="","",IF(AND(分岐管理シート!D214=1,分岐管理シート!BB214&gt;0,分岐管理シート!BB214&lt;7),"","error"))</f>
        <v/>
      </c>
      <c r="CN214" s="286"/>
      <c r="CO214" s="283" t="str">
        <f>IF(分岐管理シート!BP214=0,"","error")</f>
        <v/>
      </c>
      <c r="CP214" s="340" t="str">
        <f>IF(AND(F214="",SUM(分岐管理シート!D214:BB214)&gt;0),"error","")</f>
        <v/>
      </c>
    </row>
    <row r="215" spans="1:94" ht="55.05" customHeight="1">
      <c r="A215" s="29"/>
      <c r="B215" s="30"/>
      <c r="C215" s="130">
        <v>143</v>
      </c>
      <c r="D215" s="386"/>
      <c r="E215" s="386"/>
      <c r="F215" s="174"/>
      <c r="G215" s="174"/>
      <c r="H215" s="173"/>
      <c r="I215" s="174"/>
      <c r="J215" s="173"/>
      <c r="K215" s="174"/>
      <c r="L215" s="174"/>
      <c r="M215" s="174"/>
      <c r="N215" s="387"/>
      <c r="O215" s="174"/>
      <c r="P215" s="174"/>
      <c r="Q215" s="388"/>
      <c r="R215" s="389">
        <f t="shared" si="22"/>
        <v>0</v>
      </c>
      <c r="S215" s="390">
        <f t="shared" si="32"/>
        <v>0</v>
      </c>
      <c r="T215" s="391"/>
      <c r="U215" s="458"/>
      <c r="V215" s="458"/>
      <c r="W215" s="458"/>
      <c r="X215" s="458"/>
      <c r="Y215" s="391"/>
      <c r="Z215" s="391"/>
      <c r="AA215" s="173"/>
      <c r="AB215" s="174"/>
      <c r="AC215" s="392"/>
      <c r="AD215" s="392"/>
      <c r="AE215" s="392"/>
      <c r="AF215" s="393"/>
      <c r="AG215" s="393"/>
      <c r="AH215" s="393"/>
      <c r="AI215" s="173"/>
      <c r="AJ215" s="173"/>
      <c r="AK215" s="173"/>
      <c r="AL215" s="394"/>
      <c r="AM215" s="173"/>
      <c r="AN215" s="173"/>
      <c r="AO215" s="387"/>
      <c r="AP215" s="174"/>
      <c r="AQ215" s="174"/>
      <c r="AR215" s="174"/>
      <c r="AS215" s="395"/>
      <c r="AT215" s="396"/>
      <c r="AU215" s="396"/>
      <c r="AV215" s="396"/>
      <c r="AW215" s="396"/>
      <c r="AX215" s="396"/>
      <c r="AY215" s="396"/>
      <c r="AZ215" s="396"/>
      <c r="BA215" s="396"/>
      <c r="BB215" s="397"/>
      <c r="BC215" s="395"/>
      <c r="BD215" s="395"/>
      <c r="BE215" s="281" t="str">
        <f>IF(F215="","",IF(分岐管理シート!D215=1,"","error"))</f>
        <v/>
      </c>
      <c r="BF215" s="282" t="str">
        <f>IF(F215="","",IF(分岐管理シート!E215&gt;0,"","error"))</f>
        <v/>
      </c>
      <c r="BG215" s="283" t="str">
        <f>IF(F215="","",IF(分岐管理シート!G215=0,"error",""))</f>
        <v/>
      </c>
      <c r="BH215" s="283" t="str">
        <f>IF(F215="","",IF(分岐管理シート!H215=0,"error",""))</f>
        <v/>
      </c>
      <c r="BI215" s="284" t="str">
        <f>IF(F215="","",IF(分岐管理シート!I215=2,"","error"))</f>
        <v/>
      </c>
      <c r="BJ215" s="283" t="str">
        <f t="shared" si="23"/>
        <v/>
      </c>
      <c r="BK215" s="283" t="str">
        <f t="shared" si="24"/>
        <v/>
      </c>
      <c r="BL215" s="283" t="str">
        <f>IF(F215="","",IF(AND(分岐管理シート!D215=1,分岐管理シート!K215=1),"","error"))</f>
        <v/>
      </c>
      <c r="BM215" s="281" t="str">
        <f>IF(F215="","",IF(分岐管理シート!L215=2,"","error"))</f>
        <v/>
      </c>
      <c r="BN215" s="283" t="str">
        <f>IF(F215="","",IF(分岐管理シート!M215&lt;1,"error",""))</f>
        <v/>
      </c>
      <c r="BO215" s="283" t="str">
        <f>IF(F215="","",IF(AND(D215="R7_補正",分岐管理シート!M215&lt;12,分岐管理シート!M215&gt;0),"","error"))</f>
        <v/>
      </c>
      <c r="BP215" s="283" t="str">
        <f>IF(AND(分岐管理シート!M215&lt;&gt;1,SUM(分岐管理シート!N215:P215)&gt;0),"error","")</f>
        <v/>
      </c>
      <c r="BQ215" s="282" t="str">
        <f>IF(OR(AND(分岐管理シート!N215=0,OR(分岐管理シート!O215&lt;&gt;0,分岐管理シート!P215&lt;&gt;0)),AND(分岐管理シート!O215=0,分岐管理シート!P215&lt;&gt;0)),"error","")</f>
        <v/>
      </c>
      <c r="BR215" s="285" t="str" cm="1">
        <f t="array" ref="BR215">IF(SUMPRODUCT(COUNTIF(N215:P215,N215:P215))&gt;COUNTA(N215:P215),"error","")</f>
        <v/>
      </c>
      <c r="BS215" s="283" t="str">
        <f t="shared" si="25"/>
        <v/>
      </c>
      <c r="BT215" s="283" t="str">
        <f t="shared" si="26"/>
        <v/>
      </c>
      <c r="BU215" s="283" t="str">
        <f t="shared" si="27"/>
        <v/>
      </c>
      <c r="BV215" s="283" t="str">
        <f t="shared" si="28"/>
        <v/>
      </c>
      <c r="BW215" s="283" t="str">
        <f t="shared" si="31"/>
        <v/>
      </c>
      <c r="BX215" s="283" t="str">
        <f t="shared" si="29"/>
        <v/>
      </c>
      <c r="BY215" s="283" t="str">
        <f>IF(F215="","",IF(PRODUCT(分岐管理シート!AB215:'分岐管理シート'!AE215)=0,"error",""))</f>
        <v/>
      </c>
      <c r="BZ215" s="278" t="str">
        <f>IF(F215="","",IF(AND(AE215="○",分岐管理シート!AF215=0),"error",""))</f>
        <v/>
      </c>
      <c r="CA215" s="283" t="str">
        <f>IF(F215="","",IF(AND(分岐管理シート!AE215&lt;2,実施計画様式!AF215&lt;&gt;""),"error",""))</f>
        <v/>
      </c>
      <c r="CB215" s="282" t="str">
        <f>IF(F215="","",IF(AND(分岐管理シート!D215=1,分岐管理シート!AG215&gt;0,分岐管理シート!AG215&lt;24),"","error"))</f>
        <v/>
      </c>
      <c r="CC215" s="283"/>
      <c r="CD215" s="283" t="str">
        <f>IF(F215="","",IF(OR(分岐管理シート!AI215&lt;14,分岐管理シート!AI215&gt;25,分岐管理シート!AI215&gt;分岐管理シート!AJ215,分岐管理シート!AI215&gt;分岐管理シート!AK215),"error",""))</f>
        <v/>
      </c>
      <c r="CE215" s="283" t="str">
        <f>IF(F215="","",IF(OR(分岐管理シート!AJ215&lt;14,分岐管理シート!AJ215&gt;25,分岐管理シート!AJ215&lt;分岐管理シート!AI215,分岐管理シート!AJ215&gt;分岐管理シート!AK215),"error",""))</f>
        <v/>
      </c>
      <c r="CF215" s="282" t="str">
        <f>IF(F215="","",IF(OR(分岐管理シート!AK215&lt;14,分岐管理シート!AK215&gt;26,分岐管理シート!AK215&lt;分岐管理シート!AI215,分岐管理シート!AK215&lt;分岐管理シート!AJ215),"error",""))</f>
        <v/>
      </c>
      <c r="CG215" s="283" t="str">
        <f>IF(F215="","",IF(AND(AD215="－",分岐管理シート!AK215&gt;25),"error",""))</f>
        <v/>
      </c>
      <c r="CH215" s="283"/>
      <c r="CI215" s="278" t="str">
        <f>IF(F215="","",IF(分岐管理シート!AM215&lt;1,"error",""))</f>
        <v/>
      </c>
      <c r="CJ215" s="283" t="str">
        <f>IF(F215="","",IF(分岐管理シート!AN215&lt;1,"error",""))</f>
        <v/>
      </c>
      <c r="CK215" s="287" t="str">
        <f t="shared" si="30"/>
        <v/>
      </c>
      <c r="CL215" s="283" t="str">
        <f>IF(F215="","",IF(AND(SUM(分岐管理シート!AO215:AR215)&gt;180,分岐管理シート!AS215&lt;1),"error",""))</f>
        <v/>
      </c>
      <c r="CM215" s="283" t="str">
        <f>IF(F215="","",IF(AND(分岐管理シート!D215=1,分岐管理シート!BB215&gt;0,分岐管理シート!BB215&lt;7),"","error"))</f>
        <v/>
      </c>
      <c r="CN215" s="286"/>
      <c r="CO215" s="283" t="str">
        <f>IF(分岐管理シート!BP215=0,"","error")</f>
        <v/>
      </c>
      <c r="CP215" s="340" t="str">
        <f>IF(AND(F215="",SUM(分岐管理シート!D215:BB215)&gt;0),"error","")</f>
        <v/>
      </c>
    </row>
    <row r="216" spans="1:94" ht="55.05" customHeight="1">
      <c r="A216" s="29"/>
      <c r="B216" s="30"/>
      <c r="C216" s="130">
        <v>144</v>
      </c>
      <c r="D216" s="386"/>
      <c r="E216" s="386"/>
      <c r="F216" s="174"/>
      <c r="G216" s="174"/>
      <c r="H216" s="173"/>
      <c r="I216" s="174"/>
      <c r="J216" s="173"/>
      <c r="K216" s="174"/>
      <c r="L216" s="174"/>
      <c r="M216" s="174"/>
      <c r="N216" s="387"/>
      <c r="O216" s="174"/>
      <c r="P216" s="398"/>
      <c r="Q216" s="388"/>
      <c r="R216" s="389">
        <f t="shared" si="22"/>
        <v>0</v>
      </c>
      <c r="S216" s="390">
        <f t="shared" si="32"/>
        <v>0</v>
      </c>
      <c r="T216" s="391"/>
      <c r="U216" s="458"/>
      <c r="V216" s="458"/>
      <c r="W216" s="458"/>
      <c r="X216" s="458"/>
      <c r="Y216" s="391"/>
      <c r="Z216" s="391"/>
      <c r="AA216" s="173"/>
      <c r="AB216" s="174"/>
      <c r="AC216" s="392"/>
      <c r="AD216" s="392"/>
      <c r="AE216" s="392"/>
      <c r="AF216" s="393"/>
      <c r="AG216" s="393"/>
      <c r="AH216" s="393"/>
      <c r="AI216" s="173"/>
      <c r="AJ216" s="173"/>
      <c r="AK216" s="173"/>
      <c r="AL216" s="394"/>
      <c r="AM216" s="173"/>
      <c r="AN216" s="173"/>
      <c r="AO216" s="387"/>
      <c r="AP216" s="174"/>
      <c r="AQ216" s="174"/>
      <c r="AR216" s="174"/>
      <c r="AS216" s="395"/>
      <c r="AT216" s="396"/>
      <c r="AU216" s="396"/>
      <c r="AV216" s="396"/>
      <c r="AW216" s="396"/>
      <c r="AX216" s="396"/>
      <c r="AY216" s="396"/>
      <c r="AZ216" s="396"/>
      <c r="BA216" s="396"/>
      <c r="BB216" s="397"/>
      <c r="BC216" s="395"/>
      <c r="BD216" s="395"/>
      <c r="BE216" s="281" t="str">
        <f>IF(F216="","",IF(分岐管理シート!D216=1,"","error"))</f>
        <v/>
      </c>
      <c r="BF216" s="282" t="str">
        <f>IF(F216="","",IF(分岐管理シート!E216&gt;0,"","error"))</f>
        <v/>
      </c>
      <c r="BG216" s="283" t="str">
        <f>IF(F216="","",IF(分岐管理シート!G216=0,"error",""))</f>
        <v/>
      </c>
      <c r="BH216" s="283" t="str">
        <f>IF(F216="","",IF(分岐管理シート!H216=0,"error",""))</f>
        <v/>
      </c>
      <c r="BI216" s="284" t="str">
        <f>IF(F216="","",IF(分岐管理シート!I216=2,"","error"))</f>
        <v/>
      </c>
      <c r="BJ216" s="283" t="str">
        <f t="shared" si="23"/>
        <v/>
      </c>
      <c r="BK216" s="283" t="str">
        <f t="shared" si="24"/>
        <v/>
      </c>
      <c r="BL216" s="283" t="str">
        <f>IF(F216="","",IF(AND(分岐管理シート!D216=1,分岐管理シート!K216=1),"","error"))</f>
        <v/>
      </c>
      <c r="BM216" s="281" t="str">
        <f>IF(F216="","",IF(分岐管理シート!L216=2,"","error"))</f>
        <v/>
      </c>
      <c r="BN216" s="283" t="str">
        <f>IF(F216="","",IF(分岐管理シート!M216&lt;1,"error",""))</f>
        <v/>
      </c>
      <c r="BO216" s="283" t="str">
        <f>IF(F216="","",IF(AND(D216="R7_補正",分岐管理シート!M216&lt;12,分岐管理シート!M216&gt;0),"","error"))</f>
        <v/>
      </c>
      <c r="BP216" s="283" t="str">
        <f>IF(AND(分岐管理シート!M216&lt;&gt;1,SUM(分岐管理シート!N216:P216)&gt;0),"error","")</f>
        <v/>
      </c>
      <c r="BQ216" s="282" t="str">
        <f>IF(OR(AND(分岐管理シート!N216=0,OR(分岐管理シート!O216&lt;&gt;0,分岐管理シート!P216&lt;&gt;0)),AND(分岐管理シート!O216=0,分岐管理シート!P216&lt;&gt;0)),"error","")</f>
        <v/>
      </c>
      <c r="BR216" s="285" t="str" cm="1">
        <f t="array" ref="BR216">IF(SUMPRODUCT(COUNTIF(N216:P216,N216:P216))&gt;COUNTA(N216:P216),"error","")</f>
        <v/>
      </c>
      <c r="BS216" s="283" t="str">
        <f t="shared" si="25"/>
        <v/>
      </c>
      <c r="BT216" s="283" t="str">
        <f t="shared" si="26"/>
        <v/>
      </c>
      <c r="BU216" s="283" t="str">
        <f t="shared" si="27"/>
        <v/>
      </c>
      <c r="BV216" s="283" t="str">
        <f t="shared" si="28"/>
        <v/>
      </c>
      <c r="BW216" s="283" t="str">
        <f t="shared" si="31"/>
        <v/>
      </c>
      <c r="BX216" s="283" t="str">
        <f t="shared" si="29"/>
        <v/>
      </c>
      <c r="BY216" s="283" t="str">
        <f>IF(F216="","",IF(PRODUCT(分岐管理シート!AB216:'分岐管理シート'!AE216)=0,"error",""))</f>
        <v/>
      </c>
      <c r="BZ216" s="278" t="str">
        <f>IF(F216="","",IF(AND(AE216="○",分岐管理シート!AF216=0),"error",""))</f>
        <v/>
      </c>
      <c r="CA216" s="283" t="str">
        <f>IF(F216="","",IF(AND(分岐管理シート!AE216&lt;2,実施計画様式!AF216&lt;&gt;""),"error",""))</f>
        <v/>
      </c>
      <c r="CB216" s="282" t="str">
        <f>IF(F216="","",IF(AND(分岐管理シート!D216=1,分岐管理シート!AG216&gt;0,分岐管理シート!AG216&lt;24),"","error"))</f>
        <v/>
      </c>
      <c r="CC216" s="283"/>
      <c r="CD216" s="283" t="str">
        <f>IF(F216="","",IF(OR(分岐管理シート!AI216&lt;14,分岐管理シート!AI216&gt;25,分岐管理シート!AI216&gt;分岐管理シート!AJ216,分岐管理シート!AI216&gt;分岐管理シート!AK216),"error",""))</f>
        <v/>
      </c>
      <c r="CE216" s="283" t="str">
        <f>IF(F216="","",IF(OR(分岐管理シート!AJ216&lt;14,分岐管理シート!AJ216&gt;25,分岐管理シート!AJ216&lt;分岐管理シート!AI216,分岐管理シート!AJ216&gt;分岐管理シート!AK216),"error",""))</f>
        <v/>
      </c>
      <c r="CF216" s="282" t="str">
        <f>IF(F216="","",IF(OR(分岐管理シート!AK216&lt;14,分岐管理シート!AK216&gt;26,分岐管理シート!AK216&lt;分岐管理シート!AI216,分岐管理シート!AK216&lt;分岐管理シート!AJ216),"error",""))</f>
        <v/>
      </c>
      <c r="CG216" s="283" t="str">
        <f>IF(F216="","",IF(AND(AD216="－",分岐管理シート!AK216&gt;25),"error",""))</f>
        <v/>
      </c>
      <c r="CH216" s="283"/>
      <c r="CI216" s="278" t="str">
        <f>IF(F216="","",IF(分岐管理シート!AM216&lt;1,"error",""))</f>
        <v/>
      </c>
      <c r="CJ216" s="283" t="str">
        <f>IF(F216="","",IF(分岐管理シート!AN216&lt;1,"error",""))</f>
        <v/>
      </c>
      <c r="CK216" s="287" t="str">
        <f t="shared" si="30"/>
        <v/>
      </c>
      <c r="CL216" s="283" t="str">
        <f>IF(F216="","",IF(AND(SUM(分岐管理シート!AO216:AR216)&gt;180,分岐管理シート!AS216&lt;1),"error",""))</f>
        <v/>
      </c>
      <c r="CM216" s="283" t="str">
        <f>IF(F216="","",IF(AND(分岐管理シート!D216=1,分岐管理シート!BB216&gt;0,分岐管理シート!BB216&lt;7),"","error"))</f>
        <v/>
      </c>
      <c r="CN216" s="286"/>
      <c r="CO216" s="283" t="str">
        <f>IF(分岐管理シート!BP216=0,"","error")</f>
        <v/>
      </c>
      <c r="CP216" s="340" t="str">
        <f>IF(AND(F216="",SUM(分岐管理シート!D216:BB216)&gt;0),"error","")</f>
        <v/>
      </c>
    </row>
    <row r="217" spans="1:94" ht="55.05" customHeight="1">
      <c r="A217" s="29"/>
      <c r="B217" s="30"/>
      <c r="C217" s="130">
        <v>145</v>
      </c>
      <c r="D217" s="386"/>
      <c r="E217" s="386"/>
      <c r="F217" s="174"/>
      <c r="G217" s="174"/>
      <c r="H217" s="173"/>
      <c r="I217" s="174"/>
      <c r="J217" s="173"/>
      <c r="K217" s="174"/>
      <c r="L217" s="174"/>
      <c r="M217" s="174"/>
      <c r="N217" s="387"/>
      <c r="O217" s="174"/>
      <c r="P217" s="174"/>
      <c r="Q217" s="388"/>
      <c r="R217" s="389">
        <f t="shared" si="22"/>
        <v>0</v>
      </c>
      <c r="S217" s="390">
        <f t="shared" si="32"/>
        <v>0</v>
      </c>
      <c r="T217" s="391"/>
      <c r="U217" s="458"/>
      <c r="V217" s="458"/>
      <c r="W217" s="458"/>
      <c r="X217" s="458"/>
      <c r="Y217" s="391"/>
      <c r="Z217" s="391"/>
      <c r="AA217" s="173"/>
      <c r="AB217" s="174"/>
      <c r="AC217" s="392"/>
      <c r="AD217" s="392"/>
      <c r="AE217" s="392"/>
      <c r="AF217" s="393"/>
      <c r="AG217" s="393"/>
      <c r="AH217" s="393"/>
      <c r="AI217" s="173"/>
      <c r="AJ217" s="173"/>
      <c r="AK217" s="173"/>
      <c r="AL217" s="394"/>
      <c r="AM217" s="173"/>
      <c r="AN217" s="173"/>
      <c r="AO217" s="387"/>
      <c r="AP217" s="174"/>
      <c r="AQ217" s="174"/>
      <c r="AR217" s="174"/>
      <c r="AS217" s="395"/>
      <c r="AT217" s="396"/>
      <c r="AU217" s="396"/>
      <c r="AV217" s="396"/>
      <c r="AW217" s="396"/>
      <c r="AX217" s="396"/>
      <c r="AY217" s="396"/>
      <c r="AZ217" s="396"/>
      <c r="BA217" s="396"/>
      <c r="BB217" s="397"/>
      <c r="BC217" s="395"/>
      <c r="BD217" s="395"/>
      <c r="BE217" s="281" t="str">
        <f>IF(F217="","",IF(分岐管理シート!D217=1,"","error"))</f>
        <v/>
      </c>
      <c r="BF217" s="282" t="str">
        <f>IF(F217="","",IF(分岐管理シート!E217&gt;0,"","error"))</f>
        <v/>
      </c>
      <c r="BG217" s="283" t="str">
        <f>IF(F217="","",IF(分岐管理シート!G217=0,"error",""))</f>
        <v/>
      </c>
      <c r="BH217" s="283" t="str">
        <f>IF(F217="","",IF(分岐管理シート!H217=0,"error",""))</f>
        <v/>
      </c>
      <c r="BI217" s="284" t="str">
        <f>IF(F217="","",IF(分岐管理シート!I217=2,"","error"))</f>
        <v/>
      </c>
      <c r="BJ217" s="283" t="str">
        <f t="shared" si="23"/>
        <v/>
      </c>
      <c r="BK217" s="283" t="str">
        <f t="shared" si="24"/>
        <v/>
      </c>
      <c r="BL217" s="283" t="str">
        <f>IF(F217="","",IF(AND(分岐管理シート!D217=1,分岐管理シート!K217=1),"","error"))</f>
        <v/>
      </c>
      <c r="BM217" s="281" t="str">
        <f>IF(F217="","",IF(分岐管理シート!L217=2,"","error"))</f>
        <v/>
      </c>
      <c r="BN217" s="283" t="str">
        <f>IF(F217="","",IF(分岐管理シート!M217&lt;1,"error",""))</f>
        <v/>
      </c>
      <c r="BO217" s="283" t="str">
        <f>IF(F217="","",IF(AND(D217="R7_補正",分岐管理シート!M217&lt;12,分岐管理シート!M217&gt;0),"","error"))</f>
        <v/>
      </c>
      <c r="BP217" s="283" t="str">
        <f>IF(AND(分岐管理シート!M217&lt;&gt;1,SUM(分岐管理シート!N217:P217)&gt;0),"error","")</f>
        <v/>
      </c>
      <c r="BQ217" s="282" t="str">
        <f>IF(OR(AND(分岐管理シート!N217=0,OR(分岐管理シート!O217&lt;&gt;0,分岐管理シート!P217&lt;&gt;0)),AND(分岐管理シート!O217=0,分岐管理シート!P217&lt;&gt;0)),"error","")</f>
        <v/>
      </c>
      <c r="BR217" s="285" t="str" cm="1">
        <f t="array" ref="BR217">IF(SUMPRODUCT(COUNTIF(N217:P217,N217:P217))&gt;COUNTA(N217:P217),"error","")</f>
        <v/>
      </c>
      <c r="BS217" s="283" t="str">
        <f t="shared" si="25"/>
        <v/>
      </c>
      <c r="BT217" s="283" t="str">
        <f t="shared" si="26"/>
        <v/>
      </c>
      <c r="BU217" s="283" t="str">
        <f t="shared" si="27"/>
        <v/>
      </c>
      <c r="BV217" s="283" t="str">
        <f t="shared" si="28"/>
        <v/>
      </c>
      <c r="BW217" s="283" t="str">
        <f t="shared" si="31"/>
        <v/>
      </c>
      <c r="BX217" s="283" t="str">
        <f t="shared" si="29"/>
        <v/>
      </c>
      <c r="BY217" s="283" t="str">
        <f>IF(F217="","",IF(PRODUCT(分岐管理シート!AB217:'分岐管理シート'!AE217)=0,"error",""))</f>
        <v/>
      </c>
      <c r="BZ217" s="278" t="str">
        <f>IF(F217="","",IF(AND(AE217="○",分岐管理シート!AF217=0),"error",""))</f>
        <v/>
      </c>
      <c r="CA217" s="283" t="str">
        <f>IF(F217="","",IF(AND(分岐管理シート!AE217&lt;2,実施計画様式!AF217&lt;&gt;""),"error",""))</f>
        <v/>
      </c>
      <c r="CB217" s="282" t="str">
        <f>IF(F217="","",IF(AND(分岐管理シート!D217=1,分岐管理シート!AG217&gt;0,分岐管理シート!AG217&lt;24),"","error"))</f>
        <v/>
      </c>
      <c r="CC217" s="283"/>
      <c r="CD217" s="283" t="str">
        <f>IF(F217="","",IF(OR(分岐管理シート!AI217&lt;14,分岐管理シート!AI217&gt;25,分岐管理シート!AI217&gt;分岐管理シート!AJ217,分岐管理シート!AI217&gt;分岐管理シート!AK217),"error",""))</f>
        <v/>
      </c>
      <c r="CE217" s="283" t="str">
        <f>IF(F217="","",IF(OR(分岐管理シート!AJ217&lt;14,分岐管理シート!AJ217&gt;25,分岐管理シート!AJ217&lt;分岐管理シート!AI217,分岐管理シート!AJ217&gt;分岐管理シート!AK217),"error",""))</f>
        <v/>
      </c>
      <c r="CF217" s="282" t="str">
        <f>IF(F217="","",IF(OR(分岐管理シート!AK217&lt;14,分岐管理シート!AK217&gt;26,分岐管理シート!AK217&lt;分岐管理シート!AI217,分岐管理シート!AK217&lt;分岐管理シート!AJ217),"error",""))</f>
        <v/>
      </c>
      <c r="CG217" s="283" t="str">
        <f>IF(F217="","",IF(AND(AD217="－",分岐管理シート!AK217&gt;25),"error",""))</f>
        <v/>
      </c>
      <c r="CH217" s="283"/>
      <c r="CI217" s="278" t="str">
        <f>IF(F217="","",IF(分岐管理シート!AM217&lt;1,"error",""))</f>
        <v/>
      </c>
      <c r="CJ217" s="283" t="str">
        <f>IF(F217="","",IF(分岐管理シート!AN217&lt;1,"error",""))</f>
        <v/>
      </c>
      <c r="CK217" s="287" t="str">
        <f t="shared" si="30"/>
        <v/>
      </c>
      <c r="CL217" s="283" t="str">
        <f>IF(F217="","",IF(AND(SUM(分岐管理シート!AO217:AR217)&gt;180,分岐管理シート!AS217&lt;1),"error",""))</f>
        <v/>
      </c>
      <c r="CM217" s="283" t="str">
        <f>IF(F217="","",IF(AND(分岐管理シート!D217=1,分岐管理シート!BB217&gt;0,分岐管理シート!BB217&lt;7),"","error"))</f>
        <v/>
      </c>
      <c r="CN217" s="286"/>
      <c r="CO217" s="283" t="str">
        <f>IF(分岐管理シート!BP217=0,"","error")</f>
        <v/>
      </c>
      <c r="CP217" s="340" t="str">
        <f>IF(AND(F217="",SUM(分岐管理シート!D217:BB217)&gt;0),"error","")</f>
        <v/>
      </c>
    </row>
    <row r="218" spans="1:94" ht="55.05" customHeight="1">
      <c r="A218" s="29"/>
      <c r="B218" s="30"/>
      <c r="C218" s="130">
        <v>146</v>
      </c>
      <c r="D218" s="386"/>
      <c r="E218" s="386"/>
      <c r="F218" s="174"/>
      <c r="G218" s="174"/>
      <c r="H218" s="173"/>
      <c r="I218" s="174"/>
      <c r="J218" s="173"/>
      <c r="K218" s="174"/>
      <c r="L218" s="174"/>
      <c r="M218" s="174"/>
      <c r="N218" s="387"/>
      <c r="O218" s="174"/>
      <c r="P218" s="398"/>
      <c r="Q218" s="388"/>
      <c r="R218" s="389">
        <f t="shared" si="22"/>
        <v>0</v>
      </c>
      <c r="S218" s="390">
        <f t="shared" si="32"/>
        <v>0</v>
      </c>
      <c r="T218" s="391"/>
      <c r="U218" s="458"/>
      <c r="V218" s="458"/>
      <c r="W218" s="458"/>
      <c r="X218" s="458"/>
      <c r="Y218" s="391"/>
      <c r="Z218" s="391"/>
      <c r="AA218" s="173"/>
      <c r="AB218" s="174"/>
      <c r="AC218" s="392"/>
      <c r="AD218" s="392"/>
      <c r="AE218" s="392"/>
      <c r="AF218" s="393"/>
      <c r="AG218" s="393"/>
      <c r="AH218" s="393"/>
      <c r="AI218" s="173"/>
      <c r="AJ218" s="173"/>
      <c r="AK218" s="173"/>
      <c r="AL218" s="394"/>
      <c r="AM218" s="173"/>
      <c r="AN218" s="173"/>
      <c r="AO218" s="174"/>
      <c r="AP218" s="174"/>
      <c r="AQ218" s="174"/>
      <c r="AR218" s="174"/>
      <c r="AS218" s="395"/>
      <c r="AT218" s="396"/>
      <c r="AU218" s="396"/>
      <c r="AV218" s="396"/>
      <c r="AW218" s="396"/>
      <c r="AX218" s="396"/>
      <c r="AY218" s="396"/>
      <c r="AZ218" s="396"/>
      <c r="BA218" s="396"/>
      <c r="BB218" s="397"/>
      <c r="BC218" s="395"/>
      <c r="BD218" s="395"/>
      <c r="BE218" s="281" t="str">
        <f>IF(F218="","",IF(分岐管理シート!D218=1,"","error"))</f>
        <v/>
      </c>
      <c r="BF218" s="282" t="str">
        <f>IF(F218="","",IF(分岐管理シート!E218&gt;0,"","error"))</f>
        <v/>
      </c>
      <c r="BG218" s="283" t="str">
        <f>IF(F218="","",IF(分岐管理シート!G218=0,"error",""))</f>
        <v/>
      </c>
      <c r="BH218" s="283" t="str">
        <f>IF(F218="","",IF(分岐管理シート!H218=0,"error",""))</f>
        <v/>
      </c>
      <c r="BI218" s="284" t="str">
        <f>IF(F218="","",IF(分岐管理シート!I218=2,"","error"))</f>
        <v/>
      </c>
      <c r="BJ218" s="283" t="str">
        <f t="shared" si="23"/>
        <v/>
      </c>
      <c r="BK218" s="283" t="str">
        <f t="shared" si="24"/>
        <v/>
      </c>
      <c r="BL218" s="283" t="str">
        <f>IF(F218="","",IF(AND(分岐管理シート!D218=1,分岐管理シート!K218=1),"","error"))</f>
        <v/>
      </c>
      <c r="BM218" s="281" t="str">
        <f>IF(F218="","",IF(分岐管理シート!L218=2,"","error"))</f>
        <v/>
      </c>
      <c r="BN218" s="283" t="str">
        <f>IF(F218="","",IF(分岐管理シート!M218&lt;1,"error",""))</f>
        <v/>
      </c>
      <c r="BO218" s="283" t="str">
        <f>IF(F218="","",IF(AND(D218="R7_補正",分岐管理シート!M218&lt;12,分岐管理シート!M218&gt;0),"","error"))</f>
        <v/>
      </c>
      <c r="BP218" s="283" t="str">
        <f>IF(AND(分岐管理シート!M218&lt;&gt;1,SUM(分岐管理シート!N218:P218)&gt;0),"error","")</f>
        <v/>
      </c>
      <c r="BQ218" s="282" t="str">
        <f>IF(OR(AND(分岐管理シート!N218=0,OR(分岐管理シート!O218&lt;&gt;0,分岐管理シート!P218&lt;&gt;0)),AND(分岐管理シート!O218=0,分岐管理シート!P218&lt;&gt;0)),"error","")</f>
        <v/>
      </c>
      <c r="BR218" s="285" t="str" cm="1">
        <f t="array" ref="BR218">IF(SUMPRODUCT(COUNTIF(N218:P218,N218:P218))&gt;COUNTA(N218:P218),"error","")</f>
        <v/>
      </c>
      <c r="BS218" s="283" t="str">
        <f t="shared" si="25"/>
        <v/>
      </c>
      <c r="BT218" s="283" t="str">
        <f t="shared" si="26"/>
        <v/>
      </c>
      <c r="BU218" s="283" t="str">
        <f t="shared" si="27"/>
        <v/>
      </c>
      <c r="BV218" s="283" t="str">
        <f t="shared" si="28"/>
        <v/>
      </c>
      <c r="BW218" s="283" t="str">
        <f t="shared" si="31"/>
        <v/>
      </c>
      <c r="BX218" s="283" t="str">
        <f t="shared" si="29"/>
        <v/>
      </c>
      <c r="BY218" s="283" t="str">
        <f>IF(F218="","",IF(PRODUCT(分岐管理シート!AB218:'分岐管理シート'!AE218)=0,"error",""))</f>
        <v/>
      </c>
      <c r="BZ218" s="278" t="str">
        <f>IF(F218="","",IF(AND(AE218="○",分岐管理シート!AF218=0),"error",""))</f>
        <v/>
      </c>
      <c r="CA218" s="283" t="str">
        <f>IF(F218="","",IF(AND(分岐管理シート!AE218&lt;2,実施計画様式!AF218&lt;&gt;""),"error",""))</f>
        <v/>
      </c>
      <c r="CB218" s="282" t="str">
        <f>IF(F218="","",IF(AND(分岐管理シート!D218=1,分岐管理シート!AG218&gt;0,分岐管理シート!AG218&lt;24),"","error"))</f>
        <v/>
      </c>
      <c r="CC218" s="283"/>
      <c r="CD218" s="283" t="str">
        <f>IF(F218="","",IF(OR(分岐管理シート!AI218&lt;14,分岐管理シート!AI218&gt;25,分岐管理シート!AI218&gt;分岐管理シート!AJ218,分岐管理シート!AI218&gt;分岐管理シート!AK218),"error",""))</f>
        <v/>
      </c>
      <c r="CE218" s="283" t="str">
        <f>IF(F218="","",IF(OR(分岐管理シート!AJ218&lt;14,分岐管理シート!AJ218&gt;25,分岐管理シート!AJ218&lt;分岐管理シート!AI218,分岐管理シート!AJ218&gt;分岐管理シート!AK218),"error",""))</f>
        <v/>
      </c>
      <c r="CF218" s="282" t="str">
        <f>IF(F218="","",IF(OR(分岐管理シート!AK218&lt;14,分岐管理シート!AK218&gt;26,分岐管理シート!AK218&lt;分岐管理シート!AI218,分岐管理シート!AK218&lt;分岐管理シート!AJ218),"error",""))</f>
        <v/>
      </c>
      <c r="CG218" s="283" t="str">
        <f>IF(F218="","",IF(AND(AD218="－",分岐管理シート!AK218&gt;25),"error",""))</f>
        <v/>
      </c>
      <c r="CH218" s="283"/>
      <c r="CI218" s="278" t="str">
        <f>IF(F218="","",IF(分岐管理シート!AM218&lt;1,"error",""))</f>
        <v/>
      </c>
      <c r="CJ218" s="283" t="str">
        <f>IF(F218="","",IF(分岐管理シート!AN218&lt;1,"error",""))</f>
        <v/>
      </c>
      <c r="CK218" s="287" t="str">
        <f t="shared" si="30"/>
        <v/>
      </c>
      <c r="CL218" s="283" t="str">
        <f>IF(F218="","",IF(AND(SUM(分岐管理シート!AO218:AR218)&gt;180,分岐管理シート!AS218&lt;1),"error",""))</f>
        <v/>
      </c>
      <c r="CM218" s="283" t="str">
        <f>IF(F218="","",IF(AND(分岐管理シート!D218=1,分岐管理シート!BB218&gt;0,分岐管理シート!BB218&lt;7),"","error"))</f>
        <v/>
      </c>
      <c r="CN218" s="286"/>
      <c r="CO218" s="283" t="str">
        <f>IF(分岐管理シート!BP218=0,"","error")</f>
        <v/>
      </c>
      <c r="CP218" s="340" t="str">
        <f>IF(AND(F218="",SUM(分岐管理シート!D218:BB218)&gt;0),"error","")</f>
        <v/>
      </c>
    </row>
    <row r="219" spans="1:94" ht="55.05" customHeight="1">
      <c r="A219" s="29"/>
      <c r="B219" s="30"/>
      <c r="C219" s="130">
        <v>147</v>
      </c>
      <c r="D219" s="386"/>
      <c r="E219" s="386"/>
      <c r="F219" s="174"/>
      <c r="G219" s="174"/>
      <c r="H219" s="173"/>
      <c r="I219" s="174"/>
      <c r="J219" s="173"/>
      <c r="K219" s="174"/>
      <c r="L219" s="174"/>
      <c r="M219" s="174"/>
      <c r="N219" s="387"/>
      <c r="O219" s="174"/>
      <c r="P219" s="174"/>
      <c r="Q219" s="388"/>
      <c r="R219" s="389">
        <f t="shared" si="22"/>
        <v>0</v>
      </c>
      <c r="S219" s="390">
        <f t="shared" si="32"/>
        <v>0</v>
      </c>
      <c r="T219" s="391"/>
      <c r="U219" s="458"/>
      <c r="V219" s="458"/>
      <c r="W219" s="458"/>
      <c r="X219" s="458"/>
      <c r="Y219" s="391"/>
      <c r="Z219" s="391"/>
      <c r="AA219" s="173"/>
      <c r="AB219" s="174"/>
      <c r="AC219" s="392"/>
      <c r="AD219" s="392"/>
      <c r="AE219" s="392"/>
      <c r="AF219" s="393"/>
      <c r="AG219" s="393"/>
      <c r="AH219" s="393"/>
      <c r="AI219" s="173"/>
      <c r="AJ219" s="173"/>
      <c r="AK219" s="173"/>
      <c r="AL219" s="394"/>
      <c r="AM219" s="173"/>
      <c r="AN219" s="173"/>
      <c r="AO219" s="387"/>
      <c r="AP219" s="174"/>
      <c r="AQ219" s="174"/>
      <c r="AR219" s="174"/>
      <c r="AS219" s="395"/>
      <c r="AT219" s="396"/>
      <c r="AU219" s="396"/>
      <c r="AV219" s="396"/>
      <c r="AW219" s="396"/>
      <c r="AX219" s="396"/>
      <c r="AY219" s="396"/>
      <c r="AZ219" s="396"/>
      <c r="BA219" s="396"/>
      <c r="BB219" s="397"/>
      <c r="BC219" s="395"/>
      <c r="BD219" s="395"/>
      <c r="BE219" s="281" t="str">
        <f>IF(F219="","",IF(分岐管理シート!D219=1,"","error"))</f>
        <v/>
      </c>
      <c r="BF219" s="282" t="str">
        <f>IF(F219="","",IF(分岐管理シート!E219&gt;0,"","error"))</f>
        <v/>
      </c>
      <c r="BG219" s="283" t="str">
        <f>IF(F219="","",IF(分岐管理シート!G219=0,"error",""))</f>
        <v/>
      </c>
      <c r="BH219" s="283" t="str">
        <f>IF(F219="","",IF(分岐管理シート!H219=0,"error",""))</f>
        <v/>
      </c>
      <c r="BI219" s="284" t="str">
        <f>IF(F219="","",IF(分岐管理シート!I219=2,"","error"))</f>
        <v/>
      </c>
      <c r="BJ219" s="283" t="str">
        <f t="shared" si="23"/>
        <v/>
      </c>
      <c r="BK219" s="283" t="str">
        <f t="shared" si="24"/>
        <v/>
      </c>
      <c r="BL219" s="283" t="str">
        <f>IF(F219="","",IF(AND(分岐管理シート!D219=1,分岐管理シート!K219=1),"","error"))</f>
        <v/>
      </c>
      <c r="BM219" s="281" t="str">
        <f>IF(F219="","",IF(分岐管理シート!L219=2,"","error"))</f>
        <v/>
      </c>
      <c r="BN219" s="283" t="str">
        <f>IF(F219="","",IF(分岐管理シート!M219&lt;1,"error",""))</f>
        <v/>
      </c>
      <c r="BO219" s="283" t="str">
        <f>IF(F219="","",IF(AND(D219="R7_補正",分岐管理シート!M219&lt;12,分岐管理シート!M219&gt;0),"","error"))</f>
        <v/>
      </c>
      <c r="BP219" s="283" t="str">
        <f>IF(AND(分岐管理シート!M219&lt;&gt;1,SUM(分岐管理シート!N219:P219)&gt;0),"error","")</f>
        <v/>
      </c>
      <c r="BQ219" s="282" t="str">
        <f>IF(OR(AND(分岐管理シート!N219=0,OR(分岐管理シート!O219&lt;&gt;0,分岐管理シート!P219&lt;&gt;0)),AND(分岐管理シート!O219=0,分岐管理シート!P219&lt;&gt;0)),"error","")</f>
        <v/>
      </c>
      <c r="BR219" s="285" t="str" cm="1">
        <f t="array" ref="BR219">IF(SUMPRODUCT(COUNTIF(N219:P219,N219:P219))&gt;COUNTA(N219:P219),"error","")</f>
        <v/>
      </c>
      <c r="BS219" s="283" t="str">
        <f t="shared" si="25"/>
        <v/>
      </c>
      <c r="BT219" s="283" t="str">
        <f t="shared" si="26"/>
        <v/>
      </c>
      <c r="BU219" s="283" t="str">
        <f t="shared" si="27"/>
        <v/>
      </c>
      <c r="BV219" s="283" t="str">
        <f t="shared" si="28"/>
        <v/>
      </c>
      <c r="BW219" s="283" t="str">
        <f t="shared" si="31"/>
        <v/>
      </c>
      <c r="BX219" s="283" t="str">
        <f t="shared" si="29"/>
        <v/>
      </c>
      <c r="BY219" s="283" t="str">
        <f>IF(F219="","",IF(PRODUCT(分岐管理シート!AB219:'分岐管理シート'!AE219)=0,"error",""))</f>
        <v/>
      </c>
      <c r="BZ219" s="278" t="str">
        <f>IF(F219="","",IF(AND(AE219="○",分岐管理シート!AF219=0),"error",""))</f>
        <v/>
      </c>
      <c r="CA219" s="283" t="str">
        <f>IF(F219="","",IF(AND(分岐管理シート!AE219&lt;2,実施計画様式!AF219&lt;&gt;""),"error",""))</f>
        <v/>
      </c>
      <c r="CB219" s="282" t="str">
        <f>IF(F219="","",IF(AND(分岐管理シート!D219=1,分岐管理シート!AG219&gt;0,分岐管理シート!AG219&lt;24),"","error"))</f>
        <v/>
      </c>
      <c r="CC219" s="283"/>
      <c r="CD219" s="283" t="str">
        <f>IF(F219="","",IF(OR(分岐管理シート!AI219&lt;14,分岐管理シート!AI219&gt;25,分岐管理シート!AI219&gt;分岐管理シート!AJ219,分岐管理シート!AI219&gt;分岐管理シート!AK219),"error",""))</f>
        <v/>
      </c>
      <c r="CE219" s="283" t="str">
        <f>IF(F219="","",IF(OR(分岐管理シート!AJ219&lt;14,分岐管理シート!AJ219&gt;25,分岐管理シート!AJ219&lt;分岐管理シート!AI219,分岐管理シート!AJ219&gt;分岐管理シート!AK219),"error",""))</f>
        <v/>
      </c>
      <c r="CF219" s="282" t="str">
        <f>IF(F219="","",IF(OR(分岐管理シート!AK219&lt;14,分岐管理シート!AK219&gt;26,分岐管理シート!AK219&lt;分岐管理シート!AI219,分岐管理シート!AK219&lt;分岐管理シート!AJ219),"error",""))</f>
        <v/>
      </c>
      <c r="CG219" s="283" t="str">
        <f>IF(F219="","",IF(AND(AD219="－",分岐管理シート!AK219&gt;25),"error",""))</f>
        <v/>
      </c>
      <c r="CH219" s="283"/>
      <c r="CI219" s="278" t="str">
        <f>IF(F219="","",IF(分岐管理シート!AM219&lt;1,"error",""))</f>
        <v/>
      </c>
      <c r="CJ219" s="283" t="str">
        <f>IF(F219="","",IF(分岐管理シート!AN219&lt;1,"error",""))</f>
        <v/>
      </c>
      <c r="CK219" s="287" t="str">
        <f t="shared" si="30"/>
        <v/>
      </c>
      <c r="CL219" s="283" t="str">
        <f>IF(F219="","",IF(AND(SUM(分岐管理シート!AO219:AR219)&gt;180,分岐管理シート!AS219&lt;1),"error",""))</f>
        <v/>
      </c>
      <c r="CM219" s="283" t="str">
        <f>IF(F219="","",IF(AND(分岐管理シート!D219=1,分岐管理シート!BB219&gt;0,分岐管理シート!BB219&lt;7),"","error"))</f>
        <v/>
      </c>
      <c r="CN219" s="286"/>
      <c r="CO219" s="283" t="str">
        <f>IF(分岐管理シート!BP219=0,"","error")</f>
        <v/>
      </c>
      <c r="CP219" s="340" t="str">
        <f>IF(AND(F219="",SUM(分岐管理シート!D219:BB219)&gt;0),"error","")</f>
        <v/>
      </c>
    </row>
    <row r="220" spans="1:94" ht="55.05" customHeight="1">
      <c r="A220" s="29"/>
      <c r="B220" s="30"/>
      <c r="C220" s="130">
        <v>148</v>
      </c>
      <c r="D220" s="386"/>
      <c r="E220" s="386"/>
      <c r="F220" s="174"/>
      <c r="G220" s="174"/>
      <c r="H220" s="173"/>
      <c r="I220" s="174"/>
      <c r="J220" s="173"/>
      <c r="K220" s="174"/>
      <c r="L220" s="174"/>
      <c r="M220" s="174"/>
      <c r="N220" s="387"/>
      <c r="O220" s="174"/>
      <c r="P220" s="398"/>
      <c r="Q220" s="388"/>
      <c r="R220" s="389">
        <f t="shared" si="22"/>
        <v>0</v>
      </c>
      <c r="S220" s="390">
        <f t="shared" si="32"/>
        <v>0</v>
      </c>
      <c r="T220" s="391"/>
      <c r="U220" s="458"/>
      <c r="V220" s="458"/>
      <c r="W220" s="458"/>
      <c r="X220" s="458"/>
      <c r="Y220" s="391"/>
      <c r="Z220" s="391"/>
      <c r="AA220" s="173"/>
      <c r="AB220" s="174"/>
      <c r="AC220" s="392"/>
      <c r="AD220" s="392"/>
      <c r="AE220" s="392"/>
      <c r="AF220" s="393"/>
      <c r="AG220" s="393"/>
      <c r="AH220" s="393"/>
      <c r="AI220" s="173"/>
      <c r="AJ220" s="173"/>
      <c r="AK220" s="173"/>
      <c r="AL220" s="394"/>
      <c r="AM220" s="173"/>
      <c r="AN220" s="173"/>
      <c r="AO220" s="387"/>
      <c r="AP220" s="174"/>
      <c r="AQ220" s="174"/>
      <c r="AR220" s="174"/>
      <c r="AS220" s="395"/>
      <c r="AT220" s="396"/>
      <c r="AU220" s="396"/>
      <c r="AV220" s="396"/>
      <c r="AW220" s="396"/>
      <c r="AX220" s="396"/>
      <c r="AY220" s="396"/>
      <c r="AZ220" s="396"/>
      <c r="BA220" s="396"/>
      <c r="BB220" s="397"/>
      <c r="BC220" s="395"/>
      <c r="BD220" s="395"/>
      <c r="BE220" s="281" t="str">
        <f>IF(F220="","",IF(分岐管理シート!D220=1,"","error"))</f>
        <v/>
      </c>
      <c r="BF220" s="282" t="str">
        <f>IF(F220="","",IF(分岐管理シート!E220&gt;0,"","error"))</f>
        <v/>
      </c>
      <c r="BG220" s="283" t="str">
        <f>IF(F220="","",IF(分岐管理シート!G220=0,"error",""))</f>
        <v/>
      </c>
      <c r="BH220" s="283" t="str">
        <f>IF(F220="","",IF(分岐管理シート!H220=0,"error",""))</f>
        <v/>
      </c>
      <c r="BI220" s="284" t="str">
        <f>IF(F220="","",IF(分岐管理シート!I220=2,"","error"))</f>
        <v/>
      </c>
      <c r="BJ220" s="283" t="str">
        <f t="shared" si="23"/>
        <v/>
      </c>
      <c r="BK220" s="283" t="str">
        <f t="shared" si="24"/>
        <v/>
      </c>
      <c r="BL220" s="283" t="str">
        <f>IF(F220="","",IF(AND(分岐管理シート!D220=1,分岐管理シート!K220=1),"","error"))</f>
        <v/>
      </c>
      <c r="BM220" s="281" t="str">
        <f>IF(F220="","",IF(分岐管理シート!L220=2,"","error"))</f>
        <v/>
      </c>
      <c r="BN220" s="283" t="str">
        <f>IF(F220="","",IF(分岐管理シート!M220&lt;1,"error",""))</f>
        <v/>
      </c>
      <c r="BO220" s="283" t="str">
        <f>IF(F220="","",IF(AND(D220="R7_補正",分岐管理シート!M220&lt;12,分岐管理シート!M220&gt;0),"","error"))</f>
        <v/>
      </c>
      <c r="BP220" s="283" t="str">
        <f>IF(AND(分岐管理シート!M220&lt;&gt;1,SUM(分岐管理シート!N220:P220)&gt;0),"error","")</f>
        <v/>
      </c>
      <c r="BQ220" s="282" t="str">
        <f>IF(OR(AND(分岐管理シート!N220=0,OR(分岐管理シート!O220&lt;&gt;0,分岐管理シート!P220&lt;&gt;0)),AND(分岐管理シート!O220=0,分岐管理シート!P220&lt;&gt;0)),"error","")</f>
        <v/>
      </c>
      <c r="BR220" s="285" t="str" cm="1">
        <f t="array" ref="BR220">IF(SUMPRODUCT(COUNTIF(N220:P220,N220:P220))&gt;COUNTA(N220:P220),"error","")</f>
        <v/>
      </c>
      <c r="BS220" s="283" t="str">
        <f t="shared" si="25"/>
        <v/>
      </c>
      <c r="BT220" s="283" t="str">
        <f t="shared" si="26"/>
        <v/>
      </c>
      <c r="BU220" s="283" t="str">
        <f t="shared" si="27"/>
        <v/>
      </c>
      <c r="BV220" s="283" t="str">
        <f t="shared" si="28"/>
        <v/>
      </c>
      <c r="BW220" s="283" t="str">
        <f t="shared" si="31"/>
        <v/>
      </c>
      <c r="BX220" s="283" t="str">
        <f t="shared" si="29"/>
        <v/>
      </c>
      <c r="BY220" s="283" t="str">
        <f>IF(F220="","",IF(PRODUCT(分岐管理シート!AB220:'分岐管理シート'!AE220)=0,"error",""))</f>
        <v/>
      </c>
      <c r="BZ220" s="278" t="str">
        <f>IF(F220="","",IF(AND(AE220="○",分岐管理シート!AF220=0),"error",""))</f>
        <v/>
      </c>
      <c r="CA220" s="283" t="str">
        <f>IF(F220="","",IF(AND(分岐管理シート!AE220&lt;2,実施計画様式!AF220&lt;&gt;""),"error",""))</f>
        <v/>
      </c>
      <c r="CB220" s="282" t="str">
        <f>IF(F220="","",IF(AND(分岐管理シート!D220=1,分岐管理シート!AG220&gt;0,分岐管理シート!AG220&lt;24),"","error"))</f>
        <v/>
      </c>
      <c r="CC220" s="283"/>
      <c r="CD220" s="283" t="str">
        <f>IF(F220="","",IF(OR(分岐管理シート!AI220&lt;14,分岐管理シート!AI220&gt;25,分岐管理シート!AI220&gt;分岐管理シート!AJ220,分岐管理シート!AI220&gt;分岐管理シート!AK220),"error",""))</f>
        <v/>
      </c>
      <c r="CE220" s="283" t="str">
        <f>IF(F220="","",IF(OR(分岐管理シート!AJ220&lt;14,分岐管理シート!AJ220&gt;25,分岐管理シート!AJ220&lt;分岐管理シート!AI220,分岐管理シート!AJ220&gt;分岐管理シート!AK220),"error",""))</f>
        <v/>
      </c>
      <c r="CF220" s="282" t="str">
        <f>IF(F220="","",IF(OR(分岐管理シート!AK220&lt;14,分岐管理シート!AK220&gt;26,分岐管理シート!AK220&lt;分岐管理シート!AI220,分岐管理シート!AK220&lt;分岐管理シート!AJ220),"error",""))</f>
        <v/>
      </c>
      <c r="CG220" s="283" t="str">
        <f>IF(F220="","",IF(AND(AD220="－",分岐管理シート!AK220&gt;25),"error",""))</f>
        <v/>
      </c>
      <c r="CH220" s="283"/>
      <c r="CI220" s="278" t="str">
        <f>IF(F220="","",IF(分岐管理シート!AM220&lt;1,"error",""))</f>
        <v/>
      </c>
      <c r="CJ220" s="283" t="str">
        <f>IF(F220="","",IF(分岐管理シート!AN220&lt;1,"error",""))</f>
        <v/>
      </c>
      <c r="CK220" s="287" t="str">
        <f t="shared" si="30"/>
        <v/>
      </c>
      <c r="CL220" s="283" t="str">
        <f>IF(F220="","",IF(AND(SUM(分岐管理シート!AO220:AR220)&gt;180,分岐管理シート!AS220&lt;1),"error",""))</f>
        <v/>
      </c>
      <c r="CM220" s="283" t="str">
        <f>IF(F220="","",IF(AND(分岐管理シート!D220=1,分岐管理シート!BB220&gt;0,分岐管理シート!BB220&lt;7),"","error"))</f>
        <v/>
      </c>
      <c r="CN220" s="286"/>
      <c r="CO220" s="283" t="str">
        <f>IF(分岐管理シート!BP220=0,"","error")</f>
        <v/>
      </c>
      <c r="CP220" s="340" t="str">
        <f>IF(AND(F220="",SUM(分岐管理シート!D220:BB220)&gt;0),"error","")</f>
        <v/>
      </c>
    </row>
    <row r="221" spans="1:94" ht="55.05" customHeight="1">
      <c r="A221" s="29"/>
      <c r="B221" s="30"/>
      <c r="C221" s="130">
        <v>149</v>
      </c>
      <c r="D221" s="386"/>
      <c r="E221" s="386"/>
      <c r="F221" s="174"/>
      <c r="G221" s="174"/>
      <c r="H221" s="173"/>
      <c r="I221" s="174"/>
      <c r="J221" s="173"/>
      <c r="K221" s="174"/>
      <c r="L221" s="174"/>
      <c r="M221" s="174"/>
      <c r="N221" s="387"/>
      <c r="O221" s="174"/>
      <c r="P221" s="174"/>
      <c r="Q221" s="388"/>
      <c r="R221" s="389">
        <f t="shared" si="22"/>
        <v>0</v>
      </c>
      <c r="S221" s="390">
        <f t="shared" si="32"/>
        <v>0</v>
      </c>
      <c r="T221" s="391"/>
      <c r="U221" s="458"/>
      <c r="V221" s="458"/>
      <c r="W221" s="458"/>
      <c r="X221" s="458"/>
      <c r="Y221" s="391"/>
      <c r="Z221" s="391"/>
      <c r="AA221" s="173"/>
      <c r="AB221" s="174"/>
      <c r="AC221" s="392"/>
      <c r="AD221" s="392"/>
      <c r="AE221" s="392"/>
      <c r="AF221" s="393"/>
      <c r="AG221" s="393"/>
      <c r="AH221" s="393"/>
      <c r="AI221" s="173"/>
      <c r="AJ221" s="173"/>
      <c r="AK221" s="173"/>
      <c r="AL221" s="394"/>
      <c r="AM221" s="173"/>
      <c r="AN221" s="173"/>
      <c r="AO221" s="387"/>
      <c r="AP221" s="174"/>
      <c r="AQ221" s="174"/>
      <c r="AR221" s="174"/>
      <c r="AS221" s="395"/>
      <c r="AT221" s="396"/>
      <c r="AU221" s="396"/>
      <c r="AV221" s="396"/>
      <c r="AW221" s="396"/>
      <c r="AX221" s="396"/>
      <c r="AY221" s="396"/>
      <c r="AZ221" s="396"/>
      <c r="BA221" s="396"/>
      <c r="BB221" s="397"/>
      <c r="BC221" s="395"/>
      <c r="BD221" s="395"/>
      <c r="BE221" s="281" t="str">
        <f>IF(F221="","",IF(分岐管理シート!D221=1,"","error"))</f>
        <v/>
      </c>
      <c r="BF221" s="282" t="str">
        <f>IF(F221="","",IF(分岐管理シート!E221&gt;0,"","error"))</f>
        <v/>
      </c>
      <c r="BG221" s="283" t="str">
        <f>IF(F221="","",IF(分岐管理シート!G221=0,"error",""))</f>
        <v/>
      </c>
      <c r="BH221" s="283" t="str">
        <f>IF(F221="","",IF(分岐管理シート!H221=0,"error",""))</f>
        <v/>
      </c>
      <c r="BI221" s="284" t="str">
        <f>IF(F221="","",IF(分岐管理シート!I221=2,"","error"))</f>
        <v/>
      </c>
      <c r="BJ221" s="283" t="str">
        <f t="shared" si="23"/>
        <v/>
      </c>
      <c r="BK221" s="283" t="str">
        <f t="shared" si="24"/>
        <v/>
      </c>
      <c r="BL221" s="283" t="str">
        <f>IF(F221="","",IF(AND(分岐管理シート!D221=1,分岐管理シート!K221=1),"","error"))</f>
        <v/>
      </c>
      <c r="BM221" s="281" t="str">
        <f>IF(F221="","",IF(分岐管理シート!L221=2,"","error"))</f>
        <v/>
      </c>
      <c r="BN221" s="283" t="str">
        <f>IF(F221="","",IF(分岐管理シート!M221&lt;1,"error",""))</f>
        <v/>
      </c>
      <c r="BO221" s="283" t="str">
        <f>IF(F221="","",IF(AND(D221="R7_補正",分岐管理シート!M221&lt;12,分岐管理シート!M221&gt;0),"","error"))</f>
        <v/>
      </c>
      <c r="BP221" s="283" t="str">
        <f>IF(AND(分岐管理シート!M221&lt;&gt;1,SUM(分岐管理シート!N221:P221)&gt;0),"error","")</f>
        <v/>
      </c>
      <c r="BQ221" s="282" t="str">
        <f>IF(OR(AND(分岐管理シート!N221=0,OR(分岐管理シート!O221&lt;&gt;0,分岐管理シート!P221&lt;&gt;0)),AND(分岐管理シート!O221=0,分岐管理シート!P221&lt;&gt;0)),"error","")</f>
        <v/>
      </c>
      <c r="BR221" s="285" t="str" cm="1">
        <f t="array" ref="BR221">IF(SUMPRODUCT(COUNTIF(N221:P221,N221:P221))&gt;COUNTA(N221:P221),"error","")</f>
        <v/>
      </c>
      <c r="BS221" s="283" t="str">
        <f t="shared" si="25"/>
        <v/>
      </c>
      <c r="BT221" s="283" t="str">
        <f t="shared" si="26"/>
        <v/>
      </c>
      <c r="BU221" s="283" t="str">
        <f t="shared" si="27"/>
        <v/>
      </c>
      <c r="BV221" s="283" t="str">
        <f t="shared" si="28"/>
        <v/>
      </c>
      <c r="BW221" s="283" t="str">
        <f t="shared" si="31"/>
        <v/>
      </c>
      <c r="BX221" s="283" t="str">
        <f t="shared" si="29"/>
        <v/>
      </c>
      <c r="BY221" s="283" t="str">
        <f>IF(F221="","",IF(PRODUCT(分岐管理シート!AB221:'分岐管理シート'!AE221)=0,"error",""))</f>
        <v/>
      </c>
      <c r="BZ221" s="278" t="str">
        <f>IF(F221="","",IF(AND(AE221="○",分岐管理シート!AF221=0),"error",""))</f>
        <v/>
      </c>
      <c r="CA221" s="283" t="str">
        <f>IF(F221="","",IF(AND(分岐管理シート!AE221&lt;2,実施計画様式!AF221&lt;&gt;""),"error",""))</f>
        <v/>
      </c>
      <c r="CB221" s="282" t="str">
        <f>IF(F221="","",IF(AND(分岐管理シート!D221=1,分岐管理シート!AG221&gt;0,分岐管理シート!AG221&lt;24),"","error"))</f>
        <v/>
      </c>
      <c r="CC221" s="283"/>
      <c r="CD221" s="283" t="str">
        <f>IF(F221="","",IF(OR(分岐管理シート!AI221&lt;14,分岐管理シート!AI221&gt;25,分岐管理シート!AI221&gt;分岐管理シート!AJ221,分岐管理シート!AI221&gt;分岐管理シート!AK221),"error",""))</f>
        <v/>
      </c>
      <c r="CE221" s="283" t="str">
        <f>IF(F221="","",IF(OR(分岐管理シート!AJ221&lt;14,分岐管理シート!AJ221&gt;25,分岐管理シート!AJ221&lt;分岐管理シート!AI221,分岐管理シート!AJ221&gt;分岐管理シート!AK221),"error",""))</f>
        <v/>
      </c>
      <c r="CF221" s="282" t="str">
        <f>IF(F221="","",IF(OR(分岐管理シート!AK221&lt;14,分岐管理シート!AK221&gt;26,分岐管理シート!AK221&lt;分岐管理シート!AI221,分岐管理シート!AK221&lt;分岐管理シート!AJ221),"error",""))</f>
        <v/>
      </c>
      <c r="CG221" s="283" t="str">
        <f>IF(F221="","",IF(AND(AD221="－",分岐管理シート!AK221&gt;25),"error",""))</f>
        <v/>
      </c>
      <c r="CH221" s="283"/>
      <c r="CI221" s="278" t="str">
        <f>IF(F221="","",IF(分岐管理シート!AM221&lt;1,"error",""))</f>
        <v/>
      </c>
      <c r="CJ221" s="283" t="str">
        <f>IF(F221="","",IF(分岐管理シート!AN221&lt;1,"error",""))</f>
        <v/>
      </c>
      <c r="CK221" s="287" t="str">
        <f t="shared" si="30"/>
        <v/>
      </c>
      <c r="CL221" s="283" t="str">
        <f>IF(F221="","",IF(AND(SUM(分岐管理シート!AO221:AR221)&gt;180,分岐管理シート!AS221&lt;1),"error",""))</f>
        <v/>
      </c>
      <c r="CM221" s="283" t="str">
        <f>IF(F221="","",IF(AND(分岐管理シート!D221=1,分岐管理シート!BB221&gt;0,分岐管理シート!BB221&lt;7),"","error"))</f>
        <v/>
      </c>
      <c r="CN221" s="286"/>
      <c r="CO221" s="283" t="str">
        <f>IF(分岐管理シート!BP221=0,"","error")</f>
        <v/>
      </c>
      <c r="CP221" s="340" t="str">
        <f>IF(AND(F221="",SUM(分岐管理シート!D221:BB221)&gt;0),"error","")</f>
        <v/>
      </c>
    </row>
    <row r="222" spans="1:94" ht="55.05" customHeight="1">
      <c r="A222" s="29"/>
      <c r="B222" s="30"/>
      <c r="C222" s="130">
        <v>150</v>
      </c>
      <c r="D222" s="386"/>
      <c r="E222" s="386"/>
      <c r="F222" s="174"/>
      <c r="G222" s="174"/>
      <c r="H222" s="173"/>
      <c r="I222" s="174"/>
      <c r="J222" s="173"/>
      <c r="K222" s="174"/>
      <c r="L222" s="174"/>
      <c r="M222" s="174"/>
      <c r="N222" s="387"/>
      <c r="O222" s="174"/>
      <c r="P222" s="398"/>
      <c r="Q222" s="388"/>
      <c r="R222" s="389">
        <f t="shared" si="22"/>
        <v>0</v>
      </c>
      <c r="S222" s="390">
        <f t="shared" si="32"/>
        <v>0</v>
      </c>
      <c r="T222" s="391"/>
      <c r="U222" s="458"/>
      <c r="V222" s="458"/>
      <c r="W222" s="458"/>
      <c r="X222" s="458"/>
      <c r="Y222" s="391"/>
      <c r="Z222" s="391"/>
      <c r="AA222" s="173"/>
      <c r="AB222" s="174"/>
      <c r="AC222" s="392"/>
      <c r="AD222" s="392"/>
      <c r="AE222" s="392"/>
      <c r="AF222" s="393"/>
      <c r="AG222" s="393"/>
      <c r="AH222" s="393"/>
      <c r="AI222" s="173"/>
      <c r="AJ222" s="173"/>
      <c r="AK222" s="173"/>
      <c r="AL222" s="394"/>
      <c r="AM222" s="173"/>
      <c r="AN222" s="173"/>
      <c r="AO222" s="387"/>
      <c r="AP222" s="174"/>
      <c r="AQ222" s="174"/>
      <c r="AR222" s="174"/>
      <c r="AS222" s="395"/>
      <c r="AT222" s="396"/>
      <c r="AU222" s="396"/>
      <c r="AV222" s="396"/>
      <c r="AW222" s="396"/>
      <c r="AX222" s="396"/>
      <c r="AY222" s="396"/>
      <c r="AZ222" s="396"/>
      <c r="BA222" s="396"/>
      <c r="BB222" s="397"/>
      <c r="BC222" s="395"/>
      <c r="BD222" s="395"/>
      <c r="BE222" s="281" t="str">
        <f>IF(F222="","",IF(分岐管理シート!D222=1,"","error"))</f>
        <v/>
      </c>
      <c r="BF222" s="282" t="str">
        <f>IF(F222="","",IF(分岐管理シート!E222&gt;0,"","error"))</f>
        <v/>
      </c>
      <c r="BG222" s="283" t="str">
        <f>IF(F222="","",IF(分岐管理シート!G222=0,"error",""))</f>
        <v/>
      </c>
      <c r="BH222" s="283" t="str">
        <f>IF(F222="","",IF(分岐管理シート!H222=0,"error",""))</f>
        <v/>
      </c>
      <c r="BI222" s="284" t="str">
        <f>IF(F222="","",IF(分岐管理シート!I222=2,"","error"))</f>
        <v/>
      </c>
      <c r="BJ222" s="283" t="str">
        <f t="shared" si="23"/>
        <v/>
      </c>
      <c r="BK222" s="283" t="str">
        <f t="shared" si="24"/>
        <v/>
      </c>
      <c r="BL222" s="283" t="str">
        <f>IF(F222="","",IF(AND(分岐管理シート!D222=1,分岐管理シート!K222=1),"","error"))</f>
        <v/>
      </c>
      <c r="BM222" s="281" t="str">
        <f>IF(F222="","",IF(分岐管理シート!L222=2,"","error"))</f>
        <v/>
      </c>
      <c r="BN222" s="283" t="str">
        <f>IF(F222="","",IF(分岐管理シート!M222&lt;1,"error",""))</f>
        <v/>
      </c>
      <c r="BO222" s="283" t="str">
        <f>IF(F222="","",IF(AND(D222="R7_補正",分岐管理シート!M222&lt;12,分岐管理シート!M222&gt;0),"","error"))</f>
        <v/>
      </c>
      <c r="BP222" s="283" t="str">
        <f>IF(AND(分岐管理シート!M222&lt;&gt;1,SUM(分岐管理シート!N222:P222)&gt;0),"error","")</f>
        <v/>
      </c>
      <c r="BQ222" s="282" t="str">
        <f>IF(OR(AND(分岐管理シート!N222=0,OR(分岐管理シート!O222&lt;&gt;0,分岐管理シート!P222&lt;&gt;0)),AND(分岐管理シート!O222=0,分岐管理シート!P222&lt;&gt;0)),"error","")</f>
        <v/>
      </c>
      <c r="BR222" s="285" t="str" cm="1">
        <f t="array" ref="BR222">IF(SUMPRODUCT(COUNTIF(N222:P222,N222:P222))&gt;COUNTA(N222:P222),"error","")</f>
        <v/>
      </c>
      <c r="BS222" s="283" t="str">
        <f t="shared" si="25"/>
        <v/>
      </c>
      <c r="BT222" s="283" t="str">
        <f t="shared" si="26"/>
        <v/>
      </c>
      <c r="BU222" s="283" t="str">
        <f t="shared" si="27"/>
        <v/>
      </c>
      <c r="BV222" s="283" t="str">
        <f t="shared" si="28"/>
        <v/>
      </c>
      <c r="BW222" s="283" t="str">
        <f t="shared" si="31"/>
        <v/>
      </c>
      <c r="BX222" s="283" t="str">
        <f t="shared" si="29"/>
        <v/>
      </c>
      <c r="BY222" s="283" t="str">
        <f>IF(F222="","",IF(PRODUCT(分岐管理シート!AB222:'分岐管理シート'!AE222)=0,"error",""))</f>
        <v/>
      </c>
      <c r="BZ222" s="278" t="str">
        <f>IF(F222="","",IF(AND(AE222="○",分岐管理シート!AF222=0),"error",""))</f>
        <v/>
      </c>
      <c r="CA222" s="283" t="str">
        <f>IF(F222="","",IF(AND(分岐管理シート!AE222&lt;2,実施計画様式!AF222&lt;&gt;""),"error",""))</f>
        <v/>
      </c>
      <c r="CB222" s="282" t="str">
        <f>IF(F222="","",IF(AND(分岐管理シート!D222=1,分岐管理シート!AG222&gt;0,分岐管理シート!AG222&lt;24),"","error"))</f>
        <v/>
      </c>
      <c r="CC222" s="283"/>
      <c r="CD222" s="283" t="str">
        <f>IF(F222="","",IF(OR(分岐管理シート!AI222&lt;14,分岐管理シート!AI222&gt;25,分岐管理シート!AI222&gt;分岐管理シート!AJ222,分岐管理シート!AI222&gt;分岐管理シート!AK222),"error",""))</f>
        <v/>
      </c>
      <c r="CE222" s="283" t="str">
        <f>IF(F222="","",IF(OR(分岐管理シート!AJ222&lt;14,分岐管理シート!AJ222&gt;25,分岐管理シート!AJ222&lt;分岐管理シート!AI222,分岐管理シート!AJ222&gt;分岐管理シート!AK222),"error",""))</f>
        <v/>
      </c>
      <c r="CF222" s="282" t="str">
        <f>IF(F222="","",IF(OR(分岐管理シート!AK222&lt;14,分岐管理シート!AK222&gt;26,分岐管理シート!AK222&lt;分岐管理シート!AI222,分岐管理シート!AK222&lt;分岐管理シート!AJ222),"error",""))</f>
        <v/>
      </c>
      <c r="CG222" s="283" t="str">
        <f>IF(F222="","",IF(AND(AD222="－",分岐管理シート!AK222&gt;25),"error",""))</f>
        <v/>
      </c>
      <c r="CH222" s="283"/>
      <c r="CI222" s="278" t="str">
        <f>IF(F222="","",IF(分岐管理シート!AM222&lt;1,"error",""))</f>
        <v/>
      </c>
      <c r="CJ222" s="283" t="str">
        <f>IF(F222="","",IF(分岐管理シート!AN222&lt;1,"error",""))</f>
        <v/>
      </c>
      <c r="CK222" s="287" t="str">
        <f t="shared" si="30"/>
        <v/>
      </c>
      <c r="CL222" s="283" t="str">
        <f>IF(F222="","",IF(AND(SUM(分岐管理シート!AO222:AR222)&gt;180,分岐管理シート!AS222&lt;1),"error",""))</f>
        <v/>
      </c>
      <c r="CM222" s="283" t="str">
        <f>IF(F222="","",IF(AND(分岐管理シート!D222=1,分岐管理シート!BB222&gt;0,分岐管理シート!BB222&lt;7),"","error"))</f>
        <v/>
      </c>
      <c r="CN222" s="286"/>
      <c r="CO222" s="283" t="str">
        <f>IF(分岐管理シート!BP222=0,"","error")</f>
        <v/>
      </c>
      <c r="CP222" s="340" t="str">
        <f>IF(AND(F222="",SUM(分岐管理シート!D222:BB222)&gt;0),"error","")</f>
        <v/>
      </c>
    </row>
    <row r="223" spans="1:94" ht="55.05" customHeight="1">
      <c r="A223" s="29"/>
      <c r="B223" s="30"/>
      <c r="C223" s="130">
        <v>151</v>
      </c>
      <c r="D223" s="386"/>
      <c r="E223" s="386"/>
      <c r="F223" s="174"/>
      <c r="G223" s="174"/>
      <c r="H223" s="173"/>
      <c r="I223" s="174"/>
      <c r="J223" s="173"/>
      <c r="K223" s="174"/>
      <c r="L223" s="174"/>
      <c r="M223" s="174"/>
      <c r="N223" s="387"/>
      <c r="O223" s="174"/>
      <c r="P223" s="174"/>
      <c r="Q223" s="388"/>
      <c r="R223" s="389">
        <f t="shared" si="22"/>
        <v>0</v>
      </c>
      <c r="S223" s="390">
        <f t="shared" si="32"/>
        <v>0</v>
      </c>
      <c r="T223" s="391"/>
      <c r="U223" s="458"/>
      <c r="V223" s="458"/>
      <c r="W223" s="458"/>
      <c r="X223" s="458"/>
      <c r="Y223" s="391"/>
      <c r="Z223" s="391"/>
      <c r="AA223" s="173"/>
      <c r="AB223" s="174"/>
      <c r="AC223" s="392"/>
      <c r="AD223" s="392"/>
      <c r="AE223" s="392"/>
      <c r="AF223" s="393"/>
      <c r="AG223" s="393"/>
      <c r="AH223" s="393"/>
      <c r="AI223" s="173"/>
      <c r="AJ223" s="173"/>
      <c r="AK223" s="173"/>
      <c r="AL223" s="394"/>
      <c r="AM223" s="173"/>
      <c r="AN223" s="173"/>
      <c r="AO223" s="387"/>
      <c r="AP223" s="174"/>
      <c r="AQ223" s="174"/>
      <c r="AR223" s="174"/>
      <c r="AS223" s="395"/>
      <c r="AT223" s="396"/>
      <c r="AU223" s="396"/>
      <c r="AV223" s="396"/>
      <c r="AW223" s="396"/>
      <c r="AX223" s="396"/>
      <c r="AY223" s="396"/>
      <c r="AZ223" s="396"/>
      <c r="BA223" s="396"/>
      <c r="BB223" s="397"/>
      <c r="BC223" s="395"/>
      <c r="BD223" s="395"/>
      <c r="BE223" s="281" t="str">
        <f>IF(F223="","",IF(分岐管理シート!D223=1,"","error"))</f>
        <v/>
      </c>
      <c r="BF223" s="282" t="str">
        <f>IF(F223="","",IF(分岐管理シート!E223&gt;0,"","error"))</f>
        <v/>
      </c>
      <c r="BG223" s="283" t="str">
        <f>IF(F223="","",IF(分岐管理シート!G223=0,"error",""))</f>
        <v/>
      </c>
      <c r="BH223" s="283" t="str">
        <f>IF(F223="","",IF(分岐管理シート!H223=0,"error",""))</f>
        <v/>
      </c>
      <c r="BI223" s="284" t="str">
        <f>IF(F223="","",IF(分岐管理シート!I223=2,"","error"))</f>
        <v/>
      </c>
      <c r="BJ223" s="283" t="str">
        <f t="shared" si="23"/>
        <v/>
      </c>
      <c r="BK223" s="283" t="str">
        <f t="shared" si="24"/>
        <v/>
      </c>
      <c r="BL223" s="283" t="str">
        <f>IF(F223="","",IF(AND(分岐管理シート!D223=1,分岐管理シート!K223=1),"","error"))</f>
        <v/>
      </c>
      <c r="BM223" s="281" t="str">
        <f>IF(F223="","",IF(分岐管理シート!L223=2,"","error"))</f>
        <v/>
      </c>
      <c r="BN223" s="283" t="str">
        <f>IF(F223="","",IF(分岐管理シート!M223&lt;1,"error",""))</f>
        <v/>
      </c>
      <c r="BO223" s="283" t="str">
        <f>IF(F223="","",IF(AND(D223="R7_補正",分岐管理シート!M223&lt;12,分岐管理シート!M223&gt;0),"","error"))</f>
        <v/>
      </c>
      <c r="BP223" s="283" t="str">
        <f>IF(AND(分岐管理シート!M223&lt;&gt;1,SUM(分岐管理シート!N223:P223)&gt;0),"error","")</f>
        <v/>
      </c>
      <c r="BQ223" s="282" t="str">
        <f>IF(OR(AND(分岐管理シート!N223=0,OR(分岐管理シート!O223&lt;&gt;0,分岐管理シート!P223&lt;&gt;0)),AND(分岐管理シート!O223=0,分岐管理シート!P223&lt;&gt;0)),"error","")</f>
        <v/>
      </c>
      <c r="BR223" s="285" t="str" cm="1">
        <f t="array" ref="BR223">IF(SUMPRODUCT(COUNTIF(N223:P223,N223:P223))&gt;COUNTA(N223:P223),"error","")</f>
        <v/>
      </c>
      <c r="BS223" s="283" t="str">
        <f t="shared" si="25"/>
        <v/>
      </c>
      <c r="BT223" s="283" t="str">
        <f t="shared" si="26"/>
        <v/>
      </c>
      <c r="BU223" s="283" t="str">
        <f t="shared" si="27"/>
        <v/>
      </c>
      <c r="BV223" s="283" t="str">
        <f t="shared" si="28"/>
        <v/>
      </c>
      <c r="BW223" s="283" t="str">
        <f t="shared" si="31"/>
        <v/>
      </c>
      <c r="BX223" s="283" t="str">
        <f t="shared" si="29"/>
        <v/>
      </c>
      <c r="BY223" s="283" t="str">
        <f>IF(F223="","",IF(PRODUCT(分岐管理シート!AB223:'分岐管理シート'!AE223)=0,"error",""))</f>
        <v/>
      </c>
      <c r="BZ223" s="278" t="str">
        <f>IF(F223="","",IF(AND(AE223="○",分岐管理シート!AF223=0),"error",""))</f>
        <v/>
      </c>
      <c r="CA223" s="283" t="str">
        <f>IF(F223="","",IF(AND(分岐管理シート!AE223&lt;2,実施計画様式!AF223&lt;&gt;""),"error",""))</f>
        <v/>
      </c>
      <c r="CB223" s="282" t="str">
        <f>IF(F223="","",IF(AND(分岐管理シート!D223=1,分岐管理シート!AG223&gt;0,分岐管理シート!AG223&lt;24),"","error"))</f>
        <v/>
      </c>
      <c r="CC223" s="283"/>
      <c r="CD223" s="283" t="str">
        <f>IF(F223="","",IF(OR(分岐管理シート!AI223&lt;14,分岐管理シート!AI223&gt;25,分岐管理シート!AI223&gt;分岐管理シート!AJ223,分岐管理シート!AI223&gt;分岐管理シート!AK223),"error",""))</f>
        <v/>
      </c>
      <c r="CE223" s="283" t="str">
        <f>IF(F223="","",IF(OR(分岐管理シート!AJ223&lt;14,分岐管理シート!AJ223&gt;25,分岐管理シート!AJ223&lt;分岐管理シート!AI223,分岐管理シート!AJ223&gt;分岐管理シート!AK223),"error",""))</f>
        <v/>
      </c>
      <c r="CF223" s="282" t="str">
        <f>IF(F223="","",IF(OR(分岐管理シート!AK223&lt;14,分岐管理シート!AK223&gt;26,分岐管理シート!AK223&lt;分岐管理シート!AI223,分岐管理シート!AK223&lt;分岐管理シート!AJ223),"error",""))</f>
        <v/>
      </c>
      <c r="CG223" s="283" t="str">
        <f>IF(F223="","",IF(AND(AD223="－",分岐管理シート!AK223&gt;25),"error",""))</f>
        <v/>
      </c>
      <c r="CH223" s="283"/>
      <c r="CI223" s="278" t="str">
        <f>IF(F223="","",IF(分岐管理シート!AM223&lt;1,"error",""))</f>
        <v/>
      </c>
      <c r="CJ223" s="283" t="str">
        <f>IF(F223="","",IF(分岐管理シート!AN223&lt;1,"error",""))</f>
        <v/>
      </c>
      <c r="CK223" s="287" t="str">
        <f t="shared" si="30"/>
        <v/>
      </c>
      <c r="CL223" s="283" t="str">
        <f>IF(F223="","",IF(AND(SUM(分岐管理シート!AO223:AR223)&gt;180,分岐管理シート!AS223&lt;1),"error",""))</f>
        <v/>
      </c>
      <c r="CM223" s="283" t="str">
        <f>IF(F223="","",IF(AND(分岐管理シート!D223=1,分岐管理シート!BB223&gt;0,分岐管理シート!BB223&lt;7),"","error"))</f>
        <v/>
      </c>
      <c r="CN223" s="286"/>
      <c r="CO223" s="283" t="str">
        <f>IF(分岐管理シート!BP223=0,"","error")</f>
        <v/>
      </c>
      <c r="CP223" s="340" t="str">
        <f>IF(AND(F223="",SUM(分岐管理シート!D223:BB223)&gt;0),"error","")</f>
        <v/>
      </c>
    </row>
    <row r="224" spans="1:94" ht="55.05" customHeight="1">
      <c r="A224" s="29"/>
      <c r="B224" s="30"/>
      <c r="C224" s="130">
        <v>152</v>
      </c>
      <c r="D224" s="386"/>
      <c r="E224" s="386"/>
      <c r="F224" s="174"/>
      <c r="G224" s="174"/>
      <c r="H224" s="173"/>
      <c r="I224" s="174"/>
      <c r="J224" s="173"/>
      <c r="K224" s="174"/>
      <c r="L224" s="174"/>
      <c r="M224" s="174"/>
      <c r="N224" s="387"/>
      <c r="O224" s="174"/>
      <c r="P224" s="398"/>
      <c r="Q224" s="388"/>
      <c r="R224" s="389">
        <f t="shared" si="22"/>
        <v>0</v>
      </c>
      <c r="S224" s="390">
        <f t="shared" si="32"/>
        <v>0</v>
      </c>
      <c r="T224" s="391"/>
      <c r="U224" s="458"/>
      <c r="V224" s="458"/>
      <c r="W224" s="458"/>
      <c r="X224" s="458"/>
      <c r="Y224" s="391"/>
      <c r="Z224" s="391"/>
      <c r="AA224" s="173"/>
      <c r="AB224" s="174"/>
      <c r="AC224" s="392"/>
      <c r="AD224" s="392"/>
      <c r="AE224" s="392"/>
      <c r="AF224" s="393"/>
      <c r="AG224" s="393"/>
      <c r="AH224" s="393"/>
      <c r="AI224" s="173"/>
      <c r="AJ224" s="173"/>
      <c r="AK224" s="173"/>
      <c r="AL224" s="394"/>
      <c r="AM224" s="173"/>
      <c r="AN224" s="173"/>
      <c r="AO224" s="387"/>
      <c r="AP224" s="174"/>
      <c r="AQ224" s="174"/>
      <c r="AR224" s="174"/>
      <c r="AS224" s="395"/>
      <c r="AT224" s="396"/>
      <c r="AU224" s="396"/>
      <c r="AV224" s="396"/>
      <c r="AW224" s="396"/>
      <c r="AX224" s="396"/>
      <c r="AY224" s="396"/>
      <c r="AZ224" s="396"/>
      <c r="BA224" s="396"/>
      <c r="BB224" s="397"/>
      <c r="BC224" s="395"/>
      <c r="BD224" s="395"/>
      <c r="BE224" s="281" t="str">
        <f>IF(F224="","",IF(分岐管理シート!D224=1,"","error"))</f>
        <v/>
      </c>
      <c r="BF224" s="282" t="str">
        <f>IF(F224="","",IF(分岐管理シート!E224&gt;0,"","error"))</f>
        <v/>
      </c>
      <c r="BG224" s="283" t="str">
        <f>IF(F224="","",IF(分岐管理シート!G224=0,"error",""))</f>
        <v/>
      </c>
      <c r="BH224" s="283" t="str">
        <f>IF(F224="","",IF(分岐管理シート!H224=0,"error",""))</f>
        <v/>
      </c>
      <c r="BI224" s="284" t="str">
        <f>IF(F224="","",IF(分岐管理シート!I224=2,"","error"))</f>
        <v/>
      </c>
      <c r="BJ224" s="283" t="str">
        <f t="shared" si="23"/>
        <v/>
      </c>
      <c r="BK224" s="283" t="str">
        <f t="shared" si="24"/>
        <v/>
      </c>
      <c r="BL224" s="283" t="str">
        <f>IF(F224="","",IF(AND(分岐管理シート!D224=1,分岐管理シート!K224=1),"","error"))</f>
        <v/>
      </c>
      <c r="BM224" s="281" t="str">
        <f>IF(F224="","",IF(分岐管理シート!L224=2,"","error"))</f>
        <v/>
      </c>
      <c r="BN224" s="283" t="str">
        <f>IF(F224="","",IF(分岐管理シート!M224&lt;1,"error",""))</f>
        <v/>
      </c>
      <c r="BO224" s="283" t="str">
        <f>IF(F224="","",IF(AND(D224="R7_補正",分岐管理シート!M224&lt;12,分岐管理シート!M224&gt;0),"","error"))</f>
        <v/>
      </c>
      <c r="BP224" s="283" t="str">
        <f>IF(AND(分岐管理シート!M224&lt;&gt;1,SUM(分岐管理シート!N224:P224)&gt;0),"error","")</f>
        <v/>
      </c>
      <c r="BQ224" s="282" t="str">
        <f>IF(OR(AND(分岐管理シート!N224=0,OR(分岐管理シート!O224&lt;&gt;0,分岐管理シート!P224&lt;&gt;0)),AND(分岐管理シート!O224=0,分岐管理シート!P224&lt;&gt;0)),"error","")</f>
        <v/>
      </c>
      <c r="BR224" s="285" t="str" cm="1">
        <f t="array" ref="BR224">IF(SUMPRODUCT(COUNTIF(N224:P224,N224:P224))&gt;COUNTA(N224:P224),"error","")</f>
        <v/>
      </c>
      <c r="BS224" s="283" t="str">
        <f t="shared" si="25"/>
        <v/>
      </c>
      <c r="BT224" s="283" t="str">
        <f t="shared" si="26"/>
        <v/>
      </c>
      <c r="BU224" s="283" t="str">
        <f t="shared" si="27"/>
        <v/>
      </c>
      <c r="BV224" s="283" t="str">
        <f t="shared" si="28"/>
        <v/>
      </c>
      <c r="BW224" s="283" t="str">
        <f t="shared" si="31"/>
        <v/>
      </c>
      <c r="BX224" s="283" t="str">
        <f t="shared" si="29"/>
        <v/>
      </c>
      <c r="BY224" s="283" t="str">
        <f>IF(F224="","",IF(PRODUCT(分岐管理シート!AB224:'分岐管理シート'!AE224)=0,"error",""))</f>
        <v/>
      </c>
      <c r="BZ224" s="278" t="str">
        <f>IF(F224="","",IF(AND(AE224="○",分岐管理シート!AF224=0),"error",""))</f>
        <v/>
      </c>
      <c r="CA224" s="283" t="str">
        <f>IF(F224="","",IF(AND(分岐管理シート!AE224&lt;2,実施計画様式!AF224&lt;&gt;""),"error",""))</f>
        <v/>
      </c>
      <c r="CB224" s="282" t="str">
        <f>IF(F224="","",IF(AND(分岐管理シート!D224=1,分岐管理シート!AG224&gt;0,分岐管理シート!AG224&lt;24),"","error"))</f>
        <v/>
      </c>
      <c r="CC224" s="283"/>
      <c r="CD224" s="283" t="str">
        <f>IF(F224="","",IF(OR(分岐管理シート!AI224&lt;14,分岐管理シート!AI224&gt;25,分岐管理シート!AI224&gt;分岐管理シート!AJ224,分岐管理シート!AI224&gt;分岐管理シート!AK224),"error",""))</f>
        <v/>
      </c>
      <c r="CE224" s="283" t="str">
        <f>IF(F224="","",IF(OR(分岐管理シート!AJ224&lt;14,分岐管理シート!AJ224&gt;25,分岐管理シート!AJ224&lt;分岐管理シート!AI224,分岐管理シート!AJ224&gt;分岐管理シート!AK224),"error",""))</f>
        <v/>
      </c>
      <c r="CF224" s="282" t="str">
        <f>IF(F224="","",IF(OR(分岐管理シート!AK224&lt;14,分岐管理シート!AK224&gt;26,分岐管理シート!AK224&lt;分岐管理シート!AI224,分岐管理シート!AK224&lt;分岐管理シート!AJ224),"error",""))</f>
        <v/>
      </c>
      <c r="CG224" s="283" t="str">
        <f>IF(F224="","",IF(AND(AD224="－",分岐管理シート!AK224&gt;25),"error",""))</f>
        <v/>
      </c>
      <c r="CH224" s="283"/>
      <c r="CI224" s="278" t="str">
        <f>IF(F224="","",IF(分岐管理シート!AM224&lt;1,"error",""))</f>
        <v/>
      </c>
      <c r="CJ224" s="283" t="str">
        <f>IF(F224="","",IF(分岐管理シート!AN224&lt;1,"error",""))</f>
        <v/>
      </c>
      <c r="CK224" s="287" t="str">
        <f t="shared" si="30"/>
        <v/>
      </c>
      <c r="CL224" s="283" t="str">
        <f>IF(F224="","",IF(AND(SUM(分岐管理シート!AO224:AR224)&gt;180,分岐管理シート!AS224&lt;1),"error",""))</f>
        <v/>
      </c>
      <c r="CM224" s="283" t="str">
        <f>IF(F224="","",IF(AND(分岐管理シート!D224=1,分岐管理シート!BB224&gt;0,分岐管理シート!BB224&lt;7),"","error"))</f>
        <v/>
      </c>
      <c r="CN224" s="286"/>
      <c r="CO224" s="283" t="str">
        <f>IF(分岐管理シート!BP224=0,"","error")</f>
        <v/>
      </c>
      <c r="CP224" s="340" t="str">
        <f>IF(AND(F224="",SUM(分岐管理シート!D224:BB224)&gt;0),"error","")</f>
        <v/>
      </c>
    </row>
    <row r="225" spans="1:94" ht="55.05" customHeight="1">
      <c r="A225" s="29"/>
      <c r="B225" s="30"/>
      <c r="C225" s="130">
        <v>153</v>
      </c>
      <c r="D225" s="386"/>
      <c r="E225" s="386"/>
      <c r="F225" s="174"/>
      <c r="G225" s="174"/>
      <c r="H225" s="173"/>
      <c r="I225" s="174"/>
      <c r="J225" s="173"/>
      <c r="K225" s="174"/>
      <c r="L225" s="174"/>
      <c r="M225" s="174"/>
      <c r="N225" s="387"/>
      <c r="O225" s="174"/>
      <c r="P225" s="174"/>
      <c r="Q225" s="388"/>
      <c r="R225" s="389">
        <f t="shared" si="22"/>
        <v>0</v>
      </c>
      <c r="S225" s="390">
        <f t="shared" si="32"/>
        <v>0</v>
      </c>
      <c r="T225" s="391"/>
      <c r="U225" s="458"/>
      <c r="V225" s="458"/>
      <c r="W225" s="458"/>
      <c r="X225" s="458"/>
      <c r="Y225" s="391"/>
      <c r="Z225" s="391"/>
      <c r="AA225" s="173"/>
      <c r="AB225" s="174"/>
      <c r="AC225" s="392"/>
      <c r="AD225" s="392"/>
      <c r="AE225" s="392"/>
      <c r="AF225" s="393"/>
      <c r="AG225" s="393"/>
      <c r="AH225" s="393"/>
      <c r="AI225" s="173"/>
      <c r="AJ225" s="173"/>
      <c r="AK225" s="173"/>
      <c r="AL225" s="394"/>
      <c r="AM225" s="173"/>
      <c r="AN225" s="173"/>
      <c r="AO225" s="387"/>
      <c r="AP225" s="174"/>
      <c r="AQ225" s="174"/>
      <c r="AR225" s="174"/>
      <c r="AS225" s="395"/>
      <c r="AT225" s="396"/>
      <c r="AU225" s="396"/>
      <c r="AV225" s="396"/>
      <c r="AW225" s="396"/>
      <c r="AX225" s="396"/>
      <c r="AY225" s="396"/>
      <c r="AZ225" s="396"/>
      <c r="BA225" s="396"/>
      <c r="BB225" s="397"/>
      <c r="BC225" s="395"/>
      <c r="BD225" s="395"/>
      <c r="BE225" s="281" t="str">
        <f>IF(F225="","",IF(分岐管理シート!D225=1,"","error"))</f>
        <v/>
      </c>
      <c r="BF225" s="282" t="str">
        <f>IF(F225="","",IF(分岐管理シート!E225&gt;0,"","error"))</f>
        <v/>
      </c>
      <c r="BG225" s="283" t="str">
        <f>IF(F225="","",IF(分岐管理シート!G225=0,"error",""))</f>
        <v/>
      </c>
      <c r="BH225" s="283" t="str">
        <f>IF(F225="","",IF(分岐管理シート!H225=0,"error",""))</f>
        <v/>
      </c>
      <c r="BI225" s="284" t="str">
        <f>IF(F225="","",IF(分岐管理シート!I225=2,"","error"))</f>
        <v/>
      </c>
      <c r="BJ225" s="283" t="str">
        <f t="shared" si="23"/>
        <v/>
      </c>
      <c r="BK225" s="283" t="str">
        <f t="shared" si="24"/>
        <v/>
      </c>
      <c r="BL225" s="283" t="str">
        <f>IF(F225="","",IF(AND(分岐管理シート!D225=1,分岐管理シート!K225=1),"","error"))</f>
        <v/>
      </c>
      <c r="BM225" s="281" t="str">
        <f>IF(F225="","",IF(分岐管理シート!L225=2,"","error"))</f>
        <v/>
      </c>
      <c r="BN225" s="283" t="str">
        <f>IF(F225="","",IF(分岐管理シート!M225&lt;1,"error",""))</f>
        <v/>
      </c>
      <c r="BO225" s="283" t="str">
        <f>IF(F225="","",IF(AND(D225="R7_補正",分岐管理シート!M225&lt;12,分岐管理シート!M225&gt;0),"","error"))</f>
        <v/>
      </c>
      <c r="BP225" s="283" t="str">
        <f>IF(AND(分岐管理シート!M225&lt;&gt;1,SUM(分岐管理シート!N225:P225)&gt;0),"error","")</f>
        <v/>
      </c>
      <c r="BQ225" s="282" t="str">
        <f>IF(OR(AND(分岐管理シート!N225=0,OR(分岐管理シート!O225&lt;&gt;0,分岐管理シート!P225&lt;&gt;0)),AND(分岐管理シート!O225=0,分岐管理シート!P225&lt;&gt;0)),"error","")</f>
        <v/>
      </c>
      <c r="BR225" s="285" t="str" cm="1">
        <f t="array" ref="BR225">IF(SUMPRODUCT(COUNTIF(N225:P225,N225:P225))&gt;COUNTA(N225:P225),"error","")</f>
        <v/>
      </c>
      <c r="BS225" s="283" t="str">
        <f t="shared" si="25"/>
        <v/>
      </c>
      <c r="BT225" s="283" t="str">
        <f t="shared" si="26"/>
        <v/>
      </c>
      <c r="BU225" s="283" t="str">
        <f t="shared" si="27"/>
        <v/>
      </c>
      <c r="BV225" s="283" t="str">
        <f t="shared" si="28"/>
        <v/>
      </c>
      <c r="BW225" s="283" t="str">
        <f t="shared" si="31"/>
        <v/>
      </c>
      <c r="BX225" s="283" t="str">
        <f t="shared" si="29"/>
        <v/>
      </c>
      <c r="BY225" s="283" t="str">
        <f>IF(F225="","",IF(PRODUCT(分岐管理シート!AB225:'分岐管理シート'!AE225)=0,"error",""))</f>
        <v/>
      </c>
      <c r="BZ225" s="278" t="str">
        <f>IF(F225="","",IF(AND(AE225="○",分岐管理シート!AF225=0),"error",""))</f>
        <v/>
      </c>
      <c r="CA225" s="283" t="str">
        <f>IF(F225="","",IF(AND(分岐管理シート!AE225&lt;2,実施計画様式!AF225&lt;&gt;""),"error",""))</f>
        <v/>
      </c>
      <c r="CB225" s="282" t="str">
        <f>IF(F225="","",IF(AND(分岐管理シート!D225=1,分岐管理シート!AG225&gt;0,分岐管理シート!AG225&lt;24),"","error"))</f>
        <v/>
      </c>
      <c r="CC225" s="283"/>
      <c r="CD225" s="283" t="str">
        <f>IF(F225="","",IF(OR(分岐管理シート!AI225&lt;14,分岐管理シート!AI225&gt;25,分岐管理シート!AI225&gt;分岐管理シート!AJ225,分岐管理シート!AI225&gt;分岐管理シート!AK225),"error",""))</f>
        <v/>
      </c>
      <c r="CE225" s="283" t="str">
        <f>IF(F225="","",IF(OR(分岐管理シート!AJ225&lt;14,分岐管理シート!AJ225&gt;25,分岐管理シート!AJ225&lt;分岐管理シート!AI225,分岐管理シート!AJ225&gt;分岐管理シート!AK225),"error",""))</f>
        <v/>
      </c>
      <c r="CF225" s="282" t="str">
        <f>IF(F225="","",IF(OR(分岐管理シート!AK225&lt;14,分岐管理シート!AK225&gt;26,分岐管理シート!AK225&lt;分岐管理シート!AI225,分岐管理シート!AK225&lt;分岐管理シート!AJ225),"error",""))</f>
        <v/>
      </c>
      <c r="CG225" s="283" t="str">
        <f>IF(F225="","",IF(AND(AD225="－",分岐管理シート!AK225&gt;25),"error",""))</f>
        <v/>
      </c>
      <c r="CH225" s="283"/>
      <c r="CI225" s="278" t="str">
        <f>IF(F225="","",IF(分岐管理シート!AM225&lt;1,"error",""))</f>
        <v/>
      </c>
      <c r="CJ225" s="283" t="str">
        <f>IF(F225="","",IF(分岐管理シート!AN225&lt;1,"error",""))</f>
        <v/>
      </c>
      <c r="CK225" s="287" t="str">
        <f t="shared" si="30"/>
        <v/>
      </c>
      <c r="CL225" s="283" t="str">
        <f>IF(F225="","",IF(AND(SUM(分岐管理シート!AO225:AR225)&gt;180,分岐管理シート!AS225&lt;1),"error",""))</f>
        <v/>
      </c>
      <c r="CM225" s="283" t="str">
        <f>IF(F225="","",IF(AND(分岐管理シート!D225=1,分岐管理シート!BB225&gt;0,分岐管理シート!BB225&lt;7),"","error"))</f>
        <v/>
      </c>
      <c r="CN225" s="286"/>
      <c r="CO225" s="283" t="str">
        <f>IF(分岐管理シート!BP225=0,"","error")</f>
        <v/>
      </c>
      <c r="CP225" s="340" t="str">
        <f>IF(AND(F225="",SUM(分岐管理シート!D225:BB225)&gt;0),"error","")</f>
        <v/>
      </c>
    </row>
    <row r="226" spans="1:94" ht="55.05" customHeight="1">
      <c r="A226" s="29"/>
      <c r="B226" s="30"/>
      <c r="C226" s="130">
        <v>154</v>
      </c>
      <c r="D226" s="386"/>
      <c r="E226" s="386"/>
      <c r="F226" s="174"/>
      <c r="G226" s="174"/>
      <c r="H226" s="173"/>
      <c r="I226" s="174"/>
      <c r="J226" s="173"/>
      <c r="K226" s="174"/>
      <c r="L226" s="174"/>
      <c r="M226" s="174"/>
      <c r="N226" s="387"/>
      <c r="O226" s="174"/>
      <c r="P226" s="398"/>
      <c r="Q226" s="388"/>
      <c r="R226" s="389">
        <f t="shared" si="22"/>
        <v>0</v>
      </c>
      <c r="S226" s="390">
        <f t="shared" si="32"/>
        <v>0</v>
      </c>
      <c r="T226" s="391"/>
      <c r="U226" s="458"/>
      <c r="V226" s="458"/>
      <c r="W226" s="458"/>
      <c r="X226" s="458"/>
      <c r="Y226" s="391"/>
      <c r="Z226" s="391"/>
      <c r="AA226" s="173"/>
      <c r="AB226" s="174"/>
      <c r="AC226" s="392"/>
      <c r="AD226" s="392"/>
      <c r="AE226" s="392"/>
      <c r="AF226" s="393"/>
      <c r="AG226" s="393"/>
      <c r="AH226" s="393"/>
      <c r="AI226" s="173"/>
      <c r="AJ226" s="173"/>
      <c r="AK226" s="173"/>
      <c r="AL226" s="394"/>
      <c r="AM226" s="173"/>
      <c r="AN226" s="173"/>
      <c r="AO226" s="387"/>
      <c r="AP226" s="174"/>
      <c r="AQ226" s="174"/>
      <c r="AR226" s="174"/>
      <c r="AS226" s="395"/>
      <c r="AT226" s="396"/>
      <c r="AU226" s="396"/>
      <c r="AV226" s="396"/>
      <c r="AW226" s="396"/>
      <c r="AX226" s="396"/>
      <c r="AY226" s="396"/>
      <c r="AZ226" s="396"/>
      <c r="BA226" s="396"/>
      <c r="BB226" s="397"/>
      <c r="BC226" s="395"/>
      <c r="BD226" s="395"/>
      <c r="BE226" s="281" t="str">
        <f>IF(F226="","",IF(分岐管理シート!D226=1,"","error"))</f>
        <v/>
      </c>
      <c r="BF226" s="282" t="str">
        <f>IF(F226="","",IF(分岐管理シート!E226&gt;0,"","error"))</f>
        <v/>
      </c>
      <c r="BG226" s="283" t="str">
        <f>IF(F226="","",IF(分岐管理シート!G226=0,"error",""))</f>
        <v/>
      </c>
      <c r="BH226" s="283" t="str">
        <f>IF(F226="","",IF(分岐管理シート!H226=0,"error",""))</f>
        <v/>
      </c>
      <c r="BI226" s="284" t="str">
        <f>IF(F226="","",IF(分岐管理シート!I226=2,"","error"))</f>
        <v/>
      </c>
      <c r="BJ226" s="283" t="str">
        <f t="shared" si="23"/>
        <v/>
      </c>
      <c r="BK226" s="283" t="str">
        <f t="shared" si="24"/>
        <v/>
      </c>
      <c r="BL226" s="283" t="str">
        <f>IF(F226="","",IF(AND(分岐管理シート!D226=1,分岐管理シート!K226=1),"","error"))</f>
        <v/>
      </c>
      <c r="BM226" s="281" t="str">
        <f>IF(F226="","",IF(分岐管理シート!L226=2,"","error"))</f>
        <v/>
      </c>
      <c r="BN226" s="283" t="str">
        <f>IF(F226="","",IF(分岐管理シート!M226&lt;1,"error",""))</f>
        <v/>
      </c>
      <c r="BO226" s="283" t="str">
        <f>IF(F226="","",IF(AND(D226="R7_補正",分岐管理シート!M226&lt;12,分岐管理シート!M226&gt;0),"","error"))</f>
        <v/>
      </c>
      <c r="BP226" s="283" t="str">
        <f>IF(AND(分岐管理シート!M226&lt;&gt;1,SUM(分岐管理シート!N226:P226)&gt;0),"error","")</f>
        <v/>
      </c>
      <c r="BQ226" s="282" t="str">
        <f>IF(OR(AND(分岐管理シート!N226=0,OR(分岐管理シート!O226&lt;&gt;0,分岐管理シート!P226&lt;&gt;0)),AND(分岐管理シート!O226=0,分岐管理シート!P226&lt;&gt;0)),"error","")</f>
        <v/>
      </c>
      <c r="BR226" s="285" t="str" cm="1">
        <f t="array" ref="BR226">IF(SUMPRODUCT(COUNTIF(N226:P226,N226:P226))&gt;COUNTA(N226:P226),"error","")</f>
        <v/>
      </c>
      <c r="BS226" s="283" t="str">
        <f t="shared" si="25"/>
        <v/>
      </c>
      <c r="BT226" s="283" t="str">
        <f t="shared" si="26"/>
        <v/>
      </c>
      <c r="BU226" s="283" t="str">
        <f t="shared" si="27"/>
        <v/>
      </c>
      <c r="BV226" s="283" t="str">
        <f t="shared" si="28"/>
        <v/>
      </c>
      <c r="BW226" s="283" t="str">
        <f t="shared" si="31"/>
        <v/>
      </c>
      <c r="BX226" s="283" t="str">
        <f t="shared" si="29"/>
        <v/>
      </c>
      <c r="BY226" s="283" t="str">
        <f>IF(F226="","",IF(PRODUCT(分岐管理シート!AB226:'分岐管理シート'!AE226)=0,"error",""))</f>
        <v/>
      </c>
      <c r="BZ226" s="278" t="str">
        <f>IF(F226="","",IF(AND(AE226="○",分岐管理シート!AF226=0),"error",""))</f>
        <v/>
      </c>
      <c r="CA226" s="283" t="str">
        <f>IF(F226="","",IF(AND(分岐管理シート!AE226&lt;2,実施計画様式!AF226&lt;&gt;""),"error",""))</f>
        <v/>
      </c>
      <c r="CB226" s="282" t="str">
        <f>IF(F226="","",IF(AND(分岐管理シート!D226=1,分岐管理シート!AG226&gt;0,分岐管理シート!AG226&lt;24),"","error"))</f>
        <v/>
      </c>
      <c r="CC226" s="283"/>
      <c r="CD226" s="283" t="str">
        <f>IF(F226="","",IF(OR(分岐管理シート!AI226&lt;14,分岐管理シート!AI226&gt;25,分岐管理シート!AI226&gt;分岐管理シート!AJ226,分岐管理シート!AI226&gt;分岐管理シート!AK226),"error",""))</f>
        <v/>
      </c>
      <c r="CE226" s="283" t="str">
        <f>IF(F226="","",IF(OR(分岐管理シート!AJ226&lt;14,分岐管理シート!AJ226&gt;25,分岐管理シート!AJ226&lt;分岐管理シート!AI226,分岐管理シート!AJ226&gt;分岐管理シート!AK226),"error",""))</f>
        <v/>
      </c>
      <c r="CF226" s="282" t="str">
        <f>IF(F226="","",IF(OR(分岐管理シート!AK226&lt;14,分岐管理シート!AK226&gt;26,分岐管理シート!AK226&lt;分岐管理シート!AI226,分岐管理シート!AK226&lt;分岐管理シート!AJ226),"error",""))</f>
        <v/>
      </c>
      <c r="CG226" s="283" t="str">
        <f>IF(F226="","",IF(AND(AD226="－",分岐管理シート!AK226&gt;25),"error",""))</f>
        <v/>
      </c>
      <c r="CH226" s="283"/>
      <c r="CI226" s="278" t="str">
        <f>IF(F226="","",IF(分岐管理シート!AM226&lt;1,"error",""))</f>
        <v/>
      </c>
      <c r="CJ226" s="283" t="str">
        <f>IF(F226="","",IF(分岐管理シート!AN226&lt;1,"error",""))</f>
        <v/>
      </c>
      <c r="CK226" s="287" t="str">
        <f t="shared" si="30"/>
        <v/>
      </c>
      <c r="CL226" s="283" t="str">
        <f>IF(F226="","",IF(AND(SUM(分岐管理シート!AO226:AR226)&gt;180,分岐管理シート!AS226&lt;1),"error",""))</f>
        <v/>
      </c>
      <c r="CM226" s="283" t="str">
        <f>IF(F226="","",IF(AND(分岐管理シート!D226=1,分岐管理シート!BB226&gt;0,分岐管理シート!BB226&lt;7),"","error"))</f>
        <v/>
      </c>
      <c r="CN226" s="286"/>
      <c r="CO226" s="283" t="str">
        <f>IF(分岐管理シート!BP226=0,"","error")</f>
        <v/>
      </c>
      <c r="CP226" s="340" t="str">
        <f>IF(AND(F226="",SUM(分岐管理シート!D226:BB226)&gt;0),"error","")</f>
        <v/>
      </c>
    </row>
    <row r="227" spans="1:94" ht="55.05" customHeight="1">
      <c r="A227" s="29"/>
      <c r="B227" s="30"/>
      <c r="C227" s="130">
        <v>155</v>
      </c>
      <c r="D227" s="386"/>
      <c r="E227" s="386"/>
      <c r="F227" s="174"/>
      <c r="G227" s="174"/>
      <c r="H227" s="173"/>
      <c r="I227" s="174"/>
      <c r="J227" s="173"/>
      <c r="K227" s="174"/>
      <c r="L227" s="174"/>
      <c r="M227" s="174"/>
      <c r="N227" s="387"/>
      <c r="O227" s="174"/>
      <c r="P227" s="174"/>
      <c r="Q227" s="388"/>
      <c r="R227" s="389">
        <f t="shared" si="22"/>
        <v>0</v>
      </c>
      <c r="S227" s="390">
        <f t="shared" si="32"/>
        <v>0</v>
      </c>
      <c r="T227" s="391"/>
      <c r="U227" s="458"/>
      <c r="V227" s="458"/>
      <c r="W227" s="458"/>
      <c r="X227" s="458"/>
      <c r="Y227" s="391"/>
      <c r="Z227" s="391"/>
      <c r="AA227" s="173"/>
      <c r="AB227" s="174"/>
      <c r="AC227" s="392"/>
      <c r="AD227" s="392"/>
      <c r="AE227" s="392"/>
      <c r="AF227" s="393"/>
      <c r="AG227" s="393"/>
      <c r="AH227" s="393"/>
      <c r="AI227" s="173"/>
      <c r="AJ227" s="173"/>
      <c r="AK227" s="173"/>
      <c r="AL227" s="394"/>
      <c r="AM227" s="173"/>
      <c r="AN227" s="173"/>
      <c r="AO227" s="387"/>
      <c r="AP227" s="174"/>
      <c r="AQ227" s="174"/>
      <c r="AR227" s="174"/>
      <c r="AS227" s="395"/>
      <c r="AT227" s="396"/>
      <c r="AU227" s="396"/>
      <c r="AV227" s="396"/>
      <c r="AW227" s="396"/>
      <c r="AX227" s="396"/>
      <c r="AY227" s="396"/>
      <c r="AZ227" s="396"/>
      <c r="BA227" s="396"/>
      <c r="BB227" s="397"/>
      <c r="BC227" s="395"/>
      <c r="BD227" s="395"/>
      <c r="BE227" s="281" t="str">
        <f>IF(F227="","",IF(分岐管理シート!D227=1,"","error"))</f>
        <v/>
      </c>
      <c r="BF227" s="282" t="str">
        <f>IF(F227="","",IF(分岐管理シート!E227&gt;0,"","error"))</f>
        <v/>
      </c>
      <c r="BG227" s="283" t="str">
        <f>IF(F227="","",IF(分岐管理シート!G227=0,"error",""))</f>
        <v/>
      </c>
      <c r="BH227" s="283" t="str">
        <f>IF(F227="","",IF(分岐管理シート!H227=0,"error",""))</f>
        <v/>
      </c>
      <c r="BI227" s="284" t="str">
        <f>IF(F227="","",IF(分岐管理シート!I227=2,"","error"))</f>
        <v/>
      </c>
      <c r="BJ227" s="283" t="str">
        <f t="shared" si="23"/>
        <v/>
      </c>
      <c r="BK227" s="283" t="str">
        <f t="shared" si="24"/>
        <v/>
      </c>
      <c r="BL227" s="283" t="str">
        <f>IF(F227="","",IF(AND(分岐管理シート!D227=1,分岐管理シート!K227=1),"","error"))</f>
        <v/>
      </c>
      <c r="BM227" s="281" t="str">
        <f>IF(F227="","",IF(分岐管理シート!L227=2,"","error"))</f>
        <v/>
      </c>
      <c r="BN227" s="283" t="str">
        <f>IF(F227="","",IF(分岐管理シート!M227&lt;1,"error",""))</f>
        <v/>
      </c>
      <c r="BO227" s="283" t="str">
        <f>IF(F227="","",IF(AND(D227="R7_補正",分岐管理シート!M227&lt;12,分岐管理シート!M227&gt;0),"","error"))</f>
        <v/>
      </c>
      <c r="BP227" s="283" t="str">
        <f>IF(AND(分岐管理シート!M227&lt;&gt;1,SUM(分岐管理シート!N227:P227)&gt;0),"error","")</f>
        <v/>
      </c>
      <c r="BQ227" s="282" t="str">
        <f>IF(OR(AND(分岐管理シート!N227=0,OR(分岐管理シート!O227&lt;&gt;0,分岐管理シート!P227&lt;&gt;0)),AND(分岐管理シート!O227=0,分岐管理シート!P227&lt;&gt;0)),"error","")</f>
        <v/>
      </c>
      <c r="BR227" s="285" t="str" cm="1">
        <f t="array" ref="BR227">IF(SUMPRODUCT(COUNTIF(N227:P227,N227:P227))&gt;COUNTA(N227:P227),"error","")</f>
        <v/>
      </c>
      <c r="BS227" s="283" t="str">
        <f t="shared" si="25"/>
        <v/>
      </c>
      <c r="BT227" s="283" t="str">
        <f t="shared" si="26"/>
        <v/>
      </c>
      <c r="BU227" s="283" t="str">
        <f t="shared" si="27"/>
        <v/>
      </c>
      <c r="BV227" s="283" t="str">
        <f t="shared" si="28"/>
        <v/>
      </c>
      <c r="BW227" s="283" t="str">
        <f t="shared" si="31"/>
        <v/>
      </c>
      <c r="BX227" s="283" t="str">
        <f t="shared" si="29"/>
        <v/>
      </c>
      <c r="BY227" s="283" t="str">
        <f>IF(F227="","",IF(PRODUCT(分岐管理シート!AB227:'分岐管理シート'!AE227)=0,"error",""))</f>
        <v/>
      </c>
      <c r="BZ227" s="278" t="str">
        <f>IF(F227="","",IF(AND(AE227="○",分岐管理シート!AF227=0),"error",""))</f>
        <v/>
      </c>
      <c r="CA227" s="283" t="str">
        <f>IF(F227="","",IF(AND(分岐管理シート!AE227&lt;2,実施計画様式!AF227&lt;&gt;""),"error",""))</f>
        <v/>
      </c>
      <c r="CB227" s="282" t="str">
        <f>IF(F227="","",IF(AND(分岐管理シート!D227=1,分岐管理シート!AG227&gt;0,分岐管理シート!AG227&lt;24),"","error"))</f>
        <v/>
      </c>
      <c r="CC227" s="283"/>
      <c r="CD227" s="283" t="str">
        <f>IF(F227="","",IF(OR(分岐管理シート!AI227&lt;14,分岐管理シート!AI227&gt;25,分岐管理シート!AI227&gt;分岐管理シート!AJ227,分岐管理シート!AI227&gt;分岐管理シート!AK227),"error",""))</f>
        <v/>
      </c>
      <c r="CE227" s="283" t="str">
        <f>IF(F227="","",IF(OR(分岐管理シート!AJ227&lt;14,分岐管理シート!AJ227&gt;25,分岐管理シート!AJ227&lt;分岐管理シート!AI227,分岐管理シート!AJ227&gt;分岐管理シート!AK227),"error",""))</f>
        <v/>
      </c>
      <c r="CF227" s="282" t="str">
        <f>IF(F227="","",IF(OR(分岐管理シート!AK227&lt;14,分岐管理シート!AK227&gt;26,分岐管理シート!AK227&lt;分岐管理シート!AI227,分岐管理シート!AK227&lt;分岐管理シート!AJ227),"error",""))</f>
        <v/>
      </c>
      <c r="CG227" s="283" t="str">
        <f>IF(F227="","",IF(AND(AD227="－",分岐管理シート!AK227&gt;25),"error",""))</f>
        <v/>
      </c>
      <c r="CH227" s="283"/>
      <c r="CI227" s="278" t="str">
        <f>IF(F227="","",IF(分岐管理シート!AM227&lt;1,"error",""))</f>
        <v/>
      </c>
      <c r="CJ227" s="283" t="str">
        <f>IF(F227="","",IF(分岐管理シート!AN227&lt;1,"error",""))</f>
        <v/>
      </c>
      <c r="CK227" s="287" t="str">
        <f t="shared" si="30"/>
        <v/>
      </c>
      <c r="CL227" s="283" t="str">
        <f>IF(F227="","",IF(AND(SUM(分岐管理シート!AO227:AR227)&gt;180,分岐管理シート!AS227&lt;1),"error",""))</f>
        <v/>
      </c>
      <c r="CM227" s="283" t="str">
        <f>IF(F227="","",IF(AND(分岐管理シート!D227=1,分岐管理シート!BB227&gt;0,分岐管理シート!BB227&lt;7),"","error"))</f>
        <v/>
      </c>
      <c r="CN227" s="286"/>
      <c r="CO227" s="283" t="str">
        <f>IF(分岐管理シート!BP227=0,"","error")</f>
        <v/>
      </c>
      <c r="CP227" s="340" t="str">
        <f>IF(AND(F227="",SUM(分岐管理シート!D227:BB227)&gt;0),"error","")</f>
        <v/>
      </c>
    </row>
    <row r="228" spans="1:94" ht="55.05" customHeight="1">
      <c r="A228" s="29"/>
      <c r="B228" s="30"/>
      <c r="C228" s="130">
        <v>156</v>
      </c>
      <c r="D228" s="386"/>
      <c r="E228" s="386"/>
      <c r="F228" s="174"/>
      <c r="G228" s="174"/>
      <c r="H228" s="173"/>
      <c r="I228" s="174"/>
      <c r="J228" s="173"/>
      <c r="K228" s="174"/>
      <c r="L228" s="174"/>
      <c r="M228" s="174"/>
      <c r="N228" s="387"/>
      <c r="O228" s="174"/>
      <c r="P228" s="398"/>
      <c r="Q228" s="388"/>
      <c r="R228" s="389">
        <f t="shared" si="22"/>
        <v>0</v>
      </c>
      <c r="S228" s="390">
        <f t="shared" si="32"/>
        <v>0</v>
      </c>
      <c r="T228" s="391"/>
      <c r="U228" s="458"/>
      <c r="V228" s="458"/>
      <c r="W228" s="458"/>
      <c r="X228" s="458"/>
      <c r="Y228" s="391"/>
      <c r="Z228" s="391"/>
      <c r="AA228" s="173"/>
      <c r="AB228" s="174"/>
      <c r="AC228" s="392"/>
      <c r="AD228" s="392"/>
      <c r="AE228" s="392"/>
      <c r="AF228" s="393"/>
      <c r="AG228" s="393"/>
      <c r="AH228" s="393"/>
      <c r="AI228" s="173"/>
      <c r="AJ228" s="173"/>
      <c r="AK228" s="173"/>
      <c r="AL228" s="394"/>
      <c r="AM228" s="173"/>
      <c r="AN228" s="173"/>
      <c r="AO228" s="387"/>
      <c r="AP228" s="174"/>
      <c r="AQ228" s="174"/>
      <c r="AR228" s="174"/>
      <c r="AS228" s="395"/>
      <c r="AT228" s="396"/>
      <c r="AU228" s="396"/>
      <c r="AV228" s="396"/>
      <c r="AW228" s="396"/>
      <c r="AX228" s="396"/>
      <c r="AY228" s="396"/>
      <c r="AZ228" s="396"/>
      <c r="BA228" s="396"/>
      <c r="BB228" s="397"/>
      <c r="BC228" s="395"/>
      <c r="BD228" s="395"/>
      <c r="BE228" s="281" t="str">
        <f>IF(F228="","",IF(分岐管理シート!D228=1,"","error"))</f>
        <v/>
      </c>
      <c r="BF228" s="282" t="str">
        <f>IF(F228="","",IF(分岐管理シート!E228&gt;0,"","error"))</f>
        <v/>
      </c>
      <c r="BG228" s="283" t="str">
        <f>IF(F228="","",IF(分岐管理シート!G228=0,"error",""))</f>
        <v/>
      </c>
      <c r="BH228" s="283" t="str">
        <f>IF(F228="","",IF(分岐管理シート!H228=0,"error",""))</f>
        <v/>
      </c>
      <c r="BI228" s="284" t="str">
        <f>IF(F228="","",IF(分岐管理シート!I228=2,"","error"))</f>
        <v/>
      </c>
      <c r="BJ228" s="283" t="str">
        <f t="shared" si="23"/>
        <v/>
      </c>
      <c r="BK228" s="283" t="str">
        <f t="shared" si="24"/>
        <v/>
      </c>
      <c r="BL228" s="283" t="str">
        <f>IF(F228="","",IF(AND(分岐管理シート!D228=1,分岐管理シート!K228=1),"","error"))</f>
        <v/>
      </c>
      <c r="BM228" s="281" t="str">
        <f>IF(F228="","",IF(分岐管理シート!L228=2,"","error"))</f>
        <v/>
      </c>
      <c r="BN228" s="283" t="str">
        <f>IF(F228="","",IF(分岐管理シート!M228&lt;1,"error",""))</f>
        <v/>
      </c>
      <c r="BO228" s="283" t="str">
        <f>IF(F228="","",IF(AND(D228="R7_補正",分岐管理シート!M228&lt;12,分岐管理シート!M228&gt;0),"","error"))</f>
        <v/>
      </c>
      <c r="BP228" s="283" t="str">
        <f>IF(AND(分岐管理シート!M228&lt;&gt;1,SUM(分岐管理シート!N228:P228)&gt;0),"error","")</f>
        <v/>
      </c>
      <c r="BQ228" s="282" t="str">
        <f>IF(OR(AND(分岐管理シート!N228=0,OR(分岐管理シート!O228&lt;&gt;0,分岐管理シート!P228&lt;&gt;0)),AND(分岐管理シート!O228=0,分岐管理シート!P228&lt;&gt;0)),"error","")</f>
        <v/>
      </c>
      <c r="BR228" s="285" t="str" cm="1">
        <f t="array" ref="BR228">IF(SUMPRODUCT(COUNTIF(N228:P228,N228:P228))&gt;COUNTA(N228:P228),"error","")</f>
        <v/>
      </c>
      <c r="BS228" s="283" t="str">
        <f t="shared" si="25"/>
        <v/>
      </c>
      <c r="BT228" s="283" t="str">
        <f t="shared" si="26"/>
        <v/>
      </c>
      <c r="BU228" s="283" t="str">
        <f t="shared" si="27"/>
        <v/>
      </c>
      <c r="BV228" s="283" t="str">
        <f t="shared" si="28"/>
        <v/>
      </c>
      <c r="BW228" s="283" t="str">
        <f t="shared" si="31"/>
        <v/>
      </c>
      <c r="BX228" s="283" t="str">
        <f t="shared" si="29"/>
        <v/>
      </c>
      <c r="BY228" s="283" t="str">
        <f>IF(F228="","",IF(PRODUCT(分岐管理シート!AB228:'分岐管理シート'!AE228)=0,"error",""))</f>
        <v/>
      </c>
      <c r="BZ228" s="278" t="str">
        <f>IF(F228="","",IF(AND(AE228="○",分岐管理シート!AF228=0),"error",""))</f>
        <v/>
      </c>
      <c r="CA228" s="283" t="str">
        <f>IF(F228="","",IF(AND(分岐管理シート!AE228&lt;2,実施計画様式!AF228&lt;&gt;""),"error",""))</f>
        <v/>
      </c>
      <c r="CB228" s="282" t="str">
        <f>IF(F228="","",IF(AND(分岐管理シート!D228=1,分岐管理シート!AG228&gt;0,分岐管理シート!AG228&lt;24),"","error"))</f>
        <v/>
      </c>
      <c r="CC228" s="283"/>
      <c r="CD228" s="283" t="str">
        <f>IF(F228="","",IF(OR(分岐管理シート!AI228&lt;14,分岐管理シート!AI228&gt;25,分岐管理シート!AI228&gt;分岐管理シート!AJ228,分岐管理シート!AI228&gt;分岐管理シート!AK228),"error",""))</f>
        <v/>
      </c>
      <c r="CE228" s="283" t="str">
        <f>IF(F228="","",IF(OR(分岐管理シート!AJ228&lt;14,分岐管理シート!AJ228&gt;25,分岐管理シート!AJ228&lt;分岐管理シート!AI228,分岐管理シート!AJ228&gt;分岐管理シート!AK228),"error",""))</f>
        <v/>
      </c>
      <c r="CF228" s="282" t="str">
        <f>IF(F228="","",IF(OR(分岐管理シート!AK228&lt;14,分岐管理シート!AK228&gt;26,分岐管理シート!AK228&lt;分岐管理シート!AI228,分岐管理シート!AK228&lt;分岐管理シート!AJ228),"error",""))</f>
        <v/>
      </c>
      <c r="CG228" s="283" t="str">
        <f>IF(F228="","",IF(AND(AD228="－",分岐管理シート!AK228&gt;25),"error",""))</f>
        <v/>
      </c>
      <c r="CH228" s="283"/>
      <c r="CI228" s="278" t="str">
        <f>IF(F228="","",IF(分岐管理シート!AM228&lt;1,"error",""))</f>
        <v/>
      </c>
      <c r="CJ228" s="283" t="str">
        <f>IF(F228="","",IF(分岐管理シート!AN228&lt;1,"error",""))</f>
        <v/>
      </c>
      <c r="CK228" s="287" t="str">
        <f t="shared" si="30"/>
        <v/>
      </c>
      <c r="CL228" s="283" t="str">
        <f>IF(F228="","",IF(AND(SUM(分岐管理シート!AO228:AR228)&gt;180,分岐管理シート!AS228&lt;1),"error",""))</f>
        <v/>
      </c>
      <c r="CM228" s="283" t="str">
        <f>IF(F228="","",IF(AND(分岐管理シート!D228=1,分岐管理シート!BB228&gt;0,分岐管理シート!BB228&lt;7),"","error"))</f>
        <v/>
      </c>
      <c r="CN228" s="286"/>
      <c r="CO228" s="283" t="str">
        <f>IF(分岐管理シート!BP228=0,"","error")</f>
        <v/>
      </c>
      <c r="CP228" s="340" t="str">
        <f>IF(AND(F228="",SUM(分岐管理シート!D228:BB228)&gt;0),"error","")</f>
        <v/>
      </c>
    </row>
    <row r="229" spans="1:94" ht="55.05" customHeight="1">
      <c r="A229" s="29"/>
      <c r="B229" s="30"/>
      <c r="C229" s="130">
        <v>157</v>
      </c>
      <c r="D229" s="386"/>
      <c r="E229" s="386"/>
      <c r="F229" s="174"/>
      <c r="G229" s="174"/>
      <c r="H229" s="173"/>
      <c r="I229" s="174"/>
      <c r="J229" s="173"/>
      <c r="K229" s="174"/>
      <c r="L229" s="174"/>
      <c r="M229" s="174"/>
      <c r="N229" s="387"/>
      <c r="O229" s="174"/>
      <c r="P229" s="174"/>
      <c r="Q229" s="388"/>
      <c r="R229" s="389">
        <f t="shared" si="22"/>
        <v>0</v>
      </c>
      <c r="S229" s="390">
        <f t="shared" si="32"/>
        <v>0</v>
      </c>
      <c r="T229" s="391"/>
      <c r="U229" s="458"/>
      <c r="V229" s="458"/>
      <c r="W229" s="458"/>
      <c r="X229" s="458"/>
      <c r="Y229" s="391"/>
      <c r="Z229" s="391"/>
      <c r="AA229" s="173"/>
      <c r="AB229" s="174"/>
      <c r="AC229" s="392"/>
      <c r="AD229" s="392"/>
      <c r="AE229" s="392"/>
      <c r="AF229" s="393"/>
      <c r="AG229" s="393"/>
      <c r="AH229" s="393"/>
      <c r="AI229" s="173"/>
      <c r="AJ229" s="173"/>
      <c r="AK229" s="173"/>
      <c r="AL229" s="394"/>
      <c r="AM229" s="173"/>
      <c r="AN229" s="173"/>
      <c r="AO229" s="387"/>
      <c r="AP229" s="174"/>
      <c r="AQ229" s="174"/>
      <c r="AR229" s="174"/>
      <c r="AS229" s="395"/>
      <c r="AT229" s="396"/>
      <c r="AU229" s="396"/>
      <c r="AV229" s="396"/>
      <c r="AW229" s="396"/>
      <c r="AX229" s="396"/>
      <c r="AY229" s="396"/>
      <c r="AZ229" s="396"/>
      <c r="BA229" s="396"/>
      <c r="BB229" s="397"/>
      <c r="BC229" s="395"/>
      <c r="BD229" s="395"/>
      <c r="BE229" s="281" t="str">
        <f>IF(F229="","",IF(分岐管理シート!D229=1,"","error"))</f>
        <v/>
      </c>
      <c r="BF229" s="282" t="str">
        <f>IF(F229="","",IF(分岐管理シート!E229&gt;0,"","error"))</f>
        <v/>
      </c>
      <c r="BG229" s="283" t="str">
        <f>IF(F229="","",IF(分岐管理シート!G229=0,"error",""))</f>
        <v/>
      </c>
      <c r="BH229" s="283" t="str">
        <f>IF(F229="","",IF(分岐管理シート!H229=0,"error",""))</f>
        <v/>
      </c>
      <c r="BI229" s="284" t="str">
        <f>IF(F229="","",IF(分岐管理シート!I229=2,"","error"))</f>
        <v/>
      </c>
      <c r="BJ229" s="283" t="str">
        <f t="shared" si="23"/>
        <v/>
      </c>
      <c r="BK229" s="283" t="str">
        <f t="shared" si="24"/>
        <v/>
      </c>
      <c r="BL229" s="283" t="str">
        <f>IF(F229="","",IF(AND(分岐管理シート!D229=1,分岐管理シート!K229=1),"","error"))</f>
        <v/>
      </c>
      <c r="BM229" s="281" t="str">
        <f>IF(F229="","",IF(分岐管理シート!L229=2,"","error"))</f>
        <v/>
      </c>
      <c r="BN229" s="283" t="str">
        <f>IF(F229="","",IF(分岐管理シート!M229&lt;1,"error",""))</f>
        <v/>
      </c>
      <c r="BO229" s="283" t="str">
        <f>IF(F229="","",IF(AND(D229="R7_補正",分岐管理シート!M229&lt;12,分岐管理シート!M229&gt;0),"","error"))</f>
        <v/>
      </c>
      <c r="BP229" s="283" t="str">
        <f>IF(AND(分岐管理シート!M229&lt;&gt;1,SUM(分岐管理シート!N229:P229)&gt;0),"error","")</f>
        <v/>
      </c>
      <c r="BQ229" s="282" t="str">
        <f>IF(OR(AND(分岐管理シート!N229=0,OR(分岐管理シート!O229&lt;&gt;0,分岐管理シート!P229&lt;&gt;0)),AND(分岐管理シート!O229=0,分岐管理シート!P229&lt;&gt;0)),"error","")</f>
        <v/>
      </c>
      <c r="BR229" s="285" t="str" cm="1">
        <f t="array" ref="BR229">IF(SUMPRODUCT(COUNTIF(N229:P229,N229:P229))&gt;COUNTA(N229:P229),"error","")</f>
        <v/>
      </c>
      <c r="BS229" s="283" t="str">
        <f t="shared" si="25"/>
        <v/>
      </c>
      <c r="BT229" s="283" t="str">
        <f t="shared" si="26"/>
        <v/>
      </c>
      <c r="BU229" s="283" t="str">
        <f t="shared" si="27"/>
        <v/>
      </c>
      <c r="BV229" s="283" t="str">
        <f t="shared" si="28"/>
        <v/>
      </c>
      <c r="BW229" s="283" t="str">
        <f t="shared" si="31"/>
        <v/>
      </c>
      <c r="BX229" s="283" t="str">
        <f t="shared" si="29"/>
        <v/>
      </c>
      <c r="BY229" s="283" t="str">
        <f>IF(F229="","",IF(PRODUCT(分岐管理シート!AB229:'分岐管理シート'!AE229)=0,"error",""))</f>
        <v/>
      </c>
      <c r="BZ229" s="278" t="str">
        <f>IF(F229="","",IF(AND(AE229="○",分岐管理シート!AF229=0),"error",""))</f>
        <v/>
      </c>
      <c r="CA229" s="283" t="str">
        <f>IF(F229="","",IF(AND(分岐管理シート!AE229&lt;2,実施計画様式!AF229&lt;&gt;""),"error",""))</f>
        <v/>
      </c>
      <c r="CB229" s="282" t="str">
        <f>IF(F229="","",IF(AND(分岐管理シート!D229=1,分岐管理シート!AG229&gt;0,分岐管理シート!AG229&lt;24),"","error"))</f>
        <v/>
      </c>
      <c r="CC229" s="283"/>
      <c r="CD229" s="283" t="str">
        <f>IF(F229="","",IF(OR(分岐管理シート!AI229&lt;14,分岐管理シート!AI229&gt;25,分岐管理シート!AI229&gt;分岐管理シート!AJ229,分岐管理シート!AI229&gt;分岐管理シート!AK229),"error",""))</f>
        <v/>
      </c>
      <c r="CE229" s="283" t="str">
        <f>IF(F229="","",IF(OR(分岐管理シート!AJ229&lt;14,分岐管理シート!AJ229&gt;25,分岐管理シート!AJ229&lt;分岐管理シート!AI229,分岐管理シート!AJ229&gt;分岐管理シート!AK229),"error",""))</f>
        <v/>
      </c>
      <c r="CF229" s="282" t="str">
        <f>IF(F229="","",IF(OR(分岐管理シート!AK229&lt;14,分岐管理シート!AK229&gt;26,分岐管理シート!AK229&lt;分岐管理シート!AI229,分岐管理シート!AK229&lt;分岐管理シート!AJ229),"error",""))</f>
        <v/>
      </c>
      <c r="CG229" s="283" t="str">
        <f>IF(F229="","",IF(AND(AD229="－",分岐管理シート!AK229&gt;25),"error",""))</f>
        <v/>
      </c>
      <c r="CH229" s="283"/>
      <c r="CI229" s="278" t="str">
        <f>IF(F229="","",IF(分岐管理シート!AM229&lt;1,"error",""))</f>
        <v/>
      </c>
      <c r="CJ229" s="283" t="str">
        <f>IF(F229="","",IF(分岐管理シート!AN229&lt;1,"error",""))</f>
        <v/>
      </c>
      <c r="CK229" s="287" t="str">
        <f t="shared" si="30"/>
        <v/>
      </c>
      <c r="CL229" s="283" t="str">
        <f>IF(F229="","",IF(AND(SUM(分岐管理シート!AO229:AR229)&gt;180,分岐管理シート!AS229&lt;1),"error",""))</f>
        <v/>
      </c>
      <c r="CM229" s="283" t="str">
        <f>IF(F229="","",IF(AND(分岐管理シート!D229=1,分岐管理シート!BB229&gt;0,分岐管理シート!BB229&lt;7),"","error"))</f>
        <v/>
      </c>
      <c r="CN229" s="286"/>
      <c r="CO229" s="283" t="str">
        <f>IF(分岐管理シート!BP229=0,"","error")</f>
        <v/>
      </c>
      <c r="CP229" s="340" t="str">
        <f>IF(AND(F229="",SUM(分岐管理シート!D229:BB229)&gt;0),"error","")</f>
        <v/>
      </c>
    </row>
    <row r="230" spans="1:94" ht="55.05" customHeight="1">
      <c r="A230" s="29"/>
      <c r="B230" s="30"/>
      <c r="C230" s="130">
        <v>158</v>
      </c>
      <c r="D230" s="386"/>
      <c r="E230" s="386"/>
      <c r="F230" s="174"/>
      <c r="G230" s="174"/>
      <c r="H230" s="173"/>
      <c r="I230" s="174"/>
      <c r="J230" s="173"/>
      <c r="K230" s="174"/>
      <c r="L230" s="174"/>
      <c r="M230" s="174"/>
      <c r="N230" s="387"/>
      <c r="O230" s="174"/>
      <c r="P230" s="398"/>
      <c r="Q230" s="388"/>
      <c r="R230" s="389">
        <f t="shared" si="22"/>
        <v>0</v>
      </c>
      <c r="S230" s="390">
        <f t="shared" si="32"/>
        <v>0</v>
      </c>
      <c r="T230" s="391"/>
      <c r="U230" s="458"/>
      <c r="V230" s="458"/>
      <c r="W230" s="458"/>
      <c r="X230" s="458"/>
      <c r="Y230" s="391"/>
      <c r="Z230" s="391"/>
      <c r="AA230" s="173"/>
      <c r="AB230" s="174"/>
      <c r="AC230" s="392"/>
      <c r="AD230" s="392"/>
      <c r="AE230" s="392"/>
      <c r="AF230" s="393"/>
      <c r="AG230" s="393"/>
      <c r="AH230" s="393"/>
      <c r="AI230" s="173"/>
      <c r="AJ230" s="173"/>
      <c r="AK230" s="173"/>
      <c r="AL230" s="394"/>
      <c r="AM230" s="173"/>
      <c r="AN230" s="173"/>
      <c r="AO230" s="387"/>
      <c r="AP230" s="174"/>
      <c r="AQ230" s="174"/>
      <c r="AR230" s="174"/>
      <c r="AS230" s="395"/>
      <c r="AT230" s="396"/>
      <c r="AU230" s="396"/>
      <c r="AV230" s="396"/>
      <c r="AW230" s="396"/>
      <c r="AX230" s="396"/>
      <c r="AY230" s="396"/>
      <c r="AZ230" s="396"/>
      <c r="BA230" s="396"/>
      <c r="BB230" s="397"/>
      <c r="BC230" s="395"/>
      <c r="BD230" s="395"/>
      <c r="BE230" s="281" t="str">
        <f>IF(F230="","",IF(分岐管理シート!D230=1,"","error"))</f>
        <v/>
      </c>
      <c r="BF230" s="282" t="str">
        <f>IF(F230="","",IF(分岐管理シート!E230&gt;0,"","error"))</f>
        <v/>
      </c>
      <c r="BG230" s="283" t="str">
        <f>IF(F230="","",IF(分岐管理シート!G230=0,"error",""))</f>
        <v/>
      </c>
      <c r="BH230" s="283" t="str">
        <f>IF(F230="","",IF(分岐管理シート!H230=0,"error",""))</f>
        <v/>
      </c>
      <c r="BI230" s="284" t="str">
        <f>IF(F230="","",IF(分岐管理シート!I230=2,"","error"))</f>
        <v/>
      </c>
      <c r="BJ230" s="283" t="str">
        <f t="shared" si="23"/>
        <v/>
      </c>
      <c r="BK230" s="283" t="str">
        <f t="shared" si="24"/>
        <v/>
      </c>
      <c r="BL230" s="283" t="str">
        <f>IF(F230="","",IF(AND(分岐管理シート!D230=1,分岐管理シート!K230=1),"","error"))</f>
        <v/>
      </c>
      <c r="BM230" s="281" t="str">
        <f>IF(F230="","",IF(分岐管理シート!L230=2,"","error"))</f>
        <v/>
      </c>
      <c r="BN230" s="283" t="str">
        <f>IF(F230="","",IF(分岐管理シート!M230&lt;1,"error",""))</f>
        <v/>
      </c>
      <c r="BO230" s="283" t="str">
        <f>IF(F230="","",IF(AND(D230="R7_補正",分岐管理シート!M230&lt;12,分岐管理シート!M230&gt;0),"","error"))</f>
        <v/>
      </c>
      <c r="BP230" s="283" t="str">
        <f>IF(AND(分岐管理シート!M230&lt;&gt;1,SUM(分岐管理シート!N230:P230)&gt;0),"error","")</f>
        <v/>
      </c>
      <c r="BQ230" s="282" t="str">
        <f>IF(OR(AND(分岐管理シート!N230=0,OR(分岐管理シート!O230&lt;&gt;0,分岐管理シート!P230&lt;&gt;0)),AND(分岐管理シート!O230=0,分岐管理シート!P230&lt;&gt;0)),"error","")</f>
        <v/>
      </c>
      <c r="BR230" s="285" t="str" cm="1">
        <f t="array" ref="BR230">IF(SUMPRODUCT(COUNTIF(N230:P230,N230:P230))&gt;COUNTA(N230:P230),"error","")</f>
        <v/>
      </c>
      <c r="BS230" s="283" t="str">
        <f t="shared" si="25"/>
        <v/>
      </c>
      <c r="BT230" s="283" t="str">
        <f t="shared" si="26"/>
        <v/>
      </c>
      <c r="BU230" s="283" t="str">
        <f t="shared" si="27"/>
        <v/>
      </c>
      <c r="BV230" s="283" t="str">
        <f t="shared" si="28"/>
        <v/>
      </c>
      <c r="BW230" s="283" t="str">
        <f t="shared" si="31"/>
        <v/>
      </c>
      <c r="BX230" s="283" t="str">
        <f t="shared" si="29"/>
        <v/>
      </c>
      <c r="BY230" s="283" t="str">
        <f>IF(F230="","",IF(PRODUCT(分岐管理シート!AB230:'分岐管理シート'!AE230)=0,"error",""))</f>
        <v/>
      </c>
      <c r="BZ230" s="278" t="str">
        <f>IF(F230="","",IF(AND(AE230="○",分岐管理シート!AF230=0),"error",""))</f>
        <v/>
      </c>
      <c r="CA230" s="283" t="str">
        <f>IF(F230="","",IF(AND(分岐管理シート!AE230&lt;2,実施計画様式!AF230&lt;&gt;""),"error",""))</f>
        <v/>
      </c>
      <c r="CB230" s="282" t="str">
        <f>IF(F230="","",IF(AND(分岐管理シート!D230=1,分岐管理シート!AG230&gt;0,分岐管理シート!AG230&lt;24),"","error"))</f>
        <v/>
      </c>
      <c r="CC230" s="283"/>
      <c r="CD230" s="283" t="str">
        <f>IF(F230="","",IF(OR(分岐管理シート!AI230&lt;14,分岐管理シート!AI230&gt;25,分岐管理シート!AI230&gt;分岐管理シート!AJ230,分岐管理シート!AI230&gt;分岐管理シート!AK230),"error",""))</f>
        <v/>
      </c>
      <c r="CE230" s="283" t="str">
        <f>IF(F230="","",IF(OR(分岐管理シート!AJ230&lt;14,分岐管理シート!AJ230&gt;25,分岐管理シート!AJ230&lt;分岐管理シート!AI230,分岐管理シート!AJ230&gt;分岐管理シート!AK230),"error",""))</f>
        <v/>
      </c>
      <c r="CF230" s="282" t="str">
        <f>IF(F230="","",IF(OR(分岐管理シート!AK230&lt;14,分岐管理シート!AK230&gt;26,分岐管理シート!AK230&lt;分岐管理シート!AI230,分岐管理シート!AK230&lt;分岐管理シート!AJ230),"error",""))</f>
        <v/>
      </c>
      <c r="CG230" s="283" t="str">
        <f>IF(F230="","",IF(AND(AD230="－",分岐管理シート!AK230&gt;25),"error",""))</f>
        <v/>
      </c>
      <c r="CH230" s="283"/>
      <c r="CI230" s="278" t="str">
        <f>IF(F230="","",IF(分岐管理シート!AM230&lt;1,"error",""))</f>
        <v/>
      </c>
      <c r="CJ230" s="283" t="str">
        <f>IF(F230="","",IF(分岐管理シート!AN230&lt;1,"error",""))</f>
        <v/>
      </c>
      <c r="CK230" s="287" t="str">
        <f t="shared" si="30"/>
        <v/>
      </c>
      <c r="CL230" s="283" t="str">
        <f>IF(F230="","",IF(AND(SUM(分岐管理シート!AO230:AR230)&gt;180,分岐管理シート!AS230&lt;1),"error",""))</f>
        <v/>
      </c>
      <c r="CM230" s="283" t="str">
        <f>IF(F230="","",IF(AND(分岐管理シート!D230=1,分岐管理シート!BB230&gt;0,分岐管理シート!BB230&lt;7),"","error"))</f>
        <v/>
      </c>
      <c r="CN230" s="286"/>
      <c r="CO230" s="283" t="str">
        <f>IF(分岐管理シート!BP230=0,"","error")</f>
        <v/>
      </c>
      <c r="CP230" s="340" t="str">
        <f>IF(AND(F230="",SUM(分岐管理シート!D230:BB230)&gt;0),"error","")</f>
        <v/>
      </c>
    </row>
    <row r="231" spans="1:94" ht="55.05" customHeight="1">
      <c r="A231" s="29"/>
      <c r="B231" s="30"/>
      <c r="C231" s="130">
        <v>159</v>
      </c>
      <c r="D231" s="386"/>
      <c r="E231" s="386"/>
      <c r="F231" s="174"/>
      <c r="G231" s="174"/>
      <c r="H231" s="173"/>
      <c r="I231" s="174"/>
      <c r="J231" s="173"/>
      <c r="K231" s="174"/>
      <c r="L231" s="174"/>
      <c r="M231" s="174"/>
      <c r="N231" s="387"/>
      <c r="O231" s="174"/>
      <c r="P231" s="174"/>
      <c r="Q231" s="388"/>
      <c r="R231" s="389">
        <f t="shared" si="22"/>
        <v>0</v>
      </c>
      <c r="S231" s="390">
        <f t="shared" si="32"/>
        <v>0</v>
      </c>
      <c r="T231" s="391"/>
      <c r="U231" s="458"/>
      <c r="V231" s="458"/>
      <c r="W231" s="458"/>
      <c r="X231" s="458"/>
      <c r="Y231" s="391"/>
      <c r="Z231" s="391"/>
      <c r="AA231" s="173"/>
      <c r="AB231" s="174"/>
      <c r="AC231" s="392"/>
      <c r="AD231" s="392"/>
      <c r="AE231" s="392"/>
      <c r="AF231" s="393"/>
      <c r="AG231" s="393"/>
      <c r="AH231" s="393"/>
      <c r="AI231" s="173"/>
      <c r="AJ231" s="173"/>
      <c r="AK231" s="173"/>
      <c r="AL231" s="394"/>
      <c r="AM231" s="173"/>
      <c r="AN231" s="173"/>
      <c r="AO231" s="174"/>
      <c r="AP231" s="174"/>
      <c r="AQ231" s="174"/>
      <c r="AR231" s="174"/>
      <c r="AS231" s="395"/>
      <c r="AT231" s="396"/>
      <c r="AU231" s="396"/>
      <c r="AV231" s="396"/>
      <c r="AW231" s="396"/>
      <c r="AX231" s="396"/>
      <c r="AY231" s="396"/>
      <c r="AZ231" s="396"/>
      <c r="BA231" s="396"/>
      <c r="BB231" s="397"/>
      <c r="BC231" s="395"/>
      <c r="BD231" s="395"/>
      <c r="BE231" s="281" t="str">
        <f>IF(F231="","",IF(分岐管理シート!D231=1,"","error"))</f>
        <v/>
      </c>
      <c r="BF231" s="282" t="str">
        <f>IF(F231="","",IF(分岐管理シート!E231&gt;0,"","error"))</f>
        <v/>
      </c>
      <c r="BG231" s="283" t="str">
        <f>IF(F231="","",IF(分岐管理シート!G231=0,"error",""))</f>
        <v/>
      </c>
      <c r="BH231" s="283" t="str">
        <f>IF(F231="","",IF(分岐管理シート!H231=0,"error",""))</f>
        <v/>
      </c>
      <c r="BI231" s="284" t="str">
        <f>IF(F231="","",IF(分岐管理シート!I231=2,"","error"))</f>
        <v/>
      </c>
      <c r="BJ231" s="283" t="str">
        <f t="shared" si="23"/>
        <v/>
      </c>
      <c r="BK231" s="283" t="str">
        <f t="shared" si="24"/>
        <v/>
      </c>
      <c r="BL231" s="283" t="str">
        <f>IF(F231="","",IF(AND(分岐管理シート!D231=1,分岐管理シート!K231=1),"","error"))</f>
        <v/>
      </c>
      <c r="BM231" s="281" t="str">
        <f>IF(F231="","",IF(分岐管理シート!L231=2,"","error"))</f>
        <v/>
      </c>
      <c r="BN231" s="283" t="str">
        <f>IF(F231="","",IF(分岐管理シート!M231&lt;1,"error",""))</f>
        <v/>
      </c>
      <c r="BO231" s="283" t="str">
        <f>IF(F231="","",IF(AND(D231="R7_補正",分岐管理シート!M231&lt;12,分岐管理シート!M231&gt;0),"","error"))</f>
        <v/>
      </c>
      <c r="BP231" s="283" t="str">
        <f>IF(AND(分岐管理シート!M231&lt;&gt;1,SUM(分岐管理シート!N231:P231)&gt;0),"error","")</f>
        <v/>
      </c>
      <c r="BQ231" s="282" t="str">
        <f>IF(OR(AND(分岐管理シート!N231=0,OR(分岐管理シート!O231&lt;&gt;0,分岐管理シート!P231&lt;&gt;0)),AND(分岐管理シート!O231=0,分岐管理シート!P231&lt;&gt;0)),"error","")</f>
        <v/>
      </c>
      <c r="BR231" s="285" t="str" cm="1">
        <f t="array" ref="BR231">IF(SUMPRODUCT(COUNTIF(N231:P231,N231:P231))&gt;COUNTA(N231:P231),"error","")</f>
        <v/>
      </c>
      <c r="BS231" s="283" t="str">
        <f t="shared" si="25"/>
        <v/>
      </c>
      <c r="BT231" s="283" t="str">
        <f t="shared" si="26"/>
        <v/>
      </c>
      <c r="BU231" s="283" t="str">
        <f t="shared" si="27"/>
        <v/>
      </c>
      <c r="BV231" s="283" t="str">
        <f t="shared" si="28"/>
        <v/>
      </c>
      <c r="BW231" s="283" t="str">
        <f t="shared" si="31"/>
        <v/>
      </c>
      <c r="BX231" s="283" t="str">
        <f t="shared" si="29"/>
        <v/>
      </c>
      <c r="BY231" s="283" t="str">
        <f>IF(F231="","",IF(PRODUCT(分岐管理シート!AB231:'分岐管理シート'!AE231)=0,"error",""))</f>
        <v/>
      </c>
      <c r="BZ231" s="278" t="str">
        <f>IF(F231="","",IF(AND(AE231="○",分岐管理シート!AF231=0),"error",""))</f>
        <v/>
      </c>
      <c r="CA231" s="283" t="str">
        <f>IF(F231="","",IF(AND(分岐管理シート!AE231&lt;2,実施計画様式!AF231&lt;&gt;""),"error",""))</f>
        <v/>
      </c>
      <c r="CB231" s="282" t="str">
        <f>IF(F231="","",IF(AND(分岐管理シート!D231=1,分岐管理シート!AG231&gt;0,分岐管理シート!AG231&lt;24),"","error"))</f>
        <v/>
      </c>
      <c r="CC231" s="283"/>
      <c r="CD231" s="283" t="str">
        <f>IF(F231="","",IF(OR(分岐管理シート!AI231&lt;14,分岐管理シート!AI231&gt;25,分岐管理シート!AI231&gt;分岐管理シート!AJ231,分岐管理シート!AI231&gt;分岐管理シート!AK231),"error",""))</f>
        <v/>
      </c>
      <c r="CE231" s="283" t="str">
        <f>IF(F231="","",IF(OR(分岐管理シート!AJ231&lt;14,分岐管理シート!AJ231&gt;25,分岐管理シート!AJ231&lt;分岐管理シート!AI231,分岐管理シート!AJ231&gt;分岐管理シート!AK231),"error",""))</f>
        <v/>
      </c>
      <c r="CF231" s="282" t="str">
        <f>IF(F231="","",IF(OR(分岐管理シート!AK231&lt;14,分岐管理シート!AK231&gt;26,分岐管理シート!AK231&lt;分岐管理シート!AI231,分岐管理シート!AK231&lt;分岐管理シート!AJ231),"error",""))</f>
        <v/>
      </c>
      <c r="CG231" s="283" t="str">
        <f>IF(F231="","",IF(AND(AD231="－",分岐管理シート!AK231&gt;25),"error",""))</f>
        <v/>
      </c>
      <c r="CH231" s="283"/>
      <c r="CI231" s="278" t="str">
        <f>IF(F231="","",IF(分岐管理シート!AM231&lt;1,"error",""))</f>
        <v/>
      </c>
      <c r="CJ231" s="283" t="str">
        <f>IF(F231="","",IF(分岐管理シート!AN231&lt;1,"error",""))</f>
        <v/>
      </c>
      <c r="CK231" s="287" t="str">
        <f t="shared" si="30"/>
        <v/>
      </c>
      <c r="CL231" s="283" t="str">
        <f>IF(F231="","",IF(AND(SUM(分岐管理シート!AO231:AR231)&gt;180,分岐管理シート!AS231&lt;1),"error",""))</f>
        <v/>
      </c>
      <c r="CM231" s="283" t="str">
        <f>IF(F231="","",IF(AND(分岐管理シート!D231=1,分岐管理シート!BB231&gt;0,分岐管理シート!BB231&lt;7),"","error"))</f>
        <v/>
      </c>
      <c r="CN231" s="286"/>
      <c r="CO231" s="283" t="str">
        <f>IF(分岐管理シート!BP231=0,"","error")</f>
        <v/>
      </c>
      <c r="CP231" s="340" t="str">
        <f>IF(AND(F231="",SUM(分岐管理シート!D231:BB231)&gt;0),"error","")</f>
        <v/>
      </c>
    </row>
    <row r="232" spans="1:94" ht="55.05" customHeight="1">
      <c r="A232" s="29"/>
      <c r="B232" s="30"/>
      <c r="C232" s="130">
        <v>160</v>
      </c>
      <c r="D232" s="386"/>
      <c r="E232" s="386"/>
      <c r="F232" s="174"/>
      <c r="G232" s="174"/>
      <c r="H232" s="173"/>
      <c r="I232" s="174"/>
      <c r="J232" s="173"/>
      <c r="K232" s="174"/>
      <c r="L232" s="174"/>
      <c r="M232" s="174"/>
      <c r="N232" s="387"/>
      <c r="O232" s="174"/>
      <c r="P232" s="398"/>
      <c r="Q232" s="388"/>
      <c r="R232" s="389">
        <f t="shared" si="22"/>
        <v>0</v>
      </c>
      <c r="S232" s="390">
        <f t="shared" si="32"/>
        <v>0</v>
      </c>
      <c r="T232" s="391"/>
      <c r="U232" s="458"/>
      <c r="V232" s="458"/>
      <c r="W232" s="458"/>
      <c r="X232" s="458"/>
      <c r="Y232" s="391"/>
      <c r="Z232" s="391"/>
      <c r="AA232" s="173"/>
      <c r="AB232" s="174"/>
      <c r="AC232" s="392"/>
      <c r="AD232" s="392"/>
      <c r="AE232" s="392"/>
      <c r="AF232" s="393"/>
      <c r="AG232" s="393"/>
      <c r="AH232" s="393"/>
      <c r="AI232" s="173"/>
      <c r="AJ232" s="173"/>
      <c r="AK232" s="173"/>
      <c r="AL232" s="394"/>
      <c r="AM232" s="173"/>
      <c r="AN232" s="173"/>
      <c r="AO232" s="387"/>
      <c r="AP232" s="174"/>
      <c r="AQ232" s="174"/>
      <c r="AR232" s="174"/>
      <c r="AS232" s="395"/>
      <c r="AT232" s="396"/>
      <c r="AU232" s="396"/>
      <c r="AV232" s="396"/>
      <c r="AW232" s="396"/>
      <c r="AX232" s="396"/>
      <c r="AY232" s="396"/>
      <c r="AZ232" s="396"/>
      <c r="BA232" s="396"/>
      <c r="BB232" s="397"/>
      <c r="BC232" s="395"/>
      <c r="BD232" s="395"/>
      <c r="BE232" s="281" t="str">
        <f>IF(F232="","",IF(分岐管理シート!D232=1,"","error"))</f>
        <v/>
      </c>
      <c r="BF232" s="282" t="str">
        <f>IF(F232="","",IF(分岐管理シート!E232&gt;0,"","error"))</f>
        <v/>
      </c>
      <c r="BG232" s="283" t="str">
        <f>IF(F232="","",IF(分岐管理シート!G232=0,"error",""))</f>
        <v/>
      </c>
      <c r="BH232" s="283" t="str">
        <f>IF(F232="","",IF(分岐管理シート!H232=0,"error",""))</f>
        <v/>
      </c>
      <c r="BI232" s="284" t="str">
        <f>IF(F232="","",IF(分岐管理シート!I232=2,"","error"))</f>
        <v/>
      </c>
      <c r="BJ232" s="283" t="str">
        <f t="shared" si="23"/>
        <v/>
      </c>
      <c r="BK232" s="283" t="str">
        <f t="shared" si="24"/>
        <v/>
      </c>
      <c r="BL232" s="283" t="str">
        <f>IF(F232="","",IF(AND(分岐管理シート!D232=1,分岐管理シート!K232=1),"","error"))</f>
        <v/>
      </c>
      <c r="BM232" s="281" t="str">
        <f>IF(F232="","",IF(分岐管理シート!L232=2,"","error"))</f>
        <v/>
      </c>
      <c r="BN232" s="283" t="str">
        <f>IF(F232="","",IF(分岐管理シート!M232&lt;1,"error",""))</f>
        <v/>
      </c>
      <c r="BO232" s="283" t="str">
        <f>IF(F232="","",IF(AND(D232="R7_補正",分岐管理シート!M232&lt;12,分岐管理シート!M232&gt;0),"","error"))</f>
        <v/>
      </c>
      <c r="BP232" s="283" t="str">
        <f>IF(AND(分岐管理シート!M232&lt;&gt;1,SUM(分岐管理シート!N232:P232)&gt;0),"error","")</f>
        <v/>
      </c>
      <c r="BQ232" s="282" t="str">
        <f>IF(OR(AND(分岐管理シート!N232=0,OR(分岐管理シート!O232&lt;&gt;0,分岐管理シート!P232&lt;&gt;0)),AND(分岐管理シート!O232=0,分岐管理シート!P232&lt;&gt;0)),"error","")</f>
        <v/>
      </c>
      <c r="BR232" s="285" t="str" cm="1">
        <f t="array" ref="BR232">IF(SUMPRODUCT(COUNTIF(N232:P232,N232:P232))&gt;COUNTA(N232:P232),"error","")</f>
        <v/>
      </c>
      <c r="BS232" s="283" t="str">
        <f t="shared" si="25"/>
        <v/>
      </c>
      <c r="BT232" s="283" t="str">
        <f t="shared" si="26"/>
        <v/>
      </c>
      <c r="BU232" s="283" t="str">
        <f t="shared" si="27"/>
        <v/>
      </c>
      <c r="BV232" s="283" t="str">
        <f t="shared" si="28"/>
        <v/>
      </c>
      <c r="BW232" s="283" t="str">
        <f t="shared" si="31"/>
        <v/>
      </c>
      <c r="BX232" s="283" t="str">
        <f t="shared" si="29"/>
        <v/>
      </c>
      <c r="BY232" s="283" t="str">
        <f>IF(F232="","",IF(PRODUCT(分岐管理シート!AB232:'分岐管理シート'!AE232)=0,"error",""))</f>
        <v/>
      </c>
      <c r="BZ232" s="278" t="str">
        <f>IF(F232="","",IF(AND(AE232="○",分岐管理シート!AF232=0),"error",""))</f>
        <v/>
      </c>
      <c r="CA232" s="283" t="str">
        <f>IF(F232="","",IF(AND(分岐管理シート!AE232&lt;2,実施計画様式!AF232&lt;&gt;""),"error",""))</f>
        <v/>
      </c>
      <c r="CB232" s="282" t="str">
        <f>IF(F232="","",IF(AND(分岐管理シート!D232=1,分岐管理シート!AG232&gt;0,分岐管理シート!AG232&lt;24),"","error"))</f>
        <v/>
      </c>
      <c r="CC232" s="283"/>
      <c r="CD232" s="283" t="str">
        <f>IF(F232="","",IF(OR(分岐管理シート!AI232&lt;14,分岐管理シート!AI232&gt;25,分岐管理シート!AI232&gt;分岐管理シート!AJ232,分岐管理シート!AI232&gt;分岐管理シート!AK232),"error",""))</f>
        <v/>
      </c>
      <c r="CE232" s="283" t="str">
        <f>IF(F232="","",IF(OR(分岐管理シート!AJ232&lt;14,分岐管理シート!AJ232&gt;25,分岐管理シート!AJ232&lt;分岐管理シート!AI232,分岐管理シート!AJ232&gt;分岐管理シート!AK232),"error",""))</f>
        <v/>
      </c>
      <c r="CF232" s="282" t="str">
        <f>IF(F232="","",IF(OR(分岐管理シート!AK232&lt;14,分岐管理シート!AK232&gt;26,分岐管理シート!AK232&lt;分岐管理シート!AI232,分岐管理シート!AK232&lt;分岐管理シート!AJ232),"error",""))</f>
        <v/>
      </c>
      <c r="CG232" s="283" t="str">
        <f>IF(F232="","",IF(AND(AD232="－",分岐管理シート!AK232&gt;25),"error",""))</f>
        <v/>
      </c>
      <c r="CH232" s="283"/>
      <c r="CI232" s="278" t="str">
        <f>IF(F232="","",IF(分岐管理シート!AM232&lt;1,"error",""))</f>
        <v/>
      </c>
      <c r="CJ232" s="283" t="str">
        <f>IF(F232="","",IF(分岐管理シート!AN232&lt;1,"error",""))</f>
        <v/>
      </c>
      <c r="CK232" s="287" t="str">
        <f t="shared" si="30"/>
        <v/>
      </c>
      <c r="CL232" s="283" t="str">
        <f>IF(F232="","",IF(AND(SUM(分岐管理シート!AO232:AR232)&gt;180,分岐管理シート!AS232&lt;1),"error",""))</f>
        <v/>
      </c>
      <c r="CM232" s="283" t="str">
        <f>IF(F232="","",IF(AND(分岐管理シート!D232=1,分岐管理シート!BB232&gt;0,分岐管理シート!BB232&lt;7),"","error"))</f>
        <v/>
      </c>
      <c r="CN232" s="286"/>
      <c r="CO232" s="283" t="str">
        <f>IF(分岐管理シート!BP232=0,"","error")</f>
        <v/>
      </c>
      <c r="CP232" s="340" t="str">
        <f>IF(AND(F232="",SUM(分岐管理シート!D232:BB232)&gt;0),"error","")</f>
        <v/>
      </c>
    </row>
    <row r="233" spans="1:94" ht="55.05" customHeight="1">
      <c r="A233" s="29"/>
      <c r="B233" s="30"/>
      <c r="C233" s="130">
        <v>161</v>
      </c>
      <c r="D233" s="386"/>
      <c r="E233" s="386"/>
      <c r="F233" s="174"/>
      <c r="G233" s="174"/>
      <c r="H233" s="173"/>
      <c r="I233" s="174"/>
      <c r="J233" s="173"/>
      <c r="K233" s="174"/>
      <c r="L233" s="174"/>
      <c r="M233" s="174"/>
      <c r="N233" s="387"/>
      <c r="O233" s="174"/>
      <c r="P233" s="174"/>
      <c r="Q233" s="388"/>
      <c r="R233" s="389">
        <f t="shared" si="22"/>
        <v>0</v>
      </c>
      <c r="S233" s="390">
        <f t="shared" si="32"/>
        <v>0</v>
      </c>
      <c r="T233" s="391"/>
      <c r="U233" s="458"/>
      <c r="V233" s="458"/>
      <c r="W233" s="458"/>
      <c r="X233" s="458"/>
      <c r="Y233" s="391"/>
      <c r="Z233" s="391"/>
      <c r="AA233" s="173"/>
      <c r="AB233" s="174"/>
      <c r="AC233" s="392"/>
      <c r="AD233" s="392"/>
      <c r="AE233" s="392"/>
      <c r="AF233" s="393"/>
      <c r="AG233" s="393"/>
      <c r="AH233" s="393"/>
      <c r="AI233" s="173"/>
      <c r="AJ233" s="173"/>
      <c r="AK233" s="173"/>
      <c r="AL233" s="394"/>
      <c r="AM233" s="173"/>
      <c r="AN233" s="173"/>
      <c r="AO233" s="387"/>
      <c r="AP233" s="174"/>
      <c r="AQ233" s="174"/>
      <c r="AR233" s="174"/>
      <c r="AS233" s="395"/>
      <c r="AT233" s="396"/>
      <c r="AU233" s="396"/>
      <c r="AV233" s="396"/>
      <c r="AW233" s="396"/>
      <c r="AX233" s="396"/>
      <c r="AY233" s="396"/>
      <c r="AZ233" s="396"/>
      <c r="BA233" s="396"/>
      <c r="BB233" s="397"/>
      <c r="BC233" s="395"/>
      <c r="BD233" s="395"/>
      <c r="BE233" s="281" t="str">
        <f>IF(F233="","",IF(分岐管理シート!D233=1,"","error"))</f>
        <v/>
      </c>
      <c r="BF233" s="282" t="str">
        <f>IF(F233="","",IF(分岐管理シート!E233&gt;0,"","error"))</f>
        <v/>
      </c>
      <c r="BG233" s="283" t="str">
        <f>IF(F233="","",IF(分岐管理シート!G233=0,"error",""))</f>
        <v/>
      </c>
      <c r="BH233" s="283" t="str">
        <f>IF(F233="","",IF(分岐管理シート!H233=0,"error",""))</f>
        <v/>
      </c>
      <c r="BI233" s="284" t="str">
        <f>IF(F233="","",IF(分岐管理シート!I233=2,"","error"))</f>
        <v/>
      </c>
      <c r="BJ233" s="283" t="str">
        <f t="shared" si="23"/>
        <v/>
      </c>
      <c r="BK233" s="283" t="str">
        <f t="shared" si="24"/>
        <v/>
      </c>
      <c r="BL233" s="283" t="str">
        <f>IF(F233="","",IF(AND(分岐管理シート!D233=1,分岐管理シート!K233=1),"","error"))</f>
        <v/>
      </c>
      <c r="BM233" s="281" t="str">
        <f>IF(F233="","",IF(分岐管理シート!L233=2,"","error"))</f>
        <v/>
      </c>
      <c r="BN233" s="283" t="str">
        <f>IF(F233="","",IF(分岐管理シート!M233&lt;1,"error",""))</f>
        <v/>
      </c>
      <c r="BO233" s="283" t="str">
        <f>IF(F233="","",IF(AND(D233="R7_補正",分岐管理シート!M233&lt;12,分岐管理シート!M233&gt;0),"","error"))</f>
        <v/>
      </c>
      <c r="BP233" s="283" t="str">
        <f>IF(AND(分岐管理シート!M233&lt;&gt;1,SUM(分岐管理シート!N233:P233)&gt;0),"error","")</f>
        <v/>
      </c>
      <c r="BQ233" s="282" t="str">
        <f>IF(OR(AND(分岐管理シート!N233=0,OR(分岐管理シート!O233&lt;&gt;0,分岐管理シート!P233&lt;&gt;0)),AND(分岐管理シート!O233=0,分岐管理シート!P233&lt;&gt;0)),"error","")</f>
        <v/>
      </c>
      <c r="BR233" s="285" t="str" cm="1">
        <f t="array" ref="BR233">IF(SUMPRODUCT(COUNTIF(N233:P233,N233:P233))&gt;COUNTA(N233:P233),"error","")</f>
        <v/>
      </c>
      <c r="BS233" s="283" t="str">
        <f t="shared" si="25"/>
        <v/>
      </c>
      <c r="BT233" s="283" t="str">
        <f t="shared" si="26"/>
        <v/>
      </c>
      <c r="BU233" s="283" t="str">
        <f t="shared" si="27"/>
        <v/>
      </c>
      <c r="BV233" s="283" t="str">
        <f t="shared" si="28"/>
        <v/>
      </c>
      <c r="BW233" s="283" t="str">
        <f t="shared" si="31"/>
        <v/>
      </c>
      <c r="BX233" s="283" t="str">
        <f t="shared" si="29"/>
        <v/>
      </c>
      <c r="BY233" s="283" t="str">
        <f>IF(F233="","",IF(PRODUCT(分岐管理シート!AB233:'分岐管理シート'!AE233)=0,"error",""))</f>
        <v/>
      </c>
      <c r="BZ233" s="278" t="str">
        <f>IF(F233="","",IF(AND(AE233="○",分岐管理シート!AF233=0),"error",""))</f>
        <v/>
      </c>
      <c r="CA233" s="283" t="str">
        <f>IF(F233="","",IF(AND(分岐管理シート!AE233&lt;2,実施計画様式!AF233&lt;&gt;""),"error",""))</f>
        <v/>
      </c>
      <c r="CB233" s="282" t="str">
        <f>IF(F233="","",IF(AND(分岐管理シート!D233=1,分岐管理シート!AG233&gt;0,分岐管理シート!AG233&lt;24),"","error"))</f>
        <v/>
      </c>
      <c r="CC233" s="283"/>
      <c r="CD233" s="283" t="str">
        <f>IF(F233="","",IF(OR(分岐管理シート!AI233&lt;14,分岐管理シート!AI233&gt;25,分岐管理シート!AI233&gt;分岐管理シート!AJ233,分岐管理シート!AI233&gt;分岐管理シート!AK233),"error",""))</f>
        <v/>
      </c>
      <c r="CE233" s="283" t="str">
        <f>IF(F233="","",IF(OR(分岐管理シート!AJ233&lt;14,分岐管理シート!AJ233&gt;25,分岐管理シート!AJ233&lt;分岐管理シート!AI233,分岐管理シート!AJ233&gt;分岐管理シート!AK233),"error",""))</f>
        <v/>
      </c>
      <c r="CF233" s="282" t="str">
        <f>IF(F233="","",IF(OR(分岐管理シート!AK233&lt;14,分岐管理シート!AK233&gt;26,分岐管理シート!AK233&lt;分岐管理シート!AI233,分岐管理シート!AK233&lt;分岐管理シート!AJ233),"error",""))</f>
        <v/>
      </c>
      <c r="CG233" s="283" t="str">
        <f>IF(F233="","",IF(AND(AD233="－",分岐管理シート!AK233&gt;25),"error",""))</f>
        <v/>
      </c>
      <c r="CH233" s="283"/>
      <c r="CI233" s="278" t="str">
        <f>IF(F233="","",IF(分岐管理シート!AM233&lt;1,"error",""))</f>
        <v/>
      </c>
      <c r="CJ233" s="283" t="str">
        <f>IF(F233="","",IF(分岐管理シート!AN233&lt;1,"error",""))</f>
        <v/>
      </c>
      <c r="CK233" s="287" t="str">
        <f t="shared" si="30"/>
        <v/>
      </c>
      <c r="CL233" s="283" t="str">
        <f>IF(F233="","",IF(AND(SUM(分岐管理シート!AO233:AR233)&gt;180,分岐管理シート!AS233&lt;1),"error",""))</f>
        <v/>
      </c>
      <c r="CM233" s="283" t="str">
        <f>IF(F233="","",IF(AND(分岐管理シート!D233=1,分岐管理シート!BB233&gt;0,分岐管理シート!BB233&lt;7),"","error"))</f>
        <v/>
      </c>
      <c r="CN233" s="286"/>
      <c r="CO233" s="283" t="str">
        <f>IF(分岐管理シート!BP233=0,"","error")</f>
        <v/>
      </c>
      <c r="CP233" s="340" t="str">
        <f>IF(AND(F233="",SUM(分岐管理シート!D233:BB233)&gt;0),"error","")</f>
        <v/>
      </c>
    </row>
    <row r="234" spans="1:94" ht="55.05" customHeight="1">
      <c r="A234" s="29"/>
      <c r="B234" s="30"/>
      <c r="C234" s="130">
        <v>162</v>
      </c>
      <c r="D234" s="386"/>
      <c r="E234" s="386"/>
      <c r="F234" s="174"/>
      <c r="G234" s="174"/>
      <c r="H234" s="173"/>
      <c r="I234" s="174"/>
      <c r="J234" s="173"/>
      <c r="K234" s="174"/>
      <c r="L234" s="174"/>
      <c r="M234" s="174"/>
      <c r="N234" s="387"/>
      <c r="O234" s="174"/>
      <c r="P234" s="174"/>
      <c r="Q234" s="388"/>
      <c r="R234" s="389">
        <f t="shared" si="22"/>
        <v>0</v>
      </c>
      <c r="S234" s="390">
        <f t="shared" si="32"/>
        <v>0</v>
      </c>
      <c r="T234" s="391"/>
      <c r="U234" s="458"/>
      <c r="V234" s="458"/>
      <c r="W234" s="458"/>
      <c r="X234" s="458"/>
      <c r="Y234" s="391"/>
      <c r="Z234" s="391"/>
      <c r="AA234" s="173"/>
      <c r="AB234" s="174"/>
      <c r="AC234" s="392"/>
      <c r="AD234" s="392"/>
      <c r="AE234" s="392"/>
      <c r="AF234" s="393"/>
      <c r="AG234" s="393"/>
      <c r="AH234" s="393"/>
      <c r="AI234" s="173"/>
      <c r="AJ234" s="173"/>
      <c r="AK234" s="173"/>
      <c r="AL234" s="394"/>
      <c r="AM234" s="173"/>
      <c r="AN234" s="173"/>
      <c r="AO234" s="387"/>
      <c r="AP234" s="174"/>
      <c r="AQ234" s="174"/>
      <c r="AR234" s="174"/>
      <c r="AS234" s="395"/>
      <c r="AT234" s="396"/>
      <c r="AU234" s="396"/>
      <c r="AV234" s="396"/>
      <c r="AW234" s="396"/>
      <c r="AX234" s="396"/>
      <c r="AY234" s="396"/>
      <c r="AZ234" s="396"/>
      <c r="BA234" s="396"/>
      <c r="BB234" s="397"/>
      <c r="BC234" s="395"/>
      <c r="BD234" s="395"/>
      <c r="BE234" s="281" t="str">
        <f>IF(F234="","",IF(分岐管理シート!D234=1,"","error"))</f>
        <v/>
      </c>
      <c r="BF234" s="282" t="str">
        <f>IF(F234="","",IF(分岐管理シート!E234&gt;0,"","error"))</f>
        <v/>
      </c>
      <c r="BG234" s="283" t="str">
        <f>IF(F234="","",IF(分岐管理シート!G234=0,"error",""))</f>
        <v/>
      </c>
      <c r="BH234" s="283" t="str">
        <f>IF(F234="","",IF(分岐管理シート!H234=0,"error",""))</f>
        <v/>
      </c>
      <c r="BI234" s="284" t="str">
        <f>IF(F234="","",IF(分岐管理シート!I234=2,"","error"))</f>
        <v/>
      </c>
      <c r="BJ234" s="283" t="str">
        <f t="shared" si="23"/>
        <v/>
      </c>
      <c r="BK234" s="283" t="str">
        <f t="shared" si="24"/>
        <v/>
      </c>
      <c r="BL234" s="283" t="str">
        <f>IF(F234="","",IF(AND(分岐管理シート!D234=1,分岐管理シート!K234=1),"","error"))</f>
        <v/>
      </c>
      <c r="BM234" s="281" t="str">
        <f>IF(F234="","",IF(分岐管理シート!L234=2,"","error"))</f>
        <v/>
      </c>
      <c r="BN234" s="283" t="str">
        <f>IF(F234="","",IF(分岐管理シート!M234&lt;1,"error",""))</f>
        <v/>
      </c>
      <c r="BO234" s="283" t="str">
        <f>IF(F234="","",IF(AND(D234="R7_補正",分岐管理シート!M234&lt;12,分岐管理シート!M234&gt;0),"","error"))</f>
        <v/>
      </c>
      <c r="BP234" s="283" t="str">
        <f>IF(AND(分岐管理シート!M234&lt;&gt;1,SUM(分岐管理シート!N234:P234)&gt;0),"error","")</f>
        <v/>
      </c>
      <c r="BQ234" s="282" t="str">
        <f>IF(OR(AND(分岐管理シート!N234=0,OR(分岐管理シート!O234&lt;&gt;0,分岐管理シート!P234&lt;&gt;0)),AND(分岐管理シート!O234=0,分岐管理シート!P234&lt;&gt;0)),"error","")</f>
        <v/>
      </c>
      <c r="BR234" s="285" t="str" cm="1">
        <f t="array" ref="BR234">IF(SUMPRODUCT(COUNTIF(N234:P234,N234:P234))&gt;COUNTA(N234:P234),"error","")</f>
        <v/>
      </c>
      <c r="BS234" s="283" t="str">
        <f t="shared" si="25"/>
        <v/>
      </c>
      <c r="BT234" s="283" t="str">
        <f t="shared" si="26"/>
        <v/>
      </c>
      <c r="BU234" s="283" t="str">
        <f t="shared" si="27"/>
        <v/>
      </c>
      <c r="BV234" s="283" t="str">
        <f t="shared" si="28"/>
        <v/>
      </c>
      <c r="BW234" s="283" t="str">
        <f t="shared" si="31"/>
        <v/>
      </c>
      <c r="BX234" s="283" t="str">
        <f t="shared" si="29"/>
        <v/>
      </c>
      <c r="BY234" s="283" t="str">
        <f>IF(F234="","",IF(PRODUCT(分岐管理シート!AB234:'分岐管理シート'!AE234)=0,"error",""))</f>
        <v/>
      </c>
      <c r="BZ234" s="278" t="str">
        <f>IF(F234="","",IF(AND(AE234="○",分岐管理シート!AF234=0),"error",""))</f>
        <v/>
      </c>
      <c r="CA234" s="283" t="str">
        <f>IF(F234="","",IF(AND(分岐管理シート!AE234&lt;2,実施計画様式!AF234&lt;&gt;""),"error",""))</f>
        <v/>
      </c>
      <c r="CB234" s="282" t="str">
        <f>IF(F234="","",IF(AND(分岐管理シート!D234=1,分岐管理シート!AG234&gt;0,分岐管理シート!AG234&lt;24),"","error"))</f>
        <v/>
      </c>
      <c r="CC234" s="283"/>
      <c r="CD234" s="283" t="str">
        <f>IF(F234="","",IF(OR(分岐管理シート!AI234&lt;14,分岐管理シート!AI234&gt;25,分岐管理シート!AI234&gt;分岐管理シート!AJ234,分岐管理シート!AI234&gt;分岐管理シート!AK234),"error",""))</f>
        <v/>
      </c>
      <c r="CE234" s="283" t="str">
        <f>IF(F234="","",IF(OR(分岐管理シート!AJ234&lt;14,分岐管理シート!AJ234&gt;25,分岐管理シート!AJ234&lt;分岐管理シート!AI234,分岐管理シート!AJ234&gt;分岐管理シート!AK234),"error",""))</f>
        <v/>
      </c>
      <c r="CF234" s="282" t="str">
        <f>IF(F234="","",IF(OR(分岐管理シート!AK234&lt;14,分岐管理シート!AK234&gt;26,分岐管理シート!AK234&lt;分岐管理シート!AI234,分岐管理シート!AK234&lt;分岐管理シート!AJ234),"error",""))</f>
        <v/>
      </c>
      <c r="CG234" s="283" t="str">
        <f>IF(F234="","",IF(AND(AD234="－",分岐管理シート!AK234&gt;25),"error",""))</f>
        <v/>
      </c>
      <c r="CH234" s="283"/>
      <c r="CI234" s="278" t="str">
        <f>IF(F234="","",IF(分岐管理シート!AM234&lt;1,"error",""))</f>
        <v/>
      </c>
      <c r="CJ234" s="283" t="str">
        <f>IF(F234="","",IF(分岐管理シート!AN234&lt;1,"error",""))</f>
        <v/>
      </c>
      <c r="CK234" s="287" t="str">
        <f t="shared" si="30"/>
        <v/>
      </c>
      <c r="CL234" s="283" t="str">
        <f>IF(F234="","",IF(AND(SUM(分岐管理シート!AO234:AR234)&gt;180,分岐管理シート!AS234&lt;1),"error",""))</f>
        <v/>
      </c>
      <c r="CM234" s="283" t="str">
        <f>IF(F234="","",IF(AND(分岐管理シート!D234=1,分岐管理シート!BB234&gt;0,分岐管理シート!BB234&lt;7),"","error"))</f>
        <v/>
      </c>
      <c r="CN234" s="286"/>
      <c r="CO234" s="283" t="str">
        <f>IF(分岐管理シート!BP234=0,"","error")</f>
        <v/>
      </c>
      <c r="CP234" s="340" t="str">
        <f>IF(AND(F234="",SUM(分岐管理シート!D234:BB234)&gt;0),"error","")</f>
        <v/>
      </c>
    </row>
    <row r="235" spans="1:94" ht="55.05" customHeight="1">
      <c r="A235" s="29"/>
      <c r="B235" s="30"/>
      <c r="C235" s="130">
        <v>163</v>
      </c>
      <c r="D235" s="386"/>
      <c r="E235" s="386"/>
      <c r="F235" s="174"/>
      <c r="G235" s="174"/>
      <c r="H235" s="173"/>
      <c r="I235" s="174"/>
      <c r="J235" s="173"/>
      <c r="K235" s="174"/>
      <c r="L235" s="174"/>
      <c r="M235" s="174"/>
      <c r="N235" s="387"/>
      <c r="O235" s="174"/>
      <c r="P235" s="398"/>
      <c r="Q235" s="388"/>
      <c r="R235" s="389">
        <f t="shared" si="22"/>
        <v>0</v>
      </c>
      <c r="S235" s="390">
        <f t="shared" si="32"/>
        <v>0</v>
      </c>
      <c r="T235" s="391"/>
      <c r="U235" s="458"/>
      <c r="V235" s="458"/>
      <c r="W235" s="458"/>
      <c r="X235" s="458"/>
      <c r="Y235" s="391"/>
      <c r="Z235" s="391"/>
      <c r="AA235" s="173"/>
      <c r="AB235" s="174"/>
      <c r="AC235" s="392"/>
      <c r="AD235" s="392"/>
      <c r="AE235" s="392"/>
      <c r="AF235" s="393"/>
      <c r="AG235" s="393"/>
      <c r="AH235" s="393"/>
      <c r="AI235" s="173"/>
      <c r="AJ235" s="173"/>
      <c r="AK235" s="173"/>
      <c r="AL235" s="394"/>
      <c r="AM235" s="173"/>
      <c r="AN235" s="173"/>
      <c r="AO235" s="387"/>
      <c r="AP235" s="174"/>
      <c r="AQ235" s="174"/>
      <c r="AR235" s="174"/>
      <c r="AS235" s="395"/>
      <c r="AT235" s="396"/>
      <c r="AU235" s="396"/>
      <c r="AV235" s="396"/>
      <c r="AW235" s="396"/>
      <c r="AX235" s="396"/>
      <c r="AY235" s="396"/>
      <c r="AZ235" s="396"/>
      <c r="BA235" s="396"/>
      <c r="BB235" s="397"/>
      <c r="BC235" s="395"/>
      <c r="BD235" s="395"/>
      <c r="BE235" s="281" t="str">
        <f>IF(F235="","",IF(分岐管理シート!D235=1,"","error"))</f>
        <v/>
      </c>
      <c r="BF235" s="282" t="str">
        <f>IF(F235="","",IF(分岐管理シート!E235&gt;0,"","error"))</f>
        <v/>
      </c>
      <c r="BG235" s="283" t="str">
        <f>IF(F235="","",IF(分岐管理シート!G235=0,"error",""))</f>
        <v/>
      </c>
      <c r="BH235" s="283" t="str">
        <f>IF(F235="","",IF(分岐管理シート!H235=0,"error",""))</f>
        <v/>
      </c>
      <c r="BI235" s="284" t="str">
        <f>IF(F235="","",IF(分岐管理シート!I235=2,"","error"))</f>
        <v/>
      </c>
      <c r="BJ235" s="283" t="str">
        <f t="shared" si="23"/>
        <v/>
      </c>
      <c r="BK235" s="283" t="str">
        <f t="shared" si="24"/>
        <v/>
      </c>
      <c r="BL235" s="283" t="str">
        <f>IF(F235="","",IF(AND(分岐管理シート!D235=1,分岐管理シート!K235=1),"","error"))</f>
        <v/>
      </c>
      <c r="BM235" s="281" t="str">
        <f>IF(F235="","",IF(分岐管理シート!L235=2,"","error"))</f>
        <v/>
      </c>
      <c r="BN235" s="283" t="str">
        <f>IF(F235="","",IF(分岐管理シート!M235&lt;1,"error",""))</f>
        <v/>
      </c>
      <c r="BO235" s="283" t="str">
        <f>IF(F235="","",IF(AND(D235="R7_補正",分岐管理シート!M235&lt;12,分岐管理シート!M235&gt;0),"","error"))</f>
        <v/>
      </c>
      <c r="BP235" s="283" t="str">
        <f>IF(AND(分岐管理シート!M235&lt;&gt;1,SUM(分岐管理シート!N235:P235)&gt;0),"error","")</f>
        <v/>
      </c>
      <c r="BQ235" s="282" t="str">
        <f>IF(OR(AND(分岐管理シート!N235=0,OR(分岐管理シート!O235&lt;&gt;0,分岐管理シート!P235&lt;&gt;0)),AND(分岐管理シート!O235=0,分岐管理シート!P235&lt;&gt;0)),"error","")</f>
        <v/>
      </c>
      <c r="BR235" s="285" t="str" cm="1">
        <f t="array" ref="BR235">IF(SUMPRODUCT(COUNTIF(N235:P235,N235:P235))&gt;COUNTA(N235:P235),"error","")</f>
        <v/>
      </c>
      <c r="BS235" s="283" t="str">
        <f t="shared" si="25"/>
        <v/>
      </c>
      <c r="BT235" s="283" t="str">
        <f t="shared" si="26"/>
        <v/>
      </c>
      <c r="BU235" s="283" t="str">
        <f t="shared" si="27"/>
        <v/>
      </c>
      <c r="BV235" s="283" t="str">
        <f t="shared" si="28"/>
        <v/>
      </c>
      <c r="BW235" s="283" t="str">
        <f t="shared" si="31"/>
        <v/>
      </c>
      <c r="BX235" s="283" t="str">
        <f t="shared" si="29"/>
        <v/>
      </c>
      <c r="BY235" s="283" t="str">
        <f>IF(F235="","",IF(PRODUCT(分岐管理シート!AB235:'分岐管理シート'!AE235)=0,"error",""))</f>
        <v/>
      </c>
      <c r="BZ235" s="278" t="str">
        <f>IF(F235="","",IF(AND(AE235="○",分岐管理シート!AF235=0),"error",""))</f>
        <v/>
      </c>
      <c r="CA235" s="283" t="str">
        <f>IF(F235="","",IF(AND(分岐管理シート!AE235&lt;2,実施計画様式!AF235&lt;&gt;""),"error",""))</f>
        <v/>
      </c>
      <c r="CB235" s="282" t="str">
        <f>IF(F235="","",IF(AND(分岐管理シート!D235=1,分岐管理シート!AG235&gt;0,分岐管理シート!AG235&lt;24),"","error"))</f>
        <v/>
      </c>
      <c r="CC235" s="283"/>
      <c r="CD235" s="283" t="str">
        <f>IF(F235="","",IF(OR(分岐管理シート!AI235&lt;14,分岐管理シート!AI235&gt;25,分岐管理シート!AI235&gt;分岐管理シート!AJ235,分岐管理シート!AI235&gt;分岐管理シート!AK235),"error",""))</f>
        <v/>
      </c>
      <c r="CE235" s="283" t="str">
        <f>IF(F235="","",IF(OR(分岐管理シート!AJ235&lt;14,分岐管理シート!AJ235&gt;25,分岐管理シート!AJ235&lt;分岐管理シート!AI235,分岐管理シート!AJ235&gt;分岐管理シート!AK235),"error",""))</f>
        <v/>
      </c>
      <c r="CF235" s="282" t="str">
        <f>IF(F235="","",IF(OR(分岐管理シート!AK235&lt;14,分岐管理シート!AK235&gt;26,分岐管理シート!AK235&lt;分岐管理シート!AI235,分岐管理シート!AK235&lt;分岐管理シート!AJ235),"error",""))</f>
        <v/>
      </c>
      <c r="CG235" s="283" t="str">
        <f>IF(F235="","",IF(AND(AD235="－",分岐管理シート!AK235&gt;25),"error",""))</f>
        <v/>
      </c>
      <c r="CH235" s="283"/>
      <c r="CI235" s="278" t="str">
        <f>IF(F235="","",IF(分岐管理シート!AM235&lt;1,"error",""))</f>
        <v/>
      </c>
      <c r="CJ235" s="283" t="str">
        <f>IF(F235="","",IF(分岐管理シート!AN235&lt;1,"error",""))</f>
        <v/>
      </c>
      <c r="CK235" s="287" t="str">
        <f t="shared" si="30"/>
        <v/>
      </c>
      <c r="CL235" s="283" t="str">
        <f>IF(F235="","",IF(AND(SUM(分岐管理シート!AO235:AR235)&gt;180,分岐管理シート!AS235&lt;1),"error",""))</f>
        <v/>
      </c>
      <c r="CM235" s="283" t="str">
        <f>IF(F235="","",IF(AND(分岐管理シート!D235=1,分岐管理シート!BB235&gt;0,分岐管理シート!BB235&lt;7),"","error"))</f>
        <v/>
      </c>
      <c r="CN235" s="286"/>
      <c r="CO235" s="283" t="str">
        <f>IF(分岐管理シート!BP235=0,"","error")</f>
        <v/>
      </c>
      <c r="CP235" s="340" t="str">
        <f>IF(AND(F235="",SUM(分岐管理シート!D235:BB235)&gt;0),"error","")</f>
        <v/>
      </c>
    </row>
    <row r="236" spans="1:94" ht="55.05" customHeight="1">
      <c r="A236" s="29"/>
      <c r="B236" s="30"/>
      <c r="C236" s="130">
        <v>164</v>
      </c>
      <c r="D236" s="386"/>
      <c r="E236" s="386"/>
      <c r="F236" s="174"/>
      <c r="G236" s="174"/>
      <c r="H236" s="173"/>
      <c r="I236" s="174"/>
      <c r="J236" s="173"/>
      <c r="K236" s="174"/>
      <c r="L236" s="174"/>
      <c r="M236" s="174"/>
      <c r="N236" s="387"/>
      <c r="O236" s="174"/>
      <c r="P236" s="174"/>
      <c r="Q236" s="388"/>
      <c r="R236" s="389">
        <f t="shared" si="22"/>
        <v>0</v>
      </c>
      <c r="S236" s="390">
        <f t="shared" si="32"/>
        <v>0</v>
      </c>
      <c r="T236" s="391"/>
      <c r="U236" s="458"/>
      <c r="V236" s="458"/>
      <c r="W236" s="458"/>
      <c r="X236" s="458"/>
      <c r="Y236" s="391"/>
      <c r="Z236" s="391"/>
      <c r="AA236" s="173"/>
      <c r="AB236" s="174"/>
      <c r="AC236" s="392"/>
      <c r="AD236" s="392"/>
      <c r="AE236" s="392"/>
      <c r="AF236" s="393"/>
      <c r="AG236" s="393"/>
      <c r="AH236" s="393"/>
      <c r="AI236" s="173"/>
      <c r="AJ236" s="173"/>
      <c r="AK236" s="173"/>
      <c r="AL236" s="394"/>
      <c r="AM236" s="173"/>
      <c r="AN236" s="173"/>
      <c r="AO236" s="387"/>
      <c r="AP236" s="174"/>
      <c r="AQ236" s="174"/>
      <c r="AR236" s="174"/>
      <c r="AS236" s="395"/>
      <c r="AT236" s="396"/>
      <c r="AU236" s="396"/>
      <c r="AV236" s="396"/>
      <c r="AW236" s="396"/>
      <c r="AX236" s="396"/>
      <c r="AY236" s="396"/>
      <c r="AZ236" s="396"/>
      <c r="BA236" s="396"/>
      <c r="BB236" s="397"/>
      <c r="BC236" s="395"/>
      <c r="BD236" s="395"/>
      <c r="BE236" s="281" t="str">
        <f>IF(F236="","",IF(分岐管理シート!D236=1,"","error"))</f>
        <v/>
      </c>
      <c r="BF236" s="282" t="str">
        <f>IF(F236="","",IF(分岐管理シート!E236&gt;0,"","error"))</f>
        <v/>
      </c>
      <c r="BG236" s="283" t="str">
        <f>IF(F236="","",IF(分岐管理シート!G236=0,"error",""))</f>
        <v/>
      </c>
      <c r="BH236" s="283" t="str">
        <f>IF(F236="","",IF(分岐管理シート!H236=0,"error",""))</f>
        <v/>
      </c>
      <c r="BI236" s="284" t="str">
        <f>IF(F236="","",IF(分岐管理シート!I236=2,"","error"))</f>
        <v/>
      </c>
      <c r="BJ236" s="283" t="str">
        <f t="shared" si="23"/>
        <v/>
      </c>
      <c r="BK236" s="283" t="str">
        <f t="shared" si="24"/>
        <v/>
      </c>
      <c r="BL236" s="283" t="str">
        <f>IF(F236="","",IF(AND(分岐管理シート!D236=1,分岐管理シート!K236=1),"","error"))</f>
        <v/>
      </c>
      <c r="BM236" s="281" t="str">
        <f>IF(F236="","",IF(分岐管理シート!L236=2,"","error"))</f>
        <v/>
      </c>
      <c r="BN236" s="283" t="str">
        <f>IF(F236="","",IF(分岐管理シート!M236&lt;1,"error",""))</f>
        <v/>
      </c>
      <c r="BO236" s="283" t="str">
        <f>IF(F236="","",IF(AND(D236="R7_補正",分岐管理シート!M236&lt;12,分岐管理シート!M236&gt;0),"","error"))</f>
        <v/>
      </c>
      <c r="BP236" s="283" t="str">
        <f>IF(AND(分岐管理シート!M236&lt;&gt;1,SUM(分岐管理シート!N236:P236)&gt;0),"error","")</f>
        <v/>
      </c>
      <c r="BQ236" s="282" t="str">
        <f>IF(OR(AND(分岐管理シート!N236=0,OR(分岐管理シート!O236&lt;&gt;0,分岐管理シート!P236&lt;&gt;0)),AND(分岐管理シート!O236=0,分岐管理シート!P236&lt;&gt;0)),"error","")</f>
        <v/>
      </c>
      <c r="BR236" s="285" t="str" cm="1">
        <f t="array" ref="BR236">IF(SUMPRODUCT(COUNTIF(N236:P236,N236:P236))&gt;COUNTA(N236:P236),"error","")</f>
        <v/>
      </c>
      <c r="BS236" s="283" t="str">
        <f t="shared" si="25"/>
        <v/>
      </c>
      <c r="BT236" s="283" t="str">
        <f t="shared" si="26"/>
        <v/>
      </c>
      <c r="BU236" s="283" t="str">
        <f t="shared" si="27"/>
        <v/>
      </c>
      <c r="BV236" s="283" t="str">
        <f t="shared" si="28"/>
        <v/>
      </c>
      <c r="BW236" s="283" t="str">
        <f t="shared" si="31"/>
        <v/>
      </c>
      <c r="BX236" s="283" t="str">
        <f t="shared" si="29"/>
        <v/>
      </c>
      <c r="BY236" s="283" t="str">
        <f>IF(F236="","",IF(PRODUCT(分岐管理シート!AB236:'分岐管理シート'!AE236)=0,"error",""))</f>
        <v/>
      </c>
      <c r="BZ236" s="278" t="str">
        <f>IF(F236="","",IF(AND(AE236="○",分岐管理シート!AF236=0),"error",""))</f>
        <v/>
      </c>
      <c r="CA236" s="283" t="str">
        <f>IF(F236="","",IF(AND(分岐管理シート!AE236&lt;2,実施計画様式!AF236&lt;&gt;""),"error",""))</f>
        <v/>
      </c>
      <c r="CB236" s="282" t="str">
        <f>IF(F236="","",IF(AND(分岐管理シート!D236=1,分岐管理シート!AG236&gt;0,分岐管理シート!AG236&lt;24),"","error"))</f>
        <v/>
      </c>
      <c r="CC236" s="283"/>
      <c r="CD236" s="283" t="str">
        <f>IF(F236="","",IF(OR(分岐管理シート!AI236&lt;14,分岐管理シート!AI236&gt;25,分岐管理シート!AI236&gt;分岐管理シート!AJ236,分岐管理シート!AI236&gt;分岐管理シート!AK236),"error",""))</f>
        <v/>
      </c>
      <c r="CE236" s="283" t="str">
        <f>IF(F236="","",IF(OR(分岐管理シート!AJ236&lt;14,分岐管理シート!AJ236&gt;25,分岐管理シート!AJ236&lt;分岐管理シート!AI236,分岐管理シート!AJ236&gt;分岐管理シート!AK236),"error",""))</f>
        <v/>
      </c>
      <c r="CF236" s="282" t="str">
        <f>IF(F236="","",IF(OR(分岐管理シート!AK236&lt;14,分岐管理シート!AK236&gt;26,分岐管理シート!AK236&lt;分岐管理シート!AI236,分岐管理シート!AK236&lt;分岐管理シート!AJ236),"error",""))</f>
        <v/>
      </c>
      <c r="CG236" s="283" t="str">
        <f>IF(F236="","",IF(AND(AD236="－",分岐管理シート!AK236&gt;25),"error",""))</f>
        <v/>
      </c>
      <c r="CH236" s="283"/>
      <c r="CI236" s="278" t="str">
        <f>IF(F236="","",IF(分岐管理シート!AM236&lt;1,"error",""))</f>
        <v/>
      </c>
      <c r="CJ236" s="283" t="str">
        <f>IF(F236="","",IF(分岐管理シート!AN236&lt;1,"error",""))</f>
        <v/>
      </c>
      <c r="CK236" s="287" t="str">
        <f t="shared" si="30"/>
        <v/>
      </c>
      <c r="CL236" s="283" t="str">
        <f>IF(F236="","",IF(AND(SUM(分岐管理シート!AO236:AR236)&gt;180,分岐管理シート!AS236&lt;1),"error",""))</f>
        <v/>
      </c>
      <c r="CM236" s="283" t="str">
        <f>IF(F236="","",IF(AND(分岐管理シート!D236=1,分岐管理シート!BB236&gt;0,分岐管理シート!BB236&lt;7),"","error"))</f>
        <v/>
      </c>
      <c r="CN236" s="286"/>
      <c r="CO236" s="283" t="str">
        <f>IF(分岐管理シート!BP236=0,"","error")</f>
        <v/>
      </c>
      <c r="CP236" s="340" t="str">
        <f>IF(AND(F236="",SUM(分岐管理シート!D236:BB236)&gt;0),"error","")</f>
        <v/>
      </c>
    </row>
    <row r="237" spans="1:94" ht="55.05" customHeight="1">
      <c r="A237" s="29"/>
      <c r="B237" s="30"/>
      <c r="C237" s="130">
        <v>165</v>
      </c>
      <c r="D237" s="386"/>
      <c r="E237" s="386"/>
      <c r="F237" s="174"/>
      <c r="G237" s="174"/>
      <c r="H237" s="173"/>
      <c r="I237" s="174"/>
      <c r="J237" s="173"/>
      <c r="K237" s="174"/>
      <c r="L237" s="174"/>
      <c r="M237" s="174"/>
      <c r="N237" s="387"/>
      <c r="O237" s="174"/>
      <c r="P237" s="174"/>
      <c r="Q237" s="388"/>
      <c r="R237" s="389">
        <f t="shared" si="22"/>
        <v>0</v>
      </c>
      <c r="S237" s="390">
        <f t="shared" si="32"/>
        <v>0</v>
      </c>
      <c r="T237" s="391"/>
      <c r="U237" s="458"/>
      <c r="V237" s="458"/>
      <c r="W237" s="458"/>
      <c r="X237" s="458"/>
      <c r="Y237" s="391"/>
      <c r="Z237" s="391"/>
      <c r="AA237" s="173"/>
      <c r="AB237" s="174"/>
      <c r="AC237" s="392"/>
      <c r="AD237" s="392"/>
      <c r="AE237" s="392"/>
      <c r="AF237" s="393"/>
      <c r="AG237" s="393"/>
      <c r="AH237" s="393"/>
      <c r="AI237" s="173"/>
      <c r="AJ237" s="173"/>
      <c r="AK237" s="173"/>
      <c r="AL237" s="394"/>
      <c r="AM237" s="173"/>
      <c r="AN237" s="173"/>
      <c r="AO237" s="387"/>
      <c r="AP237" s="174"/>
      <c r="AQ237" s="174"/>
      <c r="AR237" s="174"/>
      <c r="AS237" s="395"/>
      <c r="AT237" s="396"/>
      <c r="AU237" s="396"/>
      <c r="AV237" s="396"/>
      <c r="AW237" s="396"/>
      <c r="AX237" s="396"/>
      <c r="AY237" s="396"/>
      <c r="AZ237" s="396"/>
      <c r="BA237" s="396"/>
      <c r="BB237" s="397"/>
      <c r="BC237" s="395"/>
      <c r="BD237" s="395"/>
      <c r="BE237" s="281" t="str">
        <f>IF(F237="","",IF(分岐管理シート!D237=1,"","error"))</f>
        <v/>
      </c>
      <c r="BF237" s="282" t="str">
        <f>IF(F237="","",IF(分岐管理シート!E237&gt;0,"","error"))</f>
        <v/>
      </c>
      <c r="BG237" s="283" t="str">
        <f>IF(F237="","",IF(分岐管理シート!G237=0,"error",""))</f>
        <v/>
      </c>
      <c r="BH237" s="283" t="str">
        <f>IF(F237="","",IF(分岐管理シート!H237=0,"error",""))</f>
        <v/>
      </c>
      <c r="BI237" s="284" t="str">
        <f>IF(F237="","",IF(分岐管理シート!I237=2,"","error"))</f>
        <v/>
      </c>
      <c r="BJ237" s="283" t="str">
        <f t="shared" si="23"/>
        <v/>
      </c>
      <c r="BK237" s="283" t="str">
        <f t="shared" si="24"/>
        <v/>
      </c>
      <c r="BL237" s="283" t="str">
        <f>IF(F237="","",IF(AND(分岐管理シート!D237=1,分岐管理シート!K237=1),"","error"))</f>
        <v/>
      </c>
      <c r="BM237" s="281" t="str">
        <f>IF(F237="","",IF(分岐管理シート!L237=2,"","error"))</f>
        <v/>
      </c>
      <c r="BN237" s="283" t="str">
        <f>IF(F237="","",IF(分岐管理シート!M237&lt;1,"error",""))</f>
        <v/>
      </c>
      <c r="BO237" s="283" t="str">
        <f>IF(F237="","",IF(AND(D237="R7_補正",分岐管理シート!M237&lt;12,分岐管理シート!M237&gt;0),"","error"))</f>
        <v/>
      </c>
      <c r="BP237" s="283" t="str">
        <f>IF(AND(分岐管理シート!M237&lt;&gt;1,SUM(分岐管理シート!N237:P237)&gt;0),"error","")</f>
        <v/>
      </c>
      <c r="BQ237" s="282" t="str">
        <f>IF(OR(AND(分岐管理シート!N237=0,OR(分岐管理シート!O237&lt;&gt;0,分岐管理シート!P237&lt;&gt;0)),AND(分岐管理シート!O237=0,分岐管理シート!P237&lt;&gt;0)),"error","")</f>
        <v/>
      </c>
      <c r="BR237" s="285" t="str" cm="1">
        <f t="array" ref="BR237">IF(SUMPRODUCT(COUNTIF(N237:P237,N237:P237))&gt;COUNTA(N237:P237),"error","")</f>
        <v/>
      </c>
      <c r="BS237" s="283" t="str">
        <f t="shared" si="25"/>
        <v/>
      </c>
      <c r="BT237" s="283" t="str">
        <f t="shared" si="26"/>
        <v/>
      </c>
      <c r="BU237" s="283" t="str">
        <f t="shared" si="27"/>
        <v/>
      </c>
      <c r="BV237" s="283" t="str">
        <f t="shared" si="28"/>
        <v/>
      </c>
      <c r="BW237" s="283" t="str">
        <f t="shared" si="31"/>
        <v/>
      </c>
      <c r="BX237" s="283" t="str">
        <f t="shared" si="29"/>
        <v/>
      </c>
      <c r="BY237" s="283" t="str">
        <f>IF(F237="","",IF(PRODUCT(分岐管理シート!AB237:'分岐管理シート'!AE237)=0,"error",""))</f>
        <v/>
      </c>
      <c r="BZ237" s="278" t="str">
        <f>IF(F237="","",IF(AND(AE237="○",分岐管理シート!AF237=0),"error",""))</f>
        <v/>
      </c>
      <c r="CA237" s="283" t="str">
        <f>IF(F237="","",IF(AND(分岐管理シート!AE237&lt;2,実施計画様式!AF237&lt;&gt;""),"error",""))</f>
        <v/>
      </c>
      <c r="CB237" s="282" t="str">
        <f>IF(F237="","",IF(AND(分岐管理シート!D237=1,分岐管理シート!AG237&gt;0,分岐管理シート!AG237&lt;24),"","error"))</f>
        <v/>
      </c>
      <c r="CC237" s="283"/>
      <c r="CD237" s="283" t="str">
        <f>IF(F237="","",IF(OR(分岐管理シート!AI237&lt;14,分岐管理シート!AI237&gt;25,分岐管理シート!AI237&gt;分岐管理シート!AJ237,分岐管理シート!AI237&gt;分岐管理シート!AK237),"error",""))</f>
        <v/>
      </c>
      <c r="CE237" s="283" t="str">
        <f>IF(F237="","",IF(OR(分岐管理シート!AJ237&lt;14,分岐管理シート!AJ237&gt;25,分岐管理シート!AJ237&lt;分岐管理シート!AI237,分岐管理シート!AJ237&gt;分岐管理シート!AK237),"error",""))</f>
        <v/>
      </c>
      <c r="CF237" s="282" t="str">
        <f>IF(F237="","",IF(OR(分岐管理シート!AK237&lt;14,分岐管理シート!AK237&gt;26,分岐管理シート!AK237&lt;分岐管理シート!AI237,分岐管理シート!AK237&lt;分岐管理シート!AJ237),"error",""))</f>
        <v/>
      </c>
      <c r="CG237" s="283" t="str">
        <f>IF(F237="","",IF(AND(AD237="－",分岐管理シート!AK237&gt;25),"error",""))</f>
        <v/>
      </c>
      <c r="CH237" s="283"/>
      <c r="CI237" s="278" t="str">
        <f>IF(F237="","",IF(分岐管理シート!AM237&lt;1,"error",""))</f>
        <v/>
      </c>
      <c r="CJ237" s="283" t="str">
        <f>IF(F237="","",IF(分岐管理シート!AN237&lt;1,"error",""))</f>
        <v/>
      </c>
      <c r="CK237" s="287" t="str">
        <f t="shared" si="30"/>
        <v/>
      </c>
      <c r="CL237" s="283" t="str">
        <f>IF(F237="","",IF(AND(SUM(分岐管理シート!AO237:AR237)&gt;180,分岐管理シート!AS237&lt;1),"error",""))</f>
        <v/>
      </c>
      <c r="CM237" s="283" t="str">
        <f>IF(F237="","",IF(AND(分岐管理シート!D237=1,分岐管理シート!BB237&gt;0,分岐管理シート!BB237&lt;7),"","error"))</f>
        <v/>
      </c>
      <c r="CN237" s="286"/>
      <c r="CO237" s="283" t="str">
        <f>IF(分岐管理シート!BP237=0,"","error")</f>
        <v/>
      </c>
      <c r="CP237" s="340" t="str">
        <f>IF(AND(F237="",SUM(分岐管理シート!D237:BB237)&gt;0),"error","")</f>
        <v/>
      </c>
    </row>
    <row r="238" spans="1:94" ht="55.05" customHeight="1">
      <c r="A238" s="29"/>
      <c r="B238" s="30"/>
      <c r="C238" s="130">
        <v>166</v>
      </c>
      <c r="D238" s="386"/>
      <c r="E238" s="386"/>
      <c r="F238" s="174"/>
      <c r="G238" s="174"/>
      <c r="H238" s="173"/>
      <c r="I238" s="174"/>
      <c r="J238" s="173"/>
      <c r="K238" s="174"/>
      <c r="L238" s="174"/>
      <c r="M238" s="174"/>
      <c r="N238" s="387"/>
      <c r="O238" s="174"/>
      <c r="P238" s="398"/>
      <c r="Q238" s="388"/>
      <c r="R238" s="389">
        <f t="shared" si="22"/>
        <v>0</v>
      </c>
      <c r="S238" s="390">
        <f t="shared" si="32"/>
        <v>0</v>
      </c>
      <c r="T238" s="391"/>
      <c r="U238" s="458"/>
      <c r="V238" s="458"/>
      <c r="W238" s="458"/>
      <c r="X238" s="458"/>
      <c r="Y238" s="391"/>
      <c r="Z238" s="391"/>
      <c r="AA238" s="173"/>
      <c r="AB238" s="174"/>
      <c r="AC238" s="392"/>
      <c r="AD238" s="392"/>
      <c r="AE238" s="392"/>
      <c r="AF238" s="393"/>
      <c r="AG238" s="393"/>
      <c r="AH238" s="393"/>
      <c r="AI238" s="173"/>
      <c r="AJ238" s="173"/>
      <c r="AK238" s="173"/>
      <c r="AL238" s="394"/>
      <c r="AM238" s="173"/>
      <c r="AN238" s="173"/>
      <c r="AO238" s="387"/>
      <c r="AP238" s="174"/>
      <c r="AQ238" s="174"/>
      <c r="AR238" s="174"/>
      <c r="AS238" s="395"/>
      <c r="AT238" s="396"/>
      <c r="AU238" s="396"/>
      <c r="AV238" s="396"/>
      <c r="AW238" s="396"/>
      <c r="AX238" s="396"/>
      <c r="AY238" s="396"/>
      <c r="AZ238" s="396"/>
      <c r="BA238" s="396"/>
      <c r="BB238" s="397"/>
      <c r="BC238" s="395"/>
      <c r="BD238" s="395"/>
      <c r="BE238" s="281" t="str">
        <f>IF(F238="","",IF(分岐管理シート!D238=1,"","error"))</f>
        <v/>
      </c>
      <c r="BF238" s="282" t="str">
        <f>IF(F238="","",IF(分岐管理シート!E238&gt;0,"","error"))</f>
        <v/>
      </c>
      <c r="BG238" s="283" t="str">
        <f>IF(F238="","",IF(分岐管理シート!G238=0,"error",""))</f>
        <v/>
      </c>
      <c r="BH238" s="283" t="str">
        <f>IF(F238="","",IF(分岐管理シート!H238=0,"error",""))</f>
        <v/>
      </c>
      <c r="BI238" s="284" t="str">
        <f>IF(F238="","",IF(分岐管理シート!I238=2,"","error"))</f>
        <v/>
      </c>
      <c r="BJ238" s="283" t="str">
        <f t="shared" si="23"/>
        <v/>
      </c>
      <c r="BK238" s="283" t="str">
        <f t="shared" si="24"/>
        <v/>
      </c>
      <c r="BL238" s="283" t="str">
        <f>IF(F238="","",IF(AND(分岐管理シート!D238=1,分岐管理シート!K238=1),"","error"))</f>
        <v/>
      </c>
      <c r="BM238" s="281" t="str">
        <f>IF(F238="","",IF(分岐管理シート!L238=2,"","error"))</f>
        <v/>
      </c>
      <c r="BN238" s="283" t="str">
        <f>IF(F238="","",IF(分岐管理シート!M238&lt;1,"error",""))</f>
        <v/>
      </c>
      <c r="BO238" s="283" t="str">
        <f>IF(F238="","",IF(AND(D238="R7_補正",分岐管理シート!M238&lt;12,分岐管理シート!M238&gt;0),"","error"))</f>
        <v/>
      </c>
      <c r="BP238" s="283" t="str">
        <f>IF(AND(分岐管理シート!M238&lt;&gt;1,SUM(分岐管理シート!N238:P238)&gt;0),"error","")</f>
        <v/>
      </c>
      <c r="BQ238" s="282" t="str">
        <f>IF(OR(AND(分岐管理シート!N238=0,OR(分岐管理シート!O238&lt;&gt;0,分岐管理シート!P238&lt;&gt;0)),AND(分岐管理シート!O238=0,分岐管理シート!P238&lt;&gt;0)),"error","")</f>
        <v/>
      </c>
      <c r="BR238" s="285" t="str" cm="1">
        <f t="array" ref="BR238">IF(SUMPRODUCT(COUNTIF(N238:P238,N238:P238))&gt;COUNTA(N238:P238),"error","")</f>
        <v/>
      </c>
      <c r="BS238" s="283" t="str">
        <f t="shared" si="25"/>
        <v/>
      </c>
      <c r="BT238" s="283" t="str">
        <f t="shared" si="26"/>
        <v/>
      </c>
      <c r="BU238" s="283" t="str">
        <f t="shared" si="27"/>
        <v/>
      </c>
      <c r="BV238" s="283" t="str">
        <f t="shared" si="28"/>
        <v/>
      </c>
      <c r="BW238" s="283" t="str">
        <f t="shared" si="31"/>
        <v/>
      </c>
      <c r="BX238" s="283" t="str">
        <f t="shared" si="29"/>
        <v/>
      </c>
      <c r="BY238" s="283" t="str">
        <f>IF(F238="","",IF(PRODUCT(分岐管理シート!AB238:'分岐管理シート'!AE238)=0,"error",""))</f>
        <v/>
      </c>
      <c r="BZ238" s="278" t="str">
        <f>IF(F238="","",IF(AND(AE238="○",分岐管理シート!AF238=0),"error",""))</f>
        <v/>
      </c>
      <c r="CA238" s="283" t="str">
        <f>IF(F238="","",IF(AND(分岐管理シート!AE238&lt;2,実施計画様式!AF238&lt;&gt;""),"error",""))</f>
        <v/>
      </c>
      <c r="CB238" s="282" t="str">
        <f>IF(F238="","",IF(AND(分岐管理シート!D238=1,分岐管理シート!AG238&gt;0,分岐管理シート!AG238&lt;24),"","error"))</f>
        <v/>
      </c>
      <c r="CC238" s="283"/>
      <c r="CD238" s="283" t="str">
        <f>IF(F238="","",IF(OR(分岐管理シート!AI238&lt;14,分岐管理シート!AI238&gt;25,分岐管理シート!AI238&gt;分岐管理シート!AJ238,分岐管理シート!AI238&gt;分岐管理シート!AK238),"error",""))</f>
        <v/>
      </c>
      <c r="CE238" s="283" t="str">
        <f>IF(F238="","",IF(OR(分岐管理シート!AJ238&lt;14,分岐管理シート!AJ238&gt;25,分岐管理シート!AJ238&lt;分岐管理シート!AI238,分岐管理シート!AJ238&gt;分岐管理シート!AK238),"error",""))</f>
        <v/>
      </c>
      <c r="CF238" s="282" t="str">
        <f>IF(F238="","",IF(OR(分岐管理シート!AK238&lt;14,分岐管理シート!AK238&gt;26,分岐管理シート!AK238&lt;分岐管理シート!AI238,分岐管理シート!AK238&lt;分岐管理シート!AJ238),"error",""))</f>
        <v/>
      </c>
      <c r="CG238" s="283" t="str">
        <f>IF(F238="","",IF(AND(AD238="－",分岐管理シート!AK238&gt;25),"error",""))</f>
        <v/>
      </c>
      <c r="CH238" s="283"/>
      <c r="CI238" s="278" t="str">
        <f>IF(F238="","",IF(分岐管理シート!AM238&lt;1,"error",""))</f>
        <v/>
      </c>
      <c r="CJ238" s="283" t="str">
        <f>IF(F238="","",IF(分岐管理シート!AN238&lt;1,"error",""))</f>
        <v/>
      </c>
      <c r="CK238" s="287" t="str">
        <f t="shared" si="30"/>
        <v/>
      </c>
      <c r="CL238" s="283" t="str">
        <f>IF(F238="","",IF(AND(SUM(分岐管理シート!AO238:AR238)&gt;180,分岐管理シート!AS238&lt;1),"error",""))</f>
        <v/>
      </c>
      <c r="CM238" s="283" t="str">
        <f>IF(F238="","",IF(AND(分岐管理シート!D238=1,分岐管理シート!BB238&gt;0,分岐管理シート!BB238&lt;7),"","error"))</f>
        <v/>
      </c>
      <c r="CN238" s="286"/>
      <c r="CO238" s="283" t="str">
        <f>IF(分岐管理シート!BP238=0,"","error")</f>
        <v/>
      </c>
      <c r="CP238" s="340" t="str">
        <f>IF(AND(F238="",SUM(分岐管理シート!D238:BB238)&gt;0),"error","")</f>
        <v/>
      </c>
    </row>
    <row r="239" spans="1:94" ht="55.05" customHeight="1">
      <c r="A239" s="29"/>
      <c r="B239" s="30"/>
      <c r="C239" s="130">
        <v>167</v>
      </c>
      <c r="D239" s="386"/>
      <c r="E239" s="386"/>
      <c r="F239" s="174"/>
      <c r="G239" s="174"/>
      <c r="H239" s="173"/>
      <c r="I239" s="174"/>
      <c r="J239" s="173"/>
      <c r="K239" s="174"/>
      <c r="L239" s="174"/>
      <c r="M239" s="174"/>
      <c r="N239" s="387"/>
      <c r="O239" s="174"/>
      <c r="P239" s="174"/>
      <c r="Q239" s="388"/>
      <c r="R239" s="389">
        <f t="shared" si="22"/>
        <v>0</v>
      </c>
      <c r="S239" s="390">
        <f t="shared" si="32"/>
        <v>0</v>
      </c>
      <c r="T239" s="391"/>
      <c r="U239" s="458"/>
      <c r="V239" s="458"/>
      <c r="W239" s="458"/>
      <c r="X239" s="458"/>
      <c r="Y239" s="391"/>
      <c r="Z239" s="391"/>
      <c r="AA239" s="173"/>
      <c r="AB239" s="174"/>
      <c r="AC239" s="392"/>
      <c r="AD239" s="392"/>
      <c r="AE239" s="392"/>
      <c r="AF239" s="393"/>
      <c r="AG239" s="393"/>
      <c r="AH239" s="393"/>
      <c r="AI239" s="173"/>
      <c r="AJ239" s="173"/>
      <c r="AK239" s="173"/>
      <c r="AL239" s="394"/>
      <c r="AM239" s="173"/>
      <c r="AN239" s="173"/>
      <c r="AO239" s="387"/>
      <c r="AP239" s="174"/>
      <c r="AQ239" s="174"/>
      <c r="AR239" s="174"/>
      <c r="AS239" s="395"/>
      <c r="AT239" s="396"/>
      <c r="AU239" s="396"/>
      <c r="AV239" s="396"/>
      <c r="AW239" s="396"/>
      <c r="AX239" s="396"/>
      <c r="AY239" s="396"/>
      <c r="AZ239" s="396"/>
      <c r="BA239" s="396"/>
      <c r="BB239" s="397"/>
      <c r="BC239" s="395"/>
      <c r="BD239" s="395"/>
      <c r="BE239" s="281" t="str">
        <f>IF(F239="","",IF(分岐管理シート!D239=1,"","error"))</f>
        <v/>
      </c>
      <c r="BF239" s="282" t="str">
        <f>IF(F239="","",IF(分岐管理シート!E239&gt;0,"","error"))</f>
        <v/>
      </c>
      <c r="BG239" s="283" t="str">
        <f>IF(F239="","",IF(分岐管理シート!G239=0,"error",""))</f>
        <v/>
      </c>
      <c r="BH239" s="283" t="str">
        <f>IF(F239="","",IF(分岐管理シート!H239=0,"error",""))</f>
        <v/>
      </c>
      <c r="BI239" s="284" t="str">
        <f>IF(F239="","",IF(分岐管理シート!I239=2,"","error"))</f>
        <v/>
      </c>
      <c r="BJ239" s="283" t="str">
        <f t="shared" si="23"/>
        <v/>
      </c>
      <c r="BK239" s="283" t="str">
        <f t="shared" si="24"/>
        <v/>
      </c>
      <c r="BL239" s="283" t="str">
        <f>IF(F239="","",IF(AND(分岐管理シート!D239=1,分岐管理シート!K239=1),"","error"))</f>
        <v/>
      </c>
      <c r="BM239" s="281" t="str">
        <f>IF(F239="","",IF(分岐管理シート!L239=2,"","error"))</f>
        <v/>
      </c>
      <c r="BN239" s="283" t="str">
        <f>IF(F239="","",IF(分岐管理シート!M239&lt;1,"error",""))</f>
        <v/>
      </c>
      <c r="BO239" s="283" t="str">
        <f>IF(F239="","",IF(AND(D239="R7_補正",分岐管理シート!M239&lt;12,分岐管理シート!M239&gt;0),"","error"))</f>
        <v/>
      </c>
      <c r="BP239" s="283" t="str">
        <f>IF(AND(分岐管理シート!M239&lt;&gt;1,SUM(分岐管理シート!N239:P239)&gt;0),"error","")</f>
        <v/>
      </c>
      <c r="BQ239" s="282" t="str">
        <f>IF(OR(AND(分岐管理シート!N239=0,OR(分岐管理シート!O239&lt;&gt;0,分岐管理シート!P239&lt;&gt;0)),AND(分岐管理シート!O239=0,分岐管理シート!P239&lt;&gt;0)),"error","")</f>
        <v/>
      </c>
      <c r="BR239" s="285" t="str" cm="1">
        <f t="array" ref="BR239">IF(SUMPRODUCT(COUNTIF(N239:P239,N239:P239))&gt;COUNTA(N239:P239),"error","")</f>
        <v/>
      </c>
      <c r="BS239" s="283" t="str">
        <f t="shared" si="25"/>
        <v/>
      </c>
      <c r="BT239" s="283" t="str">
        <f t="shared" si="26"/>
        <v/>
      </c>
      <c r="BU239" s="283" t="str">
        <f t="shared" si="27"/>
        <v/>
      </c>
      <c r="BV239" s="283" t="str">
        <f t="shared" si="28"/>
        <v/>
      </c>
      <c r="BW239" s="283" t="str">
        <f t="shared" si="31"/>
        <v/>
      </c>
      <c r="BX239" s="283" t="str">
        <f t="shared" si="29"/>
        <v/>
      </c>
      <c r="BY239" s="283" t="str">
        <f>IF(F239="","",IF(PRODUCT(分岐管理シート!AB239:'分岐管理シート'!AE239)=0,"error",""))</f>
        <v/>
      </c>
      <c r="BZ239" s="278" t="str">
        <f>IF(F239="","",IF(AND(AE239="○",分岐管理シート!AF239=0),"error",""))</f>
        <v/>
      </c>
      <c r="CA239" s="283" t="str">
        <f>IF(F239="","",IF(AND(分岐管理シート!AE239&lt;2,実施計画様式!AF239&lt;&gt;""),"error",""))</f>
        <v/>
      </c>
      <c r="CB239" s="282" t="str">
        <f>IF(F239="","",IF(AND(分岐管理シート!D239=1,分岐管理シート!AG239&gt;0,分岐管理シート!AG239&lt;24),"","error"))</f>
        <v/>
      </c>
      <c r="CC239" s="283"/>
      <c r="CD239" s="283" t="str">
        <f>IF(F239="","",IF(OR(分岐管理シート!AI239&lt;14,分岐管理シート!AI239&gt;25,分岐管理シート!AI239&gt;分岐管理シート!AJ239,分岐管理シート!AI239&gt;分岐管理シート!AK239),"error",""))</f>
        <v/>
      </c>
      <c r="CE239" s="283" t="str">
        <f>IF(F239="","",IF(OR(分岐管理シート!AJ239&lt;14,分岐管理シート!AJ239&gt;25,分岐管理シート!AJ239&lt;分岐管理シート!AI239,分岐管理シート!AJ239&gt;分岐管理シート!AK239),"error",""))</f>
        <v/>
      </c>
      <c r="CF239" s="282" t="str">
        <f>IF(F239="","",IF(OR(分岐管理シート!AK239&lt;14,分岐管理シート!AK239&gt;26,分岐管理シート!AK239&lt;分岐管理シート!AI239,分岐管理シート!AK239&lt;分岐管理シート!AJ239),"error",""))</f>
        <v/>
      </c>
      <c r="CG239" s="283" t="str">
        <f>IF(F239="","",IF(AND(AD239="－",分岐管理シート!AK239&gt;25),"error",""))</f>
        <v/>
      </c>
      <c r="CH239" s="283"/>
      <c r="CI239" s="278" t="str">
        <f>IF(F239="","",IF(分岐管理シート!AM239&lt;1,"error",""))</f>
        <v/>
      </c>
      <c r="CJ239" s="283" t="str">
        <f>IF(F239="","",IF(分岐管理シート!AN239&lt;1,"error",""))</f>
        <v/>
      </c>
      <c r="CK239" s="287" t="str">
        <f t="shared" si="30"/>
        <v/>
      </c>
      <c r="CL239" s="283" t="str">
        <f>IF(F239="","",IF(AND(SUM(分岐管理シート!AO239:AR239)&gt;180,分岐管理シート!AS239&lt;1),"error",""))</f>
        <v/>
      </c>
      <c r="CM239" s="283" t="str">
        <f>IF(F239="","",IF(AND(分岐管理シート!D239=1,分岐管理シート!BB239&gt;0,分岐管理シート!BB239&lt;7),"","error"))</f>
        <v/>
      </c>
      <c r="CN239" s="286"/>
      <c r="CO239" s="283" t="str">
        <f>IF(分岐管理シート!BP239=0,"","error")</f>
        <v/>
      </c>
      <c r="CP239" s="340" t="str">
        <f>IF(AND(F239="",SUM(分岐管理シート!D239:BB239)&gt;0),"error","")</f>
        <v/>
      </c>
    </row>
    <row r="240" spans="1:94" ht="55.05" customHeight="1">
      <c r="A240" s="29"/>
      <c r="B240" s="30"/>
      <c r="C240" s="130">
        <v>168</v>
      </c>
      <c r="D240" s="386"/>
      <c r="E240" s="386"/>
      <c r="F240" s="174"/>
      <c r="G240" s="174"/>
      <c r="H240" s="173"/>
      <c r="I240" s="174"/>
      <c r="J240" s="173"/>
      <c r="K240" s="174"/>
      <c r="L240" s="174"/>
      <c r="M240" s="174"/>
      <c r="N240" s="387"/>
      <c r="O240" s="174"/>
      <c r="P240" s="174"/>
      <c r="Q240" s="388"/>
      <c r="R240" s="389">
        <f t="shared" si="22"/>
        <v>0</v>
      </c>
      <c r="S240" s="390">
        <f t="shared" si="32"/>
        <v>0</v>
      </c>
      <c r="T240" s="391"/>
      <c r="U240" s="458"/>
      <c r="V240" s="458"/>
      <c r="W240" s="458"/>
      <c r="X240" s="458"/>
      <c r="Y240" s="391"/>
      <c r="Z240" s="391"/>
      <c r="AA240" s="173"/>
      <c r="AB240" s="174"/>
      <c r="AC240" s="392"/>
      <c r="AD240" s="392"/>
      <c r="AE240" s="392"/>
      <c r="AF240" s="393"/>
      <c r="AG240" s="393"/>
      <c r="AH240" s="393"/>
      <c r="AI240" s="173"/>
      <c r="AJ240" s="173"/>
      <c r="AK240" s="173"/>
      <c r="AL240" s="394"/>
      <c r="AM240" s="173"/>
      <c r="AN240" s="173"/>
      <c r="AO240" s="387"/>
      <c r="AP240" s="174"/>
      <c r="AQ240" s="174"/>
      <c r="AR240" s="174"/>
      <c r="AS240" s="395"/>
      <c r="AT240" s="396"/>
      <c r="AU240" s="396"/>
      <c r="AV240" s="396"/>
      <c r="AW240" s="396"/>
      <c r="AX240" s="396"/>
      <c r="AY240" s="396"/>
      <c r="AZ240" s="396"/>
      <c r="BA240" s="396"/>
      <c r="BB240" s="397"/>
      <c r="BC240" s="395"/>
      <c r="BD240" s="395"/>
      <c r="BE240" s="281" t="str">
        <f>IF(F240="","",IF(分岐管理シート!D240=1,"","error"))</f>
        <v/>
      </c>
      <c r="BF240" s="282" t="str">
        <f>IF(F240="","",IF(分岐管理シート!E240&gt;0,"","error"))</f>
        <v/>
      </c>
      <c r="BG240" s="283" t="str">
        <f>IF(F240="","",IF(分岐管理シート!G240=0,"error",""))</f>
        <v/>
      </c>
      <c r="BH240" s="283" t="str">
        <f>IF(F240="","",IF(分岐管理シート!H240=0,"error",""))</f>
        <v/>
      </c>
      <c r="BI240" s="284" t="str">
        <f>IF(F240="","",IF(分岐管理シート!I240=2,"","error"))</f>
        <v/>
      </c>
      <c r="BJ240" s="283" t="str">
        <f t="shared" si="23"/>
        <v/>
      </c>
      <c r="BK240" s="283" t="str">
        <f t="shared" si="24"/>
        <v/>
      </c>
      <c r="BL240" s="283" t="str">
        <f>IF(F240="","",IF(AND(分岐管理シート!D240=1,分岐管理シート!K240=1),"","error"))</f>
        <v/>
      </c>
      <c r="BM240" s="281" t="str">
        <f>IF(F240="","",IF(分岐管理シート!L240=2,"","error"))</f>
        <v/>
      </c>
      <c r="BN240" s="283" t="str">
        <f>IF(F240="","",IF(分岐管理シート!M240&lt;1,"error",""))</f>
        <v/>
      </c>
      <c r="BO240" s="283" t="str">
        <f>IF(F240="","",IF(AND(D240="R7_補正",分岐管理シート!M240&lt;12,分岐管理シート!M240&gt;0),"","error"))</f>
        <v/>
      </c>
      <c r="BP240" s="283" t="str">
        <f>IF(AND(分岐管理シート!M240&lt;&gt;1,SUM(分岐管理シート!N240:P240)&gt;0),"error","")</f>
        <v/>
      </c>
      <c r="BQ240" s="282" t="str">
        <f>IF(OR(AND(分岐管理シート!N240=0,OR(分岐管理シート!O240&lt;&gt;0,分岐管理シート!P240&lt;&gt;0)),AND(分岐管理シート!O240=0,分岐管理シート!P240&lt;&gt;0)),"error","")</f>
        <v/>
      </c>
      <c r="BR240" s="285" t="str" cm="1">
        <f t="array" ref="BR240">IF(SUMPRODUCT(COUNTIF(N240:P240,N240:P240))&gt;COUNTA(N240:P240),"error","")</f>
        <v/>
      </c>
      <c r="BS240" s="283" t="str">
        <f t="shared" si="25"/>
        <v/>
      </c>
      <c r="BT240" s="283" t="str">
        <f t="shared" si="26"/>
        <v/>
      </c>
      <c r="BU240" s="283" t="str">
        <f t="shared" si="27"/>
        <v/>
      </c>
      <c r="BV240" s="283" t="str">
        <f t="shared" si="28"/>
        <v/>
      </c>
      <c r="BW240" s="283" t="str">
        <f t="shared" si="31"/>
        <v/>
      </c>
      <c r="BX240" s="283" t="str">
        <f t="shared" si="29"/>
        <v/>
      </c>
      <c r="BY240" s="283" t="str">
        <f>IF(F240="","",IF(PRODUCT(分岐管理シート!AB240:'分岐管理シート'!AE240)=0,"error",""))</f>
        <v/>
      </c>
      <c r="BZ240" s="278" t="str">
        <f>IF(F240="","",IF(AND(AE240="○",分岐管理シート!AF240=0),"error",""))</f>
        <v/>
      </c>
      <c r="CA240" s="283" t="str">
        <f>IF(F240="","",IF(AND(分岐管理シート!AE240&lt;2,実施計画様式!AF240&lt;&gt;""),"error",""))</f>
        <v/>
      </c>
      <c r="CB240" s="282" t="str">
        <f>IF(F240="","",IF(AND(分岐管理シート!D240=1,分岐管理シート!AG240&gt;0,分岐管理シート!AG240&lt;24),"","error"))</f>
        <v/>
      </c>
      <c r="CC240" s="283"/>
      <c r="CD240" s="283" t="str">
        <f>IF(F240="","",IF(OR(分岐管理シート!AI240&lt;14,分岐管理シート!AI240&gt;25,分岐管理シート!AI240&gt;分岐管理シート!AJ240,分岐管理シート!AI240&gt;分岐管理シート!AK240),"error",""))</f>
        <v/>
      </c>
      <c r="CE240" s="283" t="str">
        <f>IF(F240="","",IF(OR(分岐管理シート!AJ240&lt;14,分岐管理シート!AJ240&gt;25,分岐管理シート!AJ240&lt;分岐管理シート!AI240,分岐管理シート!AJ240&gt;分岐管理シート!AK240),"error",""))</f>
        <v/>
      </c>
      <c r="CF240" s="282" t="str">
        <f>IF(F240="","",IF(OR(分岐管理シート!AK240&lt;14,分岐管理シート!AK240&gt;26,分岐管理シート!AK240&lt;分岐管理シート!AI240,分岐管理シート!AK240&lt;分岐管理シート!AJ240),"error",""))</f>
        <v/>
      </c>
      <c r="CG240" s="283" t="str">
        <f>IF(F240="","",IF(AND(AD240="－",分岐管理シート!AK240&gt;25),"error",""))</f>
        <v/>
      </c>
      <c r="CH240" s="283"/>
      <c r="CI240" s="278" t="str">
        <f>IF(F240="","",IF(分岐管理シート!AM240&lt;1,"error",""))</f>
        <v/>
      </c>
      <c r="CJ240" s="283" t="str">
        <f>IF(F240="","",IF(分岐管理シート!AN240&lt;1,"error",""))</f>
        <v/>
      </c>
      <c r="CK240" s="287" t="str">
        <f t="shared" si="30"/>
        <v/>
      </c>
      <c r="CL240" s="283" t="str">
        <f>IF(F240="","",IF(AND(SUM(分岐管理シート!AO240:AR240)&gt;180,分岐管理シート!AS240&lt;1),"error",""))</f>
        <v/>
      </c>
      <c r="CM240" s="283" t="str">
        <f>IF(F240="","",IF(AND(分岐管理シート!D240=1,分岐管理シート!BB240&gt;0,分岐管理シート!BB240&lt;7),"","error"))</f>
        <v/>
      </c>
      <c r="CN240" s="286"/>
      <c r="CO240" s="283" t="str">
        <f>IF(分岐管理シート!BP240=0,"","error")</f>
        <v/>
      </c>
      <c r="CP240" s="340" t="str">
        <f>IF(AND(F240="",SUM(分岐管理シート!D240:BB240)&gt;0),"error","")</f>
        <v/>
      </c>
    </row>
    <row r="241" spans="1:94" ht="55.05" customHeight="1">
      <c r="A241" s="29"/>
      <c r="B241" s="30"/>
      <c r="C241" s="130">
        <v>169</v>
      </c>
      <c r="D241" s="386"/>
      <c r="E241" s="386"/>
      <c r="F241" s="174"/>
      <c r="G241" s="174"/>
      <c r="H241" s="173"/>
      <c r="I241" s="174"/>
      <c r="J241" s="173"/>
      <c r="K241" s="174"/>
      <c r="L241" s="174"/>
      <c r="M241" s="174"/>
      <c r="N241" s="387"/>
      <c r="O241" s="174"/>
      <c r="P241" s="398"/>
      <c r="Q241" s="388"/>
      <c r="R241" s="389">
        <f t="shared" si="22"/>
        <v>0</v>
      </c>
      <c r="S241" s="390">
        <f t="shared" si="32"/>
        <v>0</v>
      </c>
      <c r="T241" s="391"/>
      <c r="U241" s="458"/>
      <c r="V241" s="458"/>
      <c r="W241" s="458"/>
      <c r="X241" s="458"/>
      <c r="Y241" s="391"/>
      <c r="Z241" s="391"/>
      <c r="AA241" s="173"/>
      <c r="AB241" s="174"/>
      <c r="AC241" s="392"/>
      <c r="AD241" s="392"/>
      <c r="AE241" s="392"/>
      <c r="AF241" s="393"/>
      <c r="AG241" s="393"/>
      <c r="AH241" s="393"/>
      <c r="AI241" s="173"/>
      <c r="AJ241" s="173"/>
      <c r="AK241" s="173"/>
      <c r="AL241" s="394"/>
      <c r="AM241" s="173"/>
      <c r="AN241" s="173"/>
      <c r="AO241" s="387"/>
      <c r="AP241" s="174"/>
      <c r="AQ241" s="174"/>
      <c r="AR241" s="174"/>
      <c r="AS241" s="395"/>
      <c r="AT241" s="396"/>
      <c r="AU241" s="396"/>
      <c r="AV241" s="396"/>
      <c r="AW241" s="396"/>
      <c r="AX241" s="396"/>
      <c r="AY241" s="396"/>
      <c r="AZ241" s="396"/>
      <c r="BA241" s="396"/>
      <c r="BB241" s="397"/>
      <c r="BC241" s="395"/>
      <c r="BD241" s="395"/>
      <c r="BE241" s="281" t="str">
        <f>IF(F241="","",IF(分岐管理シート!D241=1,"","error"))</f>
        <v/>
      </c>
      <c r="BF241" s="282" t="str">
        <f>IF(F241="","",IF(分岐管理シート!E241&gt;0,"","error"))</f>
        <v/>
      </c>
      <c r="BG241" s="283" t="str">
        <f>IF(F241="","",IF(分岐管理シート!G241=0,"error",""))</f>
        <v/>
      </c>
      <c r="BH241" s="283" t="str">
        <f>IF(F241="","",IF(分岐管理シート!H241=0,"error",""))</f>
        <v/>
      </c>
      <c r="BI241" s="284" t="str">
        <f>IF(F241="","",IF(分岐管理シート!I241=2,"","error"))</f>
        <v/>
      </c>
      <c r="BJ241" s="283" t="str">
        <f t="shared" si="23"/>
        <v/>
      </c>
      <c r="BK241" s="283" t="str">
        <f t="shared" si="24"/>
        <v/>
      </c>
      <c r="BL241" s="283" t="str">
        <f>IF(F241="","",IF(AND(分岐管理シート!D241=1,分岐管理シート!K241=1),"","error"))</f>
        <v/>
      </c>
      <c r="BM241" s="281" t="str">
        <f>IF(F241="","",IF(分岐管理シート!L241=2,"","error"))</f>
        <v/>
      </c>
      <c r="BN241" s="283" t="str">
        <f>IF(F241="","",IF(分岐管理シート!M241&lt;1,"error",""))</f>
        <v/>
      </c>
      <c r="BO241" s="283" t="str">
        <f>IF(F241="","",IF(AND(D241="R7_補正",分岐管理シート!M241&lt;12,分岐管理シート!M241&gt;0),"","error"))</f>
        <v/>
      </c>
      <c r="BP241" s="283" t="str">
        <f>IF(AND(分岐管理シート!M241&lt;&gt;1,SUM(分岐管理シート!N241:P241)&gt;0),"error","")</f>
        <v/>
      </c>
      <c r="BQ241" s="282" t="str">
        <f>IF(OR(AND(分岐管理シート!N241=0,OR(分岐管理シート!O241&lt;&gt;0,分岐管理シート!P241&lt;&gt;0)),AND(分岐管理シート!O241=0,分岐管理シート!P241&lt;&gt;0)),"error","")</f>
        <v/>
      </c>
      <c r="BR241" s="285" t="str" cm="1">
        <f t="array" ref="BR241">IF(SUMPRODUCT(COUNTIF(N241:P241,N241:P241))&gt;COUNTA(N241:P241),"error","")</f>
        <v/>
      </c>
      <c r="BS241" s="283" t="str">
        <f t="shared" si="25"/>
        <v/>
      </c>
      <c r="BT241" s="283" t="str">
        <f t="shared" si="26"/>
        <v/>
      </c>
      <c r="BU241" s="283" t="str">
        <f t="shared" si="27"/>
        <v/>
      </c>
      <c r="BV241" s="283" t="str">
        <f t="shared" si="28"/>
        <v/>
      </c>
      <c r="BW241" s="283" t="str">
        <f t="shared" si="31"/>
        <v/>
      </c>
      <c r="BX241" s="283" t="str">
        <f t="shared" si="29"/>
        <v/>
      </c>
      <c r="BY241" s="283" t="str">
        <f>IF(F241="","",IF(PRODUCT(分岐管理シート!AB241:'分岐管理シート'!AE241)=0,"error",""))</f>
        <v/>
      </c>
      <c r="BZ241" s="278" t="str">
        <f>IF(F241="","",IF(AND(AE241="○",分岐管理シート!AF241=0),"error",""))</f>
        <v/>
      </c>
      <c r="CA241" s="283" t="str">
        <f>IF(F241="","",IF(AND(分岐管理シート!AE241&lt;2,実施計画様式!AF241&lt;&gt;""),"error",""))</f>
        <v/>
      </c>
      <c r="CB241" s="282" t="str">
        <f>IF(F241="","",IF(AND(分岐管理シート!D241=1,分岐管理シート!AG241&gt;0,分岐管理シート!AG241&lt;24),"","error"))</f>
        <v/>
      </c>
      <c r="CC241" s="283"/>
      <c r="CD241" s="283" t="str">
        <f>IF(F241="","",IF(OR(分岐管理シート!AI241&lt;14,分岐管理シート!AI241&gt;25,分岐管理シート!AI241&gt;分岐管理シート!AJ241,分岐管理シート!AI241&gt;分岐管理シート!AK241),"error",""))</f>
        <v/>
      </c>
      <c r="CE241" s="283" t="str">
        <f>IF(F241="","",IF(OR(分岐管理シート!AJ241&lt;14,分岐管理シート!AJ241&gt;25,分岐管理シート!AJ241&lt;分岐管理シート!AI241,分岐管理シート!AJ241&gt;分岐管理シート!AK241),"error",""))</f>
        <v/>
      </c>
      <c r="CF241" s="282" t="str">
        <f>IF(F241="","",IF(OR(分岐管理シート!AK241&lt;14,分岐管理シート!AK241&gt;26,分岐管理シート!AK241&lt;分岐管理シート!AI241,分岐管理シート!AK241&lt;分岐管理シート!AJ241),"error",""))</f>
        <v/>
      </c>
      <c r="CG241" s="283" t="str">
        <f>IF(F241="","",IF(AND(AD241="－",分岐管理シート!AK241&gt;25),"error",""))</f>
        <v/>
      </c>
      <c r="CH241" s="283"/>
      <c r="CI241" s="278" t="str">
        <f>IF(F241="","",IF(分岐管理シート!AM241&lt;1,"error",""))</f>
        <v/>
      </c>
      <c r="CJ241" s="283" t="str">
        <f>IF(F241="","",IF(分岐管理シート!AN241&lt;1,"error",""))</f>
        <v/>
      </c>
      <c r="CK241" s="287" t="str">
        <f t="shared" si="30"/>
        <v/>
      </c>
      <c r="CL241" s="283" t="str">
        <f>IF(F241="","",IF(AND(SUM(分岐管理シート!AO241:AR241)&gt;180,分岐管理シート!AS241&lt;1),"error",""))</f>
        <v/>
      </c>
      <c r="CM241" s="283" t="str">
        <f>IF(F241="","",IF(AND(分岐管理シート!D241=1,分岐管理シート!BB241&gt;0,分岐管理シート!BB241&lt;7),"","error"))</f>
        <v/>
      </c>
      <c r="CN241" s="286"/>
      <c r="CO241" s="283" t="str">
        <f>IF(分岐管理シート!BP241=0,"","error")</f>
        <v/>
      </c>
      <c r="CP241" s="340" t="str">
        <f>IF(AND(F241="",SUM(分岐管理シート!D241:BB241)&gt;0),"error","")</f>
        <v/>
      </c>
    </row>
    <row r="242" spans="1:94" ht="55.05" customHeight="1">
      <c r="A242" s="29"/>
      <c r="B242" s="30"/>
      <c r="C242" s="130">
        <v>170</v>
      </c>
      <c r="D242" s="386"/>
      <c r="E242" s="386"/>
      <c r="F242" s="174"/>
      <c r="G242" s="174"/>
      <c r="H242" s="173"/>
      <c r="I242" s="174"/>
      <c r="J242" s="173"/>
      <c r="K242" s="174"/>
      <c r="L242" s="174"/>
      <c r="M242" s="174"/>
      <c r="N242" s="387"/>
      <c r="O242" s="174"/>
      <c r="P242" s="174"/>
      <c r="Q242" s="388"/>
      <c r="R242" s="389">
        <f t="shared" si="22"/>
        <v>0</v>
      </c>
      <c r="S242" s="390">
        <f t="shared" si="32"/>
        <v>0</v>
      </c>
      <c r="T242" s="391"/>
      <c r="U242" s="458"/>
      <c r="V242" s="458"/>
      <c r="W242" s="458"/>
      <c r="X242" s="458"/>
      <c r="Y242" s="391"/>
      <c r="Z242" s="391"/>
      <c r="AA242" s="173"/>
      <c r="AB242" s="174"/>
      <c r="AC242" s="392"/>
      <c r="AD242" s="392"/>
      <c r="AE242" s="392"/>
      <c r="AF242" s="393"/>
      <c r="AG242" s="393"/>
      <c r="AH242" s="393"/>
      <c r="AI242" s="173"/>
      <c r="AJ242" s="173"/>
      <c r="AK242" s="173"/>
      <c r="AL242" s="394"/>
      <c r="AM242" s="173"/>
      <c r="AN242" s="173"/>
      <c r="AO242" s="387"/>
      <c r="AP242" s="174"/>
      <c r="AQ242" s="174"/>
      <c r="AR242" s="174"/>
      <c r="AS242" s="395"/>
      <c r="AT242" s="396"/>
      <c r="AU242" s="396"/>
      <c r="AV242" s="396"/>
      <c r="AW242" s="396"/>
      <c r="AX242" s="396"/>
      <c r="AY242" s="396"/>
      <c r="AZ242" s="396"/>
      <c r="BA242" s="396"/>
      <c r="BB242" s="397"/>
      <c r="BC242" s="395"/>
      <c r="BD242" s="395"/>
      <c r="BE242" s="281" t="str">
        <f>IF(F242="","",IF(分岐管理シート!D242=1,"","error"))</f>
        <v/>
      </c>
      <c r="BF242" s="282" t="str">
        <f>IF(F242="","",IF(分岐管理シート!E242&gt;0,"","error"))</f>
        <v/>
      </c>
      <c r="BG242" s="283" t="str">
        <f>IF(F242="","",IF(分岐管理シート!G242=0,"error",""))</f>
        <v/>
      </c>
      <c r="BH242" s="283" t="str">
        <f>IF(F242="","",IF(分岐管理シート!H242=0,"error",""))</f>
        <v/>
      </c>
      <c r="BI242" s="284" t="str">
        <f>IF(F242="","",IF(分岐管理シート!I242=2,"","error"))</f>
        <v/>
      </c>
      <c r="BJ242" s="283" t="str">
        <f t="shared" si="23"/>
        <v/>
      </c>
      <c r="BK242" s="283" t="str">
        <f t="shared" si="24"/>
        <v/>
      </c>
      <c r="BL242" s="283" t="str">
        <f>IF(F242="","",IF(AND(分岐管理シート!D242=1,分岐管理シート!K242=1),"","error"))</f>
        <v/>
      </c>
      <c r="BM242" s="281" t="str">
        <f>IF(F242="","",IF(分岐管理シート!L242=2,"","error"))</f>
        <v/>
      </c>
      <c r="BN242" s="283" t="str">
        <f>IF(F242="","",IF(分岐管理シート!M242&lt;1,"error",""))</f>
        <v/>
      </c>
      <c r="BO242" s="283" t="str">
        <f>IF(F242="","",IF(AND(D242="R7_補正",分岐管理シート!M242&lt;12,分岐管理シート!M242&gt;0),"","error"))</f>
        <v/>
      </c>
      <c r="BP242" s="283" t="str">
        <f>IF(AND(分岐管理シート!M242&lt;&gt;1,SUM(分岐管理シート!N242:P242)&gt;0),"error","")</f>
        <v/>
      </c>
      <c r="BQ242" s="282" t="str">
        <f>IF(OR(AND(分岐管理シート!N242=0,OR(分岐管理シート!O242&lt;&gt;0,分岐管理シート!P242&lt;&gt;0)),AND(分岐管理シート!O242=0,分岐管理シート!P242&lt;&gt;0)),"error","")</f>
        <v/>
      </c>
      <c r="BR242" s="285" t="str" cm="1">
        <f t="array" ref="BR242">IF(SUMPRODUCT(COUNTIF(N242:P242,N242:P242))&gt;COUNTA(N242:P242),"error","")</f>
        <v/>
      </c>
      <c r="BS242" s="283" t="str">
        <f t="shared" si="25"/>
        <v/>
      </c>
      <c r="BT242" s="283" t="str">
        <f t="shared" si="26"/>
        <v/>
      </c>
      <c r="BU242" s="283" t="str">
        <f t="shared" si="27"/>
        <v/>
      </c>
      <c r="BV242" s="283" t="str">
        <f t="shared" si="28"/>
        <v/>
      </c>
      <c r="BW242" s="283" t="str">
        <f t="shared" si="31"/>
        <v/>
      </c>
      <c r="BX242" s="283" t="str">
        <f t="shared" si="29"/>
        <v/>
      </c>
      <c r="BY242" s="283" t="str">
        <f>IF(F242="","",IF(PRODUCT(分岐管理シート!AB242:'分岐管理シート'!AE242)=0,"error",""))</f>
        <v/>
      </c>
      <c r="BZ242" s="278" t="str">
        <f>IF(F242="","",IF(AND(AE242="○",分岐管理シート!AF242=0),"error",""))</f>
        <v/>
      </c>
      <c r="CA242" s="283" t="str">
        <f>IF(F242="","",IF(AND(分岐管理シート!AE242&lt;2,実施計画様式!AF242&lt;&gt;""),"error",""))</f>
        <v/>
      </c>
      <c r="CB242" s="282" t="str">
        <f>IF(F242="","",IF(AND(分岐管理シート!D242=1,分岐管理シート!AG242&gt;0,分岐管理シート!AG242&lt;24),"","error"))</f>
        <v/>
      </c>
      <c r="CC242" s="283"/>
      <c r="CD242" s="283" t="str">
        <f>IF(F242="","",IF(OR(分岐管理シート!AI242&lt;14,分岐管理シート!AI242&gt;25,分岐管理シート!AI242&gt;分岐管理シート!AJ242,分岐管理シート!AI242&gt;分岐管理シート!AK242),"error",""))</f>
        <v/>
      </c>
      <c r="CE242" s="283" t="str">
        <f>IF(F242="","",IF(OR(分岐管理シート!AJ242&lt;14,分岐管理シート!AJ242&gt;25,分岐管理シート!AJ242&lt;分岐管理シート!AI242,分岐管理シート!AJ242&gt;分岐管理シート!AK242),"error",""))</f>
        <v/>
      </c>
      <c r="CF242" s="282" t="str">
        <f>IF(F242="","",IF(OR(分岐管理シート!AK242&lt;14,分岐管理シート!AK242&gt;26,分岐管理シート!AK242&lt;分岐管理シート!AI242,分岐管理シート!AK242&lt;分岐管理シート!AJ242),"error",""))</f>
        <v/>
      </c>
      <c r="CG242" s="283" t="str">
        <f>IF(F242="","",IF(AND(AD242="－",分岐管理シート!AK242&gt;25),"error",""))</f>
        <v/>
      </c>
      <c r="CH242" s="283"/>
      <c r="CI242" s="278" t="str">
        <f>IF(F242="","",IF(分岐管理シート!AM242&lt;1,"error",""))</f>
        <v/>
      </c>
      <c r="CJ242" s="283" t="str">
        <f>IF(F242="","",IF(分岐管理シート!AN242&lt;1,"error",""))</f>
        <v/>
      </c>
      <c r="CK242" s="287" t="str">
        <f t="shared" si="30"/>
        <v/>
      </c>
      <c r="CL242" s="283" t="str">
        <f>IF(F242="","",IF(AND(SUM(分岐管理シート!AO242:AR242)&gt;180,分岐管理シート!AS242&lt;1),"error",""))</f>
        <v/>
      </c>
      <c r="CM242" s="283" t="str">
        <f>IF(F242="","",IF(AND(分岐管理シート!D242=1,分岐管理シート!BB242&gt;0,分岐管理シート!BB242&lt;7),"","error"))</f>
        <v/>
      </c>
      <c r="CN242" s="286"/>
      <c r="CO242" s="283" t="str">
        <f>IF(分岐管理シート!BP242=0,"","error")</f>
        <v/>
      </c>
      <c r="CP242" s="340" t="str">
        <f>IF(AND(F242="",SUM(分岐管理シート!D242:BB242)&gt;0),"error","")</f>
        <v/>
      </c>
    </row>
    <row r="243" spans="1:94" ht="55.05" customHeight="1">
      <c r="A243" s="29"/>
      <c r="B243" s="30"/>
      <c r="C243" s="130">
        <v>171</v>
      </c>
      <c r="D243" s="386"/>
      <c r="E243" s="386"/>
      <c r="F243" s="174"/>
      <c r="G243" s="174"/>
      <c r="H243" s="173"/>
      <c r="I243" s="174"/>
      <c r="J243" s="173"/>
      <c r="K243" s="174"/>
      <c r="L243" s="174"/>
      <c r="M243" s="174"/>
      <c r="N243" s="387"/>
      <c r="O243" s="174"/>
      <c r="P243" s="174"/>
      <c r="Q243" s="388"/>
      <c r="R243" s="389">
        <f t="shared" si="22"/>
        <v>0</v>
      </c>
      <c r="S243" s="390">
        <f t="shared" si="32"/>
        <v>0</v>
      </c>
      <c r="T243" s="391"/>
      <c r="U243" s="458"/>
      <c r="V243" s="458"/>
      <c r="W243" s="458"/>
      <c r="X243" s="458"/>
      <c r="Y243" s="391"/>
      <c r="Z243" s="391"/>
      <c r="AA243" s="173"/>
      <c r="AB243" s="174"/>
      <c r="AC243" s="392"/>
      <c r="AD243" s="392"/>
      <c r="AE243" s="392"/>
      <c r="AF243" s="393"/>
      <c r="AG243" s="393"/>
      <c r="AH243" s="393"/>
      <c r="AI243" s="173"/>
      <c r="AJ243" s="173"/>
      <c r="AK243" s="173"/>
      <c r="AL243" s="394"/>
      <c r="AM243" s="173"/>
      <c r="AN243" s="173"/>
      <c r="AO243" s="387"/>
      <c r="AP243" s="174"/>
      <c r="AQ243" s="174"/>
      <c r="AR243" s="174"/>
      <c r="AS243" s="395"/>
      <c r="AT243" s="396"/>
      <c r="AU243" s="396"/>
      <c r="AV243" s="396"/>
      <c r="AW243" s="396"/>
      <c r="AX243" s="396"/>
      <c r="AY243" s="396"/>
      <c r="AZ243" s="396"/>
      <c r="BA243" s="396"/>
      <c r="BB243" s="397"/>
      <c r="BC243" s="395"/>
      <c r="BD243" s="395"/>
      <c r="BE243" s="281" t="str">
        <f>IF(F243="","",IF(分岐管理シート!D243=1,"","error"))</f>
        <v/>
      </c>
      <c r="BF243" s="282" t="str">
        <f>IF(F243="","",IF(分岐管理シート!E243&gt;0,"","error"))</f>
        <v/>
      </c>
      <c r="BG243" s="283" t="str">
        <f>IF(F243="","",IF(分岐管理シート!G243=0,"error",""))</f>
        <v/>
      </c>
      <c r="BH243" s="283" t="str">
        <f>IF(F243="","",IF(分岐管理シート!H243=0,"error",""))</f>
        <v/>
      </c>
      <c r="BI243" s="284" t="str">
        <f>IF(F243="","",IF(分岐管理シート!I243=2,"","error"))</f>
        <v/>
      </c>
      <c r="BJ243" s="283" t="str">
        <f t="shared" si="23"/>
        <v/>
      </c>
      <c r="BK243" s="283" t="str">
        <f t="shared" si="24"/>
        <v/>
      </c>
      <c r="BL243" s="283" t="str">
        <f>IF(F243="","",IF(AND(分岐管理シート!D243=1,分岐管理シート!K243=1),"","error"))</f>
        <v/>
      </c>
      <c r="BM243" s="281" t="str">
        <f>IF(F243="","",IF(分岐管理シート!L243=2,"","error"))</f>
        <v/>
      </c>
      <c r="BN243" s="283" t="str">
        <f>IF(F243="","",IF(分岐管理シート!M243&lt;1,"error",""))</f>
        <v/>
      </c>
      <c r="BO243" s="283" t="str">
        <f>IF(F243="","",IF(AND(D243="R7_補正",分岐管理シート!M243&lt;12,分岐管理シート!M243&gt;0),"","error"))</f>
        <v/>
      </c>
      <c r="BP243" s="283" t="str">
        <f>IF(AND(分岐管理シート!M243&lt;&gt;1,SUM(分岐管理シート!N243:P243)&gt;0),"error","")</f>
        <v/>
      </c>
      <c r="BQ243" s="282" t="str">
        <f>IF(OR(AND(分岐管理シート!N243=0,OR(分岐管理シート!O243&lt;&gt;0,分岐管理シート!P243&lt;&gt;0)),AND(分岐管理シート!O243=0,分岐管理シート!P243&lt;&gt;0)),"error","")</f>
        <v/>
      </c>
      <c r="BR243" s="285" t="str" cm="1">
        <f t="array" ref="BR243">IF(SUMPRODUCT(COUNTIF(N243:P243,N243:P243))&gt;COUNTA(N243:P243),"error","")</f>
        <v/>
      </c>
      <c r="BS243" s="283" t="str">
        <f t="shared" si="25"/>
        <v/>
      </c>
      <c r="BT243" s="283" t="str">
        <f t="shared" si="26"/>
        <v/>
      </c>
      <c r="BU243" s="283" t="str">
        <f t="shared" si="27"/>
        <v/>
      </c>
      <c r="BV243" s="283" t="str">
        <f t="shared" si="28"/>
        <v/>
      </c>
      <c r="BW243" s="283" t="str">
        <f t="shared" si="31"/>
        <v/>
      </c>
      <c r="BX243" s="283" t="str">
        <f t="shared" si="29"/>
        <v/>
      </c>
      <c r="BY243" s="283" t="str">
        <f>IF(F243="","",IF(PRODUCT(分岐管理シート!AB243:'分岐管理シート'!AE243)=0,"error",""))</f>
        <v/>
      </c>
      <c r="BZ243" s="278" t="str">
        <f>IF(F243="","",IF(AND(AE243="○",分岐管理シート!AF243=0),"error",""))</f>
        <v/>
      </c>
      <c r="CA243" s="283" t="str">
        <f>IF(F243="","",IF(AND(分岐管理シート!AE243&lt;2,実施計画様式!AF243&lt;&gt;""),"error",""))</f>
        <v/>
      </c>
      <c r="CB243" s="282" t="str">
        <f>IF(F243="","",IF(AND(分岐管理シート!D243=1,分岐管理シート!AG243&gt;0,分岐管理シート!AG243&lt;24),"","error"))</f>
        <v/>
      </c>
      <c r="CC243" s="283"/>
      <c r="CD243" s="283" t="str">
        <f>IF(F243="","",IF(OR(分岐管理シート!AI243&lt;14,分岐管理シート!AI243&gt;25,分岐管理シート!AI243&gt;分岐管理シート!AJ243,分岐管理シート!AI243&gt;分岐管理シート!AK243),"error",""))</f>
        <v/>
      </c>
      <c r="CE243" s="283" t="str">
        <f>IF(F243="","",IF(OR(分岐管理シート!AJ243&lt;14,分岐管理シート!AJ243&gt;25,分岐管理シート!AJ243&lt;分岐管理シート!AI243,分岐管理シート!AJ243&gt;分岐管理シート!AK243),"error",""))</f>
        <v/>
      </c>
      <c r="CF243" s="282" t="str">
        <f>IF(F243="","",IF(OR(分岐管理シート!AK243&lt;14,分岐管理シート!AK243&gt;26,分岐管理シート!AK243&lt;分岐管理シート!AI243,分岐管理シート!AK243&lt;分岐管理シート!AJ243),"error",""))</f>
        <v/>
      </c>
      <c r="CG243" s="283" t="str">
        <f>IF(F243="","",IF(AND(AD243="－",分岐管理シート!AK243&gt;25),"error",""))</f>
        <v/>
      </c>
      <c r="CH243" s="283"/>
      <c r="CI243" s="278" t="str">
        <f>IF(F243="","",IF(分岐管理シート!AM243&lt;1,"error",""))</f>
        <v/>
      </c>
      <c r="CJ243" s="283" t="str">
        <f>IF(F243="","",IF(分岐管理シート!AN243&lt;1,"error",""))</f>
        <v/>
      </c>
      <c r="CK243" s="287" t="str">
        <f t="shared" si="30"/>
        <v/>
      </c>
      <c r="CL243" s="283" t="str">
        <f>IF(F243="","",IF(AND(SUM(分岐管理シート!AO243:AR243)&gt;180,分岐管理シート!AS243&lt;1),"error",""))</f>
        <v/>
      </c>
      <c r="CM243" s="283" t="str">
        <f>IF(F243="","",IF(AND(分岐管理シート!D243=1,分岐管理シート!BB243&gt;0,分岐管理シート!BB243&lt;7),"","error"))</f>
        <v/>
      </c>
      <c r="CN243" s="286"/>
      <c r="CO243" s="283" t="str">
        <f>IF(分岐管理シート!BP243=0,"","error")</f>
        <v/>
      </c>
      <c r="CP243" s="340" t="str">
        <f>IF(AND(F243="",SUM(分岐管理シート!D243:BB243)&gt;0),"error","")</f>
        <v/>
      </c>
    </row>
    <row r="244" spans="1:94" ht="55.05" customHeight="1">
      <c r="A244" s="29"/>
      <c r="B244" s="30"/>
      <c r="C244" s="130">
        <v>172</v>
      </c>
      <c r="D244" s="386"/>
      <c r="E244" s="386"/>
      <c r="F244" s="174"/>
      <c r="G244" s="174"/>
      <c r="H244" s="173"/>
      <c r="I244" s="174"/>
      <c r="J244" s="173"/>
      <c r="K244" s="174"/>
      <c r="L244" s="174"/>
      <c r="M244" s="174"/>
      <c r="N244" s="387"/>
      <c r="O244" s="174"/>
      <c r="P244" s="398"/>
      <c r="Q244" s="388"/>
      <c r="R244" s="389">
        <f t="shared" si="22"/>
        <v>0</v>
      </c>
      <c r="S244" s="390">
        <f t="shared" si="32"/>
        <v>0</v>
      </c>
      <c r="T244" s="391"/>
      <c r="U244" s="458"/>
      <c r="V244" s="458"/>
      <c r="W244" s="458"/>
      <c r="X244" s="458"/>
      <c r="Y244" s="391"/>
      <c r="Z244" s="391"/>
      <c r="AA244" s="173"/>
      <c r="AB244" s="174"/>
      <c r="AC244" s="392"/>
      <c r="AD244" s="392"/>
      <c r="AE244" s="392"/>
      <c r="AF244" s="393"/>
      <c r="AG244" s="393"/>
      <c r="AH244" s="393"/>
      <c r="AI244" s="173"/>
      <c r="AJ244" s="173"/>
      <c r="AK244" s="173"/>
      <c r="AL244" s="394"/>
      <c r="AM244" s="173"/>
      <c r="AN244" s="173"/>
      <c r="AO244" s="387"/>
      <c r="AP244" s="174"/>
      <c r="AQ244" s="174"/>
      <c r="AR244" s="174"/>
      <c r="AS244" s="395"/>
      <c r="AT244" s="396"/>
      <c r="AU244" s="396"/>
      <c r="AV244" s="396"/>
      <c r="AW244" s="396"/>
      <c r="AX244" s="396"/>
      <c r="AY244" s="396"/>
      <c r="AZ244" s="396"/>
      <c r="BA244" s="396"/>
      <c r="BB244" s="397"/>
      <c r="BC244" s="395"/>
      <c r="BD244" s="395"/>
      <c r="BE244" s="281" t="str">
        <f>IF(F244="","",IF(分岐管理シート!D244=1,"","error"))</f>
        <v/>
      </c>
      <c r="BF244" s="282" t="str">
        <f>IF(F244="","",IF(分岐管理シート!E244&gt;0,"","error"))</f>
        <v/>
      </c>
      <c r="BG244" s="283" t="str">
        <f>IF(F244="","",IF(分岐管理シート!G244=0,"error",""))</f>
        <v/>
      </c>
      <c r="BH244" s="283" t="str">
        <f>IF(F244="","",IF(分岐管理シート!H244=0,"error",""))</f>
        <v/>
      </c>
      <c r="BI244" s="284" t="str">
        <f>IF(F244="","",IF(分岐管理シート!I244=2,"","error"))</f>
        <v/>
      </c>
      <c r="BJ244" s="283" t="str">
        <f t="shared" si="23"/>
        <v/>
      </c>
      <c r="BK244" s="283" t="str">
        <f t="shared" si="24"/>
        <v/>
      </c>
      <c r="BL244" s="283" t="str">
        <f>IF(F244="","",IF(AND(分岐管理シート!D244=1,分岐管理シート!K244=1),"","error"))</f>
        <v/>
      </c>
      <c r="BM244" s="281" t="str">
        <f>IF(F244="","",IF(分岐管理シート!L244=2,"","error"))</f>
        <v/>
      </c>
      <c r="BN244" s="283" t="str">
        <f>IF(F244="","",IF(分岐管理シート!M244&lt;1,"error",""))</f>
        <v/>
      </c>
      <c r="BO244" s="283" t="str">
        <f>IF(F244="","",IF(AND(D244="R7_補正",分岐管理シート!M244&lt;12,分岐管理シート!M244&gt;0),"","error"))</f>
        <v/>
      </c>
      <c r="BP244" s="283" t="str">
        <f>IF(AND(分岐管理シート!M244&lt;&gt;1,SUM(分岐管理シート!N244:P244)&gt;0),"error","")</f>
        <v/>
      </c>
      <c r="BQ244" s="282" t="str">
        <f>IF(OR(AND(分岐管理シート!N244=0,OR(分岐管理シート!O244&lt;&gt;0,分岐管理シート!P244&lt;&gt;0)),AND(分岐管理シート!O244=0,分岐管理シート!P244&lt;&gt;0)),"error","")</f>
        <v/>
      </c>
      <c r="BR244" s="285" t="str" cm="1">
        <f t="array" ref="BR244">IF(SUMPRODUCT(COUNTIF(N244:P244,N244:P244))&gt;COUNTA(N244:P244),"error","")</f>
        <v/>
      </c>
      <c r="BS244" s="283" t="str">
        <f t="shared" si="25"/>
        <v/>
      </c>
      <c r="BT244" s="283" t="str">
        <f t="shared" si="26"/>
        <v/>
      </c>
      <c r="BU244" s="283" t="str">
        <f t="shared" si="27"/>
        <v/>
      </c>
      <c r="BV244" s="283" t="str">
        <f t="shared" si="28"/>
        <v/>
      </c>
      <c r="BW244" s="283" t="str">
        <f t="shared" si="31"/>
        <v/>
      </c>
      <c r="BX244" s="283" t="str">
        <f t="shared" si="29"/>
        <v/>
      </c>
      <c r="BY244" s="283" t="str">
        <f>IF(F244="","",IF(PRODUCT(分岐管理シート!AB244:'分岐管理シート'!AE244)=0,"error",""))</f>
        <v/>
      </c>
      <c r="BZ244" s="278" t="str">
        <f>IF(F244="","",IF(AND(AE244="○",分岐管理シート!AF244=0),"error",""))</f>
        <v/>
      </c>
      <c r="CA244" s="283" t="str">
        <f>IF(F244="","",IF(AND(分岐管理シート!AE244&lt;2,実施計画様式!AF244&lt;&gt;""),"error",""))</f>
        <v/>
      </c>
      <c r="CB244" s="282" t="str">
        <f>IF(F244="","",IF(AND(分岐管理シート!D244=1,分岐管理シート!AG244&gt;0,分岐管理シート!AG244&lt;24),"","error"))</f>
        <v/>
      </c>
      <c r="CC244" s="283"/>
      <c r="CD244" s="283" t="str">
        <f>IF(F244="","",IF(OR(分岐管理シート!AI244&lt;14,分岐管理シート!AI244&gt;25,分岐管理シート!AI244&gt;分岐管理シート!AJ244,分岐管理シート!AI244&gt;分岐管理シート!AK244),"error",""))</f>
        <v/>
      </c>
      <c r="CE244" s="283" t="str">
        <f>IF(F244="","",IF(OR(分岐管理シート!AJ244&lt;14,分岐管理シート!AJ244&gt;25,分岐管理シート!AJ244&lt;分岐管理シート!AI244,分岐管理シート!AJ244&gt;分岐管理シート!AK244),"error",""))</f>
        <v/>
      </c>
      <c r="CF244" s="282" t="str">
        <f>IF(F244="","",IF(OR(分岐管理シート!AK244&lt;14,分岐管理シート!AK244&gt;26,分岐管理シート!AK244&lt;分岐管理シート!AI244,分岐管理シート!AK244&lt;分岐管理シート!AJ244),"error",""))</f>
        <v/>
      </c>
      <c r="CG244" s="283" t="str">
        <f>IF(F244="","",IF(AND(AD244="－",分岐管理シート!AK244&gt;25),"error",""))</f>
        <v/>
      </c>
      <c r="CH244" s="283"/>
      <c r="CI244" s="278" t="str">
        <f>IF(F244="","",IF(分岐管理シート!AM244&lt;1,"error",""))</f>
        <v/>
      </c>
      <c r="CJ244" s="283" t="str">
        <f>IF(F244="","",IF(分岐管理シート!AN244&lt;1,"error",""))</f>
        <v/>
      </c>
      <c r="CK244" s="287" t="str">
        <f t="shared" si="30"/>
        <v/>
      </c>
      <c r="CL244" s="283" t="str">
        <f>IF(F244="","",IF(AND(SUM(分岐管理シート!AO244:AR244)&gt;180,分岐管理シート!AS244&lt;1),"error",""))</f>
        <v/>
      </c>
      <c r="CM244" s="283" t="str">
        <f>IF(F244="","",IF(AND(分岐管理シート!D244=1,分岐管理シート!BB244&gt;0,分岐管理シート!BB244&lt;7),"","error"))</f>
        <v/>
      </c>
      <c r="CN244" s="286"/>
      <c r="CO244" s="283" t="str">
        <f>IF(分岐管理シート!BP244=0,"","error")</f>
        <v/>
      </c>
      <c r="CP244" s="340" t="str">
        <f>IF(AND(F244="",SUM(分岐管理シート!D244:BB244)&gt;0),"error","")</f>
        <v/>
      </c>
    </row>
    <row r="245" spans="1:94" ht="55.05" customHeight="1">
      <c r="A245" s="29"/>
      <c r="B245" s="30"/>
      <c r="C245" s="130">
        <v>173</v>
      </c>
      <c r="D245" s="386"/>
      <c r="E245" s="386"/>
      <c r="F245" s="174"/>
      <c r="G245" s="174"/>
      <c r="H245" s="173"/>
      <c r="I245" s="174"/>
      <c r="J245" s="173"/>
      <c r="K245" s="174"/>
      <c r="L245" s="174"/>
      <c r="M245" s="174"/>
      <c r="N245" s="387"/>
      <c r="O245" s="174"/>
      <c r="P245" s="174"/>
      <c r="Q245" s="388"/>
      <c r="R245" s="389">
        <f t="shared" si="22"/>
        <v>0</v>
      </c>
      <c r="S245" s="390">
        <f t="shared" si="32"/>
        <v>0</v>
      </c>
      <c r="T245" s="391"/>
      <c r="U245" s="458"/>
      <c r="V245" s="458"/>
      <c r="W245" s="458"/>
      <c r="X245" s="458"/>
      <c r="Y245" s="391"/>
      <c r="Z245" s="391"/>
      <c r="AA245" s="173"/>
      <c r="AB245" s="174"/>
      <c r="AC245" s="392"/>
      <c r="AD245" s="392"/>
      <c r="AE245" s="392"/>
      <c r="AF245" s="393"/>
      <c r="AG245" s="393"/>
      <c r="AH245" s="393"/>
      <c r="AI245" s="173"/>
      <c r="AJ245" s="173"/>
      <c r="AK245" s="173"/>
      <c r="AL245" s="394"/>
      <c r="AM245" s="173"/>
      <c r="AN245" s="173"/>
      <c r="AO245" s="387"/>
      <c r="AP245" s="174"/>
      <c r="AQ245" s="174"/>
      <c r="AR245" s="174"/>
      <c r="AS245" s="395"/>
      <c r="AT245" s="396"/>
      <c r="AU245" s="396"/>
      <c r="AV245" s="396"/>
      <c r="AW245" s="396"/>
      <c r="AX245" s="396"/>
      <c r="AY245" s="396"/>
      <c r="AZ245" s="396"/>
      <c r="BA245" s="396"/>
      <c r="BB245" s="397"/>
      <c r="BC245" s="395"/>
      <c r="BD245" s="395"/>
      <c r="BE245" s="281" t="str">
        <f>IF(F245="","",IF(分岐管理シート!D245=1,"","error"))</f>
        <v/>
      </c>
      <c r="BF245" s="282" t="str">
        <f>IF(F245="","",IF(分岐管理シート!E245&gt;0,"","error"))</f>
        <v/>
      </c>
      <c r="BG245" s="283" t="str">
        <f>IF(F245="","",IF(分岐管理シート!G245=0,"error",""))</f>
        <v/>
      </c>
      <c r="BH245" s="283" t="str">
        <f>IF(F245="","",IF(分岐管理シート!H245=0,"error",""))</f>
        <v/>
      </c>
      <c r="BI245" s="284" t="str">
        <f>IF(F245="","",IF(分岐管理シート!I245=2,"","error"))</f>
        <v/>
      </c>
      <c r="BJ245" s="283" t="str">
        <f t="shared" si="23"/>
        <v/>
      </c>
      <c r="BK245" s="283" t="str">
        <f t="shared" si="24"/>
        <v/>
      </c>
      <c r="BL245" s="283" t="str">
        <f>IF(F245="","",IF(AND(分岐管理シート!D245=1,分岐管理シート!K245=1),"","error"))</f>
        <v/>
      </c>
      <c r="BM245" s="281" t="str">
        <f>IF(F245="","",IF(分岐管理シート!L245=2,"","error"))</f>
        <v/>
      </c>
      <c r="BN245" s="283" t="str">
        <f>IF(F245="","",IF(分岐管理シート!M245&lt;1,"error",""))</f>
        <v/>
      </c>
      <c r="BO245" s="283" t="str">
        <f>IF(F245="","",IF(AND(D245="R7_補正",分岐管理シート!M245&lt;12,分岐管理シート!M245&gt;0),"","error"))</f>
        <v/>
      </c>
      <c r="BP245" s="283" t="str">
        <f>IF(AND(分岐管理シート!M245&lt;&gt;1,SUM(分岐管理シート!N245:P245)&gt;0),"error","")</f>
        <v/>
      </c>
      <c r="BQ245" s="282" t="str">
        <f>IF(OR(AND(分岐管理シート!N245=0,OR(分岐管理シート!O245&lt;&gt;0,分岐管理シート!P245&lt;&gt;0)),AND(分岐管理シート!O245=0,分岐管理シート!P245&lt;&gt;0)),"error","")</f>
        <v/>
      </c>
      <c r="BR245" s="285" t="str" cm="1">
        <f t="array" ref="BR245">IF(SUMPRODUCT(COUNTIF(N245:P245,N245:P245))&gt;COUNTA(N245:P245),"error","")</f>
        <v/>
      </c>
      <c r="BS245" s="283" t="str">
        <f t="shared" si="25"/>
        <v/>
      </c>
      <c r="BT245" s="283" t="str">
        <f t="shared" si="26"/>
        <v/>
      </c>
      <c r="BU245" s="283" t="str">
        <f t="shared" si="27"/>
        <v/>
      </c>
      <c r="BV245" s="283" t="str">
        <f t="shared" si="28"/>
        <v/>
      </c>
      <c r="BW245" s="283" t="str">
        <f t="shared" si="31"/>
        <v/>
      </c>
      <c r="BX245" s="283" t="str">
        <f t="shared" si="29"/>
        <v/>
      </c>
      <c r="BY245" s="283" t="str">
        <f>IF(F245="","",IF(PRODUCT(分岐管理シート!AB245:'分岐管理シート'!AE245)=0,"error",""))</f>
        <v/>
      </c>
      <c r="BZ245" s="278" t="str">
        <f>IF(F245="","",IF(AND(AE245="○",分岐管理シート!AF245=0),"error",""))</f>
        <v/>
      </c>
      <c r="CA245" s="283" t="str">
        <f>IF(F245="","",IF(AND(分岐管理シート!AE245&lt;2,実施計画様式!AF245&lt;&gt;""),"error",""))</f>
        <v/>
      </c>
      <c r="CB245" s="282" t="str">
        <f>IF(F245="","",IF(AND(分岐管理シート!D245=1,分岐管理シート!AG245&gt;0,分岐管理シート!AG245&lt;24),"","error"))</f>
        <v/>
      </c>
      <c r="CC245" s="283"/>
      <c r="CD245" s="283" t="str">
        <f>IF(F245="","",IF(OR(分岐管理シート!AI245&lt;14,分岐管理シート!AI245&gt;25,分岐管理シート!AI245&gt;分岐管理シート!AJ245,分岐管理シート!AI245&gt;分岐管理シート!AK245),"error",""))</f>
        <v/>
      </c>
      <c r="CE245" s="283" t="str">
        <f>IF(F245="","",IF(OR(分岐管理シート!AJ245&lt;14,分岐管理シート!AJ245&gt;25,分岐管理シート!AJ245&lt;分岐管理シート!AI245,分岐管理シート!AJ245&gt;分岐管理シート!AK245),"error",""))</f>
        <v/>
      </c>
      <c r="CF245" s="282" t="str">
        <f>IF(F245="","",IF(OR(分岐管理シート!AK245&lt;14,分岐管理シート!AK245&gt;26,分岐管理シート!AK245&lt;分岐管理シート!AI245,分岐管理シート!AK245&lt;分岐管理シート!AJ245),"error",""))</f>
        <v/>
      </c>
      <c r="CG245" s="283" t="str">
        <f>IF(F245="","",IF(AND(AD245="－",分岐管理シート!AK245&gt;25),"error",""))</f>
        <v/>
      </c>
      <c r="CH245" s="283"/>
      <c r="CI245" s="278" t="str">
        <f>IF(F245="","",IF(分岐管理シート!AM245&lt;1,"error",""))</f>
        <v/>
      </c>
      <c r="CJ245" s="283" t="str">
        <f>IF(F245="","",IF(分岐管理シート!AN245&lt;1,"error",""))</f>
        <v/>
      </c>
      <c r="CK245" s="287" t="str">
        <f t="shared" si="30"/>
        <v/>
      </c>
      <c r="CL245" s="283" t="str">
        <f>IF(F245="","",IF(AND(SUM(分岐管理シート!AO245:AR245)&gt;180,分岐管理シート!AS245&lt;1),"error",""))</f>
        <v/>
      </c>
      <c r="CM245" s="283" t="str">
        <f>IF(F245="","",IF(AND(分岐管理シート!D245=1,分岐管理シート!BB245&gt;0,分岐管理シート!BB245&lt;7),"","error"))</f>
        <v/>
      </c>
      <c r="CN245" s="286"/>
      <c r="CO245" s="283" t="str">
        <f>IF(分岐管理シート!BP245=0,"","error")</f>
        <v/>
      </c>
      <c r="CP245" s="340" t="str">
        <f>IF(AND(F245="",SUM(分岐管理シート!D245:BB245)&gt;0),"error","")</f>
        <v/>
      </c>
    </row>
    <row r="246" spans="1:94" ht="55.05" customHeight="1">
      <c r="A246" s="29"/>
      <c r="B246" s="30"/>
      <c r="C246" s="130">
        <v>174</v>
      </c>
      <c r="D246" s="386"/>
      <c r="E246" s="386"/>
      <c r="F246" s="174"/>
      <c r="G246" s="174"/>
      <c r="H246" s="173"/>
      <c r="I246" s="174"/>
      <c r="J246" s="173"/>
      <c r="K246" s="174"/>
      <c r="L246" s="174"/>
      <c r="M246" s="174"/>
      <c r="N246" s="387"/>
      <c r="O246" s="174"/>
      <c r="P246" s="174"/>
      <c r="Q246" s="388"/>
      <c r="R246" s="389">
        <f t="shared" si="22"/>
        <v>0</v>
      </c>
      <c r="S246" s="390">
        <f t="shared" si="32"/>
        <v>0</v>
      </c>
      <c r="T246" s="391"/>
      <c r="U246" s="458"/>
      <c r="V246" s="458"/>
      <c r="W246" s="458"/>
      <c r="X246" s="458"/>
      <c r="Y246" s="391"/>
      <c r="Z246" s="391"/>
      <c r="AA246" s="173"/>
      <c r="AB246" s="174"/>
      <c r="AC246" s="392"/>
      <c r="AD246" s="392"/>
      <c r="AE246" s="392"/>
      <c r="AF246" s="393"/>
      <c r="AG246" s="393"/>
      <c r="AH246" s="393"/>
      <c r="AI246" s="173"/>
      <c r="AJ246" s="173"/>
      <c r="AK246" s="173"/>
      <c r="AL246" s="394"/>
      <c r="AM246" s="173"/>
      <c r="AN246" s="173"/>
      <c r="AO246" s="387"/>
      <c r="AP246" s="174"/>
      <c r="AQ246" s="174"/>
      <c r="AR246" s="174"/>
      <c r="AS246" s="395"/>
      <c r="AT246" s="396"/>
      <c r="AU246" s="396"/>
      <c r="AV246" s="396"/>
      <c r="AW246" s="396"/>
      <c r="AX246" s="396"/>
      <c r="AY246" s="396"/>
      <c r="AZ246" s="396"/>
      <c r="BA246" s="396"/>
      <c r="BB246" s="397"/>
      <c r="BC246" s="395"/>
      <c r="BD246" s="395"/>
      <c r="BE246" s="281" t="str">
        <f>IF(F246="","",IF(分岐管理シート!D246=1,"","error"))</f>
        <v/>
      </c>
      <c r="BF246" s="282" t="str">
        <f>IF(F246="","",IF(分岐管理シート!E246&gt;0,"","error"))</f>
        <v/>
      </c>
      <c r="BG246" s="283" t="str">
        <f>IF(F246="","",IF(分岐管理シート!G246=0,"error",""))</f>
        <v/>
      </c>
      <c r="BH246" s="283" t="str">
        <f>IF(F246="","",IF(分岐管理シート!H246=0,"error",""))</f>
        <v/>
      </c>
      <c r="BI246" s="284" t="str">
        <f>IF(F246="","",IF(分岐管理シート!I246=2,"","error"))</f>
        <v/>
      </c>
      <c r="BJ246" s="283" t="str">
        <f t="shared" si="23"/>
        <v/>
      </c>
      <c r="BK246" s="283" t="str">
        <f t="shared" si="24"/>
        <v/>
      </c>
      <c r="BL246" s="283" t="str">
        <f>IF(F246="","",IF(AND(分岐管理シート!D246=1,分岐管理シート!K246=1),"","error"))</f>
        <v/>
      </c>
      <c r="BM246" s="281" t="str">
        <f>IF(F246="","",IF(分岐管理シート!L246=2,"","error"))</f>
        <v/>
      </c>
      <c r="BN246" s="283" t="str">
        <f>IF(F246="","",IF(分岐管理シート!M246&lt;1,"error",""))</f>
        <v/>
      </c>
      <c r="BO246" s="283" t="str">
        <f>IF(F246="","",IF(AND(D246="R7_補正",分岐管理シート!M246&lt;12,分岐管理シート!M246&gt;0),"","error"))</f>
        <v/>
      </c>
      <c r="BP246" s="283" t="str">
        <f>IF(AND(分岐管理シート!M246&lt;&gt;1,SUM(分岐管理シート!N246:P246)&gt;0),"error","")</f>
        <v/>
      </c>
      <c r="BQ246" s="282" t="str">
        <f>IF(OR(AND(分岐管理シート!N246=0,OR(分岐管理シート!O246&lt;&gt;0,分岐管理シート!P246&lt;&gt;0)),AND(分岐管理シート!O246=0,分岐管理シート!P246&lt;&gt;0)),"error","")</f>
        <v/>
      </c>
      <c r="BR246" s="285" t="str" cm="1">
        <f t="array" ref="BR246">IF(SUMPRODUCT(COUNTIF(N246:P246,N246:P246))&gt;COUNTA(N246:P246),"error","")</f>
        <v/>
      </c>
      <c r="BS246" s="283" t="str">
        <f t="shared" si="25"/>
        <v/>
      </c>
      <c r="BT246" s="283" t="str">
        <f t="shared" si="26"/>
        <v/>
      </c>
      <c r="BU246" s="283" t="str">
        <f t="shared" si="27"/>
        <v/>
      </c>
      <c r="BV246" s="283" t="str">
        <f t="shared" si="28"/>
        <v/>
      </c>
      <c r="BW246" s="283" t="str">
        <f t="shared" si="31"/>
        <v/>
      </c>
      <c r="BX246" s="283" t="str">
        <f t="shared" si="29"/>
        <v/>
      </c>
      <c r="BY246" s="283" t="str">
        <f>IF(F246="","",IF(PRODUCT(分岐管理シート!AB246:'分岐管理シート'!AE246)=0,"error",""))</f>
        <v/>
      </c>
      <c r="BZ246" s="278" t="str">
        <f>IF(F246="","",IF(AND(AE246="○",分岐管理シート!AF246=0),"error",""))</f>
        <v/>
      </c>
      <c r="CA246" s="283" t="str">
        <f>IF(F246="","",IF(AND(分岐管理シート!AE246&lt;2,実施計画様式!AF246&lt;&gt;""),"error",""))</f>
        <v/>
      </c>
      <c r="CB246" s="282" t="str">
        <f>IF(F246="","",IF(AND(分岐管理シート!D246=1,分岐管理シート!AG246&gt;0,分岐管理シート!AG246&lt;24),"","error"))</f>
        <v/>
      </c>
      <c r="CC246" s="283"/>
      <c r="CD246" s="283" t="str">
        <f>IF(F246="","",IF(OR(分岐管理シート!AI246&lt;14,分岐管理シート!AI246&gt;25,分岐管理シート!AI246&gt;分岐管理シート!AJ246,分岐管理シート!AI246&gt;分岐管理シート!AK246),"error",""))</f>
        <v/>
      </c>
      <c r="CE246" s="283" t="str">
        <f>IF(F246="","",IF(OR(分岐管理シート!AJ246&lt;14,分岐管理シート!AJ246&gt;25,分岐管理シート!AJ246&lt;分岐管理シート!AI246,分岐管理シート!AJ246&gt;分岐管理シート!AK246),"error",""))</f>
        <v/>
      </c>
      <c r="CF246" s="282" t="str">
        <f>IF(F246="","",IF(OR(分岐管理シート!AK246&lt;14,分岐管理シート!AK246&gt;26,分岐管理シート!AK246&lt;分岐管理シート!AI246,分岐管理シート!AK246&lt;分岐管理シート!AJ246),"error",""))</f>
        <v/>
      </c>
      <c r="CG246" s="283" t="str">
        <f>IF(F246="","",IF(AND(AD246="－",分岐管理シート!AK246&gt;25),"error",""))</f>
        <v/>
      </c>
      <c r="CH246" s="283"/>
      <c r="CI246" s="278" t="str">
        <f>IF(F246="","",IF(分岐管理シート!AM246&lt;1,"error",""))</f>
        <v/>
      </c>
      <c r="CJ246" s="283" t="str">
        <f>IF(F246="","",IF(分岐管理シート!AN246&lt;1,"error",""))</f>
        <v/>
      </c>
      <c r="CK246" s="287" t="str">
        <f t="shared" si="30"/>
        <v/>
      </c>
      <c r="CL246" s="283" t="str">
        <f>IF(F246="","",IF(AND(SUM(分岐管理シート!AO246:AR246)&gt;180,分岐管理シート!AS246&lt;1),"error",""))</f>
        <v/>
      </c>
      <c r="CM246" s="283" t="str">
        <f>IF(F246="","",IF(AND(分岐管理シート!D246=1,分岐管理シート!BB246&gt;0,分岐管理シート!BB246&lt;7),"","error"))</f>
        <v/>
      </c>
      <c r="CN246" s="286"/>
      <c r="CO246" s="283" t="str">
        <f>IF(分岐管理シート!BP246=0,"","error")</f>
        <v/>
      </c>
      <c r="CP246" s="340" t="str">
        <f>IF(AND(F246="",SUM(分岐管理シート!D246:BB246)&gt;0),"error","")</f>
        <v/>
      </c>
    </row>
    <row r="247" spans="1:94" ht="55.05" customHeight="1">
      <c r="A247" s="29"/>
      <c r="B247" s="30"/>
      <c r="C247" s="130">
        <v>175</v>
      </c>
      <c r="D247" s="386"/>
      <c r="E247" s="386"/>
      <c r="F247" s="174"/>
      <c r="G247" s="174"/>
      <c r="H247" s="173"/>
      <c r="I247" s="174"/>
      <c r="J247" s="173"/>
      <c r="K247" s="174"/>
      <c r="L247" s="174"/>
      <c r="M247" s="174"/>
      <c r="N247" s="387"/>
      <c r="O247" s="174"/>
      <c r="P247" s="398"/>
      <c r="Q247" s="388"/>
      <c r="R247" s="389">
        <f t="shared" si="22"/>
        <v>0</v>
      </c>
      <c r="S247" s="390">
        <f t="shared" si="32"/>
        <v>0</v>
      </c>
      <c r="T247" s="391"/>
      <c r="U247" s="458"/>
      <c r="V247" s="458"/>
      <c r="W247" s="458"/>
      <c r="X247" s="458"/>
      <c r="Y247" s="391"/>
      <c r="Z247" s="391"/>
      <c r="AA247" s="173"/>
      <c r="AB247" s="174"/>
      <c r="AC247" s="392"/>
      <c r="AD247" s="392"/>
      <c r="AE247" s="392"/>
      <c r="AF247" s="393"/>
      <c r="AG247" s="393"/>
      <c r="AH247" s="393"/>
      <c r="AI247" s="173"/>
      <c r="AJ247" s="173"/>
      <c r="AK247" s="173"/>
      <c r="AL247" s="394"/>
      <c r="AM247" s="173"/>
      <c r="AN247" s="173"/>
      <c r="AO247" s="387"/>
      <c r="AP247" s="174"/>
      <c r="AQ247" s="174"/>
      <c r="AR247" s="174"/>
      <c r="AS247" s="395"/>
      <c r="AT247" s="396"/>
      <c r="AU247" s="396"/>
      <c r="AV247" s="396"/>
      <c r="AW247" s="396"/>
      <c r="AX247" s="396"/>
      <c r="AY247" s="396"/>
      <c r="AZ247" s="396"/>
      <c r="BA247" s="396"/>
      <c r="BB247" s="397"/>
      <c r="BC247" s="395"/>
      <c r="BD247" s="395"/>
      <c r="BE247" s="281" t="str">
        <f>IF(F247="","",IF(分岐管理シート!D247=1,"","error"))</f>
        <v/>
      </c>
      <c r="BF247" s="282" t="str">
        <f>IF(F247="","",IF(分岐管理シート!E247&gt;0,"","error"))</f>
        <v/>
      </c>
      <c r="BG247" s="283" t="str">
        <f>IF(F247="","",IF(分岐管理シート!G247=0,"error",""))</f>
        <v/>
      </c>
      <c r="BH247" s="283" t="str">
        <f>IF(F247="","",IF(分岐管理シート!H247=0,"error",""))</f>
        <v/>
      </c>
      <c r="BI247" s="284" t="str">
        <f>IF(F247="","",IF(分岐管理シート!I247=2,"","error"))</f>
        <v/>
      </c>
      <c r="BJ247" s="283" t="str">
        <f t="shared" si="23"/>
        <v/>
      </c>
      <c r="BK247" s="283" t="str">
        <f t="shared" si="24"/>
        <v/>
      </c>
      <c r="BL247" s="283" t="str">
        <f>IF(F247="","",IF(AND(分岐管理シート!D247=1,分岐管理シート!K247=1),"","error"))</f>
        <v/>
      </c>
      <c r="BM247" s="281" t="str">
        <f>IF(F247="","",IF(分岐管理シート!L247=2,"","error"))</f>
        <v/>
      </c>
      <c r="BN247" s="283" t="str">
        <f>IF(F247="","",IF(分岐管理シート!M247&lt;1,"error",""))</f>
        <v/>
      </c>
      <c r="BO247" s="283" t="str">
        <f>IF(F247="","",IF(AND(D247="R7_補正",分岐管理シート!M247&lt;12,分岐管理シート!M247&gt;0),"","error"))</f>
        <v/>
      </c>
      <c r="BP247" s="283" t="str">
        <f>IF(AND(分岐管理シート!M247&lt;&gt;1,SUM(分岐管理シート!N247:P247)&gt;0),"error","")</f>
        <v/>
      </c>
      <c r="BQ247" s="282" t="str">
        <f>IF(OR(AND(分岐管理シート!N247=0,OR(分岐管理シート!O247&lt;&gt;0,分岐管理シート!P247&lt;&gt;0)),AND(分岐管理シート!O247=0,分岐管理シート!P247&lt;&gt;0)),"error","")</f>
        <v/>
      </c>
      <c r="BR247" s="285" t="str" cm="1">
        <f t="array" ref="BR247">IF(SUMPRODUCT(COUNTIF(N247:P247,N247:P247))&gt;COUNTA(N247:P247),"error","")</f>
        <v/>
      </c>
      <c r="BS247" s="283" t="str">
        <f t="shared" si="25"/>
        <v/>
      </c>
      <c r="BT247" s="283" t="str">
        <f t="shared" si="26"/>
        <v/>
      </c>
      <c r="BU247" s="283" t="str">
        <f t="shared" si="27"/>
        <v/>
      </c>
      <c r="BV247" s="283" t="str">
        <f t="shared" si="28"/>
        <v/>
      </c>
      <c r="BW247" s="283" t="str">
        <f t="shared" si="31"/>
        <v/>
      </c>
      <c r="BX247" s="283" t="str">
        <f t="shared" si="29"/>
        <v/>
      </c>
      <c r="BY247" s="283" t="str">
        <f>IF(F247="","",IF(PRODUCT(分岐管理シート!AB247:'分岐管理シート'!AE247)=0,"error",""))</f>
        <v/>
      </c>
      <c r="BZ247" s="278" t="str">
        <f>IF(F247="","",IF(AND(AE247="○",分岐管理シート!AF247=0),"error",""))</f>
        <v/>
      </c>
      <c r="CA247" s="283" t="str">
        <f>IF(F247="","",IF(AND(分岐管理シート!AE247&lt;2,実施計画様式!AF247&lt;&gt;""),"error",""))</f>
        <v/>
      </c>
      <c r="CB247" s="282" t="str">
        <f>IF(F247="","",IF(AND(分岐管理シート!D247=1,分岐管理シート!AG247&gt;0,分岐管理シート!AG247&lt;24),"","error"))</f>
        <v/>
      </c>
      <c r="CC247" s="283"/>
      <c r="CD247" s="283" t="str">
        <f>IF(F247="","",IF(OR(分岐管理シート!AI247&lt;14,分岐管理シート!AI247&gt;25,分岐管理シート!AI247&gt;分岐管理シート!AJ247,分岐管理シート!AI247&gt;分岐管理シート!AK247),"error",""))</f>
        <v/>
      </c>
      <c r="CE247" s="283" t="str">
        <f>IF(F247="","",IF(OR(分岐管理シート!AJ247&lt;14,分岐管理シート!AJ247&gt;25,分岐管理シート!AJ247&lt;分岐管理シート!AI247,分岐管理シート!AJ247&gt;分岐管理シート!AK247),"error",""))</f>
        <v/>
      </c>
      <c r="CF247" s="282" t="str">
        <f>IF(F247="","",IF(OR(分岐管理シート!AK247&lt;14,分岐管理シート!AK247&gt;26,分岐管理シート!AK247&lt;分岐管理シート!AI247,分岐管理シート!AK247&lt;分岐管理シート!AJ247),"error",""))</f>
        <v/>
      </c>
      <c r="CG247" s="283" t="str">
        <f>IF(F247="","",IF(AND(AD247="－",分岐管理シート!AK247&gt;25),"error",""))</f>
        <v/>
      </c>
      <c r="CH247" s="283"/>
      <c r="CI247" s="278" t="str">
        <f>IF(F247="","",IF(分岐管理シート!AM247&lt;1,"error",""))</f>
        <v/>
      </c>
      <c r="CJ247" s="283" t="str">
        <f>IF(F247="","",IF(分岐管理シート!AN247&lt;1,"error",""))</f>
        <v/>
      </c>
      <c r="CK247" s="287" t="str">
        <f t="shared" si="30"/>
        <v/>
      </c>
      <c r="CL247" s="283" t="str">
        <f>IF(F247="","",IF(AND(SUM(分岐管理シート!AO247:AR247)&gt;180,分岐管理シート!AS247&lt;1),"error",""))</f>
        <v/>
      </c>
      <c r="CM247" s="283" t="str">
        <f>IF(F247="","",IF(AND(分岐管理シート!D247=1,分岐管理シート!BB247&gt;0,分岐管理シート!BB247&lt;7),"","error"))</f>
        <v/>
      </c>
      <c r="CN247" s="286"/>
      <c r="CO247" s="283" t="str">
        <f>IF(分岐管理シート!BP247=0,"","error")</f>
        <v/>
      </c>
      <c r="CP247" s="340" t="str">
        <f>IF(AND(F247="",SUM(分岐管理シート!D247:BB247)&gt;0),"error","")</f>
        <v/>
      </c>
    </row>
    <row r="248" spans="1:94" ht="55.05" customHeight="1">
      <c r="A248" s="29"/>
      <c r="B248" s="30"/>
      <c r="C248" s="130">
        <v>176</v>
      </c>
      <c r="D248" s="386"/>
      <c r="E248" s="386"/>
      <c r="F248" s="174"/>
      <c r="G248" s="174"/>
      <c r="H248" s="173"/>
      <c r="I248" s="174"/>
      <c r="J248" s="173"/>
      <c r="K248" s="174"/>
      <c r="L248" s="174"/>
      <c r="M248" s="174"/>
      <c r="N248" s="387"/>
      <c r="O248" s="174"/>
      <c r="P248" s="174"/>
      <c r="Q248" s="388"/>
      <c r="R248" s="389">
        <f t="shared" si="22"/>
        <v>0</v>
      </c>
      <c r="S248" s="390">
        <f t="shared" si="32"/>
        <v>0</v>
      </c>
      <c r="T248" s="391"/>
      <c r="U248" s="458"/>
      <c r="V248" s="458"/>
      <c r="W248" s="458"/>
      <c r="X248" s="458"/>
      <c r="Y248" s="391"/>
      <c r="Z248" s="391"/>
      <c r="AA248" s="173"/>
      <c r="AB248" s="174"/>
      <c r="AC248" s="392"/>
      <c r="AD248" s="392"/>
      <c r="AE248" s="392"/>
      <c r="AF248" s="393"/>
      <c r="AG248" s="393"/>
      <c r="AH248" s="393"/>
      <c r="AI248" s="173"/>
      <c r="AJ248" s="173"/>
      <c r="AK248" s="173"/>
      <c r="AL248" s="394"/>
      <c r="AM248" s="173"/>
      <c r="AN248" s="173"/>
      <c r="AO248" s="387"/>
      <c r="AP248" s="174"/>
      <c r="AQ248" s="174"/>
      <c r="AR248" s="174"/>
      <c r="AS248" s="395"/>
      <c r="AT248" s="396"/>
      <c r="AU248" s="396"/>
      <c r="AV248" s="396"/>
      <c r="AW248" s="396"/>
      <c r="AX248" s="396"/>
      <c r="AY248" s="396"/>
      <c r="AZ248" s="396"/>
      <c r="BA248" s="396"/>
      <c r="BB248" s="397"/>
      <c r="BC248" s="395"/>
      <c r="BD248" s="395"/>
      <c r="BE248" s="281" t="str">
        <f>IF(F248="","",IF(分岐管理シート!D248=1,"","error"))</f>
        <v/>
      </c>
      <c r="BF248" s="282" t="str">
        <f>IF(F248="","",IF(分岐管理シート!E248&gt;0,"","error"))</f>
        <v/>
      </c>
      <c r="BG248" s="283" t="str">
        <f>IF(F248="","",IF(分岐管理シート!G248=0,"error",""))</f>
        <v/>
      </c>
      <c r="BH248" s="283" t="str">
        <f>IF(F248="","",IF(分岐管理シート!H248=0,"error",""))</f>
        <v/>
      </c>
      <c r="BI248" s="284" t="str">
        <f>IF(F248="","",IF(分岐管理シート!I248=2,"","error"))</f>
        <v/>
      </c>
      <c r="BJ248" s="283" t="str">
        <f t="shared" si="23"/>
        <v/>
      </c>
      <c r="BK248" s="283" t="str">
        <f t="shared" si="24"/>
        <v/>
      </c>
      <c r="BL248" s="283" t="str">
        <f>IF(F248="","",IF(AND(分岐管理シート!D248=1,分岐管理シート!K248=1),"","error"))</f>
        <v/>
      </c>
      <c r="BM248" s="281" t="str">
        <f>IF(F248="","",IF(分岐管理シート!L248=2,"","error"))</f>
        <v/>
      </c>
      <c r="BN248" s="283" t="str">
        <f>IF(F248="","",IF(分岐管理シート!M248&lt;1,"error",""))</f>
        <v/>
      </c>
      <c r="BO248" s="283" t="str">
        <f>IF(F248="","",IF(AND(D248="R7_補正",分岐管理シート!M248&lt;12,分岐管理シート!M248&gt;0),"","error"))</f>
        <v/>
      </c>
      <c r="BP248" s="283" t="str">
        <f>IF(AND(分岐管理シート!M248&lt;&gt;1,SUM(分岐管理シート!N248:P248)&gt;0),"error","")</f>
        <v/>
      </c>
      <c r="BQ248" s="282" t="str">
        <f>IF(OR(AND(分岐管理シート!N248=0,OR(分岐管理シート!O248&lt;&gt;0,分岐管理シート!P248&lt;&gt;0)),AND(分岐管理シート!O248=0,分岐管理シート!P248&lt;&gt;0)),"error","")</f>
        <v/>
      </c>
      <c r="BR248" s="285" t="str" cm="1">
        <f t="array" ref="BR248">IF(SUMPRODUCT(COUNTIF(N248:P248,N248:P248))&gt;COUNTA(N248:P248),"error","")</f>
        <v/>
      </c>
      <c r="BS248" s="283" t="str">
        <f t="shared" si="25"/>
        <v/>
      </c>
      <c r="BT248" s="283" t="str">
        <f t="shared" si="26"/>
        <v/>
      </c>
      <c r="BU248" s="283" t="str">
        <f t="shared" si="27"/>
        <v/>
      </c>
      <c r="BV248" s="283" t="str">
        <f t="shared" si="28"/>
        <v/>
      </c>
      <c r="BW248" s="283" t="str">
        <f t="shared" si="31"/>
        <v/>
      </c>
      <c r="BX248" s="283" t="str">
        <f t="shared" si="29"/>
        <v/>
      </c>
      <c r="BY248" s="283" t="str">
        <f>IF(F248="","",IF(PRODUCT(分岐管理シート!AB248:'分岐管理シート'!AE248)=0,"error",""))</f>
        <v/>
      </c>
      <c r="BZ248" s="278" t="str">
        <f>IF(F248="","",IF(AND(AE248="○",分岐管理シート!AF248=0),"error",""))</f>
        <v/>
      </c>
      <c r="CA248" s="283" t="str">
        <f>IF(F248="","",IF(AND(分岐管理シート!AE248&lt;2,実施計画様式!AF248&lt;&gt;""),"error",""))</f>
        <v/>
      </c>
      <c r="CB248" s="282" t="str">
        <f>IF(F248="","",IF(AND(分岐管理シート!D248=1,分岐管理シート!AG248&gt;0,分岐管理シート!AG248&lt;24),"","error"))</f>
        <v/>
      </c>
      <c r="CC248" s="283"/>
      <c r="CD248" s="283" t="str">
        <f>IF(F248="","",IF(OR(分岐管理シート!AI248&lt;14,分岐管理シート!AI248&gt;25,分岐管理シート!AI248&gt;分岐管理シート!AJ248,分岐管理シート!AI248&gt;分岐管理シート!AK248),"error",""))</f>
        <v/>
      </c>
      <c r="CE248" s="283" t="str">
        <f>IF(F248="","",IF(OR(分岐管理シート!AJ248&lt;14,分岐管理シート!AJ248&gt;25,分岐管理シート!AJ248&lt;分岐管理シート!AI248,分岐管理シート!AJ248&gt;分岐管理シート!AK248),"error",""))</f>
        <v/>
      </c>
      <c r="CF248" s="282" t="str">
        <f>IF(F248="","",IF(OR(分岐管理シート!AK248&lt;14,分岐管理シート!AK248&gt;26,分岐管理シート!AK248&lt;分岐管理シート!AI248,分岐管理シート!AK248&lt;分岐管理シート!AJ248),"error",""))</f>
        <v/>
      </c>
      <c r="CG248" s="283" t="str">
        <f>IF(F248="","",IF(AND(AD248="－",分岐管理シート!AK248&gt;25),"error",""))</f>
        <v/>
      </c>
      <c r="CH248" s="283"/>
      <c r="CI248" s="278" t="str">
        <f>IF(F248="","",IF(分岐管理シート!AM248&lt;1,"error",""))</f>
        <v/>
      </c>
      <c r="CJ248" s="283" t="str">
        <f>IF(F248="","",IF(分岐管理シート!AN248&lt;1,"error",""))</f>
        <v/>
      </c>
      <c r="CK248" s="287" t="str">
        <f t="shared" si="30"/>
        <v/>
      </c>
      <c r="CL248" s="283" t="str">
        <f>IF(F248="","",IF(AND(SUM(分岐管理シート!AO248:AR248)&gt;180,分岐管理シート!AS248&lt;1),"error",""))</f>
        <v/>
      </c>
      <c r="CM248" s="283" t="str">
        <f>IF(F248="","",IF(AND(分岐管理シート!D248=1,分岐管理シート!BB248&gt;0,分岐管理シート!BB248&lt;7),"","error"))</f>
        <v/>
      </c>
      <c r="CN248" s="286"/>
      <c r="CO248" s="283" t="str">
        <f>IF(分岐管理シート!BP248=0,"","error")</f>
        <v/>
      </c>
      <c r="CP248" s="340" t="str">
        <f>IF(AND(F248="",SUM(分岐管理シート!D248:BB248)&gt;0),"error","")</f>
        <v/>
      </c>
    </row>
    <row r="249" spans="1:94" ht="55.05" customHeight="1">
      <c r="A249" s="29"/>
      <c r="B249" s="30"/>
      <c r="C249" s="130">
        <v>177</v>
      </c>
      <c r="D249" s="386"/>
      <c r="E249" s="386"/>
      <c r="F249" s="174"/>
      <c r="G249" s="174"/>
      <c r="H249" s="173"/>
      <c r="I249" s="174"/>
      <c r="J249" s="173"/>
      <c r="K249" s="174"/>
      <c r="L249" s="174"/>
      <c r="M249" s="174"/>
      <c r="N249" s="387"/>
      <c r="O249" s="174"/>
      <c r="P249" s="174"/>
      <c r="Q249" s="388"/>
      <c r="R249" s="389">
        <f t="shared" si="22"/>
        <v>0</v>
      </c>
      <c r="S249" s="390">
        <f t="shared" si="32"/>
        <v>0</v>
      </c>
      <c r="T249" s="391"/>
      <c r="U249" s="458"/>
      <c r="V249" s="458"/>
      <c r="W249" s="458"/>
      <c r="X249" s="458"/>
      <c r="Y249" s="391"/>
      <c r="Z249" s="391"/>
      <c r="AA249" s="173"/>
      <c r="AB249" s="174"/>
      <c r="AC249" s="392"/>
      <c r="AD249" s="392"/>
      <c r="AE249" s="392"/>
      <c r="AF249" s="393"/>
      <c r="AG249" s="393"/>
      <c r="AH249" s="393"/>
      <c r="AI249" s="173"/>
      <c r="AJ249" s="173"/>
      <c r="AK249" s="173"/>
      <c r="AL249" s="394"/>
      <c r="AM249" s="173"/>
      <c r="AN249" s="173"/>
      <c r="AO249" s="387"/>
      <c r="AP249" s="174"/>
      <c r="AQ249" s="174"/>
      <c r="AR249" s="174"/>
      <c r="AS249" s="395"/>
      <c r="AT249" s="396"/>
      <c r="AU249" s="396"/>
      <c r="AV249" s="396"/>
      <c r="AW249" s="396"/>
      <c r="AX249" s="396"/>
      <c r="AY249" s="396"/>
      <c r="AZ249" s="396"/>
      <c r="BA249" s="396"/>
      <c r="BB249" s="397"/>
      <c r="BC249" s="395"/>
      <c r="BD249" s="395"/>
      <c r="BE249" s="281" t="str">
        <f>IF(F249="","",IF(分岐管理シート!D249=1,"","error"))</f>
        <v/>
      </c>
      <c r="BF249" s="282" t="str">
        <f>IF(F249="","",IF(分岐管理シート!E249&gt;0,"","error"))</f>
        <v/>
      </c>
      <c r="BG249" s="283" t="str">
        <f>IF(F249="","",IF(分岐管理シート!G249=0,"error",""))</f>
        <v/>
      </c>
      <c r="BH249" s="283" t="str">
        <f>IF(F249="","",IF(分岐管理シート!H249=0,"error",""))</f>
        <v/>
      </c>
      <c r="BI249" s="284" t="str">
        <f>IF(F249="","",IF(分岐管理シート!I249=2,"","error"))</f>
        <v/>
      </c>
      <c r="BJ249" s="283" t="str">
        <f t="shared" si="23"/>
        <v/>
      </c>
      <c r="BK249" s="283" t="str">
        <f t="shared" si="24"/>
        <v/>
      </c>
      <c r="BL249" s="283" t="str">
        <f>IF(F249="","",IF(AND(分岐管理シート!D249=1,分岐管理シート!K249=1),"","error"))</f>
        <v/>
      </c>
      <c r="BM249" s="281" t="str">
        <f>IF(F249="","",IF(分岐管理シート!L249=2,"","error"))</f>
        <v/>
      </c>
      <c r="BN249" s="283" t="str">
        <f>IF(F249="","",IF(分岐管理シート!M249&lt;1,"error",""))</f>
        <v/>
      </c>
      <c r="BO249" s="283" t="str">
        <f>IF(F249="","",IF(AND(D249="R7_補正",分岐管理シート!M249&lt;12,分岐管理シート!M249&gt;0),"","error"))</f>
        <v/>
      </c>
      <c r="BP249" s="283" t="str">
        <f>IF(AND(分岐管理シート!M249&lt;&gt;1,SUM(分岐管理シート!N249:P249)&gt;0),"error","")</f>
        <v/>
      </c>
      <c r="BQ249" s="282" t="str">
        <f>IF(OR(AND(分岐管理シート!N249=0,OR(分岐管理シート!O249&lt;&gt;0,分岐管理シート!P249&lt;&gt;0)),AND(分岐管理シート!O249=0,分岐管理シート!P249&lt;&gt;0)),"error","")</f>
        <v/>
      </c>
      <c r="BR249" s="285" t="str" cm="1">
        <f t="array" ref="BR249">IF(SUMPRODUCT(COUNTIF(N249:P249,N249:P249))&gt;COUNTA(N249:P249),"error","")</f>
        <v/>
      </c>
      <c r="BS249" s="283" t="str">
        <f t="shared" si="25"/>
        <v/>
      </c>
      <c r="BT249" s="283" t="str">
        <f t="shared" si="26"/>
        <v/>
      </c>
      <c r="BU249" s="283" t="str">
        <f t="shared" si="27"/>
        <v/>
      </c>
      <c r="BV249" s="283" t="str">
        <f t="shared" si="28"/>
        <v/>
      </c>
      <c r="BW249" s="283" t="str">
        <f t="shared" si="31"/>
        <v/>
      </c>
      <c r="BX249" s="283" t="str">
        <f t="shared" si="29"/>
        <v/>
      </c>
      <c r="BY249" s="283" t="str">
        <f>IF(F249="","",IF(PRODUCT(分岐管理シート!AB249:'分岐管理シート'!AE249)=0,"error",""))</f>
        <v/>
      </c>
      <c r="BZ249" s="278" t="str">
        <f>IF(F249="","",IF(AND(AE249="○",分岐管理シート!AF249=0),"error",""))</f>
        <v/>
      </c>
      <c r="CA249" s="283" t="str">
        <f>IF(F249="","",IF(AND(分岐管理シート!AE249&lt;2,実施計画様式!AF249&lt;&gt;""),"error",""))</f>
        <v/>
      </c>
      <c r="CB249" s="282" t="str">
        <f>IF(F249="","",IF(AND(分岐管理シート!D249=1,分岐管理シート!AG249&gt;0,分岐管理シート!AG249&lt;24),"","error"))</f>
        <v/>
      </c>
      <c r="CC249" s="283"/>
      <c r="CD249" s="283" t="str">
        <f>IF(F249="","",IF(OR(分岐管理シート!AI249&lt;14,分岐管理シート!AI249&gt;25,分岐管理シート!AI249&gt;分岐管理シート!AJ249,分岐管理シート!AI249&gt;分岐管理シート!AK249),"error",""))</f>
        <v/>
      </c>
      <c r="CE249" s="283" t="str">
        <f>IF(F249="","",IF(OR(分岐管理シート!AJ249&lt;14,分岐管理シート!AJ249&gt;25,分岐管理シート!AJ249&lt;分岐管理シート!AI249,分岐管理シート!AJ249&gt;分岐管理シート!AK249),"error",""))</f>
        <v/>
      </c>
      <c r="CF249" s="282" t="str">
        <f>IF(F249="","",IF(OR(分岐管理シート!AK249&lt;14,分岐管理シート!AK249&gt;26,分岐管理シート!AK249&lt;分岐管理シート!AI249,分岐管理シート!AK249&lt;分岐管理シート!AJ249),"error",""))</f>
        <v/>
      </c>
      <c r="CG249" s="283" t="str">
        <f>IF(F249="","",IF(AND(AD249="－",分岐管理シート!AK249&gt;25),"error",""))</f>
        <v/>
      </c>
      <c r="CH249" s="283"/>
      <c r="CI249" s="278" t="str">
        <f>IF(F249="","",IF(分岐管理シート!AM249&lt;1,"error",""))</f>
        <v/>
      </c>
      <c r="CJ249" s="283" t="str">
        <f>IF(F249="","",IF(分岐管理シート!AN249&lt;1,"error",""))</f>
        <v/>
      </c>
      <c r="CK249" s="287" t="str">
        <f t="shared" si="30"/>
        <v/>
      </c>
      <c r="CL249" s="283" t="str">
        <f>IF(F249="","",IF(AND(SUM(分岐管理シート!AO249:AR249)&gt;180,分岐管理シート!AS249&lt;1),"error",""))</f>
        <v/>
      </c>
      <c r="CM249" s="283" t="str">
        <f>IF(F249="","",IF(AND(分岐管理シート!D249=1,分岐管理シート!BB249&gt;0,分岐管理シート!BB249&lt;7),"","error"))</f>
        <v/>
      </c>
      <c r="CN249" s="286"/>
      <c r="CO249" s="283" t="str">
        <f>IF(分岐管理シート!BP249=0,"","error")</f>
        <v/>
      </c>
      <c r="CP249" s="340" t="str">
        <f>IF(AND(F249="",SUM(分岐管理シート!D249:BB249)&gt;0),"error","")</f>
        <v/>
      </c>
    </row>
    <row r="250" spans="1:94" ht="55.05" customHeight="1">
      <c r="A250" s="29"/>
      <c r="B250" s="30"/>
      <c r="C250" s="130">
        <v>178</v>
      </c>
      <c r="D250" s="386"/>
      <c r="E250" s="386"/>
      <c r="F250" s="174"/>
      <c r="G250" s="174"/>
      <c r="H250" s="173"/>
      <c r="I250" s="174"/>
      <c r="J250" s="173"/>
      <c r="K250" s="174"/>
      <c r="L250" s="174"/>
      <c r="M250" s="174"/>
      <c r="N250" s="387"/>
      <c r="O250" s="174"/>
      <c r="P250" s="398"/>
      <c r="Q250" s="388"/>
      <c r="R250" s="389">
        <f t="shared" si="22"/>
        <v>0</v>
      </c>
      <c r="S250" s="390">
        <f t="shared" si="32"/>
        <v>0</v>
      </c>
      <c r="T250" s="391"/>
      <c r="U250" s="458"/>
      <c r="V250" s="458"/>
      <c r="W250" s="458"/>
      <c r="X250" s="458"/>
      <c r="Y250" s="391"/>
      <c r="Z250" s="391"/>
      <c r="AA250" s="173"/>
      <c r="AB250" s="174"/>
      <c r="AC250" s="392"/>
      <c r="AD250" s="392"/>
      <c r="AE250" s="392"/>
      <c r="AF250" s="393"/>
      <c r="AG250" s="393"/>
      <c r="AH250" s="393"/>
      <c r="AI250" s="173"/>
      <c r="AJ250" s="173"/>
      <c r="AK250" s="173"/>
      <c r="AL250" s="394"/>
      <c r="AM250" s="173"/>
      <c r="AN250" s="173"/>
      <c r="AO250" s="387"/>
      <c r="AP250" s="174"/>
      <c r="AQ250" s="174"/>
      <c r="AR250" s="174"/>
      <c r="AS250" s="395"/>
      <c r="AT250" s="396"/>
      <c r="AU250" s="396"/>
      <c r="AV250" s="396"/>
      <c r="AW250" s="396"/>
      <c r="AX250" s="396"/>
      <c r="AY250" s="396"/>
      <c r="AZ250" s="396"/>
      <c r="BA250" s="396"/>
      <c r="BB250" s="397"/>
      <c r="BC250" s="395"/>
      <c r="BD250" s="395"/>
      <c r="BE250" s="281" t="str">
        <f>IF(F250="","",IF(分岐管理シート!D250=1,"","error"))</f>
        <v/>
      </c>
      <c r="BF250" s="282" t="str">
        <f>IF(F250="","",IF(分岐管理シート!E250&gt;0,"","error"))</f>
        <v/>
      </c>
      <c r="BG250" s="283" t="str">
        <f>IF(F250="","",IF(分岐管理シート!G250=0,"error",""))</f>
        <v/>
      </c>
      <c r="BH250" s="283" t="str">
        <f>IF(F250="","",IF(分岐管理シート!H250=0,"error",""))</f>
        <v/>
      </c>
      <c r="BI250" s="284" t="str">
        <f>IF(F250="","",IF(分岐管理シート!I250=2,"","error"))</f>
        <v/>
      </c>
      <c r="BJ250" s="283" t="str">
        <f t="shared" si="23"/>
        <v/>
      </c>
      <c r="BK250" s="283" t="str">
        <f t="shared" si="24"/>
        <v/>
      </c>
      <c r="BL250" s="283" t="str">
        <f>IF(F250="","",IF(AND(分岐管理シート!D250=1,分岐管理シート!K250=1),"","error"))</f>
        <v/>
      </c>
      <c r="BM250" s="281" t="str">
        <f>IF(F250="","",IF(分岐管理シート!L250=2,"","error"))</f>
        <v/>
      </c>
      <c r="BN250" s="283" t="str">
        <f>IF(F250="","",IF(分岐管理シート!M250&lt;1,"error",""))</f>
        <v/>
      </c>
      <c r="BO250" s="283" t="str">
        <f>IF(F250="","",IF(AND(D250="R7_補正",分岐管理シート!M250&lt;12,分岐管理シート!M250&gt;0),"","error"))</f>
        <v/>
      </c>
      <c r="BP250" s="283" t="str">
        <f>IF(AND(分岐管理シート!M250&lt;&gt;1,SUM(分岐管理シート!N250:P250)&gt;0),"error","")</f>
        <v/>
      </c>
      <c r="BQ250" s="282" t="str">
        <f>IF(OR(AND(分岐管理シート!N250=0,OR(分岐管理シート!O250&lt;&gt;0,分岐管理シート!P250&lt;&gt;0)),AND(分岐管理シート!O250=0,分岐管理シート!P250&lt;&gt;0)),"error","")</f>
        <v/>
      </c>
      <c r="BR250" s="285" t="str" cm="1">
        <f t="array" ref="BR250">IF(SUMPRODUCT(COUNTIF(N250:P250,N250:P250))&gt;COUNTA(N250:P250),"error","")</f>
        <v/>
      </c>
      <c r="BS250" s="283" t="str">
        <f t="shared" si="25"/>
        <v/>
      </c>
      <c r="BT250" s="283" t="str">
        <f t="shared" si="26"/>
        <v/>
      </c>
      <c r="BU250" s="283" t="str">
        <f t="shared" si="27"/>
        <v/>
      </c>
      <c r="BV250" s="283" t="str">
        <f t="shared" si="28"/>
        <v/>
      </c>
      <c r="BW250" s="283" t="str">
        <f t="shared" si="31"/>
        <v/>
      </c>
      <c r="BX250" s="283" t="str">
        <f t="shared" si="29"/>
        <v/>
      </c>
      <c r="BY250" s="283" t="str">
        <f>IF(F250="","",IF(PRODUCT(分岐管理シート!AB250:'分岐管理シート'!AE250)=0,"error",""))</f>
        <v/>
      </c>
      <c r="BZ250" s="278" t="str">
        <f>IF(F250="","",IF(AND(AE250="○",分岐管理シート!AF250=0),"error",""))</f>
        <v/>
      </c>
      <c r="CA250" s="283" t="str">
        <f>IF(F250="","",IF(AND(分岐管理シート!AE250&lt;2,実施計画様式!AF250&lt;&gt;""),"error",""))</f>
        <v/>
      </c>
      <c r="CB250" s="282" t="str">
        <f>IF(F250="","",IF(AND(分岐管理シート!D250=1,分岐管理シート!AG250&gt;0,分岐管理シート!AG250&lt;24),"","error"))</f>
        <v/>
      </c>
      <c r="CC250" s="283"/>
      <c r="CD250" s="283" t="str">
        <f>IF(F250="","",IF(OR(分岐管理シート!AI250&lt;14,分岐管理シート!AI250&gt;25,分岐管理シート!AI250&gt;分岐管理シート!AJ250,分岐管理シート!AI250&gt;分岐管理シート!AK250),"error",""))</f>
        <v/>
      </c>
      <c r="CE250" s="283" t="str">
        <f>IF(F250="","",IF(OR(分岐管理シート!AJ250&lt;14,分岐管理シート!AJ250&gt;25,分岐管理シート!AJ250&lt;分岐管理シート!AI250,分岐管理シート!AJ250&gt;分岐管理シート!AK250),"error",""))</f>
        <v/>
      </c>
      <c r="CF250" s="282" t="str">
        <f>IF(F250="","",IF(OR(分岐管理シート!AK250&lt;14,分岐管理シート!AK250&gt;26,分岐管理シート!AK250&lt;分岐管理シート!AI250,分岐管理シート!AK250&lt;分岐管理シート!AJ250),"error",""))</f>
        <v/>
      </c>
      <c r="CG250" s="283" t="str">
        <f>IF(F250="","",IF(AND(AD250="－",分岐管理シート!AK250&gt;25),"error",""))</f>
        <v/>
      </c>
      <c r="CH250" s="283"/>
      <c r="CI250" s="278" t="str">
        <f>IF(F250="","",IF(分岐管理シート!AM250&lt;1,"error",""))</f>
        <v/>
      </c>
      <c r="CJ250" s="283" t="str">
        <f>IF(F250="","",IF(分岐管理シート!AN250&lt;1,"error",""))</f>
        <v/>
      </c>
      <c r="CK250" s="287" t="str">
        <f t="shared" si="30"/>
        <v/>
      </c>
      <c r="CL250" s="283" t="str">
        <f>IF(F250="","",IF(AND(SUM(分岐管理シート!AO250:AR250)&gt;180,分岐管理シート!AS250&lt;1),"error",""))</f>
        <v/>
      </c>
      <c r="CM250" s="283" t="str">
        <f>IF(F250="","",IF(AND(分岐管理シート!D250=1,分岐管理シート!BB250&gt;0,分岐管理シート!BB250&lt;7),"","error"))</f>
        <v/>
      </c>
      <c r="CN250" s="286"/>
      <c r="CO250" s="283" t="str">
        <f>IF(分岐管理シート!BP250=0,"","error")</f>
        <v/>
      </c>
      <c r="CP250" s="340" t="str">
        <f>IF(AND(F250="",SUM(分岐管理シート!D250:BB250)&gt;0),"error","")</f>
        <v/>
      </c>
    </row>
    <row r="251" spans="1:94" ht="55.05" customHeight="1">
      <c r="A251" s="29"/>
      <c r="B251" s="30"/>
      <c r="C251" s="130">
        <v>179</v>
      </c>
      <c r="D251" s="386"/>
      <c r="E251" s="386"/>
      <c r="F251" s="174"/>
      <c r="G251" s="174"/>
      <c r="H251" s="173"/>
      <c r="I251" s="174"/>
      <c r="J251" s="173"/>
      <c r="K251" s="174"/>
      <c r="L251" s="174"/>
      <c r="M251" s="174"/>
      <c r="N251" s="387"/>
      <c r="O251" s="174"/>
      <c r="P251" s="174"/>
      <c r="Q251" s="388"/>
      <c r="R251" s="389">
        <f t="shared" si="22"/>
        <v>0</v>
      </c>
      <c r="S251" s="390">
        <f t="shared" si="32"/>
        <v>0</v>
      </c>
      <c r="T251" s="391"/>
      <c r="U251" s="458"/>
      <c r="V251" s="458"/>
      <c r="W251" s="458"/>
      <c r="X251" s="458"/>
      <c r="Y251" s="391"/>
      <c r="Z251" s="391"/>
      <c r="AA251" s="173"/>
      <c r="AB251" s="174"/>
      <c r="AC251" s="392"/>
      <c r="AD251" s="392"/>
      <c r="AE251" s="392"/>
      <c r="AF251" s="393"/>
      <c r="AG251" s="393"/>
      <c r="AH251" s="393"/>
      <c r="AI251" s="173"/>
      <c r="AJ251" s="173"/>
      <c r="AK251" s="173"/>
      <c r="AL251" s="394"/>
      <c r="AM251" s="173"/>
      <c r="AN251" s="173"/>
      <c r="AO251" s="387"/>
      <c r="AP251" s="174"/>
      <c r="AQ251" s="174"/>
      <c r="AR251" s="174"/>
      <c r="AS251" s="395"/>
      <c r="AT251" s="396"/>
      <c r="AU251" s="396"/>
      <c r="AV251" s="396"/>
      <c r="AW251" s="396"/>
      <c r="AX251" s="396"/>
      <c r="AY251" s="396"/>
      <c r="AZ251" s="396"/>
      <c r="BA251" s="396"/>
      <c r="BB251" s="397"/>
      <c r="BC251" s="395"/>
      <c r="BD251" s="395"/>
      <c r="BE251" s="281" t="str">
        <f>IF(F251="","",IF(分岐管理シート!D251=1,"","error"))</f>
        <v/>
      </c>
      <c r="BF251" s="282" t="str">
        <f>IF(F251="","",IF(分岐管理シート!E251&gt;0,"","error"))</f>
        <v/>
      </c>
      <c r="BG251" s="283" t="str">
        <f>IF(F251="","",IF(分岐管理シート!G251=0,"error",""))</f>
        <v/>
      </c>
      <c r="BH251" s="283" t="str">
        <f>IF(F251="","",IF(分岐管理シート!H251=0,"error",""))</f>
        <v/>
      </c>
      <c r="BI251" s="284" t="str">
        <f>IF(F251="","",IF(分岐管理シート!I251=2,"","error"))</f>
        <v/>
      </c>
      <c r="BJ251" s="283" t="str">
        <f t="shared" si="23"/>
        <v/>
      </c>
      <c r="BK251" s="283" t="str">
        <f t="shared" si="24"/>
        <v/>
      </c>
      <c r="BL251" s="283" t="str">
        <f>IF(F251="","",IF(AND(分岐管理シート!D251=1,分岐管理シート!K251=1),"","error"))</f>
        <v/>
      </c>
      <c r="BM251" s="281" t="str">
        <f>IF(F251="","",IF(分岐管理シート!L251=2,"","error"))</f>
        <v/>
      </c>
      <c r="BN251" s="283" t="str">
        <f>IF(F251="","",IF(分岐管理シート!M251&lt;1,"error",""))</f>
        <v/>
      </c>
      <c r="BO251" s="283" t="str">
        <f>IF(F251="","",IF(AND(D251="R7_補正",分岐管理シート!M251&lt;12,分岐管理シート!M251&gt;0),"","error"))</f>
        <v/>
      </c>
      <c r="BP251" s="283" t="str">
        <f>IF(AND(分岐管理シート!M251&lt;&gt;1,SUM(分岐管理シート!N251:P251)&gt;0),"error","")</f>
        <v/>
      </c>
      <c r="BQ251" s="282" t="str">
        <f>IF(OR(AND(分岐管理シート!N251=0,OR(分岐管理シート!O251&lt;&gt;0,分岐管理シート!P251&lt;&gt;0)),AND(分岐管理シート!O251=0,分岐管理シート!P251&lt;&gt;0)),"error","")</f>
        <v/>
      </c>
      <c r="BR251" s="285" t="str" cm="1">
        <f t="array" ref="BR251">IF(SUMPRODUCT(COUNTIF(N251:P251,N251:P251))&gt;COUNTA(N251:P251),"error","")</f>
        <v/>
      </c>
      <c r="BS251" s="283" t="str">
        <f t="shared" si="25"/>
        <v/>
      </c>
      <c r="BT251" s="283" t="str">
        <f t="shared" si="26"/>
        <v/>
      </c>
      <c r="BU251" s="283" t="str">
        <f t="shared" si="27"/>
        <v/>
      </c>
      <c r="BV251" s="283" t="str">
        <f t="shared" si="28"/>
        <v/>
      </c>
      <c r="BW251" s="283" t="str">
        <f t="shared" si="31"/>
        <v/>
      </c>
      <c r="BX251" s="283" t="str">
        <f t="shared" si="29"/>
        <v/>
      </c>
      <c r="BY251" s="283" t="str">
        <f>IF(F251="","",IF(PRODUCT(分岐管理シート!AB251:'分岐管理シート'!AE251)=0,"error",""))</f>
        <v/>
      </c>
      <c r="BZ251" s="278" t="str">
        <f>IF(F251="","",IF(AND(AE251="○",分岐管理シート!AF251=0),"error",""))</f>
        <v/>
      </c>
      <c r="CA251" s="283" t="str">
        <f>IF(F251="","",IF(AND(分岐管理シート!AE251&lt;2,実施計画様式!AF251&lt;&gt;""),"error",""))</f>
        <v/>
      </c>
      <c r="CB251" s="282" t="str">
        <f>IF(F251="","",IF(AND(分岐管理シート!D251=1,分岐管理シート!AG251&gt;0,分岐管理シート!AG251&lt;24),"","error"))</f>
        <v/>
      </c>
      <c r="CC251" s="283"/>
      <c r="CD251" s="283" t="str">
        <f>IF(F251="","",IF(OR(分岐管理シート!AI251&lt;14,分岐管理シート!AI251&gt;25,分岐管理シート!AI251&gt;分岐管理シート!AJ251,分岐管理シート!AI251&gt;分岐管理シート!AK251),"error",""))</f>
        <v/>
      </c>
      <c r="CE251" s="283" t="str">
        <f>IF(F251="","",IF(OR(分岐管理シート!AJ251&lt;14,分岐管理シート!AJ251&gt;25,分岐管理シート!AJ251&lt;分岐管理シート!AI251,分岐管理シート!AJ251&gt;分岐管理シート!AK251),"error",""))</f>
        <v/>
      </c>
      <c r="CF251" s="282" t="str">
        <f>IF(F251="","",IF(OR(分岐管理シート!AK251&lt;14,分岐管理シート!AK251&gt;26,分岐管理シート!AK251&lt;分岐管理シート!AI251,分岐管理シート!AK251&lt;分岐管理シート!AJ251),"error",""))</f>
        <v/>
      </c>
      <c r="CG251" s="283" t="str">
        <f>IF(F251="","",IF(AND(AD251="－",分岐管理シート!AK251&gt;25),"error",""))</f>
        <v/>
      </c>
      <c r="CH251" s="283"/>
      <c r="CI251" s="278" t="str">
        <f>IF(F251="","",IF(分岐管理シート!AM251&lt;1,"error",""))</f>
        <v/>
      </c>
      <c r="CJ251" s="283" t="str">
        <f>IF(F251="","",IF(分岐管理シート!AN251&lt;1,"error",""))</f>
        <v/>
      </c>
      <c r="CK251" s="287" t="str">
        <f t="shared" si="30"/>
        <v/>
      </c>
      <c r="CL251" s="283" t="str">
        <f>IF(F251="","",IF(AND(SUM(分岐管理シート!AO251:AR251)&gt;180,分岐管理シート!AS251&lt;1),"error",""))</f>
        <v/>
      </c>
      <c r="CM251" s="283" t="str">
        <f>IF(F251="","",IF(AND(分岐管理シート!D251=1,分岐管理シート!BB251&gt;0,分岐管理シート!BB251&lt;7),"","error"))</f>
        <v/>
      </c>
      <c r="CN251" s="286"/>
      <c r="CO251" s="283" t="str">
        <f>IF(分岐管理シート!BP251=0,"","error")</f>
        <v/>
      </c>
      <c r="CP251" s="340" t="str">
        <f>IF(AND(F251="",SUM(分岐管理シート!D251:BB251)&gt;0),"error","")</f>
        <v/>
      </c>
    </row>
    <row r="252" spans="1:94" ht="55.05" customHeight="1">
      <c r="A252" s="29"/>
      <c r="B252" s="30"/>
      <c r="C252" s="130">
        <v>180</v>
      </c>
      <c r="D252" s="386"/>
      <c r="E252" s="386"/>
      <c r="F252" s="174"/>
      <c r="G252" s="174"/>
      <c r="H252" s="173"/>
      <c r="I252" s="174"/>
      <c r="J252" s="173"/>
      <c r="K252" s="174"/>
      <c r="L252" s="174"/>
      <c r="M252" s="174"/>
      <c r="N252" s="387"/>
      <c r="O252" s="174"/>
      <c r="P252" s="174"/>
      <c r="Q252" s="388"/>
      <c r="R252" s="389">
        <f t="shared" si="22"/>
        <v>0</v>
      </c>
      <c r="S252" s="390">
        <f t="shared" si="32"/>
        <v>0</v>
      </c>
      <c r="T252" s="391"/>
      <c r="U252" s="458"/>
      <c r="V252" s="458"/>
      <c r="W252" s="458"/>
      <c r="X252" s="458"/>
      <c r="Y252" s="391"/>
      <c r="Z252" s="391"/>
      <c r="AA252" s="173"/>
      <c r="AB252" s="174"/>
      <c r="AC252" s="392"/>
      <c r="AD252" s="392"/>
      <c r="AE252" s="392"/>
      <c r="AF252" s="393"/>
      <c r="AG252" s="393"/>
      <c r="AH252" s="393"/>
      <c r="AI252" s="173"/>
      <c r="AJ252" s="173"/>
      <c r="AK252" s="173"/>
      <c r="AL252" s="394"/>
      <c r="AM252" s="173"/>
      <c r="AN252" s="173"/>
      <c r="AO252" s="387"/>
      <c r="AP252" s="174"/>
      <c r="AQ252" s="174"/>
      <c r="AR252" s="174"/>
      <c r="AS252" s="395"/>
      <c r="AT252" s="396"/>
      <c r="AU252" s="396"/>
      <c r="AV252" s="396"/>
      <c r="AW252" s="396"/>
      <c r="AX252" s="396"/>
      <c r="AY252" s="396"/>
      <c r="AZ252" s="396"/>
      <c r="BA252" s="396"/>
      <c r="BB252" s="397"/>
      <c r="BC252" s="395"/>
      <c r="BD252" s="395"/>
      <c r="BE252" s="281" t="str">
        <f>IF(F252="","",IF(分岐管理シート!D252=1,"","error"))</f>
        <v/>
      </c>
      <c r="BF252" s="282" t="str">
        <f>IF(F252="","",IF(分岐管理シート!E252&gt;0,"","error"))</f>
        <v/>
      </c>
      <c r="BG252" s="283" t="str">
        <f>IF(F252="","",IF(分岐管理シート!G252=0,"error",""))</f>
        <v/>
      </c>
      <c r="BH252" s="283" t="str">
        <f>IF(F252="","",IF(分岐管理シート!H252=0,"error",""))</f>
        <v/>
      </c>
      <c r="BI252" s="284" t="str">
        <f>IF(F252="","",IF(分岐管理シート!I252=2,"","error"))</f>
        <v/>
      </c>
      <c r="BJ252" s="283" t="str">
        <f t="shared" si="23"/>
        <v/>
      </c>
      <c r="BK252" s="283" t="str">
        <f t="shared" si="24"/>
        <v/>
      </c>
      <c r="BL252" s="283" t="str">
        <f>IF(F252="","",IF(AND(分岐管理シート!D252=1,分岐管理シート!K252=1),"","error"))</f>
        <v/>
      </c>
      <c r="BM252" s="281" t="str">
        <f>IF(F252="","",IF(分岐管理シート!L252=2,"","error"))</f>
        <v/>
      </c>
      <c r="BN252" s="283" t="str">
        <f>IF(F252="","",IF(分岐管理シート!M252&lt;1,"error",""))</f>
        <v/>
      </c>
      <c r="BO252" s="283" t="str">
        <f>IF(F252="","",IF(AND(D252="R7_補正",分岐管理シート!M252&lt;12,分岐管理シート!M252&gt;0),"","error"))</f>
        <v/>
      </c>
      <c r="BP252" s="283" t="str">
        <f>IF(AND(分岐管理シート!M252&lt;&gt;1,SUM(分岐管理シート!N252:P252)&gt;0),"error","")</f>
        <v/>
      </c>
      <c r="BQ252" s="282" t="str">
        <f>IF(OR(AND(分岐管理シート!N252=0,OR(分岐管理シート!O252&lt;&gt;0,分岐管理シート!P252&lt;&gt;0)),AND(分岐管理シート!O252=0,分岐管理シート!P252&lt;&gt;0)),"error","")</f>
        <v/>
      </c>
      <c r="BR252" s="285" t="str" cm="1">
        <f t="array" ref="BR252">IF(SUMPRODUCT(COUNTIF(N252:P252,N252:P252))&gt;COUNTA(N252:P252),"error","")</f>
        <v/>
      </c>
      <c r="BS252" s="283" t="str">
        <f t="shared" si="25"/>
        <v/>
      </c>
      <c r="BT252" s="283" t="str">
        <f t="shared" si="26"/>
        <v/>
      </c>
      <c r="BU252" s="283" t="str">
        <f t="shared" si="27"/>
        <v/>
      </c>
      <c r="BV252" s="283" t="str">
        <f t="shared" si="28"/>
        <v/>
      </c>
      <c r="BW252" s="283" t="str">
        <f t="shared" si="31"/>
        <v/>
      </c>
      <c r="BX252" s="283" t="str">
        <f t="shared" si="29"/>
        <v/>
      </c>
      <c r="BY252" s="283" t="str">
        <f>IF(F252="","",IF(PRODUCT(分岐管理シート!AB252:'分岐管理シート'!AE252)=0,"error",""))</f>
        <v/>
      </c>
      <c r="BZ252" s="278" t="str">
        <f>IF(F252="","",IF(AND(AE252="○",分岐管理シート!AF252=0),"error",""))</f>
        <v/>
      </c>
      <c r="CA252" s="283" t="str">
        <f>IF(F252="","",IF(AND(分岐管理シート!AE252&lt;2,実施計画様式!AF252&lt;&gt;""),"error",""))</f>
        <v/>
      </c>
      <c r="CB252" s="282" t="str">
        <f>IF(F252="","",IF(AND(分岐管理シート!D252=1,分岐管理シート!AG252&gt;0,分岐管理シート!AG252&lt;24),"","error"))</f>
        <v/>
      </c>
      <c r="CC252" s="283"/>
      <c r="CD252" s="283" t="str">
        <f>IF(F252="","",IF(OR(分岐管理シート!AI252&lt;14,分岐管理シート!AI252&gt;25,分岐管理シート!AI252&gt;分岐管理シート!AJ252,分岐管理シート!AI252&gt;分岐管理シート!AK252),"error",""))</f>
        <v/>
      </c>
      <c r="CE252" s="283" t="str">
        <f>IF(F252="","",IF(OR(分岐管理シート!AJ252&lt;14,分岐管理シート!AJ252&gt;25,分岐管理シート!AJ252&lt;分岐管理シート!AI252,分岐管理シート!AJ252&gt;分岐管理シート!AK252),"error",""))</f>
        <v/>
      </c>
      <c r="CF252" s="282" t="str">
        <f>IF(F252="","",IF(OR(分岐管理シート!AK252&lt;14,分岐管理シート!AK252&gt;26,分岐管理シート!AK252&lt;分岐管理シート!AI252,分岐管理シート!AK252&lt;分岐管理シート!AJ252),"error",""))</f>
        <v/>
      </c>
      <c r="CG252" s="283" t="str">
        <f>IF(F252="","",IF(AND(AD252="－",分岐管理シート!AK252&gt;25),"error",""))</f>
        <v/>
      </c>
      <c r="CH252" s="283"/>
      <c r="CI252" s="278" t="str">
        <f>IF(F252="","",IF(分岐管理シート!AM252&lt;1,"error",""))</f>
        <v/>
      </c>
      <c r="CJ252" s="283" t="str">
        <f>IF(F252="","",IF(分岐管理シート!AN252&lt;1,"error",""))</f>
        <v/>
      </c>
      <c r="CK252" s="287" t="str">
        <f t="shared" si="30"/>
        <v/>
      </c>
      <c r="CL252" s="283" t="str">
        <f>IF(F252="","",IF(AND(SUM(分岐管理シート!AO252:AR252)&gt;180,分岐管理シート!AS252&lt;1),"error",""))</f>
        <v/>
      </c>
      <c r="CM252" s="283" t="str">
        <f>IF(F252="","",IF(AND(分岐管理シート!D252=1,分岐管理シート!BB252&gt;0,分岐管理シート!BB252&lt;7),"","error"))</f>
        <v/>
      </c>
      <c r="CN252" s="286"/>
      <c r="CO252" s="283" t="str">
        <f>IF(分岐管理シート!BP252=0,"","error")</f>
        <v/>
      </c>
      <c r="CP252" s="340" t="str">
        <f>IF(AND(F252="",SUM(分岐管理シート!D252:BB252)&gt;0),"error","")</f>
        <v/>
      </c>
    </row>
    <row r="253" spans="1:94" ht="55.05" customHeight="1">
      <c r="A253" s="29"/>
      <c r="B253" s="30"/>
      <c r="C253" s="130">
        <v>181</v>
      </c>
      <c r="D253" s="386"/>
      <c r="E253" s="386"/>
      <c r="F253" s="174"/>
      <c r="G253" s="174"/>
      <c r="H253" s="173"/>
      <c r="I253" s="174"/>
      <c r="J253" s="173"/>
      <c r="K253" s="174"/>
      <c r="L253" s="174"/>
      <c r="M253" s="174"/>
      <c r="N253" s="387"/>
      <c r="O253" s="174"/>
      <c r="P253" s="398"/>
      <c r="Q253" s="388"/>
      <c r="R253" s="389">
        <f t="shared" si="22"/>
        <v>0</v>
      </c>
      <c r="S253" s="390">
        <f t="shared" si="32"/>
        <v>0</v>
      </c>
      <c r="T253" s="391"/>
      <c r="U253" s="458"/>
      <c r="V253" s="458"/>
      <c r="W253" s="458"/>
      <c r="X253" s="458"/>
      <c r="Y253" s="391"/>
      <c r="Z253" s="391"/>
      <c r="AA253" s="173"/>
      <c r="AB253" s="174"/>
      <c r="AC253" s="392"/>
      <c r="AD253" s="392"/>
      <c r="AE253" s="392"/>
      <c r="AF253" s="393"/>
      <c r="AG253" s="393"/>
      <c r="AH253" s="393"/>
      <c r="AI253" s="173"/>
      <c r="AJ253" s="173"/>
      <c r="AK253" s="173"/>
      <c r="AL253" s="394"/>
      <c r="AM253" s="173"/>
      <c r="AN253" s="173"/>
      <c r="AO253" s="387"/>
      <c r="AP253" s="174"/>
      <c r="AQ253" s="174"/>
      <c r="AR253" s="174"/>
      <c r="AS253" s="395"/>
      <c r="AT253" s="396"/>
      <c r="AU253" s="396"/>
      <c r="AV253" s="396"/>
      <c r="AW253" s="396"/>
      <c r="AX253" s="396"/>
      <c r="AY253" s="396"/>
      <c r="AZ253" s="396"/>
      <c r="BA253" s="396"/>
      <c r="BB253" s="397"/>
      <c r="BC253" s="395"/>
      <c r="BD253" s="395"/>
      <c r="BE253" s="281" t="str">
        <f>IF(F253="","",IF(分岐管理シート!D253=1,"","error"))</f>
        <v/>
      </c>
      <c r="BF253" s="282" t="str">
        <f>IF(F253="","",IF(分岐管理シート!E253&gt;0,"","error"))</f>
        <v/>
      </c>
      <c r="BG253" s="283" t="str">
        <f>IF(F253="","",IF(分岐管理シート!G253=0,"error",""))</f>
        <v/>
      </c>
      <c r="BH253" s="283" t="str">
        <f>IF(F253="","",IF(分岐管理シート!H253=0,"error",""))</f>
        <v/>
      </c>
      <c r="BI253" s="284" t="str">
        <f>IF(F253="","",IF(分岐管理シート!I253=2,"","error"))</f>
        <v/>
      </c>
      <c r="BJ253" s="283" t="str">
        <f t="shared" si="23"/>
        <v/>
      </c>
      <c r="BK253" s="283" t="str">
        <f t="shared" si="24"/>
        <v/>
      </c>
      <c r="BL253" s="283" t="str">
        <f>IF(F253="","",IF(AND(分岐管理シート!D253=1,分岐管理シート!K253=1),"","error"))</f>
        <v/>
      </c>
      <c r="BM253" s="281" t="str">
        <f>IF(F253="","",IF(分岐管理シート!L253=2,"","error"))</f>
        <v/>
      </c>
      <c r="BN253" s="283" t="str">
        <f>IF(F253="","",IF(分岐管理シート!M253&lt;1,"error",""))</f>
        <v/>
      </c>
      <c r="BO253" s="283" t="str">
        <f>IF(F253="","",IF(AND(D253="R7_補正",分岐管理シート!M253&lt;12,分岐管理シート!M253&gt;0),"","error"))</f>
        <v/>
      </c>
      <c r="BP253" s="283" t="str">
        <f>IF(AND(分岐管理シート!M253&lt;&gt;1,SUM(分岐管理シート!N253:P253)&gt;0),"error","")</f>
        <v/>
      </c>
      <c r="BQ253" s="282" t="str">
        <f>IF(OR(AND(分岐管理シート!N253=0,OR(分岐管理シート!O253&lt;&gt;0,分岐管理シート!P253&lt;&gt;0)),AND(分岐管理シート!O253=0,分岐管理シート!P253&lt;&gt;0)),"error","")</f>
        <v/>
      </c>
      <c r="BR253" s="285" t="str" cm="1">
        <f t="array" ref="BR253">IF(SUMPRODUCT(COUNTIF(N253:P253,N253:P253))&gt;COUNTA(N253:P253),"error","")</f>
        <v/>
      </c>
      <c r="BS253" s="283" t="str">
        <f t="shared" si="25"/>
        <v/>
      </c>
      <c r="BT253" s="283" t="str">
        <f t="shared" si="26"/>
        <v/>
      </c>
      <c r="BU253" s="283" t="str">
        <f t="shared" si="27"/>
        <v/>
      </c>
      <c r="BV253" s="283" t="str">
        <f t="shared" si="28"/>
        <v/>
      </c>
      <c r="BW253" s="283" t="str">
        <f t="shared" si="31"/>
        <v/>
      </c>
      <c r="BX253" s="283" t="str">
        <f t="shared" si="29"/>
        <v/>
      </c>
      <c r="BY253" s="283" t="str">
        <f>IF(F253="","",IF(PRODUCT(分岐管理シート!AB253:'分岐管理シート'!AE253)=0,"error",""))</f>
        <v/>
      </c>
      <c r="BZ253" s="278" t="str">
        <f>IF(F253="","",IF(AND(AE253="○",分岐管理シート!AF253=0),"error",""))</f>
        <v/>
      </c>
      <c r="CA253" s="283" t="str">
        <f>IF(F253="","",IF(AND(分岐管理シート!AE253&lt;2,実施計画様式!AF253&lt;&gt;""),"error",""))</f>
        <v/>
      </c>
      <c r="CB253" s="282" t="str">
        <f>IF(F253="","",IF(AND(分岐管理シート!D253=1,分岐管理シート!AG253&gt;0,分岐管理シート!AG253&lt;24),"","error"))</f>
        <v/>
      </c>
      <c r="CC253" s="283"/>
      <c r="CD253" s="283" t="str">
        <f>IF(F253="","",IF(OR(分岐管理シート!AI253&lt;14,分岐管理シート!AI253&gt;25,分岐管理シート!AI253&gt;分岐管理シート!AJ253,分岐管理シート!AI253&gt;分岐管理シート!AK253),"error",""))</f>
        <v/>
      </c>
      <c r="CE253" s="283" t="str">
        <f>IF(F253="","",IF(OR(分岐管理シート!AJ253&lt;14,分岐管理シート!AJ253&gt;25,分岐管理シート!AJ253&lt;分岐管理シート!AI253,分岐管理シート!AJ253&gt;分岐管理シート!AK253),"error",""))</f>
        <v/>
      </c>
      <c r="CF253" s="282" t="str">
        <f>IF(F253="","",IF(OR(分岐管理シート!AK253&lt;14,分岐管理シート!AK253&gt;26,分岐管理シート!AK253&lt;分岐管理シート!AI253,分岐管理シート!AK253&lt;分岐管理シート!AJ253),"error",""))</f>
        <v/>
      </c>
      <c r="CG253" s="283" t="str">
        <f>IF(F253="","",IF(AND(AD253="－",分岐管理シート!AK253&gt;25),"error",""))</f>
        <v/>
      </c>
      <c r="CH253" s="283"/>
      <c r="CI253" s="278" t="str">
        <f>IF(F253="","",IF(分岐管理シート!AM253&lt;1,"error",""))</f>
        <v/>
      </c>
      <c r="CJ253" s="283" t="str">
        <f>IF(F253="","",IF(分岐管理シート!AN253&lt;1,"error",""))</f>
        <v/>
      </c>
      <c r="CK253" s="287" t="str">
        <f t="shared" si="30"/>
        <v/>
      </c>
      <c r="CL253" s="283" t="str">
        <f>IF(F253="","",IF(AND(SUM(分岐管理シート!AO253:AR253)&gt;180,分岐管理シート!AS253&lt;1),"error",""))</f>
        <v/>
      </c>
      <c r="CM253" s="283" t="str">
        <f>IF(F253="","",IF(AND(分岐管理シート!D253=1,分岐管理シート!BB253&gt;0,分岐管理シート!BB253&lt;7),"","error"))</f>
        <v/>
      </c>
      <c r="CN253" s="286"/>
      <c r="CO253" s="283" t="str">
        <f>IF(分岐管理シート!BP253=0,"","error")</f>
        <v/>
      </c>
      <c r="CP253" s="340" t="str">
        <f>IF(AND(F253="",SUM(分岐管理シート!D253:BB253)&gt;0),"error","")</f>
        <v/>
      </c>
    </row>
    <row r="254" spans="1:94" ht="55.05" customHeight="1">
      <c r="A254" s="29"/>
      <c r="B254" s="30"/>
      <c r="C254" s="130">
        <v>182</v>
      </c>
      <c r="D254" s="386"/>
      <c r="E254" s="386"/>
      <c r="F254" s="174"/>
      <c r="G254" s="174"/>
      <c r="H254" s="173"/>
      <c r="I254" s="174"/>
      <c r="J254" s="173"/>
      <c r="K254" s="174"/>
      <c r="L254" s="174"/>
      <c r="M254" s="174"/>
      <c r="N254" s="387"/>
      <c r="O254" s="174"/>
      <c r="P254" s="174"/>
      <c r="Q254" s="388"/>
      <c r="R254" s="389">
        <f t="shared" si="22"/>
        <v>0</v>
      </c>
      <c r="S254" s="390">
        <f t="shared" si="32"/>
        <v>0</v>
      </c>
      <c r="T254" s="391"/>
      <c r="U254" s="458"/>
      <c r="V254" s="458"/>
      <c r="W254" s="458"/>
      <c r="X254" s="458"/>
      <c r="Y254" s="391"/>
      <c r="Z254" s="391"/>
      <c r="AA254" s="173"/>
      <c r="AB254" s="174"/>
      <c r="AC254" s="392"/>
      <c r="AD254" s="392"/>
      <c r="AE254" s="392"/>
      <c r="AF254" s="393"/>
      <c r="AG254" s="393"/>
      <c r="AH254" s="393"/>
      <c r="AI254" s="173"/>
      <c r="AJ254" s="173"/>
      <c r="AK254" s="173"/>
      <c r="AL254" s="394"/>
      <c r="AM254" s="173"/>
      <c r="AN254" s="173"/>
      <c r="AO254" s="387"/>
      <c r="AP254" s="174"/>
      <c r="AQ254" s="174"/>
      <c r="AR254" s="174"/>
      <c r="AS254" s="395"/>
      <c r="AT254" s="396"/>
      <c r="AU254" s="396"/>
      <c r="AV254" s="396"/>
      <c r="AW254" s="396"/>
      <c r="AX254" s="396"/>
      <c r="AY254" s="396"/>
      <c r="AZ254" s="396"/>
      <c r="BA254" s="396"/>
      <c r="BB254" s="397"/>
      <c r="BC254" s="395"/>
      <c r="BD254" s="395"/>
      <c r="BE254" s="281" t="str">
        <f>IF(F254="","",IF(分岐管理シート!D254=1,"","error"))</f>
        <v/>
      </c>
      <c r="BF254" s="282" t="str">
        <f>IF(F254="","",IF(分岐管理シート!E254&gt;0,"","error"))</f>
        <v/>
      </c>
      <c r="BG254" s="283" t="str">
        <f>IF(F254="","",IF(分岐管理シート!G254=0,"error",""))</f>
        <v/>
      </c>
      <c r="BH254" s="283" t="str">
        <f>IF(F254="","",IF(分岐管理シート!H254=0,"error",""))</f>
        <v/>
      </c>
      <c r="BI254" s="284" t="str">
        <f>IF(F254="","",IF(分岐管理シート!I254=2,"","error"))</f>
        <v/>
      </c>
      <c r="BJ254" s="283" t="str">
        <f t="shared" si="23"/>
        <v/>
      </c>
      <c r="BK254" s="283" t="str">
        <f t="shared" si="24"/>
        <v/>
      </c>
      <c r="BL254" s="283" t="str">
        <f>IF(F254="","",IF(AND(分岐管理シート!D254=1,分岐管理シート!K254=1),"","error"))</f>
        <v/>
      </c>
      <c r="BM254" s="281" t="str">
        <f>IF(F254="","",IF(分岐管理シート!L254=2,"","error"))</f>
        <v/>
      </c>
      <c r="BN254" s="283" t="str">
        <f>IF(F254="","",IF(分岐管理シート!M254&lt;1,"error",""))</f>
        <v/>
      </c>
      <c r="BO254" s="283" t="str">
        <f>IF(F254="","",IF(AND(D254="R7_補正",分岐管理シート!M254&lt;12,分岐管理シート!M254&gt;0),"","error"))</f>
        <v/>
      </c>
      <c r="BP254" s="283" t="str">
        <f>IF(AND(分岐管理シート!M254&lt;&gt;1,SUM(分岐管理シート!N254:P254)&gt;0),"error","")</f>
        <v/>
      </c>
      <c r="BQ254" s="282" t="str">
        <f>IF(OR(AND(分岐管理シート!N254=0,OR(分岐管理シート!O254&lt;&gt;0,分岐管理シート!P254&lt;&gt;0)),AND(分岐管理シート!O254=0,分岐管理シート!P254&lt;&gt;0)),"error","")</f>
        <v/>
      </c>
      <c r="BR254" s="285" t="str" cm="1">
        <f t="array" ref="BR254">IF(SUMPRODUCT(COUNTIF(N254:P254,N254:P254))&gt;COUNTA(N254:P254),"error","")</f>
        <v/>
      </c>
      <c r="BS254" s="283" t="str">
        <f t="shared" si="25"/>
        <v/>
      </c>
      <c r="BT254" s="283" t="str">
        <f t="shared" si="26"/>
        <v/>
      </c>
      <c r="BU254" s="283" t="str">
        <f t="shared" si="27"/>
        <v/>
      </c>
      <c r="BV254" s="283" t="str">
        <f t="shared" si="28"/>
        <v/>
      </c>
      <c r="BW254" s="283" t="str">
        <f t="shared" si="31"/>
        <v/>
      </c>
      <c r="BX254" s="283" t="str">
        <f t="shared" si="29"/>
        <v/>
      </c>
      <c r="BY254" s="283" t="str">
        <f>IF(F254="","",IF(PRODUCT(分岐管理シート!AB254:'分岐管理シート'!AE254)=0,"error",""))</f>
        <v/>
      </c>
      <c r="BZ254" s="278" t="str">
        <f>IF(F254="","",IF(AND(AE254="○",分岐管理シート!AF254=0),"error",""))</f>
        <v/>
      </c>
      <c r="CA254" s="283" t="str">
        <f>IF(F254="","",IF(AND(分岐管理シート!AE254&lt;2,実施計画様式!AF254&lt;&gt;""),"error",""))</f>
        <v/>
      </c>
      <c r="CB254" s="282" t="str">
        <f>IF(F254="","",IF(AND(分岐管理シート!D254=1,分岐管理シート!AG254&gt;0,分岐管理シート!AG254&lt;24),"","error"))</f>
        <v/>
      </c>
      <c r="CC254" s="283"/>
      <c r="CD254" s="283" t="str">
        <f>IF(F254="","",IF(OR(分岐管理シート!AI254&lt;14,分岐管理シート!AI254&gt;25,分岐管理シート!AI254&gt;分岐管理シート!AJ254,分岐管理シート!AI254&gt;分岐管理シート!AK254),"error",""))</f>
        <v/>
      </c>
      <c r="CE254" s="283" t="str">
        <f>IF(F254="","",IF(OR(分岐管理シート!AJ254&lt;14,分岐管理シート!AJ254&gt;25,分岐管理シート!AJ254&lt;分岐管理シート!AI254,分岐管理シート!AJ254&gt;分岐管理シート!AK254),"error",""))</f>
        <v/>
      </c>
      <c r="CF254" s="282" t="str">
        <f>IF(F254="","",IF(OR(分岐管理シート!AK254&lt;14,分岐管理シート!AK254&gt;26,分岐管理シート!AK254&lt;分岐管理シート!AI254,分岐管理シート!AK254&lt;分岐管理シート!AJ254),"error",""))</f>
        <v/>
      </c>
      <c r="CG254" s="283" t="str">
        <f>IF(F254="","",IF(AND(AD254="－",分岐管理シート!AK254&gt;25),"error",""))</f>
        <v/>
      </c>
      <c r="CH254" s="283"/>
      <c r="CI254" s="278" t="str">
        <f>IF(F254="","",IF(分岐管理シート!AM254&lt;1,"error",""))</f>
        <v/>
      </c>
      <c r="CJ254" s="283" t="str">
        <f>IF(F254="","",IF(分岐管理シート!AN254&lt;1,"error",""))</f>
        <v/>
      </c>
      <c r="CK254" s="287" t="str">
        <f t="shared" si="30"/>
        <v/>
      </c>
      <c r="CL254" s="283" t="str">
        <f>IF(F254="","",IF(AND(SUM(分岐管理シート!AO254:AR254)&gt;180,分岐管理シート!AS254&lt;1),"error",""))</f>
        <v/>
      </c>
      <c r="CM254" s="283" t="str">
        <f>IF(F254="","",IF(AND(分岐管理シート!D254=1,分岐管理シート!BB254&gt;0,分岐管理シート!BB254&lt;7),"","error"))</f>
        <v/>
      </c>
      <c r="CN254" s="286"/>
      <c r="CO254" s="283" t="str">
        <f>IF(分岐管理シート!BP254=0,"","error")</f>
        <v/>
      </c>
      <c r="CP254" s="340" t="str">
        <f>IF(AND(F254="",SUM(分岐管理シート!D254:BB254)&gt;0),"error","")</f>
        <v/>
      </c>
    </row>
    <row r="255" spans="1:94" ht="55.05" customHeight="1">
      <c r="A255" s="29"/>
      <c r="B255" s="30"/>
      <c r="C255" s="130">
        <v>183</v>
      </c>
      <c r="D255" s="386"/>
      <c r="E255" s="386"/>
      <c r="F255" s="174"/>
      <c r="G255" s="174"/>
      <c r="H255" s="173"/>
      <c r="I255" s="174"/>
      <c r="J255" s="173"/>
      <c r="K255" s="174"/>
      <c r="L255" s="174"/>
      <c r="M255" s="174"/>
      <c r="N255" s="387"/>
      <c r="O255" s="174"/>
      <c r="P255" s="174"/>
      <c r="Q255" s="388"/>
      <c r="R255" s="389">
        <f t="shared" si="22"/>
        <v>0</v>
      </c>
      <c r="S255" s="390">
        <f t="shared" si="32"/>
        <v>0</v>
      </c>
      <c r="T255" s="391"/>
      <c r="U255" s="458"/>
      <c r="V255" s="458"/>
      <c r="W255" s="458"/>
      <c r="X255" s="458"/>
      <c r="Y255" s="391"/>
      <c r="Z255" s="391"/>
      <c r="AA255" s="173"/>
      <c r="AB255" s="174"/>
      <c r="AC255" s="392"/>
      <c r="AD255" s="392"/>
      <c r="AE255" s="392"/>
      <c r="AF255" s="393"/>
      <c r="AG255" s="393"/>
      <c r="AH255" s="393"/>
      <c r="AI255" s="173"/>
      <c r="AJ255" s="173"/>
      <c r="AK255" s="173"/>
      <c r="AL255" s="394"/>
      <c r="AM255" s="173"/>
      <c r="AN255" s="173"/>
      <c r="AO255" s="387"/>
      <c r="AP255" s="174"/>
      <c r="AQ255" s="174"/>
      <c r="AR255" s="174"/>
      <c r="AS255" s="395"/>
      <c r="AT255" s="396"/>
      <c r="AU255" s="396"/>
      <c r="AV255" s="396"/>
      <c r="AW255" s="396"/>
      <c r="AX255" s="396"/>
      <c r="AY255" s="396"/>
      <c r="AZ255" s="396"/>
      <c r="BA255" s="396"/>
      <c r="BB255" s="397"/>
      <c r="BC255" s="395"/>
      <c r="BD255" s="395"/>
      <c r="BE255" s="281" t="str">
        <f>IF(F255="","",IF(分岐管理シート!D255=1,"","error"))</f>
        <v/>
      </c>
      <c r="BF255" s="282" t="str">
        <f>IF(F255="","",IF(分岐管理シート!E255&gt;0,"","error"))</f>
        <v/>
      </c>
      <c r="BG255" s="283" t="str">
        <f>IF(F255="","",IF(分岐管理シート!G255=0,"error",""))</f>
        <v/>
      </c>
      <c r="BH255" s="283" t="str">
        <f>IF(F255="","",IF(分岐管理シート!H255=0,"error",""))</f>
        <v/>
      </c>
      <c r="BI255" s="284" t="str">
        <f>IF(F255="","",IF(分岐管理シート!I255=2,"","error"))</f>
        <v/>
      </c>
      <c r="BJ255" s="283" t="str">
        <f t="shared" si="23"/>
        <v/>
      </c>
      <c r="BK255" s="283" t="str">
        <f t="shared" si="24"/>
        <v/>
      </c>
      <c r="BL255" s="283" t="str">
        <f>IF(F255="","",IF(AND(分岐管理シート!D255=1,分岐管理シート!K255=1),"","error"))</f>
        <v/>
      </c>
      <c r="BM255" s="281" t="str">
        <f>IF(F255="","",IF(分岐管理シート!L255=2,"","error"))</f>
        <v/>
      </c>
      <c r="BN255" s="283" t="str">
        <f>IF(F255="","",IF(分岐管理シート!M255&lt;1,"error",""))</f>
        <v/>
      </c>
      <c r="BO255" s="283" t="str">
        <f>IF(F255="","",IF(AND(D255="R7_補正",分岐管理シート!M255&lt;12,分岐管理シート!M255&gt;0),"","error"))</f>
        <v/>
      </c>
      <c r="BP255" s="283" t="str">
        <f>IF(AND(分岐管理シート!M255&lt;&gt;1,SUM(分岐管理シート!N255:P255)&gt;0),"error","")</f>
        <v/>
      </c>
      <c r="BQ255" s="282" t="str">
        <f>IF(OR(AND(分岐管理シート!N255=0,OR(分岐管理シート!O255&lt;&gt;0,分岐管理シート!P255&lt;&gt;0)),AND(分岐管理シート!O255=0,分岐管理シート!P255&lt;&gt;0)),"error","")</f>
        <v/>
      </c>
      <c r="BR255" s="285" t="str" cm="1">
        <f t="array" ref="BR255">IF(SUMPRODUCT(COUNTIF(N255:P255,N255:P255))&gt;COUNTA(N255:P255),"error","")</f>
        <v/>
      </c>
      <c r="BS255" s="283" t="str">
        <f t="shared" si="25"/>
        <v/>
      </c>
      <c r="BT255" s="283" t="str">
        <f t="shared" si="26"/>
        <v/>
      </c>
      <c r="BU255" s="283" t="str">
        <f t="shared" si="27"/>
        <v/>
      </c>
      <c r="BV255" s="283" t="str">
        <f t="shared" si="28"/>
        <v/>
      </c>
      <c r="BW255" s="283" t="str">
        <f t="shared" si="31"/>
        <v/>
      </c>
      <c r="BX255" s="283" t="str">
        <f t="shared" si="29"/>
        <v/>
      </c>
      <c r="BY255" s="283" t="str">
        <f>IF(F255="","",IF(PRODUCT(分岐管理シート!AB255:'分岐管理シート'!AE255)=0,"error",""))</f>
        <v/>
      </c>
      <c r="BZ255" s="278" t="str">
        <f>IF(F255="","",IF(AND(AE255="○",分岐管理シート!AF255=0),"error",""))</f>
        <v/>
      </c>
      <c r="CA255" s="283" t="str">
        <f>IF(F255="","",IF(AND(分岐管理シート!AE255&lt;2,実施計画様式!AF255&lt;&gt;""),"error",""))</f>
        <v/>
      </c>
      <c r="CB255" s="282" t="str">
        <f>IF(F255="","",IF(AND(分岐管理シート!D255=1,分岐管理シート!AG255&gt;0,分岐管理シート!AG255&lt;24),"","error"))</f>
        <v/>
      </c>
      <c r="CC255" s="283"/>
      <c r="CD255" s="283" t="str">
        <f>IF(F255="","",IF(OR(分岐管理シート!AI255&lt;14,分岐管理シート!AI255&gt;25,分岐管理シート!AI255&gt;分岐管理シート!AJ255,分岐管理シート!AI255&gt;分岐管理シート!AK255),"error",""))</f>
        <v/>
      </c>
      <c r="CE255" s="283" t="str">
        <f>IF(F255="","",IF(OR(分岐管理シート!AJ255&lt;14,分岐管理シート!AJ255&gt;25,分岐管理シート!AJ255&lt;分岐管理シート!AI255,分岐管理シート!AJ255&gt;分岐管理シート!AK255),"error",""))</f>
        <v/>
      </c>
      <c r="CF255" s="282" t="str">
        <f>IF(F255="","",IF(OR(分岐管理シート!AK255&lt;14,分岐管理シート!AK255&gt;26,分岐管理シート!AK255&lt;分岐管理シート!AI255,分岐管理シート!AK255&lt;分岐管理シート!AJ255),"error",""))</f>
        <v/>
      </c>
      <c r="CG255" s="283" t="str">
        <f>IF(F255="","",IF(AND(AD255="－",分岐管理シート!AK255&gt;25),"error",""))</f>
        <v/>
      </c>
      <c r="CH255" s="283"/>
      <c r="CI255" s="278" t="str">
        <f>IF(F255="","",IF(分岐管理シート!AM255&lt;1,"error",""))</f>
        <v/>
      </c>
      <c r="CJ255" s="283" t="str">
        <f>IF(F255="","",IF(分岐管理シート!AN255&lt;1,"error",""))</f>
        <v/>
      </c>
      <c r="CK255" s="287" t="str">
        <f t="shared" si="30"/>
        <v/>
      </c>
      <c r="CL255" s="283" t="str">
        <f>IF(F255="","",IF(AND(SUM(分岐管理シート!AO255:AR255)&gt;180,分岐管理シート!AS255&lt;1),"error",""))</f>
        <v/>
      </c>
      <c r="CM255" s="283" t="str">
        <f>IF(F255="","",IF(AND(分岐管理シート!D255=1,分岐管理シート!BB255&gt;0,分岐管理シート!BB255&lt;7),"","error"))</f>
        <v/>
      </c>
      <c r="CN255" s="286"/>
      <c r="CO255" s="283" t="str">
        <f>IF(分岐管理シート!BP255=0,"","error")</f>
        <v/>
      </c>
      <c r="CP255" s="340" t="str">
        <f>IF(AND(F255="",SUM(分岐管理シート!D255:BB255)&gt;0),"error","")</f>
        <v/>
      </c>
    </row>
    <row r="256" spans="1:94" ht="55.05" customHeight="1">
      <c r="A256" s="29"/>
      <c r="B256" s="30"/>
      <c r="C256" s="130">
        <v>184</v>
      </c>
      <c r="D256" s="386"/>
      <c r="E256" s="386"/>
      <c r="F256" s="174"/>
      <c r="G256" s="174"/>
      <c r="H256" s="173"/>
      <c r="I256" s="174"/>
      <c r="J256" s="173"/>
      <c r="K256" s="174"/>
      <c r="L256" s="174"/>
      <c r="M256" s="174"/>
      <c r="N256" s="387"/>
      <c r="O256" s="174"/>
      <c r="P256" s="398"/>
      <c r="Q256" s="388"/>
      <c r="R256" s="389">
        <f t="shared" si="22"/>
        <v>0</v>
      </c>
      <c r="S256" s="390">
        <f t="shared" si="32"/>
        <v>0</v>
      </c>
      <c r="T256" s="391"/>
      <c r="U256" s="458"/>
      <c r="V256" s="458"/>
      <c r="W256" s="458"/>
      <c r="X256" s="458"/>
      <c r="Y256" s="391"/>
      <c r="Z256" s="391"/>
      <c r="AA256" s="173"/>
      <c r="AB256" s="174"/>
      <c r="AC256" s="392"/>
      <c r="AD256" s="392"/>
      <c r="AE256" s="392"/>
      <c r="AF256" s="393"/>
      <c r="AG256" s="393"/>
      <c r="AH256" s="393"/>
      <c r="AI256" s="173"/>
      <c r="AJ256" s="173"/>
      <c r="AK256" s="173"/>
      <c r="AL256" s="394"/>
      <c r="AM256" s="173"/>
      <c r="AN256" s="173"/>
      <c r="AO256" s="387"/>
      <c r="AP256" s="174"/>
      <c r="AQ256" s="174"/>
      <c r="AR256" s="174"/>
      <c r="AS256" s="395"/>
      <c r="AT256" s="396"/>
      <c r="AU256" s="396"/>
      <c r="AV256" s="396"/>
      <c r="AW256" s="396"/>
      <c r="AX256" s="396"/>
      <c r="AY256" s="396"/>
      <c r="AZ256" s="396"/>
      <c r="BA256" s="396"/>
      <c r="BB256" s="397"/>
      <c r="BC256" s="395"/>
      <c r="BD256" s="395"/>
      <c r="BE256" s="281" t="str">
        <f>IF(F256="","",IF(分岐管理シート!D256=1,"","error"))</f>
        <v/>
      </c>
      <c r="BF256" s="282" t="str">
        <f>IF(F256="","",IF(分岐管理シート!E256&gt;0,"","error"))</f>
        <v/>
      </c>
      <c r="BG256" s="283" t="str">
        <f>IF(F256="","",IF(分岐管理シート!G256=0,"error",""))</f>
        <v/>
      </c>
      <c r="BH256" s="283" t="str">
        <f>IF(F256="","",IF(分岐管理シート!H256=0,"error",""))</f>
        <v/>
      </c>
      <c r="BI256" s="284" t="str">
        <f>IF(F256="","",IF(分岐管理シート!I256=2,"","error"))</f>
        <v/>
      </c>
      <c r="BJ256" s="283" t="str">
        <f t="shared" si="23"/>
        <v/>
      </c>
      <c r="BK256" s="283" t="str">
        <f t="shared" si="24"/>
        <v/>
      </c>
      <c r="BL256" s="283" t="str">
        <f>IF(F256="","",IF(AND(分岐管理シート!D256=1,分岐管理シート!K256=1),"","error"))</f>
        <v/>
      </c>
      <c r="BM256" s="281" t="str">
        <f>IF(F256="","",IF(分岐管理シート!L256=2,"","error"))</f>
        <v/>
      </c>
      <c r="BN256" s="283" t="str">
        <f>IF(F256="","",IF(分岐管理シート!M256&lt;1,"error",""))</f>
        <v/>
      </c>
      <c r="BO256" s="283" t="str">
        <f>IF(F256="","",IF(AND(D256="R7_補正",分岐管理シート!M256&lt;12,分岐管理シート!M256&gt;0),"","error"))</f>
        <v/>
      </c>
      <c r="BP256" s="283" t="str">
        <f>IF(AND(分岐管理シート!M256&lt;&gt;1,SUM(分岐管理シート!N256:P256)&gt;0),"error","")</f>
        <v/>
      </c>
      <c r="BQ256" s="282" t="str">
        <f>IF(OR(AND(分岐管理シート!N256=0,OR(分岐管理シート!O256&lt;&gt;0,分岐管理シート!P256&lt;&gt;0)),AND(分岐管理シート!O256=0,分岐管理シート!P256&lt;&gt;0)),"error","")</f>
        <v/>
      </c>
      <c r="BR256" s="285" t="str" cm="1">
        <f t="array" ref="BR256">IF(SUMPRODUCT(COUNTIF(N256:P256,N256:P256))&gt;COUNTA(N256:P256),"error","")</f>
        <v/>
      </c>
      <c r="BS256" s="283" t="str">
        <f t="shared" si="25"/>
        <v/>
      </c>
      <c r="BT256" s="283" t="str">
        <f t="shared" si="26"/>
        <v/>
      </c>
      <c r="BU256" s="283" t="str">
        <f t="shared" si="27"/>
        <v/>
      </c>
      <c r="BV256" s="283" t="str">
        <f t="shared" si="28"/>
        <v/>
      </c>
      <c r="BW256" s="283" t="str">
        <f t="shared" si="31"/>
        <v/>
      </c>
      <c r="BX256" s="283" t="str">
        <f t="shared" si="29"/>
        <v/>
      </c>
      <c r="BY256" s="283" t="str">
        <f>IF(F256="","",IF(PRODUCT(分岐管理シート!AB256:'分岐管理シート'!AE256)=0,"error",""))</f>
        <v/>
      </c>
      <c r="BZ256" s="278" t="str">
        <f>IF(F256="","",IF(AND(AE256="○",分岐管理シート!AF256=0),"error",""))</f>
        <v/>
      </c>
      <c r="CA256" s="283" t="str">
        <f>IF(F256="","",IF(AND(分岐管理シート!AE256&lt;2,実施計画様式!AF256&lt;&gt;""),"error",""))</f>
        <v/>
      </c>
      <c r="CB256" s="282" t="str">
        <f>IF(F256="","",IF(AND(分岐管理シート!D256=1,分岐管理シート!AG256&gt;0,分岐管理シート!AG256&lt;24),"","error"))</f>
        <v/>
      </c>
      <c r="CC256" s="283"/>
      <c r="CD256" s="283" t="str">
        <f>IF(F256="","",IF(OR(分岐管理シート!AI256&lt;14,分岐管理シート!AI256&gt;25,分岐管理シート!AI256&gt;分岐管理シート!AJ256,分岐管理シート!AI256&gt;分岐管理シート!AK256),"error",""))</f>
        <v/>
      </c>
      <c r="CE256" s="283" t="str">
        <f>IF(F256="","",IF(OR(分岐管理シート!AJ256&lt;14,分岐管理シート!AJ256&gt;25,分岐管理シート!AJ256&lt;分岐管理シート!AI256,分岐管理シート!AJ256&gt;分岐管理シート!AK256),"error",""))</f>
        <v/>
      </c>
      <c r="CF256" s="282" t="str">
        <f>IF(F256="","",IF(OR(分岐管理シート!AK256&lt;14,分岐管理シート!AK256&gt;26,分岐管理シート!AK256&lt;分岐管理シート!AI256,分岐管理シート!AK256&lt;分岐管理シート!AJ256),"error",""))</f>
        <v/>
      </c>
      <c r="CG256" s="283" t="str">
        <f>IF(F256="","",IF(AND(AD256="－",分岐管理シート!AK256&gt;25),"error",""))</f>
        <v/>
      </c>
      <c r="CH256" s="283"/>
      <c r="CI256" s="278" t="str">
        <f>IF(F256="","",IF(分岐管理シート!AM256&lt;1,"error",""))</f>
        <v/>
      </c>
      <c r="CJ256" s="283" t="str">
        <f>IF(F256="","",IF(分岐管理シート!AN256&lt;1,"error",""))</f>
        <v/>
      </c>
      <c r="CK256" s="287" t="str">
        <f t="shared" si="30"/>
        <v/>
      </c>
      <c r="CL256" s="283" t="str">
        <f>IF(F256="","",IF(AND(SUM(分岐管理シート!AO256:AR256)&gt;180,分岐管理シート!AS256&lt;1),"error",""))</f>
        <v/>
      </c>
      <c r="CM256" s="283" t="str">
        <f>IF(F256="","",IF(AND(分岐管理シート!D256=1,分岐管理シート!BB256&gt;0,分岐管理シート!BB256&lt;7),"","error"))</f>
        <v/>
      </c>
      <c r="CN256" s="286"/>
      <c r="CO256" s="283" t="str">
        <f>IF(分岐管理シート!BP256=0,"","error")</f>
        <v/>
      </c>
      <c r="CP256" s="340" t="str">
        <f>IF(AND(F256="",SUM(分岐管理シート!D256:BB256)&gt;0),"error","")</f>
        <v/>
      </c>
    </row>
    <row r="257" spans="1:94" ht="55.05" customHeight="1">
      <c r="A257" s="29"/>
      <c r="B257" s="30"/>
      <c r="C257" s="130">
        <v>185</v>
      </c>
      <c r="D257" s="386"/>
      <c r="E257" s="386"/>
      <c r="F257" s="174"/>
      <c r="G257" s="174"/>
      <c r="H257" s="173"/>
      <c r="I257" s="174"/>
      <c r="J257" s="173"/>
      <c r="K257" s="174"/>
      <c r="L257" s="174"/>
      <c r="M257" s="174"/>
      <c r="N257" s="387"/>
      <c r="O257" s="174"/>
      <c r="P257" s="174"/>
      <c r="Q257" s="388"/>
      <c r="R257" s="389">
        <f t="shared" si="22"/>
        <v>0</v>
      </c>
      <c r="S257" s="390">
        <f t="shared" si="32"/>
        <v>0</v>
      </c>
      <c r="T257" s="391"/>
      <c r="U257" s="458"/>
      <c r="V257" s="458"/>
      <c r="W257" s="458"/>
      <c r="X257" s="458"/>
      <c r="Y257" s="391"/>
      <c r="Z257" s="391"/>
      <c r="AA257" s="173"/>
      <c r="AB257" s="174"/>
      <c r="AC257" s="392"/>
      <c r="AD257" s="392"/>
      <c r="AE257" s="392"/>
      <c r="AF257" s="393"/>
      <c r="AG257" s="393"/>
      <c r="AH257" s="393"/>
      <c r="AI257" s="173"/>
      <c r="AJ257" s="173"/>
      <c r="AK257" s="173"/>
      <c r="AL257" s="394"/>
      <c r="AM257" s="173"/>
      <c r="AN257" s="173"/>
      <c r="AO257" s="387"/>
      <c r="AP257" s="174"/>
      <c r="AQ257" s="174"/>
      <c r="AR257" s="174"/>
      <c r="AS257" s="395"/>
      <c r="AT257" s="396"/>
      <c r="AU257" s="396"/>
      <c r="AV257" s="396"/>
      <c r="AW257" s="396"/>
      <c r="AX257" s="396"/>
      <c r="AY257" s="396"/>
      <c r="AZ257" s="396"/>
      <c r="BA257" s="396"/>
      <c r="BB257" s="397"/>
      <c r="BC257" s="395"/>
      <c r="BD257" s="395"/>
      <c r="BE257" s="281" t="str">
        <f>IF(F257="","",IF(分岐管理シート!D257=1,"","error"))</f>
        <v/>
      </c>
      <c r="BF257" s="282" t="str">
        <f>IF(F257="","",IF(分岐管理シート!E257&gt;0,"","error"))</f>
        <v/>
      </c>
      <c r="BG257" s="283" t="str">
        <f>IF(F257="","",IF(分岐管理シート!G257=0,"error",""))</f>
        <v/>
      </c>
      <c r="BH257" s="283" t="str">
        <f>IF(F257="","",IF(分岐管理シート!H257=0,"error",""))</f>
        <v/>
      </c>
      <c r="BI257" s="284" t="str">
        <f>IF(F257="","",IF(分岐管理シート!I257=2,"","error"))</f>
        <v/>
      </c>
      <c r="BJ257" s="283" t="str">
        <f t="shared" si="23"/>
        <v/>
      </c>
      <c r="BK257" s="283" t="str">
        <f t="shared" si="24"/>
        <v/>
      </c>
      <c r="BL257" s="283" t="str">
        <f>IF(F257="","",IF(AND(分岐管理シート!D257=1,分岐管理シート!K257=1),"","error"))</f>
        <v/>
      </c>
      <c r="BM257" s="281" t="str">
        <f>IF(F257="","",IF(分岐管理シート!L257=2,"","error"))</f>
        <v/>
      </c>
      <c r="BN257" s="283" t="str">
        <f>IF(F257="","",IF(分岐管理シート!M257&lt;1,"error",""))</f>
        <v/>
      </c>
      <c r="BO257" s="283" t="str">
        <f>IF(F257="","",IF(AND(D257="R7_補正",分岐管理シート!M257&lt;12,分岐管理シート!M257&gt;0),"","error"))</f>
        <v/>
      </c>
      <c r="BP257" s="283" t="str">
        <f>IF(AND(分岐管理シート!M257&lt;&gt;1,SUM(分岐管理シート!N257:P257)&gt;0),"error","")</f>
        <v/>
      </c>
      <c r="BQ257" s="282" t="str">
        <f>IF(OR(AND(分岐管理シート!N257=0,OR(分岐管理シート!O257&lt;&gt;0,分岐管理シート!P257&lt;&gt;0)),AND(分岐管理シート!O257=0,分岐管理シート!P257&lt;&gt;0)),"error","")</f>
        <v/>
      </c>
      <c r="BR257" s="285" t="str" cm="1">
        <f t="array" ref="BR257">IF(SUMPRODUCT(COUNTIF(N257:P257,N257:P257))&gt;COUNTA(N257:P257),"error","")</f>
        <v/>
      </c>
      <c r="BS257" s="283" t="str">
        <f t="shared" si="25"/>
        <v/>
      </c>
      <c r="BT257" s="283" t="str">
        <f t="shared" si="26"/>
        <v/>
      </c>
      <c r="BU257" s="283" t="str">
        <f t="shared" si="27"/>
        <v/>
      </c>
      <c r="BV257" s="283" t="str">
        <f t="shared" si="28"/>
        <v/>
      </c>
      <c r="BW257" s="283" t="str">
        <f t="shared" si="31"/>
        <v/>
      </c>
      <c r="BX257" s="283" t="str">
        <f t="shared" si="29"/>
        <v/>
      </c>
      <c r="BY257" s="283" t="str">
        <f>IF(F257="","",IF(PRODUCT(分岐管理シート!AB257:'分岐管理シート'!AE257)=0,"error",""))</f>
        <v/>
      </c>
      <c r="BZ257" s="278" t="str">
        <f>IF(F257="","",IF(AND(AE257="○",分岐管理シート!AF257=0),"error",""))</f>
        <v/>
      </c>
      <c r="CA257" s="283" t="str">
        <f>IF(F257="","",IF(AND(分岐管理シート!AE257&lt;2,実施計画様式!AF257&lt;&gt;""),"error",""))</f>
        <v/>
      </c>
      <c r="CB257" s="282" t="str">
        <f>IF(F257="","",IF(AND(分岐管理シート!D257=1,分岐管理シート!AG257&gt;0,分岐管理シート!AG257&lt;24),"","error"))</f>
        <v/>
      </c>
      <c r="CC257" s="283"/>
      <c r="CD257" s="283" t="str">
        <f>IF(F257="","",IF(OR(分岐管理シート!AI257&lt;14,分岐管理シート!AI257&gt;25,分岐管理シート!AI257&gt;分岐管理シート!AJ257,分岐管理シート!AI257&gt;分岐管理シート!AK257),"error",""))</f>
        <v/>
      </c>
      <c r="CE257" s="283" t="str">
        <f>IF(F257="","",IF(OR(分岐管理シート!AJ257&lt;14,分岐管理シート!AJ257&gt;25,分岐管理シート!AJ257&lt;分岐管理シート!AI257,分岐管理シート!AJ257&gt;分岐管理シート!AK257),"error",""))</f>
        <v/>
      </c>
      <c r="CF257" s="282" t="str">
        <f>IF(F257="","",IF(OR(分岐管理シート!AK257&lt;14,分岐管理シート!AK257&gt;26,分岐管理シート!AK257&lt;分岐管理シート!AI257,分岐管理シート!AK257&lt;分岐管理シート!AJ257),"error",""))</f>
        <v/>
      </c>
      <c r="CG257" s="283" t="str">
        <f>IF(F257="","",IF(AND(AD257="－",分岐管理シート!AK257&gt;25),"error",""))</f>
        <v/>
      </c>
      <c r="CH257" s="283"/>
      <c r="CI257" s="278" t="str">
        <f>IF(F257="","",IF(分岐管理シート!AM257&lt;1,"error",""))</f>
        <v/>
      </c>
      <c r="CJ257" s="283" t="str">
        <f>IF(F257="","",IF(分岐管理シート!AN257&lt;1,"error",""))</f>
        <v/>
      </c>
      <c r="CK257" s="287" t="str">
        <f t="shared" si="30"/>
        <v/>
      </c>
      <c r="CL257" s="283" t="str">
        <f>IF(F257="","",IF(AND(SUM(分岐管理シート!AO257:AR257)&gt;180,分岐管理シート!AS257&lt;1),"error",""))</f>
        <v/>
      </c>
      <c r="CM257" s="283" t="str">
        <f>IF(F257="","",IF(AND(分岐管理シート!D257=1,分岐管理シート!BB257&gt;0,分岐管理シート!BB257&lt;7),"","error"))</f>
        <v/>
      </c>
      <c r="CN257" s="286"/>
      <c r="CO257" s="283" t="str">
        <f>IF(分岐管理シート!BP257=0,"","error")</f>
        <v/>
      </c>
      <c r="CP257" s="340" t="str">
        <f>IF(AND(F257="",SUM(分岐管理シート!D257:BB257)&gt;0),"error","")</f>
        <v/>
      </c>
    </row>
    <row r="258" spans="1:94" ht="55.05" customHeight="1">
      <c r="A258" s="29"/>
      <c r="B258" s="30"/>
      <c r="C258" s="130">
        <v>186</v>
      </c>
      <c r="D258" s="386"/>
      <c r="E258" s="386"/>
      <c r="F258" s="174"/>
      <c r="G258" s="174"/>
      <c r="H258" s="173"/>
      <c r="I258" s="174"/>
      <c r="J258" s="173"/>
      <c r="K258" s="174"/>
      <c r="L258" s="174"/>
      <c r="M258" s="174"/>
      <c r="N258" s="387"/>
      <c r="O258" s="174"/>
      <c r="P258" s="174"/>
      <c r="Q258" s="388"/>
      <c r="R258" s="389">
        <f t="shared" si="22"/>
        <v>0</v>
      </c>
      <c r="S258" s="390">
        <f t="shared" si="32"/>
        <v>0</v>
      </c>
      <c r="T258" s="391"/>
      <c r="U258" s="458"/>
      <c r="V258" s="458"/>
      <c r="W258" s="458"/>
      <c r="X258" s="458"/>
      <c r="Y258" s="391"/>
      <c r="Z258" s="391"/>
      <c r="AA258" s="173"/>
      <c r="AB258" s="174"/>
      <c r="AC258" s="392"/>
      <c r="AD258" s="392"/>
      <c r="AE258" s="392"/>
      <c r="AF258" s="393"/>
      <c r="AG258" s="393"/>
      <c r="AH258" s="393"/>
      <c r="AI258" s="173"/>
      <c r="AJ258" s="173"/>
      <c r="AK258" s="173"/>
      <c r="AL258" s="394"/>
      <c r="AM258" s="173"/>
      <c r="AN258" s="173"/>
      <c r="AO258" s="387"/>
      <c r="AP258" s="174"/>
      <c r="AQ258" s="174"/>
      <c r="AR258" s="174"/>
      <c r="AS258" s="395"/>
      <c r="AT258" s="396"/>
      <c r="AU258" s="396"/>
      <c r="AV258" s="396"/>
      <c r="AW258" s="396"/>
      <c r="AX258" s="396"/>
      <c r="AY258" s="396"/>
      <c r="AZ258" s="396"/>
      <c r="BA258" s="396"/>
      <c r="BB258" s="397"/>
      <c r="BC258" s="395"/>
      <c r="BD258" s="395"/>
      <c r="BE258" s="281" t="str">
        <f>IF(F258="","",IF(分岐管理シート!D258=1,"","error"))</f>
        <v/>
      </c>
      <c r="BF258" s="282" t="str">
        <f>IF(F258="","",IF(分岐管理シート!E258&gt;0,"","error"))</f>
        <v/>
      </c>
      <c r="BG258" s="283" t="str">
        <f>IF(F258="","",IF(分岐管理シート!G258=0,"error",""))</f>
        <v/>
      </c>
      <c r="BH258" s="283" t="str">
        <f>IF(F258="","",IF(分岐管理シート!H258=0,"error",""))</f>
        <v/>
      </c>
      <c r="BI258" s="284" t="str">
        <f>IF(F258="","",IF(分岐管理シート!I258=2,"","error"))</f>
        <v/>
      </c>
      <c r="BJ258" s="283" t="str">
        <f t="shared" si="23"/>
        <v/>
      </c>
      <c r="BK258" s="283" t="str">
        <f t="shared" si="24"/>
        <v/>
      </c>
      <c r="BL258" s="283" t="str">
        <f>IF(F258="","",IF(AND(分岐管理シート!D258=1,分岐管理シート!K258=1),"","error"))</f>
        <v/>
      </c>
      <c r="BM258" s="281" t="str">
        <f>IF(F258="","",IF(分岐管理シート!L258=2,"","error"))</f>
        <v/>
      </c>
      <c r="BN258" s="283" t="str">
        <f>IF(F258="","",IF(分岐管理シート!M258&lt;1,"error",""))</f>
        <v/>
      </c>
      <c r="BO258" s="283" t="str">
        <f>IF(F258="","",IF(AND(D258="R7_補正",分岐管理シート!M258&lt;12,分岐管理シート!M258&gt;0),"","error"))</f>
        <v/>
      </c>
      <c r="BP258" s="283" t="str">
        <f>IF(AND(分岐管理シート!M258&lt;&gt;1,SUM(分岐管理シート!N258:P258)&gt;0),"error","")</f>
        <v/>
      </c>
      <c r="BQ258" s="282" t="str">
        <f>IF(OR(AND(分岐管理シート!N258=0,OR(分岐管理シート!O258&lt;&gt;0,分岐管理シート!P258&lt;&gt;0)),AND(分岐管理シート!O258=0,分岐管理シート!P258&lt;&gt;0)),"error","")</f>
        <v/>
      </c>
      <c r="BR258" s="285" t="str" cm="1">
        <f t="array" ref="BR258">IF(SUMPRODUCT(COUNTIF(N258:P258,N258:P258))&gt;COUNTA(N258:P258),"error","")</f>
        <v/>
      </c>
      <c r="BS258" s="283" t="str">
        <f t="shared" si="25"/>
        <v/>
      </c>
      <c r="BT258" s="283" t="str">
        <f t="shared" si="26"/>
        <v/>
      </c>
      <c r="BU258" s="283" t="str">
        <f t="shared" si="27"/>
        <v/>
      </c>
      <c r="BV258" s="283" t="str">
        <f t="shared" si="28"/>
        <v/>
      </c>
      <c r="BW258" s="283" t="str">
        <f t="shared" si="31"/>
        <v/>
      </c>
      <c r="BX258" s="283" t="str">
        <f t="shared" si="29"/>
        <v/>
      </c>
      <c r="BY258" s="283" t="str">
        <f>IF(F258="","",IF(PRODUCT(分岐管理シート!AB258:'分岐管理シート'!AE258)=0,"error",""))</f>
        <v/>
      </c>
      <c r="BZ258" s="278" t="str">
        <f>IF(F258="","",IF(AND(AE258="○",分岐管理シート!AF258=0),"error",""))</f>
        <v/>
      </c>
      <c r="CA258" s="283" t="str">
        <f>IF(F258="","",IF(AND(分岐管理シート!AE258&lt;2,実施計画様式!AF258&lt;&gt;""),"error",""))</f>
        <v/>
      </c>
      <c r="CB258" s="282" t="str">
        <f>IF(F258="","",IF(AND(分岐管理シート!D258=1,分岐管理シート!AG258&gt;0,分岐管理シート!AG258&lt;24),"","error"))</f>
        <v/>
      </c>
      <c r="CC258" s="283"/>
      <c r="CD258" s="283" t="str">
        <f>IF(F258="","",IF(OR(分岐管理シート!AI258&lt;14,分岐管理シート!AI258&gt;25,分岐管理シート!AI258&gt;分岐管理シート!AJ258,分岐管理シート!AI258&gt;分岐管理シート!AK258),"error",""))</f>
        <v/>
      </c>
      <c r="CE258" s="283" t="str">
        <f>IF(F258="","",IF(OR(分岐管理シート!AJ258&lt;14,分岐管理シート!AJ258&gt;25,分岐管理シート!AJ258&lt;分岐管理シート!AI258,分岐管理シート!AJ258&gt;分岐管理シート!AK258),"error",""))</f>
        <v/>
      </c>
      <c r="CF258" s="282" t="str">
        <f>IF(F258="","",IF(OR(分岐管理シート!AK258&lt;14,分岐管理シート!AK258&gt;26,分岐管理シート!AK258&lt;分岐管理シート!AI258,分岐管理シート!AK258&lt;分岐管理シート!AJ258),"error",""))</f>
        <v/>
      </c>
      <c r="CG258" s="283" t="str">
        <f>IF(F258="","",IF(AND(AD258="－",分岐管理シート!AK258&gt;25),"error",""))</f>
        <v/>
      </c>
      <c r="CH258" s="283"/>
      <c r="CI258" s="278" t="str">
        <f>IF(F258="","",IF(分岐管理シート!AM258&lt;1,"error",""))</f>
        <v/>
      </c>
      <c r="CJ258" s="283" t="str">
        <f>IF(F258="","",IF(分岐管理シート!AN258&lt;1,"error",""))</f>
        <v/>
      </c>
      <c r="CK258" s="287" t="str">
        <f t="shared" si="30"/>
        <v/>
      </c>
      <c r="CL258" s="283" t="str">
        <f>IF(F258="","",IF(AND(SUM(分岐管理シート!AO258:AR258)&gt;180,分岐管理シート!AS258&lt;1),"error",""))</f>
        <v/>
      </c>
      <c r="CM258" s="283" t="str">
        <f>IF(F258="","",IF(AND(分岐管理シート!D258=1,分岐管理シート!BB258&gt;0,分岐管理シート!BB258&lt;7),"","error"))</f>
        <v/>
      </c>
      <c r="CN258" s="286"/>
      <c r="CO258" s="283" t="str">
        <f>IF(分岐管理シート!BP258=0,"","error")</f>
        <v/>
      </c>
      <c r="CP258" s="340" t="str">
        <f>IF(AND(F258="",SUM(分岐管理シート!D258:BB258)&gt;0),"error","")</f>
        <v/>
      </c>
    </row>
    <row r="259" spans="1:94" ht="55.05" customHeight="1">
      <c r="A259" s="29"/>
      <c r="B259" s="30"/>
      <c r="C259" s="130">
        <v>187</v>
      </c>
      <c r="D259" s="386"/>
      <c r="E259" s="386"/>
      <c r="F259" s="174"/>
      <c r="G259" s="174"/>
      <c r="H259" s="173"/>
      <c r="I259" s="174"/>
      <c r="J259" s="173"/>
      <c r="K259" s="174"/>
      <c r="L259" s="174"/>
      <c r="M259" s="174"/>
      <c r="N259" s="387"/>
      <c r="O259" s="174"/>
      <c r="P259" s="398"/>
      <c r="Q259" s="388"/>
      <c r="R259" s="389">
        <f t="shared" si="22"/>
        <v>0</v>
      </c>
      <c r="S259" s="390">
        <f t="shared" si="32"/>
        <v>0</v>
      </c>
      <c r="T259" s="391"/>
      <c r="U259" s="458"/>
      <c r="V259" s="458"/>
      <c r="W259" s="458"/>
      <c r="X259" s="458"/>
      <c r="Y259" s="391"/>
      <c r="Z259" s="391"/>
      <c r="AA259" s="173"/>
      <c r="AB259" s="174"/>
      <c r="AC259" s="392"/>
      <c r="AD259" s="392"/>
      <c r="AE259" s="392"/>
      <c r="AF259" s="393"/>
      <c r="AG259" s="393"/>
      <c r="AH259" s="393"/>
      <c r="AI259" s="173"/>
      <c r="AJ259" s="173"/>
      <c r="AK259" s="173"/>
      <c r="AL259" s="394"/>
      <c r="AM259" s="173"/>
      <c r="AN259" s="173"/>
      <c r="AO259" s="387"/>
      <c r="AP259" s="174"/>
      <c r="AQ259" s="174"/>
      <c r="AR259" s="174"/>
      <c r="AS259" s="395"/>
      <c r="AT259" s="396"/>
      <c r="AU259" s="396"/>
      <c r="AV259" s="396"/>
      <c r="AW259" s="396"/>
      <c r="AX259" s="396"/>
      <c r="AY259" s="396"/>
      <c r="AZ259" s="396"/>
      <c r="BA259" s="396"/>
      <c r="BB259" s="397"/>
      <c r="BC259" s="395"/>
      <c r="BD259" s="395"/>
      <c r="BE259" s="281" t="str">
        <f>IF(F259="","",IF(分岐管理シート!D259=1,"","error"))</f>
        <v/>
      </c>
      <c r="BF259" s="282" t="str">
        <f>IF(F259="","",IF(分岐管理シート!E259&gt;0,"","error"))</f>
        <v/>
      </c>
      <c r="BG259" s="283" t="str">
        <f>IF(F259="","",IF(分岐管理シート!G259=0,"error",""))</f>
        <v/>
      </c>
      <c r="BH259" s="283" t="str">
        <f>IF(F259="","",IF(分岐管理シート!H259=0,"error",""))</f>
        <v/>
      </c>
      <c r="BI259" s="284" t="str">
        <f>IF(F259="","",IF(分岐管理シート!I259=2,"","error"))</f>
        <v/>
      </c>
      <c r="BJ259" s="283" t="str">
        <f t="shared" si="23"/>
        <v/>
      </c>
      <c r="BK259" s="283" t="str">
        <f t="shared" si="24"/>
        <v/>
      </c>
      <c r="BL259" s="283" t="str">
        <f>IF(F259="","",IF(AND(分岐管理シート!D259=1,分岐管理シート!K259=1),"","error"))</f>
        <v/>
      </c>
      <c r="BM259" s="281" t="str">
        <f>IF(F259="","",IF(分岐管理シート!L259=2,"","error"))</f>
        <v/>
      </c>
      <c r="BN259" s="283" t="str">
        <f>IF(F259="","",IF(分岐管理シート!M259&lt;1,"error",""))</f>
        <v/>
      </c>
      <c r="BO259" s="283" t="str">
        <f>IF(F259="","",IF(AND(D259="R7_補正",分岐管理シート!M259&lt;12,分岐管理シート!M259&gt;0),"","error"))</f>
        <v/>
      </c>
      <c r="BP259" s="283" t="str">
        <f>IF(AND(分岐管理シート!M259&lt;&gt;1,SUM(分岐管理シート!N259:P259)&gt;0),"error","")</f>
        <v/>
      </c>
      <c r="BQ259" s="282" t="str">
        <f>IF(OR(AND(分岐管理シート!N259=0,OR(分岐管理シート!O259&lt;&gt;0,分岐管理シート!P259&lt;&gt;0)),AND(分岐管理シート!O259=0,分岐管理シート!P259&lt;&gt;0)),"error","")</f>
        <v/>
      </c>
      <c r="BR259" s="285" t="str" cm="1">
        <f t="array" ref="BR259">IF(SUMPRODUCT(COUNTIF(N259:P259,N259:P259))&gt;COUNTA(N259:P259),"error","")</f>
        <v/>
      </c>
      <c r="BS259" s="283" t="str">
        <f t="shared" si="25"/>
        <v/>
      </c>
      <c r="BT259" s="283" t="str">
        <f t="shared" si="26"/>
        <v/>
      </c>
      <c r="BU259" s="283" t="str">
        <f t="shared" si="27"/>
        <v/>
      </c>
      <c r="BV259" s="283" t="str">
        <f t="shared" si="28"/>
        <v/>
      </c>
      <c r="BW259" s="283" t="str">
        <f t="shared" si="31"/>
        <v/>
      </c>
      <c r="BX259" s="283" t="str">
        <f t="shared" si="29"/>
        <v/>
      </c>
      <c r="BY259" s="283" t="str">
        <f>IF(F259="","",IF(PRODUCT(分岐管理シート!AB259:'分岐管理シート'!AE259)=0,"error",""))</f>
        <v/>
      </c>
      <c r="BZ259" s="278" t="str">
        <f>IF(F259="","",IF(AND(AE259="○",分岐管理シート!AF259=0),"error",""))</f>
        <v/>
      </c>
      <c r="CA259" s="283" t="str">
        <f>IF(F259="","",IF(AND(分岐管理シート!AE259&lt;2,実施計画様式!AF259&lt;&gt;""),"error",""))</f>
        <v/>
      </c>
      <c r="CB259" s="282" t="str">
        <f>IF(F259="","",IF(AND(分岐管理シート!D259=1,分岐管理シート!AG259&gt;0,分岐管理シート!AG259&lt;24),"","error"))</f>
        <v/>
      </c>
      <c r="CC259" s="283"/>
      <c r="CD259" s="283" t="str">
        <f>IF(F259="","",IF(OR(分岐管理シート!AI259&lt;14,分岐管理シート!AI259&gt;25,分岐管理シート!AI259&gt;分岐管理シート!AJ259,分岐管理シート!AI259&gt;分岐管理シート!AK259),"error",""))</f>
        <v/>
      </c>
      <c r="CE259" s="283" t="str">
        <f>IF(F259="","",IF(OR(分岐管理シート!AJ259&lt;14,分岐管理シート!AJ259&gt;25,分岐管理シート!AJ259&lt;分岐管理シート!AI259,分岐管理シート!AJ259&gt;分岐管理シート!AK259),"error",""))</f>
        <v/>
      </c>
      <c r="CF259" s="282" t="str">
        <f>IF(F259="","",IF(OR(分岐管理シート!AK259&lt;14,分岐管理シート!AK259&gt;26,分岐管理シート!AK259&lt;分岐管理シート!AI259,分岐管理シート!AK259&lt;分岐管理シート!AJ259),"error",""))</f>
        <v/>
      </c>
      <c r="CG259" s="283" t="str">
        <f>IF(F259="","",IF(AND(AD259="－",分岐管理シート!AK259&gt;25),"error",""))</f>
        <v/>
      </c>
      <c r="CH259" s="283"/>
      <c r="CI259" s="278" t="str">
        <f>IF(F259="","",IF(分岐管理シート!AM259&lt;1,"error",""))</f>
        <v/>
      </c>
      <c r="CJ259" s="283" t="str">
        <f>IF(F259="","",IF(分岐管理シート!AN259&lt;1,"error",""))</f>
        <v/>
      </c>
      <c r="CK259" s="287" t="str">
        <f t="shared" si="30"/>
        <v/>
      </c>
      <c r="CL259" s="283" t="str">
        <f>IF(F259="","",IF(AND(SUM(分岐管理シート!AO259:AR259)&gt;180,分岐管理シート!AS259&lt;1),"error",""))</f>
        <v/>
      </c>
      <c r="CM259" s="283" t="str">
        <f>IF(F259="","",IF(AND(分岐管理シート!D259=1,分岐管理シート!BB259&gt;0,分岐管理シート!BB259&lt;7),"","error"))</f>
        <v/>
      </c>
      <c r="CN259" s="286"/>
      <c r="CO259" s="283" t="str">
        <f>IF(分岐管理シート!BP259=0,"","error")</f>
        <v/>
      </c>
      <c r="CP259" s="340" t="str">
        <f>IF(AND(F259="",SUM(分岐管理シート!D259:BB259)&gt;0),"error","")</f>
        <v/>
      </c>
    </row>
    <row r="260" spans="1:94" ht="55.05" customHeight="1">
      <c r="A260" s="29"/>
      <c r="B260" s="30"/>
      <c r="C260" s="130">
        <v>188</v>
      </c>
      <c r="D260" s="386"/>
      <c r="E260" s="386"/>
      <c r="F260" s="174"/>
      <c r="G260" s="174"/>
      <c r="H260" s="173"/>
      <c r="I260" s="174"/>
      <c r="J260" s="173"/>
      <c r="K260" s="174"/>
      <c r="L260" s="174"/>
      <c r="M260" s="174"/>
      <c r="N260" s="387"/>
      <c r="O260" s="174"/>
      <c r="P260" s="174"/>
      <c r="Q260" s="388"/>
      <c r="R260" s="389">
        <f t="shared" si="22"/>
        <v>0</v>
      </c>
      <c r="S260" s="390">
        <f t="shared" si="32"/>
        <v>0</v>
      </c>
      <c r="T260" s="391"/>
      <c r="U260" s="458"/>
      <c r="V260" s="458"/>
      <c r="W260" s="458"/>
      <c r="X260" s="458"/>
      <c r="Y260" s="391"/>
      <c r="Z260" s="391"/>
      <c r="AA260" s="173"/>
      <c r="AB260" s="174"/>
      <c r="AC260" s="392"/>
      <c r="AD260" s="392"/>
      <c r="AE260" s="392"/>
      <c r="AF260" s="393"/>
      <c r="AG260" s="393"/>
      <c r="AH260" s="393"/>
      <c r="AI260" s="173"/>
      <c r="AJ260" s="173"/>
      <c r="AK260" s="173"/>
      <c r="AL260" s="394"/>
      <c r="AM260" s="173"/>
      <c r="AN260" s="173"/>
      <c r="AO260" s="387"/>
      <c r="AP260" s="174"/>
      <c r="AQ260" s="174"/>
      <c r="AR260" s="174"/>
      <c r="AS260" s="395"/>
      <c r="AT260" s="396"/>
      <c r="AU260" s="396"/>
      <c r="AV260" s="396"/>
      <c r="AW260" s="396"/>
      <c r="AX260" s="396"/>
      <c r="AY260" s="396"/>
      <c r="AZ260" s="396"/>
      <c r="BA260" s="396"/>
      <c r="BB260" s="397"/>
      <c r="BC260" s="395"/>
      <c r="BD260" s="395"/>
      <c r="BE260" s="281" t="str">
        <f>IF(F260="","",IF(分岐管理シート!D260=1,"","error"))</f>
        <v/>
      </c>
      <c r="BF260" s="282" t="str">
        <f>IF(F260="","",IF(分岐管理シート!E260&gt;0,"","error"))</f>
        <v/>
      </c>
      <c r="BG260" s="283" t="str">
        <f>IF(F260="","",IF(分岐管理シート!G260=0,"error",""))</f>
        <v/>
      </c>
      <c r="BH260" s="283" t="str">
        <f>IF(F260="","",IF(分岐管理シート!H260=0,"error",""))</f>
        <v/>
      </c>
      <c r="BI260" s="284" t="str">
        <f>IF(F260="","",IF(分岐管理シート!I260=2,"","error"))</f>
        <v/>
      </c>
      <c r="BJ260" s="283" t="str">
        <f t="shared" si="23"/>
        <v/>
      </c>
      <c r="BK260" s="283" t="str">
        <f t="shared" si="24"/>
        <v/>
      </c>
      <c r="BL260" s="283" t="str">
        <f>IF(F260="","",IF(AND(分岐管理シート!D260=1,分岐管理シート!K260=1),"","error"))</f>
        <v/>
      </c>
      <c r="BM260" s="281" t="str">
        <f>IF(F260="","",IF(分岐管理シート!L260=2,"","error"))</f>
        <v/>
      </c>
      <c r="BN260" s="283" t="str">
        <f>IF(F260="","",IF(分岐管理シート!M260&lt;1,"error",""))</f>
        <v/>
      </c>
      <c r="BO260" s="283" t="str">
        <f>IF(F260="","",IF(AND(D260="R7_補正",分岐管理シート!M260&lt;12,分岐管理シート!M260&gt;0),"","error"))</f>
        <v/>
      </c>
      <c r="BP260" s="283" t="str">
        <f>IF(AND(分岐管理シート!M260&lt;&gt;1,SUM(分岐管理シート!N260:P260)&gt;0),"error","")</f>
        <v/>
      </c>
      <c r="BQ260" s="282" t="str">
        <f>IF(OR(AND(分岐管理シート!N260=0,OR(分岐管理シート!O260&lt;&gt;0,分岐管理シート!P260&lt;&gt;0)),AND(分岐管理シート!O260=0,分岐管理シート!P260&lt;&gt;0)),"error","")</f>
        <v/>
      </c>
      <c r="BR260" s="285" t="str" cm="1">
        <f t="array" ref="BR260">IF(SUMPRODUCT(COUNTIF(N260:P260,N260:P260))&gt;COUNTA(N260:P260),"error","")</f>
        <v/>
      </c>
      <c r="BS260" s="283" t="str">
        <f t="shared" si="25"/>
        <v/>
      </c>
      <c r="BT260" s="283" t="str">
        <f t="shared" si="26"/>
        <v/>
      </c>
      <c r="BU260" s="283" t="str">
        <f t="shared" si="27"/>
        <v/>
      </c>
      <c r="BV260" s="283" t="str">
        <f t="shared" si="28"/>
        <v/>
      </c>
      <c r="BW260" s="283" t="str">
        <f t="shared" si="31"/>
        <v/>
      </c>
      <c r="BX260" s="283" t="str">
        <f t="shared" si="29"/>
        <v/>
      </c>
      <c r="BY260" s="283" t="str">
        <f>IF(F260="","",IF(PRODUCT(分岐管理シート!AB260:'分岐管理シート'!AE260)=0,"error",""))</f>
        <v/>
      </c>
      <c r="BZ260" s="278" t="str">
        <f>IF(F260="","",IF(AND(AE260="○",分岐管理シート!AF260=0),"error",""))</f>
        <v/>
      </c>
      <c r="CA260" s="283" t="str">
        <f>IF(F260="","",IF(AND(分岐管理シート!AE260&lt;2,実施計画様式!AF260&lt;&gt;""),"error",""))</f>
        <v/>
      </c>
      <c r="CB260" s="282" t="str">
        <f>IF(F260="","",IF(AND(分岐管理シート!D260=1,分岐管理シート!AG260&gt;0,分岐管理シート!AG260&lt;24),"","error"))</f>
        <v/>
      </c>
      <c r="CC260" s="283"/>
      <c r="CD260" s="283" t="str">
        <f>IF(F260="","",IF(OR(分岐管理シート!AI260&lt;14,分岐管理シート!AI260&gt;25,分岐管理シート!AI260&gt;分岐管理シート!AJ260,分岐管理シート!AI260&gt;分岐管理シート!AK260),"error",""))</f>
        <v/>
      </c>
      <c r="CE260" s="283" t="str">
        <f>IF(F260="","",IF(OR(分岐管理シート!AJ260&lt;14,分岐管理シート!AJ260&gt;25,分岐管理シート!AJ260&lt;分岐管理シート!AI260,分岐管理シート!AJ260&gt;分岐管理シート!AK260),"error",""))</f>
        <v/>
      </c>
      <c r="CF260" s="282" t="str">
        <f>IF(F260="","",IF(OR(分岐管理シート!AK260&lt;14,分岐管理シート!AK260&gt;26,分岐管理シート!AK260&lt;分岐管理シート!AI260,分岐管理シート!AK260&lt;分岐管理シート!AJ260),"error",""))</f>
        <v/>
      </c>
      <c r="CG260" s="283" t="str">
        <f>IF(F260="","",IF(AND(AD260="－",分岐管理シート!AK260&gt;25),"error",""))</f>
        <v/>
      </c>
      <c r="CH260" s="283"/>
      <c r="CI260" s="278" t="str">
        <f>IF(F260="","",IF(分岐管理シート!AM260&lt;1,"error",""))</f>
        <v/>
      </c>
      <c r="CJ260" s="283" t="str">
        <f>IF(F260="","",IF(分岐管理シート!AN260&lt;1,"error",""))</f>
        <v/>
      </c>
      <c r="CK260" s="287" t="str">
        <f t="shared" si="30"/>
        <v/>
      </c>
      <c r="CL260" s="283" t="str">
        <f>IF(F260="","",IF(AND(SUM(分岐管理シート!AO260:AR260)&gt;180,分岐管理シート!AS260&lt;1),"error",""))</f>
        <v/>
      </c>
      <c r="CM260" s="283" t="str">
        <f>IF(F260="","",IF(AND(分岐管理シート!D260=1,分岐管理シート!BB260&gt;0,分岐管理シート!BB260&lt;7),"","error"))</f>
        <v/>
      </c>
      <c r="CN260" s="286"/>
      <c r="CO260" s="283" t="str">
        <f>IF(分岐管理シート!BP260=0,"","error")</f>
        <v/>
      </c>
      <c r="CP260" s="340" t="str">
        <f>IF(AND(F260="",SUM(分岐管理シート!D260:BB260)&gt;0),"error","")</f>
        <v/>
      </c>
    </row>
    <row r="261" spans="1:94" ht="55.05" customHeight="1">
      <c r="A261" s="29"/>
      <c r="B261" s="30"/>
      <c r="C261" s="130">
        <v>189</v>
      </c>
      <c r="D261" s="386"/>
      <c r="E261" s="386"/>
      <c r="F261" s="174"/>
      <c r="G261" s="174"/>
      <c r="H261" s="173"/>
      <c r="I261" s="174"/>
      <c r="J261" s="173"/>
      <c r="K261" s="174"/>
      <c r="L261" s="174"/>
      <c r="M261" s="174"/>
      <c r="N261" s="387"/>
      <c r="O261" s="174"/>
      <c r="P261" s="174"/>
      <c r="Q261" s="388"/>
      <c r="R261" s="389">
        <f t="shared" si="22"/>
        <v>0</v>
      </c>
      <c r="S261" s="390">
        <f t="shared" si="32"/>
        <v>0</v>
      </c>
      <c r="T261" s="391"/>
      <c r="U261" s="458"/>
      <c r="V261" s="458"/>
      <c r="W261" s="458"/>
      <c r="X261" s="458"/>
      <c r="Y261" s="391"/>
      <c r="Z261" s="391"/>
      <c r="AA261" s="173"/>
      <c r="AB261" s="174"/>
      <c r="AC261" s="392"/>
      <c r="AD261" s="392"/>
      <c r="AE261" s="392"/>
      <c r="AF261" s="393"/>
      <c r="AG261" s="393"/>
      <c r="AH261" s="393"/>
      <c r="AI261" s="173"/>
      <c r="AJ261" s="173"/>
      <c r="AK261" s="173"/>
      <c r="AL261" s="394"/>
      <c r="AM261" s="173"/>
      <c r="AN261" s="173"/>
      <c r="AO261" s="387"/>
      <c r="AP261" s="174"/>
      <c r="AQ261" s="174"/>
      <c r="AR261" s="174"/>
      <c r="AS261" s="395"/>
      <c r="AT261" s="396"/>
      <c r="AU261" s="396"/>
      <c r="AV261" s="396"/>
      <c r="AW261" s="396"/>
      <c r="AX261" s="396"/>
      <c r="AY261" s="396"/>
      <c r="AZ261" s="396"/>
      <c r="BA261" s="396"/>
      <c r="BB261" s="397"/>
      <c r="BC261" s="395"/>
      <c r="BD261" s="395"/>
      <c r="BE261" s="281" t="str">
        <f>IF(F261="","",IF(分岐管理シート!D261=1,"","error"))</f>
        <v/>
      </c>
      <c r="BF261" s="282" t="str">
        <f>IF(F261="","",IF(分岐管理シート!E261&gt;0,"","error"))</f>
        <v/>
      </c>
      <c r="BG261" s="283" t="str">
        <f>IF(F261="","",IF(分岐管理シート!G261=0,"error",""))</f>
        <v/>
      </c>
      <c r="BH261" s="283" t="str">
        <f>IF(F261="","",IF(分岐管理シート!H261=0,"error",""))</f>
        <v/>
      </c>
      <c r="BI261" s="284" t="str">
        <f>IF(F261="","",IF(分岐管理シート!I261=2,"","error"))</f>
        <v/>
      </c>
      <c r="BJ261" s="283" t="str">
        <f t="shared" si="23"/>
        <v/>
      </c>
      <c r="BK261" s="283" t="str">
        <f t="shared" si="24"/>
        <v/>
      </c>
      <c r="BL261" s="283" t="str">
        <f>IF(F261="","",IF(AND(分岐管理シート!D261=1,分岐管理シート!K261=1),"","error"))</f>
        <v/>
      </c>
      <c r="BM261" s="281" t="str">
        <f>IF(F261="","",IF(分岐管理シート!L261=2,"","error"))</f>
        <v/>
      </c>
      <c r="BN261" s="283" t="str">
        <f>IF(F261="","",IF(分岐管理シート!M261&lt;1,"error",""))</f>
        <v/>
      </c>
      <c r="BO261" s="283" t="str">
        <f>IF(F261="","",IF(AND(D261="R7_補正",分岐管理シート!M261&lt;12,分岐管理シート!M261&gt;0),"","error"))</f>
        <v/>
      </c>
      <c r="BP261" s="283" t="str">
        <f>IF(AND(分岐管理シート!M261&lt;&gt;1,SUM(分岐管理シート!N261:P261)&gt;0),"error","")</f>
        <v/>
      </c>
      <c r="BQ261" s="282" t="str">
        <f>IF(OR(AND(分岐管理シート!N261=0,OR(分岐管理シート!O261&lt;&gt;0,分岐管理シート!P261&lt;&gt;0)),AND(分岐管理シート!O261=0,分岐管理シート!P261&lt;&gt;0)),"error","")</f>
        <v/>
      </c>
      <c r="BR261" s="285" t="str" cm="1">
        <f t="array" ref="BR261">IF(SUMPRODUCT(COUNTIF(N261:P261,N261:P261))&gt;COUNTA(N261:P261),"error","")</f>
        <v/>
      </c>
      <c r="BS261" s="283" t="str">
        <f t="shared" si="25"/>
        <v/>
      </c>
      <c r="BT261" s="283" t="str">
        <f t="shared" si="26"/>
        <v/>
      </c>
      <c r="BU261" s="283" t="str">
        <f t="shared" si="27"/>
        <v/>
      </c>
      <c r="BV261" s="283" t="str">
        <f t="shared" si="28"/>
        <v/>
      </c>
      <c r="BW261" s="283" t="str">
        <f t="shared" si="31"/>
        <v/>
      </c>
      <c r="BX261" s="283" t="str">
        <f t="shared" si="29"/>
        <v/>
      </c>
      <c r="BY261" s="283" t="str">
        <f>IF(F261="","",IF(PRODUCT(分岐管理シート!AB261:'分岐管理シート'!AE261)=0,"error",""))</f>
        <v/>
      </c>
      <c r="BZ261" s="278" t="str">
        <f>IF(F261="","",IF(AND(AE261="○",分岐管理シート!AF261=0),"error",""))</f>
        <v/>
      </c>
      <c r="CA261" s="283" t="str">
        <f>IF(F261="","",IF(AND(分岐管理シート!AE261&lt;2,実施計画様式!AF261&lt;&gt;""),"error",""))</f>
        <v/>
      </c>
      <c r="CB261" s="282" t="str">
        <f>IF(F261="","",IF(AND(分岐管理シート!D261=1,分岐管理シート!AG261&gt;0,分岐管理シート!AG261&lt;24),"","error"))</f>
        <v/>
      </c>
      <c r="CC261" s="283"/>
      <c r="CD261" s="283" t="str">
        <f>IF(F261="","",IF(OR(分岐管理シート!AI261&lt;14,分岐管理シート!AI261&gt;25,分岐管理シート!AI261&gt;分岐管理シート!AJ261,分岐管理シート!AI261&gt;分岐管理シート!AK261),"error",""))</f>
        <v/>
      </c>
      <c r="CE261" s="283" t="str">
        <f>IF(F261="","",IF(OR(分岐管理シート!AJ261&lt;14,分岐管理シート!AJ261&gt;25,分岐管理シート!AJ261&lt;分岐管理シート!AI261,分岐管理シート!AJ261&gt;分岐管理シート!AK261),"error",""))</f>
        <v/>
      </c>
      <c r="CF261" s="282" t="str">
        <f>IF(F261="","",IF(OR(分岐管理シート!AK261&lt;14,分岐管理シート!AK261&gt;26,分岐管理シート!AK261&lt;分岐管理シート!AI261,分岐管理シート!AK261&lt;分岐管理シート!AJ261),"error",""))</f>
        <v/>
      </c>
      <c r="CG261" s="283" t="str">
        <f>IF(F261="","",IF(AND(AD261="－",分岐管理シート!AK261&gt;25),"error",""))</f>
        <v/>
      </c>
      <c r="CH261" s="283"/>
      <c r="CI261" s="278" t="str">
        <f>IF(F261="","",IF(分岐管理シート!AM261&lt;1,"error",""))</f>
        <v/>
      </c>
      <c r="CJ261" s="283" t="str">
        <f>IF(F261="","",IF(分岐管理シート!AN261&lt;1,"error",""))</f>
        <v/>
      </c>
      <c r="CK261" s="287" t="str">
        <f t="shared" si="30"/>
        <v/>
      </c>
      <c r="CL261" s="283" t="str">
        <f>IF(F261="","",IF(AND(SUM(分岐管理シート!AO261:AR261)&gt;180,分岐管理シート!AS261&lt;1),"error",""))</f>
        <v/>
      </c>
      <c r="CM261" s="283" t="str">
        <f>IF(F261="","",IF(AND(分岐管理シート!D261=1,分岐管理シート!BB261&gt;0,分岐管理シート!BB261&lt;7),"","error"))</f>
        <v/>
      </c>
      <c r="CN261" s="286"/>
      <c r="CO261" s="283" t="str">
        <f>IF(分岐管理シート!BP261=0,"","error")</f>
        <v/>
      </c>
      <c r="CP261" s="340" t="str">
        <f>IF(AND(F261="",SUM(分岐管理シート!D261:BB261)&gt;0),"error","")</f>
        <v/>
      </c>
    </row>
    <row r="262" spans="1:94" ht="55.05" customHeight="1">
      <c r="A262" s="29"/>
      <c r="B262" s="30"/>
      <c r="C262" s="130">
        <v>190</v>
      </c>
      <c r="D262" s="386"/>
      <c r="E262" s="386"/>
      <c r="F262" s="174"/>
      <c r="G262" s="174"/>
      <c r="H262" s="173"/>
      <c r="I262" s="174"/>
      <c r="J262" s="173"/>
      <c r="K262" s="174"/>
      <c r="L262" s="174"/>
      <c r="M262" s="174"/>
      <c r="N262" s="387"/>
      <c r="O262" s="174"/>
      <c r="P262" s="398"/>
      <c r="Q262" s="388"/>
      <c r="R262" s="389">
        <f t="shared" si="22"/>
        <v>0</v>
      </c>
      <c r="S262" s="390">
        <f t="shared" si="32"/>
        <v>0</v>
      </c>
      <c r="T262" s="391"/>
      <c r="U262" s="458"/>
      <c r="V262" s="458"/>
      <c r="W262" s="458"/>
      <c r="X262" s="458"/>
      <c r="Y262" s="391"/>
      <c r="Z262" s="391"/>
      <c r="AA262" s="173"/>
      <c r="AB262" s="174"/>
      <c r="AC262" s="392"/>
      <c r="AD262" s="392"/>
      <c r="AE262" s="392"/>
      <c r="AF262" s="393"/>
      <c r="AG262" s="393"/>
      <c r="AH262" s="393"/>
      <c r="AI262" s="173"/>
      <c r="AJ262" s="173"/>
      <c r="AK262" s="173"/>
      <c r="AL262" s="394"/>
      <c r="AM262" s="173"/>
      <c r="AN262" s="173"/>
      <c r="AO262" s="387"/>
      <c r="AP262" s="174"/>
      <c r="AQ262" s="174"/>
      <c r="AR262" s="174"/>
      <c r="AS262" s="395"/>
      <c r="AT262" s="396"/>
      <c r="AU262" s="396"/>
      <c r="AV262" s="396"/>
      <c r="AW262" s="396"/>
      <c r="AX262" s="396"/>
      <c r="AY262" s="396"/>
      <c r="AZ262" s="396"/>
      <c r="BA262" s="396"/>
      <c r="BB262" s="397"/>
      <c r="BC262" s="395"/>
      <c r="BD262" s="395"/>
      <c r="BE262" s="281" t="str">
        <f>IF(F262="","",IF(分岐管理シート!D262=1,"","error"))</f>
        <v/>
      </c>
      <c r="BF262" s="282" t="str">
        <f>IF(F262="","",IF(分岐管理シート!E262&gt;0,"","error"))</f>
        <v/>
      </c>
      <c r="BG262" s="283" t="str">
        <f>IF(F262="","",IF(分岐管理シート!G262=0,"error",""))</f>
        <v/>
      </c>
      <c r="BH262" s="283" t="str">
        <f>IF(F262="","",IF(分岐管理シート!H262=0,"error",""))</f>
        <v/>
      </c>
      <c r="BI262" s="284" t="str">
        <f>IF(F262="","",IF(分岐管理シート!I262=2,"","error"))</f>
        <v/>
      </c>
      <c r="BJ262" s="283" t="str">
        <f t="shared" si="23"/>
        <v/>
      </c>
      <c r="BK262" s="283" t="str">
        <f t="shared" si="24"/>
        <v/>
      </c>
      <c r="BL262" s="283" t="str">
        <f>IF(F262="","",IF(AND(分岐管理シート!D262=1,分岐管理シート!K262=1),"","error"))</f>
        <v/>
      </c>
      <c r="BM262" s="281" t="str">
        <f>IF(F262="","",IF(分岐管理シート!L262=2,"","error"))</f>
        <v/>
      </c>
      <c r="BN262" s="283" t="str">
        <f>IF(F262="","",IF(分岐管理シート!M262&lt;1,"error",""))</f>
        <v/>
      </c>
      <c r="BO262" s="283" t="str">
        <f>IF(F262="","",IF(AND(D262="R7_補正",分岐管理シート!M262&lt;12,分岐管理シート!M262&gt;0),"","error"))</f>
        <v/>
      </c>
      <c r="BP262" s="283" t="str">
        <f>IF(AND(分岐管理シート!M262&lt;&gt;1,SUM(分岐管理シート!N262:P262)&gt;0),"error","")</f>
        <v/>
      </c>
      <c r="BQ262" s="282" t="str">
        <f>IF(OR(AND(分岐管理シート!N262=0,OR(分岐管理シート!O262&lt;&gt;0,分岐管理シート!P262&lt;&gt;0)),AND(分岐管理シート!O262=0,分岐管理シート!P262&lt;&gt;0)),"error","")</f>
        <v/>
      </c>
      <c r="BR262" s="285" t="str" cm="1">
        <f t="array" ref="BR262">IF(SUMPRODUCT(COUNTIF(N262:P262,N262:P262))&gt;COUNTA(N262:P262),"error","")</f>
        <v/>
      </c>
      <c r="BS262" s="283" t="str">
        <f t="shared" si="25"/>
        <v/>
      </c>
      <c r="BT262" s="283" t="str">
        <f t="shared" si="26"/>
        <v/>
      </c>
      <c r="BU262" s="283" t="str">
        <f t="shared" si="27"/>
        <v/>
      </c>
      <c r="BV262" s="283" t="str">
        <f t="shared" si="28"/>
        <v/>
      </c>
      <c r="BW262" s="283" t="str">
        <f t="shared" si="31"/>
        <v/>
      </c>
      <c r="BX262" s="283" t="str">
        <f t="shared" si="29"/>
        <v/>
      </c>
      <c r="BY262" s="283" t="str">
        <f>IF(F262="","",IF(PRODUCT(分岐管理シート!AB262:'分岐管理シート'!AE262)=0,"error",""))</f>
        <v/>
      </c>
      <c r="BZ262" s="278" t="str">
        <f>IF(F262="","",IF(AND(AE262="○",分岐管理シート!AF262=0),"error",""))</f>
        <v/>
      </c>
      <c r="CA262" s="283" t="str">
        <f>IF(F262="","",IF(AND(分岐管理シート!AE262&lt;2,実施計画様式!AF262&lt;&gt;""),"error",""))</f>
        <v/>
      </c>
      <c r="CB262" s="282" t="str">
        <f>IF(F262="","",IF(AND(分岐管理シート!D262=1,分岐管理シート!AG262&gt;0,分岐管理シート!AG262&lt;24),"","error"))</f>
        <v/>
      </c>
      <c r="CC262" s="283"/>
      <c r="CD262" s="283" t="str">
        <f>IF(F262="","",IF(OR(分岐管理シート!AI262&lt;14,分岐管理シート!AI262&gt;25,分岐管理シート!AI262&gt;分岐管理シート!AJ262,分岐管理シート!AI262&gt;分岐管理シート!AK262),"error",""))</f>
        <v/>
      </c>
      <c r="CE262" s="283" t="str">
        <f>IF(F262="","",IF(OR(分岐管理シート!AJ262&lt;14,分岐管理シート!AJ262&gt;25,分岐管理シート!AJ262&lt;分岐管理シート!AI262,分岐管理シート!AJ262&gt;分岐管理シート!AK262),"error",""))</f>
        <v/>
      </c>
      <c r="CF262" s="282" t="str">
        <f>IF(F262="","",IF(OR(分岐管理シート!AK262&lt;14,分岐管理シート!AK262&gt;26,分岐管理シート!AK262&lt;分岐管理シート!AI262,分岐管理シート!AK262&lt;分岐管理シート!AJ262),"error",""))</f>
        <v/>
      </c>
      <c r="CG262" s="283" t="str">
        <f>IF(F262="","",IF(AND(AD262="－",分岐管理シート!AK262&gt;25),"error",""))</f>
        <v/>
      </c>
      <c r="CH262" s="283"/>
      <c r="CI262" s="278" t="str">
        <f>IF(F262="","",IF(分岐管理シート!AM262&lt;1,"error",""))</f>
        <v/>
      </c>
      <c r="CJ262" s="283" t="str">
        <f>IF(F262="","",IF(分岐管理シート!AN262&lt;1,"error",""))</f>
        <v/>
      </c>
      <c r="CK262" s="287" t="str">
        <f t="shared" si="30"/>
        <v/>
      </c>
      <c r="CL262" s="283" t="str">
        <f>IF(F262="","",IF(AND(SUM(分岐管理シート!AO262:AR262)&gt;180,分岐管理シート!AS262&lt;1),"error",""))</f>
        <v/>
      </c>
      <c r="CM262" s="283" t="str">
        <f>IF(F262="","",IF(AND(分岐管理シート!D262=1,分岐管理シート!BB262&gt;0,分岐管理シート!BB262&lt;7),"","error"))</f>
        <v/>
      </c>
      <c r="CN262" s="286"/>
      <c r="CO262" s="283" t="str">
        <f>IF(分岐管理シート!BP262=0,"","error")</f>
        <v/>
      </c>
      <c r="CP262" s="340" t="str">
        <f>IF(AND(F262="",SUM(分岐管理シート!D262:BB262)&gt;0),"error","")</f>
        <v/>
      </c>
    </row>
    <row r="263" spans="1:94" ht="55.05" customHeight="1">
      <c r="A263" s="29"/>
      <c r="B263" s="30"/>
      <c r="C263" s="130">
        <v>191</v>
      </c>
      <c r="D263" s="386"/>
      <c r="E263" s="386"/>
      <c r="F263" s="174"/>
      <c r="G263" s="174"/>
      <c r="H263" s="173"/>
      <c r="I263" s="174"/>
      <c r="J263" s="173"/>
      <c r="K263" s="174"/>
      <c r="L263" s="174"/>
      <c r="M263" s="174"/>
      <c r="N263" s="387"/>
      <c r="O263" s="174"/>
      <c r="P263" s="174"/>
      <c r="Q263" s="388"/>
      <c r="R263" s="389">
        <f t="shared" si="22"/>
        <v>0</v>
      </c>
      <c r="S263" s="390">
        <f t="shared" si="32"/>
        <v>0</v>
      </c>
      <c r="T263" s="391"/>
      <c r="U263" s="458"/>
      <c r="V263" s="458"/>
      <c r="W263" s="458"/>
      <c r="X263" s="458"/>
      <c r="Y263" s="391"/>
      <c r="Z263" s="391"/>
      <c r="AA263" s="173"/>
      <c r="AB263" s="174"/>
      <c r="AC263" s="392"/>
      <c r="AD263" s="392"/>
      <c r="AE263" s="392"/>
      <c r="AF263" s="393"/>
      <c r="AG263" s="393"/>
      <c r="AH263" s="393"/>
      <c r="AI263" s="173"/>
      <c r="AJ263" s="173"/>
      <c r="AK263" s="173"/>
      <c r="AL263" s="394"/>
      <c r="AM263" s="173"/>
      <c r="AN263" s="173"/>
      <c r="AO263" s="387"/>
      <c r="AP263" s="174"/>
      <c r="AQ263" s="174"/>
      <c r="AR263" s="174"/>
      <c r="AS263" s="395"/>
      <c r="AT263" s="396"/>
      <c r="AU263" s="396"/>
      <c r="AV263" s="396"/>
      <c r="AW263" s="396"/>
      <c r="AX263" s="396"/>
      <c r="AY263" s="396"/>
      <c r="AZ263" s="396"/>
      <c r="BA263" s="396"/>
      <c r="BB263" s="397"/>
      <c r="BC263" s="395"/>
      <c r="BD263" s="395"/>
      <c r="BE263" s="281" t="str">
        <f>IF(F263="","",IF(分岐管理シート!D263=1,"","error"))</f>
        <v/>
      </c>
      <c r="BF263" s="282" t="str">
        <f>IF(F263="","",IF(分岐管理シート!E263&gt;0,"","error"))</f>
        <v/>
      </c>
      <c r="BG263" s="283" t="str">
        <f>IF(F263="","",IF(分岐管理シート!G263=0,"error",""))</f>
        <v/>
      </c>
      <c r="BH263" s="283" t="str">
        <f>IF(F263="","",IF(分岐管理シート!H263=0,"error",""))</f>
        <v/>
      </c>
      <c r="BI263" s="284" t="str">
        <f>IF(F263="","",IF(分岐管理シート!I263=2,"","error"))</f>
        <v/>
      </c>
      <c r="BJ263" s="283" t="str">
        <f t="shared" si="23"/>
        <v/>
      </c>
      <c r="BK263" s="283" t="str">
        <f t="shared" si="24"/>
        <v/>
      </c>
      <c r="BL263" s="283" t="str">
        <f>IF(F263="","",IF(AND(分岐管理シート!D263=1,分岐管理シート!K263=1),"","error"))</f>
        <v/>
      </c>
      <c r="BM263" s="281" t="str">
        <f>IF(F263="","",IF(分岐管理シート!L263=2,"","error"))</f>
        <v/>
      </c>
      <c r="BN263" s="283" t="str">
        <f>IF(F263="","",IF(分岐管理シート!M263&lt;1,"error",""))</f>
        <v/>
      </c>
      <c r="BO263" s="283" t="str">
        <f>IF(F263="","",IF(AND(D263="R7_補正",分岐管理シート!M263&lt;12,分岐管理シート!M263&gt;0),"","error"))</f>
        <v/>
      </c>
      <c r="BP263" s="283" t="str">
        <f>IF(AND(分岐管理シート!M263&lt;&gt;1,SUM(分岐管理シート!N263:P263)&gt;0),"error","")</f>
        <v/>
      </c>
      <c r="BQ263" s="282" t="str">
        <f>IF(OR(AND(分岐管理シート!N263=0,OR(分岐管理シート!O263&lt;&gt;0,分岐管理シート!P263&lt;&gt;0)),AND(分岐管理シート!O263=0,分岐管理シート!P263&lt;&gt;0)),"error","")</f>
        <v/>
      </c>
      <c r="BR263" s="285" t="str" cm="1">
        <f t="array" ref="BR263">IF(SUMPRODUCT(COUNTIF(N263:P263,N263:P263))&gt;COUNTA(N263:P263),"error","")</f>
        <v/>
      </c>
      <c r="BS263" s="283" t="str">
        <f t="shared" si="25"/>
        <v/>
      </c>
      <c r="BT263" s="283" t="str">
        <f t="shared" si="26"/>
        <v/>
      </c>
      <c r="BU263" s="283" t="str">
        <f t="shared" si="27"/>
        <v/>
      </c>
      <c r="BV263" s="283" t="str">
        <f t="shared" si="28"/>
        <v/>
      </c>
      <c r="BW263" s="283" t="str">
        <f t="shared" si="31"/>
        <v/>
      </c>
      <c r="BX263" s="283" t="str">
        <f t="shared" si="29"/>
        <v/>
      </c>
      <c r="BY263" s="283" t="str">
        <f>IF(F263="","",IF(PRODUCT(分岐管理シート!AB263:'分岐管理シート'!AE263)=0,"error",""))</f>
        <v/>
      </c>
      <c r="BZ263" s="278" t="str">
        <f>IF(F263="","",IF(AND(AE263="○",分岐管理シート!AF263=0),"error",""))</f>
        <v/>
      </c>
      <c r="CA263" s="283" t="str">
        <f>IF(F263="","",IF(AND(分岐管理シート!AE263&lt;2,実施計画様式!AF263&lt;&gt;""),"error",""))</f>
        <v/>
      </c>
      <c r="CB263" s="282" t="str">
        <f>IF(F263="","",IF(AND(分岐管理シート!D263=1,分岐管理シート!AG263&gt;0,分岐管理シート!AG263&lt;24),"","error"))</f>
        <v/>
      </c>
      <c r="CC263" s="283"/>
      <c r="CD263" s="283" t="str">
        <f>IF(F263="","",IF(OR(分岐管理シート!AI263&lt;14,分岐管理シート!AI263&gt;25,分岐管理シート!AI263&gt;分岐管理シート!AJ263,分岐管理シート!AI263&gt;分岐管理シート!AK263),"error",""))</f>
        <v/>
      </c>
      <c r="CE263" s="283" t="str">
        <f>IF(F263="","",IF(OR(分岐管理シート!AJ263&lt;14,分岐管理シート!AJ263&gt;25,分岐管理シート!AJ263&lt;分岐管理シート!AI263,分岐管理シート!AJ263&gt;分岐管理シート!AK263),"error",""))</f>
        <v/>
      </c>
      <c r="CF263" s="282" t="str">
        <f>IF(F263="","",IF(OR(分岐管理シート!AK263&lt;14,分岐管理シート!AK263&gt;26,分岐管理シート!AK263&lt;分岐管理シート!AI263,分岐管理シート!AK263&lt;分岐管理シート!AJ263),"error",""))</f>
        <v/>
      </c>
      <c r="CG263" s="283" t="str">
        <f>IF(F263="","",IF(AND(AD263="－",分岐管理シート!AK263&gt;25),"error",""))</f>
        <v/>
      </c>
      <c r="CH263" s="283"/>
      <c r="CI263" s="278" t="str">
        <f>IF(F263="","",IF(分岐管理シート!AM263&lt;1,"error",""))</f>
        <v/>
      </c>
      <c r="CJ263" s="283" t="str">
        <f>IF(F263="","",IF(分岐管理シート!AN263&lt;1,"error",""))</f>
        <v/>
      </c>
      <c r="CK263" s="287" t="str">
        <f t="shared" si="30"/>
        <v/>
      </c>
      <c r="CL263" s="283" t="str">
        <f>IF(F263="","",IF(AND(SUM(分岐管理シート!AO263:AR263)&gt;180,分岐管理シート!AS263&lt;1),"error",""))</f>
        <v/>
      </c>
      <c r="CM263" s="283" t="str">
        <f>IF(F263="","",IF(AND(分岐管理シート!D263=1,分岐管理シート!BB263&gt;0,分岐管理シート!BB263&lt;7),"","error"))</f>
        <v/>
      </c>
      <c r="CN263" s="286"/>
      <c r="CO263" s="283" t="str">
        <f>IF(分岐管理シート!BP263=0,"","error")</f>
        <v/>
      </c>
      <c r="CP263" s="340" t="str">
        <f>IF(AND(F263="",SUM(分岐管理シート!D263:BB263)&gt;0),"error","")</f>
        <v/>
      </c>
    </row>
    <row r="264" spans="1:94" ht="55.05" customHeight="1">
      <c r="A264" s="29"/>
      <c r="B264" s="30"/>
      <c r="C264" s="130">
        <v>192</v>
      </c>
      <c r="D264" s="386"/>
      <c r="E264" s="386"/>
      <c r="F264" s="174"/>
      <c r="G264" s="174"/>
      <c r="H264" s="173"/>
      <c r="I264" s="174"/>
      <c r="J264" s="173"/>
      <c r="K264" s="174"/>
      <c r="L264" s="174"/>
      <c r="M264" s="174"/>
      <c r="N264" s="387"/>
      <c r="O264" s="174"/>
      <c r="P264" s="174"/>
      <c r="Q264" s="388"/>
      <c r="R264" s="389">
        <f t="shared" si="22"/>
        <v>0</v>
      </c>
      <c r="S264" s="390">
        <f t="shared" si="32"/>
        <v>0</v>
      </c>
      <c r="T264" s="391"/>
      <c r="U264" s="458"/>
      <c r="V264" s="458"/>
      <c r="W264" s="458"/>
      <c r="X264" s="458"/>
      <c r="Y264" s="391"/>
      <c r="Z264" s="391"/>
      <c r="AA264" s="173"/>
      <c r="AB264" s="174"/>
      <c r="AC264" s="392"/>
      <c r="AD264" s="392"/>
      <c r="AE264" s="392"/>
      <c r="AF264" s="393"/>
      <c r="AG264" s="393"/>
      <c r="AH264" s="393"/>
      <c r="AI264" s="173"/>
      <c r="AJ264" s="173"/>
      <c r="AK264" s="173"/>
      <c r="AL264" s="394"/>
      <c r="AM264" s="173"/>
      <c r="AN264" s="173"/>
      <c r="AO264" s="387"/>
      <c r="AP264" s="174"/>
      <c r="AQ264" s="174"/>
      <c r="AR264" s="174"/>
      <c r="AS264" s="395"/>
      <c r="AT264" s="396"/>
      <c r="AU264" s="396"/>
      <c r="AV264" s="396"/>
      <c r="AW264" s="396"/>
      <c r="AX264" s="396"/>
      <c r="AY264" s="396"/>
      <c r="AZ264" s="396"/>
      <c r="BA264" s="396"/>
      <c r="BB264" s="397"/>
      <c r="BC264" s="395"/>
      <c r="BD264" s="395"/>
      <c r="BE264" s="281" t="str">
        <f>IF(F264="","",IF(分岐管理シート!D264=1,"","error"))</f>
        <v/>
      </c>
      <c r="BF264" s="282" t="str">
        <f>IF(F264="","",IF(分岐管理シート!E264&gt;0,"","error"))</f>
        <v/>
      </c>
      <c r="BG264" s="283" t="str">
        <f>IF(F264="","",IF(分岐管理シート!G264=0,"error",""))</f>
        <v/>
      </c>
      <c r="BH264" s="283" t="str">
        <f>IF(F264="","",IF(分岐管理シート!H264=0,"error",""))</f>
        <v/>
      </c>
      <c r="BI264" s="284" t="str">
        <f>IF(F264="","",IF(分岐管理シート!I264=2,"","error"))</f>
        <v/>
      </c>
      <c r="BJ264" s="283" t="str">
        <f t="shared" si="23"/>
        <v/>
      </c>
      <c r="BK264" s="283" t="str">
        <f t="shared" si="24"/>
        <v/>
      </c>
      <c r="BL264" s="283" t="str">
        <f>IF(F264="","",IF(AND(分岐管理シート!D264=1,分岐管理シート!K264=1),"","error"))</f>
        <v/>
      </c>
      <c r="BM264" s="281" t="str">
        <f>IF(F264="","",IF(分岐管理シート!L264=2,"","error"))</f>
        <v/>
      </c>
      <c r="BN264" s="283" t="str">
        <f>IF(F264="","",IF(分岐管理シート!M264&lt;1,"error",""))</f>
        <v/>
      </c>
      <c r="BO264" s="283" t="str">
        <f>IF(F264="","",IF(AND(D264="R7_補正",分岐管理シート!M264&lt;12,分岐管理シート!M264&gt;0),"","error"))</f>
        <v/>
      </c>
      <c r="BP264" s="283" t="str">
        <f>IF(AND(分岐管理シート!M264&lt;&gt;1,SUM(分岐管理シート!N264:P264)&gt;0),"error","")</f>
        <v/>
      </c>
      <c r="BQ264" s="282" t="str">
        <f>IF(OR(AND(分岐管理シート!N264=0,OR(分岐管理シート!O264&lt;&gt;0,分岐管理シート!P264&lt;&gt;0)),AND(分岐管理シート!O264=0,分岐管理シート!P264&lt;&gt;0)),"error","")</f>
        <v/>
      </c>
      <c r="BR264" s="285" t="str" cm="1">
        <f t="array" ref="BR264">IF(SUMPRODUCT(COUNTIF(N264:P264,N264:P264))&gt;COUNTA(N264:P264),"error","")</f>
        <v/>
      </c>
      <c r="BS264" s="283" t="str">
        <f t="shared" si="25"/>
        <v/>
      </c>
      <c r="BT264" s="283" t="str">
        <f t="shared" si="26"/>
        <v/>
      </c>
      <c r="BU264" s="283" t="str">
        <f t="shared" si="27"/>
        <v/>
      </c>
      <c r="BV264" s="283" t="str">
        <f t="shared" si="28"/>
        <v/>
      </c>
      <c r="BW264" s="283" t="str">
        <f t="shared" si="31"/>
        <v/>
      </c>
      <c r="BX264" s="283" t="str">
        <f t="shared" si="29"/>
        <v/>
      </c>
      <c r="BY264" s="283" t="str">
        <f>IF(F264="","",IF(PRODUCT(分岐管理シート!AB264:'分岐管理シート'!AE264)=0,"error",""))</f>
        <v/>
      </c>
      <c r="BZ264" s="278" t="str">
        <f>IF(F264="","",IF(AND(AE264="○",分岐管理シート!AF264=0),"error",""))</f>
        <v/>
      </c>
      <c r="CA264" s="283" t="str">
        <f>IF(F264="","",IF(AND(分岐管理シート!AE264&lt;2,実施計画様式!AF264&lt;&gt;""),"error",""))</f>
        <v/>
      </c>
      <c r="CB264" s="282" t="str">
        <f>IF(F264="","",IF(AND(分岐管理シート!D264=1,分岐管理シート!AG264&gt;0,分岐管理シート!AG264&lt;24),"","error"))</f>
        <v/>
      </c>
      <c r="CC264" s="283"/>
      <c r="CD264" s="283" t="str">
        <f>IF(F264="","",IF(OR(分岐管理シート!AI264&lt;14,分岐管理シート!AI264&gt;25,分岐管理シート!AI264&gt;分岐管理シート!AJ264,分岐管理シート!AI264&gt;分岐管理シート!AK264),"error",""))</f>
        <v/>
      </c>
      <c r="CE264" s="283" t="str">
        <f>IF(F264="","",IF(OR(分岐管理シート!AJ264&lt;14,分岐管理シート!AJ264&gt;25,分岐管理シート!AJ264&lt;分岐管理シート!AI264,分岐管理シート!AJ264&gt;分岐管理シート!AK264),"error",""))</f>
        <v/>
      </c>
      <c r="CF264" s="282" t="str">
        <f>IF(F264="","",IF(OR(分岐管理シート!AK264&lt;14,分岐管理シート!AK264&gt;26,分岐管理シート!AK264&lt;分岐管理シート!AI264,分岐管理シート!AK264&lt;分岐管理シート!AJ264),"error",""))</f>
        <v/>
      </c>
      <c r="CG264" s="283" t="str">
        <f>IF(F264="","",IF(AND(AD264="－",分岐管理シート!AK264&gt;25),"error",""))</f>
        <v/>
      </c>
      <c r="CH264" s="283"/>
      <c r="CI264" s="278" t="str">
        <f>IF(F264="","",IF(分岐管理シート!AM264&lt;1,"error",""))</f>
        <v/>
      </c>
      <c r="CJ264" s="283" t="str">
        <f>IF(F264="","",IF(分岐管理シート!AN264&lt;1,"error",""))</f>
        <v/>
      </c>
      <c r="CK264" s="287" t="str">
        <f t="shared" si="30"/>
        <v/>
      </c>
      <c r="CL264" s="283" t="str">
        <f>IF(F264="","",IF(AND(SUM(分岐管理シート!AO264:AR264)&gt;180,分岐管理シート!AS264&lt;1),"error",""))</f>
        <v/>
      </c>
      <c r="CM264" s="283" t="str">
        <f>IF(F264="","",IF(AND(分岐管理シート!D264=1,分岐管理シート!BB264&gt;0,分岐管理シート!BB264&lt;7),"","error"))</f>
        <v/>
      </c>
      <c r="CN264" s="286"/>
      <c r="CO264" s="283" t="str">
        <f>IF(分岐管理シート!BP264=0,"","error")</f>
        <v/>
      </c>
      <c r="CP264" s="340" t="str">
        <f>IF(AND(F264="",SUM(分岐管理シート!D264:BB264)&gt;0),"error","")</f>
        <v/>
      </c>
    </row>
    <row r="265" spans="1:94" ht="55.05" customHeight="1">
      <c r="A265" s="29"/>
      <c r="B265" s="30"/>
      <c r="C265" s="130">
        <v>193</v>
      </c>
      <c r="D265" s="386"/>
      <c r="E265" s="386"/>
      <c r="F265" s="174"/>
      <c r="G265" s="174"/>
      <c r="H265" s="173"/>
      <c r="I265" s="174"/>
      <c r="J265" s="173"/>
      <c r="K265" s="174"/>
      <c r="L265" s="174"/>
      <c r="M265" s="174"/>
      <c r="N265" s="387"/>
      <c r="O265" s="174"/>
      <c r="P265" s="398"/>
      <c r="Q265" s="388"/>
      <c r="R265" s="389">
        <f t="shared" ref="R265:R328" si="33">S265+Y265</f>
        <v>0</v>
      </c>
      <c r="S265" s="390">
        <f t="shared" si="32"/>
        <v>0</v>
      </c>
      <c r="T265" s="391"/>
      <c r="U265" s="458"/>
      <c r="V265" s="458"/>
      <c r="W265" s="458"/>
      <c r="X265" s="458"/>
      <c r="Y265" s="391"/>
      <c r="Z265" s="391"/>
      <c r="AA265" s="173"/>
      <c r="AB265" s="174"/>
      <c r="AC265" s="392"/>
      <c r="AD265" s="392"/>
      <c r="AE265" s="392"/>
      <c r="AF265" s="393"/>
      <c r="AG265" s="393"/>
      <c r="AH265" s="393"/>
      <c r="AI265" s="173"/>
      <c r="AJ265" s="173"/>
      <c r="AK265" s="173"/>
      <c r="AL265" s="394"/>
      <c r="AM265" s="173"/>
      <c r="AN265" s="173"/>
      <c r="AO265" s="387"/>
      <c r="AP265" s="174"/>
      <c r="AQ265" s="174"/>
      <c r="AR265" s="174"/>
      <c r="AS265" s="395"/>
      <c r="AT265" s="396"/>
      <c r="AU265" s="396"/>
      <c r="AV265" s="396"/>
      <c r="AW265" s="396"/>
      <c r="AX265" s="396"/>
      <c r="AY265" s="396"/>
      <c r="AZ265" s="396"/>
      <c r="BA265" s="396"/>
      <c r="BB265" s="397"/>
      <c r="BC265" s="395"/>
      <c r="BD265" s="395"/>
      <c r="BE265" s="281" t="str">
        <f>IF(F265="","",IF(分岐管理シート!D265=1,"","error"))</f>
        <v/>
      </c>
      <c r="BF265" s="282" t="str">
        <f>IF(F265="","",IF(分岐管理シート!E265&gt;0,"","error"))</f>
        <v/>
      </c>
      <c r="BG265" s="283" t="str">
        <f>IF(F265="","",IF(分岐管理シート!G265=0,"error",""))</f>
        <v/>
      </c>
      <c r="BH265" s="283" t="str">
        <f>IF(F265="","",IF(分岐管理シート!H265=0,"error",""))</f>
        <v/>
      </c>
      <c r="BI265" s="284" t="str">
        <f>IF(F265="","",IF(分岐管理シート!I265=2,"","error"))</f>
        <v/>
      </c>
      <c r="BJ265" s="283" t="str">
        <f t="shared" ref="BJ265:BJ328" si="34">IF(F265="","",IF(J265="","error",""))</f>
        <v/>
      </c>
      <c r="BK265" s="283" t="str">
        <f t="shared" ref="BK265:BK328" si="35">IF(F265="","",IF(COUNTIF($J$73:$J$472,J265)&gt;1,"error",""))</f>
        <v/>
      </c>
      <c r="BL265" s="283" t="str">
        <f>IF(F265="","",IF(AND(分岐管理シート!D265=1,分岐管理シート!K265=1),"","error"))</f>
        <v/>
      </c>
      <c r="BM265" s="281" t="str">
        <f>IF(F265="","",IF(分岐管理シート!L265=2,"","error"))</f>
        <v/>
      </c>
      <c r="BN265" s="283" t="str">
        <f>IF(F265="","",IF(分岐管理シート!M265&lt;1,"error",""))</f>
        <v/>
      </c>
      <c r="BO265" s="283" t="str">
        <f>IF(F265="","",IF(AND(D265="R7_補正",分岐管理シート!M265&lt;12,分岐管理シート!M265&gt;0),"","error"))</f>
        <v/>
      </c>
      <c r="BP265" s="283" t="str">
        <f>IF(AND(分岐管理シート!M265&lt;&gt;1,SUM(分岐管理シート!N265:P265)&gt;0),"error","")</f>
        <v/>
      </c>
      <c r="BQ265" s="282" t="str">
        <f>IF(OR(AND(分岐管理シート!N265=0,OR(分岐管理シート!O265&lt;&gt;0,分岐管理シート!P265&lt;&gt;0)),AND(分岐管理シート!O265=0,分岐管理シート!P265&lt;&gt;0)),"error","")</f>
        <v/>
      </c>
      <c r="BR265" s="285" t="str" cm="1">
        <f t="array" ref="BR265">IF(SUMPRODUCT(COUNTIF(N265:P265,N265:P265))&gt;COUNTA(N265:P265),"error","")</f>
        <v/>
      </c>
      <c r="BS265" s="283" t="str">
        <f t="shared" ref="BS265:BS328" si="36">IF(AND(COUNTIF(M265,"*推奨*")&gt;0,Q265=""),"error","")</f>
        <v/>
      </c>
      <c r="BT265" s="283" t="str">
        <f t="shared" ref="BT265:BT328" si="37">IF(AND(COUNTIF(M265,"*推奨*")=0,Q265&lt;&gt;""),"error","")</f>
        <v/>
      </c>
      <c r="BU265" s="283" t="str">
        <f t="shared" ref="BU265:BU328" si="38">IF(F265="","",IF(AND(T265&gt;0,Y265&gt;=0,R265=S265+Y265,S265=T265),"","error"))</f>
        <v/>
      </c>
      <c r="BV265" s="283" t="str">
        <f t="shared" ref="BV265:BV328" si="39">IF(F265="","",IF(S265=INT(S265),"","error"))</f>
        <v/>
      </c>
      <c r="BW265" s="283" t="str">
        <f t="shared" si="31"/>
        <v/>
      </c>
      <c r="BX265" s="283" t="str">
        <f t="shared" ref="BX265:BX328" si="40">IF(F265="","",IF(AA265="","error",""))</f>
        <v/>
      </c>
      <c r="BY265" s="283" t="str">
        <f>IF(F265="","",IF(PRODUCT(分岐管理シート!AB265:'分岐管理シート'!AE265)=0,"error",""))</f>
        <v/>
      </c>
      <c r="BZ265" s="278" t="str">
        <f>IF(F265="","",IF(AND(AE265="○",分岐管理シート!AF265=0),"error",""))</f>
        <v/>
      </c>
      <c r="CA265" s="283" t="str">
        <f>IF(F265="","",IF(AND(分岐管理シート!AE265&lt;2,実施計画様式!AF265&lt;&gt;""),"error",""))</f>
        <v/>
      </c>
      <c r="CB265" s="282" t="str">
        <f>IF(F265="","",IF(AND(分岐管理シート!D265=1,分岐管理シート!AG265&gt;0,分岐管理シート!AG265&lt;24),"","error"))</f>
        <v/>
      </c>
      <c r="CC265" s="283"/>
      <c r="CD265" s="283" t="str">
        <f>IF(F265="","",IF(OR(分岐管理シート!AI265&lt;14,分岐管理シート!AI265&gt;25,分岐管理シート!AI265&gt;分岐管理シート!AJ265,分岐管理シート!AI265&gt;分岐管理シート!AK265),"error",""))</f>
        <v/>
      </c>
      <c r="CE265" s="283" t="str">
        <f>IF(F265="","",IF(OR(分岐管理シート!AJ265&lt;14,分岐管理シート!AJ265&gt;25,分岐管理シート!AJ265&lt;分岐管理シート!AI265,分岐管理シート!AJ265&gt;分岐管理シート!AK265),"error",""))</f>
        <v/>
      </c>
      <c r="CF265" s="282" t="str">
        <f>IF(F265="","",IF(OR(分岐管理シート!AK265&lt;14,分岐管理シート!AK265&gt;26,分岐管理シート!AK265&lt;分岐管理シート!AI265,分岐管理シート!AK265&lt;分岐管理シート!AJ265),"error",""))</f>
        <v/>
      </c>
      <c r="CG265" s="283" t="str">
        <f>IF(F265="","",IF(AND(AD265="－",分岐管理シート!AK265&gt;25),"error",""))</f>
        <v/>
      </c>
      <c r="CH265" s="283"/>
      <c r="CI265" s="278" t="str">
        <f>IF(F265="","",IF(分岐管理シート!AM265&lt;1,"error",""))</f>
        <v/>
      </c>
      <c r="CJ265" s="283" t="str">
        <f>IF(F265="","",IF(分岐管理シート!AN265&lt;1,"error",""))</f>
        <v/>
      </c>
      <c r="CK265" s="287" t="str">
        <f t="shared" ref="CK265:CK328" si="41">IF(F265="","",IF(COUNTA(AO265:AR265)&gt;0,"","error"))</f>
        <v/>
      </c>
      <c r="CL265" s="283" t="str">
        <f>IF(F265="","",IF(AND(SUM(分岐管理シート!AO265:AR265)&gt;180,分岐管理シート!AS265&lt;1),"error",""))</f>
        <v/>
      </c>
      <c r="CM265" s="283" t="str">
        <f>IF(F265="","",IF(AND(分岐管理シート!D265=1,分岐管理シート!BB265&gt;0,分岐管理シート!BB265&lt;7),"","error"))</f>
        <v/>
      </c>
      <c r="CN265" s="286"/>
      <c r="CO265" s="283" t="str">
        <f>IF(分岐管理シート!BP265=0,"","error")</f>
        <v/>
      </c>
      <c r="CP265" s="340" t="str">
        <f>IF(AND(F265="",SUM(分岐管理シート!D265:BB265)&gt;0),"error","")</f>
        <v/>
      </c>
    </row>
    <row r="266" spans="1:94" ht="55.05" customHeight="1">
      <c r="A266" s="29"/>
      <c r="B266" s="30"/>
      <c r="C266" s="130">
        <v>194</v>
      </c>
      <c r="D266" s="386"/>
      <c r="E266" s="386"/>
      <c r="F266" s="174"/>
      <c r="G266" s="174"/>
      <c r="H266" s="173"/>
      <c r="I266" s="174"/>
      <c r="J266" s="173"/>
      <c r="K266" s="174"/>
      <c r="L266" s="174"/>
      <c r="M266" s="174"/>
      <c r="N266" s="387"/>
      <c r="O266" s="174"/>
      <c r="P266" s="174"/>
      <c r="Q266" s="388"/>
      <c r="R266" s="389">
        <f t="shared" si="33"/>
        <v>0</v>
      </c>
      <c r="S266" s="390">
        <f t="shared" si="32"/>
        <v>0</v>
      </c>
      <c r="T266" s="391"/>
      <c r="U266" s="458"/>
      <c r="V266" s="458"/>
      <c r="W266" s="458"/>
      <c r="X266" s="458"/>
      <c r="Y266" s="391"/>
      <c r="Z266" s="391"/>
      <c r="AA266" s="173"/>
      <c r="AB266" s="174"/>
      <c r="AC266" s="392"/>
      <c r="AD266" s="392"/>
      <c r="AE266" s="392"/>
      <c r="AF266" s="393"/>
      <c r="AG266" s="393"/>
      <c r="AH266" s="393"/>
      <c r="AI266" s="173"/>
      <c r="AJ266" s="173"/>
      <c r="AK266" s="173"/>
      <c r="AL266" s="394"/>
      <c r="AM266" s="173"/>
      <c r="AN266" s="173"/>
      <c r="AO266" s="387"/>
      <c r="AP266" s="174"/>
      <c r="AQ266" s="174"/>
      <c r="AR266" s="174"/>
      <c r="AS266" s="395"/>
      <c r="AT266" s="396"/>
      <c r="AU266" s="396"/>
      <c r="AV266" s="396"/>
      <c r="AW266" s="396"/>
      <c r="AX266" s="396"/>
      <c r="AY266" s="396"/>
      <c r="AZ266" s="396"/>
      <c r="BA266" s="396"/>
      <c r="BB266" s="397"/>
      <c r="BC266" s="395"/>
      <c r="BD266" s="395"/>
      <c r="BE266" s="281" t="str">
        <f>IF(F266="","",IF(分岐管理シート!D266=1,"","error"))</f>
        <v/>
      </c>
      <c r="BF266" s="282" t="str">
        <f>IF(F266="","",IF(分岐管理シート!E266&gt;0,"","error"))</f>
        <v/>
      </c>
      <c r="BG266" s="283" t="str">
        <f>IF(F266="","",IF(分岐管理シート!G266=0,"error",""))</f>
        <v/>
      </c>
      <c r="BH266" s="283" t="str">
        <f>IF(F266="","",IF(分岐管理シート!H266=0,"error",""))</f>
        <v/>
      </c>
      <c r="BI266" s="284" t="str">
        <f>IF(F266="","",IF(分岐管理シート!I266=2,"","error"))</f>
        <v/>
      </c>
      <c r="BJ266" s="283" t="str">
        <f t="shared" si="34"/>
        <v/>
      </c>
      <c r="BK266" s="283" t="str">
        <f t="shared" si="35"/>
        <v/>
      </c>
      <c r="BL266" s="283" t="str">
        <f>IF(F266="","",IF(AND(分岐管理シート!D266=1,分岐管理シート!K266=1),"","error"))</f>
        <v/>
      </c>
      <c r="BM266" s="281" t="str">
        <f>IF(F266="","",IF(分岐管理シート!L266=2,"","error"))</f>
        <v/>
      </c>
      <c r="BN266" s="283" t="str">
        <f>IF(F266="","",IF(分岐管理シート!M266&lt;1,"error",""))</f>
        <v/>
      </c>
      <c r="BO266" s="283" t="str">
        <f>IF(F266="","",IF(AND(D266="R7_補正",分岐管理シート!M266&lt;12,分岐管理シート!M266&gt;0),"","error"))</f>
        <v/>
      </c>
      <c r="BP266" s="283" t="str">
        <f>IF(AND(分岐管理シート!M266&lt;&gt;1,SUM(分岐管理シート!N266:P266)&gt;0),"error","")</f>
        <v/>
      </c>
      <c r="BQ266" s="282" t="str">
        <f>IF(OR(AND(分岐管理シート!N266=0,OR(分岐管理シート!O266&lt;&gt;0,分岐管理シート!P266&lt;&gt;0)),AND(分岐管理シート!O266=0,分岐管理シート!P266&lt;&gt;0)),"error","")</f>
        <v/>
      </c>
      <c r="BR266" s="285" t="str" cm="1">
        <f t="array" ref="BR266">IF(SUMPRODUCT(COUNTIF(N266:P266,N266:P266))&gt;COUNTA(N266:P266),"error","")</f>
        <v/>
      </c>
      <c r="BS266" s="283" t="str">
        <f t="shared" si="36"/>
        <v/>
      </c>
      <c r="BT266" s="283" t="str">
        <f t="shared" si="37"/>
        <v/>
      </c>
      <c r="BU266" s="283" t="str">
        <f t="shared" si="38"/>
        <v/>
      </c>
      <c r="BV266" s="283" t="str">
        <f t="shared" si="39"/>
        <v/>
      </c>
      <c r="BW266" s="283" t="str">
        <f t="shared" si="31"/>
        <v/>
      </c>
      <c r="BX266" s="283" t="str">
        <f t="shared" si="40"/>
        <v/>
      </c>
      <c r="BY266" s="283" t="str">
        <f>IF(F266="","",IF(PRODUCT(分岐管理シート!AB266:'分岐管理シート'!AE266)=0,"error",""))</f>
        <v/>
      </c>
      <c r="BZ266" s="278" t="str">
        <f>IF(F266="","",IF(AND(AE266="○",分岐管理シート!AF266=0),"error",""))</f>
        <v/>
      </c>
      <c r="CA266" s="283" t="str">
        <f>IF(F266="","",IF(AND(分岐管理シート!AE266&lt;2,実施計画様式!AF266&lt;&gt;""),"error",""))</f>
        <v/>
      </c>
      <c r="CB266" s="282" t="str">
        <f>IF(F266="","",IF(AND(分岐管理シート!D266=1,分岐管理シート!AG266&gt;0,分岐管理シート!AG266&lt;24),"","error"))</f>
        <v/>
      </c>
      <c r="CC266" s="283"/>
      <c r="CD266" s="283" t="str">
        <f>IF(F266="","",IF(OR(分岐管理シート!AI266&lt;14,分岐管理シート!AI266&gt;25,分岐管理シート!AI266&gt;分岐管理シート!AJ266,分岐管理シート!AI266&gt;分岐管理シート!AK266),"error",""))</f>
        <v/>
      </c>
      <c r="CE266" s="283" t="str">
        <f>IF(F266="","",IF(OR(分岐管理シート!AJ266&lt;14,分岐管理シート!AJ266&gt;25,分岐管理シート!AJ266&lt;分岐管理シート!AI266,分岐管理シート!AJ266&gt;分岐管理シート!AK266),"error",""))</f>
        <v/>
      </c>
      <c r="CF266" s="282" t="str">
        <f>IF(F266="","",IF(OR(分岐管理シート!AK266&lt;14,分岐管理シート!AK266&gt;26,分岐管理シート!AK266&lt;分岐管理シート!AI266,分岐管理シート!AK266&lt;分岐管理シート!AJ266),"error",""))</f>
        <v/>
      </c>
      <c r="CG266" s="283" t="str">
        <f>IF(F266="","",IF(AND(AD266="－",分岐管理シート!AK266&gt;25),"error",""))</f>
        <v/>
      </c>
      <c r="CH266" s="283"/>
      <c r="CI266" s="278" t="str">
        <f>IF(F266="","",IF(分岐管理シート!AM266&lt;1,"error",""))</f>
        <v/>
      </c>
      <c r="CJ266" s="283" t="str">
        <f>IF(F266="","",IF(分岐管理シート!AN266&lt;1,"error",""))</f>
        <v/>
      </c>
      <c r="CK266" s="287" t="str">
        <f t="shared" si="41"/>
        <v/>
      </c>
      <c r="CL266" s="283" t="str">
        <f>IF(F266="","",IF(AND(SUM(分岐管理シート!AO266:AR266)&gt;180,分岐管理シート!AS266&lt;1),"error",""))</f>
        <v/>
      </c>
      <c r="CM266" s="283" t="str">
        <f>IF(F266="","",IF(AND(分岐管理シート!D266=1,分岐管理シート!BB266&gt;0,分岐管理シート!BB266&lt;7),"","error"))</f>
        <v/>
      </c>
      <c r="CN266" s="286"/>
      <c r="CO266" s="283" t="str">
        <f>IF(分岐管理シート!BP266=0,"","error")</f>
        <v/>
      </c>
      <c r="CP266" s="340" t="str">
        <f>IF(AND(F266="",SUM(分岐管理シート!D266:BB266)&gt;0),"error","")</f>
        <v/>
      </c>
    </row>
    <row r="267" spans="1:94" ht="55.05" customHeight="1">
      <c r="A267" s="29"/>
      <c r="B267" s="30"/>
      <c r="C267" s="130">
        <v>195</v>
      </c>
      <c r="D267" s="386"/>
      <c r="E267" s="386"/>
      <c r="F267" s="174"/>
      <c r="G267" s="174"/>
      <c r="H267" s="173"/>
      <c r="I267" s="174"/>
      <c r="J267" s="173"/>
      <c r="K267" s="174"/>
      <c r="L267" s="174"/>
      <c r="M267" s="174"/>
      <c r="N267" s="387"/>
      <c r="O267" s="174"/>
      <c r="P267" s="174"/>
      <c r="Q267" s="388"/>
      <c r="R267" s="389">
        <f t="shared" si="33"/>
        <v>0</v>
      </c>
      <c r="S267" s="390">
        <f t="shared" si="32"/>
        <v>0</v>
      </c>
      <c r="T267" s="391"/>
      <c r="U267" s="458"/>
      <c r="V267" s="458"/>
      <c r="W267" s="458"/>
      <c r="X267" s="458"/>
      <c r="Y267" s="391"/>
      <c r="Z267" s="391"/>
      <c r="AA267" s="173"/>
      <c r="AB267" s="174"/>
      <c r="AC267" s="392"/>
      <c r="AD267" s="392"/>
      <c r="AE267" s="392"/>
      <c r="AF267" s="393"/>
      <c r="AG267" s="393"/>
      <c r="AH267" s="393"/>
      <c r="AI267" s="173"/>
      <c r="AJ267" s="173"/>
      <c r="AK267" s="173"/>
      <c r="AL267" s="394"/>
      <c r="AM267" s="173"/>
      <c r="AN267" s="173"/>
      <c r="AO267" s="387"/>
      <c r="AP267" s="174"/>
      <c r="AQ267" s="174"/>
      <c r="AR267" s="174"/>
      <c r="AS267" s="395"/>
      <c r="AT267" s="396"/>
      <c r="AU267" s="396"/>
      <c r="AV267" s="396"/>
      <c r="AW267" s="396"/>
      <c r="AX267" s="396"/>
      <c r="AY267" s="396"/>
      <c r="AZ267" s="396"/>
      <c r="BA267" s="396"/>
      <c r="BB267" s="397"/>
      <c r="BC267" s="395"/>
      <c r="BD267" s="395"/>
      <c r="BE267" s="281" t="str">
        <f>IF(F267="","",IF(分岐管理シート!D267=1,"","error"))</f>
        <v/>
      </c>
      <c r="BF267" s="282" t="str">
        <f>IF(F267="","",IF(分岐管理シート!E267&gt;0,"","error"))</f>
        <v/>
      </c>
      <c r="BG267" s="283" t="str">
        <f>IF(F267="","",IF(分岐管理シート!G267=0,"error",""))</f>
        <v/>
      </c>
      <c r="BH267" s="283" t="str">
        <f>IF(F267="","",IF(分岐管理シート!H267=0,"error",""))</f>
        <v/>
      </c>
      <c r="BI267" s="284" t="str">
        <f>IF(F267="","",IF(分岐管理シート!I267=2,"","error"))</f>
        <v/>
      </c>
      <c r="BJ267" s="283" t="str">
        <f t="shared" si="34"/>
        <v/>
      </c>
      <c r="BK267" s="283" t="str">
        <f t="shared" si="35"/>
        <v/>
      </c>
      <c r="BL267" s="283" t="str">
        <f>IF(F267="","",IF(AND(分岐管理シート!D267=1,分岐管理シート!K267=1),"","error"))</f>
        <v/>
      </c>
      <c r="BM267" s="281" t="str">
        <f>IF(F267="","",IF(分岐管理シート!L267=2,"","error"))</f>
        <v/>
      </c>
      <c r="BN267" s="283" t="str">
        <f>IF(F267="","",IF(分岐管理シート!M267&lt;1,"error",""))</f>
        <v/>
      </c>
      <c r="BO267" s="283" t="str">
        <f>IF(F267="","",IF(AND(D267="R7_補正",分岐管理シート!M267&lt;12,分岐管理シート!M267&gt;0),"","error"))</f>
        <v/>
      </c>
      <c r="BP267" s="283" t="str">
        <f>IF(AND(分岐管理シート!M267&lt;&gt;1,SUM(分岐管理シート!N267:P267)&gt;0),"error","")</f>
        <v/>
      </c>
      <c r="BQ267" s="282" t="str">
        <f>IF(OR(AND(分岐管理シート!N267=0,OR(分岐管理シート!O267&lt;&gt;0,分岐管理シート!P267&lt;&gt;0)),AND(分岐管理シート!O267=0,分岐管理シート!P267&lt;&gt;0)),"error","")</f>
        <v/>
      </c>
      <c r="BR267" s="285" t="str" cm="1">
        <f t="array" ref="BR267">IF(SUMPRODUCT(COUNTIF(N267:P267,N267:P267))&gt;COUNTA(N267:P267),"error","")</f>
        <v/>
      </c>
      <c r="BS267" s="283" t="str">
        <f t="shared" si="36"/>
        <v/>
      </c>
      <c r="BT267" s="283" t="str">
        <f t="shared" si="37"/>
        <v/>
      </c>
      <c r="BU267" s="283" t="str">
        <f t="shared" si="38"/>
        <v/>
      </c>
      <c r="BV267" s="283" t="str">
        <f t="shared" si="39"/>
        <v/>
      </c>
      <c r="BW267" s="283" t="str">
        <f t="shared" ref="BW267:BW330" si="42">IF(F266="","",IF(R266&lt;Z266,"error",""))</f>
        <v/>
      </c>
      <c r="BX267" s="283" t="str">
        <f t="shared" si="40"/>
        <v/>
      </c>
      <c r="BY267" s="283" t="str">
        <f>IF(F267="","",IF(PRODUCT(分岐管理シート!AB267:'分岐管理シート'!AE267)=0,"error",""))</f>
        <v/>
      </c>
      <c r="BZ267" s="278" t="str">
        <f>IF(F267="","",IF(AND(AE267="○",分岐管理シート!AF267=0),"error",""))</f>
        <v/>
      </c>
      <c r="CA267" s="283" t="str">
        <f>IF(F267="","",IF(AND(分岐管理シート!AE267&lt;2,実施計画様式!AF267&lt;&gt;""),"error",""))</f>
        <v/>
      </c>
      <c r="CB267" s="282" t="str">
        <f>IF(F267="","",IF(AND(分岐管理シート!D267=1,分岐管理シート!AG267&gt;0,分岐管理シート!AG267&lt;24),"","error"))</f>
        <v/>
      </c>
      <c r="CC267" s="283"/>
      <c r="CD267" s="283" t="str">
        <f>IF(F267="","",IF(OR(分岐管理シート!AI267&lt;14,分岐管理シート!AI267&gt;25,分岐管理シート!AI267&gt;分岐管理シート!AJ267,分岐管理シート!AI267&gt;分岐管理シート!AK267),"error",""))</f>
        <v/>
      </c>
      <c r="CE267" s="283" t="str">
        <f>IF(F267="","",IF(OR(分岐管理シート!AJ267&lt;14,分岐管理シート!AJ267&gt;25,分岐管理シート!AJ267&lt;分岐管理シート!AI267,分岐管理シート!AJ267&gt;分岐管理シート!AK267),"error",""))</f>
        <v/>
      </c>
      <c r="CF267" s="282" t="str">
        <f>IF(F267="","",IF(OR(分岐管理シート!AK267&lt;14,分岐管理シート!AK267&gt;26,分岐管理シート!AK267&lt;分岐管理シート!AI267,分岐管理シート!AK267&lt;分岐管理シート!AJ267),"error",""))</f>
        <v/>
      </c>
      <c r="CG267" s="283" t="str">
        <f>IF(F267="","",IF(AND(AD267="－",分岐管理シート!AK267&gt;25),"error",""))</f>
        <v/>
      </c>
      <c r="CH267" s="283"/>
      <c r="CI267" s="278" t="str">
        <f>IF(F267="","",IF(分岐管理シート!AM267&lt;1,"error",""))</f>
        <v/>
      </c>
      <c r="CJ267" s="283" t="str">
        <f>IF(F267="","",IF(分岐管理シート!AN267&lt;1,"error",""))</f>
        <v/>
      </c>
      <c r="CK267" s="287" t="str">
        <f t="shared" si="41"/>
        <v/>
      </c>
      <c r="CL267" s="283" t="str">
        <f>IF(F267="","",IF(AND(SUM(分岐管理シート!AO267:AR267)&gt;180,分岐管理シート!AS267&lt;1),"error",""))</f>
        <v/>
      </c>
      <c r="CM267" s="283" t="str">
        <f>IF(F267="","",IF(AND(分岐管理シート!D267=1,分岐管理シート!BB267&gt;0,分岐管理シート!BB267&lt;7),"","error"))</f>
        <v/>
      </c>
      <c r="CN267" s="286"/>
      <c r="CO267" s="283" t="str">
        <f>IF(分岐管理シート!BP267=0,"","error")</f>
        <v/>
      </c>
      <c r="CP267" s="340" t="str">
        <f>IF(AND(F267="",SUM(分岐管理シート!D267:BB267)&gt;0),"error","")</f>
        <v/>
      </c>
    </row>
    <row r="268" spans="1:94" ht="55.05" customHeight="1">
      <c r="A268" s="29"/>
      <c r="B268" s="30"/>
      <c r="C268" s="130">
        <v>196</v>
      </c>
      <c r="D268" s="386"/>
      <c r="E268" s="386"/>
      <c r="F268" s="174"/>
      <c r="G268" s="174"/>
      <c r="H268" s="173"/>
      <c r="I268" s="174"/>
      <c r="J268" s="173"/>
      <c r="K268" s="174"/>
      <c r="L268" s="174"/>
      <c r="M268" s="174"/>
      <c r="N268" s="387"/>
      <c r="O268" s="174"/>
      <c r="P268" s="398"/>
      <c r="Q268" s="388"/>
      <c r="R268" s="389">
        <f t="shared" si="33"/>
        <v>0</v>
      </c>
      <c r="S268" s="390">
        <f t="shared" ref="S268:S331" si="43">T268</f>
        <v>0</v>
      </c>
      <c r="T268" s="391"/>
      <c r="U268" s="458"/>
      <c r="V268" s="458"/>
      <c r="W268" s="458"/>
      <c r="X268" s="458"/>
      <c r="Y268" s="391"/>
      <c r="Z268" s="391"/>
      <c r="AA268" s="173"/>
      <c r="AB268" s="174"/>
      <c r="AC268" s="392"/>
      <c r="AD268" s="392"/>
      <c r="AE268" s="392"/>
      <c r="AF268" s="393"/>
      <c r="AG268" s="393"/>
      <c r="AH268" s="393"/>
      <c r="AI268" s="173"/>
      <c r="AJ268" s="173"/>
      <c r="AK268" s="173"/>
      <c r="AL268" s="394"/>
      <c r="AM268" s="173"/>
      <c r="AN268" s="173"/>
      <c r="AO268" s="387"/>
      <c r="AP268" s="174"/>
      <c r="AQ268" s="174"/>
      <c r="AR268" s="174"/>
      <c r="AS268" s="395"/>
      <c r="AT268" s="396"/>
      <c r="AU268" s="396"/>
      <c r="AV268" s="396"/>
      <c r="AW268" s="396"/>
      <c r="AX268" s="396"/>
      <c r="AY268" s="396"/>
      <c r="AZ268" s="396"/>
      <c r="BA268" s="396"/>
      <c r="BB268" s="397"/>
      <c r="BC268" s="395"/>
      <c r="BD268" s="395"/>
      <c r="BE268" s="281" t="str">
        <f>IF(F268="","",IF(分岐管理シート!D268=1,"","error"))</f>
        <v/>
      </c>
      <c r="BF268" s="282" t="str">
        <f>IF(F268="","",IF(分岐管理シート!E268&gt;0,"","error"))</f>
        <v/>
      </c>
      <c r="BG268" s="283" t="str">
        <f>IF(F268="","",IF(分岐管理シート!G268=0,"error",""))</f>
        <v/>
      </c>
      <c r="BH268" s="283" t="str">
        <f>IF(F268="","",IF(分岐管理シート!H268=0,"error",""))</f>
        <v/>
      </c>
      <c r="BI268" s="284" t="str">
        <f>IF(F268="","",IF(分岐管理シート!I268=2,"","error"))</f>
        <v/>
      </c>
      <c r="BJ268" s="283" t="str">
        <f t="shared" si="34"/>
        <v/>
      </c>
      <c r="BK268" s="283" t="str">
        <f t="shared" si="35"/>
        <v/>
      </c>
      <c r="BL268" s="283" t="str">
        <f>IF(F268="","",IF(AND(分岐管理シート!D268=1,分岐管理シート!K268=1),"","error"))</f>
        <v/>
      </c>
      <c r="BM268" s="281" t="str">
        <f>IF(F268="","",IF(分岐管理シート!L268=2,"","error"))</f>
        <v/>
      </c>
      <c r="BN268" s="283" t="str">
        <f>IF(F268="","",IF(分岐管理シート!M268&lt;1,"error",""))</f>
        <v/>
      </c>
      <c r="BO268" s="283" t="str">
        <f>IF(F268="","",IF(AND(D268="R7_補正",分岐管理シート!M268&lt;12,分岐管理シート!M268&gt;0),"","error"))</f>
        <v/>
      </c>
      <c r="BP268" s="283" t="str">
        <f>IF(AND(分岐管理シート!M268&lt;&gt;1,SUM(分岐管理シート!N268:P268)&gt;0),"error","")</f>
        <v/>
      </c>
      <c r="BQ268" s="282" t="str">
        <f>IF(OR(AND(分岐管理シート!N268=0,OR(分岐管理シート!O268&lt;&gt;0,分岐管理シート!P268&lt;&gt;0)),AND(分岐管理シート!O268=0,分岐管理シート!P268&lt;&gt;0)),"error","")</f>
        <v/>
      </c>
      <c r="BR268" s="285" t="str" cm="1">
        <f t="array" ref="BR268">IF(SUMPRODUCT(COUNTIF(N268:P268,N268:P268))&gt;COUNTA(N268:P268),"error","")</f>
        <v/>
      </c>
      <c r="BS268" s="283" t="str">
        <f t="shared" si="36"/>
        <v/>
      </c>
      <c r="BT268" s="283" t="str">
        <f t="shared" si="37"/>
        <v/>
      </c>
      <c r="BU268" s="283" t="str">
        <f t="shared" si="38"/>
        <v/>
      </c>
      <c r="BV268" s="283" t="str">
        <f t="shared" si="39"/>
        <v/>
      </c>
      <c r="BW268" s="283" t="str">
        <f t="shared" si="42"/>
        <v/>
      </c>
      <c r="BX268" s="283" t="str">
        <f t="shared" si="40"/>
        <v/>
      </c>
      <c r="BY268" s="283" t="str">
        <f>IF(F268="","",IF(PRODUCT(分岐管理シート!AB268:'分岐管理シート'!AE268)=0,"error",""))</f>
        <v/>
      </c>
      <c r="BZ268" s="278" t="str">
        <f>IF(F268="","",IF(AND(AE268="○",分岐管理シート!AF268=0),"error",""))</f>
        <v/>
      </c>
      <c r="CA268" s="283" t="str">
        <f>IF(F268="","",IF(AND(分岐管理シート!AE268&lt;2,実施計画様式!AF268&lt;&gt;""),"error",""))</f>
        <v/>
      </c>
      <c r="CB268" s="282" t="str">
        <f>IF(F268="","",IF(AND(分岐管理シート!D268=1,分岐管理シート!AG268&gt;0,分岐管理シート!AG268&lt;24),"","error"))</f>
        <v/>
      </c>
      <c r="CC268" s="283"/>
      <c r="CD268" s="283" t="str">
        <f>IF(F268="","",IF(OR(分岐管理シート!AI268&lt;14,分岐管理シート!AI268&gt;25,分岐管理シート!AI268&gt;分岐管理シート!AJ268,分岐管理シート!AI268&gt;分岐管理シート!AK268),"error",""))</f>
        <v/>
      </c>
      <c r="CE268" s="283" t="str">
        <f>IF(F268="","",IF(OR(分岐管理シート!AJ268&lt;14,分岐管理シート!AJ268&gt;25,分岐管理シート!AJ268&lt;分岐管理シート!AI268,分岐管理シート!AJ268&gt;分岐管理シート!AK268),"error",""))</f>
        <v/>
      </c>
      <c r="CF268" s="282" t="str">
        <f>IF(F268="","",IF(OR(分岐管理シート!AK268&lt;14,分岐管理シート!AK268&gt;26,分岐管理シート!AK268&lt;分岐管理シート!AI268,分岐管理シート!AK268&lt;分岐管理シート!AJ268),"error",""))</f>
        <v/>
      </c>
      <c r="CG268" s="283" t="str">
        <f>IF(F268="","",IF(AND(AD268="－",分岐管理シート!AK268&gt;25),"error",""))</f>
        <v/>
      </c>
      <c r="CH268" s="283"/>
      <c r="CI268" s="278" t="str">
        <f>IF(F268="","",IF(分岐管理シート!AM268&lt;1,"error",""))</f>
        <v/>
      </c>
      <c r="CJ268" s="283" t="str">
        <f>IF(F268="","",IF(分岐管理シート!AN268&lt;1,"error",""))</f>
        <v/>
      </c>
      <c r="CK268" s="287" t="str">
        <f t="shared" si="41"/>
        <v/>
      </c>
      <c r="CL268" s="283" t="str">
        <f>IF(F268="","",IF(AND(SUM(分岐管理シート!AO268:AR268)&gt;180,分岐管理シート!AS268&lt;1),"error",""))</f>
        <v/>
      </c>
      <c r="CM268" s="283" t="str">
        <f>IF(F268="","",IF(AND(分岐管理シート!D268=1,分岐管理シート!BB268&gt;0,分岐管理シート!BB268&lt;7),"","error"))</f>
        <v/>
      </c>
      <c r="CN268" s="286"/>
      <c r="CO268" s="283" t="str">
        <f>IF(分岐管理シート!BP268=0,"","error")</f>
        <v/>
      </c>
      <c r="CP268" s="340" t="str">
        <f>IF(AND(F268="",SUM(分岐管理シート!D268:BB268)&gt;0),"error","")</f>
        <v/>
      </c>
    </row>
    <row r="269" spans="1:94" ht="55.05" customHeight="1">
      <c r="A269" s="29"/>
      <c r="B269" s="30"/>
      <c r="C269" s="130">
        <v>197</v>
      </c>
      <c r="D269" s="386"/>
      <c r="E269" s="386"/>
      <c r="F269" s="174"/>
      <c r="G269" s="174"/>
      <c r="H269" s="173"/>
      <c r="I269" s="174"/>
      <c r="J269" s="173"/>
      <c r="K269" s="174"/>
      <c r="L269" s="174"/>
      <c r="M269" s="174"/>
      <c r="N269" s="387"/>
      <c r="O269" s="174"/>
      <c r="P269" s="174"/>
      <c r="Q269" s="388"/>
      <c r="R269" s="389">
        <f t="shared" si="33"/>
        <v>0</v>
      </c>
      <c r="S269" s="390">
        <f t="shared" si="43"/>
        <v>0</v>
      </c>
      <c r="T269" s="391"/>
      <c r="U269" s="458"/>
      <c r="V269" s="458"/>
      <c r="W269" s="458"/>
      <c r="X269" s="458"/>
      <c r="Y269" s="391"/>
      <c r="Z269" s="391"/>
      <c r="AA269" s="173"/>
      <c r="AB269" s="174"/>
      <c r="AC269" s="392"/>
      <c r="AD269" s="392"/>
      <c r="AE269" s="392"/>
      <c r="AF269" s="393"/>
      <c r="AG269" s="393"/>
      <c r="AH269" s="393"/>
      <c r="AI269" s="173"/>
      <c r="AJ269" s="173"/>
      <c r="AK269" s="173"/>
      <c r="AL269" s="394"/>
      <c r="AM269" s="173"/>
      <c r="AN269" s="173"/>
      <c r="AO269" s="387"/>
      <c r="AP269" s="174"/>
      <c r="AQ269" s="174"/>
      <c r="AR269" s="174"/>
      <c r="AS269" s="395"/>
      <c r="AT269" s="396"/>
      <c r="AU269" s="396"/>
      <c r="AV269" s="396"/>
      <c r="AW269" s="396"/>
      <c r="AX269" s="396"/>
      <c r="AY269" s="396"/>
      <c r="AZ269" s="396"/>
      <c r="BA269" s="396"/>
      <c r="BB269" s="397"/>
      <c r="BC269" s="395"/>
      <c r="BD269" s="395"/>
      <c r="BE269" s="281" t="str">
        <f>IF(F269="","",IF(分岐管理シート!D269=1,"","error"))</f>
        <v/>
      </c>
      <c r="BF269" s="282" t="str">
        <f>IF(F269="","",IF(分岐管理シート!E269&gt;0,"","error"))</f>
        <v/>
      </c>
      <c r="BG269" s="283" t="str">
        <f>IF(F269="","",IF(分岐管理シート!G269=0,"error",""))</f>
        <v/>
      </c>
      <c r="BH269" s="283" t="str">
        <f>IF(F269="","",IF(分岐管理シート!H269=0,"error",""))</f>
        <v/>
      </c>
      <c r="BI269" s="284" t="str">
        <f>IF(F269="","",IF(分岐管理シート!I269=2,"","error"))</f>
        <v/>
      </c>
      <c r="BJ269" s="283" t="str">
        <f t="shared" si="34"/>
        <v/>
      </c>
      <c r="BK269" s="283" t="str">
        <f t="shared" si="35"/>
        <v/>
      </c>
      <c r="BL269" s="283" t="str">
        <f>IF(F269="","",IF(AND(分岐管理シート!D269=1,分岐管理シート!K269=1),"","error"))</f>
        <v/>
      </c>
      <c r="BM269" s="281" t="str">
        <f>IF(F269="","",IF(分岐管理シート!L269=2,"","error"))</f>
        <v/>
      </c>
      <c r="BN269" s="283" t="str">
        <f>IF(F269="","",IF(分岐管理シート!M269&lt;1,"error",""))</f>
        <v/>
      </c>
      <c r="BO269" s="283" t="str">
        <f>IF(F269="","",IF(AND(D269="R7_補正",分岐管理シート!M269&lt;12,分岐管理シート!M269&gt;0),"","error"))</f>
        <v/>
      </c>
      <c r="BP269" s="283" t="str">
        <f>IF(AND(分岐管理シート!M269&lt;&gt;1,SUM(分岐管理シート!N269:P269)&gt;0),"error","")</f>
        <v/>
      </c>
      <c r="BQ269" s="282" t="str">
        <f>IF(OR(AND(分岐管理シート!N269=0,OR(分岐管理シート!O269&lt;&gt;0,分岐管理シート!P269&lt;&gt;0)),AND(分岐管理シート!O269=0,分岐管理シート!P269&lt;&gt;0)),"error","")</f>
        <v/>
      </c>
      <c r="BR269" s="285" t="str" cm="1">
        <f t="array" ref="BR269">IF(SUMPRODUCT(COUNTIF(N269:P269,N269:P269))&gt;COUNTA(N269:P269),"error","")</f>
        <v/>
      </c>
      <c r="BS269" s="283" t="str">
        <f t="shared" si="36"/>
        <v/>
      </c>
      <c r="BT269" s="283" t="str">
        <f t="shared" si="37"/>
        <v/>
      </c>
      <c r="BU269" s="283" t="str">
        <f t="shared" si="38"/>
        <v/>
      </c>
      <c r="BV269" s="283" t="str">
        <f t="shared" si="39"/>
        <v/>
      </c>
      <c r="BW269" s="283" t="str">
        <f t="shared" si="42"/>
        <v/>
      </c>
      <c r="BX269" s="283" t="str">
        <f t="shared" si="40"/>
        <v/>
      </c>
      <c r="BY269" s="283" t="str">
        <f>IF(F269="","",IF(PRODUCT(分岐管理シート!AB269:'分岐管理シート'!AE269)=0,"error",""))</f>
        <v/>
      </c>
      <c r="BZ269" s="278" t="str">
        <f>IF(F269="","",IF(AND(AE269="○",分岐管理シート!AF269=0),"error",""))</f>
        <v/>
      </c>
      <c r="CA269" s="283" t="str">
        <f>IF(F269="","",IF(AND(分岐管理シート!AE269&lt;2,実施計画様式!AF269&lt;&gt;""),"error",""))</f>
        <v/>
      </c>
      <c r="CB269" s="282" t="str">
        <f>IF(F269="","",IF(AND(分岐管理シート!D269=1,分岐管理シート!AG269&gt;0,分岐管理シート!AG269&lt;24),"","error"))</f>
        <v/>
      </c>
      <c r="CC269" s="283"/>
      <c r="CD269" s="283" t="str">
        <f>IF(F269="","",IF(OR(分岐管理シート!AI269&lt;14,分岐管理シート!AI269&gt;25,分岐管理シート!AI269&gt;分岐管理シート!AJ269,分岐管理シート!AI269&gt;分岐管理シート!AK269),"error",""))</f>
        <v/>
      </c>
      <c r="CE269" s="283" t="str">
        <f>IF(F269="","",IF(OR(分岐管理シート!AJ269&lt;14,分岐管理シート!AJ269&gt;25,分岐管理シート!AJ269&lt;分岐管理シート!AI269,分岐管理シート!AJ269&gt;分岐管理シート!AK269),"error",""))</f>
        <v/>
      </c>
      <c r="CF269" s="282" t="str">
        <f>IF(F269="","",IF(OR(分岐管理シート!AK269&lt;14,分岐管理シート!AK269&gt;26,分岐管理シート!AK269&lt;分岐管理シート!AI269,分岐管理シート!AK269&lt;分岐管理シート!AJ269),"error",""))</f>
        <v/>
      </c>
      <c r="CG269" s="283" t="str">
        <f>IF(F269="","",IF(AND(AD269="－",分岐管理シート!AK269&gt;25),"error",""))</f>
        <v/>
      </c>
      <c r="CH269" s="283"/>
      <c r="CI269" s="278" t="str">
        <f>IF(F269="","",IF(分岐管理シート!AM269&lt;1,"error",""))</f>
        <v/>
      </c>
      <c r="CJ269" s="283" t="str">
        <f>IF(F269="","",IF(分岐管理シート!AN269&lt;1,"error",""))</f>
        <v/>
      </c>
      <c r="CK269" s="287" t="str">
        <f t="shared" si="41"/>
        <v/>
      </c>
      <c r="CL269" s="283" t="str">
        <f>IF(F269="","",IF(AND(SUM(分岐管理シート!AO269:AR269)&gt;180,分岐管理シート!AS269&lt;1),"error",""))</f>
        <v/>
      </c>
      <c r="CM269" s="283" t="str">
        <f>IF(F269="","",IF(AND(分岐管理シート!D269=1,分岐管理シート!BB269&gt;0,分岐管理シート!BB269&lt;7),"","error"))</f>
        <v/>
      </c>
      <c r="CN269" s="286"/>
      <c r="CO269" s="283" t="str">
        <f>IF(分岐管理シート!BP269=0,"","error")</f>
        <v/>
      </c>
      <c r="CP269" s="340" t="str">
        <f>IF(AND(F269="",SUM(分岐管理シート!D269:BB269)&gt;0),"error","")</f>
        <v/>
      </c>
    </row>
    <row r="270" spans="1:94" ht="55.05" customHeight="1">
      <c r="A270" s="29"/>
      <c r="B270" s="30"/>
      <c r="C270" s="130">
        <v>198</v>
      </c>
      <c r="D270" s="386"/>
      <c r="E270" s="386"/>
      <c r="F270" s="174"/>
      <c r="G270" s="174"/>
      <c r="H270" s="173"/>
      <c r="I270" s="174"/>
      <c r="J270" s="173"/>
      <c r="K270" s="174"/>
      <c r="L270" s="174"/>
      <c r="M270" s="174"/>
      <c r="N270" s="387"/>
      <c r="O270" s="174"/>
      <c r="P270" s="174"/>
      <c r="Q270" s="388"/>
      <c r="R270" s="389">
        <f t="shared" si="33"/>
        <v>0</v>
      </c>
      <c r="S270" s="390">
        <f t="shared" si="43"/>
        <v>0</v>
      </c>
      <c r="T270" s="391"/>
      <c r="U270" s="458"/>
      <c r="V270" s="458"/>
      <c r="W270" s="458"/>
      <c r="X270" s="458"/>
      <c r="Y270" s="391"/>
      <c r="Z270" s="391"/>
      <c r="AA270" s="173"/>
      <c r="AB270" s="174"/>
      <c r="AC270" s="392"/>
      <c r="AD270" s="392"/>
      <c r="AE270" s="392"/>
      <c r="AF270" s="393"/>
      <c r="AG270" s="393"/>
      <c r="AH270" s="393"/>
      <c r="AI270" s="173"/>
      <c r="AJ270" s="173"/>
      <c r="AK270" s="173"/>
      <c r="AL270" s="394"/>
      <c r="AM270" s="173"/>
      <c r="AN270" s="173"/>
      <c r="AO270" s="387"/>
      <c r="AP270" s="174"/>
      <c r="AQ270" s="174"/>
      <c r="AR270" s="174"/>
      <c r="AS270" s="395"/>
      <c r="AT270" s="396"/>
      <c r="AU270" s="396"/>
      <c r="AV270" s="396"/>
      <c r="AW270" s="396"/>
      <c r="AX270" s="396"/>
      <c r="AY270" s="396"/>
      <c r="AZ270" s="396"/>
      <c r="BA270" s="396"/>
      <c r="BB270" s="397"/>
      <c r="BC270" s="395"/>
      <c r="BD270" s="395"/>
      <c r="BE270" s="281" t="str">
        <f>IF(F270="","",IF(分岐管理シート!D270=1,"","error"))</f>
        <v/>
      </c>
      <c r="BF270" s="282" t="str">
        <f>IF(F270="","",IF(分岐管理シート!E270&gt;0,"","error"))</f>
        <v/>
      </c>
      <c r="BG270" s="283" t="str">
        <f>IF(F270="","",IF(分岐管理シート!G270=0,"error",""))</f>
        <v/>
      </c>
      <c r="BH270" s="283" t="str">
        <f>IF(F270="","",IF(分岐管理シート!H270=0,"error",""))</f>
        <v/>
      </c>
      <c r="BI270" s="284" t="str">
        <f>IF(F270="","",IF(分岐管理シート!I270=2,"","error"))</f>
        <v/>
      </c>
      <c r="BJ270" s="283" t="str">
        <f t="shared" si="34"/>
        <v/>
      </c>
      <c r="BK270" s="283" t="str">
        <f t="shared" si="35"/>
        <v/>
      </c>
      <c r="BL270" s="283" t="str">
        <f>IF(F270="","",IF(AND(分岐管理シート!D270=1,分岐管理シート!K270=1),"","error"))</f>
        <v/>
      </c>
      <c r="BM270" s="281" t="str">
        <f>IF(F270="","",IF(分岐管理シート!L270=2,"","error"))</f>
        <v/>
      </c>
      <c r="BN270" s="283" t="str">
        <f>IF(F270="","",IF(分岐管理シート!M270&lt;1,"error",""))</f>
        <v/>
      </c>
      <c r="BO270" s="283" t="str">
        <f>IF(F270="","",IF(AND(D270="R7_補正",分岐管理シート!M270&lt;12,分岐管理シート!M270&gt;0),"","error"))</f>
        <v/>
      </c>
      <c r="BP270" s="283" t="str">
        <f>IF(AND(分岐管理シート!M270&lt;&gt;1,SUM(分岐管理シート!N270:P270)&gt;0),"error","")</f>
        <v/>
      </c>
      <c r="BQ270" s="282" t="str">
        <f>IF(OR(AND(分岐管理シート!N270=0,OR(分岐管理シート!O270&lt;&gt;0,分岐管理シート!P270&lt;&gt;0)),AND(分岐管理シート!O270=0,分岐管理シート!P270&lt;&gt;0)),"error","")</f>
        <v/>
      </c>
      <c r="BR270" s="285" t="str" cm="1">
        <f t="array" ref="BR270">IF(SUMPRODUCT(COUNTIF(N270:P270,N270:P270))&gt;COUNTA(N270:P270),"error","")</f>
        <v/>
      </c>
      <c r="BS270" s="283" t="str">
        <f t="shared" si="36"/>
        <v/>
      </c>
      <c r="BT270" s="283" t="str">
        <f t="shared" si="37"/>
        <v/>
      </c>
      <c r="BU270" s="283" t="str">
        <f t="shared" si="38"/>
        <v/>
      </c>
      <c r="BV270" s="283" t="str">
        <f t="shared" si="39"/>
        <v/>
      </c>
      <c r="BW270" s="283" t="str">
        <f t="shared" si="42"/>
        <v/>
      </c>
      <c r="BX270" s="283" t="str">
        <f t="shared" si="40"/>
        <v/>
      </c>
      <c r="BY270" s="283" t="str">
        <f>IF(F270="","",IF(PRODUCT(分岐管理シート!AB270:'分岐管理シート'!AE270)=0,"error",""))</f>
        <v/>
      </c>
      <c r="BZ270" s="278" t="str">
        <f>IF(F270="","",IF(AND(AE270="○",分岐管理シート!AF270=0),"error",""))</f>
        <v/>
      </c>
      <c r="CA270" s="283" t="str">
        <f>IF(F270="","",IF(AND(分岐管理シート!AE270&lt;2,実施計画様式!AF270&lt;&gt;""),"error",""))</f>
        <v/>
      </c>
      <c r="CB270" s="282" t="str">
        <f>IF(F270="","",IF(AND(分岐管理シート!D270=1,分岐管理シート!AG270&gt;0,分岐管理シート!AG270&lt;24),"","error"))</f>
        <v/>
      </c>
      <c r="CC270" s="283"/>
      <c r="CD270" s="283" t="str">
        <f>IF(F270="","",IF(OR(分岐管理シート!AI270&lt;14,分岐管理シート!AI270&gt;25,分岐管理シート!AI270&gt;分岐管理シート!AJ270,分岐管理シート!AI270&gt;分岐管理シート!AK270),"error",""))</f>
        <v/>
      </c>
      <c r="CE270" s="283" t="str">
        <f>IF(F270="","",IF(OR(分岐管理シート!AJ270&lt;14,分岐管理シート!AJ270&gt;25,分岐管理シート!AJ270&lt;分岐管理シート!AI270,分岐管理シート!AJ270&gt;分岐管理シート!AK270),"error",""))</f>
        <v/>
      </c>
      <c r="CF270" s="282" t="str">
        <f>IF(F270="","",IF(OR(分岐管理シート!AK270&lt;14,分岐管理シート!AK270&gt;26,分岐管理シート!AK270&lt;分岐管理シート!AI270,分岐管理シート!AK270&lt;分岐管理シート!AJ270),"error",""))</f>
        <v/>
      </c>
      <c r="CG270" s="283" t="str">
        <f>IF(F270="","",IF(AND(AD270="－",分岐管理シート!AK270&gt;25),"error",""))</f>
        <v/>
      </c>
      <c r="CH270" s="283"/>
      <c r="CI270" s="278" t="str">
        <f>IF(F270="","",IF(分岐管理シート!AM270&lt;1,"error",""))</f>
        <v/>
      </c>
      <c r="CJ270" s="283" t="str">
        <f>IF(F270="","",IF(分岐管理シート!AN270&lt;1,"error",""))</f>
        <v/>
      </c>
      <c r="CK270" s="287" t="str">
        <f t="shared" si="41"/>
        <v/>
      </c>
      <c r="CL270" s="283" t="str">
        <f>IF(F270="","",IF(AND(SUM(分岐管理シート!AO270:AR270)&gt;180,分岐管理シート!AS270&lt;1),"error",""))</f>
        <v/>
      </c>
      <c r="CM270" s="283" t="str">
        <f>IF(F270="","",IF(AND(分岐管理シート!D270=1,分岐管理シート!BB270&gt;0,分岐管理シート!BB270&lt;7),"","error"))</f>
        <v/>
      </c>
      <c r="CN270" s="286"/>
      <c r="CO270" s="283" t="str">
        <f>IF(分岐管理シート!BP270=0,"","error")</f>
        <v/>
      </c>
      <c r="CP270" s="340" t="str">
        <f>IF(AND(F270="",SUM(分岐管理シート!D270:BB270)&gt;0),"error","")</f>
        <v/>
      </c>
    </row>
    <row r="271" spans="1:94" ht="55.05" customHeight="1">
      <c r="A271" s="29"/>
      <c r="B271" s="30"/>
      <c r="C271" s="130">
        <v>199</v>
      </c>
      <c r="D271" s="386"/>
      <c r="E271" s="386"/>
      <c r="F271" s="174"/>
      <c r="G271" s="174"/>
      <c r="H271" s="173"/>
      <c r="I271" s="174"/>
      <c r="J271" s="173"/>
      <c r="K271" s="174"/>
      <c r="L271" s="174"/>
      <c r="M271" s="174"/>
      <c r="N271" s="387"/>
      <c r="O271" s="174"/>
      <c r="P271" s="398"/>
      <c r="Q271" s="388"/>
      <c r="R271" s="389">
        <f t="shared" si="33"/>
        <v>0</v>
      </c>
      <c r="S271" s="390">
        <f t="shared" si="43"/>
        <v>0</v>
      </c>
      <c r="T271" s="391"/>
      <c r="U271" s="458"/>
      <c r="V271" s="458"/>
      <c r="W271" s="458"/>
      <c r="X271" s="458"/>
      <c r="Y271" s="391"/>
      <c r="Z271" s="391"/>
      <c r="AA271" s="173"/>
      <c r="AB271" s="174"/>
      <c r="AC271" s="392"/>
      <c r="AD271" s="392"/>
      <c r="AE271" s="392"/>
      <c r="AF271" s="393"/>
      <c r="AG271" s="393"/>
      <c r="AH271" s="393"/>
      <c r="AI271" s="173"/>
      <c r="AJ271" s="173"/>
      <c r="AK271" s="173"/>
      <c r="AL271" s="394"/>
      <c r="AM271" s="173"/>
      <c r="AN271" s="173"/>
      <c r="AO271" s="387"/>
      <c r="AP271" s="174"/>
      <c r="AQ271" s="174"/>
      <c r="AR271" s="174"/>
      <c r="AS271" s="395"/>
      <c r="AT271" s="396"/>
      <c r="AU271" s="396"/>
      <c r="AV271" s="396"/>
      <c r="AW271" s="396"/>
      <c r="AX271" s="396"/>
      <c r="AY271" s="396"/>
      <c r="AZ271" s="396"/>
      <c r="BA271" s="396"/>
      <c r="BB271" s="397"/>
      <c r="BC271" s="395"/>
      <c r="BD271" s="395"/>
      <c r="BE271" s="281" t="str">
        <f>IF(F271="","",IF(分岐管理シート!D271=1,"","error"))</f>
        <v/>
      </c>
      <c r="BF271" s="282" t="str">
        <f>IF(F271="","",IF(分岐管理シート!E271&gt;0,"","error"))</f>
        <v/>
      </c>
      <c r="BG271" s="283" t="str">
        <f>IF(F271="","",IF(分岐管理シート!G271=0,"error",""))</f>
        <v/>
      </c>
      <c r="BH271" s="283" t="str">
        <f>IF(F271="","",IF(分岐管理シート!H271=0,"error",""))</f>
        <v/>
      </c>
      <c r="BI271" s="284" t="str">
        <f>IF(F271="","",IF(分岐管理シート!I271=2,"","error"))</f>
        <v/>
      </c>
      <c r="BJ271" s="283" t="str">
        <f t="shared" si="34"/>
        <v/>
      </c>
      <c r="BK271" s="283" t="str">
        <f t="shared" si="35"/>
        <v/>
      </c>
      <c r="BL271" s="283" t="str">
        <f>IF(F271="","",IF(AND(分岐管理シート!D271=1,分岐管理シート!K271=1),"","error"))</f>
        <v/>
      </c>
      <c r="BM271" s="281" t="str">
        <f>IF(F271="","",IF(分岐管理シート!L271=2,"","error"))</f>
        <v/>
      </c>
      <c r="BN271" s="283" t="str">
        <f>IF(F271="","",IF(分岐管理シート!M271&lt;1,"error",""))</f>
        <v/>
      </c>
      <c r="BO271" s="283" t="str">
        <f>IF(F271="","",IF(AND(D271="R7_補正",分岐管理シート!M271&lt;12,分岐管理シート!M271&gt;0),"","error"))</f>
        <v/>
      </c>
      <c r="BP271" s="283" t="str">
        <f>IF(AND(分岐管理シート!M271&lt;&gt;1,SUM(分岐管理シート!N271:P271)&gt;0),"error","")</f>
        <v/>
      </c>
      <c r="BQ271" s="282" t="str">
        <f>IF(OR(AND(分岐管理シート!N271=0,OR(分岐管理シート!O271&lt;&gt;0,分岐管理シート!P271&lt;&gt;0)),AND(分岐管理シート!O271=0,分岐管理シート!P271&lt;&gt;0)),"error","")</f>
        <v/>
      </c>
      <c r="BR271" s="285" t="str" cm="1">
        <f t="array" ref="BR271">IF(SUMPRODUCT(COUNTIF(N271:P271,N271:P271))&gt;COUNTA(N271:P271),"error","")</f>
        <v/>
      </c>
      <c r="BS271" s="283" t="str">
        <f t="shared" si="36"/>
        <v/>
      </c>
      <c r="BT271" s="283" t="str">
        <f t="shared" si="37"/>
        <v/>
      </c>
      <c r="BU271" s="283" t="str">
        <f t="shared" si="38"/>
        <v/>
      </c>
      <c r="BV271" s="283" t="str">
        <f t="shared" si="39"/>
        <v/>
      </c>
      <c r="BW271" s="283" t="str">
        <f t="shared" si="42"/>
        <v/>
      </c>
      <c r="BX271" s="283" t="str">
        <f t="shared" si="40"/>
        <v/>
      </c>
      <c r="BY271" s="283" t="str">
        <f>IF(F271="","",IF(PRODUCT(分岐管理シート!AB271:'分岐管理シート'!AE271)=0,"error",""))</f>
        <v/>
      </c>
      <c r="BZ271" s="278" t="str">
        <f>IF(F271="","",IF(AND(AE271="○",分岐管理シート!AF271=0),"error",""))</f>
        <v/>
      </c>
      <c r="CA271" s="283" t="str">
        <f>IF(F271="","",IF(AND(分岐管理シート!AE271&lt;2,実施計画様式!AF271&lt;&gt;""),"error",""))</f>
        <v/>
      </c>
      <c r="CB271" s="282" t="str">
        <f>IF(F271="","",IF(AND(分岐管理シート!D271=1,分岐管理シート!AG271&gt;0,分岐管理シート!AG271&lt;24),"","error"))</f>
        <v/>
      </c>
      <c r="CC271" s="283"/>
      <c r="CD271" s="283" t="str">
        <f>IF(F271="","",IF(OR(分岐管理シート!AI271&lt;14,分岐管理シート!AI271&gt;25,分岐管理シート!AI271&gt;分岐管理シート!AJ271,分岐管理シート!AI271&gt;分岐管理シート!AK271),"error",""))</f>
        <v/>
      </c>
      <c r="CE271" s="283" t="str">
        <f>IF(F271="","",IF(OR(分岐管理シート!AJ271&lt;14,分岐管理シート!AJ271&gt;25,分岐管理シート!AJ271&lt;分岐管理シート!AI271,分岐管理シート!AJ271&gt;分岐管理シート!AK271),"error",""))</f>
        <v/>
      </c>
      <c r="CF271" s="282" t="str">
        <f>IF(F271="","",IF(OR(分岐管理シート!AK271&lt;14,分岐管理シート!AK271&gt;26,分岐管理シート!AK271&lt;分岐管理シート!AI271,分岐管理シート!AK271&lt;分岐管理シート!AJ271),"error",""))</f>
        <v/>
      </c>
      <c r="CG271" s="283" t="str">
        <f>IF(F271="","",IF(AND(AD271="－",分岐管理シート!AK271&gt;25),"error",""))</f>
        <v/>
      </c>
      <c r="CH271" s="283"/>
      <c r="CI271" s="278" t="str">
        <f>IF(F271="","",IF(分岐管理シート!AM271&lt;1,"error",""))</f>
        <v/>
      </c>
      <c r="CJ271" s="283" t="str">
        <f>IF(F271="","",IF(分岐管理シート!AN271&lt;1,"error",""))</f>
        <v/>
      </c>
      <c r="CK271" s="287" t="str">
        <f t="shared" si="41"/>
        <v/>
      </c>
      <c r="CL271" s="283" t="str">
        <f>IF(F271="","",IF(AND(SUM(分岐管理シート!AO271:AR271)&gt;180,分岐管理シート!AS271&lt;1),"error",""))</f>
        <v/>
      </c>
      <c r="CM271" s="283" t="str">
        <f>IF(F271="","",IF(AND(分岐管理シート!D271=1,分岐管理シート!BB271&gt;0,分岐管理シート!BB271&lt;7),"","error"))</f>
        <v/>
      </c>
      <c r="CN271" s="286"/>
      <c r="CO271" s="283" t="str">
        <f>IF(分岐管理シート!BP271=0,"","error")</f>
        <v/>
      </c>
      <c r="CP271" s="340" t="str">
        <f>IF(AND(F271="",SUM(分岐管理シート!D271:BB271)&gt;0),"error","")</f>
        <v/>
      </c>
    </row>
    <row r="272" spans="1:94" ht="55.05" customHeight="1">
      <c r="A272" s="29"/>
      <c r="B272" s="30"/>
      <c r="C272" s="130">
        <v>200</v>
      </c>
      <c r="D272" s="386"/>
      <c r="E272" s="386"/>
      <c r="F272" s="174"/>
      <c r="G272" s="174"/>
      <c r="H272" s="173"/>
      <c r="I272" s="174"/>
      <c r="J272" s="173"/>
      <c r="K272" s="174"/>
      <c r="L272" s="174"/>
      <c r="M272" s="174"/>
      <c r="N272" s="387"/>
      <c r="O272" s="174"/>
      <c r="P272" s="174"/>
      <c r="Q272" s="388"/>
      <c r="R272" s="389">
        <f t="shared" si="33"/>
        <v>0</v>
      </c>
      <c r="S272" s="390">
        <f t="shared" si="43"/>
        <v>0</v>
      </c>
      <c r="T272" s="391"/>
      <c r="U272" s="458"/>
      <c r="V272" s="458"/>
      <c r="W272" s="458"/>
      <c r="X272" s="458"/>
      <c r="Y272" s="391"/>
      <c r="Z272" s="391"/>
      <c r="AA272" s="173"/>
      <c r="AB272" s="174"/>
      <c r="AC272" s="392"/>
      <c r="AD272" s="392"/>
      <c r="AE272" s="392"/>
      <c r="AF272" s="393"/>
      <c r="AG272" s="393"/>
      <c r="AH272" s="393"/>
      <c r="AI272" s="173"/>
      <c r="AJ272" s="173"/>
      <c r="AK272" s="173"/>
      <c r="AL272" s="394"/>
      <c r="AM272" s="173"/>
      <c r="AN272" s="173"/>
      <c r="AO272" s="387"/>
      <c r="AP272" s="174"/>
      <c r="AQ272" s="174"/>
      <c r="AR272" s="174"/>
      <c r="AS272" s="395"/>
      <c r="AT272" s="396"/>
      <c r="AU272" s="396"/>
      <c r="AV272" s="396"/>
      <c r="AW272" s="396"/>
      <c r="AX272" s="396"/>
      <c r="AY272" s="396"/>
      <c r="AZ272" s="396"/>
      <c r="BA272" s="396"/>
      <c r="BB272" s="397"/>
      <c r="BC272" s="395"/>
      <c r="BD272" s="395"/>
      <c r="BE272" s="281" t="str">
        <f>IF(F272="","",IF(分岐管理シート!D272=1,"","error"))</f>
        <v/>
      </c>
      <c r="BF272" s="282" t="str">
        <f>IF(F272="","",IF(分岐管理シート!E272&gt;0,"","error"))</f>
        <v/>
      </c>
      <c r="BG272" s="283" t="str">
        <f>IF(F272="","",IF(分岐管理シート!G272=0,"error",""))</f>
        <v/>
      </c>
      <c r="BH272" s="283" t="str">
        <f>IF(F272="","",IF(分岐管理シート!H272=0,"error",""))</f>
        <v/>
      </c>
      <c r="BI272" s="284" t="str">
        <f>IF(F272="","",IF(分岐管理シート!I272=2,"","error"))</f>
        <v/>
      </c>
      <c r="BJ272" s="283" t="str">
        <f t="shared" si="34"/>
        <v/>
      </c>
      <c r="BK272" s="283" t="str">
        <f t="shared" si="35"/>
        <v/>
      </c>
      <c r="BL272" s="283" t="str">
        <f>IF(F272="","",IF(AND(分岐管理シート!D272=1,分岐管理シート!K272=1),"","error"))</f>
        <v/>
      </c>
      <c r="BM272" s="281" t="str">
        <f>IF(F272="","",IF(分岐管理シート!L272=2,"","error"))</f>
        <v/>
      </c>
      <c r="BN272" s="283" t="str">
        <f>IF(F272="","",IF(分岐管理シート!M272&lt;1,"error",""))</f>
        <v/>
      </c>
      <c r="BO272" s="283" t="str">
        <f>IF(F272="","",IF(AND(D272="R7_補正",分岐管理シート!M272&lt;12,分岐管理シート!M272&gt;0),"","error"))</f>
        <v/>
      </c>
      <c r="BP272" s="283" t="str">
        <f>IF(AND(分岐管理シート!M272&lt;&gt;1,SUM(分岐管理シート!N272:P272)&gt;0),"error","")</f>
        <v/>
      </c>
      <c r="BQ272" s="282" t="str">
        <f>IF(OR(AND(分岐管理シート!N272=0,OR(分岐管理シート!O272&lt;&gt;0,分岐管理シート!P272&lt;&gt;0)),AND(分岐管理シート!O272=0,分岐管理シート!P272&lt;&gt;0)),"error","")</f>
        <v/>
      </c>
      <c r="BR272" s="285" t="str" cm="1">
        <f t="array" ref="BR272">IF(SUMPRODUCT(COUNTIF(N272:P272,N272:P272))&gt;COUNTA(N272:P272),"error","")</f>
        <v/>
      </c>
      <c r="BS272" s="283" t="str">
        <f t="shared" si="36"/>
        <v/>
      </c>
      <c r="BT272" s="283" t="str">
        <f t="shared" si="37"/>
        <v/>
      </c>
      <c r="BU272" s="283" t="str">
        <f t="shared" si="38"/>
        <v/>
      </c>
      <c r="BV272" s="283" t="str">
        <f t="shared" si="39"/>
        <v/>
      </c>
      <c r="BW272" s="283" t="str">
        <f t="shared" si="42"/>
        <v/>
      </c>
      <c r="BX272" s="283" t="str">
        <f t="shared" si="40"/>
        <v/>
      </c>
      <c r="BY272" s="283" t="str">
        <f>IF(F272="","",IF(PRODUCT(分岐管理シート!AB272:'分岐管理シート'!AE272)=0,"error",""))</f>
        <v/>
      </c>
      <c r="BZ272" s="278" t="str">
        <f>IF(F272="","",IF(AND(AE272="○",分岐管理シート!AF272=0),"error",""))</f>
        <v/>
      </c>
      <c r="CA272" s="283" t="str">
        <f>IF(F272="","",IF(AND(分岐管理シート!AE272&lt;2,実施計画様式!AF272&lt;&gt;""),"error",""))</f>
        <v/>
      </c>
      <c r="CB272" s="282" t="str">
        <f>IF(F272="","",IF(AND(分岐管理シート!D272=1,分岐管理シート!AG272&gt;0,分岐管理シート!AG272&lt;24),"","error"))</f>
        <v/>
      </c>
      <c r="CC272" s="283"/>
      <c r="CD272" s="283" t="str">
        <f>IF(F272="","",IF(OR(分岐管理シート!AI272&lt;14,分岐管理シート!AI272&gt;25,分岐管理シート!AI272&gt;分岐管理シート!AJ272,分岐管理シート!AI272&gt;分岐管理シート!AK272),"error",""))</f>
        <v/>
      </c>
      <c r="CE272" s="283" t="str">
        <f>IF(F272="","",IF(OR(分岐管理シート!AJ272&lt;14,分岐管理シート!AJ272&gt;25,分岐管理シート!AJ272&lt;分岐管理シート!AI272,分岐管理シート!AJ272&gt;分岐管理シート!AK272),"error",""))</f>
        <v/>
      </c>
      <c r="CF272" s="282" t="str">
        <f>IF(F272="","",IF(OR(分岐管理シート!AK272&lt;14,分岐管理シート!AK272&gt;26,分岐管理シート!AK272&lt;分岐管理シート!AI272,分岐管理シート!AK272&lt;分岐管理シート!AJ272),"error",""))</f>
        <v/>
      </c>
      <c r="CG272" s="283" t="str">
        <f>IF(F272="","",IF(AND(AD272="－",分岐管理シート!AK272&gt;25),"error",""))</f>
        <v/>
      </c>
      <c r="CH272" s="283"/>
      <c r="CI272" s="278" t="str">
        <f>IF(F272="","",IF(分岐管理シート!AM272&lt;1,"error",""))</f>
        <v/>
      </c>
      <c r="CJ272" s="283" t="str">
        <f>IF(F272="","",IF(分岐管理シート!AN272&lt;1,"error",""))</f>
        <v/>
      </c>
      <c r="CK272" s="287" t="str">
        <f t="shared" si="41"/>
        <v/>
      </c>
      <c r="CL272" s="283" t="str">
        <f>IF(F272="","",IF(AND(SUM(分岐管理シート!AO272:AR272)&gt;180,分岐管理シート!AS272&lt;1),"error",""))</f>
        <v/>
      </c>
      <c r="CM272" s="283" t="str">
        <f>IF(F272="","",IF(AND(分岐管理シート!D272=1,分岐管理シート!BB272&gt;0,分岐管理シート!BB272&lt;7),"","error"))</f>
        <v/>
      </c>
      <c r="CN272" s="286"/>
      <c r="CO272" s="283" t="str">
        <f>IF(分岐管理シート!BP272=0,"","error")</f>
        <v/>
      </c>
      <c r="CP272" s="340" t="str">
        <f>IF(AND(F272="",SUM(分岐管理シート!D272:BB272)&gt;0),"error","")</f>
        <v/>
      </c>
    </row>
    <row r="273" spans="1:94" ht="55.05" customHeight="1">
      <c r="A273" s="29"/>
      <c r="B273" s="30"/>
      <c r="C273" s="130">
        <v>201</v>
      </c>
      <c r="D273" s="386"/>
      <c r="E273" s="386"/>
      <c r="F273" s="174"/>
      <c r="G273" s="174"/>
      <c r="H273" s="173"/>
      <c r="I273" s="174"/>
      <c r="J273" s="173"/>
      <c r="K273" s="174"/>
      <c r="L273" s="174"/>
      <c r="M273" s="174"/>
      <c r="N273" s="387"/>
      <c r="O273" s="174"/>
      <c r="P273" s="174"/>
      <c r="Q273" s="388"/>
      <c r="R273" s="389">
        <f t="shared" si="33"/>
        <v>0</v>
      </c>
      <c r="S273" s="390">
        <f t="shared" si="43"/>
        <v>0</v>
      </c>
      <c r="T273" s="391"/>
      <c r="U273" s="458"/>
      <c r="V273" s="458"/>
      <c r="W273" s="458"/>
      <c r="X273" s="458"/>
      <c r="Y273" s="391"/>
      <c r="Z273" s="391"/>
      <c r="AA273" s="173"/>
      <c r="AB273" s="174"/>
      <c r="AC273" s="392"/>
      <c r="AD273" s="392"/>
      <c r="AE273" s="392"/>
      <c r="AF273" s="393"/>
      <c r="AG273" s="393"/>
      <c r="AH273" s="393"/>
      <c r="AI273" s="173"/>
      <c r="AJ273" s="173"/>
      <c r="AK273" s="173"/>
      <c r="AL273" s="394"/>
      <c r="AM273" s="173"/>
      <c r="AN273" s="173"/>
      <c r="AO273" s="387"/>
      <c r="AP273" s="174"/>
      <c r="AQ273" s="174"/>
      <c r="AR273" s="174"/>
      <c r="AS273" s="395"/>
      <c r="AT273" s="396"/>
      <c r="AU273" s="396"/>
      <c r="AV273" s="396"/>
      <c r="AW273" s="396"/>
      <c r="AX273" s="396"/>
      <c r="AY273" s="396"/>
      <c r="AZ273" s="396"/>
      <c r="BA273" s="396"/>
      <c r="BB273" s="397"/>
      <c r="BC273" s="395"/>
      <c r="BD273" s="395"/>
      <c r="BE273" s="281" t="str">
        <f>IF(F273="","",IF(分岐管理シート!D273=1,"","error"))</f>
        <v/>
      </c>
      <c r="BF273" s="282" t="str">
        <f>IF(F273="","",IF(分岐管理シート!E273&gt;0,"","error"))</f>
        <v/>
      </c>
      <c r="BG273" s="283" t="str">
        <f>IF(F273="","",IF(分岐管理シート!G273=0,"error",""))</f>
        <v/>
      </c>
      <c r="BH273" s="283" t="str">
        <f>IF(F273="","",IF(分岐管理シート!H273=0,"error",""))</f>
        <v/>
      </c>
      <c r="BI273" s="284" t="str">
        <f>IF(F273="","",IF(分岐管理シート!I273=2,"","error"))</f>
        <v/>
      </c>
      <c r="BJ273" s="283" t="str">
        <f t="shared" si="34"/>
        <v/>
      </c>
      <c r="BK273" s="283" t="str">
        <f t="shared" si="35"/>
        <v/>
      </c>
      <c r="BL273" s="283" t="str">
        <f>IF(F273="","",IF(AND(分岐管理シート!D273=1,分岐管理シート!K273=1),"","error"))</f>
        <v/>
      </c>
      <c r="BM273" s="281" t="str">
        <f>IF(F273="","",IF(分岐管理シート!L273=2,"","error"))</f>
        <v/>
      </c>
      <c r="BN273" s="283" t="str">
        <f>IF(F273="","",IF(分岐管理シート!M273&lt;1,"error",""))</f>
        <v/>
      </c>
      <c r="BO273" s="283" t="str">
        <f>IF(F273="","",IF(AND(D273="R7_補正",分岐管理シート!M273&lt;12,分岐管理シート!M273&gt;0),"","error"))</f>
        <v/>
      </c>
      <c r="BP273" s="283" t="str">
        <f>IF(AND(分岐管理シート!M273&lt;&gt;1,SUM(分岐管理シート!N273:P273)&gt;0),"error","")</f>
        <v/>
      </c>
      <c r="BQ273" s="282" t="str">
        <f>IF(OR(AND(分岐管理シート!N273=0,OR(分岐管理シート!O273&lt;&gt;0,分岐管理シート!P273&lt;&gt;0)),AND(分岐管理シート!O273=0,分岐管理シート!P273&lt;&gt;0)),"error","")</f>
        <v/>
      </c>
      <c r="BR273" s="285" t="str" cm="1">
        <f t="array" ref="BR273">IF(SUMPRODUCT(COUNTIF(N273:P273,N273:P273))&gt;COUNTA(N273:P273),"error","")</f>
        <v/>
      </c>
      <c r="BS273" s="283" t="str">
        <f t="shared" si="36"/>
        <v/>
      </c>
      <c r="BT273" s="283" t="str">
        <f t="shared" si="37"/>
        <v/>
      </c>
      <c r="BU273" s="283" t="str">
        <f t="shared" si="38"/>
        <v/>
      </c>
      <c r="BV273" s="283" t="str">
        <f t="shared" si="39"/>
        <v/>
      </c>
      <c r="BW273" s="283" t="str">
        <f t="shared" si="42"/>
        <v/>
      </c>
      <c r="BX273" s="283" t="str">
        <f t="shared" si="40"/>
        <v/>
      </c>
      <c r="BY273" s="283" t="str">
        <f>IF(F273="","",IF(PRODUCT(分岐管理シート!AB273:'分岐管理シート'!AE273)=0,"error",""))</f>
        <v/>
      </c>
      <c r="BZ273" s="278" t="str">
        <f>IF(F273="","",IF(AND(AE273="○",分岐管理シート!AF273=0),"error",""))</f>
        <v/>
      </c>
      <c r="CA273" s="283" t="str">
        <f>IF(F273="","",IF(AND(分岐管理シート!AE273&lt;2,実施計画様式!AF273&lt;&gt;""),"error",""))</f>
        <v/>
      </c>
      <c r="CB273" s="282" t="str">
        <f>IF(F273="","",IF(AND(分岐管理シート!D273=1,分岐管理シート!AG273&gt;0,分岐管理シート!AG273&lt;24),"","error"))</f>
        <v/>
      </c>
      <c r="CC273" s="283"/>
      <c r="CD273" s="283" t="str">
        <f>IF(F273="","",IF(OR(分岐管理シート!AI273&lt;14,分岐管理シート!AI273&gt;25,分岐管理シート!AI273&gt;分岐管理シート!AJ273,分岐管理シート!AI273&gt;分岐管理シート!AK273),"error",""))</f>
        <v/>
      </c>
      <c r="CE273" s="283" t="str">
        <f>IF(F273="","",IF(OR(分岐管理シート!AJ273&lt;14,分岐管理シート!AJ273&gt;25,分岐管理シート!AJ273&lt;分岐管理シート!AI273,分岐管理シート!AJ273&gt;分岐管理シート!AK273),"error",""))</f>
        <v/>
      </c>
      <c r="CF273" s="282" t="str">
        <f>IF(F273="","",IF(OR(分岐管理シート!AK273&lt;14,分岐管理シート!AK273&gt;26,分岐管理シート!AK273&lt;分岐管理シート!AI273,分岐管理シート!AK273&lt;分岐管理シート!AJ273),"error",""))</f>
        <v/>
      </c>
      <c r="CG273" s="283" t="str">
        <f>IF(F273="","",IF(AND(AD273="－",分岐管理シート!AK273&gt;25),"error",""))</f>
        <v/>
      </c>
      <c r="CH273" s="283"/>
      <c r="CI273" s="278" t="str">
        <f>IF(F273="","",IF(分岐管理シート!AM273&lt;1,"error",""))</f>
        <v/>
      </c>
      <c r="CJ273" s="283" t="str">
        <f>IF(F273="","",IF(分岐管理シート!AN273&lt;1,"error",""))</f>
        <v/>
      </c>
      <c r="CK273" s="287" t="str">
        <f t="shared" si="41"/>
        <v/>
      </c>
      <c r="CL273" s="283" t="str">
        <f>IF(F273="","",IF(AND(SUM(分岐管理シート!AO273:AR273)&gt;180,分岐管理シート!AS273&lt;1),"error",""))</f>
        <v/>
      </c>
      <c r="CM273" s="283" t="str">
        <f>IF(F273="","",IF(AND(分岐管理シート!D273=1,分岐管理シート!BB273&gt;0,分岐管理シート!BB273&lt;7),"","error"))</f>
        <v/>
      </c>
      <c r="CN273" s="286"/>
      <c r="CO273" s="283" t="str">
        <f>IF(分岐管理シート!BP273=0,"","error")</f>
        <v/>
      </c>
      <c r="CP273" s="340" t="str">
        <f>IF(AND(F273="",SUM(分岐管理シート!D273:BB273)&gt;0),"error","")</f>
        <v/>
      </c>
    </row>
    <row r="274" spans="1:94" ht="55.05" customHeight="1">
      <c r="A274" s="29"/>
      <c r="B274" s="30"/>
      <c r="C274" s="130">
        <v>202</v>
      </c>
      <c r="D274" s="386"/>
      <c r="E274" s="386"/>
      <c r="F274" s="174"/>
      <c r="G274" s="174"/>
      <c r="H274" s="173"/>
      <c r="I274" s="174"/>
      <c r="J274" s="173"/>
      <c r="K274" s="174"/>
      <c r="L274" s="174"/>
      <c r="M274" s="174"/>
      <c r="N274" s="387"/>
      <c r="O274" s="174"/>
      <c r="P274" s="398"/>
      <c r="Q274" s="388"/>
      <c r="R274" s="389">
        <f t="shared" si="33"/>
        <v>0</v>
      </c>
      <c r="S274" s="390">
        <f t="shared" si="43"/>
        <v>0</v>
      </c>
      <c r="T274" s="391"/>
      <c r="U274" s="458"/>
      <c r="V274" s="458"/>
      <c r="W274" s="458"/>
      <c r="X274" s="458"/>
      <c r="Y274" s="391"/>
      <c r="Z274" s="391"/>
      <c r="AA274" s="173"/>
      <c r="AB274" s="174"/>
      <c r="AC274" s="392"/>
      <c r="AD274" s="392"/>
      <c r="AE274" s="392"/>
      <c r="AF274" s="393"/>
      <c r="AG274" s="393"/>
      <c r="AH274" s="393"/>
      <c r="AI274" s="173"/>
      <c r="AJ274" s="173"/>
      <c r="AK274" s="173"/>
      <c r="AL274" s="394"/>
      <c r="AM274" s="173"/>
      <c r="AN274" s="173"/>
      <c r="AO274" s="387"/>
      <c r="AP274" s="174"/>
      <c r="AQ274" s="174"/>
      <c r="AR274" s="174"/>
      <c r="AS274" s="395"/>
      <c r="AT274" s="396"/>
      <c r="AU274" s="396"/>
      <c r="AV274" s="396"/>
      <c r="AW274" s="396"/>
      <c r="AX274" s="396"/>
      <c r="AY274" s="396"/>
      <c r="AZ274" s="396"/>
      <c r="BA274" s="396"/>
      <c r="BB274" s="397"/>
      <c r="BC274" s="395"/>
      <c r="BD274" s="395"/>
      <c r="BE274" s="281" t="str">
        <f>IF(F274="","",IF(分岐管理シート!D274=1,"","error"))</f>
        <v/>
      </c>
      <c r="BF274" s="282" t="str">
        <f>IF(F274="","",IF(分岐管理シート!E274&gt;0,"","error"))</f>
        <v/>
      </c>
      <c r="BG274" s="283" t="str">
        <f>IF(F274="","",IF(分岐管理シート!G274=0,"error",""))</f>
        <v/>
      </c>
      <c r="BH274" s="283" t="str">
        <f>IF(F274="","",IF(分岐管理シート!H274=0,"error",""))</f>
        <v/>
      </c>
      <c r="BI274" s="284" t="str">
        <f>IF(F274="","",IF(分岐管理シート!I274=2,"","error"))</f>
        <v/>
      </c>
      <c r="BJ274" s="283" t="str">
        <f t="shared" si="34"/>
        <v/>
      </c>
      <c r="BK274" s="283" t="str">
        <f t="shared" si="35"/>
        <v/>
      </c>
      <c r="BL274" s="283" t="str">
        <f>IF(F274="","",IF(AND(分岐管理シート!D274=1,分岐管理シート!K274=1),"","error"))</f>
        <v/>
      </c>
      <c r="BM274" s="281" t="str">
        <f>IF(F274="","",IF(分岐管理シート!L274=2,"","error"))</f>
        <v/>
      </c>
      <c r="BN274" s="283" t="str">
        <f>IF(F274="","",IF(分岐管理シート!M274&lt;1,"error",""))</f>
        <v/>
      </c>
      <c r="BO274" s="283" t="str">
        <f>IF(F274="","",IF(AND(D274="R7_補正",分岐管理シート!M274&lt;12,分岐管理シート!M274&gt;0),"","error"))</f>
        <v/>
      </c>
      <c r="BP274" s="283" t="str">
        <f>IF(AND(分岐管理シート!M274&lt;&gt;1,SUM(分岐管理シート!N274:P274)&gt;0),"error","")</f>
        <v/>
      </c>
      <c r="BQ274" s="282" t="str">
        <f>IF(OR(AND(分岐管理シート!N274=0,OR(分岐管理シート!O274&lt;&gt;0,分岐管理シート!P274&lt;&gt;0)),AND(分岐管理シート!O274=0,分岐管理シート!P274&lt;&gt;0)),"error","")</f>
        <v/>
      </c>
      <c r="BR274" s="285" t="str" cm="1">
        <f t="array" ref="BR274">IF(SUMPRODUCT(COUNTIF(N274:P274,N274:P274))&gt;COUNTA(N274:P274),"error","")</f>
        <v/>
      </c>
      <c r="BS274" s="283" t="str">
        <f t="shared" si="36"/>
        <v/>
      </c>
      <c r="BT274" s="283" t="str">
        <f t="shared" si="37"/>
        <v/>
      </c>
      <c r="BU274" s="283" t="str">
        <f t="shared" si="38"/>
        <v/>
      </c>
      <c r="BV274" s="283" t="str">
        <f t="shared" si="39"/>
        <v/>
      </c>
      <c r="BW274" s="283" t="str">
        <f t="shared" si="42"/>
        <v/>
      </c>
      <c r="BX274" s="283" t="str">
        <f t="shared" si="40"/>
        <v/>
      </c>
      <c r="BY274" s="283" t="str">
        <f>IF(F274="","",IF(PRODUCT(分岐管理シート!AB274:'分岐管理シート'!AE274)=0,"error",""))</f>
        <v/>
      </c>
      <c r="BZ274" s="278" t="str">
        <f>IF(F274="","",IF(AND(AE274="○",分岐管理シート!AF274=0),"error",""))</f>
        <v/>
      </c>
      <c r="CA274" s="283" t="str">
        <f>IF(F274="","",IF(AND(分岐管理シート!AE274&lt;2,実施計画様式!AF274&lt;&gt;""),"error",""))</f>
        <v/>
      </c>
      <c r="CB274" s="282" t="str">
        <f>IF(F274="","",IF(AND(分岐管理シート!D274=1,分岐管理シート!AG274&gt;0,分岐管理シート!AG274&lt;24),"","error"))</f>
        <v/>
      </c>
      <c r="CC274" s="283"/>
      <c r="CD274" s="283" t="str">
        <f>IF(F274="","",IF(OR(分岐管理シート!AI274&lt;14,分岐管理シート!AI274&gt;25,分岐管理シート!AI274&gt;分岐管理シート!AJ274,分岐管理シート!AI274&gt;分岐管理シート!AK274),"error",""))</f>
        <v/>
      </c>
      <c r="CE274" s="283" t="str">
        <f>IF(F274="","",IF(OR(分岐管理シート!AJ274&lt;14,分岐管理シート!AJ274&gt;25,分岐管理シート!AJ274&lt;分岐管理シート!AI274,分岐管理シート!AJ274&gt;分岐管理シート!AK274),"error",""))</f>
        <v/>
      </c>
      <c r="CF274" s="282" t="str">
        <f>IF(F274="","",IF(OR(分岐管理シート!AK274&lt;14,分岐管理シート!AK274&gt;26,分岐管理シート!AK274&lt;分岐管理シート!AI274,分岐管理シート!AK274&lt;分岐管理シート!AJ274),"error",""))</f>
        <v/>
      </c>
      <c r="CG274" s="283" t="str">
        <f>IF(F274="","",IF(AND(AD274="－",分岐管理シート!AK274&gt;25),"error",""))</f>
        <v/>
      </c>
      <c r="CH274" s="283"/>
      <c r="CI274" s="278" t="str">
        <f>IF(F274="","",IF(分岐管理シート!AM274&lt;1,"error",""))</f>
        <v/>
      </c>
      <c r="CJ274" s="283" t="str">
        <f>IF(F274="","",IF(分岐管理シート!AN274&lt;1,"error",""))</f>
        <v/>
      </c>
      <c r="CK274" s="287" t="str">
        <f t="shared" si="41"/>
        <v/>
      </c>
      <c r="CL274" s="283" t="str">
        <f>IF(F274="","",IF(AND(SUM(分岐管理シート!AO274:AR274)&gt;180,分岐管理シート!AS274&lt;1),"error",""))</f>
        <v/>
      </c>
      <c r="CM274" s="283" t="str">
        <f>IF(F274="","",IF(AND(分岐管理シート!D274=1,分岐管理シート!BB274&gt;0,分岐管理シート!BB274&lt;7),"","error"))</f>
        <v/>
      </c>
      <c r="CN274" s="286"/>
      <c r="CO274" s="283" t="str">
        <f>IF(分岐管理シート!BP274=0,"","error")</f>
        <v/>
      </c>
      <c r="CP274" s="340" t="str">
        <f>IF(AND(F274="",SUM(分岐管理シート!D274:BB274)&gt;0),"error","")</f>
        <v/>
      </c>
    </row>
    <row r="275" spans="1:94" ht="55.05" customHeight="1">
      <c r="A275" s="29"/>
      <c r="B275" s="30"/>
      <c r="C275" s="130">
        <v>203</v>
      </c>
      <c r="D275" s="386"/>
      <c r="E275" s="386"/>
      <c r="F275" s="174"/>
      <c r="G275" s="174"/>
      <c r="H275" s="173"/>
      <c r="I275" s="174"/>
      <c r="J275" s="173"/>
      <c r="K275" s="174"/>
      <c r="L275" s="174"/>
      <c r="M275" s="174"/>
      <c r="N275" s="387"/>
      <c r="O275" s="174"/>
      <c r="P275" s="174"/>
      <c r="Q275" s="388"/>
      <c r="R275" s="389">
        <f t="shared" si="33"/>
        <v>0</v>
      </c>
      <c r="S275" s="390">
        <f t="shared" si="43"/>
        <v>0</v>
      </c>
      <c r="T275" s="391"/>
      <c r="U275" s="458"/>
      <c r="V275" s="458"/>
      <c r="W275" s="458"/>
      <c r="X275" s="458"/>
      <c r="Y275" s="391"/>
      <c r="Z275" s="391"/>
      <c r="AA275" s="173"/>
      <c r="AB275" s="174"/>
      <c r="AC275" s="392"/>
      <c r="AD275" s="392"/>
      <c r="AE275" s="392"/>
      <c r="AF275" s="393"/>
      <c r="AG275" s="393"/>
      <c r="AH275" s="393"/>
      <c r="AI275" s="173"/>
      <c r="AJ275" s="173"/>
      <c r="AK275" s="173"/>
      <c r="AL275" s="394"/>
      <c r="AM275" s="173"/>
      <c r="AN275" s="173"/>
      <c r="AO275" s="387"/>
      <c r="AP275" s="174"/>
      <c r="AQ275" s="174"/>
      <c r="AR275" s="174"/>
      <c r="AS275" s="395"/>
      <c r="AT275" s="396"/>
      <c r="AU275" s="396"/>
      <c r="AV275" s="396"/>
      <c r="AW275" s="396"/>
      <c r="AX275" s="396"/>
      <c r="AY275" s="396"/>
      <c r="AZ275" s="396"/>
      <c r="BA275" s="396"/>
      <c r="BB275" s="397"/>
      <c r="BC275" s="395"/>
      <c r="BD275" s="395"/>
      <c r="BE275" s="281" t="str">
        <f>IF(F275="","",IF(分岐管理シート!D275=1,"","error"))</f>
        <v/>
      </c>
      <c r="BF275" s="282" t="str">
        <f>IF(F275="","",IF(分岐管理シート!E275&gt;0,"","error"))</f>
        <v/>
      </c>
      <c r="BG275" s="283" t="str">
        <f>IF(F275="","",IF(分岐管理シート!G275=0,"error",""))</f>
        <v/>
      </c>
      <c r="BH275" s="283" t="str">
        <f>IF(F275="","",IF(分岐管理シート!H275=0,"error",""))</f>
        <v/>
      </c>
      <c r="BI275" s="284" t="str">
        <f>IF(F275="","",IF(分岐管理シート!I275=2,"","error"))</f>
        <v/>
      </c>
      <c r="BJ275" s="283" t="str">
        <f t="shared" si="34"/>
        <v/>
      </c>
      <c r="BK275" s="283" t="str">
        <f t="shared" si="35"/>
        <v/>
      </c>
      <c r="BL275" s="283" t="str">
        <f>IF(F275="","",IF(AND(分岐管理シート!D275=1,分岐管理シート!K275=1),"","error"))</f>
        <v/>
      </c>
      <c r="BM275" s="281" t="str">
        <f>IF(F275="","",IF(分岐管理シート!L275=2,"","error"))</f>
        <v/>
      </c>
      <c r="BN275" s="283" t="str">
        <f>IF(F275="","",IF(分岐管理シート!M275&lt;1,"error",""))</f>
        <v/>
      </c>
      <c r="BO275" s="283" t="str">
        <f>IF(F275="","",IF(AND(D275="R7_補正",分岐管理シート!M275&lt;12,分岐管理シート!M275&gt;0),"","error"))</f>
        <v/>
      </c>
      <c r="BP275" s="283" t="str">
        <f>IF(AND(分岐管理シート!M275&lt;&gt;1,SUM(分岐管理シート!N275:P275)&gt;0),"error","")</f>
        <v/>
      </c>
      <c r="BQ275" s="282" t="str">
        <f>IF(OR(AND(分岐管理シート!N275=0,OR(分岐管理シート!O275&lt;&gt;0,分岐管理シート!P275&lt;&gt;0)),AND(分岐管理シート!O275=0,分岐管理シート!P275&lt;&gt;0)),"error","")</f>
        <v/>
      </c>
      <c r="BR275" s="285" t="str" cm="1">
        <f t="array" ref="BR275">IF(SUMPRODUCT(COUNTIF(N275:P275,N275:P275))&gt;COUNTA(N275:P275),"error","")</f>
        <v/>
      </c>
      <c r="BS275" s="283" t="str">
        <f t="shared" si="36"/>
        <v/>
      </c>
      <c r="BT275" s="283" t="str">
        <f t="shared" si="37"/>
        <v/>
      </c>
      <c r="BU275" s="283" t="str">
        <f t="shared" si="38"/>
        <v/>
      </c>
      <c r="BV275" s="283" t="str">
        <f t="shared" si="39"/>
        <v/>
      </c>
      <c r="BW275" s="283" t="str">
        <f t="shared" si="42"/>
        <v/>
      </c>
      <c r="BX275" s="283" t="str">
        <f t="shared" si="40"/>
        <v/>
      </c>
      <c r="BY275" s="283" t="str">
        <f>IF(F275="","",IF(PRODUCT(分岐管理シート!AB275:'分岐管理シート'!AE275)=0,"error",""))</f>
        <v/>
      </c>
      <c r="BZ275" s="278" t="str">
        <f>IF(F275="","",IF(AND(AE275="○",分岐管理シート!AF275=0),"error",""))</f>
        <v/>
      </c>
      <c r="CA275" s="283" t="str">
        <f>IF(F275="","",IF(AND(分岐管理シート!AE275&lt;2,実施計画様式!AF275&lt;&gt;""),"error",""))</f>
        <v/>
      </c>
      <c r="CB275" s="282" t="str">
        <f>IF(F275="","",IF(AND(分岐管理シート!D275=1,分岐管理シート!AG275&gt;0,分岐管理シート!AG275&lt;24),"","error"))</f>
        <v/>
      </c>
      <c r="CC275" s="283"/>
      <c r="CD275" s="283" t="str">
        <f>IF(F275="","",IF(OR(分岐管理シート!AI275&lt;14,分岐管理シート!AI275&gt;25,分岐管理シート!AI275&gt;分岐管理シート!AJ275,分岐管理シート!AI275&gt;分岐管理シート!AK275),"error",""))</f>
        <v/>
      </c>
      <c r="CE275" s="283" t="str">
        <f>IF(F275="","",IF(OR(分岐管理シート!AJ275&lt;14,分岐管理シート!AJ275&gt;25,分岐管理シート!AJ275&lt;分岐管理シート!AI275,分岐管理シート!AJ275&gt;分岐管理シート!AK275),"error",""))</f>
        <v/>
      </c>
      <c r="CF275" s="282" t="str">
        <f>IF(F275="","",IF(OR(分岐管理シート!AK275&lt;14,分岐管理シート!AK275&gt;26,分岐管理シート!AK275&lt;分岐管理シート!AI275,分岐管理シート!AK275&lt;分岐管理シート!AJ275),"error",""))</f>
        <v/>
      </c>
      <c r="CG275" s="283" t="str">
        <f>IF(F275="","",IF(AND(AD275="－",分岐管理シート!AK275&gt;25),"error",""))</f>
        <v/>
      </c>
      <c r="CH275" s="283"/>
      <c r="CI275" s="278" t="str">
        <f>IF(F275="","",IF(分岐管理シート!AM275&lt;1,"error",""))</f>
        <v/>
      </c>
      <c r="CJ275" s="283" t="str">
        <f>IF(F275="","",IF(分岐管理シート!AN275&lt;1,"error",""))</f>
        <v/>
      </c>
      <c r="CK275" s="287" t="str">
        <f t="shared" si="41"/>
        <v/>
      </c>
      <c r="CL275" s="283" t="str">
        <f>IF(F275="","",IF(AND(SUM(分岐管理シート!AO275:AR275)&gt;180,分岐管理シート!AS275&lt;1),"error",""))</f>
        <v/>
      </c>
      <c r="CM275" s="283" t="str">
        <f>IF(F275="","",IF(AND(分岐管理シート!D275=1,分岐管理シート!BB275&gt;0,分岐管理シート!BB275&lt;7),"","error"))</f>
        <v/>
      </c>
      <c r="CN275" s="286"/>
      <c r="CO275" s="283" t="str">
        <f>IF(分岐管理シート!BP275=0,"","error")</f>
        <v/>
      </c>
      <c r="CP275" s="340" t="str">
        <f>IF(AND(F275="",SUM(分岐管理シート!D275:BB275)&gt;0),"error","")</f>
        <v/>
      </c>
    </row>
    <row r="276" spans="1:94" ht="55.05" customHeight="1">
      <c r="A276" s="29"/>
      <c r="B276" s="30"/>
      <c r="C276" s="130">
        <v>204</v>
      </c>
      <c r="D276" s="386"/>
      <c r="E276" s="386"/>
      <c r="F276" s="174"/>
      <c r="G276" s="174"/>
      <c r="H276" s="173"/>
      <c r="I276" s="174"/>
      <c r="J276" s="173"/>
      <c r="K276" s="174"/>
      <c r="L276" s="174"/>
      <c r="M276" s="174"/>
      <c r="N276" s="387"/>
      <c r="O276" s="174"/>
      <c r="P276" s="174"/>
      <c r="Q276" s="388"/>
      <c r="R276" s="389">
        <f t="shared" si="33"/>
        <v>0</v>
      </c>
      <c r="S276" s="390">
        <f t="shared" si="43"/>
        <v>0</v>
      </c>
      <c r="T276" s="391"/>
      <c r="U276" s="458"/>
      <c r="V276" s="458"/>
      <c r="W276" s="458"/>
      <c r="X276" s="458"/>
      <c r="Y276" s="391"/>
      <c r="Z276" s="391"/>
      <c r="AA276" s="173"/>
      <c r="AB276" s="174"/>
      <c r="AC276" s="392"/>
      <c r="AD276" s="392"/>
      <c r="AE276" s="392"/>
      <c r="AF276" s="393"/>
      <c r="AG276" s="393"/>
      <c r="AH276" s="393"/>
      <c r="AI276" s="173"/>
      <c r="AJ276" s="173"/>
      <c r="AK276" s="173"/>
      <c r="AL276" s="394"/>
      <c r="AM276" s="173"/>
      <c r="AN276" s="173"/>
      <c r="AO276" s="387"/>
      <c r="AP276" s="174"/>
      <c r="AQ276" s="174"/>
      <c r="AR276" s="174"/>
      <c r="AS276" s="395"/>
      <c r="AT276" s="396"/>
      <c r="AU276" s="396"/>
      <c r="AV276" s="396"/>
      <c r="AW276" s="396"/>
      <c r="AX276" s="396"/>
      <c r="AY276" s="396"/>
      <c r="AZ276" s="396"/>
      <c r="BA276" s="396"/>
      <c r="BB276" s="397"/>
      <c r="BC276" s="395"/>
      <c r="BD276" s="395"/>
      <c r="BE276" s="281" t="str">
        <f>IF(F276="","",IF(分岐管理シート!D276=1,"","error"))</f>
        <v/>
      </c>
      <c r="BF276" s="282" t="str">
        <f>IF(F276="","",IF(分岐管理シート!E276&gt;0,"","error"))</f>
        <v/>
      </c>
      <c r="BG276" s="283" t="str">
        <f>IF(F276="","",IF(分岐管理シート!G276=0,"error",""))</f>
        <v/>
      </c>
      <c r="BH276" s="283" t="str">
        <f>IF(F276="","",IF(分岐管理シート!H276=0,"error",""))</f>
        <v/>
      </c>
      <c r="BI276" s="284" t="str">
        <f>IF(F276="","",IF(分岐管理シート!I276=2,"","error"))</f>
        <v/>
      </c>
      <c r="BJ276" s="283" t="str">
        <f t="shared" si="34"/>
        <v/>
      </c>
      <c r="BK276" s="283" t="str">
        <f t="shared" si="35"/>
        <v/>
      </c>
      <c r="BL276" s="283" t="str">
        <f>IF(F276="","",IF(AND(分岐管理シート!D276=1,分岐管理シート!K276=1),"","error"))</f>
        <v/>
      </c>
      <c r="BM276" s="281" t="str">
        <f>IF(F276="","",IF(分岐管理シート!L276=2,"","error"))</f>
        <v/>
      </c>
      <c r="BN276" s="283" t="str">
        <f>IF(F276="","",IF(分岐管理シート!M276&lt;1,"error",""))</f>
        <v/>
      </c>
      <c r="BO276" s="283" t="str">
        <f>IF(F276="","",IF(AND(D276="R7_補正",分岐管理シート!M276&lt;12,分岐管理シート!M276&gt;0),"","error"))</f>
        <v/>
      </c>
      <c r="BP276" s="283" t="str">
        <f>IF(AND(分岐管理シート!M276&lt;&gt;1,SUM(分岐管理シート!N276:P276)&gt;0),"error","")</f>
        <v/>
      </c>
      <c r="BQ276" s="282" t="str">
        <f>IF(OR(AND(分岐管理シート!N276=0,OR(分岐管理シート!O276&lt;&gt;0,分岐管理シート!P276&lt;&gt;0)),AND(分岐管理シート!O276=0,分岐管理シート!P276&lt;&gt;0)),"error","")</f>
        <v/>
      </c>
      <c r="BR276" s="285" t="str" cm="1">
        <f t="array" ref="BR276">IF(SUMPRODUCT(COUNTIF(N276:P276,N276:P276))&gt;COUNTA(N276:P276),"error","")</f>
        <v/>
      </c>
      <c r="BS276" s="283" t="str">
        <f t="shared" si="36"/>
        <v/>
      </c>
      <c r="BT276" s="283" t="str">
        <f t="shared" si="37"/>
        <v/>
      </c>
      <c r="BU276" s="283" t="str">
        <f t="shared" si="38"/>
        <v/>
      </c>
      <c r="BV276" s="283" t="str">
        <f t="shared" si="39"/>
        <v/>
      </c>
      <c r="BW276" s="283" t="str">
        <f t="shared" si="42"/>
        <v/>
      </c>
      <c r="BX276" s="283" t="str">
        <f t="shared" si="40"/>
        <v/>
      </c>
      <c r="BY276" s="283" t="str">
        <f>IF(F276="","",IF(PRODUCT(分岐管理シート!AB276:'分岐管理シート'!AE276)=0,"error",""))</f>
        <v/>
      </c>
      <c r="BZ276" s="278" t="str">
        <f>IF(F276="","",IF(AND(AE276="○",分岐管理シート!AF276=0),"error",""))</f>
        <v/>
      </c>
      <c r="CA276" s="283" t="str">
        <f>IF(F276="","",IF(AND(分岐管理シート!AE276&lt;2,実施計画様式!AF276&lt;&gt;""),"error",""))</f>
        <v/>
      </c>
      <c r="CB276" s="282" t="str">
        <f>IF(F276="","",IF(AND(分岐管理シート!D276=1,分岐管理シート!AG276&gt;0,分岐管理シート!AG276&lt;24),"","error"))</f>
        <v/>
      </c>
      <c r="CC276" s="283"/>
      <c r="CD276" s="283" t="str">
        <f>IF(F276="","",IF(OR(分岐管理シート!AI276&lt;14,分岐管理シート!AI276&gt;25,分岐管理シート!AI276&gt;分岐管理シート!AJ276,分岐管理シート!AI276&gt;分岐管理シート!AK276),"error",""))</f>
        <v/>
      </c>
      <c r="CE276" s="283" t="str">
        <f>IF(F276="","",IF(OR(分岐管理シート!AJ276&lt;14,分岐管理シート!AJ276&gt;25,分岐管理シート!AJ276&lt;分岐管理シート!AI276,分岐管理シート!AJ276&gt;分岐管理シート!AK276),"error",""))</f>
        <v/>
      </c>
      <c r="CF276" s="282" t="str">
        <f>IF(F276="","",IF(OR(分岐管理シート!AK276&lt;14,分岐管理シート!AK276&gt;26,分岐管理シート!AK276&lt;分岐管理シート!AI276,分岐管理シート!AK276&lt;分岐管理シート!AJ276),"error",""))</f>
        <v/>
      </c>
      <c r="CG276" s="283" t="str">
        <f>IF(F276="","",IF(AND(AD276="－",分岐管理シート!AK276&gt;25),"error",""))</f>
        <v/>
      </c>
      <c r="CH276" s="283"/>
      <c r="CI276" s="278" t="str">
        <f>IF(F276="","",IF(分岐管理シート!AM276&lt;1,"error",""))</f>
        <v/>
      </c>
      <c r="CJ276" s="283" t="str">
        <f>IF(F276="","",IF(分岐管理シート!AN276&lt;1,"error",""))</f>
        <v/>
      </c>
      <c r="CK276" s="287" t="str">
        <f t="shared" si="41"/>
        <v/>
      </c>
      <c r="CL276" s="283" t="str">
        <f>IF(F276="","",IF(AND(SUM(分岐管理シート!AO276:AR276)&gt;180,分岐管理シート!AS276&lt;1),"error",""))</f>
        <v/>
      </c>
      <c r="CM276" s="283" t="str">
        <f>IF(F276="","",IF(AND(分岐管理シート!D276=1,分岐管理シート!BB276&gt;0,分岐管理シート!BB276&lt;7),"","error"))</f>
        <v/>
      </c>
      <c r="CN276" s="286"/>
      <c r="CO276" s="283" t="str">
        <f>IF(分岐管理シート!BP276=0,"","error")</f>
        <v/>
      </c>
      <c r="CP276" s="340" t="str">
        <f>IF(AND(F276="",SUM(分岐管理シート!D276:BB276)&gt;0),"error","")</f>
        <v/>
      </c>
    </row>
    <row r="277" spans="1:94" ht="55.05" customHeight="1">
      <c r="A277" s="29"/>
      <c r="B277" s="30"/>
      <c r="C277" s="130">
        <v>205</v>
      </c>
      <c r="D277" s="386"/>
      <c r="E277" s="386"/>
      <c r="F277" s="174"/>
      <c r="G277" s="174"/>
      <c r="H277" s="173"/>
      <c r="I277" s="174"/>
      <c r="J277" s="173"/>
      <c r="K277" s="174"/>
      <c r="L277" s="174"/>
      <c r="M277" s="174"/>
      <c r="N277" s="387"/>
      <c r="O277" s="174"/>
      <c r="P277" s="398"/>
      <c r="Q277" s="388"/>
      <c r="R277" s="389">
        <f t="shared" si="33"/>
        <v>0</v>
      </c>
      <c r="S277" s="390">
        <f t="shared" si="43"/>
        <v>0</v>
      </c>
      <c r="T277" s="391"/>
      <c r="U277" s="458"/>
      <c r="V277" s="458"/>
      <c r="W277" s="458"/>
      <c r="X277" s="458"/>
      <c r="Y277" s="391"/>
      <c r="Z277" s="391"/>
      <c r="AA277" s="173"/>
      <c r="AB277" s="174"/>
      <c r="AC277" s="392"/>
      <c r="AD277" s="392"/>
      <c r="AE277" s="392"/>
      <c r="AF277" s="393"/>
      <c r="AG277" s="393"/>
      <c r="AH277" s="393"/>
      <c r="AI277" s="173"/>
      <c r="AJ277" s="173"/>
      <c r="AK277" s="173"/>
      <c r="AL277" s="394"/>
      <c r="AM277" s="173"/>
      <c r="AN277" s="173"/>
      <c r="AO277" s="387"/>
      <c r="AP277" s="174"/>
      <c r="AQ277" s="174"/>
      <c r="AR277" s="174"/>
      <c r="AS277" s="395"/>
      <c r="AT277" s="396"/>
      <c r="AU277" s="396"/>
      <c r="AV277" s="396"/>
      <c r="AW277" s="396"/>
      <c r="AX277" s="396"/>
      <c r="AY277" s="396"/>
      <c r="AZ277" s="396"/>
      <c r="BA277" s="396"/>
      <c r="BB277" s="397"/>
      <c r="BC277" s="395"/>
      <c r="BD277" s="395"/>
      <c r="BE277" s="281" t="str">
        <f>IF(F277="","",IF(分岐管理シート!D277=1,"","error"))</f>
        <v/>
      </c>
      <c r="BF277" s="282" t="str">
        <f>IF(F277="","",IF(分岐管理シート!E277&gt;0,"","error"))</f>
        <v/>
      </c>
      <c r="BG277" s="283" t="str">
        <f>IF(F277="","",IF(分岐管理シート!G277=0,"error",""))</f>
        <v/>
      </c>
      <c r="BH277" s="283" t="str">
        <f>IF(F277="","",IF(分岐管理シート!H277=0,"error",""))</f>
        <v/>
      </c>
      <c r="BI277" s="284" t="str">
        <f>IF(F277="","",IF(分岐管理シート!I277=2,"","error"))</f>
        <v/>
      </c>
      <c r="BJ277" s="283" t="str">
        <f t="shared" si="34"/>
        <v/>
      </c>
      <c r="BK277" s="283" t="str">
        <f t="shared" si="35"/>
        <v/>
      </c>
      <c r="BL277" s="283" t="str">
        <f>IF(F277="","",IF(AND(分岐管理シート!D277=1,分岐管理シート!K277=1),"","error"))</f>
        <v/>
      </c>
      <c r="BM277" s="281" t="str">
        <f>IF(F277="","",IF(分岐管理シート!L277=2,"","error"))</f>
        <v/>
      </c>
      <c r="BN277" s="283" t="str">
        <f>IF(F277="","",IF(分岐管理シート!M277&lt;1,"error",""))</f>
        <v/>
      </c>
      <c r="BO277" s="283" t="str">
        <f>IF(F277="","",IF(AND(D277="R7_補正",分岐管理シート!M277&lt;12,分岐管理シート!M277&gt;0),"","error"))</f>
        <v/>
      </c>
      <c r="BP277" s="283" t="str">
        <f>IF(AND(分岐管理シート!M277&lt;&gt;1,SUM(分岐管理シート!N277:P277)&gt;0),"error","")</f>
        <v/>
      </c>
      <c r="BQ277" s="282" t="str">
        <f>IF(OR(AND(分岐管理シート!N277=0,OR(分岐管理シート!O277&lt;&gt;0,分岐管理シート!P277&lt;&gt;0)),AND(分岐管理シート!O277=0,分岐管理シート!P277&lt;&gt;0)),"error","")</f>
        <v/>
      </c>
      <c r="BR277" s="285" t="str" cm="1">
        <f t="array" ref="BR277">IF(SUMPRODUCT(COUNTIF(N277:P277,N277:P277))&gt;COUNTA(N277:P277),"error","")</f>
        <v/>
      </c>
      <c r="BS277" s="283" t="str">
        <f t="shared" si="36"/>
        <v/>
      </c>
      <c r="BT277" s="283" t="str">
        <f t="shared" si="37"/>
        <v/>
      </c>
      <c r="BU277" s="283" t="str">
        <f t="shared" si="38"/>
        <v/>
      </c>
      <c r="BV277" s="283" t="str">
        <f t="shared" si="39"/>
        <v/>
      </c>
      <c r="BW277" s="283" t="str">
        <f t="shared" si="42"/>
        <v/>
      </c>
      <c r="BX277" s="283" t="str">
        <f t="shared" si="40"/>
        <v/>
      </c>
      <c r="BY277" s="283" t="str">
        <f>IF(F277="","",IF(PRODUCT(分岐管理シート!AB277:'分岐管理シート'!AE277)=0,"error",""))</f>
        <v/>
      </c>
      <c r="BZ277" s="278" t="str">
        <f>IF(F277="","",IF(AND(AE277="○",分岐管理シート!AF277=0),"error",""))</f>
        <v/>
      </c>
      <c r="CA277" s="283" t="str">
        <f>IF(F277="","",IF(AND(分岐管理シート!AE277&lt;2,実施計画様式!AF277&lt;&gt;""),"error",""))</f>
        <v/>
      </c>
      <c r="CB277" s="282" t="str">
        <f>IF(F277="","",IF(AND(分岐管理シート!D277=1,分岐管理シート!AG277&gt;0,分岐管理シート!AG277&lt;24),"","error"))</f>
        <v/>
      </c>
      <c r="CC277" s="283"/>
      <c r="CD277" s="283" t="str">
        <f>IF(F277="","",IF(OR(分岐管理シート!AI277&lt;14,分岐管理シート!AI277&gt;25,分岐管理シート!AI277&gt;分岐管理シート!AJ277,分岐管理シート!AI277&gt;分岐管理シート!AK277),"error",""))</f>
        <v/>
      </c>
      <c r="CE277" s="283" t="str">
        <f>IF(F277="","",IF(OR(分岐管理シート!AJ277&lt;14,分岐管理シート!AJ277&gt;25,分岐管理シート!AJ277&lt;分岐管理シート!AI277,分岐管理シート!AJ277&gt;分岐管理シート!AK277),"error",""))</f>
        <v/>
      </c>
      <c r="CF277" s="282" t="str">
        <f>IF(F277="","",IF(OR(分岐管理シート!AK277&lt;14,分岐管理シート!AK277&gt;26,分岐管理シート!AK277&lt;分岐管理シート!AI277,分岐管理シート!AK277&lt;分岐管理シート!AJ277),"error",""))</f>
        <v/>
      </c>
      <c r="CG277" s="283" t="str">
        <f>IF(F277="","",IF(AND(AD277="－",分岐管理シート!AK277&gt;25),"error",""))</f>
        <v/>
      </c>
      <c r="CH277" s="283"/>
      <c r="CI277" s="278" t="str">
        <f>IF(F277="","",IF(分岐管理シート!AM277&lt;1,"error",""))</f>
        <v/>
      </c>
      <c r="CJ277" s="283" t="str">
        <f>IF(F277="","",IF(分岐管理シート!AN277&lt;1,"error",""))</f>
        <v/>
      </c>
      <c r="CK277" s="287" t="str">
        <f t="shared" si="41"/>
        <v/>
      </c>
      <c r="CL277" s="283" t="str">
        <f>IF(F277="","",IF(AND(SUM(分岐管理シート!AO277:AR277)&gt;180,分岐管理シート!AS277&lt;1),"error",""))</f>
        <v/>
      </c>
      <c r="CM277" s="283" t="str">
        <f>IF(F277="","",IF(AND(分岐管理シート!D277=1,分岐管理シート!BB277&gt;0,分岐管理シート!BB277&lt;7),"","error"))</f>
        <v/>
      </c>
      <c r="CN277" s="286"/>
      <c r="CO277" s="283" t="str">
        <f>IF(分岐管理シート!BP277=0,"","error")</f>
        <v/>
      </c>
      <c r="CP277" s="340" t="str">
        <f>IF(AND(F277="",SUM(分岐管理シート!D277:BB277)&gt;0),"error","")</f>
        <v/>
      </c>
    </row>
    <row r="278" spans="1:94" ht="55.05" customHeight="1">
      <c r="A278" s="29"/>
      <c r="B278" s="30"/>
      <c r="C278" s="130">
        <v>206</v>
      </c>
      <c r="D278" s="386"/>
      <c r="E278" s="386"/>
      <c r="F278" s="174"/>
      <c r="G278" s="174"/>
      <c r="H278" s="173"/>
      <c r="I278" s="174"/>
      <c r="J278" s="173"/>
      <c r="K278" s="174"/>
      <c r="L278" s="174"/>
      <c r="M278" s="174"/>
      <c r="N278" s="387"/>
      <c r="O278" s="174"/>
      <c r="P278" s="174"/>
      <c r="Q278" s="388"/>
      <c r="R278" s="389">
        <f t="shared" si="33"/>
        <v>0</v>
      </c>
      <c r="S278" s="390">
        <f t="shared" si="43"/>
        <v>0</v>
      </c>
      <c r="T278" s="391"/>
      <c r="U278" s="458"/>
      <c r="V278" s="458"/>
      <c r="W278" s="458"/>
      <c r="X278" s="458"/>
      <c r="Y278" s="391"/>
      <c r="Z278" s="391"/>
      <c r="AA278" s="173"/>
      <c r="AB278" s="174"/>
      <c r="AC278" s="392"/>
      <c r="AD278" s="392"/>
      <c r="AE278" s="392"/>
      <c r="AF278" s="393"/>
      <c r="AG278" s="393"/>
      <c r="AH278" s="393"/>
      <c r="AI278" s="173"/>
      <c r="AJ278" s="173"/>
      <c r="AK278" s="173"/>
      <c r="AL278" s="394"/>
      <c r="AM278" s="173"/>
      <c r="AN278" s="173"/>
      <c r="AO278" s="387"/>
      <c r="AP278" s="174"/>
      <c r="AQ278" s="174"/>
      <c r="AR278" s="174"/>
      <c r="AS278" s="395"/>
      <c r="AT278" s="396"/>
      <c r="AU278" s="396"/>
      <c r="AV278" s="396"/>
      <c r="AW278" s="396"/>
      <c r="AX278" s="396"/>
      <c r="AY278" s="396"/>
      <c r="AZ278" s="396"/>
      <c r="BA278" s="396"/>
      <c r="BB278" s="397"/>
      <c r="BC278" s="395"/>
      <c r="BD278" s="395"/>
      <c r="BE278" s="281" t="str">
        <f>IF(F278="","",IF(分岐管理シート!D278=1,"","error"))</f>
        <v/>
      </c>
      <c r="BF278" s="282" t="str">
        <f>IF(F278="","",IF(分岐管理シート!E278&gt;0,"","error"))</f>
        <v/>
      </c>
      <c r="BG278" s="283" t="str">
        <f>IF(F278="","",IF(分岐管理シート!G278=0,"error",""))</f>
        <v/>
      </c>
      <c r="BH278" s="283" t="str">
        <f>IF(F278="","",IF(分岐管理シート!H278=0,"error",""))</f>
        <v/>
      </c>
      <c r="BI278" s="284" t="str">
        <f>IF(F278="","",IF(分岐管理シート!I278=2,"","error"))</f>
        <v/>
      </c>
      <c r="BJ278" s="283" t="str">
        <f t="shared" si="34"/>
        <v/>
      </c>
      <c r="BK278" s="283" t="str">
        <f t="shared" si="35"/>
        <v/>
      </c>
      <c r="BL278" s="283" t="str">
        <f>IF(F278="","",IF(AND(分岐管理シート!D278=1,分岐管理シート!K278=1),"","error"))</f>
        <v/>
      </c>
      <c r="BM278" s="281" t="str">
        <f>IF(F278="","",IF(分岐管理シート!L278=2,"","error"))</f>
        <v/>
      </c>
      <c r="BN278" s="283" t="str">
        <f>IF(F278="","",IF(分岐管理シート!M278&lt;1,"error",""))</f>
        <v/>
      </c>
      <c r="BO278" s="283" t="str">
        <f>IF(F278="","",IF(AND(D278="R7_補正",分岐管理シート!M278&lt;12,分岐管理シート!M278&gt;0),"","error"))</f>
        <v/>
      </c>
      <c r="BP278" s="283" t="str">
        <f>IF(AND(分岐管理シート!M278&lt;&gt;1,SUM(分岐管理シート!N278:P278)&gt;0),"error","")</f>
        <v/>
      </c>
      <c r="BQ278" s="282" t="str">
        <f>IF(OR(AND(分岐管理シート!N278=0,OR(分岐管理シート!O278&lt;&gt;0,分岐管理シート!P278&lt;&gt;0)),AND(分岐管理シート!O278=0,分岐管理シート!P278&lt;&gt;0)),"error","")</f>
        <v/>
      </c>
      <c r="BR278" s="285" t="str" cm="1">
        <f t="array" ref="BR278">IF(SUMPRODUCT(COUNTIF(N278:P278,N278:P278))&gt;COUNTA(N278:P278),"error","")</f>
        <v/>
      </c>
      <c r="BS278" s="283" t="str">
        <f t="shared" si="36"/>
        <v/>
      </c>
      <c r="BT278" s="283" t="str">
        <f t="shared" si="37"/>
        <v/>
      </c>
      <c r="BU278" s="283" t="str">
        <f t="shared" si="38"/>
        <v/>
      </c>
      <c r="BV278" s="283" t="str">
        <f t="shared" si="39"/>
        <v/>
      </c>
      <c r="BW278" s="283" t="str">
        <f t="shared" si="42"/>
        <v/>
      </c>
      <c r="BX278" s="283" t="str">
        <f t="shared" si="40"/>
        <v/>
      </c>
      <c r="BY278" s="283" t="str">
        <f>IF(F278="","",IF(PRODUCT(分岐管理シート!AB278:'分岐管理シート'!AE278)=0,"error",""))</f>
        <v/>
      </c>
      <c r="BZ278" s="278" t="str">
        <f>IF(F278="","",IF(AND(AE278="○",分岐管理シート!AF278=0),"error",""))</f>
        <v/>
      </c>
      <c r="CA278" s="283" t="str">
        <f>IF(F278="","",IF(AND(分岐管理シート!AE278&lt;2,実施計画様式!AF278&lt;&gt;""),"error",""))</f>
        <v/>
      </c>
      <c r="CB278" s="282" t="str">
        <f>IF(F278="","",IF(AND(分岐管理シート!D278=1,分岐管理シート!AG278&gt;0,分岐管理シート!AG278&lt;24),"","error"))</f>
        <v/>
      </c>
      <c r="CC278" s="283"/>
      <c r="CD278" s="283" t="str">
        <f>IF(F278="","",IF(OR(分岐管理シート!AI278&lt;14,分岐管理シート!AI278&gt;25,分岐管理シート!AI278&gt;分岐管理シート!AJ278,分岐管理シート!AI278&gt;分岐管理シート!AK278),"error",""))</f>
        <v/>
      </c>
      <c r="CE278" s="283" t="str">
        <f>IF(F278="","",IF(OR(分岐管理シート!AJ278&lt;14,分岐管理シート!AJ278&gt;25,分岐管理シート!AJ278&lt;分岐管理シート!AI278,分岐管理シート!AJ278&gt;分岐管理シート!AK278),"error",""))</f>
        <v/>
      </c>
      <c r="CF278" s="282" t="str">
        <f>IF(F278="","",IF(OR(分岐管理シート!AK278&lt;14,分岐管理シート!AK278&gt;26,分岐管理シート!AK278&lt;分岐管理シート!AI278,分岐管理シート!AK278&lt;分岐管理シート!AJ278),"error",""))</f>
        <v/>
      </c>
      <c r="CG278" s="283" t="str">
        <f>IF(F278="","",IF(AND(AD278="－",分岐管理シート!AK278&gt;25),"error",""))</f>
        <v/>
      </c>
      <c r="CH278" s="283"/>
      <c r="CI278" s="278" t="str">
        <f>IF(F278="","",IF(分岐管理シート!AM278&lt;1,"error",""))</f>
        <v/>
      </c>
      <c r="CJ278" s="283" t="str">
        <f>IF(F278="","",IF(分岐管理シート!AN278&lt;1,"error",""))</f>
        <v/>
      </c>
      <c r="CK278" s="287" t="str">
        <f t="shared" si="41"/>
        <v/>
      </c>
      <c r="CL278" s="283" t="str">
        <f>IF(F278="","",IF(AND(SUM(分岐管理シート!AO278:AR278)&gt;180,分岐管理シート!AS278&lt;1),"error",""))</f>
        <v/>
      </c>
      <c r="CM278" s="283" t="str">
        <f>IF(F278="","",IF(AND(分岐管理シート!D278=1,分岐管理シート!BB278&gt;0,分岐管理シート!BB278&lt;7),"","error"))</f>
        <v/>
      </c>
      <c r="CN278" s="286"/>
      <c r="CO278" s="283" t="str">
        <f>IF(分岐管理シート!BP278=0,"","error")</f>
        <v/>
      </c>
      <c r="CP278" s="340" t="str">
        <f>IF(AND(F278="",SUM(分岐管理シート!D278:BB278)&gt;0),"error","")</f>
        <v/>
      </c>
    </row>
    <row r="279" spans="1:94" ht="55.05" customHeight="1">
      <c r="A279" s="29"/>
      <c r="B279" s="30"/>
      <c r="C279" s="130">
        <v>207</v>
      </c>
      <c r="D279" s="386"/>
      <c r="E279" s="386"/>
      <c r="F279" s="174"/>
      <c r="G279" s="174"/>
      <c r="H279" s="173"/>
      <c r="I279" s="174"/>
      <c r="J279" s="173"/>
      <c r="K279" s="174"/>
      <c r="L279" s="174"/>
      <c r="M279" s="174"/>
      <c r="N279" s="387"/>
      <c r="O279" s="174"/>
      <c r="P279" s="174"/>
      <c r="Q279" s="388"/>
      <c r="R279" s="389">
        <f t="shared" si="33"/>
        <v>0</v>
      </c>
      <c r="S279" s="390">
        <f t="shared" si="43"/>
        <v>0</v>
      </c>
      <c r="T279" s="391"/>
      <c r="U279" s="458"/>
      <c r="V279" s="458"/>
      <c r="W279" s="458"/>
      <c r="X279" s="458"/>
      <c r="Y279" s="391"/>
      <c r="Z279" s="391"/>
      <c r="AA279" s="173"/>
      <c r="AB279" s="174"/>
      <c r="AC279" s="392"/>
      <c r="AD279" s="392"/>
      <c r="AE279" s="392"/>
      <c r="AF279" s="393"/>
      <c r="AG279" s="393"/>
      <c r="AH279" s="393"/>
      <c r="AI279" s="173"/>
      <c r="AJ279" s="173"/>
      <c r="AK279" s="173"/>
      <c r="AL279" s="394"/>
      <c r="AM279" s="173"/>
      <c r="AN279" s="173"/>
      <c r="AO279" s="387"/>
      <c r="AP279" s="174"/>
      <c r="AQ279" s="174"/>
      <c r="AR279" s="174"/>
      <c r="AS279" s="395"/>
      <c r="AT279" s="396"/>
      <c r="AU279" s="396"/>
      <c r="AV279" s="396"/>
      <c r="AW279" s="396"/>
      <c r="AX279" s="396"/>
      <c r="AY279" s="396"/>
      <c r="AZ279" s="396"/>
      <c r="BA279" s="396"/>
      <c r="BB279" s="397"/>
      <c r="BC279" s="395"/>
      <c r="BD279" s="395"/>
      <c r="BE279" s="281" t="str">
        <f>IF(F279="","",IF(分岐管理シート!D279=1,"","error"))</f>
        <v/>
      </c>
      <c r="BF279" s="282" t="str">
        <f>IF(F279="","",IF(分岐管理シート!E279&gt;0,"","error"))</f>
        <v/>
      </c>
      <c r="BG279" s="283" t="str">
        <f>IF(F279="","",IF(分岐管理シート!G279=0,"error",""))</f>
        <v/>
      </c>
      <c r="BH279" s="283" t="str">
        <f>IF(F279="","",IF(分岐管理シート!H279=0,"error",""))</f>
        <v/>
      </c>
      <c r="BI279" s="284" t="str">
        <f>IF(F279="","",IF(分岐管理シート!I279=2,"","error"))</f>
        <v/>
      </c>
      <c r="BJ279" s="283" t="str">
        <f t="shared" si="34"/>
        <v/>
      </c>
      <c r="BK279" s="283" t="str">
        <f t="shared" si="35"/>
        <v/>
      </c>
      <c r="BL279" s="283" t="str">
        <f>IF(F279="","",IF(AND(分岐管理シート!D279=1,分岐管理シート!K279=1),"","error"))</f>
        <v/>
      </c>
      <c r="BM279" s="281" t="str">
        <f>IF(F279="","",IF(分岐管理シート!L279=2,"","error"))</f>
        <v/>
      </c>
      <c r="BN279" s="283" t="str">
        <f>IF(F279="","",IF(分岐管理シート!M279&lt;1,"error",""))</f>
        <v/>
      </c>
      <c r="BO279" s="283" t="str">
        <f>IF(F279="","",IF(AND(D279="R7_補正",分岐管理シート!M279&lt;12,分岐管理シート!M279&gt;0),"","error"))</f>
        <v/>
      </c>
      <c r="BP279" s="283" t="str">
        <f>IF(AND(分岐管理シート!M279&lt;&gt;1,SUM(分岐管理シート!N279:P279)&gt;0),"error","")</f>
        <v/>
      </c>
      <c r="BQ279" s="282" t="str">
        <f>IF(OR(AND(分岐管理シート!N279=0,OR(分岐管理シート!O279&lt;&gt;0,分岐管理シート!P279&lt;&gt;0)),AND(分岐管理シート!O279=0,分岐管理シート!P279&lt;&gt;0)),"error","")</f>
        <v/>
      </c>
      <c r="BR279" s="285" t="str" cm="1">
        <f t="array" ref="BR279">IF(SUMPRODUCT(COUNTIF(N279:P279,N279:P279))&gt;COUNTA(N279:P279),"error","")</f>
        <v/>
      </c>
      <c r="BS279" s="283" t="str">
        <f t="shared" si="36"/>
        <v/>
      </c>
      <c r="BT279" s="283" t="str">
        <f t="shared" si="37"/>
        <v/>
      </c>
      <c r="BU279" s="283" t="str">
        <f t="shared" si="38"/>
        <v/>
      </c>
      <c r="BV279" s="283" t="str">
        <f t="shared" si="39"/>
        <v/>
      </c>
      <c r="BW279" s="283" t="str">
        <f t="shared" si="42"/>
        <v/>
      </c>
      <c r="BX279" s="283" t="str">
        <f t="shared" si="40"/>
        <v/>
      </c>
      <c r="BY279" s="283" t="str">
        <f>IF(F279="","",IF(PRODUCT(分岐管理シート!AB279:'分岐管理シート'!AE279)=0,"error",""))</f>
        <v/>
      </c>
      <c r="BZ279" s="278" t="str">
        <f>IF(F279="","",IF(AND(AE279="○",分岐管理シート!AF279=0),"error",""))</f>
        <v/>
      </c>
      <c r="CA279" s="283" t="str">
        <f>IF(F279="","",IF(AND(分岐管理シート!AE279&lt;2,実施計画様式!AF279&lt;&gt;""),"error",""))</f>
        <v/>
      </c>
      <c r="CB279" s="282" t="str">
        <f>IF(F279="","",IF(AND(分岐管理シート!D279=1,分岐管理シート!AG279&gt;0,分岐管理シート!AG279&lt;24),"","error"))</f>
        <v/>
      </c>
      <c r="CC279" s="283"/>
      <c r="CD279" s="283" t="str">
        <f>IF(F279="","",IF(OR(分岐管理シート!AI279&lt;14,分岐管理シート!AI279&gt;25,分岐管理シート!AI279&gt;分岐管理シート!AJ279,分岐管理シート!AI279&gt;分岐管理シート!AK279),"error",""))</f>
        <v/>
      </c>
      <c r="CE279" s="283" t="str">
        <f>IF(F279="","",IF(OR(分岐管理シート!AJ279&lt;14,分岐管理シート!AJ279&gt;25,分岐管理シート!AJ279&lt;分岐管理シート!AI279,分岐管理シート!AJ279&gt;分岐管理シート!AK279),"error",""))</f>
        <v/>
      </c>
      <c r="CF279" s="282" t="str">
        <f>IF(F279="","",IF(OR(分岐管理シート!AK279&lt;14,分岐管理シート!AK279&gt;26,分岐管理シート!AK279&lt;分岐管理シート!AI279,分岐管理シート!AK279&lt;分岐管理シート!AJ279),"error",""))</f>
        <v/>
      </c>
      <c r="CG279" s="283" t="str">
        <f>IF(F279="","",IF(AND(AD279="－",分岐管理シート!AK279&gt;25),"error",""))</f>
        <v/>
      </c>
      <c r="CH279" s="283"/>
      <c r="CI279" s="278" t="str">
        <f>IF(F279="","",IF(分岐管理シート!AM279&lt;1,"error",""))</f>
        <v/>
      </c>
      <c r="CJ279" s="283" t="str">
        <f>IF(F279="","",IF(分岐管理シート!AN279&lt;1,"error",""))</f>
        <v/>
      </c>
      <c r="CK279" s="287" t="str">
        <f t="shared" si="41"/>
        <v/>
      </c>
      <c r="CL279" s="283" t="str">
        <f>IF(F279="","",IF(AND(SUM(分岐管理シート!AO279:AR279)&gt;180,分岐管理シート!AS279&lt;1),"error",""))</f>
        <v/>
      </c>
      <c r="CM279" s="283" t="str">
        <f>IF(F279="","",IF(AND(分岐管理シート!D279=1,分岐管理シート!BB279&gt;0,分岐管理シート!BB279&lt;7),"","error"))</f>
        <v/>
      </c>
      <c r="CN279" s="286"/>
      <c r="CO279" s="283" t="str">
        <f>IF(分岐管理シート!BP279=0,"","error")</f>
        <v/>
      </c>
      <c r="CP279" s="340" t="str">
        <f>IF(AND(F279="",SUM(分岐管理シート!D279:BB279)&gt;0),"error","")</f>
        <v/>
      </c>
    </row>
    <row r="280" spans="1:94" ht="55.05" customHeight="1">
      <c r="A280" s="29"/>
      <c r="B280" s="30"/>
      <c r="C280" s="130">
        <v>208</v>
      </c>
      <c r="D280" s="386"/>
      <c r="E280" s="386"/>
      <c r="F280" s="174"/>
      <c r="G280" s="174"/>
      <c r="H280" s="173"/>
      <c r="I280" s="174"/>
      <c r="J280" s="173"/>
      <c r="K280" s="174"/>
      <c r="L280" s="174"/>
      <c r="M280" s="174"/>
      <c r="N280" s="387"/>
      <c r="O280" s="174"/>
      <c r="P280" s="398"/>
      <c r="Q280" s="388"/>
      <c r="R280" s="389">
        <f t="shared" si="33"/>
        <v>0</v>
      </c>
      <c r="S280" s="390">
        <f t="shared" si="43"/>
        <v>0</v>
      </c>
      <c r="T280" s="391"/>
      <c r="U280" s="458"/>
      <c r="V280" s="458"/>
      <c r="W280" s="458"/>
      <c r="X280" s="458"/>
      <c r="Y280" s="391"/>
      <c r="Z280" s="391"/>
      <c r="AA280" s="173"/>
      <c r="AB280" s="174"/>
      <c r="AC280" s="392"/>
      <c r="AD280" s="392"/>
      <c r="AE280" s="392"/>
      <c r="AF280" s="393"/>
      <c r="AG280" s="393"/>
      <c r="AH280" s="393"/>
      <c r="AI280" s="173"/>
      <c r="AJ280" s="173"/>
      <c r="AK280" s="173"/>
      <c r="AL280" s="394"/>
      <c r="AM280" s="173"/>
      <c r="AN280" s="173"/>
      <c r="AO280" s="387"/>
      <c r="AP280" s="174"/>
      <c r="AQ280" s="174"/>
      <c r="AR280" s="174"/>
      <c r="AS280" s="395"/>
      <c r="AT280" s="396"/>
      <c r="AU280" s="396"/>
      <c r="AV280" s="396"/>
      <c r="AW280" s="396"/>
      <c r="AX280" s="396"/>
      <c r="AY280" s="396"/>
      <c r="AZ280" s="396"/>
      <c r="BA280" s="396"/>
      <c r="BB280" s="397"/>
      <c r="BC280" s="395"/>
      <c r="BD280" s="395"/>
      <c r="BE280" s="281" t="str">
        <f>IF(F280="","",IF(分岐管理シート!D280=1,"","error"))</f>
        <v/>
      </c>
      <c r="BF280" s="282" t="str">
        <f>IF(F280="","",IF(分岐管理シート!E280&gt;0,"","error"))</f>
        <v/>
      </c>
      <c r="BG280" s="283" t="str">
        <f>IF(F280="","",IF(分岐管理シート!G280=0,"error",""))</f>
        <v/>
      </c>
      <c r="BH280" s="283" t="str">
        <f>IF(F280="","",IF(分岐管理シート!H280=0,"error",""))</f>
        <v/>
      </c>
      <c r="BI280" s="284" t="str">
        <f>IF(F280="","",IF(分岐管理シート!I280=2,"","error"))</f>
        <v/>
      </c>
      <c r="BJ280" s="283" t="str">
        <f t="shared" si="34"/>
        <v/>
      </c>
      <c r="BK280" s="283" t="str">
        <f t="shared" si="35"/>
        <v/>
      </c>
      <c r="BL280" s="283" t="str">
        <f>IF(F280="","",IF(AND(分岐管理シート!D280=1,分岐管理シート!K280=1),"","error"))</f>
        <v/>
      </c>
      <c r="BM280" s="281" t="str">
        <f>IF(F280="","",IF(分岐管理シート!L280=2,"","error"))</f>
        <v/>
      </c>
      <c r="BN280" s="283" t="str">
        <f>IF(F280="","",IF(分岐管理シート!M280&lt;1,"error",""))</f>
        <v/>
      </c>
      <c r="BO280" s="283" t="str">
        <f>IF(F280="","",IF(AND(D280="R7_補正",分岐管理シート!M280&lt;12,分岐管理シート!M280&gt;0),"","error"))</f>
        <v/>
      </c>
      <c r="BP280" s="283" t="str">
        <f>IF(AND(分岐管理シート!M280&lt;&gt;1,SUM(分岐管理シート!N280:P280)&gt;0),"error","")</f>
        <v/>
      </c>
      <c r="BQ280" s="282" t="str">
        <f>IF(OR(AND(分岐管理シート!N280=0,OR(分岐管理シート!O280&lt;&gt;0,分岐管理シート!P280&lt;&gt;0)),AND(分岐管理シート!O280=0,分岐管理シート!P280&lt;&gt;0)),"error","")</f>
        <v/>
      </c>
      <c r="BR280" s="285" t="str" cm="1">
        <f t="array" ref="BR280">IF(SUMPRODUCT(COUNTIF(N280:P280,N280:P280))&gt;COUNTA(N280:P280),"error","")</f>
        <v/>
      </c>
      <c r="BS280" s="283" t="str">
        <f t="shared" si="36"/>
        <v/>
      </c>
      <c r="BT280" s="283" t="str">
        <f t="shared" si="37"/>
        <v/>
      </c>
      <c r="BU280" s="283" t="str">
        <f t="shared" si="38"/>
        <v/>
      </c>
      <c r="BV280" s="283" t="str">
        <f t="shared" si="39"/>
        <v/>
      </c>
      <c r="BW280" s="283" t="str">
        <f t="shared" si="42"/>
        <v/>
      </c>
      <c r="BX280" s="283" t="str">
        <f t="shared" si="40"/>
        <v/>
      </c>
      <c r="BY280" s="283" t="str">
        <f>IF(F280="","",IF(PRODUCT(分岐管理シート!AB280:'分岐管理シート'!AE280)=0,"error",""))</f>
        <v/>
      </c>
      <c r="BZ280" s="278" t="str">
        <f>IF(F280="","",IF(AND(AE280="○",分岐管理シート!AF280=0),"error",""))</f>
        <v/>
      </c>
      <c r="CA280" s="283" t="str">
        <f>IF(F280="","",IF(AND(分岐管理シート!AE280&lt;2,実施計画様式!AF280&lt;&gt;""),"error",""))</f>
        <v/>
      </c>
      <c r="CB280" s="282" t="str">
        <f>IF(F280="","",IF(AND(分岐管理シート!D280=1,分岐管理シート!AG280&gt;0,分岐管理シート!AG280&lt;24),"","error"))</f>
        <v/>
      </c>
      <c r="CC280" s="283"/>
      <c r="CD280" s="283" t="str">
        <f>IF(F280="","",IF(OR(分岐管理シート!AI280&lt;14,分岐管理シート!AI280&gt;25,分岐管理シート!AI280&gt;分岐管理シート!AJ280,分岐管理シート!AI280&gt;分岐管理シート!AK280),"error",""))</f>
        <v/>
      </c>
      <c r="CE280" s="283" t="str">
        <f>IF(F280="","",IF(OR(分岐管理シート!AJ280&lt;14,分岐管理シート!AJ280&gt;25,分岐管理シート!AJ280&lt;分岐管理シート!AI280,分岐管理シート!AJ280&gt;分岐管理シート!AK280),"error",""))</f>
        <v/>
      </c>
      <c r="CF280" s="282" t="str">
        <f>IF(F280="","",IF(OR(分岐管理シート!AK280&lt;14,分岐管理シート!AK280&gt;26,分岐管理シート!AK280&lt;分岐管理シート!AI280,分岐管理シート!AK280&lt;分岐管理シート!AJ280),"error",""))</f>
        <v/>
      </c>
      <c r="CG280" s="283" t="str">
        <f>IF(F280="","",IF(AND(AD280="－",分岐管理シート!AK280&gt;25),"error",""))</f>
        <v/>
      </c>
      <c r="CH280" s="283"/>
      <c r="CI280" s="278" t="str">
        <f>IF(F280="","",IF(分岐管理シート!AM280&lt;1,"error",""))</f>
        <v/>
      </c>
      <c r="CJ280" s="283" t="str">
        <f>IF(F280="","",IF(分岐管理シート!AN280&lt;1,"error",""))</f>
        <v/>
      </c>
      <c r="CK280" s="287" t="str">
        <f t="shared" si="41"/>
        <v/>
      </c>
      <c r="CL280" s="283" t="str">
        <f>IF(F280="","",IF(AND(SUM(分岐管理シート!AO280:AR280)&gt;180,分岐管理シート!AS280&lt;1),"error",""))</f>
        <v/>
      </c>
      <c r="CM280" s="283" t="str">
        <f>IF(F280="","",IF(AND(分岐管理シート!D280=1,分岐管理シート!BB280&gt;0,分岐管理シート!BB280&lt;7),"","error"))</f>
        <v/>
      </c>
      <c r="CN280" s="286"/>
      <c r="CO280" s="283" t="str">
        <f>IF(分岐管理シート!BP280=0,"","error")</f>
        <v/>
      </c>
      <c r="CP280" s="340" t="str">
        <f>IF(AND(F280="",SUM(分岐管理シート!D280:BB280)&gt;0),"error","")</f>
        <v/>
      </c>
    </row>
    <row r="281" spans="1:94" ht="55.05" customHeight="1">
      <c r="A281" s="29"/>
      <c r="B281" s="30"/>
      <c r="C281" s="130">
        <v>209</v>
      </c>
      <c r="D281" s="386"/>
      <c r="E281" s="386"/>
      <c r="F281" s="174"/>
      <c r="G281" s="174"/>
      <c r="H281" s="173"/>
      <c r="I281" s="174"/>
      <c r="J281" s="173"/>
      <c r="K281" s="174"/>
      <c r="L281" s="174"/>
      <c r="M281" s="174"/>
      <c r="N281" s="387"/>
      <c r="O281" s="174"/>
      <c r="P281" s="174"/>
      <c r="Q281" s="388"/>
      <c r="R281" s="389">
        <f t="shared" si="33"/>
        <v>0</v>
      </c>
      <c r="S281" s="390">
        <f t="shared" si="43"/>
        <v>0</v>
      </c>
      <c r="T281" s="391"/>
      <c r="U281" s="458"/>
      <c r="V281" s="458"/>
      <c r="W281" s="458"/>
      <c r="X281" s="458"/>
      <c r="Y281" s="391"/>
      <c r="Z281" s="391"/>
      <c r="AA281" s="173"/>
      <c r="AB281" s="174"/>
      <c r="AC281" s="392"/>
      <c r="AD281" s="392"/>
      <c r="AE281" s="392"/>
      <c r="AF281" s="393"/>
      <c r="AG281" s="393"/>
      <c r="AH281" s="393"/>
      <c r="AI281" s="173"/>
      <c r="AJ281" s="173"/>
      <c r="AK281" s="173"/>
      <c r="AL281" s="394"/>
      <c r="AM281" s="173"/>
      <c r="AN281" s="173"/>
      <c r="AO281" s="387"/>
      <c r="AP281" s="174"/>
      <c r="AQ281" s="174"/>
      <c r="AR281" s="174"/>
      <c r="AS281" s="395"/>
      <c r="AT281" s="396"/>
      <c r="AU281" s="396"/>
      <c r="AV281" s="396"/>
      <c r="AW281" s="396"/>
      <c r="AX281" s="396"/>
      <c r="AY281" s="396"/>
      <c r="AZ281" s="396"/>
      <c r="BA281" s="396"/>
      <c r="BB281" s="397"/>
      <c r="BC281" s="395"/>
      <c r="BD281" s="395"/>
      <c r="BE281" s="281" t="str">
        <f>IF(F281="","",IF(分岐管理シート!D281=1,"","error"))</f>
        <v/>
      </c>
      <c r="BF281" s="282" t="str">
        <f>IF(F281="","",IF(分岐管理シート!E281&gt;0,"","error"))</f>
        <v/>
      </c>
      <c r="BG281" s="283" t="str">
        <f>IF(F281="","",IF(分岐管理シート!G281=0,"error",""))</f>
        <v/>
      </c>
      <c r="BH281" s="283" t="str">
        <f>IF(F281="","",IF(分岐管理シート!H281=0,"error",""))</f>
        <v/>
      </c>
      <c r="BI281" s="284" t="str">
        <f>IF(F281="","",IF(分岐管理シート!I281=2,"","error"))</f>
        <v/>
      </c>
      <c r="BJ281" s="283" t="str">
        <f t="shared" si="34"/>
        <v/>
      </c>
      <c r="BK281" s="283" t="str">
        <f t="shared" si="35"/>
        <v/>
      </c>
      <c r="BL281" s="283" t="str">
        <f>IF(F281="","",IF(AND(分岐管理シート!D281=1,分岐管理シート!K281=1),"","error"))</f>
        <v/>
      </c>
      <c r="BM281" s="281" t="str">
        <f>IF(F281="","",IF(分岐管理シート!L281=2,"","error"))</f>
        <v/>
      </c>
      <c r="BN281" s="283" t="str">
        <f>IF(F281="","",IF(分岐管理シート!M281&lt;1,"error",""))</f>
        <v/>
      </c>
      <c r="BO281" s="283" t="str">
        <f>IF(F281="","",IF(AND(D281="R7_補正",分岐管理シート!M281&lt;12,分岐管理シート!M281&gt;0),"","error"))</f>
        <v/>
      </c>
      <c r="BP281" s="283" t="str">
        <f>IF(AND(分岐管理シート!M281&lt;&gt;1,SUM(分岐管理シート!N281:P281)&gt;0),"error","")</f>
        <v/>
      </c>
      <c r="BQ281" s="282" t="str">
        <f>IF(OR(AND(分岐管理シート!N281=0,OR(分岐管理シート!O281&lt;&gt;0,分岐管理シート!P281&lt;&gt;0)),AND(分岐管理シート!O281=0,分岐管理シート!P281&lt;&gt;0)),"error","")</f>
        <v/>
      </c>
      <c r="BR281" s="285" t="str" cm="1">
        <f t="array" ref="BR281">IF(SUMPRODUCT(COUNTIF(N281:P281,N281:P281))&gt;COUNTA(N281:P281),"error","")</f>
        <v/>
      </c>
      <c r="BS281" s="283" t="str">
        <f t="shared" si="36"/>
        <v/>
      </c>
      <c r="BT281" s="283" t="str">
        <f t="shared" si="37"/>
        <v/>
      </c>
      <c r="BU281" s="283" t="str">
        <f t="shared" si="38"/>
        <v/>
      </c>
      <c r="BV281" s="283" t="str">
        <f t="shared" si="39"/>
        <v/>
      </c>
      <c r="BW281" s="283" t="str">
        <f t="shared" si="42"/>
        <v/>
      </c>
      <c r="BX281" s="283" t="str">
        <f t="shared" si="40"/>
        <v/>
      </c>
      <c r="BY281" s="283" t="str">
        <f>IF(F281="","",IF(PRODUCT(分岐管理シート!AB281:'分岐管理シート'!AE281)=0,"error",""))</f>
        <v/>
      </c>
      <c r="BZ281" s="278" t="str">
        <f>IF(F281="","",IF(AND(AE281="○",分岐管理シート!AF281=0),"error",""))</f>
        <v/>
      </c>
      <c r="CA281" s="283" t="str">
        <f>IF(F281="","",IF(AND(分岐管理シート!AE281&lt;2,実施計画様式!AF281&lt;&gt;""),"error",""))</f>
        <v/>
      </c>
      <c r="CB281" s="282" t="str">
        <f>IF(F281="","",IF(AND(分岐管理シート!D281=1,分岐管理シート!AG281&gt;0,分岐管理シート!AG281&lt;24),"","error"))</f>
        <v/>
      </c>
      <c r="CC281" s="283"/>
      <c r="CD281" s="283" t="str">
        <f>IF(F281="","",IF(OR(分岐管理シート!AI281&lt;14,分岐管理シート!AI281&gt;25,分岐管理シート!AI281&gt;分岐管理シート!AJ281,分岐管理シート!AI281&gt;分岐管理シート!AK281),"error",""))</f>
        <v/>
      </c>
      <c r="CE281" s="283" t="str">
        <f>IF(F281="","",IF(OR(分岐管理シート!AJ281&lt;14,分岐管理シート!AJ281&gt;25,分岐管理シート!AJ281&lt;分岐管理シート!AI281,分岐管理シート!AJ281&gt;分岐管理シート!AK281),"error",""))</f>
        <v/>
      </c>
      <c r="CF281" s="282" t="str">
        <f>IF(F281="","",IF(OR(分岐管理シート!AK281&lt;14,分岐管理シート!AK281&gt;26,分岐管理シート!AK281&lt;分岐管理シート!AI281,分岐管理シート!AK281&lt;分岐管理シート!AJ281),"error",""))</f>
        <v/>
      </c>
      <c r="CG281" s="283" t="str">
        <f>IF(F281="","",IF(AND(AD281="－",分岐管理シート!AK281&gt;25),"error",""))</f>
        <v/>
      </c>
      <c r="CH281" s="283"/>
      <c r="CI281" s="278" t="str">
        <f>IF(F281="","",IF(分岐管理シート!AM281&lt;1,"error",""))</f>
        <v/>
      </c>
      <c r="CJ281" s="283" t="str">
        <f>IF(F281="","",IF(分岐管理シート!AN281&lt;1,"error",""))</f>
        <v/>
      </c>
      <c r="CK281" s="287" t="str">
        <f t="shared" si="41"/>
        <v/>
      </c>
      <c r="CL281" s="283" t="str">
        <f>IF(F281="","",IF(AND(SUM(分岐管理シート!AO281:AR281)&gt;180,分岐管理シート!AS281&lt;1),"error",""))</f>
        <v/>
      </c>
      <c r="CM281" s="283" t="str">
        <f>IF(F281="","",IF(AND(分岐管理シート!D281=1,分岐管理シート!BB281&gt;0,分岐管理シート!BB281&lt;7),"","error"))</f>
        <v/>
      </c>
      <c r="CN281" s="286"/>
      <c r="CO281" s="283" t="str">
        <f>IF(分岐管理シート!BP281=0,"","error")</f>
        <v/>
      </c>
      <c r="CP281" s="340" t="str">
        <f>IF(AND(F281="",SUM(分岐管理シート!D281:BB281)&gt;0),"error","")</f>
        <v/>
      </c>
    </row>
    <row r="282" spans="1:94" ht="55.05" customHeight="1">
      <c r="A282" s="29"/>
      <c r="B282" s="30"/>
      <c r="C282" s="130">
        <v>210</v>
      </c>
      <c r="D282" s="386"/>
      <c r="E282" s="386"/>
      <c r="F282" s="174"/>
      <c r="G282" s="174"/>
      <c r="H282" s="173"/>
      <c r="I282" s="174"/>
      <c r="J282" s="173"/>
      <c r="K282" s="174"/>
      <c r="L282" s="174"/>
      <c r="M282" s="174"/>
      <c r="N282" s="387"/>
      <c r="O282" s="174"/>
      <c r="P282" s="174"/>
      <c r="Q282" s="388"/>
      <c r="R282" s="389">
        <f t="shared" si="33"/>
        <v>0</v>
      </c>
      <c r="S282" s="390">
        <f t="shared" si="43"/>
        <v>0</v>
      </c>
      <c r="T282" s="391"/>
      <c r="U282" s="458"/>
      <c r="V282" s="458"/>
      <c r="W282" s="458"/>
      <c r="X282" s="458"/>
      <c r="Y282" s="391"/>
      <c r="Z282" s="391"/>
      <c r="AA282" s="173"/>
      <c r="AB282" s="174"/>
      <c r="AC282" s="392"/>
      <c r="AD282" s="392"/>
      <c r="AE282" s="392"/>
      <c r="AF282" s="393"/>
      <c r="AG282" s="393"/>
      <c r="AH282" s="393"/>
      <c r="AI282" s="173"/>
      <c r="AJ282" s="173"/>
      <c r="AK282" s="173"/>
      <c r="AL282" s="394"/>
      <c r="AM282" s="173"/>
      <c r="AN282" s="173"/>
      <c r="AO282" s="387"/>
      <c r="AP282" s="174"/>
      <c r="AQ282" s="174"/>
      <c r="AR282" s="174"/>
      <c r="AS282" s="395"/>
      <c r="AT282" s="396"/>
      <c r="AU282" s="396"/>
      <c r="AV282" s="396"/>
      <c r="AW282" s="396"/>
      <c r="AX282" s="396"/>
      <c r="AY282" s="396"/>
      <c r="AZ282" s="396"/>
      <c r="BA282" s="396"/>
      <c r="BB282" s="397"/>
      <c r="BC282" s="395"/>
      <c r="BD282" s="395"/>
      <c r="BE282" s="281" t="str">
        <f>IF(F282="","",IF(分岐管理シート!D282=1,"","error"))</f>
        <v/>
      </c>
      <c r="BF282" s="282" t="str">
        <f>IF(F282="","",IF(分岐管理シート!E282&gt;0,"","error"))</f>
        <v/>
      </c>
      <c r="BG282" s="283" t="str">
        <f>IF(F282="","",IF(分岐管理シート!G282=0,"error",""))</f>
        <v/>
      </c>
      <c r="BH282" s="283" t="str">
        <f>IF(F282="","",IF(分岐管理シート!H282=0,"error",""))</f>
        <v/>
      </c>
      <c r="BI282" s="284" t="str">
        <f>IF(F282="","",IF(分岐管理シート!I282=2,"","error"))</f>
        <v/>
      </c>
      <c r="BJ282" s="283" t="str">
        <f t="shared" si="34"/>
        <v/>
      </c>
      <c r="BK282" s="283" t="str">
        <f t="shared" si="35"/>
        <v/>
      </c>
      <c r="BL282" s="283" t="str">
        <f>IF(F282="","",IF(AND(分岐管理シート!D282=1,分岐管理シート!K282=1),"","error"))</f>
        <v/>
      </c>
      <c r="BM282" s="281" t="str">
        <f>IF(F282="","",IF(分岐管理シート!L282=2,"","error"))</f>
        <v/>
      </c>
      <c r="BN282" s="283" t="str">
        <f>IF(F282="","",IF(分岐管理シート!M282&lt;1,"error",""))</f>
        <v/>
      </c>
      <c r="BO282" s="283" t="str">
        <f>IF(F282="","",IF(AND(D282="R7_補正",分岐管理シート!M282&lt;12,分岐管理シート!M282&gt;0),"","error"))</f>
        <v/>
      </c>
      <c r="BP282" s="283" t="str">
        <f>IF(AND(分岐管理シート!M282&lt;&gt;1,SUM(分岐管理シート!N282:P282)&gt;0),"error","")</f>
        <v/>
      </c>
      <c r="BQ282" s="282" t="str">
        <f>IF(OR(AND(分岐管理シート!N282=0,OR(分岐管理シート!O282&lt;&gt;0,分岐管理シート!P282&lt;&gt;0)),AND(分岐管理シート!O282=0,分岐管理シート!P282&lt;&gt;0)),"error","")</f>
        <v/>
      </c>
      <c r="BR282" s="285" t="str" cm="1">
        <f t="array" ref="BR282">IF(SUMPRODUCT(COUNTIF(N282:P282,N282:P282))&gt;COUNTA(N282:P282),"error","")</f>
        <v/>
      </c>
      <c r="BS282" s="283" t="str">
        <f t="shared" si="36"/>
        <v/>
      </c>
      <c r="BT282" s="283" t="str">
        <f t="shared" si="37"/>
        <v/>
      </c>
      <c r="BU282" s="283" t="str">
        <f t="shared" si="38"/>
        <v/>
      </c>
      <c r="BV282" s="283" t="str">
        <f t="shared" si="39"/>
        <v/>
      </c>
      <c r="BW282" s="283" t="str">
        <f t="shared" si="42"/>
        <v/>
      </c>
      <c r="BX282" s="283" t="str">
        <f t="shared" si="40"/>
        <v/>
      </c>
      <c r="BY282" s="283" t="str">
        <f>IF(F282="","",IF(PRODUCT(分岐管理シート!AB282:'分岐管理シート'!AE282)=0,"error",""))</f>
        <v/>
      </c>
      <c r="BZ282" s="278" t="str">
        <f>IF(F282="","",IF(AND(AE282="○",分岐管理シート!AF282=0),"error",""))</f>
        <v/>
      </c>
      <c r="CA282" s="283" t="str">
        <f>IF(F282="","",IF(AND(分岐管理シート!AE282&lt;2,実施計画様式!AF282&lt;&gt;""),"error",""))</f>
        <v/>
      </c>
      <c r="CB282" s="282" t="str">
        <f>IF(F282="","",IF(AND(分岐管理シート!D282=1,分岐管理シート!AG282&gt;0,分岐管理シート!AG282&lt;24),"","error"))</f>
        <v/>
      </c>
      <c r="CC282" s="283"/>
      <c r="CD282" s="283" t="str">
        <f>IF(F282="","",IF(OR(分岐管理シート!AI282&lt;14,分岐管理シート!AI282&gt;25,分岐管理シート!AI282&gt;分岐管理シート!AJ282,分岐管理シート!AI282&gt;分岐管理シート!AK282),"error",""))</f>
        <v/>
      </c>
      <c r="CE282" s="283" t="str">
        <f>IF(F282="","",IF(OR(分岐管理シート!AJ282&lt;14,分岐管理シート!AJ282&gt;25,分岐管理シート!AJ282&lt;分岐管理シート!AI282,分岐管理シート!AJ282&gt;分岐管理シート!AK282),"error",""))</f>
        <v/>
      </c>
      <c r="CF282" s="282" t="str">
        <f>IF(F282="","",IF(OR(分岐管理シート!AK282&lt;14,分岐管理シート!AK282&gt;26,分岐管理シート!AK282&lt;分岐管理シート!AI282,分岐管理シート!AK282&lt;分岐管理シート!AJ282),"error",""))</f>
        <v/>
      </c>
      <c r="CG282" s="283" t="str">
        <f>IF(F282="","",IF(AND(AD282="－",分岐管理シート!AK282&gt;25),"error",""))</f>
        <v/>
      </c>
      <c r="CH282" s="283"/>
      <c r="CI282" s="278" t="str">
        <f>IF(F282="","",IF(分岐管理シート!AM282&lt;1,"error",""))</f>
        <v/>
      </c>
      <c r="CJ282" s="283" t="str">
        <f>IF(F282="","",IF(分岐管理シート!AN282&lt;1,"error",""))</f>
        <v/>
      </c>
      <c r="CK282" s="287" t="str">
        <f t="shared" si="41"/>
        <v/>
      </c>
      <c r="CL282" s="283" t="str">
        <f>IF(F282="","",IF(AND(SUM(分岐管理シート!AO282:AR282)&gt;180,分岐管理シート!AS282&lt;1),"error",""))</f>
        <v/>
      </c>
      <c r="CM282" s="283" t="str">
        <f>IF(F282="","",IF(AND(分岐管理シート!D282=1,分岐管理シート!BB282&gt;0,分岐管理シート!BB282&lt;7),"","error"))</f>
        <v/>
      </c>
      <c r="CN282" s="286"/>
      <c r="CO282" s="283" t="str">
        <f>IF(分岐管理シート!BP282=0,"","error")</f>
        <v/>
      </c>
      <c r="CP282" s="340" t="str">
        <f>IF(AND(F282="",SUM(分岐管理シート!D282:BB282)&gt;0),"error","")</f>
        <v/>
      </c>
    </row>
    <row r="283" spans="1:94" ht="55.05" customHeight="1">
      <c r="A283" s="29"/>
      <c r="B283" s="30"/>
      <c r="C283" s="130">
        <v>211</v>
      </c>
      <c r="D283" s="386"/>
      <c r="E283" s="386"/>
      <c r="F283" s="174"/>
      <c r="G283" s="174"/>
      <c r="H283" s="173"/>
      <c r="I283" s="174"/>
      <c r="J283" s="173"/>
      <c r="K283" s="174"/>
      <c r="L283" s="174"/>
      <c r="M283" s="174"/>
      <c r="N283" s="387"/>
      <c r="O283" s="174"/>
      <c r="P283" s="398"/>
      <c r="Q283" s="388"/>
      <c r="R283" s="389">
        <f t="shared" si="33"/>
        <v>0</v>
      </c>
      <c r="S283" s="390">
        <f t="shared" si="43"/>
        <v>0</v>
      </c>
      <c r="T283" s="391"/>
      <c r="U283" s="458"/>
      <c r="V283" s="458"/>
      <c r="W283" s="458"/>
      <c r="X283" s="458"/>
      <c r="Y283" s="391"/>
      <c r="Z283" s="391"/>
      <c r="AA283" s="173"/>
      <c r="AB283" s="174"/>
      <c r="AC283" s="392"/>
      <c r="AD283" s="392"/>
      <c r="AE283" s="392"/>
      <c r="AF283" s="393"/>
      <c r="AG283" s="393"/>
      <c r="AH283" s="393"/>
      <c r="AI283" s="173"/>
      <c r="AJ283" s="173"/>
      <c r="AK283" s="173"/>
      <c r="AL283" s="394"/>
      <c r="AM283" s="173"/>
      <c r="AN283" s="173"/>
      <c r="AO283" s="387"/>
      <c r="AP283" s="174"/>
      <c r="AQ283" s="174"/>
      <c r="AR283" s="174"/>
      <c r="AS283" s="395"/>
      <c r="AT283" s="396"/>
      <c r="AU283" s="396"/>
      <c r="AV283" s="396"/>
      <c r="AW283" s="396"/>
      <c r="AX283" s="396"/>
      <c r="AY283" s="396"/>
      <c r="AZ283" s="396"/>
      <c r="BA283" s="396"/>
      <c r="BB283" s="397"/>
      <c r="BC283" s="395"/>
      <c r="BD283" s="395"/>
      <c r="BE283" s="281" t="str">
        <f>IF(F283="","",IF(分岐管理シート!D283=1,"","error"))</f>
        <v/>
      </c>
      <c r="BF283" s="282" t="str">
        <f>IF(F283="","",IF(分岐管理シート!E283&gt;0,"","error"))</f>
        <v/>
      </c>
      <c r="BG283" s="283" t="str">
        <f>IF(F283="","",IF(分岐管理シート!G283=0,"error",""))</f>
        <v/>
      </c>
      <c r="BH283" s="283" t="str">
        <f>IF(F283="","",IF(分岐管理シート!H283=0,"error",""))</f>
        <v/>
      </c>
      <c r="BI283" s="284" t="str">
        <f>IF(F283="","",IF(分岐管理シート!I283=2,"","error"))</f>
        <v/>
      </c>
      <c r="BJ283" s="283" t="str">
        <f t="shared" si="34"/>
        <v/>
      </c>
      <c r="BK283" s="283" t="str">
        <f t="shared" si="35"/>
        <v/>
      </c>
      <c r="BL283" s="283" t="str">
        <f>IF(F283="","",IF(AND(分岐管理シート!D283=1,分岐管理シート!K283=1),"","error"))</f>
        <v/>
      </c>
      <c r="BM283" s="281" t="str">
        <f>IF(F283="","",IF(分岐管理シート!L283=2,"","error"))</f>
        <v/>
      </c>
      <c r="BN283" s="283" t="str">
        <f>IF(F283="","",IF(分岐管理シート!M283&lt;1,"error",""))</f>
        <v/>
      </c>
      <c r="BO283" s="283" t="str">
        <f>IF(F283="","",IF(AND(D283="R7_補正",分岐管理シート!M283&lt;12,分岐管理シート!M283&gt;0),"","error"))</f>
        <v/>
      </c>
      <c r="BP283" s="283" t="str">
        <f>IF(AND(分岐管理シート!M283&lt;&gt;1,SUM(分岐管理シート!N283:P283)&gt;0),"error","")</f>
        <v/>
      </c>
      <c r="BQ283" s="282" t="str">
        <f>IF(OR(AND(分岐管理シート!N283=0,OR(分岐管理シート!O283&lt;&gt;0,分岐管理シート!P283&lt;&gt;0)),AND(分岐管理シート!O283=0,分岐管理シート!P283&lt;&gt;0)),"error","")</f>
        <v/>
      </c>
      <c r="BR283" s="285" t="str" cm="1">
        <f t="array" ref="BR283">IF(SUMPRODUCT(COUNTIF(N283:P283,N283:P283))&gt;COUNTA(N283:P283),"error","")</f>
        <v/>
      </c>
      <c r="BS283" s="283" t="str">
        <f t="shared" si="36"/>
        <v/>
      </c>
      <c r="BT283" s="283" t="str">
        <f t="shared" si="37"/>
        <v/>
      </c>
      <c r="BU283" s="283" t="str">
        <f t="shared" si="38"/>
        <v/>
      </c>
      <c r="BV283" s="283" t="str">
        <f t="shared" si="39"/>
        <v/>
      </c>
      <c r="BW283" s="283" t="str">
        <f t="shared" si="42"/>
        <v/>
      </c>
      <c r="BX283" s="283" t="str">
        <f t="shared" si="40"/>
        <v/>
      </c>
      <c r="BY283" s="283" t="str">
        <f>IF(F283="","",IF(PRODUCT(分岐管理シート!AB283:'分岐管理シート'!AE283)=0,"error",""))</f>
        <v/>
      </c>
      <c r="BZ283" s="278" t="str">
        <f>IF(F283="","",IF(AND(AE283="○",分岐管理シート!AF283=0),"error",""))</f>
        <v/>
      </c>
      <c r="CA283" s="283" t="str">
        <f>IF(F283="","",IF(AND(分岐管理シート!AE283&lt;2,実施計画様式!AF283&lt;&gt;""),"error",""))</f>
        <v/>
      </c>
      <c r="CB283" s="282" t="str">
        <f>IF(F283="","",IF(AND(分岐管理シート!D283=1,分岐管理シート!AG283&gt;0,分岐管理シート!AG283&lt;24),"","error"))</f>
        <v/>
      </c>
      <c r="CC283" s="283"/>
      <c r="CD283" s="283" t="str">
        <f>IF(F283="","",IF(OR(分岐管理シート!AI283&lt;14,分岐管理シート!AI283&gt;25,分岐管理シート!AI283&gt;分岐管理シート!AJ283,分岐管理シート!AI283&gt;分岐管理シート!AK283),"error",""))</f>
        <v/>
      </c>
      <c r="CE283" s="283" t="str">
        <f>IF(F283="","",IF(OR(分岐管理シート!AJ283&lt;14,分岐管理シート!AJ283&gt;25,分岐管理シート!AJ283&lt;分岐管理シート!AI283,分岐管理シート!AJ283&gt;分岐管理シート!AK283),"error",""))</f>
        <v/>
      </c>
      <c r="CF283" s="282" t="str">
        <f>IF(F283="","",IF(OR(分岐管理シート!AK283&lt;14,分岐管理シート!AK283&gt;26,分岐管理シート!AK283&lt;分岐管理シート!AI283,分岐管理シート!AK283&lt;分岐管理シート!AJ283),"error",""))</f>
        <v/>
      </c>
      <c r="CG283" s="283" t="str">
        <f>IF(F283="","",IF(AND(AD283="－",分岐管理シート!AK283&gt;25),"error",""))</f>
        <v/>
      </c>
      <c r="CH283" s="283"/>
      <c r="CI283" s="278" t="str">
        <f>IF(F283="","",IF(分岐管理シート!AM283&lt;1,"error",""))</f>
        <v/>
      </c>
      <c r="CJ283" s="283" t="str">
        <f>IF(F283="","",IF(分岐管理シート!AN283&lt;1,"error",""))</f>
        <v/>
      </c>
      <c r="CK283" s="287" t="str">
        <f t="shared" si="41"/>
        <v/>
      </c>
      <c r="CL283" s="283" t="str">
        <f>IF(F283="","",IF(AND(SUM(分岐管理シート!AO283:AR283)&gt;180,分岐管理シート!AS283&lt;1),"error",""))</f>
        <v/>
      </c>
      <c r="CM283" s="283" t="str">
        <f>IF(F283="","",IF(AND(分岐管理シート!D283=1,分岐管理シート!BB283&gt;0,分岐管理シート!BB283&lt;7),"","error"))</f>
        <v/>
      </c>
      <c r="CN283" s="286"/>
      <c r="CO283" s="283" t="str">
        <f>IF(分岐管理シート!BP283=0,"","error")</f>
        <v/>
      </c>
      <c r="CP283" s="340" t="str">
        <f>IF(AND(F283="",SUM(分岐管理シート!D283:BB283)&gt;0),"error","")</f>
        <v/>
      </c>
    </row>
    <row r="284" spans="1:94" ht="55.05" customHeight="1">
      <c r="A284" s="29"/>
      <c r="B284" s="30"/>
      <c r="C284" s="130">
        <v>212</v>
      </c>
      <c r="D284" s="386"/>
      <c r="E284" s="386"/>
      <c r="F284" s="174"/>
      <c r="G284" s="174"/>
      <c r="H284" s="173"/>
      <c r="I284" s="174"/>
      <c r="J284" s="173"/>
      <c r="K284" s="174"/>
      <c r="L284" s="174"/>
      <c r="M284" s="174"/>
      <c r="N284" s="387"/>
      <c r="O284" s="174"/>
      <c r="P284" s="174"/>
      <c r="Q284" s="388"/>
      <c r="R284" s="389">
        <f t="shared" si="33"/>
        <v>0</v>
      </c>
      <c r="S284" s="390">
        <f t="shared" si="43"/>
        <v>0</v>
      </c>
      <c r="T284" s="391"/>
      <c r="U284" s="458"/>
      <c r="V284" s="458"/>
      <c r="W284" s="458"/>
      <c r="X284" s="458"/>
      <c r="Y284" s="391"/>
      <c r="Z284" s="391"/>
      <c r="AA284" s="173"/>
      <c r="AB284" s="174"/>
      <c r="AC284" s="392"/>
      <c r="AD284" s="392"/>
      <c r="AE284" s="392"/>
      <c r="AF284" s="393"/>
      <c r="AG284" s="393"/>
      <c r="AH284" s="393"/>
      <c r="AI284" s="173"/>
      <c r="AJ284" s="173"/>
      <c r="AK284" s="173"/>
      <c r="AL284" s="394"/>
      <c r="AM284" s="173"/>
      <c r="AN284" s="173"/>
      <c r="AO284" s="387"/>
      <c r="AP284" s="174"/>
      <c r="AQ284" s="174"/>
      <c r="AR284" s="174"/>
      <c r="AS284" s="395"/>
      <c r="AT284" s="396"/>
      <c r="AU284" s="396"/>
      <c r="AV284" s="396"/>
      <c r="AW284" s="396"/>
      <c r="AX284" s="396"/>
      <c r="AY284" s="396"/>
      <c r="AZ284" s="396"/>
      <c r="BA284" s="396"/>
      <c r="BB284" s="397"/>
      <c r="BC284" s="395"/>
      <c r="BD284" s="395"/>
      <c r="BE284" s="281" t="str">
        <f>IF(F284="","",IF(分岐管理シート!D284=1,"","error"))</f>
        <v/>
      </c>
      <c r="BF284" s="282" t="str">
        <f>IF(F284="","",IF(分岐管理シート!E284&gt;0,"","error"))</f>
        <v/>
      </c>
      <c r="BG284" s="283" t="str">
        <f>IF(F284="","",IF(分岐管理シート!G284=0,"error",""))</f>
        <v/>
      </c>
      <c r="BH284" s="283" t="str">
        <f>IF(F284="","",IF(分岐管理シート!H284=0,"error",""))</f>
        <v/>
      </c>
      <c r="BI284" s="284" t="str">
        <f>IF(F284="","",IF(分岐管理シート!I284=2,"","error"))</f>
        <v/>
      </c>
      <c r="BJ284" s="283" t="str">
        <f t="shared" si="34"/>
        <v/>
      </c>
      <c r="BK284" s="283" t="str">
        <f t="shared" si="35"/>
        <v/>
      </c>
      <c r="BL284" s="283" t="str">
        <f>IF(F284="","",IF(AND(分岐管理シート!D284=1,分岐管理シート!K284=1),"","error"))</f>
        <v/>
      </c>
      <c r="BM284" s="281" t="str">
        <f>IF(F284="","",IF(分岐管理シート!L284=2,"","error"))</f>
        <v/>
      </c>
      <c r="BN284" s="283" t="str">
        <f>IF(F284="","",IF(分岐管理シート!M284&lt;1,"error",""))</f>
        <v/>
      </c>
      <c r="BO284" s="283" t="str">
        <f>IF(F284="","",IF(AND(D284="R7_補正",分岐管理シート!M284&lt;12,分岐管理シート!M284&gt;0),"","error"))</f>
        <v/>
      </c>
      <c r="BP284" s="283" t="str">
        <f>IF(AND(分岐管理シート!M284&lt;&gt;1,SUM(分岐管理シート!N284:P284)&gt;0),"error","")</f>
        <v/>
      </c>
      <c r="BQ284" s="282" t="str">
        <f>IF(OR(AND(分岐管理シート!N284=0,OR(分岐管理シート!O284&lt;&gt;0,分岐管理シート!P284&lt;&gt;0)),AND(分岐管理シート!O284=0,分岐管理シート!P284&lt;&gt;0)),"error","")</f>
        <v/>
      </c>
      <c r="BR284" s="285" t="str" cm="1">
        <f t="array" ref="BR284">IF(SUMPRODUCT(COUNTIF(N284:P284,N284:P284))&gt;COUNTA(N284:P284),"error","")</f>
        <v/>
      </c>
      <c r="BS284" s="283" t="str">
        <f t="shared" si="36"/>
        <v/>
      </c>
      <c r="BT284" s="283" t="str">
        <f t="shared" si="37"/>
        <v/>
      </c>
      <c r="BU284" s="283" t="str">
        <f t="shared" si="38"/>
        <v/>
      </c>
      <c r="BV284" s="283" t="str">
        <f t="shared" si="39"/>
        <v/>
      </c>
      <c r="BW284" s="283" t="str">
        <f t="shared" si="42"/>
        <v/>
      </c>
      <c r="BX284" s="283" t="str">
        <f t="shared" si="40"/>
        <v/>
      </c>
      <c r="BY284" s="283" t="str">
        <f>IF(F284="","",IF(PRODUCT(分岐管理シート!AB284:'分岐管理シート'!AE284)=0,"error",""))</f>
        <v/>
      </c>
      <c r="BZ284" s="278" t="str">
        <f>IF(F284="","",IF(AND(AE284="○",分岐管理シート!AF284=0),"error",""))</f>
        <v/>
      </c>
      <c r="CA284" s="283" t="str">
        <f>IF(F284="","",IF(AND(分岐管理シート!AE284&lt;2,実施計画様式!AF284&lt;&gt;""),"error",""))</f>
        <v/>
      </c>
      <c r="CB284" s="282" t="str">
        <f>IF(F284="","",IF(AND(分岐管理シート!D284=1,分岐管理シート!AG284&gt;0,分岐管理シート!AG284&lt;24),"","error"))</f>
        <v/>
      </c>
      <c r="CC284" s="283"/>
      <c r="CD284" s="283" t="str">
        <f>IF(F284="","",IF(OR(分岐管理シート!AI284&lt;14,分岐管理シート!AI284&gt;25,分岐管理シート!AI284&gt;分岐管理シート!AJ284,分岐管理シート!AI284&gt;分岐管理シート!AK284),"error",""))</f>
        <v/>
      </c>
      <c r="CE284" s="283" t="str">
        <f>IF(F284="","",IF(OR(分岐管理シート!AJ284&lt;14,分岐管理シート!AJ284&gt;25,分岐管理シート!AJ284&lt;分岐管理シート!AI284,分岐管理シート!AJ284&gt;分岐管理シート!AK284),"error",""))</f>
        <v/>
      </c>
      <c r="CF284" s="282" t="str">
        <f>IF(F284="","",IF(OR(分岐管理シート!AK284&lt;14,分岐管理シート!AK284&gt;26,分岐管理シート!AK284&lt;分岐管理シート!AI284,分岐管理シート!AK284&lt;分岐管理シート!AJ284),"error",""))</f>
        <v/>
      </c>
      <c r="CG284" s="283" t="str">
        <f>IF(F284="","",IF(AND(AD284="－",分岐管理シート!AK284&gt;25),"error",""))</f>
        <v/>
      </c>
      <c r="CH284" s="283"/>
      <c r="CI284" s="278" t="str">
        <f>IF(F284="","",IF(分岐管理シート!AM284&lt;1,"error",""))</f>
        <v/>
      </c>
      <c r="CJ284" s="283" t="str">
        <f>IF(F284="","",IF(分岐管理シート!AN284&lt;1,"error",""))</f>
        <v/>
      </c>
      <c r="CK284" s="287" t="str">
        <f t="shared" si="41"/>
        <v/>
      </c>
      <c r="CL284" s="283" t="str">
        <f>IF(F284="","",IF(AND(SUM(分岐管理シート!AO284:AR284)&gt;180,分岐管理シート!AS284&lt;1),"error",""))</f>
        <v/>
      </c>
      <c r="CM284" s="283" t="str">
        <f>IF(F284="","",IF(AND(分岐管理シート!D284=1,分岐管理シート!BB284&gt;0,分岐管理シート!BB284&lt;7),"","error"))</f>
        <v/>
      </c>
      <c r="CN284" s="286"/>
      <c r="CO284" s="283" t="str">
        <f>IF(分岐管理シート!BP284=0,"","error")</f>
        <v/>
      </c>
      <c r="CP284" s="340" t="str">
        <f>IF(AND(F284="",SUM(分岐管理シート!D284:BB284)&gt;0),"error","")</f>
        <v/>
      </c>
    </row>
    <row r="285" spans="1:94" ht="55.05" customHeight="1">
      <c r="A285" s="29"/>
      <c r="B285" s="30"/>
      <c r="C285" s="130">
        <v>213</v>
      </c>
      <c r="D285" s="386"/>
      <c r="E285" s="386"/>
      <c r="F285" s="174"/>
      <c r="G285" s="174"/>
      <c r="H285" s="173"/>
      <c r="I285" s="174"/>
      <c r="J285" s="173"/>
      <c r="K285" s="174"/>
      <c r="L285" s="174"/>
      <c r="M285" s="174"/>
      <c r="N285" s="387"/>
      <c r="O285" s="174"/>
      <c r="P285" s="174"/>
      <c r="Q285" s="388"/>
      <c r="R285" s="389">
        <f t="shared" si="33"/>
        <v>0</v>
      </c>
      <c r="S285" s="390">
        <f t="shared" si="43"/>
        <v>0</v>
      </c>
      <c r="T285" s="391"/>
      <c r="U285" s="458"/>
      <c r="V285" s="458"/>
      <c r="W285" s="458"/>
      <c r="X285" s="458"/>
      <c r="Y285" s="391"/>
      <c r="Z285" s="391"/>
      <c r="AA285" s="173"/>
      <c r="AB285" s="174"/>
      <c r="AC285" s="392"/>
      <c r="AD285" s="392"/>
      <c r="AE285" s="392"/>
      <c r="AF285" s="393"/>
      <c r="AG285" s="393"/>
      <c r="AH285" s="393"/>
      <c r="AI285" s="173"/>
      <c r="AJ285" s="173"/>
      <c r="AK285" s="173"/>
      <c r="AL285" s="394"/>
      <c r="AM285" s="173"/>
      <c r="AN285" s="173"/>
      <c r="AO285" s="387"/>
      <c r="AP285" s="174"/>
      <c r="AQ285" s="174"/>
      <c r="AR285" s="174"/>
      <c r="AS285" s="395"/>
      <c r="AT285" s="396"/>
      <c r="AU285" s="396"/>
      <c r="AV285" s="396"/>
      <c r="AW285" s="396"/>
      <c r="AX285" s="396"/>
      <c r="AY285" s="396"/>
      <c r="AZ285" s="396"/>
      <c r="BA285" s="396"/>
      <c r="BB285" s="397"/>
      <c r="BC285" s="395"/>
      <c r="BD285" s="395"/>
      <c r="BE285" s="281" t="str">
        <f>IF(F285="","",IF(分岐管理シート!D285=1,"","error"))</f>
        <v/>
      </c>
      <c r="BF285" s="282" t="str">
        <f>IF(F285="","",IF(分岐管理シート!E285&gt;0,"","error"))</f>
        <v/>
      </c>
      <c r="BG285" s="283" t="str">
        <f>IF(F285="","",IF(分岐管理シート!G285=0,"error",""))</f>
        <v/>
      </c>
      <c r="BH285" s="283" t="str">
        <f>IF(F285="","",IF(分岐管理シート!H285=0,"error",""))</f>
        <v/>
      </c>
      <c r="BI285" s="284" t="str">
        <f>IF(F285="","",IF(分岐管理シート!I285=2,"","error"))</f>
        <v/>
      </c>
      <c r="BJ285" s="283" t="str">
        <f t="shared" si="34"/>
        <v/>
      </c>
      <c r="BK285" s="283" t="str">
        <f t="shared" si="35"/>
        <v/>
      </c>
      <c r="BL285" s="283" t="str">
        <f>IF(F285="","",IF(AND(分岐管理シート!D285=1,分岐管理シート!K285=1),"","error"))</f>
        <v/>
      </c>
      <c r="BM285" s="281" t="str">
        <f>IF(F285="","",IF(分岐管理シート!L285=2,"","error"))</f>
        <v/>
      </c>
      <c r="BN285" s="283" t="str">
        <f>IF(F285="","",IF(分岐管理シート!M285&lt;1,"error",""))</f>
        <v/>
      </c>
      <c r="BO285" s="283" t="str">
        <f>IF(F285="","",IF(AND(D285="R7_補正",分岐管理シート!M285&lt;12,分岐管理シート!M285&gt;0),"","error"))</f>
        <v/>
      </c>
      <c r="BP285" s="283" t="str">
        <f>IF(AND(分岐管理シート!M285&lt;&gt;1,SUM(分岐管理シート!N285:P285)&gt;0),"error","")</f>
        <v/>
      </c>
      <c r="BQ285" s="282" t="str">
        <f>IF(OR(AND(分岐管理シート!N285=0,OR(分岐管理シート!O285&lt;&gt;0,分岐管理シート!P285&lt;&gt;0)),AND(分岐管理シート!O285=0,分岐管理シート!P285&lt;&gt;0)),"error","")</f>
        <v/>
      </c>
      <c r="BR285" s="285" t="str" cm="1">
        <f t="array" ref="BR285">IF(SUMPRODUCT(COUNTIF(N285:P285,N285:P285))&gt;COUNTA(N285:P285),"error","")</f>
        <v/>
      </c>
      <c r="BS285" s="283" t="str">
        <f t="shared" si="36"/>
        <v/>
      </c>
      <c r="BT285" s="283" t="str">
        <f t="shared" si="37"/>
        <v/>
      </c>
      <c r="BU285" s="283" t="str">
        <f t="shared" si="38"/>
        <v/>
      </c>
      <c r="BV285" s="283" t="str">
        <f t="shared" si="39"/>
        <v/>
      </c>
      <c r="BW285" s="283" t="str">
        <f t="shared" si="42"/>
        <v/>
      </c>
      <c r="BX285" s="283" t="str">
        <f t="shared" si="40"/>
        <v/>
      </c>
      <c r="BY285" s="283" t="str">
        <f>IF(F285="","",IF(PRODUCT(分岐管理シート!AB285:'分岐管理シート'!AE285)=0,"error",""))</f>
        <v/>
      </c>
      <c r="BZ285" s="278" t="str">
        <f>IF(F285="","",IF(AND(AE285="○",分岐管理シート!AF285=0),"error",""))</f>
        <v/>
      </c>
      <c r="CA285" s="283" t="str">
        <f>IF(F285="","",IF(AND(分岐管理シート!AE285&lt;2,実施計画様式!AF285&lt;&gt;""),"error",""))</f>
        <v/>
      </c>
      <c r="CB285" s="282" t="str">
        <f>IF(F285="","",IF(AND(分岐管理シート!D285=1,分岐管理シート!AG285&gt;0,分岐管理シート!AG285&lt;24),"","error"))</f>
        <v/>
      </c>
      <c r="CC285" s="283"/>
      <c r="CD285" s="283" t="str">
        <f>IF(F285="","",IF(OR(分岐管理シート!AI285&lt;14,分岐管理シート!AI285&gt;25,分岐管理シート!AI285&gt;分岐管理シート!AJ285,分岐管理シート!AI285&gt;分岐管理シート!AK285),"error",""))</f>
        <v/>
      </c>
      <c r="CE285" s="283" t="str">
        <f>IF(F285="","",IF(OR(分岐管理シート!AJ285&lt;14,分岐管理シート!AJ285&gt;25,分岐管理シート!AJ285&lt;分岐管理シート!AI285,分岐管理シート!AJ285&gt;分岐管理シート!AK285),"error",""))</f>
        <v/>
      </c>
      <c r="CF285" s="282" t="str">
        <f>IF(F285="","",IF(OR(分岐管理シート!AK285&lt;14,分岐管理シート!AK285&gt;26,分岐管理シート!AK285&lt;分岐管理シート!AI285,分岐管理シート!AK285&lt;分岐管理シート!AJ285),"error",""))</f>
        <v/>
      </c>
      <c r="CG285" s="283" t="str">
        <f>IF(F285="","",IF(AND(AD285="－",分岐管理シート!AK285&gt;25),"error",""))</f>
        <v/>
      </c>
      <c r="CH285" s="283"/>
      <c r="CI285" s="278" t="str">
        <f>IF(F285="","",IF(分岐管理シート!AM285&lt;1,"error",""))</f>
        <v/>
      </c>
      <c r="CJ285" s="283" t="str">
        <f>IF(F285="","",IF(分岐管理シート!AN285&lt;1,"error",""))</f>
        <v/>
      </c>
      <c r="CK285" s="287" t="str">
        <f t="shared" si="41"/>
        <v/>
      </c>
      <c r="CL285" s="283" t="str">
        <f>IF(F285="","",IF(AND(SUM(分岐管理シート!AO285:AR285)&gt;180,分岐管理シート!AS285&lt;1),"error",""))</f>
        <v/>
      </c>
      <c r="CM285" s="283" t="str">
        <f>IF(F285="","",IF(AND(分岐管理シート!D285=1,分岐管理シート!BB285&gt;0,分岐管理シート!BB285&lt;7),"","error"))</f>
        <v/>
      </c>
      <c r="CN285" s="286"/>
      <c r="CO285" s="283" t="str">
        <f>IF(分岐管理シート!BP285=0,"","error")</f>
        <v/>
      </c>
      <c r="CP285" s="340" t="str">
        <f>IF(AND(F285="",SUM(分岐管理シート!D285:BB285)&gt;0),"error","")</f>
        <v/>
      </c>
    </row>
    <row r="286" spans="1:94" ht="55.05" customHeight="1">
      <c r="A286" s="29"/>
      <c r="B286" s="30"/>
      <c r="C286" s="130">
        <v>214</v>
      </c>
      <c r="D286" s="386"/>
      <c r="E286" s="386"/>
      <c r="F286" s="174"/>
      <c r="G286" s="174"/>
      <c r="H286" s="173"/>
      <c r="I286" s="174"/>
      <c r="J286" s="173"/>
      <c r="K286" s="174"/>
      <c r="L286" s="174"/>
      <c r="M286" s="174"/>
      <c r="N286" s="387"/>
      <c r="O286" s="174"/>
      <c r="P286" s="398"/>
      <c r="Q286" s="388"/>
      <c r="R286" s="389">
        <f t="shared" si="33"/>
        <v>0</v>
      </c>
      <c r="S286" s="390">
        <f t="shared" si="43"/>
        <v>0</v>
      </c>
      <c r="T286" s="391"/>
      <c r="U286" s="458"/>
      <c r="V286" s="458"/>
      <c r="W286" s="458"/>
      <c r="X286" s="458"/>
      <c r="Y286" s="391"/>
      <c r="Z286" s="391"/>
      <c r="AA286" s="173"/>
      <c r="AB286" s="174"/>
      <c r="AC286" s="392"/>
      <c r="AD286" s="392"/>
      <c r="AE286" s="392"/>
      <c r="AF286" s="393"/>
      <c r="AG286" s="393"/>
      <c r="AH286" s="393"/>
      <c r="AI286" s="173"/>
      <c r="AJ286" s="173"/>
      <c r="AK286" s="173"/>
      <c r="AL286" s="394"/>
      <c r="AM286" s="173"/>
      <c r="AN286" s="173"/>
      <c r="AO286" s="387"/>
      <c r="AP286" s="174"/>
      <c r="AQ286" s="174"/>
      <c r="AR286" s="174"/>
      <c r="AS286" s="395"/>
      <c r="AT286" s="396"/>
      <c r="AU286" s="396"/>
      <c r="AV286" s="396"/>
      <c r="AW286" s="396"/>
      <c r="AX286" s="396"/>
      <c r="AY286" s="396"/>
      <c r="AZ286" s="396"/>
      <c r="BA286" s="396"/>
      <c r="BB286" s="397"/>
      <c r="BC286" s="395"/>
      <c r="BD286" s="395"/>
      <c r="BE286" s="281" t="str">
        <f>IF(F286="","",IF(分岐管理シート!D286=1,"","error"))</f>
        <v/>
      </c>
      <c r="BF286" s="282" t="str">
        <f>IF(F286="","",IF(分岐管理シート!E286&gt;0,"","error"))</f>
        <v/>
      </c>
      <c r="BG286" s="283" t="str">
        <f>IF(F286="","",IF(分岐管理シート!G286=0,"error",""))</f>
        <v/>
      </c>
      <c r="BH286" s="283" t="str">
        <f>IF(F286="","",IF(分岐管理シート!H286=0,"error",""))</f>
        <v/>
      </c>
      <c r="BI286" s="284" t="str">
        <f>IF(F286="","",IF(分岐管理シート!I286=2,"","error"))</f>
        <v/>
      </c>
      <c r="BJ286" s="283" t="str">
        <f t="shared" si="34"/>
        <v/>
      </c>
      <c r="BK286" s="283" t="str">
        <f t="shared" si="35"/>
        <v/>
      </c>
      <c r="BL286" s="283" t="str">
        <f>IF(F286="","",IF(AND(分岐管理シート!D286=1,分岐管理シート!K286=1),"","error"))</f>
        <v/>
      </c>
      <c r="BM286" s="281" t="str">
        <f>IF(F286="","",IF(分岐管理シート!L286=2,"","error"))</f>
        <v/>
      </c>
      <c r="BN286" s="283" t="str">
        <f>IF(F286="","",IF(分岐管理シート!M286&lt;1,"error",""))</f>
        <v/>
      </c>
      <c r="BO286" s="283" t="str">
        <f>IF(F286="","",IF(AND(D286="R7_補正",分岐管理シート!M286&lt;12,分岐管理シート!M286&gt;0),"","error"))</f>
        <v/>
      </c>
      <c r="BP286" s="283" t="str">
        <f>IF(AND(分岐管理シート!M286&lt;&gt;1,SUM(分岐管理シート!N286:P286)&gt;0),"error","")</f>
        <v/>
      </c>
      <c r="BQ286" s="282" t="str">
        <f>IF(OR(AND(分岐管理シート!N286=0,OR(分岐管理シート!O286&lt;&gt;0,分岐管理シート!P286&lt;&gt;0)),AND(分岐管理シート!O286=0,分岐管理シート!P286&lt;&gt;0)),"error","")</f>
        <v/>
      </c>
      <c r="BR286" s="285" t="str" cm="1">
        <f t="array" ref="BR286">IF(SUMPRODUCT(COUNTIF(N286:P286,N286:P286))&gt;COUNTA(N286:P286),"error","")</f>
        <v/>
      </c>
      <c r="BS286" s="283" t="str">
        <f t="shared" si="36"/>
        <v/>
      </c>
      <c r="BT286" s="283" t="str">
        <f t="shared" si="37"/>
        <v/>
      </c>
      <c r="BU286" s="283" t="str">
        <f t="shared" si="38"/>
        <v/>
      </c>
      <c r="BV286" s="283" t="str">
        <f t="shared" si="39"/>
        <v/>
      </c>
      <c r="BW286" s="283" t="str">
        <f t="shared" si="42"/>
        <v/>
      </c>
      <c r="BX286" s="283" t="str">
        <f t="shared" si="40"/>
        <v/>
      </c>
      <c r="BY286" s="283" t="str">
        <f>IF(F286="","",IF(PRODUCT(分岐管理シート!AB286:'分岐管理シート'!AE286)=0,"error",""))</f>
        <v/>
      </c>
      <c r="BZ286" s="278" t="str">
        <f>IF(F286="","",IF(AND(AE286="○",分岐管理シート!AF286=0),"error",""))</f>
        <v/>
      </c>
      <c r="CA286" s="283" t="str">
        <f>IF(F286="","",IF(AND(分岐管理シート!AE286&lt;2,実施計画様式!AF286&lt;&gt;""),"error",""))</f>
        <v/>
      </c>
      <c r="CB286" s="282" t="str">
        <f>IF(F286="","",IF(AND(分岐管理シート!D286=1,分岐管理シート!AG286&gt;0,分岐管理シート!AG286&lt;24),"","error"))</f>
        <v/>
      </c>
      <c r="CC286" s="283"/>
      <c r="CD286" s="283" t="str">
        <f>IF(F286="","",IF(OR(分岐管理シート!AI286&lt;14,分岐管理シート!AI286&gt;25,分岐管理シート!AI286&gt;分岐管理シート!AJ286,分岐管理シート!AI286&gt;分岐管理シート!AK286),"error",""))</f>
        <v/>
      </c>
      <c r="CE286" s="283" t="str">
        <f>IF(F286="","",IF(OR(分岐管理シート!AJ286&lt;14,分岐管理シート!AJ286&gt;25,分岐管理シート!AJ286&lt;分岐管理シート!AI286,分岐管理シート!AJ286&gt;分岐管理シート!AK286),"error",""))</f>
        <v/>
      </c>
      <c r="CF286" s="282" t="str">
        <f>IF(F286="","",IF(OR(分岐管理シート!AK286&lt;14,分岐管理シート!AK286&gt;26,分岐管理シート!AK286&lt;分岐管理シート!AI286,分岐管理シート!AK286&lt;分岐管理シート!AJ286),"error",""))</f>
        <v/>
      </c>
      <c r="CG286" s="283" t="str">
        <f>IF(F286="","",IF(AND(AD286="－",分岐管理シート!AK286&gt;25),"error",""))</f>
        <v/>
      </c>
      <c r="CH286" s="283"/>
      <c r="CI286" s="278" t="str">
        <f>IF(F286="","",IF(分岐管理シート!AM286&lt;1,"error",""))</f>
        <v/>
      </c>
      <c r="CJ286" s="283" t="str">
        <f>IF(F286="","",IF(分岐管理シート!AN286&lt;1,"error",""))</f>
        <v/>
      </c>
      <c r="CK286" s="287" t="str">
        <f t="shared" si="41"/>
        <v/>
      </c>
      <c r="CL286" s="283" t="str">
        <f>IF(F286="","",IF(AND(SUM(分岐管理シート!AO286:AR286)&gt;180,分岐管理シート!AS286&lt;1),"error",""))</f>
        <v/>
      </c>
      <c r="CM286" s="283" t="str">
        <f>IF(F286="","",IF(AND(分岐管理シート!D286=1,分岐管理シート!BB286&gt;0,分岐管理シート!BB286&lt;7),"","error"))</f>
        <v/>
      </c>
      <c r="CN286" s="286"/>
      <c r="CO286" s="283" t="str">
        <f>IF(分岐管理シート!BP286=0,"","error")</f>
        <v/>
      </c>
      <c r="CP286" s="340" t="str">
        <f>IF(AND(F286="",SUM(分岐管理シート!D286:BB286)&gt;0),"error","")</f>
        <v/>
      </c>
    </row>
    <row r="287" spans="1:94" ht="55.05" customHeight="1">
      <c r="A287" s="29"/>
      <c r="B287" s="30"/>
      <c r="C287" s="130">
        <v>215</v>
      </c>
      <c r="D287" s="386"/>
      <c r="E287" s="386"/>
      <c r="F287" s="174"/>
      <c r="G287" s="174"/>
      <c r="H287" s="173"/>
      <c r="I287" s="174"/>
      <c r="J287" s="173"/>
      <c r="K287" s="174"/>
      <c r="L287" s="174"/>
      <c r="M287" s="174"/>
      <c r="N287" s="387"/>
      <c r="O287" s="174"/>
      <c r="P287" s="174"/>
      <c r="Q287" s="388"/>
      <c r="R287" s="389">
        <f t="shared" si="33"/>
        <v>0</v>
      </c>
      <c r="S287" s="390">
        <f t="shared" si="43"/>
        <v>0</v>
      </c>
      <c r="T287" s="391"/>
      <c r="U287" s="458"/>
      <c r="V287" s="458"/>
      <c r="W287" s="458"/>
      <c r="X287" s="458"/>
      <c r="Y287" s="391"/>
      <c r="Z287" s="391"/>
      <c r="AA287" s="173"/>
      <c r="AB287" s="174"/>
      <c r="AC287" s="392"/>
      <c r="AD287" s="392"/>
      <c r="AE287" s="392"/>
      <c r="AF287" s="393"/>
      <c r="AG287" s="393"/>
      <c r="AH287" s="393"/>
      <c r="AI287" s="173"/>
      <c r="AJ287" s="173"/>
      <c r="AK287" s="173"/>
      <c r="AL287" s="394"/>
      <c r="AM287" s="173"/>
      <c r="AN287" s="173"/>
      <c r="AO287" s="387"/>
      <c r="AP287" s="174"/>
      <c r="AQ287" s="174"/>
      <c r="AR287" s="174"/>
      <c r="AS287" s="395"/>
      <c r="AT287" s="396"/>
      <c r="AU287" s="396"/>
      <c r="AV287" s="396"/>
      <c r="AW287" s="396"/>
      <c r="AX287" s="396"/>
      <c r="AY287" s="396"/>
      <c r="AZ287" s="396"/>
      <c r="BA287" s="396"/>
      <c r="BB287" s="397"/>
      <c r="BC287" s="395"/>
      <c r="BD287" s="395"/>
      <c r="BE287" s="281" t="str">
        <f>IF(F287="","",IF(分岐管理シート!D287=1,"","error"))</f>
        <v/>
      </c>
      <c r="BF287" s="282" t="str">
        <f>IF(F287="","",IF(分岐管理シート!E287&gt;0,"","error"))</f>
        <v/>
      </c>
      <c r="BG287" s="283" t="str">
        <f>IF(F287="","",IF(分岐管理シート!G287=0,"error",""))</f>
        <v/>
      </c>
      <c r="BH287" s="283" t="str">
        <f>IF(F287="","",IF(分岐管理シート!H287=0,"error",""))</f>
        <v/>
      </c>
      <c r="BI287" s="284" t="str">
        <f>IF(F287="","",IF(分岐管理シート!I287=2,"","error"))</f>
        <v/>
      </c>
      <c r="BJ287" s="283" t="str">
        <f t="shared" si="34"/>
        <v/>
      </c>
      <c r="BK287" s="283" t="str">
        <f t="shared" si="35"/>
        <v/>
      </c>
      <c r="BL287" s="283" t="str">
        <f>IF(F287="","",IF(AND(分岐管理シート!D287=1,分岐管理シート!K287=1),"","error"))</f>
        <v/>
      </c>
      <c r="BM287" s="281" t="str">
        <f>IF(F287="","",IF(分岐管理シート!L287=2,"","error"))</f>
        <v/>
      </c>
      <c r="BN287" s="283" t="str">
        <f>IF(F287="","",IF(分岐管理シート!M287&lt;1,"error",""))</f>
        <v/>
      </c>
      <c r="BO287" s="283" t="str">
        <f>IF(F287="","",IF(AND(D287="R7_補正",分岐管理シート!M287&lt;12,分岐管理シート!M287&gt;0),"","error"))</f>
        <v/>
      </c>
      <c r="BP287" s="283" t="str">
        <f>IF(AND(分岐管理シート!M287&lt;&gt;1,SUM(分岐管理シート!N287:P287)&gt;0),"error","")</f>
        <v/>
      </c>
      <c r="BQ287" s="282" t="str">
        <f>IF(OR(AND(分岐管理シート!N287=0,OR(分岐管理シート!O287&lt;&gt;0,分岐管理シート!P287&lt;&gt;0)),AND(分岐管理シート!O287=0,分岐管理シート!P287&lt;&gt;0)),"error","")</f>
        <v/>
      </c>
      <c r="BR287" s="285" t="str" cm="1">
        <f t="array" ref="BR287">IF(SUMPRODUCT(COUNTIF(N287:P287,N287:P287))&gt;COUNTA(N287:P287),"error","")</f>
        <v/>
      </c>
      <c r="BS287" s="283" t="str">
        <f t="shared" si="36"/>
        <v/>
      </c>
      <c r="BT287" s="283" t="str">
        <f t="shared" si="37"/>
        <v/>
      </c>
      <c r="BU287" s="283" t="str">
        <f t="shared" si="38"/>
        <v/>
      </c>
      <c r="BV287" s="283" t="str">
        <f t="shared" si="39"/>
        <v/>
      </c>
      <c r="BW287" s="283" t="str">
        <f t="shared" si="42"/>
        <v/>
      </c>
      <c r="BX287" s="283" t="str">
        <f t="shared" si="40"/>
        <v/>
      </c>
      <c r="BY287" s="283" t="str">
        <f>IF(F287="","",IF(PRODUCT(分岐管理シート!AB287:'分岐管理シート'!AE287)=0,"error",""))</f>
        <v/>
      </c>
      <c r="BZ287" s="278" t="str">
        <f>IF(F287="","",IF(AND(AE287="○",分岐管理シート!AF287=0),"error",""))</f>
        <v/>
      </c>
      <c r="CA287" s="283" t="str">
        <f>IF(F287="","",IF(AND(分岐管理シート!AE287&lt;2,実施計画様式!AF287&lt;&gt;""),"error",""))</f>
        <v/>
      </c>
      <c r="CB287" s="282" t="str">
        <f>IF(F287="","",IF(AND(分岐管理シート!D287=1,分岐管理シート!AG287&gt;0,分岐管理シート!AG287&lt;24),"","error"))</f>
        <v/>
      </c>
      <c r="CC287" s="283"/>
      <c r="CD287" s="283" t="str">
        <f>IF(F287="","",IF(OR(分岐管理シート!AI287&lt;14,分岐管理シート!AI287&gt;25,分岐管理シート!AI287&gt;分岐管理シート!AJ287,分岐管理シート!AI287&gt;分岐管理シート!AK287),"error",""))</f>
        <v/>
      </c>
      <c r="CE287" s="283" t="str">
        <f>IF(F287="","",IF(OR(分岐管理シート!AJ287&lt;14,分岐管理シート!AJ287&gt;25,分岐管理シート!AJ287&lt;分岐管理シート!AI287,分岐管理シート!AJ287&gt;分岐管理シート!AK287),"error",""))</f>
        <v/>
      </c>
      <c r="CF287" s="282" t="str">
        <f>IF(F287="","",IF(OR(分岐管理シート!AK287&lt;14,分岐管理シート!AK287&gt;26,分岐管理シート!AK287&lt;分岐管理シート!AI287,分岐管理シート!AK287&lt;分岐管理シート!AJ287),"error",""))</f>
        <v/>
      </c>
      <c r="CG287" s="283" t="str">
        <f>IF(F287="","",IF(AND(AD287="－",分岐管理シート!AK287&gt;25),"error",""))</f>
        <v/>
      </c>
      <c r="CH287" s="283"/>
      <c r="CI287" s="278" t="str">
        <f>IF(F287="","",IF(分岐管理シート!AM287&lt;1,"error",""))</f>
        <v/>
      </c>
      <c r="CJ287" s="283" t="str">
        <f>IF(F287="","",IF(分岐管理シート!AN287&lt;1,"error",""))</f>
        <v/>
      </c>
      <c r="CK287" s="287" t="str">
        <f t="shared" si="41"/>
        <v/>
      </c>
      <c r="CL287" s="283" t="str">
        <f>IF(F287="","",IF(AND(SUM(分岐管理シート!AO287:AR287)&gt;180,分岐管理シート!AS287&lt;1),"error",""))</f>
        <v/>
      </c>
      <c r="CM287" s="283" t="str">
        <f>IF(F287="","",IF(AND(分岐管理シート!D287=1,分岐管理シート!BB287&gt;0,分岐管理シート!BB287&lt;7),"","error"))</f>
        <v/>
      </c>
      <c r="CN287" s="286"/>
      <c r="CO287" s="283" t="str">
        <f>IF(分岐管理シート!BP287=0,"","error")</f>
        <v/>
      </c>
      <c r="CP287" s="340" t="str">
        <f>IF(AND(F287="",SUM(分岐管理シート!D287:BB287)&gt;0),"error","")</f>
        <v/>
      </c>
    </row>
    <row r="288" spans="1:94" ht="55.05" customHeight="1">
      <c r="A288" s="29"/>
      <c r="B288" s="30"/>
      <c r="C288" s="130">
        <v>216</v>
      </c>
      <c r="D288" s="386"/>
      <c r="E288" s="386"/>
      <c r="F288" s="174"/>
      <c r="G288" s="174"/>
      <c r="H288" s="173"/>
      <c r="I288" s="174"/>
      <c r="J288" s="173"/>
      <c r="K288" s="174"/>
      <c r="L288" s="174"/>
      <c r="M288" s="174"/>
      <c r="N288" s="387"/>
      <c r="O288" s="174"/>
      <c r="P288" s="174"/>
      <c r="Q288" s="388"/>
      <c r="R288" s="389">
        <f t="shared" si="33"/>
        <v>0</v>
      </c>
      <c r="S288" s="390">
        <f t="shared" si="43"/>
        <v>0</v>
      </c>
      <c r="T288" s="391"/>
      <c r="U288" s="458"/>
      <c r="V288" s="458"/>
      <c r="W288" s="458"/>
      <c r="X288" s="458"/>
      <c r="Y288" s="391"/>
      <c r="Z288" s="391"/>
      <c r="AA288" s="173"/>
      <c r="AB288" s="174"/>
      <c r="AC288" s="392"/>
      <c r="AD288" s="392"/>
      <c r="AE288" s="392"/>
      <c r="AF288" s="393"/>
      <c r="AG288" s="393"/>
      <c r="AH288" s="393"/>
      <c r="AI288" s="173"/>
      <c r="AJ288" s="173"/>
      <c r="AK288" s="173"/>
      <c r="AL288" s="394"/>
      <c r="AM288" s="173"/>
      <c r="AN288" s="173"/>
      <c r="AO288" s="387"/>
      <c r="AP288" s="174"/>
      <c r="AQ288" s="174"/>
      <c r="AR288" s="174"/>
      <c r="AS288" s="395"/>
      <c r="AT288" s="396"/>
      <c r="AU288" s="396"/>
      <c r="AV288" s="396"/>
      <c r="AW288" s="396"/>
      <c r="AX288" s="396"/>
      <c r="AY288" s="396"/>
      <c r="AZ288" s="396"/>
      <c r="BA288" s="396"/>
      <c r="BB288" s="397"/>
      <c r="BC288" s="395"/>
      <c r="BD288" s="395"/>
      <c r="BE288" s="281" t="str">
        <f>IF(F288="","",IF(分岐管理シート!D288=1,"","error"))</f>
        <v/>
      </c>
      <c r="BF288" s="282" t="str">
        <f>IF(F288="","",IF(分岐管理シート!E288&gt;0,"","error"))</f>
        <v/>
      </c>
      <c r="BG288" s="283" t="str">
        <f>IF(F288="","",IF(分岐管理シート!G288=0,"error",""))</f>
        <v/>
      </c>
      <c r="BH288" s="283" t="str">
        <f>IF(F288="","",IF(分岐管理シート!H288=0,"error",""))</f>
        <v/>
      </c>
      <c r="BI288" s="284" t="str">
        <f>IF(F288="","",IF(分岐管理シート!I288=2,"","error"))</f>
        <v/>
      </c>
      <c r="BJ288" s="283" t="str">
        <f t="shared" si="34"/>
        <v/>
      </c>
      <c r="BK288" s="283" t="str">
        <f t="shared" si="35"/>
        <v/>
      </c>
      <c r="BL288" s="283" t="str">
        <f>IF(F288="","",IF(AND(分岐管理シート!D288=1,分岐管理シート!K288=1),"","error"))</f>
        <v/>
      </c>
      <c r="BM288" s="281" t="str">
        <f>IF(F288="","",IF(分岐管理シート!L288=2,"","error"))</f>
        <v/>
      </c>
      <c r="BN288" s="283" t="str">
        <f>IF(F288="","",IF(分岐管理シート!M288&lt;1,"error",""))</f>
        <v/>
      </c>
      <c r="BO288" s="283" t="str">
        <f>IF(F288="","",IF(AND(D288="R7_補正",分岐管理シート!M288&lt;12,分岐管理シート!M288&gt;0),"","error"))</f>
        <v/>
      </c>
      <c r="BP288" s="283" t="str">
        <f>IF(AND(分岐管理シート!M288&lt;&gt;1,SUM(分岐管理シート!N288:P288)&gt;0),"error","")</f>
        <v/>
      </c>
      <c r="BQ288" s="282" t="str">
        <f>IF(OR(AND(分岐管理シート!N288=0,OR(分岐管理シート!O288&lt;&gt;0,分岐管理シート!P288&lt;&gt;0)),AND(分岐管理シート!O288=0,分岐管理シート!P288&lt;&gt;0)),"error","")</f>
        <v/>
      </c>
      <c r="BR288" s="285" t="str" cm="1">
        <f t="array" ref="BR288">IF(SUMPRODUCT(COUNTIF(N288:P288,N288:P288))&gt;COUNTA(N288:P288),"error","")</f>
        <v/>
      </c>
      <c r="BS288" s="283" t="str">
        <f t="shared" si="36"/>
        <v/>
      </c>
      <c r="BT288" s="283" t="str">
        <f t="shared" si="37"/>
        <v/>
      </c>
      <c r="BU288" s="283" t="str">
        <f t="shared" si="38"/>
        <v/>
      </c>
      <c r="BV288" s="283" t="str">
        <f t="shared" si="39"/>
        <v/>
      </c>
      <c r="BW288" s="283" t="str">
        <f t="shared" si="42"/>
        <v/>
      </c>
      <c r="BX288" s="283" t="str">
        <f t="shared" si="40"/>
        <v/>
      </c>
      <c r="BY288" s="283" t="str">
        <f>IF(F288="","",IF(PRODUCT(分岐管理シート!AB288:'分岐管理シート'!AE288)=0,"error",""))</f>
        <v/>
      </c>
      <c r="BZ288" s="278" t="str">
        <f>IF(F288="","",IF(AND(AE288="○",分岐管理シート!AF288=0),"error",""))</f>
        <v/>
      </c>
      <c r="CA288" s="283" t="str">
        <f>IF(F288="","",IF(AND(分岐管理シート!AE288&lt;2,実施計画様式!AF288&lt;&gt;""),"error",""))</f>
        <v/>
      </c>
      <c r="CB288" s="282" t="str">
        <f>IF(F288="","",IF(AND(分岐管理シート!D288=1,分岐管理シート!AG288&gt;0,分岐管理シート!AG288&lt;24),"","error"))</f>
        <v/>
      </c>
      <c r="CC288" s="283"/>
      <c r="CD288" s="283" t="str">
        <f>IF(F288="","",IF(OR(分岐管理シート!AI288&lt;14,分岐管理シート!AI288&gt;25,分岐管理シート!AI288&gt;分岐管理シート!AJ288,分岐管理シート!AI288&gt;分岐管理シート!AK288),"error",""))</f>
        <v/>
      </c>
      <c r="CE288" s="283" t="str">
        <f>IF(F288="","",IF(OR(分岐管理シート!AJ288&lt;14,分岐管理シート!AJ288&gt;25,分岐管理シート!AJ288&lt;分岐管理シート!AI288,分岐管理シート!AJ288&gt;分岐管理シート!AK288),"error",""))</f>
        <v/>
      </c>
      <c r="CF288" s="282" t="str">
        <f>IF(F288="","",IF(OR(分岐管理シート!AK288&lt;14,分岐管理シート!AK288&gt;26,分岐管理シート!AK288&lt;分岐管理シート!AI288,分岐管理シート!AK288&lt;分岐管理シート!AJ288),"error",""))</f>
        <v/>
      </c>
      <c r="CG288" s="283" t="str">
        <f>IF(F288="","",IF(AND(AD288="－",分岐管理シート!AK288&gt;25),"error",""))</f>
        <v/>
      </c>
      <c r="CH288" s="283"/>
      <c r="CI288" s="278" t="str">
        <f>IF(F288="","",IF(分岐管理シート!AM288&lt;1,"error",""))</f>
        <v/>
      </c>
      <c r="CJ288" s="283" t="str">
        <f>IF(F288="","",IF(分岐管理シート!AN288&lt;1,"error",""))</f>
        <v/>
      </c>
      <c r="CK288" s="287" t="str">
        <f t="shared" si="41"/>
        <v/>
      </c>
      <c r="CL288" s="283" t="str">
        <f>IF(F288="","",IF(AND(SUM(分岐管理シート!AO288:AR288)&gt;180,分岐管理シート!AS288&lt;1),"error",""))</f>
        <v/>
      </c>
      <c r="CM288" s="283" t="str">
        <f>IF(F288="","",IF(AND(分岐管理シート!D288=1,分岐管理シート!BB288&gt;0,分岐管理シート!BB288&lt;7),"","error"))</f>
        <v/>
      </c>
      <c r="CN288" s="286"/>
      <c r="CO288" s="283" t="str">
        <f>IF(分岐管理シート!BP288=0,"","error")</f>
        <v/>
      </c>
      <c r="CP288" s="340" t="str">
        <f>IF(AND(F288="",SUM(分岐管理シート!D288:BB288)&gt;0),"error","")</f>
        <v/>
      </c>
    </row>
    <row r="289" spans="1:94" ht="55.05" customHeight="1">
      <c r="A289" s="29"/>
      <c r="B289" s="30"/>
      <c r="C289" s="130">
        <v>217</v>
      </c>
      <c r="D289" s="386"/>
      <c r="E289" s="386"/>
      <c r="F289" s="174"/>
      <c r="G289" s="174"/>
      <c r="H289" s="173"/>
      <c r="I289" s="174"/>
      <c r="J289" s="173"/>
      <c r="K289" s="174"/>
      <c r="L289" s="174"/>
      <c r="M289" s="174"/>
      <c r="N289" s="387"/>
      <c r="O289" s="174"/>
      <c r="P289" s="398"/>
      <c r="Q289" s="388"/>
      <c r="R289" s="389">
        <f t="shared" si="33"/>
        <v>0</v>
      </c>
      <c r="S289" s="390">
        <f t="shared" si="43"/>
        <v>0</v>
      </c>
      <c r="T289" s="391"/>
      <c r="U289" s="458"/>
      <c r="V289" s="458"/>
      <c r="W289" s="458"/>
      <c r="X289" s="458"/>
      <c r="Y289" s="391"/>
      <c r="Z289" s="391"/>
      <c r="AA289" s="173"/>
      <c r="AB289" s="174"/>
      <c r="AC289" s="392"/>
      <c r="AD289" s="392"/>
      <c r="AE289" s="392"/>
      <c r="AF289" s="393"/>
      <c r="AG289" s="393"/>
      <c r="AH289" s="393"/>
      <c r="AI289" s="173"/>
      <c r="AJ289" s="173"/>
      <c r="AK289" s="173"/>
      <c r="AL289" s="394"/>
      <c r="AM289" s="173"/>
      <c r="AN289" s="173"/>
      <c r="AO289" s="387"/>
      <c r="AP289" s="174"/>
      <c r="AQ289" s="174"/>
      <c r="AR289" s="174"/>
      <c r="AS289" s="395"/>
      <c r="AT289" s="396"/>
      <c r="AU289" s="396"/>
      <c r="AV289" s="396"/>
      <c r="AW289" s="396"/>
      <c r="AX289" s="396"/>
      <c r="AY289" s="396"/>
      <c r="AZ289" s="396"/>
      <c r="BA289" s="396"/>
      <c r="BB289" s="397"/>
      <c r="BC289" s="395"/>
      <c r="BD289" s="395"/>
      <c r="BE289" s="281" t="str">
        <f>IF(F289="","",IF(分岐管理シート!D289=1,"","error"))</f>
        <v/>
      </c>
      <c r="BF289" s="282" t="str">
        <f>IF(F289="","",IF(分岐管理シート!E289&gt;0,"","error"))</f>
        <v/>
      </c>
      <c r="BG289" s="283" t="str">
        <f>IF(F289="","",IF(分岐管理シート!G289=0,"error",""))</f>
        <v/>
      </c>
      <c r="BH289" s="283" t="str">
        <f>IF(F289="","",IF(分岐管理シート!H289=0,"error",""))</f>
        <v/>
      </c>
      <c r="BI289" s="284" t="str">
        <f>IF(F289="","",IF(分岐管理シート!I289=2,"","error"))</f>
        <v/>
      </c>
      <c r="BJ289" s="283" t="str">
        <f t="shared" si="34"/>
        <v/>
      </c>
      <c r="BK289" s="283" t="str">
        <f t="shared" si="35"/>
        <v/>
      </c>
      <c r="BL289" s="283" t="str">
        <f>IF(F289="","",IF(AND(分岐管理シート!D289=1,分岐管理シート!K289=1),"","error"))</f>
        <v/>
      </c>
      <c r="BM289" s="281" t="str">
        <f>IF(F289="","",IF(分岐管理シート!L289=2,"","error"))</f>
        <v/>
      </c>
      <c r="BN289" s="283" t="str">
        <f>IF(F289="","",IF(分岐管理シート!M289&lt;1,"error",""))</f>
        <v/>
      </c>
      <c r="BO289" s="283" t="str">
        <f>IF(F289="","",IF(AND(D289="R7_補正",分岐管理シート!M289&lt;12,分岐管理シート!M289&gt;0),"","error"))</f>
        <v/>
      </c>
      <c r="BP289" s="283" t="str">
        <f>IF(AND(分岐管理シート!M289&lt;&gt;1,SUM(分岐管理シート!N289:P289)&gt;0),"error","")</f>
        <v/>
      </c>
      <c r="BQ289" s="282" t="str">
        <f>IF(OR(AND(分岐管理シート!N289=0,OR(分岐管理シート!O289&lt;&gt;0,分岐管理シート!P289&lt;&gt;0)),AND(分岐管理シート!O289=0,分岐管理シート!P289&lt;&gt;0)),"error","")</f>
        <v/>
      </c>
      <c r="BR289" s="285" t="str" cm="1">
        <f t="array" ref="BR289">IF(SUMPRODUCT(COUNTIF(N289:P289,N289:P289))&gt;COUNTA(N289:P289),"error","")</f>
        <v/>
      </c>
      <c r="BS289" s="283" t="str">
        <f t="shared" si="36"/>
        <v/>
      </c>
      <c r="BT289" s="283" t="str">
        <f t="shared" si="37"/>
        <v/>
      </c>
      <c r="BU289" s="283" t="str">
        <f t="shared" si="38"/>
        <v/>
      </c>
      <c r="BV289" s="283" t="str">
        <f t="shared" si="39"/>
        <v/>
      </c>
      <c r="BW289" s="283" t="str">
        <f t="shared" si="42"/>
        <v/>
      </c>
      <c r="BX289" s="283" t="str">
        <f t="shared" si="40"/>
        <v/>
      </c>
      <c r="BY289" s="283" t="str">
        <f>IF(F289="","",IF(PRODUCT(分岐管理シート!AB289:'分岐管理シート'!AE289)=0,"error",""))</f>
        <v/>
      </c>
      <c r="BZ289" s="278" t="str">
        <f>IF(F289="","",IF(AND(AE289="○",分岐管理シート!AF289=0),"error",""))</f>
        <v/>
      </c>
      <c r="CA289" s="283" t="str">
        <f>IF(F289="","",IF(AND(分岐管理シート!AE289&lt;2,実施計画様式!AF289&lt;&gt;""),"error",""))</f>
        <v/>
      </c>
      <c r="CB289" s="282" t="str">
        <f>IF(F289="","",IF(AND(分岐管理シート!D289=1,分岐管理シート!AG289&gt;0,分岐管理シート!AG289&lt;24),"","error"))</f>
        <v/>
      </c>
      <c r="CC289" s="283"/>
      <c r="CD289" s="283" t="str">
        <f>IF(F289="","",IF(OR(分岐管理シート!AI289&lt;14,分岐管理シート!AI289&gt;25,分岐管理シート!AI289&gt;分岐管理シート!AJ289,分岐管理シート!AI289&gt;分岐管理シート!AK289),"error",""))</f>
        <v/>
      </c>
      <c r="CE289" s="283" t="str">
        <f>IF(F289="","",IF(OR(分岐管理シート!AJ289&lt;14,分岐管理シート!AJ289&gt;25,分岐管理シート!AJ289&lt;分岐管理シート!AI289,分岐管理シート!AJ289&gt;分岐管理シート!AK289),"error",""))</f>
        <v/>
      </c>
      <c r="CF289" s="282" t="str">
        <f>IF(F289="","",IF(OR(分岐管理シート!AK289&lt;14,分岐管理シート!AK289&gt;26,分岐管理シート!AK289&lt;分岐管理シート!AI289,分岐管理シート!AK289&lt;分岐管理シート!AJ289),"error",""))</f>
        <v/>
      </c>
      <c r="CG289" s="283" t="str">
        <f>IF(F289="","",IF(AND(AD289="－",分岐管理シート!AK289&gt;25),"error",""))</f>
        <v/>
      </c>
      <c r="CH289" s="283"/>
      <c r="CI289" s="278" t="str">
        <f>IF(F289="","",IF(分岐管理シート!AM289&lt;1,"error",""))</f>
        <v/>
      </c>
      <c r="CJ289" s="283" t="str">
        <f>IF(F289="","",IF(分岐管理シート!AN289&lt;1,"error",""))</f>
        <v/>
      </c>
      <c r="CK289" s="287" t="str">
        <f t="shared" si="41"/>
        <v/>
      </c>
      <c r="CL289" s="283" t="str">
        <f>IF(F289="","",IF(AND(SUM(分岐管理シート!AO289:AR289)&gt;180,分岐管理シート!AS289&lt;1),"error",""))</f>
        <v/>
      </c>
      <c r="CM289" s="283" t="str">
        <f>IF(F289="","",IF(AND(分岐管理シート!D289=1,分岐管理シート!BB289&gt;0,分岐管理シート!BB289&lt;7),"","error"))</f>
        <v/>
      </c>
      <c r="CN289" s="286"/>
      <c r="CO289" s="283" t="str">
        <f>IF(分岐管理シート!BP289=0,"","error")</f>
        <v/>
      </c>
      <c r="CP289" s="340" t="str">
        <f>IF(AND(F289="",SUM(分岐管理シート!D289:BB289)&gt;0),"error","")</f>
        <v/>
      </c>
    </row>
    <row r="290" spans="1:94" ht="55.05" customHeight="1">
      <c r="A290" s="29"/>
      <c r="B290" s="30"/>
      <c r="C290" s="130">
        <v>218</v>
      </c>
      <c r="D290" s="386"/>
      <c r="E290" s="386"/>
      <c r="F290" s="174"/>
      <c r="G290" s="174"/>
      <c r="H290" s="173"/>
      <c r="I290" s="174"/>
      <c r="J290" s="173"/>
      <c r="K290" s="174"/>
      <c r="L290" s="174"/>
      <c r="M290" s="174"/>
      <c r="N290" s="387"/>
      <c r="O290" s="174"/>
      <c r="P290" s="174"/>
      <c r="Q290" s="388"/>
      <c r="R290" s="389">
        <f t="shared" si="33"/>
        <v>0</v>
      </c>
      <c r="S290" s="390">
        <f t="shared" si="43"/>
        <v>0</v>
      </c>
      <c r="T290" s="391"/>
      <c r="U290" s="458"/>
      <c r="V290" s="458"/>
      <c r="W290" s="458"/>
      <c r="X290" s="458"/>
      <c r="Y290" s="391"/>
      <c r="Z290" s="391"/>
      <c r="AA290" s="173"/>
      <c r="AB290" s="174"/>
      <c r="AC290" s="392"/>
      <c r="AD290" s="392"/>
      <c r="AE290" s="392"/>
      <c r="AF290" s="393"/>
      <c r="AG290" s="393"/>
      <c r="AH290" s="393"/>
      <c r="AI290" s="173"/>
      <c r="AJ290" s="173"/>
      <c r="AK290" s="173"/>
      <c r="AL290" s="394"/>
      <c r="AM290" s="173"/>
      <c r="AN290" s="173"/>
      <c r="AO290" s="387"/>
      <c r="AP290" s="174"/>
      <c r="AQ290" s="174"/>
      <c r="AR290" s="174"/>
      <c r="AS290" s="395"/>
      <c r="AT290" s="396"/>
      <c r="AU290" s="396"/>
      <c r="AV290" s="396"/>
      <c r="AW290" s="396"/>
      <c r="AX290" s="396"/>
      <c r="AY290" s="396"/>
      <c r="AZ290" s="396"/>
      <c r="BA290" s="396"/>
      <c r="BB290" s="397"/>
      <c r="BC290" s="395"/>
      <c r="BD290" s="395"/>
      <c r="BE290" s="281" t="str">
        <f>IF(F290="","",IF(分岐管理シート!D290=1,"","error"))</f>
        <v/>
      </c>
      <c r="BF290" s="282" t="str">
        <f>IF(F290="","",IF(分岐管理シート!E290&gt;0,"","error"))</f>
        <v/>
      </c>
      <c r="BG290" s="283" t="str">
        <f>IF(F290="","",IF(分岐管理シート!G290=0,"error",""))</f>
        <v/>
      </c>
      <c r="BH290" s="283" t="str">
        <f>IF(F290="","",IF(分岐管理シート!H290=0,"error",""))</f>
        <v/>
      </c>
      <c r="BI290" s="284" t="str">
        <f>IF(F290="","",IF(分岐管理シート!I290=2,"","error"))</f>
        <v/>
      </c>
      <c r="BJ290" s="283" t="str">
        <f t="shared" si="34"/>
        <v/>
      </c>
      <c r="BK290" s="283" t="str">
        <f t="shared" si="35"/>
        <v/>
      </c>
      <c r="BL290" s="283" t="str">
        <f>IF(F290="","",IF(AND(分岐管理シート!D290=1,分岐管理シート!K290=1),"","error"))</f>
        <v/>
      </c>
      <c r="BM290" s="281" t="str">
        <f>IF(F290="","",IF(分岐管理シート!L290=2,"","error"))</f>
        <v/>
      </c>
      <c r="BN290" s="283" t="str">
        <f>IF(F290="","",IF(分岐管理シート!M290&lt;1,"error",""))</f>
        <v/>
      </c>
      <c r="BO290" s="283" t="str">
        <f>IF(F290="","",IF(AND(D290="R7_補正",分岐管理シート!M290&lt;12,分岐管理シート!M290&gt;0),"","error"))</f>
        <v/>
      </c>
      <c r="BP290" s="283" t="str">
        <f>IF(AND(分岐管理シート!M290&lt;&gt;1,SUM(分岐管理シート!N290:P290)&gt;0),"error","")</f>
        <v/>
      </c>
      <c r="BQ290" s="282" t="str">
        <f>IF(OR(AND(分岐管理シート!N290=0,OR(分岐管理シート!O290&lt;&gt;0,分岐管理シート!P290&lt;&gt;0)),AND(分岐管理シート!O290=0,分岐管理シート!P290&lt;&gt;0)),"error","")</f>
        <v/>
      </c>
      <c r="BR290" s="285" t="str" cm="1">
        <f t="array" ref="BR290">IF(SUMPRODUCT(COUNTIF(N290:P290,N290:P290))&gt;COUNTA(N290:P290),"error","")</f>
        <v/>
      </c>
      <c r="BS290" s="283" t="str">
        <f t="shared" si="36"/>
        <v/>
      </c>
      <c r="BT290" s="283" t="str">
        <f t="shared" si="37"/>
        <v/>
      </c>
      <c r="BU290" s="283" t="str">
        <f t="shared" si="38"/>
        <v/>
      </c>
      <c r="BV290" s="283" t="str">
        <f t="shared" si="39"/>
        <v/>
      </c>
      <c r="BW290" s="283" t="str">
        <f t="shared" si="42"/>
        <v/>
      </c>
      <c r="BX290" s="283" t="str">
        <f t="shared" si="40"/>
        <v/>
      </c>
      <c r="BY290" s="283" t="str">
        <f>IF(F290="","",IF(PRODUCT(分岐管理シート!AB290:'分岐管理シート'!AE290)=0,"error",""))</f>
        <v/>
      </c>
      <c r="BZ290" s="278" t="str">
        <f>IF(F290="","",IF(AND(AE290="○",分岐管理シート!AF290=0),"error",""))</f>
        <v/>
      </c>
      <c r="CA290" s="283" t="str">
        <f>IF(F290="","",IF(AND(分岐管理シート!AE290&lt;2,実施計画様式!AF290&lt;&gt;""),"error",""))</f>
        <v/>
      </c>
      <c r="CB290" s="282" t="str">
        <f>IF(F290="","",IF(AND(分岐管理シート!D290=1,分岐管理シート!AG290&gt;0,分岐管理シート!AG290&lt;24),"","error"))</f>
        <v/>
      </c>
      <c r="CC290" s="283"/>
      <c r="CD290" s="283" t="str">
        <f>IF(F290="","",IF(OR(分岐管理シート!AI290&lt;14,分岐管理シート!AI290&gt;25,分岐管理シート!AI290&gt;分岐管理シート!AJ290,分岐管理シート!AI290&gt;分岐管理シート!AK290),"error",""))</f>
        <v/>
      </c>
      <c r="CE290" s="283" t="str">
        <f>IF(F290="","",IF(OR(分岐管理シート!AJ290&lt;14,分岐管理シート!AJ290&gt;25,分岐管理シート!AJ290&lt;分岐管理シート!AI290,分岐管理シート!AJ290&gt;分岐管理シート!AK290),"error",""))</f>
        <v/>
      </c>
      <c r="CF290" s="282" t="str">
        <f>IF(F290="","",IF(OR(分岐管理シート!AK290&lt;14,分岐管理シート!AK290&gt;26,分岐管理シート!AK290&lt;分岐管理シート!AI290,分岐管理シート!AK290&lt;分岐管理シート!AJ290),"error",""))</f>
        <v/>
      </c>
      <c r="CG290" s="283" t="str">
        <f>IF(F290="","",IF(AND(AD290="－",分岐管理シート!AK290&gt;25),"error",""))</f>
        <v/>
      </c>
      <c r="CH290" s="283"/>
      <c r="CI290" s="278" t="str">
        <f>IF(F290="","",IF(分岐管理シート!AM290&lt;1,"error",""))</f>
        <v/>
      </c>
      <c r="CJ290" s="283" t="str">
        <f>IF(F290="","",IF(分岐管理シート!AN290&lt;1,"error",""))</f>
        <v/>
      </c>
      <c r="CK290" s="287" t="str">
        <f t="shared" si="41"/>
        <v/>
      </c>
      <c r="CL290" s="283" t="str">
        <f>IF(F290="","",IF(AND(SUM(分岐管理シート!AO290:AR290)&gt;180,分岐管理シート!AS290&lt;1),"error",""))</f>
        <v/>
      </c>
      <c r="CM290" s="283" t="str">
        <f>IF(F290="","",IF(AND(分岐管理シート!D290=1,分岐管理シート!BB290&gt;0,分岐管理シート!BB290&lt;7),"","error"))</f>
        <v/>
      </c>
      <c r="CN290" s="286"/>
      <c r="CO290" s="283" t="str">
        <f>IF(分岐管理シート!BP290=0,"","error")</f>
        <v/>
      </c>
      <c r="CP290" s="340" t="str">
        <f>IF(AND(F290="",SUM(分岐管理シート!D290:BB290)&gt;0),"error","")</f>
        <v/>
      </c>
    </row>
    <row r="291" spans="1:94" ht="55.05" customHeight="1">
      <c r="A291" s="29"/>
      <c r="B291" s="30"/>
      <c r="C291" s="130">
        <v>219</v>
      </c>
      <c r="D291" s="386"/>
      <c r="E291" s="386"/>
      <c r="F291" s="174"/>
      <c r="G291" s="174"/>
      <c r="H291" s="173"/>
      <c r="I291" s="174"/>
      <c r="J291" s="173"/>
      <c r="K291" s="174"/>
      <c r="L291" s="174"/>
      <c r="M291" s="174"/>
      <c r="N291" s="387"/>
      <c r="O291" s="174"/>
      <c r="P291" s="174"/>
      <c r="Q291" s="388"/>
      <c r="R291" s="389">
        <f t="shared" si="33"/>
        <v>0</v>
      </c>
      <c r="S291" s="390">
        <f t="shared" si="43"/>
        <v>0</v>
      </c>
      <c r="T291" s="391"/>
      <c r="U291" s="458"/>
      <c r="V291" s="458"/>
      <c r="W291" s="458"/>
      <c r="X291" s="458"/>
      <c r="Y291" s="391"/>
      <c r="Z291" s="391"/>
      <c r="AA291" s="173"/>
      <c r="AB291" s="174"/>
      <c r="AC291" s="392"/>
      <c r="AD291" s="392"/>
      <c r="AE291" s="392"/>
      <c r="AF291" s="393"/>
      <c r="AG291" s="393"/>
      <c r="AH291" s="393"/>
      <c r="AI291" s="173"/>
      <c r="AJ291" s="173"/>
      <c r="AK291" s="173"/>
      <c r="AL291" s="394"/>
      <c r="AM291" s="173"/>
      <c r="AN291" s="173"/>
      <c r="AO291" s="387"/>
      <c r="AP291" s="174"/>
      <c r="AQ291" s="174"/>
      <c r="AR291" s="174"/>
      <c r="AS291" s="395"/>
      <c r="AT291" s="396"/>
      <c r="AU291" s="396"/>
      <c r="AV291" s="396"/>
      <c r="AW291" s="396"/>
      <c r="AX291" s="396"/>
      <c r="AY291" s="396"/>
      <c r="AZ291" s="396"/>
      <c r="BA291" s="396"/>
      <c r="BB291" s="397"/>
      <c r="BC291" s="395"/>
      <c r="BD291" s="395"/>
      <c r="BE291" s="281" t="str">
        <f>IF(F291="","",IF(分岐管理シート!D291=1,"","error"))</f>
        <v/>
      </c>
      <c r="BF291" s="282" t="str">
        <f>IF(F291="","",IF(分岐管理シート!E291&gt;0,"","error"))</f>
        <v/>
      </c>
      <c r="BG291" s="283" t="str">
        <f>IF(F291="","",IF(分岐管理シート!G291=0,"error",""))</f>
        <v/>
      </c>
      <c r="BH291" s="283" t="str">
        <f>IF(F291="","",IF(分岐管理シート!H291=0,"error",""))</f>
        <v/>
      </c>
      <c r="BI291" s="284" t="str">
        <f>IF(F291="","",IF(分岐管理シート!I291=2,"","error"))</f>
        <v/>
      </c>
      <c r="BJ291" s="283" t="str">
        <f t="shared" si="34"/>
        <v/>
      </c>
      <c r="BK291" s="283" t="str">
        <f t="shared" si="35"/>
        <v/>
      </c>
      <c r="BL291" s="283" t="str">
        <f>IF(F291="","",IF(AND(分岐管理シート!D291=1,分岐管理シート!K291=1),"","error"))</f>
        <v/>
      </c>
      <c r="BM291" s="281" t="str">
        <f>IF(F291="","",IF(分岐管理シート!L291=2,"","error"))</f>
        <v/>
      </c>
      <c r="BN291" s="283" t="str">
        <f>IF(F291="","",IF(分岐管理シート!M291&lt;1,"error",""))</f>
        <v/>
      </c>
      <c r="BO291" s="283" t="str">
        <f>IF(F291="","",IF(AND(D291="R7_補正",分岐管理シート!M291&lt;12,分岐管理シート!M291&gt;0),"","error"))</f>
        <v/>
      </c>
      <c r="BP291" s="283" t="str">
        <f>IF(AND(分岐管理シート!M291&lt;&gt;1,SUM(分岐管理シート!N291:P291)&gt;0),"error","")</f>
        <v/>
      </c>
      <c r="BQ291" s="282" t="str">
        <f>IF(OR(AND(分岐管理シート!N291=0,OR(分岐管理シート!O291&lt;&gt;0,分岐管理シート!P291&lt;&gt;0)),AND(分岐管理シート!O291=0,分岐管理シート!P291&lt;&gt;0)),"error","")</f>
        <v/>
      </c>
      <c r="BR291" s="285" t="str" cm="1">
        <f t="array" ref="BR291">IF(SUMPRODUCT(COUNTIF(N291:P291,N291:P291))&gt;COUNTA(N291:P291),"error","")</f>
        <v/>
      </c>
      <c r="BS291" s="283" t="str">
        <f t="shared" si="36"/>
        <v/>
      </c>
      <c r="BT291" s="283" t="str">
        <f t="shared" si="37"/>
        <v/>
      </c>
      <c r="BU291" s="283" t="str">
        <f t="shared" si="38"/>
        <v/>
      </c>
      <c r="BV291" s="283" t="str">
        <f t="shared" si="39"/>
        <v/>
      </c>
      <c r="BW291" s="283" t="str">
        <f t="shared" si="42"/>
        <v/>
      </c>
      <c r="BX291" s="283" t="str">
        <f t="shared" si="40"/>
        <v/>
      </c>
      <c r="BY291" s="283" t="str">
        <f>IF(F291="","",IF(PRODUCT(分岐管理シート!AB291:'分岐管理シート'!AE291)=0,"error",""))</f>
        <v/>
      </c>
      <c r="BZ291" s="278" t="str">
        <f>IF(F291="","",IF(AND(AE291="○",分岐管理シート!AF291=0),"error",""))</f>
        <v/>
      </c>
      <c r="CA291" s="283" t="str">
        <f>IF(F291="","",IF(AND(分岐管理シート!AE291&lt;2,実施計画様式!AF291&lt;&gt;""),"error",""))</f>
        <v/>
      </c>
      <c r="CB291" s="282" t="str">
        <f>IF(F291="","",IF(AND(分岐管理シート!D291=1,分岐管理シート!AG291&gt;0,分岐管理シート!AG291&lt;24),"","error"))</f>
        <v/>
      </c>
      <c r="CC291" s="283"/>
      <c r="CD291" s="283" t="str">
        <f>IF(F291="","",IF(OR(分岐管理シート!AI291&lt;14,分岐管理シート!AI291&gt;25,分岐管理シート!AI291&gt;分岐管理シート!AJ291,分岐管理シート!AI291&gt;分岐管理シート!AK291),"error",""))</f>
        <v/>
      </c>
      <c r="CE291" s="283" t="str">
        <f>IF(F291="","",IF(OR(分岐管理シート!AJ291&lt;14,分岐管理シート!AJ291&gt;25,分岐管理シート!AJ291&lt;分岐管理シート!AI291,分岐管理シート!AJ291&gt;分岐管理シート!AK291),"error",""))</f>
        <v/>
      </c>
      <c r="CF291" s="282" t="str">
        <f>IF(F291="","",IF(OR(分岐管理シート!AK291&lt;14,分岐管理シート!AK291&gt;26,分岐管理シート!AK291&lt;分岐管理シート!AI291,分岐管理シート!AK291&lt;分岐管理シート!AJ291),"error",""))</f>
        <v/>
      </c>
      <c r="CG291" s="283" t="str">
        <f>IF(F291="","",IF(AND(AD291="－",分岐管理シート!AK291&gt;25),"error",""))</f>
        <v/>
      </c>
      <c r="CH291" s="283"/>
      <c r="CI291" s="278" t="str">
        <f>IF(F291="","",IF(分岐管理シート!AM291&lt;1,"error",""))</f>
        <v/>
      </c>
      <c r="CJ291" s="283" t="str">
        <f>IF(F291="","",IF(分岐管理シート!AN291&lt;1,"error",""))</f>
        <v/>
      </c>
      <c r="CK291" s="287" t="str">
        <f t="shared" si="41"/>
        <v/>
      </c>
      <c r="CL291" s="283" t="str">
        <f>IF(F291="","",IF(AND(SUM(分岐管理シート!AO291:AR291)&gt;180,分岐管理シート!AS291&lt;1),"error",""))</f>
        <v/>
      </c>
      <c r="CM291" s="283" t="str">
        <f>IF(F291="","",IF(AND(分岐管理シート!D291=1,分岐管理シート!BB291&gt;0,分岐管理シート!BB291&lt;7),"","error"))</f>
        <v/>
      </c>
      <c r="CN291" s="286"/>
      <c r="CO291" s="283" t="str">
        <f>IF(分岐管理シート!BP291=0,"","error")</f>
        <v/>
      </c>
      <c r="CP291" s="340" t="str">
        <f>IF(AND(F291="",SUM(分岐管理シート!D291:BB291)&gt;0),"error","")</f>
        <v/>
      </c>
    </row>
    <row r="292" spans="1:94" ht="55.05" customHeight="1">
      <c r="A292" s="29"/>
      <c r="B292" s="30"/>
      <c r="C292" s="130">
        <v>220</v>
      </c>
      <c r="D292" s="386"/>
      <c r="E292" s="386"/>
      <c r="F292" s="174"/>
      <c r="G292" s="174"/>
      <c r="H292" s="173"/>
      <c r="I292" s="174"/>
      <c r="J292" s="173"/>
      <c r="K292" s="174"/>
      <c r="L292" s="174"/>
      <c r="M292" s="174"/>
      <c r="N292" s="387"/>
      <c r="O292" s="174"/>
      <c r="P292" s="398"/>
      <c r="Q292" s="388"/>
      <c r="R292" s="389">
        <f t="shared" si="33"/>
        <v>0</v>
      </c>
      <c r="S292" s="390">
        <f t="shared" si="43"/>
        <v>0</v>
      </c>
      <c r="T292" s="391"/>
      <c r="U292" s="458"/>
      <c r="V292" s="458"/>
      <c r="W292" s="458"/>
      <c r="X292" s="458"/>
      <c r="Y292" s="391"/>
      <c r="Z292" s="391"/>
      <c r="AA292" s="173"/>
      <c r="AB292" s="174"/>
      <c r="AC292" s="392"/>
      <c r="AD292" s="392"/>
      <c r="AE292" s="392"/>
      <c r="AF292" s="393"/>
      <c r="AG292" s="393"/>
      <c r="AH292" s="393"/>
      <c r="AI292" s="173"/>
      <c r="AJ292" s="173"/>
      <c r="AK292" s="173"/>
      <c r="AL292" s="394"/>
      <c r="AM292" s="173"/>
      <c r="AN292" s="173"/>
      <c r="AO292" s="387"/>
      <c r="AP292" s="174"/>
      <c r="AQ292" s="174"/>
      <c r="AR292" s="174"/>
      <c r="AS292" s="395"/>
      <c r="AT292" s="396"/>
      <c r="AU292" s="396"/>
      <c r="AV292" s="396"/>
      <c r="AW292" s="396"/>
      <c r="AX292" s="396"/>
      <c r="AY292" s="396"/>
      <c r="AZ292" s="396"/>
      <c r="BA292" s="396"/>
      <c r="BB292" s="397"/>
      <c r="BC292" s="395"/>
      <c r="BD292" s="395"/>
      <c r="BE292" s="281" t="str">
        <f>IF(F292="","",IF(分岐管理シート!D292=1,"","error"))</f>
        <v/>
      </c>
      <c r="BF292" s="282" t="str">
        <f>IF(F292="","",IF(分岐管理シート!E292&gt;0,"","error"))</f>
        <v/>
      </c>
      <c r="BG292" s="283" t="str">
        <f>IF(F292="","",IF(分岐管理シート!G292=0,"error",""))</f>
        <v/>
      </c>
      <c r="BH292" s="283" t="str">
        <f>IF(F292="","",IF(分岐管理シート!H292=0,"error",""))</f>
        <v/>
      </c>
      <c r="BI292" s="284" t="str">
        <f>IF(F292="","",IF(分岐管理シート!I292=2,"","error"))</f>
        <v/>
      </c>
      <c r="BJ292" s="283" t="str">
        <f t="shared" si="34"/>
        <v/>
      </c>
      <c r="BK292" s="283" t="str">
        <f t="shared" si="35"/>
        <v/>
      </c>
      <c r="BL292" s="283" t="str">
        <f>IF(F292="","",IF(AND(分岐管理シート!D292=1,分岐管理シート!K292=1),"","error"))</f>
        <v/>
      </c>
      <c r="BM292" s="281" t="str">
        <f>IF(F292="","",IF(分岐管理シート!L292=2,"","error"))</f>
        <v/>
      </c>
      <c r="BN292" s="283" t="str">
        <f>IF(F292="","",IF(分岐管理シート!M292&lt;1,"error",""))</f>
        <v/>
      </c>
      <c r="BO292" s="283" t="str">
        <f>IF(F292="","",IF(AND(D292="R7_補正",分岐管理シート!M292&lt;12,分岐管理シート!M292&gt;0),"","error"))</f>
        <v/>
      </c>
      <c r="BP292" s="283" t="str">
        <f>IF(AND(分岐管理シート!M292&lt;&gt;1,SUM(分岐管理シート!N292:P292)&gt;0),"error","")</f>
        <v/>
      </c>
      <c r="BQ292" s="282" t="str">
        <f>IF(OR(AND(分岐管理シート!N292=0,OR(分岐管理シート!O292&lt;&gt;0,分岐管理シート!P292&lt;&gt;0)),AND(分岐管理シート!O292=0,分岐管理シート!P292&lt;&gt;0)),"error","")</f>
        <v/>
      </c>
      <c r="BR292" s="285" t="str" cm="1">
        <f t="array" ref="BR292">IF(SUMPRODUCT(COUNTIF(N292:P292,N292:P292))&gt;COUNTA(N292:P292),"error","")</f>
        <v/>
      </c>
      <c r="BS292" s="283" t="str">
        <f t="shared" si="36"/>
        <v/>
      </c>
      <c r="BT292" s="283" t="str">
        <f t="shared" si="37"/>
        <v/>
      </c>
      <c r="BU292" s="283" t="str">
        <f t="shared" si="38"/>
        <v/>
      </c>
      <c r="BV292" s="283" t="str">
        <f t="shared" si="39"/>
        <v/>
      </c>
      <c r="BW292" s="283" t="str">
        <f t="shared" si="42"/>
        <v/>
      </c>
      <c r="BX292" s="283" t="str">
        <f t="shared" si="40"/>
        <v/>
      </c>
      <c r="BY292" s="283" t="str">
        <f>IF(F292="","",IF(PRODUCT(分岐管理シート!AB292:'分岐管理シート'!AE292)=0,"error",""))</f>
        <v/>
      </c>
      <c r="BZ292" s="278" t="str">
        <f>IF(F292="","",IF(AND(AE292="○",分岐管理シート!AF292=0),"error",""))</f>
        <v/>
      </c>
      <c r="CA292" s="283" t="str">
        <f>IF(F292="","",IF(AND(分岐管理シート!AE292&lt;2,実施計画様式!AF292&lt;&gt;""),"error",""))</f>
        <v/>
      </c>
      <c r="CB292" s="282" t="str">
        <f>IF(F292="","",IF(AND(分岐管理シート!D292=1,分岐管理シート!AG292&gt;0,分岐管理シート!AG292&lt;24),"","error"))</f>
        <v/>
      </c>
      <c r="CC292" s="283"/>
      <c r="CD292" s="283" t="str">
        <f>IF(F292="","",IF(OR(分岐管理シート!AI292&lt;14,分岐管理シート!AI292&gt;25,分岐管理シート!AI292&gt;分岐管理シート!AJ292,分岐管理シート!AI292&gt;分岐管理シート!AK292),"error",""))</f>
        <v/>
      </c>
      <c r="CE292" s="283" t="str">
        <f>IF(F292="","",IF(OR(分岐管理シート!AJ292&lt;14,分岐管理シート!AJ292&gt;25,分岐管理シート!AJ292&lt;分岐管理シート!AI292,分岐管理シート!AJ292&gt;分岐管理シート!AK292),"error",""))</f>
        <v/>
      </c>
      <c r="CF292" s="282" t="str">
        <f>IF(F292="","",IF(OR(分岐管理シート!AK292&lt;14,分岐管理シート!AK292&gt;26,分岐管理シート!AK292&lt;分岐管理シート!AI292,分岐管理シート!AK292&lt;分岐管理シート!AJ292),"error",""))</f>
        <v/>
      </c>
      <c r="CG292" s="283" t="str">
        <f>IF(F292="","",IF(AND(AD292="－",分岐管理シート!AK292&gt;25),"error",""))</f>
        <v/>
      </c>
      <c r="CH292" s="283"/>
      <c r="CI292" s="278" t="str">
        <f>IF(F292="","",IF(分岐管理シート!AM292&lt;1,"error",""))</f>
        <v/>
      </c>
      <c r="CJ292" s="283" t="str">
        <f>IF(F292="","",IF(分岐管理シート!AN292&lt;1,"error",""))</f>
        <v/>
      </c>
      <c r="CK292" s="287" t="str">
        <f t="shared" si="41"/>
        <v/>
      </c>
      <c r="CL292" s="283" t="str">
        <f>IF(F292="","",IF(AND(SUM(分岐管理シート!AO292:AR292)&gt;180,分岐管理シート!AS292&lt;1),"error",""))</f>
        <v/>
      </c>
      <c r="CM292" s="283" t="str">
        <f>IF(F292="","",IF(AND(分岐管理シート!D292=1,分岐管理シート!BB292&gt;0,分岐管理シート!BB292&lt;7),"","error"))</f>
        <v/>
      </c>
      <c r="CN292" s="286"/>
      <c r="CO292" s="283" t="str">
        <f>IF(分岐管理シート!BP292=0,"","error")</f>
        <v/>
      </c>
      <c r="CP292" s="340" t="str">
        <f>IF(AND(F292="",SUM(分岐管理シート!D292:BB292)&gt;0),"error","")</f>
        <v/>
      </c>
    </row>
    <row r="293" spans="1:94" ht="55.05" customHeight="1">
      <c r="A293" s="29"/>
      <c r="B293" s="30"/>
      <c r="C293" s="130">
        <v>221</v>
      </c>
      <c r="D293" s="386"/>
      <c r="E293" s="386"/>
      <c r="F293" s="174"/>
      <c r="G293" s="174"/>
      <c r="H293" s="173"/>
      <c r="I293" s="174"/>
      <c r="J293" s="173"/>
      <c r="K293" s="174"/>
      <c r="L293" s="174"/>
      <c r="M293" s="174"/>
      <c r="N293" s="387"/>
      <c r="O293" s="174"/>
      <c r="P293" s="174"/>
      <c r="Q293" s="388"/>
      <c r="R293" s="389">
        <f t="shared" si="33"/>
        <v>0</v>
      </c>
      <c r="S293" s="390">
        <f t="shared" si="43"/>
        <v>0</v>
      </c>
      <c r="T293" s="391"/>
      <c r="U293" s="458"/>
      <c r="V293" s="458"/>
      <c r="W293" s="458"/>
      <c r="X293" s="458"/>
      <c r="Y293" s="391"/>
      <c r="Z293" s="391"/>
      <c r="AA293" s="173"/>
      <c r="AB293" s="174"/>
      <c r="AC293" s="392"/>
      <c r="AD293" s="392"/>
      <c r="AE293" s="392"/>
      <c r="AF293" s="393"/>
      <c r="AG293" s="393"/>
      <c r="AH293" s="393"/>
      <c r="AI293" s="173"/>
      <c r="AJ293" s="173"/>
      <c r="AK293" s="173"/>
      <c r="AL293" s="394"/>
      <c r="AM293" s="173"/>
      <c r="AN293" s="173"/>
      <c r="AO293" s="387"/>
      <c r="AP293" s="174"/>
      <c r="AQ293" s="174"/>
      <c r="AR293" s="174"/>
      <c r="AS293" s="395"/>
      <c r="AT293" s="396"/>
      <c r="AU293" s="396"/>
      <c r="AV293" s="396"/>
      <c r="AW293" s="396"/>
      <c r="AX293" s="396"/>
      <c r="AY293" s="396"/>
      <c r="AZ293" s="396"/>
      <c r="BA293" s="396"/>
      <c r="BB293" s="397"/>
      <c r="BC293" s="395"/>
      <c r="BD293" s="395"/>
      <c r="BE293" s="281" t="str">
        <f>IF(F293="","",IF(分岐管理シート!D293=1,"","error"))</f>
        <v/>
      </c>
      <c r="BF293" s="282" t="str">
        <f>IF(F293="","",IF(分岐管理シート!E293&gt;0,"","error"))</f>
        <v/>
      </c>
      <c r="BG293" s="283" t="str">
        <f>IF(F293="","",IF(分岐管理シート!G293=0,"error",""))</f>
        <v/>
      </c>
      <c r="BH293" s="283" t="str">
        <f>IF(F293="","",IF(分岐管理シート!H293=0,"error",""))</f>
        <v/>
      </c>
      <c r="BI293" s="284" t="str">
        <f>IF(F293="","",IF(分岐管理シート!I293=2,"","error"))</f>
        <v/>
      </c>
      <c r="BJ293" s="283" t="str">
        <f t="shared" si="34"/>
        <v/>
      </c>
      <c r="BK293" s="283" t="str">
        <f t="shared" si="35"/>
        <v/>
      </c>
      <c r="BL293" s="283" t="str">
        <f>IF(F293="","",IF(AND(分岐管理シート!D293=1,分岐管理シート!K293=1),"","error"))</f>
        <v/>
      </c>
      <c r="BM293" s="281" t="str">
        <f>IF(F293="","",IF(分岐管理シート!L293=2,"","error"))</f>
        <v/>
      </c>
      <c r="BN293" s="283" t="str">
        <f>IF(F293="","",IF(分岐管理シート!M293&lt;1,"error",""))</f>
        <v/>
      </c>
      <c r="BO293" s="283" t="str">
        <f>IF(F293="","",IF(AND(D293="R7_補正",分岐管理シート!M293&lt;12,分岐管理シート!M293&gt;0),"","error"))</f>
        <v/>
      </c>
      <c r="BP293" s="283" t="str">
        <f>IF(AND(分岐管理シート!M293&lt;&gt;1,SUM(分岐管理シート!N293:P293)&gt;0),"error","")</f>
        <v/>
      </c>
      <c r="BQ293" s="282" t="str">
        <f>IF(OR(AND(分岐管理シート!N293=0,OR(分岐管理シート!O293&lt;&gt;0,分岐管理シート!P293&lt;&gt;0)),AND(分岐管理シート!O293=0,分岐管理シート!P293&lt;&gt;0)),"error","")</f>
        <v/>
      </c>
      <c r="BR293" s="285" t="str" cm="1">
        <f t="array" ref="BR293">IF(SUMPRODUCT(COUNTIF(N293:P293,N293:P293))&gt;COUNTA(N293:P293),"error","")</f>
        <v/>
      </c>
      <c r="BS293" s="283" t="str">
        <f t="shared" si="36"/>
        <v/>
      </c>
      <c r="BT293" s="283" t="str">
        <f t="shared" si="37"/>
        <v/>
      </c>
      <c r="BU293" s="283" t="str">
        <f t="shared" si="38"/>
        <v/>
      </c>
      <c r="BV293" s="283" t="str">
        <f t="shared" si="39"/>
        <v/>
      </c>
      <c r="BW293" s="283" t="str">
        <f t="shared" si="42"/>
        <v/>
      </c>
      <c r="BX293" s="283" t="str">
        <f t="shared" si="40"/>
        <v/>
      </c>
      <c r="BY293" s="283" t="str">
        <f>IF(F293="","",IF(PRODUCT(分岐管理シート!AB293:'分岐管理シート'!AE293)=0,"error",""))</f>
        <v/>
      </c>
      <c r="BZ293" s="278" t="str">
        <f>IF(F293="","",IF(AND(AE293="○",分岐管理シート!AF293=0),"error",""))</f>
        <v/>
      </c>
      <c r="CA293" s="283" t="str">
        <f>IF(F293="","",IF(AND(分岐管理シート!AE293&lt;2,実施計画様式!AF293&lt;&gt;""),"error",""))</f>
        <v/>
      </c>
      <c r="CB293" s="282" t="str">
        <f>IF(F293="","",IF(AND(分岐管理シート!D293=1,分岐管理シート!AG293&gt;0,分岐管理シート!AG293&lt;24),"","error"))</f>
        <v/>
      </c>
      <c r="CC293" s="283"/>
      <c r="CD293" s="283" t="str">
        <f>IF(F293="","",IF(OR(分岐管理シート!AI293&lt;14,分岐管理シート!AI293&gt;25,分岐管理シート!AI293&gt;分岐管理シート!AJ293,分岐管理シート!AI293&gt;分岐管理シート!AK293),"error",""))</f>
        <v/>
      </c>
      <c r="CE293" s="283" t="str">
        <f>IF(F293="","",IF(OR(分岐管理シート!AJ293&lt;14,分岐管理シート!AJ293&gt;25,分岐管理シート!AJ293&lt;分岐管理シート!AI293,分岐管理シート!AJ293&gt;分岐管理シート!AK293),"error",""))</f>
        <v/>
      </c>
      <c r="CF293" s="282" t="str">
        <f>IF(F293="","",IF(OR(分岐管理シート!AK293&lt;14,分岐管理シート!AK293&gt;26,分岐管理シート!AK293&lt;分岐管理シート!AI293,分岐管理シート!AK293&lt;分岐管理シート!AJ293),"error",""))</f>
        <v/>
      </c>
      <c r="CG293" s="283" t="str">
        <f>IF(F293="","",IF(AND(AD293="－",分岐管理シート!AK293&gt;25),"error",""))</f>
        <v/>
      </c>
      <c r="CH293" s="283"/>
      <c r="CI293" s="278" t="str">
        <f>IF(F293="","",IF(分岐管理シート!AM293&lt;1,"error",""))</f>
        <v/>
      </c>
      <c r="CJ293" s="283" t="str">
        <f>IF(F293="","",IF(分岐管理シート!AN293&lt;1,"error",""))</f>
        <v/>
      </c>
      <c r="CK293" s="287" t="str">
        <f t="shared" si="41"/>
        <v/>
      </c>
      <c r="CL293" s="283" t="str">
        <f>IF(F293="","",IF(AND(SUM(分岐管理シート!AO293:AR293)&gt;180,分岐管理シート!AS293&lt;1),"error",""))</f>
        <v/>
      </c>
      <c r="CM293" s="283" t="str">
        <f>IF(F293="","",IF(AND(分岐管理シート!D293=1,分岐管理シート!BB293&gt;0,分岐管理シート!BB293&lt;7),"","error"))</f>
        <v/>
      </c>
      <c r="CN293" s="286"/>
      <c r="CO293" s="283" t="str">
        <f>IF(分岐管理シート!BP293=0,"","error")</f>
        <v/>
      </c>
      <c r="CP293" s="340" t="str">
        <f>IF(AND(F293="",SUM(分岐管理シート!D293:BB293)&gt;0),"error","")</f>
        <v/>
      </c>
    </row>
    <row r="294" spans="1:94" ht="55.05" customHeight="1">
      <c r="A294" s="29"/>
      <c r="B294" s="30"/>
      <c r="C294" s="130">
        <v>222</v>
      </c>
      <c r="D294" s="386"/>
      <c r="E294" s="386"/>
      <c r="F294" s="174"/>
      <c r="G294" s="174"/>
      <c r="H294" s="173"/>
      <c r="I294" s="174"/>
      <c r="J294" s="173"/>
      <c r="K294" s="174"/>
      <c r="L294" s="174"/>
      <c r="M294" s="174"/>
      <c r="N294" s="387"/>
      <c r="O294" s="174"/>
      <c r="P294" s="174"/>
      <c r="Q294" s="388"/>
      <c r="R294" s="389">
        <f t="shared" si="33"/>
        <v>0</v>
      </c>
      <c r="S294" s="390">
        <f t="shared" si="43"/>
        <v>0</v>
      </c>
      <c r="T294" s="391"/>
      <c r="U294" s="458"/>
      <c r="V294" s="458"/>
      <c r="W294" s="458"/>
      <c r="X294" s="458"/>
      <c r="Y294" s="391"/>
      <c r="Z294" s="391"/>
      <c r="AA294" s="173"/>
      <c r="AB294" s="174"/>
      <c r="AC294" s="392"/>
      <c r="AD294" s="392"/>
      <c r="AE294" s="392"/>
      <c r="AF294" s="393"/>
      <c r="AG294" s="393"/>
      <c r="AH294" s="393"/>
      <c r="AI294" s="173"/>
      <c r="AJ294" s="173"/>
      <c r="AK294" s="173"/>
      <c r="AL294" s="394"/>
      <c r="AM294" s="173"/>
      <c r="AN294" s="173"/>
      <c r="AO294" s="387"/>
      <c r="AP294" s="174"/>
      <c r="AQ294" s="174"/>
      <c r="AR294" s="174"/>
      <c r="AS294" s="395"/>
      <c r="AT294" s="396"/>
      <c r="AU294" s="396"/>
      <c r="AV294" s="396"/>
      <c r="AW294" s="396"/>
      <c r="AX294" s="396"/>
      <c r="AY294" s="396"/>
      <c r="AZ294" s="396"/>
      <c r="BA294" s="396"/>
      <c r="BB294" s="397"/>
      <c r="BC294" s="395"/>
      <c r="BD294" s="395"/>
      <c r="BE294" s="281" t="str">
        <f>IF(F294="","",IF(分岐管理シート!D294=1,"","error"))</f>
        <v/>
      </c>
      <c r="BF294" s="282" t="str">
        <f>IF(F294="","",IF(分岐管理シート!E294&gt;0,"","error"))</f>
        <v/>
      </c>
      <c r="BG294" s="283" t="str">
        <f>IF(F294="","",IF(分岐管理シート!G294=0,"error",""))</f>
        <v/>
      </c>
      <c r="BH294" s="283" t="str">
        <f>IF(F294="","",IF(分岐管理シート!H294=0,"error",""))</f>
        <v/>
      </c>
      <c r="BI294" s="284" t="str">
        <f>IF(F294="","",IF(分岐管理シート!I294=2,"","error"))</f>
        <v/>
      </c>
      <c r="BJ294" s="283" t="str">
        <f t="shared" si="34"/>
        <v/>
      </c>
      <c r="BK294" s="283" t="str">
        <f t="shared" si="35"/>
        <v/>
      </c>
      <c r="BL294" s="283" t="str">
        <f>IF(F294="","",IF(AND(分岐管理シート!D294=1,分岐管理シート!K294=1),"","error"))</f>
        <v/>
      </c>
      <c r="BM294" s="281" t="str">
        <f>IF(F294="","",IF(分岐管理シート!L294=2,"","error"))</f>
        <v/>
      </c>
      <c r="BN294" s="283" t="str">
        <f>IF(F294="","",IF(分岐管理シート!M294&lt;1,"error",""))</f>
        <v/>
      </c>
      <c r="BO294" s="283" t="str">
        <f>IF(F294="","",IF(AND(D294="R7_補正",分岐管理シート!M294&lt;12,分岐管理シート!M294&gt;0),"","error"))</f>
        <v/>
      </c>
      <c r="BP294" s="283" t="str">
        <f>IF(AND(分岐管理シート!M294&lt;&gt;1,SUM(分岐管理シート!N294:P294)&gt;0),"error","")</f>
        <v/>
      </c>
      <c r="BQ294" s="282" t="str">
        <f>IF(OR(AND(分岐管理シート!N294=0,OR(分岐管理シート!O294&lt;&gt;0,分岐管理シート!P294&lt;&gt;0)),AND(分岐管理シート!O294=0,分岐管理シート!P294&lt;&gt;0)),"error","")</f>
        <v/>
      </c>
      <c r="BR294" s="285" t="str" cm="1">
        <f t="array" ref="BR294">IF(SUMPRODUCT(COUNTIF(N294:P294,N294:P294))&gt;COUNTA(N294:P294),"error","")</f>
        <v/>
      </c>
      <c r="BS294" s="283" t="str">
        <f t="shared" si="36"/>
        <v/>
      </c>
      <c r="BT294" s="283" t="str">
        <f t="shared" si="37"/>
        <v/>
      </c>
      <c r="BU294" s="283" t="str">
        <f t="shared" si="38"/>
        <v/>
      </c>
      <c r="BV294" s="283" t="str">
        <f t="shared" si="39"/>
        <v/>
      </c>
      <c r="BW294" s="283" t="str">
        <f t="shared" si="42"/>
        <v/>
      </c>
      <c r="BX294" s="283" t="str">
        <f t="shared" si="40"/>
        <v/>
      </c>
      <c r="BY294" s="283" t="str">
        <f>IF(F294="","",IF(PRODUCT(分岐管理シート!AB294:'分岐管理シート'!AE294)=0,"error",""))</f>
        <v/>
      </c>
      <c r="BZ294" s="278" t="str">
        <f>IF(F294="","",IF(AND(AE294="○",分岐管理シート!AF294=0),"error",""))</f>
        <v/>
      </c>
      <c r="CA294" s="283" t="str">
        <f>IF(F294="","",IF(AND(分岐管理シート!AE294&lt;2,実施計画様式!AF294&lt;&gt;""),"error",""))</f>
        <v/>
      </c>
      <c r="CB294" s="282" t="str">
        <f>IF(F294="","",IF(AND(分岐管理シート!D294=1,分岐管理シート!AG294&gt;0,分岐管理シート!AG294&lt;24),"","error"))</f>
        <v/>
      </c>
      <c r="CC294" s="283"/>
      <c r="CD294" s="283" t="str">
        <f>IF(F294="","",IF(OR(分岐管理シート!AI294&lt;14,分岐管理シート!AI294&gt;25,分岐管理シート!AI294&gt;分岐管理シート!AJ294,分岐管理シート!AI294&gt;分岐管理シート!AK294),"error",""))</f>
        <v/>
      </c>
      <c r="CE294" s="283" t="str">
        <f>IF(F294="","",IF(OR(分岐管理シート!AJ294&lt;14,分岐管理シート!AJ294&gt;25,分岐管理シート!AJ294&lt;分岐管理シート!AI294,分岐管理シート!AJ294&gt;分岐管理シート!AK294),"error",""))</f>
        <v/>
      </c>
      <c r="CF294" s="282" t="str">
        <f>IF(F294="","",IF(OR(分岐管理シート!AK294&lt;14,分岐管理シート!AK294&gt;26,分岐管理シート!AK294&lt;分岐管理シート!AI294,分岐管理シート!AK294&lt;分岐管理シート!AJ294),"error",""))</f>
        <v/>
      </c>
      <c r="CG294" s="283" t="str">
        <f>IF(F294="","",IF(AND(AD294="－",分岐管理シート!AK294&gt;25),"error",""))</f>
        <v/>
      </c>
      <c r="CH294" s="283"/>
      <c r="CI294" s="278" t="str">
        <f>IF(F294="","",IF(分岐管理シート!AM294&lt;1,"error",""))</f>
        <v/>
      </c>
      <c r="CJ294" s="283" t="str">
        <f>IF(F294="","",IF(分岐管理シート!AN294&lt;1,"error",""))</f>
        <v/>
      </c>
      <c r="CK294" s="287" t="str">
        <f t="shared" si="41"/>
        <v/>
      </c>
      <c r="CL294" s="283" t="str">
        <f>IF(F294="","",IF(AND(SUM(分岐管理シート!AO294:AR294)&gt;180,分岐管理シート!AS294&lt;1),"error",""))</f>
        <v/>
      </c>
      <c r="CM294" s="283" t="str">
        <f>IF(F294="","",IF(AND(分岐管理シート!D294=1,分岐管理シート!BB294&gt;0,分岐管理シート!BB294&lt;7),"","error"))</f>
        <v/>
      </c>
      <c r="CN294" s="286"/>
      <c r="CO294" s="283" t="str">
        <f>IF(分岐管理シート!BP294=0,"","error")</f>
        <v/>
      </c>
      <c r="CP294" s="340" t="str">
        <f>IF(AND(F294="",SUM(分岐管理シート!D294:BB294)&gt;0),"error","")</f>
        <v/>
      </c>
    </row>
    <row r="295" spans="1:94" ht="55.05" customHeight="1">
      <c r="A295" s="29"/>
      <c r="B295" s="30"/>
      <c r="C295" s="130">
        <v>223</v>
      </c>
      <c r="D295" s="386"/>
      <c r="E295" s="386"/>
      <c r="F295" s="174"/>
      <c r="G295" s="174"/>
      <c r="H295" s="173"/>
      <c r="I295" s="174"/>
      <c r="J295" s="173"/>
      <c r="K295" s="174"/>
      <c r="L295" s="174"/>
      <c r="M295" s="174"/>
      <c r="N295" s="387"/>
      <c r="O295" s="174"/>
      <c r="P295" s="398"/>
      <c r="Q295" s="388"/>
      <c r="R295" s="389">
        <f t="shared" si="33"/>
        <v>0</v>
      </c>
      <c r="S295" s="390">
        <f t="shared" si="43"/>
        <v>0</v>
      </c>
      <c r="T295" s="391"/>
      <c r="U295" s="458"/>
      <c r="V295" s="458"/>
      <c r="W295" s="458"/>
      <c r="X295" s="458"/>
      <c r="Y295" s="391"/>
      <c r="Z295" s="391"/>
      <c r="AA295" s="173"/>
      <c r="AB295" s="174"/>
      <c r="AC295" s="392"/>
      <c r="AD295" s="392"/>
      <c r="AE295" s="392"/>
      <c r="AF295" s="393"/>
      <c r="AG295" s="393"/>
      <c r="AH295" s="393"/>
      <c r="AI295" s="173"/>
      <c r="AJ295" s="173"/>
      <c r="AK295" s="173"/>
      <c r="AL295" s="394"/>
      <c r="AM295" s="173"/>
      <c r="AN295" s="173"/>
      <c r="AO295" s="387"/>
      <c r="AP295" s="174"/>
      <c r="AQ295" s="174"/>
      <c r="AR295" s="174"/>
      <c r="AS295" s="395"/>
      <c r="AT295" s="396"/>
      <c r="AU295" s="396"/>
      <c r="AV295" s="396"/>
      <c r="AW295" s="396"/>
      <c r="AX295" s="396"/>
      <c r="AY295" s="396"/>
      <c r="AZ295" s="396"/>
      <c r="BA295" s="396"/>
      <c r="BB295" s="397"/>
      <c r="BC295" s="395"/>
      <c r="BD295" s="395"/>
      <c r="BE295" s="281" t="str">
        <f>IF(F295="","",IF(分岐管理シート!D295=1,"","error"))</f>
        <v/>
      </c>
      <c r="BF295" s="282" t="str">
        <f>IF(F295="","",IF(分岐管理シート!E295&gt;0,"","error"))</f>
        <v/>
      </c>
      <c r="BG295" s="283" t="str">
        <f>IF(F295="","",IF(分岐管理シート!G295=0,"error",""))</f>
        <v/>
      </c>
      <c r="BH295" s="283" t="str">
        <f>IF(F295="","",IF(分岐管理シート!H295=0,"error",""))</f>
        <v/>
      </c>
      <c r="BI295" s="284" t="str">
        <f>IF(F295="","",IF(分岐管理シート!I295=2,"","error"))</f>
        <v/>
      </c>
      <c r="BJ295" s="283" t="str">
        <f t="shared" si="34"/>
        <v/>
      </c>
      <c r="BK295" s="283" t="str">
        <f t="shared" si="35"/>
        <v/>
      </c>
      <c r="BL295" s="283" t="str">
        <f>IF(F295="","",IF(AND(分岐管理シート!D295=1,分岐管理シート!K295=1),"","error"))</f>
        <v/>
      </c>
      <c r="BM295" s="281" t="str">
        <f>IF(F295="","",IF(分岐管理シート!L295=2,"","error"))</f>
        <v/>
      </c>
      <c r="BN295" s="283" t="str">
        <f>IF(F295="","",IF(分岐管理シート!M295&lt;1,"error",""))</f>
        <v/>
      </c>
      <c r="BO295" s="283" t="str">
        <f>IF(F295="","",IF(AND(D295="R7_補正",分岐管理シート!M295&lt;12,分岐管理シート!M295&gt;0),"","error"))</f>
        <v/>
      </c>
      <c r="BP295" s="283" t="str">
        <f>IF(AND(分岐管理シート!M295&lt;&gt;1,SUM(分岐管理シート!N295:P295)&gt;0),"error","")</f>
        <v/>
      </c>
      <c r="BQ295" s="282" t="str">
        <f>IF(OR(AND(分岐管理シート!N295=0,OR(分岐管理シート!O295&lt;&gt;0,分岐管理シート!P295&lt;&gt;0)),AND(分岐管理シート!O295=0,分岐管理シート!P295&lt;&gt;0)),"error","")</f>
        <v/>
      </c>
      <c r="BR295" s="285" t="str" cm="1">
        <f t="array" ref="BR295">IF(SUMPRODUCT(COUNTIF(N295:P295,N295:P295))&gt;COUNTA(N295:P295),"error","")</f>
        <v/>
      </c>
      <c r="BS295" s="283" t="str">
        <f t="shared" si="36"/>
        <v/>
      </c>
      <c r="BT295" s="283" t="str">
        <f t="shared" si="37"/>
        <v/>
      </c>
      <c r="BU295" s="283" t="str">
        <f t="shared" si="38"/>
        <v/>
      </c>
      <c r="BV295" s="283" t="str">
        <f t="shared" si="39"/>
        <v/>
      </c>
      <c r="BW295" s="283" t="str">
        <f t="shared" si="42"/>
        <v/>
      </c>
      <c r="BX295" s="283" t="str">
        <f t="shared" si="40"/>
        <v/>
      </c>
      <c r="BY295" s="283" t="str">
        <f>IF(F295="","",IF(PRODUCT(分岐管理シート!AB295:'分岐管理シート'!AE295)=0,"error",""))</f>
        <v/>
      </c>
      <c r="BZ295" s="278" t="str">
        <f>IF(F295="","",IF(AND(AE295="○",分岐管理シート!AF295=0),"error",""))</f>
        <v/>
      </c>
      <c r="CA295" s="283" t="str">
        <f>IF(F295="","",IF(AND(分岐管理シート!AE295&lt;2,実施計画様式!AF295&lt;&gt;""),"error",""))</f>
        <v/>
      </c>
      <c r="CB295" s="282" t="str">
        <f>IF(F295="","",IF(AND(分岐管理シート!D295=1,分岐管理シート!AG295&gt;0,分岐管理シート!AG295&lt;24),"","error"))</f>
        <v/>
      </c>
      <c r="CC295" s="283"/>
      <c r="CD295" s="283" t="str">
        <f>IF(F295="","",IF(OR(分岐管理シート!AI295&lt;14,分岐管理シート!AI295&gt;25,分岐管理シート!AI295&gt;分岐管理シート!AJ295,分岐管理シート!AI295&gt;分岐管理シート!AK295),"error",""))</f>
        <v/>
      </c>
      <c r="CE295" s="283" t="str">
        <f>IF(F295="","",IF(OR(分岐管理シート!AJ295&lt;14,分岐管理シート!AJ295&gt;25,分岐管理シート!AJ295&lt;分岐管理シート!AI295,分岐管理シート!AJ295&gt;分岐管理シート!AK295),"error",""))</f>
        <v/>
      </c>
      <c r="CF295" s="282" t="str">
        <f>IF(F295="","",IF(OR(分岐管理シート!AK295&lt;14,分岐管理シート!AK295&gt;26,分岐管理シート!AK295&lt;分岐管理シート!AI295,分岐管理シート!AK295&lt;分岐管理シート!AJ295),"error",""))</f>
        <v/>
      </c>
      <c r="CG295" s="283" t="str">
        <f>IF(F295="","",IF(AND(AD295="－",分岐管理シート!AK295&gt;25),"error",""))</f>
        <v/>
      </c>
      <c r="CH295" s="283"/>
      <c r="CI295" s="278" t="str">
        <f>IF(F295="","",IF(分岐管理シート!AM295&lt;1,"error",""))</f>
        <v/>
      </c>
      <c r="CJ295" s="283" t="str">
        <f>IF(F295="","",IF(分岐管理シート!AN295&lt;1,"error",""))</f>
        <v/>
      </c>
      <c r="CK295" s="287" t="str">
        <f t="shared" si="41"/>
        <v/>
      </c>
      <c r="CL295" s="283" t="str">
        <f>IF(F295="","",IF(AND(SUM(分岐管理シート!AO295:AR295)&gt;180,分岐管理シート!AS295&lt;1),"error",""))</f>
        <v/>
      </c>
      <c r="CM295" s="283" t="str">
        <f>IF(F295="","",IF(AND(分岐管理シート!D295=1,分岐管理シート!BB295&gt;0,分岐管理シート!BB295&lt;7),"","error"))</f>
        <v/>
      </c>
      <c r="CN295" s="286"/>
      <c r="CO295" s="283" t="str">
        <f>IF(分岐管理シート!BP295=0,"","error")</f>
        <v/>
      </c>
      <c r="CP295" s="340" t="str">
        <f>IF(AND(F295="",SUM(分岐管理シート!D295:BB295)&gt;0),"error","")</f>
        <v/>
      </c>
    </row>
    <row r="296" spans="1:94" ht="55.05" customHeight="1">
      <c r="A296" s="29"/>
      <c r="B296" s="30"/>
      <c r="C296" s="130">
        <v>224</v>
      </c>
      <c r="D296" s="386"/>
      <c r="E296" s="386"/>
      <c r="F296" s="174"/>
      <c r="G296" s="174"/>
      <c r="H296" s="173"/>
      <c r="I296" s="174"/>
      <c r="J296" s="173"/>
      <c r="K296" s="174"/>
      <c r="L296" s="174"/>
      <c r="M296" s="174"/>
      <c r="N296" s="387"/>
      <c r="O296" s="174"/>
      <c r="P296" s="174"/>
      <c r="Q296" s="388"/>
      <c r="R296" s="389">
        <f t="shared" si="33"/>
        <v>0</v>
      </c>
      <c r="S296" s="390">
        <f t="shared" si="43"/>
        <v>0</v>
      </c>
      <c r="T296" s="391"/>
      <c r="U296" s="458"/>
      <c r="V296" s="458"/>
      <c r="W296" s="458"/>
      <c r="X296" s="458"/>
      <c r="Y296" s="391"/>
      <c r="Z296" s="391"/>
      <c r="AA296" s="173"/>
      <c r="AB296" s="174"/>
      <c r="AC296" s="392"/>
      <c r="AD296" s="392"/>
      <c r="AE296" s="392"/>
      <c r="AF296" s="393"/>
      <c r="AG296" s="393"/>
      <c r="AH296" s="393"/>
      <c r="AI296" s="173"/>
      <c r="AJ296" s="173"/>
      <c r="AK296" s="173"/>
      <c r="AL296" s="394"/>
      <c r="AM296" s="173"/>
      <c r="AN296" s="173"/>
      <c r="AO296" s="387"/>
      <c r="AP296" s="174"/>
      <c r="AQ296" s="174"/>
      <c r="AR296" s="174"/>
      <c r="AS296" s="395"/>
      <c r="AT296" s="396"/>
      <c r="AU296" s="396"/>
      <c r="AV296" s="396"/>
      <c r="AW296" s="396"/>
      <c r="AX296" s="396"/>
      <c r="AY296" s="396"/>
      <c r="AZ296" s="396"/>
      <c r="BA296" s="396"/>
      <c r="BB296" s="397"/>
      <c r="BC296" s="395"/>
      <c r="BD296" s="395"/>
      <c r="BE296" s="281" t="str">
        <f>IF(F296="","",IF(分岐管理シート!D296=1,"","error"))</f>
        <v/>
      </c>
      <c r="BF296" s="282" t="str">
        <f>IF(F296="","",IF(分岐管理シート!E296&gt;0,"","error"))</f>
        <v/>
      </c>
      <c r="BG296" s="283" t="str">
        <f>IF(F296="","",IF(分岐管理シート!G296=0,"error",""))</f>
        <v/>
      </c>
      <c r="BH296" s="283" t="str">
        <f>IF(F296="","",IF(分岐管理シート!H296=0,"error",""))</f>
        <v/>
      </c>
      <c r="BI296" s="284" t="str">
        <f>IF(F296="","",IF(分岐管理シート!I296=2,"","error"))</f>
        <v/>
      </c>
      <c r="BJ296" s="283" t="str">
        <f t="shared" si="34"/>
        <v/>
      </c>
      <c r="BK296" s="283" t="str">
        <f t="shared" si="35"/>
        <v/>
      </c>
      <c r="BL296" s="283" t="str">
        <f>IF(F296="","",IF(AND(分岐管理シート!D296=1,分岐管理シート!K296=1),"","error"))</f>
        <v/>
      </c>
      <c r="BM296" s="281" t="str">
        <f>IF(F296="","",IF(分岐管理シート!L296=2,"","error"))</f>
        <v/>
      </c>
      <c r="BN296" s="283" t="str">
        <f>IF(F296="","",IF(分岐管理シート!M296&lt;1,"error",""))</f>
        <v/>
      </c>
      <c r="BO296" s="283" t="str">
        <f>IF(F296="","",IF(AND(D296="R7_補正",分岐管理シート!M296&lt;12,分岐管理シート!M296&gt;0),"","error"))</f>
        <v/>
      </c>
      <c r="BP296" s="283" t="str">
        <f>IF(AND(分岐管理シート!M296&lt;&gt;1,SUM(分岐管理シート!N296:P296)&gt;0),"error","")</f>
        <v/>
      </c>
      <c r="BQ296" s="282" t="str">
        <f>IF(OR(AND(分岐管理シート!N296=0,OR(分岐管理シート!O296&lt;&gt;0,分岐管理シート!P296&lt;&gt;0)),AND(分岐管理シート!O296=0,分岐管理シート!P296&lt;&gt;0)),"error","")</f>
        <v/>
      </c>
      <c r="BR296" s="285" t="str" cm="1">
        <f t="array" ref="BR296">IF(SUMPRODUCT(COUNTIF(N296:P296,N296:P296))&gt;COUNTA(N296:P296),"error","")</f>
        <v/>
      </c>
      <c r="BS296" s="283" t="str">
        <f t="shared" si="36"/>
        <v/>
      </c>
      <c r="BT296" s="283" t="str">
        <f t="shared" si="37"/>
        <v/>
      </c>
      <c r="BU296" s="283" t="str">
        <f t="shared" si="38"/>
        <v/>
      </c>
      <c r="BV296" s="283" t="str">
        <f t="shared" si="39"/>
        <v/>
      </c>
      <c r="BW296" s="283" t="str">
        <f t="shared" si="42"/>
        <v/>
      </c>
      <c r="BX296" s="283" t="str">
        <f t="shared" si="40"/>
        <v/>
      </c>
      <c r="BY296" s="283" t="str">
        <f>IF(F296="","",IF(PRODUCT(分岐管理シート!AB296:'分岐管理シート'!AE296)=0,"error",""))</f>
        <v/>
      </c>
      <c r="BZ296" s="278" t="str">
        <f>IF(F296="","",IF(AND(AE296="○",分岐管理シート!AF296=0),"error",""))</f>
        <v/>
      </c>
      <c r="CA296" s="283" t="str">
        <f>IF(F296="","",IF(AND(分岐管理シート!AE296&lt;2,実施計画様式!AF296&lt;&gt;""),"error",""))</f>
        <v/>
      </c>
      <c r="CB296" s="282" t="str">
        <f>IF(F296="","",IF(AND(分岐管理シート!D296=1,分岐管理シート!AG296&gt;0,分岐管理シート!AG296&lt;24),"","error"))</f>
        <v/>
      </c>
      <c r="CC296" s="283"/>
      <c r="CD296" s="283" t="str">
        <f>IF(F296="","",IF(OR(分岐管理シート!AI296&lt;14,分岐管理シート!AI296&gt;25,分岐管理シート!AI296&gt;分岐管理シート!AJ296,分岐管理シート!AI296&gt;分岐管理シート!AK296),"error",""))</f>
        <v/>
      </c>
      <c r="CE296" s="283" t="str">
        <f>IF(F296="","",IF(OR(分岐管理シート!AJ296&lt;14,分岐管理シート!AJ296&gt;25,分岐管理シート!AJ296&lt;分岐管理シート!AI296,分岐管理シート!AJ296&gt;分岐管理シート!AK296),"error",""))</f>
        <v/>
      </c>
      <c r="CF296" s="282" t="str">
        <f>IF(F296="","",IF(OR(分岐管理シート!AK296&lt;14,分岐管理シート!AK296&gt;26,分岐管理シート!AK296&lt;分岐管理シート!AI296,分岐管理シート!AK296&lt;分岐管理シート!AJ296),"error",""))</f>
        <v/>
      </c>
      <c r="CG296" s="283" t="str">
        <f>IF(F296="","",IF(AND(AD296="－",分岐管理シート!AK296&gt;25),"error",""))</f>
        <v/>
      </c>
      <c r="CH296" s="283"/>
      <c r="CI296" s="278" t="str">
        <f>IF(F296="","",IF(分岐管理シート!AM296&lt;1,"error",""))</f>
        <v/>
      </c>
      <c r="CJ296" s="283" t="str">
        <f>IF(F296="","",IF(分岐管理シート!AN296&lt;1,"error",""))</f>
        <v/>
      </c>
      <c r="CK296" s="287" t="str">
        <f t="shared" si="41"/>
        <v/>
      </c>
      <c r="CL296" s="283" t="str">
        <f>IF(F296="","",IF(AND(SUM(分岐管理シート!AO296:AR296)&gt;180,分岐管理シート!AS296&lt;1),"error",""))</f>
        <v/>
      </c>
      <c r="CM296" s="283" t="str">
        <f>IF(F296="","",IF(AND(分岐管理シート!D296=1,分岐管理シート!BB296&gt;0,分岐管理シート!BB296&lt;7),"","error"))</f>
        <v/>
      </c>
      <c r="CN296" s="286"/>
      <c r="CO296" s="283" t="str">
        <f>IF(分岐管理シート!BP296=0,"","error")</f>
        <v/>
      </c>
      <c r="CP296" s="340" t="str">
        <f>IF(AND(F296="",SUM(分岐管理シート!D296:BB296)&gt;0),"error","")</f>
        <v/>
      </c>
    </row>
    <row r="297" spans="1:94" ht="55.05" customHeight="1">
      <c r="A297" s="29"/>
      <c r="B297" s="30"/>
      <c r="C297" s="130">
        <v>225</v>
      </c>
      <c r="D297" s="386"/>
      <c r="E297" s="386"/>
      <c r="F297" s="174"/>
      <c r="G297" s="174"/>
      <c r="H297" s="173"/>
      <c r="I297" s="174"/>
      <c r="J297" s="173"/>
      <c r="K297" s="174"/>
      <c r="L297" s="174"/>
      <c r="M297" s="174"/>
      <c r="N297" s="387"/>
      <c r="O297" s="174"/>
      <c r="P297" s="174"/>
      <c r="Q297" s="388"/>
      <c r="R297" s="389">
        <f t="shared" si="33"/>
        <v>0</v>
      </c>
      <c r="S297" s="390">
        <f t="shared" si="43"/>
        <v>0</v>
      </c>
      <c r="T297" s="391"/>
      <c r="U297" s="458"/>
      <c r="V297" s="458"/>
      <c r="W297" s="458"/>
      <c r="X297" s="458"/>
      <c r="Y297" s="391"/>
      <c r="Z297" s="391"/>
      <c r="AA297" s="173"/>
      <c r="AB297" s="174"/>
      <c r="AC297" s="392"/>
      <c r="AD297" s="392"/>
      <c r="AE297" s="392"/>
      <c r="AF297" s="393"/>
      <c r="AG297" s="393"/>
      <c r="AH297" s="393"/>
      <c r="AI297" s="173"/>
      <c r="AJ297" s="173"/>
      <c r="AK297" s="173"/>
      <c r="AL297" s="394"/>
      <c r="AM297" s="173"/>
      <c r="AN297" s="173"/>
      <c r="AO297" s="387"/>
      <c r="AP297" s="174"/>
      <c r="AQ297" s="174"/>
      <c r="AR297" s="174"/>
      <c r="AS297" s="395"/>
      <c r="AT297" s="396"/>
      <c r="AU297" s="396"/>
      <c r="AV297" s="396"/>
      <c r="AW297" s="396"/>
      <c r="AX297" s="396"/>
      <c r="AY297" s="396"/>
      <c r="AZ297" s="396"/>
      <c r="BA297" s="396"/>
      <c r="BB297" s="397"/>
      <c r="BC297" s="395"/>
      <c r="BD297" s="395"/>
      <c r="BE297" s="281" t="str">
        <f>IF(F297="","",IF(分岐管理シート!D297=1,"","error"))</f>
        <v/>
      </c>
      <c r="BF297" s="282" t="str">
        <f>IF(F297="","",IF(分岐管理シート!E297&gt;0,"","error"))</f>
        <v/>
      </c>
      <c r="BG297" s="283" t="str">
        <f>IF(F297="","",IF(分岐管理シート!G297=0,"error",""))</f>
        <v/>
      </c>
      <c r="BH297" s="283" t="str">
        <f>IF(F297="","",IF(分岐管理シート!H297=0,"error",""))</f>
        <v/>
      </c>
      <c r="BI297" s="284" t="str">
        <f>IF(F297="","",IF(分岐管理シート!I297=2,"","error"))</f>
        <v/>
      </c>
      <c r="BJ297" s="283" t="str">
        <f t="shared" si="34"/>
        <v/>
      </c>
      <c r="BK297" s="283" t="str">
        <f t="shared" si="35"/>
        <v/>
      </c>
      <c r="BL297" s="283" t="str">
        <f>IF(F297="","",IF(AND(分岐管理シート!D297=1,分岐管理シート!K297=1),"","error"))</f>
        <v/>
      </c>
      <c r="BM297" s="281" t="str">
        <f>IF(F297="","",IF(分岐管理シート!L297=2,"","error"))</f>
        <v/>
      </c>
      <c r="BN297" s="283" t="str">
        <f>IF(F297="","",IF(分岐管理シート!M297&lt;1,"error",""))</f>
        <v/>
      </c>
      <c r="BO297" s="283" t="str">
        <f>IF(F297="","",IF(AND(D297="R7_補正",分岐管理シート!M297&lt;12,分岐管理シート!M297&gt;0),"","error"))</f>
        <v/>
      </c>
      <c r="BP297" s="283" t="str">
        <f>IF(AND(分岐管理シート!M297&lt;&gt;1,SUM(分岐管理シート!N297:P297)&gt;0),"error","")</f>
        <v/>
      </c>
      <c r="BQ297" s="282" t="str">
        <f>IF(OR(AND(分岐管理シート!N297=0,OR(分岐管理シート!O297&lt;&gt;0,分岐管理シート!P297&lt;&gt;0)),AND(分岐管理シート!O297=0,分岐管理シート!P297&lt;&gt;0)),"error","")</f>
        <v/>
      </c>
      <c r="BR297" s="285" t="str" cm="1">
        <f t="array" ref="BR297">IF(SUMPRODUCT(COUNTIF(N297:P297,N297:P297))&gt;COUNTA(N297:P297),"error","")</f>
        <v/>
      </c>
      <c r="BS297" s="283" t="str">
        <f t="shared" si="36"/>
        <v/>
      </c>
      <c r="BT297" s="283" t="str">
        <f t="shared" si="37"/>
        <v/>
      </c>
      <c r="BU297" s="283" t="str">
        <f t="shared" si="38"/>
        <v/>
      </c>
      <c r="BV297" s="283" t="str">
        <f t="shared" si="39"/>
        <v/>
      </c>
      <c r="BW297" s="283" t="str">
        <f t="shared" si="42"/>
        <v/>
      </c>
      <c r="BX297" s="283" t="str">
        <f t="shared" si="40"/>
        <v/>
      </c>
      <c r="BY297" s="283" t="str">
        <f>IF(F297="","",IF(PRODUCT(分岐管理シート!AB297:'分岐管理シート'!AE297)=0,"error",""))</f>
        <v/>
      </c>
      <c r="BZ297" s="278" t="str">
        <f>IF(F297="","",IF(AND(AE297="○",分岐管理シート!AF297=0),"error",""))</f>
        <v/>
      </c>
      <c r="CA297" s="283" t="str">
        <f>IF(F297="","",IF(AND(分岐管理シート!AE297&lt;2,実施計画様式!AF297&lt;&gt;""),"error",""))</f>
        <v/>
      </c>
      <c r="CB297" s="282" t="str">
        <f>IF(F297="","",IF(AND(分岐管理シート!D297=1,分岐管理シート!AG297&gt;0,分岐管理シート!AG297&lt;24),"","error"))</f>
        <v/>
      </c>
      <c r="CC297" s="283"/>
      <c r="CD297" s="283" t="str">
        <f>IF(F297="","",IF(OR(分岐管理シート!AI297&lt;14,分岐管理シート!AI297&gt;25,分岐管理シート!AI297&gt;分岐管理シート!AJ297,分岐管理シート!AI297&gt;分岐管理シート!AK297),"error",""))</f>
        <v/>
      </c>
      <c r="CE297" s="283" t="str">
        <f>IF(F297="","",IF(OR(分岐管理シート!AJ297&lt;14,分岐管理シート!AJ297&gt;25,分岐管理シート!AJ297&lt;分岐管理シート!AI297,分岐管理シート!AJ297&gt;分岐管理シート!AK297),"error",""))</f>
        <v/>
      </c>
      <c r="CF297" s="282" t="str">
        <f>IF(F297="","",IF(OR(分岐管理シート!AK297&lt;14,分岐管理シート!AK297&gt;26,分岐管理シート!AK297&lt;分岐管理シート!AI297,分岐管理シート!AK297&lt;分岐管理シート!AJ297),"error",""))</f>
        <v/>
      </c>
      <c r="CG297" s="283" t="str">
        <f>IF(F297="","",IF(AND(AD297="－",分岐管理シート!AK297&gt;25),"error",""))</f>
        <v/>
      </c>
      <c r="CH297" s="283"/>
      <c r="CI297" s="278" t="str">
        <f>IF(F297="","",IF(分岐管理シート!AM297&lt;1,"error",""))</f>
        <v/>
      </c>
      <c r="CJ297" s="283" t="str">
        <f>IF(F297="","",IF(分岐管理シート!AN297&lt;1,"error",""))</f>
        <v/>
      </c>
      <c r="CK297" s="287" t="str">
        <f t="shared" si="41"/>
        <v/>
      </c>
      <c r="CL297" s="283" t="str">
        <f>IF(F297="","",IF(AND(SUM(分岐管理シート!AO297:AR297)&gt;180,分岐管理シート!AS297&lt;1),"error",""))</f>
        <v/>
      </c>
      <c r="CM297" s="283" t="str">
        <f>IF(F297="","",IF(AND(分岐管理シート!D297=1,分岐管理シート!BB297&gt;0,分岐管理シート!BB297&lt;7),"","error"))</f>
        <v/>
      </c>
      <c r="CN297" s="286"/>
      <c r="CO297" s="283" t="str">
        <f>IF(分岐管理シート!BP297=0,"","error")</f>
        <v/>
      </c>
      <c r="CP297" s="340" t="str">
        <f>IF(AND(F297="",SUM(分岐管理シート!D297:BB297)&gt;0),"error","")</f>
        <v/>
      </c>
    </row>
    <row r="298" spans="1:94" ht="55.05" customHeight="1">
      <c r="A298" s="29"/>
      <c r="B298" s="30"/>
      <c r="C298" s="130">
        <v>226</v>
      </c>
      <c r="D298" s="386"/>
      <c r="E298" s="386"/>
      <c r="F298" s="174"/>
      <c r="G298" s="174"/>
      <c r="H298" s="173"/>
      <c r="I298" s="174"/>
      <c r="J298" s="173"/>
      <c r="K298" s="174"/>
      <c r="L298" s="174"/>
      <c r="M298" s="174"/>
      <c r="N298" s="387"/>
      <c r="O298" s="174"/>
      <c r="P298" s="398"/>
      <c r="Q298" s="388"/>
      <c r="R298" s="389">
        <f t="shared" si="33"/>
        <v>0</v>
      </c>
      <c r="S298" s="390">
        <f t="shared" si="43"/>
        <v>0</v>
      </c>
      <c r="T298" s="391"/>
      <c r="U298" s="458"/>
      <c r="V298" s="458"/>
      <c r="W298" s="458"/>
      <c r="X298" s="458"/>
      <c r="Y298" s="391"/>
      <c r="Z298" s="391"/>
      <c r="AA298" s="173"/>
      <c r="AB298" s="174"/>
      <c r="AC298" s="392"/>
      <c r="AD298" s="392"/>
      <c r="AE298" s="392"/>
      <c r="AF298" s="393"/>
      <c r="AG298" s="393"/>
      <c r="AH298" s="393"/>
      <c r="AI298" s="173"/>
      <c r="AJ298" s="173"/>
      <c r="AK298" s="173"/>
      <c r="AL298" s="394"/>
      <c r="AM298" s="173"/>
      <c r="AN298" s="173"/>
      <c r="AO298" s="387"/>
      <c r="AP298" s="174"/>
      <c r="AQ298" s="174"/>
      <c r="AR298" s="174"/>
      <c r="AS298" s="395"/>
      <c r="AT298" s="396"/>
      <c r="AU298" s="396"/>
      <c r="AV298" s="396"/>
      <c r="AW298" s="396"/>
      <c r="AX298" s="396"/>
      <c r="AY298" s="396"/>
      <c r="AZ298" s="396"/>
      <c r="BA298" s="396"/>
      <c r="BB298" s="397"/>
      <c r="BC298" s="395"/>
      <c r="BD298" s="395"/>
      <c r="BE298" s="281" t="str">
        <f>IF(F298="","",IF(分岐管理シート!D298=1,"","error"))</f>
        <v/>
      </c>
      <c r="BF298" s="282" t="str">
        <f>IF(F298="","",IF(分岐管理シート!E298&gt;0,"","error"))</f>
        <v/>
      </c>
      <c r="BG298" s="283" t="str">
        <f>IF(F298="","",IF(分岐管理シート!G298=0,"error",""))</f>
        <v/>
      </c>
      <c r="BH298" s="283" t="str">
        <f>IF(F298="","",IF(分岐管理シート!H298=0,"error",""))</f>
        <v/>
      </c>
      <c r="BI298" s="284" t="str">
        <f>IF(F298="","",IF(分岐管理シート!I298=2,"","error"))</f>
        <v/>
      </c>
      <c r="BJ298" s="283" t="str">
        <f t="shared" si="34"/>
        <v/>
      </c>
      <c r="BK298" s="283" t="str">
        <f t="shared" si="35"/>
        <v/>
      </c>
      <c r="BL298" s="283" t="str">
        <f>IF(F298="","",IF(AND(分岐管理シート!D298=1,分岐管理シート!K298=1),"","error"))</f>
        <v/>
      </c>
      <c r="BM298" s="281" t="str">
        <f>IF(F298="","",IF(分岐管理シート!L298=2,"","error"))</f>
        <v/>
      </c>
      <c r="BN298" s="283" t="str">
        <f>IF(F298="","",IF(分岐管理シート!M298&lt;1,"error",""))</f>
        <v/>
      </c>
      <c r="BO298" s="283" t="str">
        <f>IF(F298="","",IF(AND(D298="R7_補正",分岐管理シート!M298&lt;12,分岐管理シート!M298&gt;0),"","error"))</f>
        <v/>
      </c>
      <c r="BP298" s="283" t="str">
        <f>IF(AND(分岐管理シート!M298&lt;&gt;1,SUM(分岐管理シート!N298:P298)&gt;0),"error","")</f>
        <v/>
      </c>
      <c r="BQ298" s="282" t="str">
        <f>IF(OR(AND(分岐管理シート!N298=0,OR(分岐管理シート!O298&lt;&gt;0,分岐管理シート!P298&lt;&gt;0)),AND(分岐管理シート!O298=0,分岐管理シート!P298&lt;&gt;0)),"error","")</f>
        <v/>
      </c>
      <c r="BR298" s="285" t="str" cm="1">
        <f t="array" ref="BR298">IF(SUMPRODUCT(COUNTIF(N298:P298,N298:P298))&gt;COUNTA(N298:P298),"error","")</f>
        <v/>
      </c>
      <c r="BS298" s="283" t="str">
        <f t="shared" si="36"/>
        <v/>
      </c>
      <c r="BT298" s="283" t="str">
        <f t="shared" si="37"/>
        <v/>
      </c>
      <c r="BU298" s="283" t="str">
        <f t="shared" si="38"/>
        <v/>
      </c>
      <c r="BV298" s="283" t="str">
        <f t="shared" si="39"/>
        <v/>
      </c>
      <c r="BW298" s="283" t="str">
        <f t="shared" si="42"/>
        <v/>
      </c>
      <c r="BX298" s="283" t="str">
        <f t="shared" si="40"/>
        <v/>
      </c>
      <c r="BY298" s="283" t="str">
        <f>IF(F298="","",IF(PRODUCT(分岐管理シート!AB298:'分岐管理シート'!AE298)=0,"error",""))</f>
        <v/>
      </c>
      <c r="BZ298" s="278" t="str">
        <f>IF(F298="","",IF(AND(AE298="○",分岐管理シート!AF298=0),"error",""))</f>
        <v/>
      </c>
      <c r="CA298" s="283" t="str">
        <f>IF(F298="","",IF(AND(分岐管理シート!AE298&lt;2,実施計画様式!AF298&lt;&gt;""),"error",""))</f>
        <v/>
      </c>
      <c r="CB298" s="282" t="str">
        <f>IF(F298="","",IF(AND(分岐管理シート!D298=1,分岐管理シート!AG298&gt;0,分岐管理シート!AG298&lt;24),"","error"))</f>
        <v/>
      </c>
      <c r="CC298" s="283"/>
      <c r="CD298" s="283" t="str">
        <f>IF(F298="","",IF(OR(分岐管理シート!AI298&lt;14,分岐管理シート!AI298&gt;25,分岐管理シート!AI298&gt;分岐管理シート!AJ298,分岐管理シート!AI298&gt;分岐管理シート!AK298),"error",""))</f>
        <v/>
      </c>
      <c r="CE298" s="283" t="str">
        <f>IF(F298="","",IF(OR(分岐管理シート!AJ298&lt;14,分岐管理シート!AJ298&gt;25,分岐管理シート!AJ298&lt;分岐管理シート!AI298,分岐管理シート!AJ298&gt;分岐管理シート!AK298),"error",""))</f>
        <v/>
      </c>
      <c r="CF298" s="282" t="str">
        <f>IF(F298="","",IF(OR(分岐管理シート!AK298&lt;14,分岐管理シート!AK298&gt;26,分岐管理シート!AK298&lt;分岐管理シート!AI298,分岐管理シート!AK298&lt;分岐管理シート!AJ298),"error",""))</f>
        <v/>
      </c>
      <c r="CG298" s="283" t="str">
        <f>IF(F298="","",IF(AND(AD298="－",分岐管理シート!AK298&gt;25),"error",""))</f>
        <v/>
      </c>
      <c r="CH298" s="283"/>
      <c r="CI298" s="278" t="str">
        <f>IF(F298="","",IF(分岐管理シート!AM298&lt;1,"error",""))</f>
        <v/>
      </c>
      <c r="CJ298" s="283" t="str">
        <f>IF(F298="","",IF(分岐管理シート!AN298&lt;1,"error",""))</f>
        <v/>
      </c>
      <c r="CK298" s="287" t="str">
        <f t="shared" si="41"/>
        <v/>
      </c>
      <c r="CL298" s="283" t="str">
        <f>IF(F298="","",IF(AND(SUM(分岐管理シート!AO298:AR298)&gt;180,分岐管理シート!AS298&lt;1),"error",""))</f>
        <v/>
      </c>
      <c r="CM298" s="283" t="str">
        <f>IF(F298="","",IF(AND(分岐管理シート!D298=1,分岐管理シート!BB298&gt;0,分岐管理シート!BB298&lt;7),"","error"))</f>
        <v/>
      </c>
      <c r="CN298" s="286"/>
      <c r="CO298" s="283" t="str">
        <f>IF(分岐管理シート!BP298=0,"","error")</f>
        <v/>
      </c>
      <c r="CP298" s="340" t="str">
        <f>IF(AND(F298="",SUM(分岐管理シート!D298:BB298)&gt;0),"error","")</f>
        <v/>
      </c>
    </row>
    <row r="299" spans="1:94" ht="55.05" customHeight="1">
      <c r="A299" s="29"/>
      <c r="B299" s="30"/>
      <c r="C299" s="130">
        <v>227</v>
      </c>
      <c r="D299" s="386"/>
      <c r="E299" s="386"/>
      <c r="F299" s="174"/>
      <c r="G299" s="174"/>
      <c r="H299" s="173"/>
      <c r="I299" s="174"/>
      <c r="J299" s="173"/>
      <c r="K299" s="174"/>
      <c r="L299" s="174"/>
      <c r="M299" s="174"/>
      <c r="N299" s="387"/>
      <c r="O299" s="174"/>
      <c r="P299" s="174"/>
      <c r="Q299" s="388"/>
      <c r="R299" s="389">
        <f t="shared" si="33"/>
        <v>0</v>
      </c>
      <c r="S299" s="390">
        <f t="shared" si="43"/>
        <v>0</v>
      </c>
      <c r="T299" s="391"/>
      <c r="U299" s="458"/>
      <c r="V299" s="458"/>
      <c r="W299" s="458"/>
      <c r="X299" s="458"/>
      <c r="Y299" s="391"/>
      <c r="Z299" s="391"/>
      <c r="AA299" s="173"/>
      <c r="AB299" s="174"/>
      <c r="AC299" s="392"/>
      <c r="AD299" s="392"/>
      <c r="AE299" s="392"/>
      <c r="AF299" s="393"/>
      <c r="AG299" s="393"/>
      <c r="AH299" s="393"/>
      <c r="AI299" s="173"/>
      <c r="AJ299" s="173"/>
      <c r="AK299" s="173"/>
      <c r="AL299" s="394"/>
      <c r="AM299" s="173"/>
      <c r="AN299" s="173"/>
      <c r="AO299" s="387"/>
      <c r="AP299" s="174"/>
      <c r="AQ299" s="174"/>
      <c r="AR299" s="174"/>
      <c r="AS299" s="395"/>
      <c r="AT299" s="396"/>
      <c r="AU299" s="396"/>
      <c r="AV299" s="396"/>
      <c r="AW299" s="396"/>
      <c r="AX299" s="396"/>
      <c r="AY299" s="396"/>
      <c r="AZ299" s="396"/>
      <c r="BA299" s="396"/>
      <c r="BB299" s="397"/>
      <c r="BC299" s="395"/>
      <c r="BD299" s="395"/>
      <c r="BE299" s="281" t="str">
        <f>IF(F299="","",IF(分岐管理シート!D299=1,"","error"))</f>
        <v/>
      </c>
      <c r="BF299" s="282" t="str">
        <f>IF(F299="","",IF(分岐管理シート!E299&gt;0,"","error"))</f>
        <v/>
      </c>
      <c r="BG299" s="283" t="str">
        <f>IF(F299="","",IF(分岐管理シート!G299=0,"error",""))</f>
        <v/>
      </c>
      <c r="BH299" s="283" t="str">
        <f>IF(F299="","",IF(分岐管理シート!H299=0,"error",""))</f>
        <v/>
      </c>
      <c r="BI299" s="284" t="str">
        <f>IF(F299="","",IF(分岐管理シート!I299=2,"","error"))</f>
        <v/>
      </c>
      <c r="BJ299" s="283" t="str">
        <f t="shared" si="34"/>
        <v/>
      </c>
      <c r="BK299" s="283" t="str">
        <f t="shared" si="35"/>
        <v/>
      </c>
      <c r="BL299" s="283" t="str">
        <f>IF(F299="","",IF(AND(分岐管理シート!D299=1,分岐管理シート!K299=1),"","error"))</f>
        <v/>
      </c>
      <c r="BM299" s="281" t="str">
        <f>IF(F299="","",IF(分岐管理シート!L299=2,"","error"))</f>
        <v/>
      </c>
      <c r="BN299" s="283" t="str">
        <f>IF(F299="","",IF(分岐管理シート!M299&lt;1,"error",""))</f>
        <v/>
      </c>
      <c r="BO299" s="283" t="str">
        <f>IF(F299="","",IF(AND(D299="R7_補正",分岐管理シート!M299&lt;12,分岐管理シート!M299&gt;0),"","error"))</f>
        <v/>
      </c>
      <c r="BP299" s="283" t="str">
        <f>IF(AND(分岐管理シート!M299&lt;&gt;1,SUM(分岐管理シート!N299:P299)&gt;0),"error","")</f>
        <v/>
      </c>
      <c r="BQ299" s="282" t="str">
        <f>IF(OR(AND(分岐管理シート!N299=0,OR(分岐管理シート!O299&lt;&gt;0,分岐管理シート!P299&lt;&gt;0)),AND(分岐管理シート!O299=0,分岐管理シート!P299&lt;&gt;0)),"error","")</f>
        <v/>
      </c>
      <c r="BR299" s="285" t="str" cm="1">
        <f t="array" ref="BR299">IF(SUMPRODUCT(COUNTIF(N299:P299,N299:P299))&gt;COUNTA(N299:P299),"error","")</f>
        <v/>
      </c>
      <c r="BS299" s="283" t="str">
        <f t="shared" si="36"/>
        <v/>
      </c>
      <c r="BT299" s="283" t="str">
        <f t="shared" si="37"/>
        <v/>
      </c>
      <c r="BU299" s="283" t="str">
        <f t="shared" si="38"/>
        <v/>
      </c>
      <c r="BV299" s="283" t="str">
        <f t="shared" si="39"/>
        <v/>
      </c>
      <c r="BW299" s="283" t="str">
        <f t="shared" si="42"/>
        <v/>
      </c>
      <c r="BX299" s="283" t="str">
        <f t="shared" si="40"/>
        <v/>
      </c>
      <c r="BY299" s="283" t="str">
        <f>IF(F299="","",IF(PRODUCT(分岐管理シート!AB299:'分岐管理シート'!AE299)=0,"error",""))</f>
        <v/>
      </c>
      <c r="BZ299" s="278" t="str">
        <f>IF(F299="","",IF(AND(AE299="○",分岐管理シート!AF299=0),"error",""))</f>
        <v/>
      </c>
      <c r="CA299" s="283" t="str">
        <f>IF(F299="","",IF(AND(分岐管理シート!AE299&lt;2,実施計画様式!AF299&lt;&gt;""),"error",""))</f>
        <v/>
      </c>
      <c r="CB299" s="282" t="str">
        <f>IF(F299="","",IF(AND(分岐管理シート!D299=1,分岐管理シート!AG299&gt;0,分岐管理シート!AG299&lt;24),"","error"))</f>
        <v/>
      </c>
      <c r="CC299" s="283"/>
      <c r="CD299" s="283" t="str">
        <f>IF(F299="","",IF(OR(分岐管理シート!AI299&lt;14,分岐管理シート!AI299&gt;25,分岐管理シート!AI299&gt;分岐管理シート!AJ299,分岐管理シート!AI299&gt;分岐管理シート!AK299),"error",""))</f>
        <v/>
      </c>
      <c r="CE299" s="283" t="str">
        <f>IF(F299="","",IF(OR(分岐管理シート!AJ299&lt;14,分岐管理シート!AJ299&gt;25,分岐管理シート!AJ299&lt;分岐管理シート!AI299,分岐管理シート!AJ299&gt;分岐管理シート!AK299),"error",""))</f>
        <v/>
      </c>
      <c r="CF299" s="282" t="str">
        <f>IF(F299="","",IF(OR(分岐管理シート!AK299&lt;14,分岐管理シート!AK299&gt;26,分岐管理シート!AK299&lt;分岐管理シート!AI299,分岐管理シート!AK299&lt;分岐管理シート!AJ299),"error",""))</f>
        <v/>
      </c>
      <c r="CG299" s="283" t="str">
        <f>IF(F299="","",IF(AND(AD299="－",分岐管理シート!AK299&gt;25),"error",""))</f>
        <v/>
      </c>
      <c r="CH299" s="283"/>
      <c r="CI299" s="278" t="str">
        <f>IF(F299="","",IF(分岐管理シート!AM299&lt;1,"error",""))</f>
        <v/>
      </c>
      <c r="CJ299" s="283" t="str">
        <f>IF(F299="","",IF(分岐管理シート!AN299&lt;1,"error",""))</f>
        <v/>
      </c>
      <c r="CK299" s="287" t="str">
        <f t="shared" si="41"/>
        <v/>
      </c>
      <c r="CL299" s="283" t="str">
        <f>IF(F299="","",IF(AND(SUM(分岐管理シート!AO299:AR299)&gt;180,分岐管理シート!AS299&lt;1),"error",""))</f>
        <v/>
      </c>
      <c r="CM299" s="283" t="str">
        <f>IF(F299="","",IF(AND(分岐管理シート!D299=1,分岐管理シート!BB299&gt;0,分岐管理シート!BB299&lt;7),"","error"))</f>
        <v/>
      </c>
      <c r="CN299" s="286"/>
      <c r="CO299" s="283" t="str">
        <f>IF(分岐管理シート!BP299=0,"","error")</f>
        <v/>
      </c>
      <c r="CP299" s="340" t="str">
        <f>IF(AND(F299="",SUM(分岐管理シート!D299:BB299)&gt;0),"error","")</f>
        <v/>
      </c>
    </row>
    <row r="300" spans="1:94" ht="55.05" customHeight="1">
      <c r="A300" s="29"/>
      <c r="B300" s="30"/>
      <c r="C300" s="130">
        <v>228</v>
      </c>
      <c r="D300" s="386"/>
      <c r="E300" s="386"/>
      <c r="F300" s="174"/>
      <c r="G300" s="174"/>
      <c r="H300" s="173"/>
      <c r="I300" s="174"/>
      <c r="J300" s="173"/>
      <c r="K300" s="174"/>
      <c r="L300" s="174"/>
      <c r="M300" s="174"/>
      <c r="N300" s="387"/>
      <c r="O300" s="174"/>
      <c r="P300" s="174"/>
      <c r="Q300" s="388"/>
      <c r="R300" s="389">
        <f t="shared" si="33"/>
        <v>0</v>
      </c>
      <c r="S300" s="390">
        <f t="shared" si="43"/>
        <v>0</v>
      </c>
      <c r="T300" s="391"/>
      <c r="U300" s="458"/>
      <c r="V300" s="458"/>
      <c r="W300" s="458"/>
      <c r="X300" s="458"/>
      <c r="Y300" s="391"/>
      <c r="Z300" s="391"/>
      <c r="AA300" s="173"/>
      <c r="AB300" s="174"/>
      <c r="AC300" s="392"/>
      <c r="AD300" s="392"/>
      <c r="AE300" s="392"/>
      <c r="AF300" s="393"/>
      <c r="AG300" s="393"/>
      <c r="AH300" s="393"/>
      <c r="AI300" s="173"/>
      <c r="AJ300" s="173"/>
      <c r="AK300" s="173"/>
      <c r="AL300" s="394"/>
      <c r="AM300" s="173"/>
      <c r="AN300" s="173"/>
      <c r="AO300" s="387"/>
      <c r="AP300" s="174"/>
      <c r="AQ300" s="174"/>
      <c r="AR300" s="174"/>
      <c r="AS300" s="395"/>
      <c r="AT300" s="396"/>
      <c r="AU300" s="396"/>
      <c r="AV300" s="396"/>
      <c r="AW300" s="396"/>
      <c r="AX300" s="396"/>
      <c r="AY300" s="396"/>
      <c r="AZ300" s="396"/>
      <c r="BA300" s="396"/>
      <c r="BB300" s="397"/>
      <c r="BC300" s="395"/>
      <c r="BD300" s="395"/>
      <c r="BE300" s="281" t="str">
        <f>IF(F300="","",IF(分岐管理シート!D300=1,"","error"))</f>
        <v/>
      </c>
      <c r="BF300" s="282" t="str">
        <f>IF(F300="","",IF(分岐管理シート!E300&gt;0,"","error"))</f>
        <v/>
      </c>
      <c r="BG300" s="283" t="str">
        <f>IF(F300="","",IF(分岐管理シート!G300=0,"error",""))</f>
        <v/>
      </c>
      <c r="BH300" s="283" t="str">
        <f>IF(F300="","",IF(分岐管理シート!H300=0,"error",""))</f>
        <v/>
      </c>
      <c r="BI300" s="284" t="str">
        <f>IF(F300="","",IF(分岐管理シート!I300=2,"","error"))</f>
        <v/>
      </c>
      <c r="BJ300" s="283" t="str">
        <f t="shared" si="34"/>
        <v/>
      </c>
      <c r="BK300" s="283" t="str">
        <f t="shared" si="35"/>
        <v/>
      </c>
      <c r="BL300" s="283" t="str">
        <f>IF(F300="","",IF(AND(分岐管理シート!D300=1,分岐管理シート!K300=1),"","error"))</f>
        <v/>
      </c>
      <c r="BM300" s="281" t="str">
        <f>IF(F300="","",IF(分岐管理シート!L300=2,"","error"))</f>
        <v/>
      </c>
      <c r="BN300" s="283" t="str">
        <f>IF(F300="","",IF(分岐管理シート!M300&lt;1,"error",""))</f>
        <v/>
      </c>
      <c r="BO300" s="283" t="str">
        <f>IF(F300="","",IF(AND(D300="R7_補正",分岐管理シート!M300&lt;12,分岐管理シート!M300&gt;0),"","error"))</f>
        <v/>
      </c>
      <c r="BP300" s="283" t="str">
        <f>IF(AND(分岐管理シート!M300&lt;&gt;1,SUM(分岐管理シート!N300:P300)&gt;0),"error","")</f>
        <v/>
      </c>
      <c r="BQ300" s="282" t="str">
        <f>IF(OR(AND(分岐管理シート!N300=0,OR(分岐管理シート!O300&lt;&gt;0,分岐管理シート!P300&lt;&gt;0)),AND(分岐管理シート!O300=0,分岐管理シート!P300&lt;&gt;0)),"error","")</f>
        <v/>
      </c>
      <c r="BR300" s="285" t="str" cm="1">
        <f t="array" ref="BR300">IF(SUMPRODUCT(COUNTIF(N300:P300,N300:P300))&gt;COUNTA(N300:P300),"error","")</f>
        <v/>
      </c>
      <c r="BS300" s="283" t="str">
        <f t="shared" si="36"/>
        <v/>
      </c>
      <c r="BT300" s="283" t="str">
        <f t="shared" si="37"/>
        <v/>
      </c>
      <c r="BU300" s="283" t="str">
        <f t="shared" si="38"/>
        <v/>
      </c>
      <c r="BV300" s="283" t="str">
        <f t="shared" si="39"/>
        <v/>
      </c>
      <c r="BW300" s="283" t="str">
        <f t="shared" si="42"/>
        <v/>
      </c>
      <c r="BX300" s="283" t="str">
        <f t="shared" si="40"/>
        <v/>
      </c>
      <c r="BY300" s="283" t="str">
        <f>IF(F300="","",IF(PRODUCT(分岐管理シート!AB300:'分岐管理シート'!AE300)=0,"error",""))</f>
        <v/>
      </c>
      <c r="BZ300" s="278" t="str">
        <f>IF(F300="","",IF(AND(AE300="○",分岐管理シート!AF300=0),"error",""))</f>
        <v/>
      </c>
      <c r="CA300" s="283" t="str">
        <f>IF(F300="","",IF(AND(分岐管理シート!AE300&lt;2,実施計画様式!AF300&lt;&gt;""),"error",""))</f>
        <v/>
      </c>
      <c r="CB300" s="282" t="str">
        <f>IF(F300="","",IF(AND(分岐管理シート!D300=1,分岐管理シート!AG300&gt;0,分岐管理シート!AG300&lt;24),"","error"))</f>
        <v/>
      </c>
      <c r="CC300" s="283"/>
      <c r="CD300" s="283" t="str">
        <f>IF(F300="","",IF(OR(分岐管理シート!AI300&lt;14,分岐管理シート!AI300&gt;25,分岐管理シート!AI300&gt;分岐管理シート!AJ300,分岐管理シート!AI300&gt;分岐管理シート!AK300),"error",""))</f>
        <v/>
      </c>
      <c r="CE300" s="283" t="str">
        <f>IF(F300="","",IF(OR(分岐管理シート!AJ300&lt;14,分岐管理シート!AJ300&gt;25,分岐管理シート!AJ300&lt;分岐管理シート!AI300,分岐管理シート!AJ300&gt;分岐管理シート!AK300),"error",""))</f>
        <v/>
      </c>
      <c r="CF300" s="282" t="str">
        <f>IF(F300="","",IF(OR(分岐管理シート!AK300&lt;14,分岐管理シート!AK300&gt;26,分岐管理シート!AK300&lt;分岐管理シート!AI300,分岐管理シート!AK300&lt;分岐管理シート!AJ300),"error",""))</f>
        <v/>
      </c>
      <c r="CG300" s="283" t="str">
        <f>IF(F300="","",IF(AND(AD300="－",分岐管理シート!AK300&gt;25),"error",""))</f>
        <v/>
      </c>
      <c r="CH300" s="283"/>
      <c r="CI300" s="278" t="str">
        <f>IF(F300="","",IF(分岐管理シート!AM300&lt;1,"error",""))</f>
        <v/>
      </c>
      <c r="CJ300" s="283" t="str">
        <f>IF(F300="","",IF(分岐管理シート!AN300&lt;1,"error",""))</f>
        <v/>
      </c>
      <c r="CK300" s="287" t="str">
        <f t="shared" si="41"/>
        <v/>
      </c>
      <c r="CL300" s="283" t="str">
        <f>IF(F300="","",IF(AND(SUM(分岐管理シート!AO300:AR300)&gt;180,分岐管理シート!AS300&lt;1),"error",""))</f>
        <v/>
      </c>
      <c r="CM300" s="283" t="str">
        <f>IF(F300="","",IF(AND(分岐管理シート!D300=1,分岐管理シート!BB300&gt;0,分岐管理シート!BB300&lt;7),"","error"))</f>
        <v/>
      </c>
      <c r="CN300" s="286"/>
      <c r="CO300" s="283" t="str">
        <f>IF(分岐管理シート!BP300=0,"","error")</f>
        <v/>
      </c>
      <c r="CP300" s="340" t="str">
        <f>IF(AND(F300="",SUM(分岐管理シート!D300:BB300)&gt;0),"error","")</f>
        <v/>
      </c>
    </row>
    <row r="301" spans="1:94" ht="55.05" customHeight="1">
      <c r="A301" s="29"/>
      <c r="B301" s="30"/>
      <c r="C301" s="130">
        <v>229</v>
      </c>
      <c r="D301" s="386"/>
      <c r="E301" s="386"/>
      <c r="F301" s="174"/>
      <c r="G301" s="174"/>
      <c r="H301" s="173"/>
      <c r="I301" s="174"/>
      <c r="J301" s="173"/>
      <c r="K301" s="174"/>
      <c r="L301" s="174"/>
      <c r="M301" s="174"/>
      <c r="N301" s="387"/>
      <c r="O301" s="174"/>
      <c r="P301" s="398"/>
      <c r="Q301" s="388"/>
      <c r="R301" s="389">
        <f t="shared" si="33"/>
        <v>0</v>
      </c>
      <c r="S301" s="390">
        <f t="shared" si="43"/>
        <v>0</v>
      </c>
      <c r="T301" s="391"/>
      <c r="U301" s="458"/>
      <c r="V301" s="458"/>
      <c r="W301" s="458"/>
      <c r="X301" s="458"/>
      <c r="Y301" s="391"/>
      <c r="Z301" s="391"/>
      <c r="AA301" s="173"/>
      <c r="AB301" s="174"/>
      <c r="AC301" s="392"/>
      <c r="AD301" s="392"/>
      <c r="AE301" s="392"/>
      <c r="AF301" s="393"/>
      <c r="AG301" s="393"/>
      <c r="AH301" s="393"/>
      <c r="AI301" s="173"/>
      <c r="AJ301" s="173"/>
      <c r="AK301" s="173"/>
      <c r="AL301" s="394"/>
      <c r="AM301" s="173"/>
      <c r="AN301" s="173"/>
      <c r="AO301" s="387"/>
      <c r="AP301" s="174"/>
      <c r="AQ301" s="174"/>
      <c r="AR301" s="174"/>
      <c r="AS301" s="395"/>
      <c r="AT301" s="396"/>
      <c r="AU301" s="396"/>
      <c r="AV301" s="396"/>
      <c r="AW301" s="396"/>
      <c r="AX301" s="396"/>
      <c r="AY301" s="396"/>
      <c r="AZ301" s="396"/>
      <c r="BA301" s="396"/>
      <c r="BB301" s="397"/>
      <c r="BC301" s="395"/>
      <c r="BD301" s="395"/>
      <c r="BE301" s="281" t="str">
        <f>IF(F301="","",IF(分岐管理シート!D301=1,"","error"))</f>
        <v/>
      </c>
      <c r="BF301" s="282" t="str">
        <f>IF(F301="","",IF(分岐管理シート!E301&gt;0,"","error"))</f>
        <v/>
      </c>
      <c r="BG301" s="283" t="str">
        <f>IF(F301="","",IF(分岐管理シート!G301=0,"error",""))</f>
        <v/>
      </c>
      <c r="BH301" s="283" t="str">
        <f>IF(F301="","",IF(分岐管理シート!H301=0,"error",""))</f>
        <v/>
      </c>
      <c r="BI301" s="284" t="str">
        <f>IF(F301="","",IF(分岐管理シート!I301=2,"","error"))</f>
        <v/>
      </c>
      <c r="BJ301" s="283" t="str">
        <f t="shared" si="34"/>
        <v/>
      </c>
      <c r="BK301" s="283" t="str">
        <f t="shared" si="35"/>
        <v/>
      </c>
      <c r="BL301" s="283" t="str">
        <f>IF(F301="","",IF(AND(分岐管理シート!D301=1,分岐管理シート!K301=1),"","error"))</f>
        <v/>
      </c>
      <c r="BM301" s="281" t="str">
        <f>IF(F301="","",IF(分岐管理シート!L301=2,"","error"))</f>
        <v/>
      </c>
      <c r="BN301" s="283" t="str">
        <f>IF(F301="","",IF(分岐管理シート!M301&lt;1,"error",""))</f>
        <v/>
      </c>
      <c r="BO301" s="283" t="str">
        <f>IF(F301="","",IF(AND(D301="R7_補正",分岐管理シート!M301&lt;12,分岐管理シート!M301&gt;0),"","error"))</f>
        <v/>
      </c>
      <c r="BP301" s="283" t="str">
        <f>IF(AND(分岐管理シート!M301&lt;&gt;1,SUM(分岐管理シート!N301:P301)&gt;0),"error","")</f>
        <v/>
      </c>
      <c r="BQ301" s="282" t="str">
        <f>IF(OR(AND(分岐管理シート!N301=0,OR(分岐管理シート!O301&lt;&gt;0,分岐管理シート!P301&lt;&gt;0)),AND(分岐管理シート!O301=0,分岐管理シート!P301&lt;&gt;0)),"error","")</f>
        <v/>
      </c>
      <c r="BR301" s="285" t="str" cm="1">
        <f t="array" ref="BR301">IF(SUMPRODUCT(COUNTIF(N301:P301,N301:P301))&gt;COUNTA(N301:P301),"error","")</f>
        <v/>
      </c>
      <c r="BS301" s="283" t="str">
        <f t="shared" si="36"/>
        <v/>
      </c>
      <c r="BT301" s="283" t="str">
        <f t="shared" si="37"/>
        <v/>
      </c>
      <c r="BU301" s="283" t="str">
        <f t="shared" si="38"/>
        <v/>
      </c>
      <c r="BV301" s="283" t="str">
        <f t="shared" si="39"/>
        <v/>
      </c>
      <c r="BW301" s="283" t="str">
        <f t="shared" si="42"/>
        <v/>
      </c>
      <c r="BX301" s="283" t="str">
        <f t="shared" si="40"/>
        <v/>
      </c>
      <c r="BY301" s="283" t="str">
        <f>IF(F301="","",IF(PRODUCT(分岐管理シート!AB301:'分岐管理シート'!AE301)=0,"error",""))</f>
        <v/>
      </c>
      <c r="BZ301" s="278" t="str">
        <f>IF(F301="","",IF(AND(AE301="○",分岐管理シート!AF301=0),"error",""))</f>
        <v/>
      </c>
      <c r="CA301" s="283" t="str">
        <f>IF(F301="","",IF(AND(分岐管理シート!AE301&lt;2,実施計画様式!AF301&lt;&gt;""),"error",""))</f>
        <v/>
      </c>
      <c r="CB301" s="282" t="str">
        <f>IF(F301="","",IF(AND(分岐管理シート!D301=1,分岐管理シート!AG301&gt;0,分岐管理シート!AG301&lt;24),"","error"))</f>
        <v/>
      </c>
      <c r="CC301" s="283"/>
      <c r="CD301" s="283" t="str">
        <f>IF(F301="","",IF(OR(分岐管理シート!AI301&lt;14,分岐管理シート!AI301&gt;25,分岐管理シート!AI301&gt;分岐管理シート!AJ301,分岐管理シート!AI301&gt;分岐管理シート!AK301),"error",""))</f>
        <v/>
      </c>
      <c r="CE301" s="283" t="str">
        <f>IF(F301="","",IF(OR(分岐管理シート!AJ301&lt;14,分岐管理シート!AJ301&gt;25,分岐管理シート!AJ301&lt;分岐管理シート!AI301,分岐管理シート!AJ301&gt;分岐管理シート!AK301),"error",""))</f>
        <v/>
      </c>
      <c r="CF301" s="282" t="str">
        <f>IF(F301="","",IF(OR(分岐管理シート!AK301&lt;14,分岐管理シート!AK301&gt;26,分岐管理シート!AK301&lt;分岐管理シート!AI301,分岐管理シート!AK301&lt;分岐管理シート!AJ301),"error",""))</f>
        <v/>
      </c>
      <c r="CG301" s="283" t="str">
        <f>IF(F301="","",IF(AND(AD301="－",分岐管理シート!AK301&gt;25),"error",""))</f>
        <v/>
      </c>
      <c r="CH301" s="283"/>
      <c r="CI301" s="278" t="str">
        <f>IF(F301="","",IF(分岐管理シート!AM301&lt;1,"error",""))</f>
        <v/>
      </c>
      <c r="CJ301" s="283" t="str">
        <f>IF(F301="","",IF(分岐管理シート!AN301&lt;1,"error",""))</f>
        <v/>
      </c>
      <c r="CK301" s="287" t="str">
        <f t="shared" si="41"/>
        <v/>
      </c>
      <c r="CL301" s="283" t="str">
        <f>IF(F301="","",IF(AND(SUM(分岐管理シート!AO301:AR301)&gt;180,分岐管理シート!AS301&lt;1),"error",""))</f>
        <v/>
      </c>
      <c r="CM301" s="283" t="str">
        <f>IF(F301="","",IF(AND(分岐管理シート!D301=1,分岐管理シート!BB301&gt;0,分岐管理シート!BB301&lt;7),"","error"))</f>
        <v/>
      </c>
      <c r="CN301" s="286"/>
      <c r="CO301" s="283" t="str">
        <f>IF(分岐管理シート!BP301=0,"","error")</f>
        <v/>
      </c>
      <c r="CP301" s="340" t="str">
        <f>IF(AND(F301="",SUM(分岐管理シート!D301:BB301)&gt;0),"error","")</f>
        <v/>
      </c>
    </row>
    <row r="302" spans="1:94" ht="55.05" customHeight="1">
      <c r="A302" s="29"/>
      <c r="B302" s="30"/>
      <c r="C302" s="130">
        <v>230</v>
      </c>
      <c r="D302" s="386"/>
      <c r="E302" s="386"/>
      <c r="F302" s="174"/>
      <c r="G302" s="174"/>
      <c r="H302" s="173"/>
      <c r="I302" s="174"/>
      <c r="J302" s="173"/>
      <c r="K302" s="174"/>
      <c r="L302" s="174"/>
      <c r="M302" s="174"/>
      <c r="N302" s="387"/>
      <c r="O302" s="174"/>
      <c r="P302" s="174"/>
      <c r="Q302" s="388"/>
      <c r="R302" s="389">
        <f t="shared" si="33"/>
        <v>0</v>
      </c>
      <c r="S302" s="390">
        <f t="shared" si="43"/>
        <v>0</v>
      </c>
      <c r="T302" s="391"/>
      <c r="U302" s="458"/>
      <c r="V302" s="458"/>
      <c r="W302" s="458"/>
      <c r="X302" s="458"/>
      <c r="Y302" s="391"/>
      <c r="Z302" s="391"/>
      <c r="AA302" s="173"/>
      <c r="AB302" s="174"/>
      <c r="AC302" s="392"/>
      <c r="AD302" s="392"/>
      <c r="AE302" s="392"/>
      <c r="AF302" s="393"/>
      <c r="AG302" s="393"/>
      <c r="AH302" s="393"/>
      <c r="AI302" s="173"/>
      <c r="AJ302" s="173"/>
      <c r="AK302" s="173"/>
      <c r="AL302" s="394"/>
      <c r="AM302" s="173"/>
      <c r="AN302" s="173"/>
      <c r="AO302" s="387"/>
      <c r="AP302" s="174"/>
      <c r="AQ302" s="174"/>
      <c r="AR302" s="174"/>
      <c r="AS302" s="395"/>
      <c r="AT302" s="396"/>
      <c r="AU302" s="396"/>
      <c r="AV302" s="396"/>
      <c r="AW302" s="396"/>
      <c r="AX302" s="396"/>
      <c r="AY302" s="396"/>
      <c r="AZ302" s="396"/>
      <c r="BA302" s="396"/>
      <c r="BB302" s="397"/>
      <c r="BC302" s="395"/>
      <c r="BD302" s="395"/>
      <c r="BE302" s="281" t="str">
        <f>IF(F302="","",IF(分岐管理シート!D302=1,"","error"))</f>
        <v/>
      </c>
      <c r="BF302" s="282" t="str">
        <f>IF(F302="","",IF(分岐管理シート!E302&gt;0,"","error"))</f>
        <v/>
      </c>
      <c r="BG302" s="283" t="str">
        <f>IF(F302="","",IF(分岐管理シート!G302=0,"error",""))</f>
        <v/>
      </c>
      <c r="BH302" s="283" t="str">
        <f>IF(F302="","",IF(分岐管理シート!H302=0,"error",""))</f>
        <v/>
      </c>
      <c r="BI302" s="284" t="str">
        <f>IF(F302="","",IF(分岐管理シート!I302=2,"","error"))</f>
        <v/>
      </c>
      <c r="BJ302" s="283" t="str">
        <f t="shared" si="34"/>
        <v/>
      </c>
      <c r="BK302" s="283" t="str">
        <f t="shared" si="35"/>
        <v/>
      </c>
      <c r="BL302" s="283" t="str">
        <f>IF(F302="","",IF(AND(分岐管理シート!D302=1,分岐管理シート!K302=1),"","error"))</f>
        <v/>
      </c>
      <c r="BM302" s="281" t="str">
        <f>IF(F302="","",IF(分岐管理シート!L302=2,"","error"))</f>
        <v/>
      </c>
      <c r="BN302" s="283" t="str">
        <f>IF(F302="","",IF(分岐管理シート!M302&lt;1,"error",""))</f>
        <v/>
      </c>
      <c r="BO302" s="283" t="str">
        <f>IF(F302="","",IF(AND(D302="R7_補正",分岐管理シート!M302&lt;12,分岐管理シート!M302&gt;0),"","error"))</f>
        <v/>
      </c>
      <c r="BP302" s="283" t="str">
        <f>IF(AND(分岐管理シート!M302&lt;&gt;1,SUM(分岐管理シート!N302:P302)&gt;0),"error","")</f>
        <v/>
      </c>
      <c r="BQ302" s="282" t="str">
        <f>IF(OR(AND(分岐管理シート!N302=0,OR(分岐管理シート!O302&lt;&gt;0,分岐管理シート!P302&lt;&gt;0)),AND(分岐管理シート!O302=0,分岐管理シート!P302&lt;&gt;0)),"error","")</f>
        <v/>
      </c>
      <c r="BR302" s="285" t="str" cm="1">
        <f t="array" ref="BR302">IF(SUMPRODUCT(COUNTIF(N302:P302,N302:P302))&gt;COUNTA(N302:P302),"error","")</f>
        <v/>
      </c>
      <c r="BS302" s="283" t="str">
        <f t="shared" si="36"/>
        <v/>
      </c>
      <c r="BT302" s="283" t="str">
        <f t="shared" si="37"/>
        <v/>
      </c>
      <c r="BU302" s="283" t="str">
        <f t="shared" si="38"/>
        <v/>
      </c>
      <c r="BV302" s="283" t="str">
        <f t="shared" si="39"/>
        <v/>
      </c>
      <c r="BW302" s="283" t="str">
        <f t="shared" si="42"/>
        <v/>
      </c>
      <c r="BX302" s="283" t="str">
        <f t="shared" si="40"/>
        <v/>
      </c>
      <c r="BY302" s="283" t="str">
        <f>IF(F302="","",IF(PRODUCT(分岐管理シート!AB302:'分岐管理シート'!AE302)=0,"error",""))</f>
        <v/>
      </c>
      <c r="BZ302" s="278" t="str">
        <f>IF(F302="","",IF(AND(AE302="○",分岐管理シート!AF302=0),"error",""))</f>
        <v/>
      </c>
      <c r="CA302" s="283" t="str">
        <f>IF(F302="","",IF(AND(分岐管理シート!AE302&lt;2,実施計画様式!AF302&lt;&gt;""),"error",""))</f>
        <v/>
      </c>
      <c r="CB302" s="282" t="str">
        <f>IF(F302="","",IF(AND(分岐管理シート!D302=1,分岐管理シート!AG302&gt;0,分岐管理シート!AG302&lt;24),"","error"))</f>
        <v/>
      </c>
      <c r="CC302" s="283"/>
      <c r="CD302" s="283" t="str">
        <f>IF(F302="","",IF(OR(分岐管理シート!AI302&lt;14,分岐管理シート!AI302&gt;25,分岐管理シート!AI302&gt;分岐管理シート!AJ302,分岐管理シート!AI302&gt;分岐管理シート!AK302),"error",""))</f>
        <v/>
      </c>
      <c r="CE302" s="283" t="str">
        <f>IF(F302="","",IF(OR(分岐管理シート!AJ302&lt;14,分岐管理シート!AJ302&gt;25,分岐管理シート!AJ302&lt;分岐管理シート!AI302,分岐管理シート!AJ302&gt;分岐管理シート!AK302),"error",""))</f>
        <v/>
      </c>
      <c r="CF302" s="282" t="str">
        <f>IF(F302="","",IF(OR(分岐管理シート!AK302&lt;14,分岐管理シート!AK302&gt;26,分岐管理シート!AK302&lt;分岐管理シート!AI302,分岐管理シート!AK302&lt;分岐管理シート!AJ302),"error",""))</f>
        <v/>
      </c>
      <c r="CG302" s="283" t="str">
        <f>IF(F302="","",IF(AND(AD302="－",分岐管理シート!AK302&gt;25),"error",""))</f>
        <v/>
      </c>
      <c r="CH302" s="283"/>
      <c r="CI302" s="278" t="str">
        <f>IF(F302="","",IF(分岐管理シート!AM302&lt;1,"error",""))</f>
        <v/>
      </c>
      <c r="CJ302" s="283" t="str">
        <f>IF(F302="","",IF(分岐管理シート!AN302&lt;1,"error",""))</f>
        <v/>
      </c>
      <c r="CK302" s="287" t="str">
        <f t="shared" si="41"/>
        <v/>
      </c>
      <c r="CL302" s="283" t="str">
        <f>IF(F302="","",IF(AND(SUM(分岐管理シート!AO302:AR302)&gt;180,分岐管理シート!AS302&lt;1),"error",""))</f>
        <v/>
      </c>
      <c r="CM302" s="283" t="str">
        <f>IF(F302="","",IF(AND(分岐管理シート!D302=1,分岐管理シート!BB302&gt;0,分岐管理シート!BB302&lt;7),"","error"))</f>
        <v/>
      </c>
      <c r="CN302" s="286"/>
      <c r="CO302" s="283" t="str">
        <f>IF(分岐管理シート!BP302=0,"","error")</f>
        <v/>
      </c>
      <c r="CP302" s="340" t="str">
        <f>IF(AND(F302="",SUM(分岐管理シート!D302:BB302)&gt;0),"error","")</f>
        <v/>
      </c>
    </row>
    <row r="303" spans="1:94" ht="55.05" customHeight="1">
      <c r="A303" s="29"/>
      <c r="B303" s="30"/>
      <c r="C303" s="130">
        <v>231</v>
      </c>
      <c r="D303" s="386"/>
      <c r="E303" s="386"/>
      <c r="F303" s="174"/>
      <c r="G303" s="174"/>
      <c r="H303" s="173"/>
      <c r="I303" s="174"/>
      <c r="J303" s="173"/>
      <c r="K303" s="174"/>
      <c r="L303" s="174"/>
      <c r="M303" s="174"/>
      <c r="N303" s="387"/>
      <c r="O303" s="174"/>
      <c r="P303" s="174"/>
      <c r="Q303" s="388"/>
      <c r="R303" s="389">
        <f t="shared" si="33"/>
        <v>0</v>
      </c>
      <c r="S303" s="390">
        <f t="shared" si="43"/>
        <v>0</v>
      </c>
      <c r="T303" s="391"/>
      <c r="U303" s="458"/>
      <c r="V303" s="458"/>
      <c r="W303" s="458"/>
      <c r="X303" s="458"/>
      <c r="Y303" s="391"/>
      <c r="Z303" s="391"/>
      <c r="AA303" s="173"/>
      <c r="AB303" s="174"/>
      <c r="AC303" s="392"/>
      <c r="AD303" s="392"/>
      <c r="AE303" s="392"/>
      <c r="AF303" s="393"/>
      <c r="AG303" s="393"/>
      <c r="AH303" s="393"/>
      <c r="AI303" s="173"/>
      <c r="AJ303" s="173"/>
      <c r="AK303" s="173"/>
      <c r="AL303" s="394"/>
      <c r="AM303" s="173"/>
      <c r="AN303" s="173"/>
      <c r="AO303" s="387"/>
      <c r="AP303" s="174"/>
      <c r="AQ303" s="174"/>
      <c r="AR303" s="174"/>
      <c r="AS303" s="395"/>
      <c r="AT303" s="396"/>
      <c r="AU303" s="396"/>
      <c r="AV303" s="396"/>
      <c r="AW303" s="396"/>
      <c r="AX303" s="396"/>
      <c r="AY303" s="396"/>
      <c r="AZ303" s="396"/>
      <c r="BA303" s="396"/>
      <c r="BB303" s="397"/>
      <c r="BC303" s="395"/>
      <c r="BD303" s="395"/>
      <c r="BE303" s="281" t="str">
        <f>IF(F303="","",IF(分岐管理シート!D303=1,"","error"))</f>
        <v/>
      </c>
      <c r="BF303" s="282" t="str">
        <f>IF(F303="","",IF(分岐管理シート!E303&gt;0,"","error"))</f>
        <v/>
      </c>
      <c r="BG303" s="283" t="str">
        <f>IF(F303="","",IF(分岐管理シート!G303=0,"error",""))</f>
        <v/>
      </c>
      <c r="BH303" s="283" t="str">
        <f>IF(F303="","",IF(分岐管理シート!H303=0,"error",""))</f>
        <v/>
      </c>
      <c r="BI303" s="284" t="str">
        <f>IF(F303="","",IF(分岐管理シート!I303=2,"","error"))</f>
        <v/>
      </c>
      <c r="BJ303" s="283" t="str">
        <f t="shared" si="34"/>
        <v/>
      </c>
      <c r="BK303" s="283" t="str">
        <f t="shared" si="35"/>
        <v/>
      </c>
      <c r="BL303" s="283" t="str">
        <f>IF(F303="","",IF(AND(分岐管理シート!D303=1,分岐管理シート!K303=1),"","error"))</f>
        <v/>
      </c>
      <c r="BM303" s="281" t="str">
        <f>IF(F303="","",IF(分岐管理シート!L303=2,"","error"))</f>
        <v/>
      </c>
      <c r="BN303" s="283" t="str">
        <f>IF(F303="","",IF(分岐管理シート!M303&lt;1,"error",""))</f>
        <v/>
      </c>
      <c r="BO303" s="283" t="str">
        <f>IF(F303="","",IF(AND(D303="R7_補正",分岐管理シート!M303&lt;12,分岐管理シート!M303&gt;0),"","error"))</f>
        <v/>
      </c>
      <c r="BP303" s="283" t="str">
        <f>IF(AND(分岐管理シート!M303&lt;&gt;1,SUM(分岐管理シート!N303:P303)&gt;0),"error","")</f>
        <v/>
      </c>
      <c r="BQ303" s="282" t="str">
        <f>IF(OR(AND(分岐管理シート!N303=0,OR(分岐管理シート!O303&lt;&gt;0,分岐管理シート!P303&lt;&gt;0)),AND(分岐管理シート!O303=0,分岐管理シート!P303&lt;&gt;0)),"error","")</f>
        <v/>
      </c>
      <c r="BR303" s="285" t="str" cm="1">
        <f t="array" ref="BR303">IF(SUMPRODUCT(COUNTIF(N303:P303,N303:P303))&gt;COUNTA(N303:P303),"error","")</f>
        <v/>
      </c>
      <c r="BS303" s="283" t="str">
        <f t="shared" si="36"/>
        <v/>
      </c>
      <c r="BT303" s="283" t="str">
        <f t="shared" si="37"/>
        <v/>
      </c>
      <c r="BU303" s="283" t="str">
        <f t="shared" si="38"/>
        <v/>
      </c>
      <c r="BV303" s="283" t="str">
        <f t="shared" si="39"/>
        <v/>
      </c>
      <c r="BW303" s="283" t="str">
        <f t="shared" si="42"/>
        <v/>
      </c>
      <c r="BX303" s="283" t="str">
        <f t="shared" si="40"/>
        <v/>
      </c>
      <c r="BY303" s="283" t="str">
        <f>IF(F303="","",IF(PRODUCT(分岐管理シート!AB303:'分岐管理シート'!AE303)=0,"error",""))</f>
        <v/>
      </c>
      <c r="BZ303" s="278" t="str">
        <f>IF(F303="","",IF(AND(AE303="○",分岐管理シート!AF303=0),"error",""))</f>
        <v/>
      </c>
      <c r="CA303" s="283" t="str">
        <f>IF(F303="","",IF(AND(分岐管理シート!AE303&lt;2,実施計画様式!AF303&lt;&gt;""),"error",""))</f>
        <v/>
      </c>
      <c r="CB303" s="282" t="str">
        <f>IF(F303="","",IF(AND(分岐管理シート!D303=1,分岐管理シート!AG303&gt;0,分岐管理シート!AG303&lt;24),"","error"))</f>
        <v/>
      </c>
      <c r="CC303" s="283"/>
      <c r="CD303" s="283" t="str">
        <f>IF(F303="","",IF(OR(分岐管理シート!AI303&lt;14,分岐管理シート!AI303&gt;25,分岐管理シート!AI303&gt;分岐管理シート!AJ303,分岐管理シート!AI303&gt;分岐管理シート!AK303),"error",""))</f>
        <v/>
      </c>
      <c r="CE303" s="283" t="str">
        <f>IF(F303="","",IF(OR(分岐管理シート!AJ303&lt;14,分岐管理シート!AJ303&gt;25,分岐管理シート!AJ303&lt;分岐管理シート!AI303,分岐管理シート!AJ303&gt;分岐管理シート!AK303),"error",""))</f>
        <v/>
      </c>
      <c r="CF303" s="282" t="str">
        <f>IF(F303="","",IF(OR(分岐管理シート!AK303&lt;14,分岐管理シート!AK303&gt;26,分岐管理シート!AK303&lt;分岐管理シート!AI303,分岐管理シート!AK303&lt;分岐管理シート!AJ303),"error",""))</f>
        <v/>
      </c>
      <c r="CG303" s="283" t="str">
        <f>IF(F303="","",IF(AND(AD303="－",分岐管理シート!AK303&gt;25),"error",""))</f>
        <v/>
      </c>
      <c r="CH303" s="283"/>
      <c r="CI303" s="278" t="str">
        <f>IF(F303="","",IF(分岐管理シート!AM303&lt;1,"error",""))</f>
        <v/>
      </c>
      <c r="CJ303" s="283" t="str">
        <f>IF(F303="","",IF(分岐管理シート!AN303&lt;1,"error",""))</f>
        <v/>
      </c>
      <c r="CK303" s="287" t="str">
        <f t="shared" si="41"/>
        <v/>
      </c>
      <c r="CL303" s="283" t="str">
        <f>IF(F303="","",IF(AND(SUM(分岐管理シート!AO303:AR303)&gt;180,分岐管理シート!AS303&lt;1),"error",""))</f>
        <v/>
      </c>
      <c r="CM303" s="283" t="str">
        <f>IF(F303="","",IF(AND(分岐管理シート!D303=1,分岐管理シート!BB303&gt;0,分岐管理シート!BB303&lt;7),"","error"))</f>
        <v/>
      </c>
      <c r="CN303" s="286"/>
      <c r="CO303" s="283" t="str">
        <f>IF(分岐管理シート!BP303=0,"","error")</f>
        <v/>
      </c>
      <c r="CP303" s="340" t="str">
        <f>IF(AND(F303="",SUM(分岐管理シート!D303:BB303)&gt;0),"error","")</f>
        <v/>
      </c>
    </row>
    <row r="304" spans="1:94" ht="55.05" customHeight="1">
      <c r="A304" s="29"/>
      <c r="B304" s="30"/>
      <c r="C304" s="130">
        <v>232</v>
      </c>
      <c r="D304" s="386"/>
      <c r="E304" s="386"/>
      <c r="F304" s="174"/>
      <c r="G304" s="174"/>
      <c r="H304" s="173"/>
      <c r="I304" s="174"/>
      <c r="J304" s="173"/>
      <c r="K304" s="174"/>
      <c r="L304" s="174"/>
      <c r="M304" s="174"/>
      <c r="N304" s="387"/>
      <c r="O304" s="174"/>
      <c r="P304" s="398"/>
      <c r="Q304" s="388"/>
      <c r="R304" s="389">
        <f t="shared" si="33"/>
        <v>0</v>
      </c>
      <c r="S304" s="390">
        <f t="shared" si="43"/>
        <v>0</v>
      </c>
      <c r="T304" s="391"/>
      <c r="U304" s="458"/>
      <c r="V304" s="458"/>
      <c r="W304" s="458"/>
      <c r="X304" s="458"/>
      <c r="Y304" s="391"/>
      <c r="Z304" s="391"/>
      <c r="AA304" s="173"/>
      <c r="AB304" s="174"/>
      <c r="AC304" s="392"/>
      <c r="AD304" s="392"/>
      <c r="AE304" s="392"/>
      <c r="AF304" s="393"/>
      <c r="AG304" s="393"/>
      <c r="AH304" s="393"/>
      <c r="AI304" s="173"/>
      <c r="AJ304" s="173"/>
      <c r="AK304" s="173"/>
      <c r="AL304" s="394"/>
      <c r="AM304" s="173"/>
      <c r="AN304" s="173"/>
      <c r="AO304" s="387"/>
      <c r="AP304" s="174"/>
      <c r="AQ304" s="174"/>
      <c r="AR304" s="174"/>
      <c r="AS304" s="395"/>
      <c r="AT304" s="396"/>
      <c r="AU304" s="396"/>
      <c r="AV304" s="396"/>
      <c r="AW304" s="396"/>
      <c r="AX304" s="396"/>
      <c r="AY304" s="396"/>
      <c r="AZ304" s="396"/>
      <c r="BA304" s="396"/>
      <c r="BB304" s="397"/>
      <c r="BC304" s="395"/>
      <c r="BD304" s="395"/>
      <c r="BE304" s="281" t="str">
        <f>IF(F304="","",IF(分岐管理シート!D304=1,"","error"))</f>
        <v/>
      </c>
      <c r="BF304" s="282" t="str">
        <f>IF(F304="","",IF(分岐管理シート!E304&gt;0,"","error"))</f>
        <v/>
      </c>
      <c r="BG304" s="283" t="str">
        <f>IF(F304="","",IF(分岐管理シート!G304=0,"error",""))</f>
        <v/>
      </c>
      <c r="BH304" s="283" t="str">
        <f>IF(F304="","",IF(分岐管理シート!H304=0,"error",""))</f>
        <v/>
      </c>
      <c r="BI304" s="284" t="str">
        <f>IF(F304="","",IF(分岐管理シート!I304=2,"","error"))</f>
        <v/>
      </c>
      <c r="BJ304" s="283" t="str">
        <f t="shared" si="34"/>
        <v/>
      </c>
      <c r="BK304" s="283" t="str">
        <f t="shared" si="35"/>
        <v/>
      </c>
      <c r="BL304" s="283" t="str">
        <f>IF(F304="","",IF(AND(分岐管理シート!D304=1,分岐管理シート!K304=1),"","error"))</f>
        <v/>
      </c>
      <c r="BM304" s="281" t="str">
        <f>IF(F304="","",IF(分岐管理シート!L304=2,"","error"))</f>
        <v/>
      </c>
      <c r="BN304" s="283" t="str">
        <f>IF(F304="","",IF(分岐管理シート!M304&lt;1,"error",""))</f>
        <v/>
      </c>
      <c r="BO304" s="283" t="str">
        <f>IF(F304="","",IF(AND(D304="R7_補正",分岐管理シート!M304&lt;12,分岐管理シート!M304&gt;0),"","error"))</f>
        <v/>
      </c>
      <c r="BP304" s="283" t="str">
        <f>IF(AND(分岐管理シート!M304&lt;&gt;1,SUM(分岐管理シート!N304:P304)&gt;0),"error","")</f>
        <v/>
      </c>
      <c r="BQ304" s="282" t="str">
        <f>IF(OR(AND(分岐管理シート!N304=0,OR(分岐管理シート!O304&lt;&gt;0,分岐管理シート!P304&lt;&gt;0)),AND(分岐管理シート!O304=0,分岐管理シート!P304&lt;&gt;0)),"error","")</f>
        <v/>
      </c>
      <c r="BR304" s="285" t="str" cm="1">
        <f t="array" ref="BR304">IF(SUMPRODUCT(COUNTIF(N304:P304,N304:P304))&gt;COUNTA(N304:P304),"error","")</f>
        <v/>
      </c>
      <c r="BS304" s="283" t="str">
        <f t="shared" si="36"/>
        <v/>
      </c>
      <c r="BT304" s="283" t="str">
        <f t="shared" si="37"/>
        <v/>
      </c>
      <c r="BU304" s="283" t="str">
        <f t="shared" si="38"/>
        <v/>
      </c>
      <c r="BV304" s="283" t="str">
        <f t="shared" si="39"/>
        <v/>
      </c>
      <c r="BW304" s="283" t="str">
        <f t="shared" si="42"/>
        <v/>
      </c>
      <c r="BX304" s="283" t="str">
        <f t="shared" si="40"/>
        <v/>
      </c>
      <c r="BY304" s="283" t="str">
        <f>IF(F304="","",IF(PRODUCT(分岐管理シート!AB304:'分岐管理シート'!AE304)=0,"error",""))</f>
        <v/>
      </c>
      <c r="BZ304" s="278" t="str">
        <f>IF(F304="","",IF(AND(AE304="○",分岐管理シート!AF304=0),"error",""))</f>
        <v/>
      </c>
      <c r="CA304" s="283" t="str">
        <f>IF(F304="","",IF(AND(分岐管理シート!AE304&lt;2,実施計画様式!AF304&lt;&gt;""),"error",""))</f>
        <v/>
      </c>
      <c r="CB304" s="282" t="str">
        <f>IF(F304="","",IF(AND(分岐管理シート!D304=1,分岐管理シート!AG304&gt;0,分岐管理シート!AG304&lt;24),"","error"))</f>
        <v/>
      </c>
      <c r="CC304" s="283"/>
      <c r="CD304" s="283" t="str">
        <f>IF(F304="","",IF(OR(分岐管理シート!AI304&lt;14,分岐管理シート!AI304&gt;25,分岐管理シート!AI304&gt;分岐管理シート!AJ304,分岐管理シート!AI304&gt;分岐管理シート!AK304),"error",""))</f>
        <v/>
      </c>
      <c r="CE304" s="283" t="str">
        <f>IF(F304="","",IF(OR(分岐管理シート!AJ304&lt;14,分岐管理シート!AJ304&gt;25,分岐管理シート!AJ304&lt;分岐管理シート!AI304,分岐管理シート!AJ304&gt;分岐管理シート!AK304),"error",""))</f>
        <v/>
      </c>
      <c r="CF304" s="282" t="str">
        <f>IF(F304="","",IF(OR(分岐管理シート!AK304&lt;14,分岐管理シート!AK304&gt;26,分岐管理シート!AK304&lt;分岐管理シート!AI304,分岐管理シート!AK304&lt;分岐管理シート!AJ304),"error",""))</f>
        <v/>
      </c>
      <c r="CG304" s="283" t="str">
        <f>IF(F304="","",IF(AND(AD304="－",分岐管理シート!AK304&gt;25),"error",""))</f>
        <v/>
      </c>
      <c r="CH304" s="283"/>
      <c r="CI304" s="278" t="str">
        <f>IF(F304="","",IF(分岐管理シート!AM304&lt;1,"error",""))</f>
        <v/>
      </c>
      <c r="CJ304" s="283" t="str">
        <f>IF(F304="","",IF(分岐管理シート!AN304&lt;1,"error",""))</f>
        <v/>
      </c>
      <c r="CK304" s="287" t="str">
        <f t="shared" si="41"/>
        <v/>
      </c>
      <c r="CL304" s="283" t="str">
        <f>IF(F304="","",IF(AND(SUM(分岐管理シート!AO304:AR304)&gt;180,分岐管理シート!AS304&lt;1),"error",""))</f>
        <v/>
      </c>
      <c r="CM304" s="283" t="str">
        <f>IF(F304="","",IF(AND(分岐管理シート!D304=1,分岐管理シート!BB304&gt;0,分岐管理シート!BB304&lt;7),"","error"))</f>
        <v/>
      </c>
      <c r="CN304" s="286"/>
      <c r="CO304" s="283" t="str">
        <f>IF(分岐管理シート!BP304=0,"","error")</f>
        <v/>
      </c>
      <c r="CP304" s="340" t="str">
        <f>IF(AND(F304="",SUM(分岐管理シート!D304:BB304)&gt;0),"error","")</f>
        <v/>
      </c>
    </row>
    <row r="305" spans="1:94" ht="55.05" customHeight="1">
      <c r="A305" s="29"/>
      <c r="B305" s="30"/>
      <c r="C305" s="130">
        <v>233</v>
      </c>
      <c r="D305" s="386"/>
      <c r="E305" s="386"/>
      <c r="F305" s="174"/>
      <c r="G305" s="174"/>
      <c r="H305" s="173"/>
      <c r="I305" s="174"/>
      <c r="J305" s="173"/>
      <c r="K305" s="174"/>
      <c r="L305" s="174"/>
      <c r="M305" s="174"/>
      <c r="N305" s="387"/>
      <c r="O305" s="174"/>
      <c r="P305" s="174"/>
      <c r="Q305" s="388"/>
      <c r="R305" s="389">
        <f t="shared" si="33"/>
        <v>0</v>
      </c>
      <c r="S305" s="390">
        <f t="shared" si="43"/>
        <v>0</v>
      </c>
      <c r="T305" s="391"/>
      <c r="U305" s="458"/>
      <c r="V305" s="458"/>
      <c r="W305" s="458"/>
      <c r="X305" s="458"/>
      <c r="Y305" s="391"/>
      <c r="Z305" s="391"/>
      <c r="AA305" s="173"/>
      <c r="AB305" s="174"/>
      <c r="AC305" s="392"/>
      <c r="AD305" s="392"/>
      <c r="AE305" s="392"/>
      <c r="AF305" s="393"/>
      <c r="AG305" s="393"/>
      <c r="AH305" s="393"/>
      <c r="AI305" s="173"/>
      <c r="AJ305" s="173"/>
      <c r="AK305" s="173"/>
      <c r="AL305" s="394"/>
      <c r="AM305" s="173"/>
      <c r="AN305" s="173"/>
      <c r="AO305" s="387"/>
      <c r="AP305" s="174"/>
      <c r="AQ305" s="174"/>
      <c r="AR305" s="174"/>
      <c r="AS305" s="395"/>
      <c r="AT305" s="396"/>
      <c r="AU305" s="396"/>
      <c r="AV305" s="396"/>
      <c r="AW305" s="396"/>
      <c r="AX305" s="396"/>
      <c r="AY305" s="396"/>
      <c r="AZ305" s="396"/>
      <c r="BA305" s="396"/>
      <c r="BB305" s="397"/>
      <c r="BC305" s="395"/>
      <c r="BD305" s="395"/>
      <c r="BE305" s="281" t="str">
        <f>IF(F305="","",IF(分岐管理シート!D305=1,"","error"))</f>
        <v/>
      </c>
      <c r="BF305" s="282" t="str">
        <f>IF(F305="","",IF(分岐管理シート!E305&gt;0,"","error"))</f>
        <v/>
      </c>
      <c r="BG305" s="283" t="str">
        <f>IF(F305="","",IF(分岐管理シート!G305=0,"error",""))</f>
        <v/>
      </c>
      <c r="BH305" s="283" t="str">
        <f>IF(F305="","",IF(分岐管理シート!H305=0,"error",""))</f>
        <v/>
      </c>
      <c r="BI305" s="284" t="str">
        <f>IF(F305="","",IF(分岐管理シート!I305=2,"","error"))</f>
        <v/>
      </c>
      <c r="BJ305" s="283" t="str">
        <f t="shared" si="34"/>
        <v/>
      </c>
      <c r="BK305" s="283" t="str">
        <f t="shared" si="35"/>
        <v/>
      </c>
      <c r="BL305" s="283" t="str">
        <f>IF(F305="","",IF(AND(分岐管理シート!D305=1,分岐管理シート!K305=1),"","error"))</f>
        <v/>
      </c>
      <c r="BM305" s="281" t="str">
        <f>IF(F305="","",IF(分岐管理シート!L305=2,"","error"))</f>
        <v/>
      </c>
      <c r="BN305" s="283" t="str">
        <f>IF(F305="","",IF(分岐管理シート!M305&lt;1,"error",""))</f>
        <v/>
      </c>
      <c r="BO305" s="283" t="str">
        <f>IF(F305="","",IF(AND(D305="R7_補正",分岐管理シート!M305&lt;12,分岐管理シート!M305&gt;0),"","error"))</f>
        <v/>
      </c>
      <c r="BP305" s="283" t="str">
        <f>IF(AND(分岐管理シート!M305&lt;&gt;1,SUM(分岐管理シート!N305:P305)&gt;0),"error","")</f>
        <v/>
      </c>
      <c r="BQ305" s="282" t="str">
        <f>IF(OR(AND(分岐管理シート!N305=0,OR(分岐管理シート!O305&lt;&gt;0,分岐管理シート!P305&lt;&gt;0)),AND(分岐管理シート!O305=0,分岐管理シート!P305&lt;&gt;0)),"error","")</f>
        <v/>
      </c>
      <c r="BR305" s="285" t="str" cm="1">
        <f t="array" ref="BR305">IF(SUMPRODUCT(COUNTIF(N305:P305,N305:P305))&gt;COUNTA(N305:P305),"error","")</f>
        <v/>
      </c>
      <c r="BS305" s="283" t="str">
        <f t="shared" si="36"/>
        <v/>
      </c>
      <c r="BT305" s="283" t="str">
        <f t="shared" si="37"/>
        <v/>
      </c>
      <c r="BU305" s="283" t="str">
        <f t="shared" si="38"/>
        <v/>
      </c>
      <c r="BV305" s="283" t="str">
        <f t="shared" si="39"/>
        <v/>
      </c>
      <c r="BW305" s="283" t="str">
        <f t="shared" si="42"/>
        <v/>
      </c>
      <c r="BX305" s="283" t="str">
        <f t="shared" si="40"/>
        <v/>
      </c>
      <c r="BY305" s="283" t="str">
        <f>IF(F305="","",IF(PRODUCT(分岐管理シート!AB305:'分岐管理シート'!AE305)=0,"error",""))</f>
        <v/>
      </c>
      <c r="BZ305" s="278" t="str">
        <f>IF(F305="","",IF(AND(AE305="○",分岐管理シート!AF305=0),"error",""))</f>
        <v/>
      </c>
      <c r="CA305" s="283" t="str">
        <f>IF(F305="","",IF(AND(分岐管理シート!AE305&lt;2,実施計画様式!AF305&lt;&gt;""),"error",""))</f>
        <v/>
      </c>
      <c r="CB305" s="282" t="str">
        <f>IF(F305="","",IF(AND(分岐管理シート!D305=1,分岐管理シート!AG305&gt;0,分岐管理シート!AG305&lt;24),"","error"))</f>
        <v/>
      </c>
      <c r="CC305" s="283"/>
      <c r="CD305" s="283" t="str">
        <f>IF(F305="","",IF(OR(分岐管理シート!AI305&lt;14,分岐管理シート!AI305&gt;25,分岐管理シート!AI305&gt;分岐管理シート!AJ305,分岐管理シート!AI305&gt;分岐管理シート!AK305),"error",""))</f>
        <v/>
      </c>
      <c r="CE305" s="283" t="str">
        <f>IF(F305="","",IF(OR(分岐管理シート!AJ305&lt;14,分岐管理シート!AJ305&gt;25,分岐管理シート!AJ305&lt;分岐管理シート!AI305,分岐管理シート!AJ305&gt;分岐管理シート!AK305),"error",""))</f>
        <v/>
      </c>
      <c r="CF305" s="282" t="str">
        <f>IF(F305="","",IF(OR(分岐管理シート!AK305&lt;14,分岐管理シート!AK305&gt;26,分岐管理シート!AK305&lt;分岐管理シート!AI305,分岐管理シート!AK305&lt;分岐管理シート!AJ305),"error",""))</f>
        <v/>
      </c>
      <c r="CG305" s="283" t="str">
        <f>IF(F305="","",IF(AND(AD305="－",分岐管理シート!AK305&gt;25),"error",""))</f>
        <v/>
      </c>
      <c r="CH305" s="283"/>
      <c r="CI305" s="278" t="str">
        <f>IF(F305="","",IF(分岐管理シート!AM305&lt;1,"error",""))</f>
        <v/>
      </c>
      <c r="CJ305" s="283" t="str">
        <f>IF(F305="","",IF(分岐管理シート!AN305&lt;1,"error",""))</f>
        <v/>
      </c>
      <c r="CK305" s="287" t="str">
        <f t="shared" si="41"/>
        <v/>
      </c>
      <c r="CL305" s="283" t="str">
        <f>IF(F305="","",IF(AND(SUM(分岐管理シート!AO305:AR305)&gt;180,分岐管理シート!AS305&lt;1),"error",""))</f>
        <v/>
      </c>
      <c r="CM305" s="283" t="str">
        <f>IF(F305="","",IF(AND(分岐管理シート!D305=1,分岐管理シート!BB305&gt;0,分岐管理シート!BB305&lt;7),"","error"))</f>
        <v/>
      </c>
      <c r="CN305" s="286"/>
      <c r="CO305" s="283" t="str">
        <f>IF(分岐管理シート!BP305=0,"","error")</f>
        <v/>
      </c>
      <c r="CP305" s="340" t="str">
        <f>IF(AND(F305="",SUM(分岐管理シート!D305:BB305)&gt;0),"error","")</f>
        <v/>
      </c>
    </row>
    <row r="306" spans="1:94" ht="55.05" customHeight="1">
      <c r="A306" s="29"/>
      <c r="B306" s="30"/>
      <c r="C306" s="130">
        <v>234</v>
      </c>
      <c r="D306" s="386"/>
      <c r="E306" s="386"/>
      <c r="F306" s="174"/>
      <c r="G306" s="174"/>
      <c r="H306" s="173"/>
      <c r="I306" s="174"/>
      <c r="J306" s="173"/>
      <c r="K306" s="174"/>
      <c r="L306" s="174"/>
      <c r="M306" s="174"/>
      <c r="N306" s="387"/>
      <c r="O306" s="174"/>
      <c r="P306" s="174"/>
      <c r="Q306" s="388"/>
      <c r="R306" s="389">
        <f t="shared" si="33"/>
        <v>0</v>
      </c>
      <c r="S306" s="390">
        <f t="shared" si="43"/>
        <v>0</v>
      </c>
      <c r="T306" s="391"/>
      <c r="U306" s="458"/>
      <c r="V306" s="458"/>
      <c r="W306" s="458"/>
      <c r="X306" s="458"/>
      <c r="Y306" s="391"/>
      <c r="Z306" s="391"/>
      <c r="AA306" s="173"/>
      <c r="AB306" s="174"/>
      <c r="AC306" s="392"/>
      <c r="AD306" s="392"/>
      <c r="AE306" s="392"/>
      <c r="AF306" s="393"/>
      <c r="AG306" s="393"/>
      <c r="AH306" s="393"/>
      <c r="AI306" s="173"/>
      <c r="AJ306" s="173"/>
      <c r="AK306" s="173"/>
      <c r="AL306" s="394"/>
      <c r="AM306" s="173"/>
      <c r="AN306" s="173"/>
      <c r="AO306" s="387"/>
      <c r="AP306" s="174"/>
      <c r="AQ306" s="174"/>
      <c r="AR306" s="174"/>
      <c r="AS306" s="395"/>
      <c r="AT306" s="396"/>
      <c r="AU306" s="396"/>
      <c r="AV306" s="396"/>
      <c r="AW306" s="396"/>
      <c r="AX306" s="396"/>
      <c r="AY306" s="396"/>
      <c r="AZ306" s="396"/>
      <c r="BA306" s="396"/>
      <c r="BB306" s="397"/>
      <c r="BC306" s="395"/>
      <c r="BD306" s="395"/>
      <c r="BE306" s="281" t="str">
        <f>IF(F306="","",IF(分岐管理シート!D306=1,"","error"))</f>
        <v/>
      </c>
      <c r="BF306" s="282" t="str">
        <f>IF(F306="","",IF(分岐管理シート!E306&gt;0,"","error"))</f>
        <v/>
      </c>
      <c r="BG306" s="283" t="str">
        <f>IF(F306="","",IF(分岐管理シート!G306=0,"error",""))</f>
        <v/>
      </c>
      <c r="BH306" s="283" t="str">
        <f>IF(F306="","",IF(分岐管理シート!H306=0,"error",""))</f>
        <v/>
      </c>
      <c r="BI306" s="284" t="str">
        <f>IF(F306="","",IF(分岐管理シート!I306=2,"","error"))</f>
        <v/>
      </c>
      <c r="BJ306" s="283" t="str">
        <f t="shared" si="34"/>
        <v/>
      </c>
      <c r="BK306" s="283" t="str">
        <f t="shared" si="35"/>
        <v/>
      </c>
      <c r="BL306" s="283" t="str">
        <f>IF(F306="","",IF(AND(分岐管理シート!D306=1,分岐管理シート!K306=1),"","error"))</f>
        <v/>
      </c>
      <c r="BM306" s="281" t="str">
        <f>IF(F306="","",IF(分岐管理シート!L306=2,"","error"))</f>
        <v/>
      </c>
      <c r="BN306" s="283" t="str">
        <f>IF(F306="","",IF(分岐管理シート!M306&lt;1,"error",""))</f>
        <v/>
      </c>
      <c r="BO306" s="283" t="str">
        <f>IF(F306="","",IF(AND(D306="R7_補正",分岐管理シート!M306&lt;12,分岐管理シート!M306&gt;0),"","error"))</f>
        <v/>
      </c>
      <c r="BP306" s="283" t="str">
        <f>IF(AND(分岐管理シート!M306&lt;&gt;1,SUM(分岐管理シート!N306:P306)&gt;0),"error","")</f>
        <v/>
      </c>
      <c r="BQ306" s="282" t="str">
        <f>IF(OR(AND(分岐管理シート!N306=0,OR(分岐管理シート!O306&lt;&gt;0,分岐管理シート!P306&lt;&gt;0)),AND(分岐管理シート!O306=0,分岐管理シート!P306&lt;&gt;0)),"error","")</f>
        <v/>
      </c>
      <c r="BR306" s="285" t="str" cm="1">
        <f t="array" ref="BR306">IF(SUMPRODUCT(COUNTIF(N306:P306,N306:P306))&gt;COUNTA(N306:P306),"error","")</f>
        <v/>
      </c>
      <c r="BS306" s="283" t="str">
        <f t="shared" si="36"/>
        <v/>
      </c>
      <c r="BT306" s="283" t="str">
        <f t="shared" si="37"/>
        <v/>
      </c>
      <c r="BU306" s="283" t="str">
        <f t="shared" si="38"/>
        <v/>
      </c>
      <c r="BV306" s="283" t="str">
        <f t="shared" si="39"/>
        <v/>
      </c>
      <c r="BW306" s="283" t="str">
        <f t="shared" si="42"/>
        <v/>
      </c>
      <c r="BX306" s="283" t="str">
        <f t="shared" si="40"/>
        <v/>
      </c>
      <c r="BY306" s="283" t="str">
        <f>IF(F306="","",IF(PRODUCT(分岐管理シート!AB306:'分岐管理シート'!AE306)=0,"error",""))</f>
        <v/>
      </c>
      <c r="BZ306" s="278" t="str">
        <f>IF(F306="","",IF(AND(AE306="○",分岐管理シート!AF306=0),"error",""))</f>
        <v/>
      </c>
      <c r="CA306" s="283" t="str">
        <f>IF(F306="","",IF(AND(分岐管理シート!AE306&lt;2,実施計画様式!AF306&lt;&gt;""),"error",""))</f>
        <v/>
      </c>
      <c r="CB306" s="282" t="str">
        <f>IF(F306="","",IF(AND(分岐管理シート!D306=1,分岐管理シート!AG306&gt;0,分岐管理シート!AG306&lt;24),"","error"))</f>
        <v/>
      </c>
      <c r="CC306" s="283"/>
      <c r="CD306" s="283" t="str">
        <f>IF(F306="","",IF(OR(分岐管理シート!AI306&lt;14,分岐管理シート!AI306&gt;25,分岐管理シート!AI306&gt;分岐管理シート!AJ306,分岐管理シート!AI306&gt;分岐管理シート!AK306),"error",""))</f>
        <v/>
      </c>
      <c r="CE306" s="283" t="str">
        <f>IF(F306="","",IF(OR(分岐管理シート!AJ306&lt;14,分岐管理シート!AJ306&gt;25,分岐管理シート!AJ306&lt;分岐管理シート!AI306,分岐管理シート!AJ306&gt;分岐管理シート!AK306),"error",""))</f>
        <v/>
      </c>
      <c r="CF306" s="282" t="str">
        <f>IF(F306="","",IF(OR(分岐管理シート!AK306&lt;14,分岐管理シート!AK306&gt;26,分岐管理シート!AK306&lt;分岐管理シート!AI306,分岐管理シート!AK306&lt;分岐管理シート!AJ306),"error",""))</f>
        <v/>
      </c>
      <c r="CG306" s="283" t="str">
        <f>IF(F306="","",IF(AND(AD306="－",分岐管理シート!AK306&gt;25),"error",""))</f>
        <v/>
      </c>
      <c r="CH306" s="283"/>
      <c r="CI306" s="278" t="str">
        <f>IF(F306="","",IF(分岐管理シート!AM306&lt;1,"error",""))</f>
        <v/>
      </c>
      <c r="CJ306" s="283" t="str">
        <f>IF(F306="","",IF(分岐管理シート!AN306&lt;1,"error",""))</f>
        <v/>
      </c>
      <c r="CK306" s="287" t="str">
        <f t="shared" si="41"/>
        <v/>
      </c>
      <c r="CL306" s="283" t="str">
        <f>IF(F306="","",IF(AND(SUM(分岐管理シート!AO306:AR306)&gt;180,分岐管理シート!AS306&lt;1),"error",""))</f>
        <v/>
      </c>
      <c r="CM306" s="283" t="str">
        <f>IF(F306="","",IF(AND(分岐管理シート!D306=1,分岐管理シート!BB306&gt;0,分岐管理シート!BB306&lt;7),"","error"))</f>
        <v/>
      </c>
      <c r="CN306" s="286"/>
      <c r="CO306" s="283" t="str">
        <f>IF(分岐管理シート!BP306=0,"","error")</f>
        <v/>
      </c>
      <c r="CP306" s="340" t="str">
        <f>IF(AND(F306="",SUM(分岐管理シート!D306:BB306)&gt;0),"error","")</f>
        <v/>
      </c>
    </row>
    <row r="307" spans="1:94" ht="55.05" customHeight="1">
      <c r="A307" s="29"/>
      <c r="B307" s="30"/>
      <c r="C307" s="130">
        <v>235</v>
      </c>
      <c r="D307" s="386"/>
      <c r="E307" s="386"/>
      <c r="F307" s="174"/>
      <c r="G307" s="174"/>
      <c r="H307" s="173"/>
      <c r="I307" s="174"/>
      <c r="J307" s="173"/>
      <c r="K307" s="174"/>
      <c r="L307" s="174"/>
      <c r="M307" s="174"/>
      <c r="N307" s="387"/>
      <c r="O307" s="174"/>
      <c r="P307" s="398"/>
      <c r="Q307" s="388"/>
      <c r="R307" s="389">
        <f t="shared" si="33"/>
        <v>0</v>
      </c>
      <c r="S307" s="390">
        <f t="shared" si="43"/>
        <v>0</v>
      </c>
      <c r="T307" s="391"/>
      <c r="U307" s="458"/>
      <c r="V307" s="458"/>
      <c r="W307" s="458"/>
      <c r="X307" s="458"/>
      <c r="Y307" s="391"/>
      <c r="Z307" s="391"/>
      <c r="AA307" s="173"/>
      <c r="AB307" s="174"/>
      <c r="AC307" s="392"/>
      <c r="AD307" s="392"/>
      <c r="AE307" s="392"/>
      <c r="AF307" s="393"/>
      <c r="AG307" s="393"/>
      <c r="AH307" s="393"/>
      <c r="AI307" s="173"/>
      <c r="AJ307" s="173"/>
      <c r="AK307" s="173"/>
      <c r="AL307" s="394"/>
      <c r="AM307" s="173"/>
      <c r="AN307" s="173"/>
      <c r="AO307" s="387"/>
      <c r="AP307" s="174"/>
      <c r="AQ307" s="174"/>
      <c r="AR307" s="174"/>
      <c r="AS307" s="395"/>
      <c r="AT307" s="396"/>
      <c r="AU307" s="396"/>
      <c r="AV307" s="396"/>
      <c r="AW307" s="396"/>
      <c r="AX307" s="396"/>
      <c r="AY307" s="396"/>
      <c r="AZ307" s="396"/>
      <c r="BA307" s="396"/>
      <c r="BB307" s="397"/>
      <c r="BC307" s="395"/>
      <c r="BD307" s="395"/>
      <c r="BE307" s="281" t="str">
        <f>IF(F307="","",IF(分岐管理シート!D307=1,"","error"))</f>
        <v/>
      </c>
      <c r="BF307" s="282" t="str">
        <f>IF(F307="","",IF(分岐管理シート!E307&gt;0,"","error"))</f>
        <v/>
      </c>
      <c r="BG307" s="283" t="str">
        <f>IF(F307="","",IF(分岐管理シート!G307=0,"error",""))</f>
        <v/>
      </c>
      <c r="BH307" s="283" t="str">
        <f>IF(F307="","",IF(分岐管理シート!H307=0,"error",""))</f>
        <v/>
      </c>
      <c r="BI307" s="284" t="str">
        <f>IF(F307="","",IF(分岐管理シート!I307=2,"","error"))</f>
        <v/>
      </c>
      <c r="BJ307" s="283" t="str">
        <f t="shared" si="34"/>
        <v/>
      </c>
      <c r="BK307" s="283" t="str">
        <f t="shared" si="35"/>
        <v/>
      </c>
      <c r="BL307" s="283" t="str">
        <f>IF(F307="","",IF(AND(分岐管理シート!D307=1,分岐管理シート!K307=1),"","error"))</f>
        <v/>
      </c>
      <c r="BM307" s="281" t="str">
        <f>IF(F307="","",IF(分岐管理シート!L307=2,"","error"))</f>
        <v/>
      </c>
      <c r="BN307" s="283" t="str">
        <f>IF(F307="","",IF(分岐管理シート!M307&lt;1,"error",""))</f>
        <v/>
      </c>
      <c r="BO307" s="283" t="str">
        <f>IF(F307="","",IF(AND(D307="R7_補正",分岐管理シート!M307&lt;12,分岐管理シート!M307&gt;0),"","error"))</f>
        <v/>
      </c>
      <c r="BP307" s="283" t="str">
        <f>IF(AND(分岐管理シート!M307&lt;&gt;1,SUM(分岐管理シート!N307:P307)&gt;0),"error","")</f>
        <v/>
      </c>
      <c r="BQ307" s="282" t="str">
        <f>IF(OR(AND(分岐管理シート!N307=0,OR(分岐管理シート!O307&lt;&gt;0,分岐管理シート!P307&lt;&gt;0)),AND(分岐管理シート!O307=0,分岐管理シート!P307&lt;&gt;0)),"error","")</f>
        <v/>
      </c>
      <c r="BR307" s="285" t="str" cm="1">
        <f t="array" ref="BR307">IF(SUMPRODUCT(COUNTIF(N307:P307,N307:P307))&gt;COUNTA(N307:P307),"error","")</f>
        <v/>
      </c>
      <c r="BS307" s="283" t="str">
        <f t="shared" si="36"/>
        <v/>
      </c>
      <c r="BT307" s="283" t="str">
        <f t="shared" si="37"/>
        <v/>
      </c>
      <c r="BU307" s="283" t="str">
        <f t="shared" si="38"/>
        <v/>
      </c>
      <c r="BV307" s="283" t="str">
        <f t="shared" si="39"/>
        <v/>
      </c>
      <c r="BW307" s="283" t="str">
        <f t="shared" si="42"/>
        <v/>
      </c>
      <c r="BX307" s="283" t="str">
        <f t="shared" si="40"/>
        <v/>
      </c>
      <c r="BY307" s="283" t="str">
        <f>IF(F307="","",IF(PRODUCT(分岐管理シート!AB307:'分岐管理シート'!AE307)=0,"error",""))</f>
        <v/>
      </c>
      <c r="BZ307" s="278" t="str">
        <f>IF(F307="","",IF(AND(AE307="○",分岐管理シート!AF307=0),"error",""))</f>
        <v/>
      </c>
      <c r="CA307" s="283" t="str">
        <f>IF(F307="","",IF(AND(分岐管理シート!AE307&lt;2,実施計画様式!AF307&lt;&gt;""),"error",""))</f>
        <v/>
      </c>
      <c r="CB307" s="282" t="str">
        <f>IF(F307="","",IF(AND(分岐管理シート!D307=1,分岐管理シート!AG307&gt;0,分岐管理シート!AG307&lt;24),"","error"))</f>
        <v/>
      </c>
      <c r="CC307" s="283"/>
      <c r="CD307" s="283" t="str">
        <f>IF(F307="","",IF(OR(分岐管理シート!AI307&lt;14,分岐管理シート!AI307&gt;25,分岐管理シート!AI307&gt;分岐管理シート!AJ307,分岐管理シート!AI307&gt;分岐管理シート!AK307),"error",""))</f>
        <v/>
      </c>
      <c r="CE307" s="283" t="str">
        <f>IF(F307="","",IF(OR(分岐管理シート!AJ307&lt;14,分岐管理シート!AJ307&gt;25,分岐管理シート!AJ307&lt;分岐管理シート!AI307,分岐管理シート!AJ307&gt;分岐管理シート!AK307),"error",""))</f>
        <v/>
      </c>
      <c r="CF307" s="282" t="str">
        <f>IF(F307="","",IF(OR(分岐管理シート!AK307&lt;14,分岐管理シート!AK307&gt;26,分岐管理シート!AK307&lt;分岐管理シート!AI307,分岐管理シート!AK307&lt;分岐管理シート!AJ307),"error",""))</f>
        <v/>
      </c>
      <c r="CG307" s="283" t="str">
        <f>IF(F307="","",IF(AND(AD307="－",分岐管理シート!AK307&gt;25),"error",""))</f>
        <v/>
      </c>
      <c r="CH307" s="283"/>
      <c r="CI307" s="278" t="str">
        <f>IF(F307="","",IF(分岐管理シート!AM307&lt;1,"error",""))</f>
        <v/>
      </c>
      <c r="CJ307" s="283" t="str">
        <f>IF(F307="","",IF(分岐管理シート!AN307&lt;1,"error",""))</f>
        <v/>
      </c>
      <c r="CK307" s="287" t="str">
        <f t="shared" si="41"/>
        <v/>
      </c>
      <c r="CL307" s="283" t="str">
        <f>IF(F307="","",IF(AND(SUM(分岐管理シート!AO307:AR307)&gt;180,分岐管理シート!AS307&lt;1),"error",""))</f>
        <v/>
      </c>
      <c r="CM307" s="283" t="str">
        <f>IF(F307="","",IF(AND(分岐管理シート!D307=1,分岐管理シート!BB307&gt;0,分岐管理シート!BB307&lt;7),"","error"))</f>
        <v/>
      </c>
      <c r="CN307" s="286"/>
      <c r="CO307" s="283" t="str">
        <f>IF(分岐管理シート!BP307=0,"","error")</f>
        <v/>
      </c>
      <c r="CP307" s="340" t="str">
        <f>IF(AND(F307="",SUM(分岐管理シート!D307:BB307)&gt;0),"error","")</f>
        <v/>
      </c>
    </row>
    <row r="308" spans="1:94" ht="55.05" customHeight="1">
      <c r="A308" s="29"/>
      <c r="B308" s="30"/>
      <c r="C308" s="130">
        <v>236</v>
      </c>
      <c r="D308" s="386"/>
      <c r="E308" s="386"/>
      <c r="F308" s="174"/>
      <c r="G308" s="174"/>
      <c r="H308" s="173"/>
      <c r="I308" s="174"/>
      <c r="J308" s="173"/>
      <c r="K308" s="174"/>
      <c r="L308" s="174"/>
      <c r="M308" s="174"/>
      <c r="N308" s="387"/>
      <c r="O308" s="174"/>
      <c r="P308" s="174"/>
      <c r="Q308" s="388"/>
      <c r="R308" s="389">
        <f t="shared" si="33"/>
        <v>0</v>
      </c>
      <c r="S308" s="390">
        <f t="shared" si="43"/>
        <v>0</v>
      </c>
      <c r="T308" s="391"/>
      <c r="U308" s="458"/>
      <c r="V308" s="458"/>
      <c r="W308" s="458"/>
      <c r="X308" s="458"/>
      <c r="Y308" s="391"/>
      <c r="Z308" s="391"/>
      <c r="AA308" s="173"/>
      <c r="AB308" s="174"/>
      <c r="AC308" s="392"/>
      <c r="AD308" s="392"/>
      <c r="AE308" s="392"/>
      <c r="AF308" s="393"/>
      <c r="AG308" s="393"/>
      <c r="AH308" s="393"/>
      <c r="AI308" s="173"/>
      <c r="AJ308" s="173"/>
      <c r="AK308" s="173"/>
      <c r="AL308" s="394"/>
      <c r="AM308" s="173"/>
      <c r="AN308" s="173"/>
      <c r="AO308" s="387"/>
      <c r="AP308" s="174"/>
      <c r="AQ308" s="174"/>
      <c r="AR308" s="174"/>
      <c r="AS308" s="395"/>
      <c r="AT308" s="396"/>
      <c r="AU308" s="396"/>
      <c r="AV308" s="396"/>
      <c r="AW308" s="396"/>
      <c r="AX308" s="396"/>
      <c r="AY308" s="396"/>
      <c r="AZ308" s="396"/>
      <c r="BA308" s="396"/>
      <c r="BB308" s="397"/>
      <c r="BC308" s="395"/>
      <c r="BD308" s="395"/>
      <c r="BE308" s="281" t="str">
        <f>IF(F308="","",IF(分岐管理シート!D308=1,"","error"))</f>
        <v/>
      </c>
      <c r="BF308" s="282" t="str">
        <f>IF(F308="","",IF(分岐管理シート!E308&gt;0,"","error"))</f>
        <v/>
      </c>
      <c r="BG308" s="283" t="str">
        <f>IF(F308="","",IF(分岐管理シート!G308=0,"error",""))</f>
        <v/>
      </c>
      <c r="BH308" s="283" t="str">
        <f>IF(F308="","",IF(分岐管理シート!H308=0,"error",""))</f>
        <v/>
      </c>
      <c r="BI308" s="284" t="str">
        <f>IF(F308="","",IF(分岐管理シート!I308=2,"","error"))</f>
        <v/>
      </c>
      <c r="BJ308" s="283" t="str">
        <f t="shared" si="34"/>
        <v/>
      </c>
      <c r="BK308" s="283" t="str">
        <f t="shared" si="35"/>
        <v/>
      </c>
      <c r="BL308" s="283" t="str">
        <f>IF(F308="","",IF(AND(分岐管理シート!D308=1,分岐管理シート!K308=1),"","error"))</f>
        <v/>
      </c>
      <c r="BM308" s="281" t="str">
        <f>IF(F308="","",IF(分岐管理シート!L308=2,"","error"))</f>
        <v/>
      </c>
      <c r="BN308" s="283" t="str">
        <f>IF(F308="","",IF(分岐管理シート!M308&lt;1,"error",""))</f>
        <v/>
      </c>
      <c r="BO308" s="283" t="str">
        <f>IF(F308="","",IF(AND(D308="R7_補正",分岐管理シート!M308&lt;12,分岐管理シート!M308&gt;0),"","error"))</f>
        <v/>
      </c>
      <c r="BP308" s="283" t="str">
        <f>IF(AND(分岐管理シート!M308&lt;&gt;1,SUM(分岐管理シート!N308:P308)&gt;0),"error","")</f>
        <v/>
      </c>
      <c r="BQ308" s="282" t="str">
        <f>IF(OR(AND(分岐管理シート!N308=0,OR(分岐管理シート!O308&lt;&gt;0,分岐管理シート!P308&lt;&gt;0)),AND(分岐管理シート!O308=0,分岐管理シート!P308&lt;&gt;0)),"error","")</f>
        <v/>
      </c>
      <c r="BR308" s="285" t="str" cm="1">
        <f t="array" ref="BR308">IF(SUMPRODUCT(COUNTIF(N308:P308,N308:P308))&gt;COUNTA(N308:P308),"error","")</f>
        <v/>
      </c>
      <c r="BS308" s="283" t="str">
        <f t="shared" si="36"/>
        <v/>
      </c>
      <c r="BT308" s="283" t="str">
        <f t="shared" si="37"/>
        <v/>
      </c>
      <c r="BU308" s="283" t="str">
        <f t="shared" si="38"/>
        <v/>
      </c>
      <c r="BV308" s="283" t="str">
        <f t="shared" si="39"/>
        <v/>
      </c>
      <c r="BW308" s="283" t="str">
        <f t="shared" si="42"/>
        <v/>
      </c>
      <c r="BX308" s="283" t="str">
        <f t="shared" si="40"/>
        <v/>
      </c>
      <c r="BY308" s="283" t="str">
        <f>IF(F308="","",IF(PRODUCT(分岐管理シート!AB308:'分岐管理シート'!AE308)=0,"error",""))</f>
        <v/>
      </c>
      <c r="BZ308" s="278" t="str">
        <f>IF(F308="","",IF(AND(AE308="○",分岐管理シート!AF308=0),"error",""))</f>
        <v/>
      </c>
      <c r="CA308" s="283" t="str">
        <f>IF(F308="","",IF(AND(分岐管理シート!AE308&lt;2,実施計画様式!AF308&lt;&gt;""),"error",""))</f>
        <v/>
      </c>
      <c r="CB308" s="282" t="str">
        <f>IF(F308="","",IF(AND(分岐管理シート!D308=1,分岐管理シート!AG308&gt;0,分岐管理シート!AG308&lt;24),"","error"))</f>
        <v/>
      </c>
      <c r="CC308" s="283"/>
      <c r="CD308" s="283" t="str">
        <f>IF(F308="","",IF(OR(分岐管理シート!AI308&lt;14,分岐管理シート!AI308&gt;25,分岐管理シート!AI308&gt;分岐管理シート!AJ308,分岐管理シート!AI308&gt;分岐管理シート!AK308),"error",""))</f>
        <v/>
      </c>
      <c r="CE308" s="283" t="str">
        <f>IF(F308="","",IF(OR(分岐管理シート!AJ308&lt;14,分岐管理シート!AJ308&gt;25,分岐管理シート!AJ308&lt;分岐管理シート!AI308,分岐管理シート!AJ308&gt;分岐管理シート!AK308),"error",""))</f>
        <v/>
      </c>
      <c r="CF308" s="282" t="str">
        <f>IF(F308="","",IF(OR(分岐管理シート!AK308&lt;14,分岐管理シート!AK308&gt;26,分岐管理シート!AK308&lt;分岐管理シート!AI308,分岐管理シート!AK308&lt;分岐管理シート!AJ308),"error",""))</f>
        <v/>
      </c>
      <c r="CG308" s="283" t="str">
        <f>IF(F308="","",IF(AND(AD308="－",分岐管理シート!AK308&gt;25),"error",""))</f>
        <v/>
      </c>
      <c r="CH308" s="283"/>
      <c r="CI308" s="278" t="str">
        <f>IF(F308="","",IF(分岐管理シート!AM308&lt;1,"error",""))</f>
        <v/>
      </c>
      <c r="CJ308" s="283" t="str">
        <f>IF(F308="","",IF(分岐管理シート!AN308&lt;1,"error",""))</f>
        <v/>
      </c>
      <c r="CK308" s="287" t="str">
        <f t="shared" si="41"/>
        <v/>
      </c>
      <c r="CL308" s="283" t="str">
        <f>IF(F308="","",IF(AND(SUM(分岐管理シート!AO308:AR308)&gt;180,分岐管理シート!AS308&lt;1),"error",""))</f>
        <v/>
      </c>
      <c r="CM308" s="283" t="str">
        <f>IF(F308="","",IF(AND(分岐管理シート!D308=1,分岐管理シート!BB308&gt;0,分岐管理シート!BB308&lt;7),"","error"))</f>
        <v/>
      </c>
      <c r="CN308" s="286"/>
      <c r="CO308" s="283" t="str">
        <f>IF(分岐管理シート!BP308=0,"","error")</f>
        <v/>
      </c>
      <c r="CP308" s="340" t="str">
        <f>IF(AND(F308="",SUM(分岐管理シート!D308:BB308)&gt;0),"error","")</f>
        <v/>
      </c>
    </row>
    <row r="309" spans="1:94" ht="55.05" customHeight="1">
      <c r="A309" s="29"/>
      <c r="B309" s="30"/>
      <c r="C309" s="130">
        <v>237</v>
      </c>
      <c r="D309" s="386"/>
      <c r="E309" s="386"/>
      <c r="F309" s="174"/>
      <c r="G309" s="174"/>
      <c r="H309" s="173"/>
      <c r="I309" s="174"/>
      <c r="J309" s="173"/>
      <c r="K309" s="174"/>
      <c r="L309" s="174"/>
      <c r="M309" s="174"/>
      <c r="N309" s="387"/>
      <c r="O309" s="174"/>
      <c r="P309" s="174"/>
      <c r="Q309" s="388"/>
      <c r="R309" s="389">
        <f t="shared" si="33"/>
        <v>0</v>
      </c>
      <c r="S309" s="390">
        <f t="shared" si="43"/>
        <v>0</v>
      </c>
      <c r="T309" s="391"/>
      <c r="U309" s="458"/>
      <c r="V309" s="458"/>
      <c r="W309" s="458"/>
      <c r="X309" s="458"/>
      <c r="Y309" s="391"/>
      <c r="Z309" s="391"/>
      <c r="AA309" s="173"/>
      <c r="AB309" s="174"/>
      <c r="AC309" s="392"/>
      <c r="AD309" s="392"/>
      <c r="AE309" s="392"/>
      <c r="AF309" s="393"/>
      <c r="AG309" s="393"/>
      <c r="AH309" s="393"/>
      <c r="AI309" s="173"/>
      <c r="AJ309" s="173"/>
      <c r="AK309" s="173"/>
      <c r="AL309" s="394"/>
      <c r="AM309" s="173"/>
      <c r="AN309" s="173"/>
      <c r="AO309" s="387"/>
      <c r="AP309" s="174"/>
      <c r="AQ309" s="174"/>
      <c r="AR309" s="174"/>
      <c r="AS309" s="395"/>
      <c r="AT309" s="396"/>
      <c r="AU309" s="396"/>
      <c r="AV309" s="396"/>
      <c r="AW309" s="396"/>
      <c r="AX309" s="396"/>
      <c r="AY309" s="396"/>
      <c r="AZ309" s="396"/>
      <c r="BA309" s="396"/>
      <c r="BB309" s="397"/>
      <c r="BC309" s="395"/>
      <c r="BD309" s="395"/>
      <c r="BE309" s="281" t="str">
        <f>IF(F309="","",IF(分岐管理シート!D309=1,"","error"))</f>
        <v/>
      </c>
      <c r="BF309" s="282" t="str">
        <f>IF(F309="","",IF(分岐管理シート!E309&gt;0,"","error"))</f>
        <v/>
      </c>
      <c r="BG309" s="283" t="str">
        <f>IF(F309="","",IF(分岐管理シート!G309=0,"error",""))</f>
        <v/>
      </c>
      <c r="BH309" s="283" t="str">
        <f>IF(F309="","",IF(分岐管理シート!H309=0,"error",""))</f>
        <v/>
      </c>
      <c r="BI309" s="284" t="str">
        <f>IF(F309="","",IF(分岐管理シート!I309=2,"","error"))</f>
        <v/>
      </c>
      <c r="BJ309" s="283" t="str">
        <f t="shared" si="34"/>
        <v/>
      </c>
      <c r="BK309" s="283" t="str">
        <f t="shared" si="35"/>
        <v/>
      </c>
      <c r="BL309" s="283" t="str">
        <f>IF(F309="","",IF(AND(分岐管理シート!D309=1,分岐管理シート!K309=1),"","error"))</f>
        <v/>
      </c>
      <c r="BM309" s="281" t="str">
        <f>IF(F309="","",IF(分岐管理シート!L309=2,"","error"))</f>
        <v/>
      </c>
      <c r="BN309" s="283" t="str">
        <f>IF(F309="","",IF(分岐管理シート!M309&lt;1,"error",""))</f>
        <v/>
      </c>
      <c r="BO309" s="283" t="str">
        <f>IF(F309="","",IF(AND(D309="R7_補正",分岐管理シート!M309&lt;12,分岐管理シート!M309&gt;0),"","error"))</f>
        <v/>
      </c>
      <c r="BP309" s="283" t="str">
        <f>IF(AND(分岐管理シート!M309&lt;&gt;1,SUM(分岐管理シート!N309:P309)&gt;0),"error","")</f>
        <v/>
      </c>
      <c r="BQ309" s="282" t="str">
        <f>IF(OR(AND(分岐管理シート!N309=0,OR(分岐管理シート!O309&lt;&gt;0,分岐管理シート!P309&lt;&gt;0)),AND(分岐管理シート!O309=0,分岐管理シート!P309&lt;&gt;0)),"error","")</f>
        <v/>
      </c>
      <c r="BR309" s="285" t="str" cm="1">
        <f t="array" ref="BR309">IF(SUMPRODUCT(COUNTIF(N309:P309,N309:P309))&gt;COUNTA(N309:P309),"error","")</f>
        <v/>
      </c>
      <c r="BS309" s="283" t="str">
        <f t="shared" si="36"/>
        <v/>
      </c>
      <c r="BT309" s="283" t="str">
        <f t="shared" si="37"/>
        <v/>
      </c>
      <c r="BU309" s="283" t="str">
        <f t="shared" si="38"/>
        <v/>
      </c>
      <c r="BV309" s="283" t="str">
        <f t="shared" si="39"/>
        <v/>
      </c>
      <c r="BW309" s="283" t="str">
        <f t="shared" si="42"/>
        <v/>
      </c>
      <c r="BX309" s="283" t="str">
        <f t="shared" si="40"/>
        <v/>
      </c>
      <c r="BY309" s="283" t="str">
        <f>IF(F309="","",IF(PRODUCT(分岐管理シート!AB309:'分岐管理シート'!AE309)=0,"error",""))</f>
        <v/>
      </c>
      <c r="BZ309" s="278" t="str">
        <f>IF(F309="","",IF(AND(AE309="○",分岐管理シート!AF309=0),"error",""))</f>
        <v/>
      </c>
      <c r="CA309" s="283" t="str">
        <f>IF(F309="","",IF(AND(分岐管理シート!AE309&lt;2,実施計画様式!AF309&lt;&gt;""),"error",""))</f>
        <v/>
      </c>
      <c r="CB309" s="282" t="str">
        <f>IF(F309="","",IF(AND(分岐管理シート!D309=1,分岐管理シート!AG309&gt;0,分岐管理シート!AG309&lt;24),"","error"))</f>
        <v/>
      </c>
      <c r="CC309" s="283"/>
      <c r="CD309" s="283" t="str">
        <f>IF(F309="","",IF(OR(分岐管理シート!AI309&lt;14,分岐管理シート!AI309&gt;25,分岐管理シート!AI309&gt;分岐管理シート!AJ309,分岐管理シート!AI309&gt;分岐管理シート!AK309),"error",""))</f>
        <v/>
      </c>
      <c r="CE309" s="283" t="str">
        <f>IF(F309="","",IF(OR(分岐管理シート!AJ309&lt;14,分岐管理シート!AJ309&gt;25,分岐管理シート!AJ309&lt;分岐管理シート!AI309,分岐管理シート!AJ309&gt;分岐管理シート!AK309),"error",""))</f>
        <v/>
      </c>
      <c r="CF309" s="282" t="str">
        <f>IF(F309="","",IF(OR(分岐管理シート!AK309&lt;14,分岐管理シート!AK309&gt;26,分岐管理シート!AK309&lt;分岐管理シート!AI309,分岐管理シート!AK309&lt;分岐管理シート!AJ309),"error",""))</f>
        <v/>
      </c>
      <c r="CG309" s="283" t="str">
        <f>IF(F309="","",IF(AND(AD309="－",分岐管理シート!AK309&gt;25),"error",""))</f>
        <v/>
      </c>
      <c r="CH309" s="283"/>
      <c r="CI309" s="278" t="str">
        <f>IF(F309="","",IF(分岐管理シート!AM309&lt;1,"error",""))</f>
        <v/>
      </c>
      <c r="CJ309" s="283" t="str">
        <f>IF(F309="","",IF(分岐管理シート!AN309&lt;1,"error",""))</f>
        <v/>
      </c>
      <c r="CK309" s="287" t="str">
        <f t="shared" si="41"/>
        <v/>
      </c>
      <c r="CL309" s="283" t="str">
        <f>IF(F309="","",IF(AND(SUM(分岐管理シート!AO309:AR309)&gt;180,分岐管理シート!AS309&lt;1),"error",""))</f>
        <v/>
      </c>
      <c r="CM309" s="283" t="str">
        <f>IF(F309="","",IF(AND(分岐管理シート!D309=1,分岐管理シート!BB309&gt;0,分岐管理シート!BB309&lt;7),"","error"))</f>
        <v/>
      </c>
      <c r="CN309" s="286"/>
      <c r="CO309" s="283" t="str">
        <f>IF(分岐管理シート!BP309=0,"","error")</f>
        <v/>
      </c>
      <c r="CP309" s="340" t="str">
        <f>IF(AND(F309="",SUM(分岐管理シート!D309:BB309)&gt;0),"error","")</f>
        <v/>
      </c>
    </row>
    <row r="310" spans="1:94" ht="55.05" customHeight="1">
      <c r="A310" s="29"/>
      <c r="B310" s="30"/>
      <c r="C310" s="130">
        <v>238</v>
      </c>
      <c r="D310" s="386"/>
      <c r="E310" s="386"/>
      <c r="F310" s="174"/>
      <c r="G310" s="174"/>
      <c r="H310" s="173"/>
      <c r="I310" s="174"/>
      <c r="J310" s="173"/>
      <c r="K310" s="174"/>
      <c r="L310" s="174"/>
      <c r="M310" s="174"/>
      <c r="N310" s="387"/>
      <c r="O310" s="174"/>
      <c r="P310" s="398"/>
      <c r="Q310" s="388"/>
      <c r="R310" s="389">
        <f t="shared" si="33"/>
        <v>0</v>
      </c>
      <c r="S310" s="390">
        <f t="shared" si="43"/>
        <v>0</v>
      </c>
      <c r="T310" s="391"/>
      <c r="U310" s="458"/>
      <c r="V310" s="458"/>
      <c r="W310" s="458"/>
      <c r="X310" s="458"/>
      <c r="Y310" s="391"/>
      <c r="Z310" s="391"/>
      <c r="AA310" s="173"/>
      <c r="AB310" s="174"/>
      <c r="AC310" s="392"/>
      <c r="AD310" s="392"/>
      <c r="AE310" s="392"/>
      <c r="AF310" s="393"/>
      <c r="AG310" s="393"/>
      <c r="AH310" s="393"/>
      <c r="AI310" s="173"/>
      <c r="AJ310" s="173"/>
      <c r="AK310" s="173"/>
      <c r="AL310" s="394"/>
      <c r="AM310" s="173"/>
      <c r="AN310" s="173"/>
      <c r="AO310" s="387"/>
      <c r="AP310" s="174"/>
      <c r="AQ310" s="174"/>
      <c r="AR310" s="174"/>
      <c r="AS310" s="395"/>
      <c r="AT310" s="396"/>
      <c r="AU310" s="396"/>
      <c r="AV310" s="396"/>
      <c r="AW310" s="396"/>
      <c r="AX310" s="396"/>
      <c r="AY310" s="396"/>
      <c r="AZ310" s="396"/>
      <c r="BA310" s="396"/>
      <c r="BB310" s="397"/>
      <c r="BC310" s="395"/>
      <c r="BD310" s="395"/>
      <c r="BE310" s="281" t="str">
        <f>IF(F310="","",IF(分岐管理シート!D310=1,"","error"))</f>
        <v/>
      </c>
      <c r="BF310" s="282" t="str">
        <f>IF(F310="","",IF(分岐管理シート!E310&gt;0,"","error"))</f>
        <v/>
      </c>
      <c r="BG310" s="283" t="str">
        <f>IF(F310="","",IF(分岐管理シート!G310=0,"error",""))</f>
        <v/>
      </c>
      <c r="BH310" s="283" t="str">
        <f>IF(F310="","",IF(分岐管理シート!H310=0,"error",""))</f>
        <v/>
      </c>
      <c r="BI310" s="284" t="str">
        <f>IF(F310="","",IF(分岐管理シート!I310=2,"","error"))</f>
        <v/>
      </c>
      <c r="BJ310" s="283" t="str">
        <f t="shared" si="34"/>
        <v/>
      </c>
      <c r="BK310" s="283" t="str">
        <f t="shared" si="35"/>
        <v/>
      </c>
      <c r="BL310" s="283" t="str">
        <f>IF(F310="","",IF(AND(分岐管理シート!D310=1,分岐管理シート!K310=1),"","error"))</f>
        <v/>
      </c>
      <c r="BM310" s="281" t="str">
        <f>IF(F310="","",IF(分岐管理シート!L310=2,"","error"))</f>
        <v/>
      </c>
      <c r="BN310" s="283" t="str">
        <f>IF(F310="","",IF(分岐管理シート!M310&lt;1,"error",""))</f>
        <v/>
      </c>
      <c r="BO310" s="283" t="str">
        <f>IF(F310="","",IF(AND(D310="R7_補正",分岐管理シート!M310&lt;12,分岐管理シート!M310&gt;0),"","error"))</f>
        <v/>
      </c>
      <c r="BP310" s="283" t="str">
        <f>IF(AND(分岐管理シート!M310&lt;&gt;1,SUM(分岐管理シート!N310:P310)&gt;0),"error","")</f>
        <v/>
      </c>
      <c r="BQ310" s="282" t="str">
        <f>IF(OR(AND(分岐管理シート!N310=0,OR(分岐管理シート!O310&lt;&gt;0,分岐管理シート!P310&lt;&gt;0)),AND(分岐管理シート!O310=0,分岐管理シート!P310&lt;&gt;0)),"error","")</f>
        <v/>
      </c>
      <c r="BR310" s="285" t="str" cm="1">
        <f t="array" ref="BR310">IF(SUMPRODUCT(COUNTIF(N310:P310,N310:P310))&gt;COUNTA(N310:P310),"error","")</f>
        <v/>
      </c>
      <c r="BS310" s="283" t="str">
        <f t="shared" si="36"/>
        <v/>
      </c>
      <c r="BT310" s="283" t="str">
        <f t="shared" si="37"/>
        <v/>
      </c>
      <c r="BU310" s="283" t="str">
        <f t="shared" si="38"/>
        <v/>
      </c>
      <c r="BV310" s="283" t="str">
        <f t="shared" si="39"/>
        <v/>
      </c>
      <c r="BW310" s="283" t="str">
        <f t="shared" si="42"/>
        <v/>
      </c>
      <c r="BX310" s="283" t="str">
        <f t="shared" si="40"/>
        <v/>
      </c>
      <c r="BY310" s="283" t="str">
        <f>IF(F310="","",IF(PRODUCT(分岐管理シート!AB310:'分岐管理シート'!AE310)=0,"error",""))</f>
        <v/>
      </c>
      <c r="BZ310" s="278" t="str">
        <f>IF(F310="","",IF(AND(AE310="○",分岐管理シート!AF310=0),"error",""))</f>
        <v/>
      </c>
      <c r="CA310" s="283" t="str">
        <f>IF(F310="","",IF(AND(分岐管理シート!AE310&lt;2,実施計画様式!AF310&lt;&gt;""),"error",""))</f>
        <v/>
      </c>
      <c r="CB310" s="282" t="str">
        <f>IF(F310="","",IF(AND(分岐管理シート!D310=1,分岐管理シート!AG310&gt;0,分岐管理シート!AG310&lt;24),"","error"))</f>
        <v/>
      </c>
      <c r="CC310" s="283"/>
      <c r="CD310" s="283" t="str">
        <f>IF(F310="","",IF(OR(分岐管理シート!AI310&lt;14,分岐管理シート!AI310&gt;25,分岐管理シート!AI310&gt;分岐管理シート!AJ310,分岐管理シート!AI310&gt;分岐管理シート!AK310),"error",""))</f>
        <v/>
      </c>
      <c r="CE310" s="283" t="str">
        <f>IF(F310="","",IF(OR(分岐管理シート!AJ310&lt;14,分岐管理シート!AJ310&gt;25,分岐管理シート!AJ310&lt;分岐管理シート!AI310,分岐管理シート!AJ310&gt;分岐管理シート!AK310),"error",""))</f>
        <v/>
      </c>
      <c r="CF310" s="282" t="str">
        <f>IF(F310="","",IF(OR(分岐管理シート!AK310&lt;14,分岐管理シート!AK310&gt;26,分岐管理シート!AK310&lt;分岐管理シート!AI310,分岐管理シート!AK310&lt;分岐管理シート!AJ310),"error",""))</f>
        <v/>
      </c>
      <c r="CG310" s="283" t="str">
        <f>IF(F310="","",IF(AND(AD310="－",分岐管理シート!AK310&gt;25),"error",""))</f>
        <v/>
      </c>
      <c r="CH310" s="283"/>
      <c r="CI310" s="278" t="str">
        <f>IF(F310="","",IF(分岐管理シート!AM310&lt;1,"error",""))</f>
        <v/>
      </c>
      <c r="CJ310" s="283" t="str">
        <f>IF(F310="","",IF(分岐管理シート!AN310&lt;1,"error",""))</f>
        <v/>
      </c>
      <c r="CK310" s="287" t="str">
        <f t="shared" si="41"/>
        <v/>
      </c>
      <c r="CL310" s="283" t="str">
        <f>IF(F310="","",IF(AND(SUM(分岐管理シート!AO310:AR310)&gt;180,分岐管理シート!AS310&lt;1),"error",""))</f>
        <v/>
      </c>
      <c r="CM310" s="283" t="str">
        <f>IF(F310="","",IF(AND(分岐管理シート!D310=1,分岐管理シート!BB310&gt;0,分岐管理シート!BB310&lt;7),"","error"))</f>
        <v/>
      </c>
      <c r="CN310" s="286"/>
      <c r="CO310" s="283" t="str">
        <f>IF(分岐管理シート!BP310=0,"","error")</f>
        <v/>
      </c>
      <c r="CP310" s="340" t="str">
        <f>IF(AND(F310="",SUM(分岐管理シート!D310:BB310)&gt;0),"error","")</f>
        <v/>
      </c>
    </row>
    <row r="311" spans="1:94" ht="55.05" customHeight="1">
      <c r="A311" s="29"/>
      <c r="B311" s="30"/>
      <c r="C311" s="130">
        <v>239</v>
      </c>
      <c r="D311" s="386"/>
      <c r="E311" s="386"/>
      <c r="F311" s="174"/>
      <c r="G311" s="174"/>
      <c r="H311" s="173"/>
      <c r="I311" s="174"/>
      <c r="J311" s="173"/>
      <c r="K311" s="174"/>
      <c r="L311" s="174"/>
      <c r="M311" s="174"/>
      <c r="N311" s="387"/>
      <c r="O311" s="174"/>
      <c r="P311" s="174"/>
      <c r="Q311" s="388"/>
      <c r="R311" s="389">
        <f t="shared" si="33"/>
        <v>0</v>
      </c>
      <c r="S311" s="390">
        <f t="shared" si="43"/>
        <v>0</v>
      </c>
      <c r="T311" s="391"/>
      <c r="U311" s="458"/>
      <c r="V311" s="458"/>
      <c r="W311" s="458"/>
      <c r="X311" s="458"/>
      <c r="Y311" s="391"/>
      <c r="Z311" s="391"/>
      <c r="AA311" s="173"/>
      <c r="AB311" s="174"/>
      <c r="AC311" s="392"/>
      <c r="AD311" s="392"/>
      <c r="AE311" s="392"/>
      <c r="AF311" s="393"/>
      <c r="AG311" s="393"/>
      <c r="AH311" s="393"/>
      <c r="AI311" s="173"/>
      <c r="AJ311" s="173"/>
      <c r="AK311" s="173"/>
      <c r="AL311" s="394"/>
      <c r="AM311" s="173"/>
      <c r="AN311" s="173"/>
      <c r="AO311" s="387"/>
      <c r="AP311" s="174"/>
      <c r="AQ311" s="174"/>
      <c r="AR311" s="174"/>
      <c r="AS311" s="395"/>
      <c r="AT311" s="396"/>
      <c r="AU311" s="396"/>
      <c r="AV311" s="396"/>
      <c r="AW311" s="396"/>
      <c r="AX311" s="396"/>
      <c r="AY311" s="396"/>
      <c r="AZ311" s="396"/>
      <c r="BA311" s="396"/>
      <c r="BB311" s="397"/>
      <c r="BC311" s="395"/>
      <c r="BD311" s="395"/>
      <c r="BE311" s="281" t="str">
        <f>IF(F311="","",IF(分岐管理シート!D311=1,"","error"))</f>
        <v/>
      </c>
      <c r="BF311" s="282" t="str">
        <f>IF(F311="","",IF(分岐管理シート!E311&gt;0,"","error"))</f>
        <v/>
      </c>
      <c r="BG311" s="283" t="str">
        <f>IF(F311="","",IF(分岐管理シート!G311=0,"error",""))</f>
        <v/>
      </c>
      <c r="BH311" s="283" t="str">
        <f>IF(F311="","",IF(分岐管理シート!H311=0,"error",""))</f>
        <v/>
      </c>
      <c r="BI311" s="284" t="str">
        <f>IF(F311="","",IF(分岐管理シート!I311=2,"","error"))</f>
        <v/>
      </c>
      <c r="BJ311" s="283" t="str">
        <f t="shared" si="34"/>
        <v/>
      </c>
      <c r="BK311" s="283" t="str">
        <f t="shared" si="35"/>
        <v/>
      </c>
      <c r="BL311" s="283" t="str">
        <f>IF(F311="","",IF(AND(分岐管理シート!D311=1,分岐管理シート!K311=1),"","error"))</f>
        <v/>
      </c>
      <c r="BM311" s="281" t="str">
        <f>IF(F311="","",IF(分岐管理シート!L311=2,"","error"))</f>
        <v/>
      </c>
      <c r="BN311" s="283" t="str">
        <f>IF(F311="","",IF(分岐管理シート!M311&lt;1,"error",""))</f>
        <v/>
      </c>
      <c r="BO311" s="283" t="str">
        <f>IF(F311="","",IF(AND(D311="R7_補正",分岐管理シート!M311&lt;12,分岐管理シート!M311&gt;0),"","error"))</f>
        <v/>
      </c>
      <c r="BP311" s="283" t="str">
        <f>IF(AND(分岐管理シート!M311&lt;&gt;1,SUM(分岐管理シート!N311:P311)&gt;0),"error","")</f>
        <v/>
      </c>
      <c r="BQ311" s="282" t="str">
        <f>IF(OR(AND(分岐管理シート!N311=0,OR(分岐管理シート!O311&lt;&gt;0,分岐管理シート!P311&lt;&gt;0)),AND(分岐管理シート!O311=0,分岐管理シート!P311&lt;&gt;0)),"error","")</f>
        <v/>
      </c>
      <c r="BR311" s="285" t="str" cm="1">
        <f t="array" ref="BR311">IF(SUMPRODUCT(COUNTIF(N311:P311,N311:P311))&gt;COUNTA(N311:P311),"error","")</f>
        <v/>
      </c>
      <c r="BS311" s="283" t="str">
        <f t="shared" si="36"/>
        <v/>
      </c>
      <c r="BT311" s="283" t="str">
        <f t="shared" si="37"/>
        <v/>
      </c>
      <c r="BU311" s="283" t="str">
        <f t="shared" si="38"/>
        <v/>
      </c>
      <c r="BV311" s="283" t="str">
        <f t="shared" si="39"/>
        <v/>
      </c>
      <c r="BW311" s="283" t="str">
        <f t="shared" si="42"/>
        <v/>
      </c>
      <c r="BX311" s="283" t="str">
        <f t="shared" si="40"/>
        <v/>
      </c>
      <c r="BY311" s="283" t="str">
        <f>IF(F311="","",IF(PRODUCT(分岐管理シート!AB311:'分岐管理シート'!AE311)=0,"error",""))</f>
        <v/>
      </c>
      <c r="BZ311" s="278" t="str">
        <f>IF(F311="","",IF(AND(AE311="○",分岐管理シート!AF311=0),"error",""))</f>
        <v/>
      </c>
      <c r="CA311" s="283" t="str">
        <f>IF(F311="","",IF(AND(分岐管理シート!AE311&lt;2,実施計画様式!AF311&lt;&gt;""),"error",""))</f>
        <v/>
      </c>
      <c r="CB311" s="282" t="str">
        <f>IF(F311="","",IF(AND(分岐管理シート!D311=1,分岐管理シート!AG311&gt;0,分岐管理シート!AG311&lt;24),"","error"))</f>
        <v/>
      </c>
      <c r="CC311" s="283"/>
      <c r="CD311" s="283" t="str">
        <f>IF(F311="","",IF(OR(分岐管理シート!AI311&lt;14,分岐管理シート!AI311&gt;25,分岐管理シート!AI311&gt;分岐管理シート!AJ311,分岐管理シート!AI311&gt;分岐管理シート!AK311),"error",""))</f>
        <v/>
      </c>
      <c r="CE311" s="283" t="str">
        <f>IF(F311="","",IF(OR(分岐管理シート!AJ311&lt;14,分岐管理シート!AJ311&gt;25,分岐管理シート!AJ311&lt;分岐管理シート!AI311,分岐管理シート!AJ311&gt;分岐管理シート!AK311),"error",""))</f>
        <v/>
      </c>
      <c r="CF311" s="282" t="str">
        <f>IF(F311="","",IF(OR(分岐管理シート!AK311&lt;14,分岐管理シート!AK311&gt;26,分岐管理シート!AK311&lt;分岐管理シート!AI311,分岐管理シート!AK311&lt;分岐管理シート!AJ311),"error",""))</f>
        <v/>
      </c>
      <c r="CG311" s="283" t="str">
        <f>IF(F311="","",IF(AND(AD311="－",分岐管理シート!AK311&gt;25),"error",""))</f>
        <v/>
      </c>
      <c r="CH311" s="283"/>
      <c r="CI311" s="278" t="str">
        <f>IF(F311="","",IF(分岐管理シート!AM311&lt;1,"error",""))</f>
        <v/>
      </c>
      <c r="CJ311" s="283" t="str">
        <f>IF(F311="","",IF(分岐管理シート!AN311&lt;1,"error",""))</f>
        <v/>
      </c>
      <c r="CK311" s="287" t="str">
        <f t="shared" si="41"/>
        <v/>
      </c>
      <c r="CL311" s="283" t="str">
        <f>IF(F311="","",IF(AND(SUM(分岐管理シート!AO311:AR311)&gt;180,分岐管理シート!AS311&lt;1),"error",""))</f>
        <v/>
      </c>
      <c r="CM311" s="283" t="str">
        <f>IF(F311="","",IF(AND(分岐管理シート!D311=1,分岐管理シート!BB311&gt;0,分岐管理シート!BB311&lt;7),"","error"))</f>
        <v/>
      </c>
      <c r="CN311" s="286"/>
      <c r="CO311" s="283" t="str">
        <f>IF(分岐管理シート!BP311=0,"","error")</f>
        <v/>
      </c>
      <c r="CP311" s="340" t="str">
        <f>IF(AND(F311="",SUM(分岐管理シート!D311:BB311)&gt;0),"error","")</f>
        <v/>
      </c>
    </row>
    <row r="312" spans="1:94" ht="55.05" customHeight="1">
      <c r="A312" s="29"/>
      <c r="B312" s="30"/>
      <c r="C312" s="130">
        <v>240</v>
      </c>
      <c r="D312" s="386"/>
      <c r="E312" s="386"/>
      <c r="F312" s="174"/>
      <c r="G312" s="174"/>
      <c r="H312" s="173"/>
      <c r="I312" s="174"/>
      <c r="J312" s="173"/>
      <c r="K312" s="174"/>
      <c r="L312" s="174"/>
      <c r="M312" s="174"/>
      <c r="N312" s="387"/>
      <c r="O312" s="174"/>
      <c r="P312" s="174"/>
      <c r="Q312" s="388"/>
      <c r="R312" s="389">
        <f t="shared" si="33"/>
        <v>0</v>
      </c>
      <c r="S312" s="390">
        <f t="shared" si="43"/>
        <v>0</v>
      </c>
      <c r="T312" s="391"/>
      <c r="U312" s="458"/>
      <c r="V312" s="458"/>
      <c r="W312" s="458"/>
      <c r="X312" s="458"/>
      <c r="Y312" s="391"/>
      <c r="Z312" s="391"/>
      <c r="AA312" s="173"/>
      <c r="AB312" s="174"/>
      <c r="AC312" s="392"/>
      <c r="AD312" s="392"/>
      <c r="AE312" s="392"/>
      <c r="AF312" s="393"/>
      <c r="AG312" s="393"/>
      <c r="AH312" s="393"/>
      <c r="AI312" s="173"/>
      <c r="AJ312" s="173"/>
      <c r="AK312" s="173"/>
      <c r="AL312" s="394"/>
      <c r="AM312" s="173"/>
      <c r="AN312" s="173"/>
      <c r="AO312" s="387"/>
      <c r="AP312" s="174"/>
      <c r="AQ312" s="174"/>
      <c r="AR312" s="174"/>
      <c r="AS312" s="395"/>
      <c r="AT312" s="396"/>
      <c r="AU312" s="396"/>
      <c r="AV312" s="396"/>
      <c r="AW312" s="396"/>
      <c r="AX312" s="396"/>
      <c r="AY312" s="396"/>
      <c r="AZ312" s="396"/>
      <c r="BA312" s="396"/>
      <c r="BB312" s="397"/>
      <c r="BC312" s="395"/>
      <c r="BD312" s="395"/>
      <c r="BE312" s="281" t="str">
        <f>IF(F312="","",IF(分岐管理シート!D312=1,"","error"))</f>
        <v/>
      </c>
      <c r="BF312" s="282" t="str">
        <f>IF(F312="","",IF(分岐管理シート!E312&gt;0,"","error"))</f>
        <v/>
      </c>
      <c r="BG312" s="283" t="str">
        <f>IF(F312="","",IF(分岐管理シート!G312=0,"error",""))</f>
        <v/>
      </c>
      <c r="BH312" s="283" t="str">
        <f>IF(F312="","",IF(分岐管理シート!H312=0,"error",""))</f>
        <v/>
      </c>
      <c r="BI312" s="284" t="str">
        <f>IF(F312="","",IF(分岐管理シート!I312=2,"","error"))</f>
        <v/>
      </c>
      <c r="BJ312" s="283" t="str">
        <f t="shared" si="34"/>
        <v/>
      </c>
      <c r="BK312" s="283" t="str">
        <f t="shared" si="35"/>
        <v/>
      </c>
      <c r="BL312" s="283" t="str">
        <f>IF(F312="","",IF(AND(分岐管理シート!D312=1,分岐管理シート!K312=1),"","error"))</f>
        <v/>
      </c>
      <c r="BM312" s="281" t="str">
        <f>IF(F312="","",IF(分岐管理シート!L312=2,"","error"))</f>
        <v/>
      </c>
      <c r="BN312" s="283" t="str">
        <f>IF(F312="","",IF(分岐管理シート!M312&lt;1,"error",""))</f>
        <v/>
      </c>
      <c r="BO312" s="283" t="str">
        <f>IF(F312="","",IF(AND(D312="R7_補正",分岐管理シート!M312&lt;12,分岐管理シート!M312&gt;0),"","error"))</f>
        <v/>
      </c>
      <c r="BP312" s="283" t="str">
        <f>IF(AND(分岐管理シート!M312&lt;&gt;1,SUM(分岐管理シート!N312:P312)&gt;0),"error","")</f>
        <v/>
      </c>
      <c r="BQ312" s="282" t="str">
        <f>IF(OR(AND(分岐管理シート!N312=0,OR(分岐管理シート!O312&lt;&gt;0,分岐管理シート!P312&lt;&gt;0)),AND(分岐管理シート!O312=0,分岐管理シート!P312&lt;&gt;0)),"error","")</f>
        <v/>
      </c>
      <c r="BR312" s="285" t="str" cm="1">
        <f t="array" ref="BR312">IF(SUMPRODUCT(COUNTIF(N312:P312,N312:P312))&gt;COUNTA(N312:P312),"error","")</f>
        <v/>
      </c>
      <c r="BS312" s="283" t="str">
        <f t="shared" si="36"/>
        <v/>
      </c>
      <c r="BT312" s="283" t="str">
        <f t="shared" si="37"/>
        <v/>
      </c>
      <c r="BU312" s="283" t="str">
        <f t="shared" si="38"/>
        <v/>
      </c>
      <c r="BV312" s="283" t="str">
        <f t="shared" si="39"/>
        <v/>
      </c>
      <c r="BW312" s="283" t="str">
        <f t="shared" si="42"/>
        <v/>
      </c>
      <c r="BX312" s="283" t="str">
        <f t="shared" si="40"/>
        <v/>
      </c>
      <c r="BY312" s="283" t="str">
        <f>IF(F312="","",IF(PRODUCT(分岐管理シート!AB312:'分岐管理シート'!AE312)=0,"error",""))</f>
        <v/>
      </c>
      <c r="BZ312" s="278" t="str">
        <f>IF(F312="","",IF(AND(AE312="○",分岐管理シート!AF312=0),"error",""))</f>
        <v/>
      </c>
      <c r="CA312" s="283" t="str">
        <f>IF(F312="","",IF(AND(分岐管理シート!AE312&lt;2,実施計画様式!AF312&lt;&gt;""),"error",""))</f>
        <v/>
      </c>
      <c r="CB312" s="282" t="str">
        <f>IF(F312="","",IF(AND(分岐管理シート!D312=1,分岐管理シート!AG312&gt;0,分岐管理シート!AG312&lt;24),"","error"))</f>
        <v/>
      </c>
      <c r="CC312" s="283"/>
      <c r="CD312" s="283" t="str">
        <f>IF(F312="","",IF(OR(分岐管理シート!AI312&lt;14,分岐管理シート!AI312&gt;25,分岐管理シート!AI312&gt;分岐管理シート!AJ312,分岐管理シート!AI312&gt;分岐管理シート!AK312),"error",""))</f>
        <v/>
      </c>
      <c r="CE312" s="283" t="str">
        <f>IF(F312="","",IF(OR(分岐管理シート!AJ312&lt;14,分岐管理シート!AJ312&gt;25,分岐管理シート!AJ312&lt;分岐管理シート!AI312,分岐管理シート!AJ312&gt;分岐管理シート!AK312),"error",""))</f>
        <v/>
      </c>
      <c r="CF312" s="282" t="str">
        <f>IF(F312="","",IF(OR(分岐管理シート!AK312&lt;14,分岐管理シート!AK312&gt;26,分岐管理シート!AK312&lt;分岐管理シート!AI312,分岐管理シート!AK312&lt;分岐管理シート!AJ312),"error",""))</f>
        <v/>
      </c>
      <c r="CG312" s="283" t="str">
        <f>IF(F312="","",IF(AND(AD312="－",分岐管理シート!AK312&gt;25),"error",""))</f>
        <v/>
      </c>
      <c r="CH312" s="283"/>
      <c r="CI312" s="278" t="str">
        <f>IF(F312="","",IF(分岐管理シート!AM312&lt;1,"error",""))</f>
        <v/>
      </c>
      <c r="CJ312" s="283" t="str">
        <f>IF(F312="","",IF(分岐管理シート!AN312&lt;1,"error",""))</f>
        <v/>
      </c>
      <c r="CK312" s="287" t="str">
        <f t="shared" si="41"/>
        <v/>
      </c>
      <c r="CL312" s="283" t="str">
        <f>IF(F312="","",IF(AND(SUM(分岐管理シート!AO312:AR312)&gt;180,分岐管理シート!AS312&lt;1),"error",""))</f>
        <v/>
      </c>
      <c r="CM312" s="283" t="str">
        <f>IF(F312="","",IF(AND(分岐管理シート!D312=1,分岐管理シート!BB312&gt;0,分岐管理シート!BB312&lt;7),"","error"))</f>
        <v/>
      </c>
      <c r="CN312" s="286"/>
      <c r="CO312" s="283" t="str">
        <f>IF(分岐管理シート!BP312=0,"","error")</f>
        <v/>
      </c>
      <c r="CP312" s="340" t="str">
        <f>IF(AND(F312="",SUM(分岐管理シート!D312:BB312)&gt;0),"error","")</f>
        <v/>
      </c>
    </row>
    <row r="313" spans="1:94" ht="55.05" customHeight="1">
      <c r="A313" s="29"/>
      <c r="B313" s="30"/>
      <c r="C313" s="130">
        <v>241</v>
      </c>
      <c r="D313" s="386"/>
      <c r="E313" s="386"/>
      <c r="F313" s="174"/>
      <c r="G313" s="174"/>
      <c r="H313" s="173"/>
      <c r="I313" s="174"/>
      <c r="J313" s="173"/>
      <c r="K313" s="174"/>
      <c r="L313" s="174"/>
      <c r="M313" s="174"/>
      <c r="N313" s="387"/>
      <c r="O313" s="174"/>
      <c r="P313" s="398"/>
      <c r="Q313" s="388"/>
      <c r="R313" s="389">
        <f t="shared" si="33"/>
        <v>0</v>
      </c>
      <c r="S313" s="390">
        <f t="shared" si="43"/>
        <v>0</v>
      </c>
      <c r="T313" s="391"/>
      <c r="U313" s="458"/>
      <c r="V313" s="458"/>
      <c r="W313" s="458"/>
      <c r="X313" s="458"/>
      <c r="Y313" s="391"/>
      <c r="Z313" s="391"/>
      <c r="AA313" s="173"/>
      <c r="AB313" s="174"/>
      <c r="AC313" s="392"/>
      <c r="AD313" s="392"/>
      <c r="AE313" s="392"/>
      <c r="AF313" s="393"/>
      <c r="AG313" s="393"/>
      <c r="AH313" s="393"/>
      <c r="AI313" s="173"/>
      <c r="AJ313" s="173"/>
      <c r="AK313" s="173"/>
      <c r="AL313" s="394"/>
      <c r="AM313" s="173"/>
      <c r="AN313" s="173"/>
      <c r="AO313" s="387"/>
      <c r="AP313" s="174"/>
      <c r="AQ313" s="174"/>
      <c r="AR313" s="174"/>
      <c r="AS313" s="395"/>
      <c r="AT313" s="396"/>
      <c r="AU313" s="396"/>
      <c r="AV313" s="396"/>
      <c r="AW313" s="396"/>
      <c r="AX313" s="396"/>
      <c r="AY313" s="396"/>
      <c r="AZ313" s="396"/>
      <c r="BA313" s="396"/>
      <c r="BB313" s="397"/>
      <c r="BC313" s="395"/>
      <c r="BD313" s="395"/>
      <c r="BE313" s="281" t="str">
        <f>IF(F313="","",IF(分岐管理シート!D313=1,"","error"))</f>
        <v/>
      </c>
      <c r="BF313" s="282" t="str">
        <f>IF(F313="","",IF(分岐管理シート!E313&gt;0,"","error"))</f>
        <v/>
      </c>
      <c r="BG313" s="283" t="str">
        <f>IF(F313="","",IF(分岐管理シート!G313=0,"error",""))</f>
        <v/>
      </c>
      <c r="BH313" s="283" t="str">
        <f>IF(F313="","",IF(分岐管理シート!H313=0,"error",""))</f>
        <v/>
      </c>
      <c r="BI313" s="284" t="str">
        <f>IF(F313="","",IF(分岐管理シート!I313=2,"","error"))</f>
        <v/>
      </c>
      <c r="BJ313" s="283" t="str">
        <f t="shared" si="34"/>
        <v/>
      </c>
      <c r="BK313" s="283" t="str">
        <f t="shared" si="35"/>
        <v/>
      </c>
      <c r="BL313" s="283" t="str">
        <f>IF(F313="","",IF(AND(分岐管理シート!D313=1,分岐管理シート!K313=1),"","error"))</f>
        <v/>
      </c>
      <c r="BM313" s="281" t="str">
        <f>IF(F313="","",IF(分岐管理シート!L313=2,"","error"))</f>
        <v/>
      </c>
      <c r="BN313" s="283" t="str">
        <f>IF(F313="","",IF(分岐管理シート!M313&lt;1,"error",""))</f>
        <v/>
      </c>
      <c r="BO313" s="283" t="str">
        <f>IF(F313="","",IF(AND(D313="R7_補正",分岐管理シート!M313&lt;12,分岐管理シート!M313&gt;0),"","error"))</f>
        <v/>
      </c>
      <c r="BP313" s="283" t="str">
        <f>IF(AND(分岐管理シート!M313&lt;&gt;1,SUM(分岐管理シート!N313:P313)&gt;0),"error","")</f>
        <v/>
      </c>
      <c r="BQ313" s="282" t="str">
        <f>IF(OR(AND(分岐管理シート!N313=0,OR(分岐管理シート!O313&lt;&gt;0,分岐管理シート!P313&lt;&gt;0)),AND(分岐管理シート!O313=0,分岐管理シート!P313&lt;&gt;0)),"error","")</f>
        <v/>
      </c>
      <c r="BR313" s="285" t="str" cm="1">
        <f t="array" ref="BR313">IF(SUMPRODUCT(COUNTIF(N313:P313,N313:P313))&gt;COUNTA(N313:P313),"error","")</f>
        <v/>
      </c>
      <c r="BS313" s="283" t="str">
        <f t="shared" si="36"/>
        <v/>
      </c>
      <c r="BT313" s="283" t="str">
        <f t="shared" si="37"/>
        <v/>
      </c>
      <c r="BU313" s="283" t="str">
        <f t="shared" si="38"/>
        <v/>
      </c>
      <c r="BV313" s="283" t="str">
        <f t="shared" si="39"/>
        <v/>
      </c>
      <c r="BW313" s="283" t="str">
        <f t="shared" si="42"/>
        <v/>
      </c>
      <c r="BX313" s="283" t="str">
        <f t="shared" si="40"/>
        <v/>
      </c>
      <c r="BY313" s="283" t="str">
        <f>IF(F313="","",IF(PRODUCT(分岐管理シート!AB313:'分岐管理シート'!AE313)=0,"error",""))</f>
        <v/>
      </c>
      <c r="BZ313" s="278" t="str">
        <f>IF(F313="","",IF(AND(AE313="○",分岐管理シート!AF313=0),"error",""))</f>
        <v/>
      </c>
      <c r="CA313" s="283" t="str">
        <f>IF(F313="","",IF(AND(分岐管理シート!AE313&lt;2,実施計画様式!AF313&lt;&gt;""),"error",""))</f>
        <v/>
      </c>
      <c r="CB313" s="282" t="str">
        <f>IF(F313="","",IF(AND(分岐管理シート!D313=1,分岐管理シート!AG313&gt;0,分岐管理シート!AG313&lt;24),"","error"))</f>
        <v/>
      </c>
      <c r="CC313" s="283"/>
      <c r="CD313" s="283" t="str">
        <f>IF(F313="","",IF(OR(分岐管理シート!AI313&lt;14,分岐管理シート!AI313&gt;25,分岐管理シート!AI313&gt;分岐管理シート!AJ313,分岐管理シート!AI313&gt;分岐管理シート!AK313),"error",""))</f>
        <v/>
      </c>
      <c r="CE313" s="283" t="str">
        <f>IF(F313="","",IF(OR(分岐管理シート!AJ313&lt;14,分岐管理シート!AJ313&gt;25,分岐管理シート!AJ313&lt;分岐管理シート!AI313,分岐管理シート!AJ313&gt;分岐管理シート!AK313),"error",""))</f>
        <v/>
      </c>
      <c r="CF313" s="282" t="str">
        <f>IF(F313="","",IF(OR(分岐管理シート!AK313&lt;14,分岐管理シート!AK313&gt;26,分岐管理シート!AK313&lt;分岐管理シート!AI313,分岐管理シート!AK313&lt;分岐管理シート!AJ313),"error",""))</f>
        <v/>
      </c>
      <c r="CG313" s="283" t="str">
        <f>IF(F313="","",IF(AND(AD313="－",分岐管理シート!AK313&gt;25),"error",""))</f>
        <v/>
      </c>
      <c r="CH313" s="283"/>
      <c r="CI313" s="278" t="str">
        <f>IF(F313="","",IF(分岐管理シート!AM313&lt;1,"error",""))</f>
        <v/>
      </c>
      <c r="CJ313" s="283" t="str">
        <f>IF(F313="","",IF(分岐管理シート!AN313&lt;1,"error",""))</f>
        <v/>
      </c>
      <c r="CK313" s="287" t="str">
        <f t="shared" si="41"/>
        <v/>
      </c>
      <c r="CL313" s="283" t="str">
        <f>IF(F313="","",IF(AND(SUM(分岐管理シート!AO313:AR313)&gt;180,分岐管理シート!AS313&lt;1),"error",""))</f>
        <v/>
      </c>
      <c r="CM313" s="283" t="str">
        <f>IF(F313="","",IF(AND(分岐管理シート!D313=1,分岐管理シート!BB313&gt;0,分岐管理シート!BB313&lt;7),"","error"))</f>
        <v/>
      </c>
      <c r="CN313" s="286"/>
      <c r="CO313" s="283" t="str">
        <f>IF(分岐管理シート!BP313=0,"","error")</f>
        <v/>
      </c>
      <c r="CP313" s="340" t="str">
        <f>IF(AND(F313="",SUM(分岐管理シート!D313:BB313)&gt;0),"error","")</f>
        <v/>
      </c>
    </row>
    <row r="314" spans="1:94" ht="55.05" customHeight="1">
      <c r="A314" s="29"/>
      <c r="B314" s="30"/>
      <c r="C314" s="130">
        <v>242</v>
      </c>
      <c r="D314" s="386"/>
      <c r="E314" s="386"/>
      <c r="F314" s="174"/>
      <c r="G314" s="174"/>
      <c r="H314" s="173"/>
      <c r="I314" s="174"/>
      <c r="J314" s="173"/>
      <c r="K314" s="174"/>
      <c r="L314" s="174"/>
      <c r="M314" s="174"/>
      <c r="N314" s="387"/>
      <c r="O314" s="174"/>
      <c r="P314" s="174"/>
      <c r="Q314" s="388"/>
      <c r="R314" s="389">
        <f t="shared" si="33"/>
        <v>0</v>
      </c>
      <c r="S314" s="390">
        <f t="shared" si="43"/>
        <v>0</v>
      </c>
      <c r="T314" s="391"/>
      <c r="U314" s="458"/>
      <c r="V314" s="458"/>
      <c r="W314" s="458"/>
      <c r="X314" s="458"/>
      <c r="Y314" s="391"/>
      <c r="Z314" s="391"/>
      <c r="AA314" s="173"/>
      <c r="AB314" s="174"/>
      <c r="AC314" s="392"/>
      <c r="AD314" s="392"/>
      <c r="AE314" s="392"/>
      <c r="AF314" s="393"/>
      <c r="AG314" s="393"/>
      <c r="AH314" s="393"/>
      <c r="AI314" s="173"/>
      <c r="AJ314" s="173"/>
      <c r="AK314" s="173"/>
      <c r="AL314" s="394"/>
      <c r="AM314" s="173"/>
      <c r="AN314" s="173"/>
      <c r="AO314" s="387"/>
      <c r="AP314" s="174"/>
      <c r="AQ314" s="174"/>
      <c r="AR314" s="174"/>
      <c r="AS314" s="395"/>
      <c r="AT314" s="396"/>
      <c r="AU314" s="396"/>
      <c r="AV314" s="396"/>
      <c r="AW314" s="396"/>
      <c r="AX314" s="396"/>
      <c r="AY314" s="396"/>
      <c r="AZ314" s="396"/>
      <c r="BA314" s="396"/>
      <c r="BB314" s="397"/>
      <c r="BC314" s="395"/>
      <c r="BD314" s="395"/>
      <c r="BE314" s="281" t="str">
        <f>IF(F314="","",IF(分岐管理シート!D314=1,"","error"))</f>
        <v/>
      </c>
      <c r="BF314" s="282" t="str">
        <f>IF(F314="","",IF(分岐管理シート!E314&gt;0,"","error"))</f>
        <v/>
      </c>
      <c r="BG314" s="283" t="str">
        <f>IF(F314="","",IF(分岐管理シート!G314=0,"error",""))</f>
        <v/>
      </c>
      <c r="BH314" s="283" t="str">
        <f>IF(F314="","",IF(分岐管理シート!H314=0,"error",""))</f>
        <v/>
      </c>
      <c r="BI314" s="284" t="str">
        <f>IF(F314="","",IF(分岐管理シート!I314=2,"","error"))</f>
        <v/>
      </c>
      <c r="BJ314" s="283" t="str">
        <f t="shared" si="34"/>
        <v/>
      </c>
      <c r="BK314" s="283" t="str">
        <f t="shared" si="35"/>
        <v/>
      </c>
      <c r="BL314" s="283" t="str">
        <f>IF(F314="","",IF(AND(分岐管理シート!D314=1,分岐管理シート!K314=1),"","error"))</f>
        <v/>
      </c>
      <c r="BM314" s="281" t="str">
        <f>IF(F314="","",IF(分岐管理シート!L314=2,"","error"))</f>
        <v/>
      </c>
      <c r="BN314" s="283" t="str">
        <f>IF(F314="","",IF(分岐管理シート!M314&lt;1,"error",""))</f>
        <v/>
      </c>
      <c r="BO314" s="283" t="str">
        <f>IF(F314="","",IF(AND(D314="R7_補正",分岐管理シート!M314&lt;12,分岐管理シート!M314&gt;0),"","error"))</f>
        <v/>
      </c>
      <c r="BP314" s="283" t="str">
        <f>IF(AND(分岐管理シート!M314&lt;&gt;1,SUM(分岐管理シート!N314:P314)&gt;0),"error","")</f>
        <v/>
      </c>
      <c r="BQ314" s="282" t="str">
        <f>IF(OR(AND(分岐管理シート!N314=0,OR(分岐管理シート!O314&lt;&gt;0,分岐管理シート!P314&lt;&gt;0)),AND(分岐管理シート!O314=0,分岐管理シート!P314&lt;&gt;0)),"error","")</f>
        <v/>
      </c>
      <c r="BR314" s="285" t="str" cm="1">
        <f t="array" ref="BR314">IF(SUMPRODUCT(COUNTIF(N314:P314,N314:P314))&gt;COUNTA(N314:P314),"error","")</f>
        <v/>
      </c>
      <c r="BS314" s="283" t="str">
        <f t="shared" si="36"/>
        <v/>
      </c>
      <c r="BT314" s="283" t="str">
        <f t="shared" si="37"/>
        <v/>
      </c>
      <c r="BU314" s="283" t="str">
        <f t="shared" si="38"/>
        <v/>
      </c>
      <c r="BV314" s="283" t="str">
        <f t="shared" si="39"/>
        <v/>
      </c>
      <c r="BW314" s="283" t="str">
        <f t="shared" si="42"/>
        <v/>
      </c>
      <c r="BX314" s="283" t="str">
        <f t="shared" si="40"/>
        <v/>
      </c>
      <c r="BY314" s="283" t="str">
        <f>IF(F314="","",IF(PRODUCT(分岐管理シート!AB314:'分岐管理シート'!AE314)=0,"error",""))</f>
        <v/>
      </c>
      <c r="BZ314" s="278" t="str">
        <f>IF(F314="","",IF(AND(AE314="○",分岐管理シート!AF314=0),"error",""))</f>
        <v/>
      </c>
      <c r="CA314" s="283" t="str">
        <f>IF(F314="","",IF(AND(分岐管理シート!AE314&lt;2,実施計画様式!AF314&lt;&gt;""),"error",""))</f>
        <v/>
      </c>
      <c r="CB314" s="282" t="str">
        <f>IF(F314="","",IF(AND(分岐管理シート!D314=1,分岐管理シート!AG314&gt;0,分岐管理シート!AG314&lt;24),"","error"))</f>
        <v/>
      </c>
      <c r="CC314" s="283"/>
      <c r="CD314" s="283" t="str">
        <f>IF(F314="","",IF(OR(分岐管理シート!AI314&lt;14,分岐管理シート!AI314&gt;25,分岐管理シート!AI314&gt;分岐管理シート!AJ314,分岐管理シート!AI314&gt;分岐管理シート!AK314),"error",""))</f>
        <v/>
      </c>
      <c r="CE314" s="283" t="str">
        <f>IF(F314="","",IF(OR(分岐管理シート!AJ314&lt;14,分岐管理シート!AJ314&gt;25,分岐管理シート!AJ314&lt;分岐管理シート!AI314,分岐管理シート!AJ314&gt;分岐管理シート!AK314),"error",""))</f>
        <v/>
      </c>
      <c r="CF314" s="282" t="str">
        <f>IF(F314="","",IF(OR(分岐管理シート!AK314&lt;14,分岐管理シート!AK314&gt;26,分岐管理シート!AK314&lt;分岐管理シート!AI314,分岐管理シート!AK314&lt;分岐管理シート!AJ314),"error",""))</f>
        <v/>
      </c>
      <c r="CG314" s="283" t="str">
        <f>IF(F314="","",IF(AND(AD314="－",分岐管理シート!AK314&gt;25),"error",""))</f>
        <v/>
      </c>
      <c r="CH314" s="283"/>
      <c r="CI314" s="278" t="str">
        <f>IF(F314="","",IF(分岐管理シート!AM314&lt;1,"error",""))</f>
        <v/>
      </c>
      <c r="CJ314" s="283" t="str">
        <f>IF(F314="","",IF(分岐管理シート!AN314&lt;1,"error",""))</f>
        <v/>
      </c>
      <c r="CK314" s="287" t="str">
        <f t="shared" si="41"/>
        <v/>
      </c>
      <c r="CL314" s="283" t="str">
        <f>IF(F314="","",IF(AND(SUM(分岐管理シート!AO314:AR314)&gt;180,分岐管理シート!AS314&lt;1),"error",""))</f>
        <v/>
      </c>
      <c r="CM314" s="283" t="str">
        <f>IF(F314="","",IF(AND(分岐管理シート!D314=1,分岐管理シート!BB314&gt;0,分岐管理シート!BB314&lt;7),"","error"))</f>
        <v/>
      </c>
      <c r="CN314" s="286"/>
      <c r="CO314" s="283" t="str">
        <f>IF(分岐管理シート!BP314=0,"","error")</f>
        <v/>
      </c>
      <c r="CP314" s="340" t="str">
        <f>IF(AND(F314="",SUM(分岐管理シート!D314:BB314)&gt;0),"error","")</f>
        <v/>
      </c>
    </row>
    <row r="315" spans="1:94" ht="55.05" customHeight="1">
      <c r="A315" s="29"/>
      <c r="B315" s="30"/>
      <c r="C315" s="130">
        <v>243</v>
      </c>
      <c r="D315" s="386"/>
      <c r="E315" s="386"/>
      <c r="F315" s="174"/>
      <c r="G315" s="174"/>
      <c r="H315" s="173"/>
      <c r="I315" s="174"/>
      <c r="J315" s="173"/>
      <c r="K315" s="174"/>
      <c r="L315" s="174"/>
      <c r="M315" s="174"/>
      <c r="N315" s="387"/>
      <c r="O315" s="174"/>
      <c r="P315" s="174"/>
      <c r="Q315" s="388"/>
      <c r="R315" s="389">
        <f t="shared" si="33"/>
        <v>0</v>
      </c>
      <c r="S315" s="390">
        <f t="shared" si="43"/>
        <v>0</v>
      </c>
      <c r="T315" s="391"/>
      <c r="U315" s="458"/>
      <c r="V315" s="458"/>
      <c r="W315" s="458"/>
      <c r="X315" s="458"/>
      <c r="Y315" s="391"/>
      <c r="Z315" s="391"/>
      <c r="AA315" s="173"/>
      <c r="AB315" s="174"/>
      <c r="AC315" s="392"/>
      <c r="AD315" s="392"/>
      <c r="AE315" s="392"/>
      <c r="AF315" s="393"/>
      <c r="AG315" s="393"/>
      <c r="AH315" s="393"/>
      <c r="AI315" s="173"/>
      <c r="AJ315" s="173"/>
      <c r="AK315" s="173"/>
      <c r="AL315" s="394"/>
      <c r="AM315" s="173"/>
      <c r="AN315" s="173"/>
      <c r="AO315" s="387"/>
      <c r="AP315" s="174"/>
      <c r="AQ315" s="174"/>
      <c r="AR315" s="174"/>
      <c r="AS315" s="395"/>
      <c r="AT315" s="396"/>
      <c r="AU315" s="396"/>
      <c r="AV315" s="396"/>
      <c r="AW315" s="396"/>
      <c r="AX315" s="396"/>
      <c r="AY315" s="396"/>
      <c r="AZ315" s="396"/>
      <c r="BA315" s="396"/>
      <c r="BB315" s="397"/>
      <c r="BC315" s="395"/>
      <c r="BD315" s="395"/>
      <c r="BE315" s="281" t="str">
        <f>IF(F315="","",IF(分岐管理シート!D315=1,"","error"))</f>
        <v/>
      </c>
      <c r="BF315" s="282" t="str">
        <f>IF(F315="","",IF(分岐管理シート!E315&gt;0,"","error"))</f>
        <v/>
      </c>
      <c r="BG315" s="283" t="str">
        <f>IF(F315="","",IF(分岐管理シート!G315=0,"error",""))</f>
        <v/>
      </c>
      <c r="BH315" s="283" t="str">
        <f>IF(F315="","",IF(分岐管理シート!H315=0,"error",""))</f>
        <v/>
      </c>
      <c r="BI315" s="284" t="str">
        <f>IF(F315="","",IF(分岐管理シート!I315=2,"","error"))</f>
        <v/>
      </c>
      <c r="BJ315" s="283" t="str">
        <f t="shared" si="34"/>
        <v/>
      </c>
      <c r="BK315" s="283" t="str">
        <f t="shared" si="35"/>
        <v/>
      </c>
      <c r="BL315" s="283" t="str">
        <f>IF(F315="","",IF(AND(分岐管理シート!D315=1,分岐管理シート!K315=1),"","error"))</f>
        <v/>
      </c>
      <c r="BM315" s="281" t="str">
        <f>IF(F315="","",IF(分岐管理シート!L315=2,"","error"))</f>
        <v/>
      </c>
      <c r="BN315" s="283" t="str">
        <f>IF(F315="","",IF(分岐管理シート!M315&lt;1,"error",""))</f>
        <v/>
      </c>
      <c r="BO315" s="283" t="str">
        <f>IF(F315="","",IF(AND(D315="R7_補正",分岐管理シート!M315&lt;12,分岐管理シート!M315&gt;0),"","error"))</f>
        <v/>
      </c>
      <c r="BP315" s="283" t="str">
        <f>IF(AND(分岐管理シート!M315&lt;&gt;1,SUM(分岐管理シート!N315:P315)&gt;0),"error","")</f>
        <v/>
      </c>
      <c r="BQ315" s="282" t="str">
        <f>IF(OR(AND(分岐管理シート!N315=0,OR(分岐管理シート!O315&lt;&gt;0,分岐管理シート!P315&lt;&gt;0)),AND(分岐管理シート!O315=0,分岐管理シート!P315&lt;&gt;0)),"error","")</f>
        <v/>
      </c>
      <c r="BR315" s="285" t="str" cm="1">
        <f t="array" ref="BR315">IF(SUMPRODUCT(COUNTIF(N315:P315,N315:P315))&gt;COUNTA(N315:P315),"error","")</f>
        <v/>
      </c>
      <c r="BS315" s="283" t="str">
        <f t="shared" si="36"/>
        <v/>
      </c>
      <c r="BT315" s="283" t="str">
        <f t="shared" si="37"/>
        <v/>
      </c>
      <c r="BU315" s="283" t="str">
        <f t="shared" si="38"/>
        <v/>
      </c>
      <c r="BV315" s="283" t="str">
        <f t="shared" si="39"/>
        <v/>
      </c>
      <c r="BW315" s="283" t="str">
        <f t="shared" si="42"/>
        <v/>
      </c>
      <c r="BX315" s="283" t="str">
        <f t="shared" si="40"/>
        <v/>
      </c>
      <c r="BY315" s="283" t="str">
        <f>IF(F315="","",IF(PRODUCT(分岐管理シート!AB315:'分岐管理シート'!AE315)=0,"error",""))</f>
        <v/>
      </c>
      <c r="BZ315" s="278" t="str">
        <f>IF(F315="","",IF(AND(AE315="○",分岐管理シート!AF315=0),"error",""))</f>
        <v/>
      </c>
      <c r="CA315" s="283" t="str">
        <f>IF(F315="","",IF(AND(分岐管理シート!AE315&lt;2,実施計画様式!AF315&lt;&gt;""),"error",""))</f>
        <v/>
      </c>
      <c r="CB315" s="282" t="str">
        <f>IF(F315="","",IF(AND(分岐管理シート!D315=1,分岐管理シート!AG315&gt;0,分岐管理シート!AG315&lt;24),"","error"))</f>
        <v/>
      </c>
      <c r="CC315" s="283"/>
      <c r="CD315" s="283" t="str">
        <f>IF(F315="","",IF(OR(分岐管理シート!AI315&lt;14,分岐管理シート!AI315&gt;25,分岐管理シート!AI315&gt;分岐管理シート!AJ315,分岐管理シート!AI315&gt;分岐管理シート!AK315),"error",""))</f>
        <v/>
      </c>
      <c r="CE315" s="283" t="str">
        <f>IF(F315="","",IF(OR(分岐管理シート!AJ315&lt;14,分岐管理シート!AJ315&gt;25,分岐管理シート!AJ315&lt;分岐管理シート!AI315,分岐管理シート!AJ315&gt;分岐管理シート!AK315),"error",""))</f>
        <v/>
      </c>
      <c r="CF315" s="282" t="str">
        <f>IF(F315="","",IF(OR(分岐管理シート!AK315&lt;14,分岐管理シート!AK315&gt;26,分岐管理シート!AK315&lt;分岐管理シート!AI315,分岐管理シート!AK315&lt;分岐管理シート!AJ315),"error",""))</f>
        <v/>
      </c>
      <c r="CG315" s="283" t="str">
        <f>IF(F315="","",IF(AND(AD315="－",分岐管理シート!AK315&gt;25),"error",""))</f>
        <v/>
      </c>
      <c r="CH315" s="283"/>
      <c r="CI315" s="278" t="str">
        <f>IF(F315="","",IF(分岐管理シート!AM315&lt;1,"error",""))</f>
        <v/>
      </c>
      <c r="CJ315" s="283" t="str">
        <f>IF(F315="","",IF(分岐管理シート!AN315&lt;1,"error",""))</f>
        <v/>
      </c>
      <c r="CK315" s="287" t="str">
        <f t="shared" si="41"/>
        <v/>
      </c>
      <c r="CL315" s="283" t="str">
        <f>IF(F315="","",IF(AND(SUM(分岐管理シート!AO315:AR315)&gt;180,分岐管理シート!AS315&lt;1),"error",""))</f>
        <v/>
      </c>
      <c r="CM315" s="283" t="str">
        <f>IF(F315="","",IF(AND(分岐管理シート!D315=1,分岐管理シート!BB315&gt;0,分岐管理シート!BB315&lt;7),"","error"))</f>
        <v/>
      </c>
      <c r="CN315" s="286"/>
      <c r="CO315" s="283" t="str">
        <f>IF(分岐管理シート!BP315=0,"","error")</f>
        <v/>
      </c>
      <c r="CP315" s="340" t="str">
        <f>IF(AND(F315="",SUM(分岐管理シート!D315:BB315)&gt;0),"error","")</f>
        <v/>
      </c>
    </row>
    <row r="316" spans="1:94" ht="55.05" customHeight="1">
      <c r="A316" s="29"/>
      <c r="B316" s="30"/>
      <c r="C316" s="130">
        <v>244</v>
      </c>
      <c r="D316" s="386"/>
      <c r="E316" s="386"/>
      <c r="F316" s="174"/>
      <c r="G316" s="174"/>
      <c r="H316" s="173"/>
      <c r="I316" s="174"/>
      <c r="J316" s="173"/>
      <c r="K316" s="174"/>
      <c r="L316" s="174"/>
      <c r="M316" s="174"/>
      <c r="N316" s="387"/>
      <c r="O316" s="174"/>
      <c r="P316" s="398"/>
      <c r="Q316" s="388"/>
      <c r="R316" s="389">
        <f t="shared" si="33"/>
        <v>0</v>
      </c>
      <c r="S316" s="390">
        <f t="shared" si="43"/>
        <v>0</v>
      </c>
      <c r="T316" s="391"/>
      <c r="U316" s="458"/>
      <c r="V316" s="458"/>
      <c r="W316" s="458"/>
      <c r="X316" s="458"/>
      <c r="Y316" s="391"/>
      <c r="Z316" s="391"/>
      <c r="AA316" s="173"/>
      <c r="AB316" s="174"/>
      <c r="AC316" s="392"/>
      <c r="AD316" s="392"/>
      <c r="AE316" s="392"/>
      <c r="AF316" s="393"/>
      <c r="AG316" s="393"/>
      <c r="AH316" s="393"/>
      <c r="AI316" s="173"/>
      <c r="AJ316" s="173"/>
      <c r="AK316" s="173"/>
      <c r="AL316" s="394"/>
      <c r="AM316" s="173"/>
      <c r="AN316" s="173"/>
      <c r="AO316" s="387"/>
      <c r="AP316" s="174"/>
      <c r="AQ316" s="174"/>
      <c r="AR316" s="174"/>
      <c r="AS316" s="395"/>
      <c r="AT316" s="396"/>
      <c r="AU316" s="396"/>
      <c r="AV316" s="396"/>
      <c r="AW316" s="396"/>
      <c r="AX316" s="396"/>
      <c r="AY316" s="396"/>
      <c r="AZ316" s="396"/>
      <c r="BA316" s="396"/>
      <c r="BB316" s="397"/>
      <c r="BC316" s="395"/>
      <c r="BD316" s="395"/>
      <c r="BE316" s="281" t="str">
        <f>IF(F316="","",IF(分岐管理シート!D316=1,"","error"))</f>
        <v/>
      </c>
      <c r="BF316" s="282" t="str">
        <f>IF(F316="","",IF(分岐管理シート!E316&gt;0,"","error"))</f>
        <v/>
      </c>
      <c r="BG316" s="283" t="str">
        <f>IF(F316="","",IF(分岐管理シート!G316=0,"error",""))</f>
        <v/>
      </c>
      <c r="BH316" s="283" t="str">
        <f>IF(F316="","",IF(分岐管理シート!H316=0,"error",""))</f>
        <v/>
      </c>
      <c r="BI316" s="284" t="str">
        <f>IF(F316="","",IF(分岐管理シート!I316=2,"","error"))</f>
        <v/>
      </c>
      <c r="BJ316" s="283" t="str">
        <f t="shared" si="34"/>
        <v/>
      </c>
      <c r="BK316" s="283" t="str">
        <f t="shared" si="35"/>
        <v/>
      </c>
      <c r="BL316" s="283" t="str">
        <f>IF(F316="","",IF(AND(分岐管理シート!D316=1,分岐管理シート!K316=1),"","error"))</f>
        <v/>
      </c>
      <c r="BM316" s="281" t="str">
        <f>IF(F316="","",IF(分岐管理シート!L316=2,"","error"))</f>
        <v/>
      </c>
      <c r="BN316" s="283" t="str">
        <f>IF(F316="","",IF(分岐管理シート!M316&lt;1,"error",""))</f>
        <v/>
      </c>
      <c r="BO316" s="283" t="str">
        <f>IF(F316="","",IF(AND(D316="R7_補正",分岐管理シート!M316&lt;12,分岐管理シート!M316&gt;0),"","error"))</f>
        <v/>
      </c>
      <c r="BP316" s="283" t="str">
        <f>IF(AND(分岐管理シート!M316&lt;&gt;1,SUM(分岐管理シート!N316:P316)&gt;0),"error","")</f>
        <v/>
      </c>
      <c r="BQ316" s="282" t="str">
        <f>IF(OR(AND(分岐管理シート!N316=0,OR(分岐管理シート!O316&lt;&gt;0,分岐管理シート!P316&lt;&gt;0)),AND(分岐管理シート!O316=0,分岐管理シート!P316&lt;&gt;0)),"error","")</f>
        <v/>
      </c>
      <c r="BR316" s="285" t="str" cm="1">
        <f t="array" ref="BR316">IF(SUMPRODUCT(COUNTIF(N316:P316,N316:P316))&gt;COUNTA(N316:P316),"error","")</f>
        <v/>
      </c>
      <c r="BS316" s="283" t="str">
        <f t="shared" si="36"/>
        <v/>
      </c>
      <c r="BT316" s="283" t="str">
        <f t="shared" si="37"/>
        <v/>
      </c>
      <c r="BU316" s="283" t="str">
        <f t="shared" si="38"/>
        <v/>
      </c>
      <c r="BV316" s="283" t="str">
        <f t="shared" si="39"/>
        <v/>
      </c>
      <c r="BW316" s="283" t="str">
        <f t="shared" si="42"/>
        <v/>
      </c>
      <c r="BX316" s="283" t="str">
        <f t="shared" si="40"/>
        <v/>
      </c>
      <c r="BY316" s="283" t="str">
        <f>IF(F316="","",IF(PRODUCT(分岐管理シート!AB316:'分岐管理シート'!AE316)=0,"error",""))</f>
        <v/>
      </c>
      <c r="BZ316" s="278" t="str">
        <f>IF(F316="","",IF(AND(AE316="○",分岐管理シート!AF316=0),"error",""))</f>
        <v/>
      </c>
      <c r="CA316" s="283" t="str">
        <f>IF(F316="","",IF(AND(分岐管理シート!AE316&lt;2,実施計画様式!AF316&lt;&gt;""),"error",""))</f>
        <v/>
      </c>
      <c r="CB316" s="282" t="str">
        <f>IF(F316="","",IF(AND(分岐管理シート!D316=1,分岐管理シート!AG316&gt;0,分岐管理シート!AG316&lt;24),"","error"))</f>
        <v/>
      </c>
      <c r="CC316" s="283"/>
      <c r="CD316" s="283" t="str">
        <f>IF(F316="","",IF(OR(分岐管理シート!AI316&lt;14,分岐管理シート!AI316&gt;25,分岐管理シート!AI316&gt;分岐管理シート!AJ316,分岐管理シート!AI316&gt;分岐管理シート!AK316),"error",""))</f>
        <v/>
      </c>
      <c r="CE316" s="283" t="str">
        <f>IF(F316="","",IF(OR(分岐管理シート!AJ316&lt;14,分岐管理シート!AJ316&gt;25,分岐管理シート!AJ316&lt;分岐管理シート!AI316,分岐管理シート!AJ316&gt;分岐管理シート!AK316),"error",""))</f>
        <v/>
      </c>
      <c r="CF316" s="282" t="str">
        <f>IF(F316="","",IF(OR(分岐管理シート!AK316&lt;14,分岐管理シート!AK316&gt;26,分岐管理シート!AK316&lt;分岐管理シート!AI316,分岐管理シート!AK316&lt;分岐管理シート!AJ316),"error",""))</f>
        <v/>
      </c>
      <c r="CG316" s="283" t="str">
        <f>IF(F316="","",IF(AND(AD316="－",分岐管理シート!AK316&gt;25),"error",""))</f>
        <v/>
      </c>
      <c r="CH316" s="283"/>
      <c r="CI316" s="278" t="str">
        <f>IF(F316="","",IF(分岐管理シート!AM316&lt;1,"error",""))</f>
        <v/>
      </c>
      <c r="CJ316" s="283" t="str">
        <f>IF(F316="","",IF(分岐管理シート!AN316&lt;1,"error",""))</f>
        <v/>
      </c>
      <c r="CK316" s="287" t="str">
        <f t="shared" si="41"/>
        <v/>
      </c>
      <c r="CL316" s="283" t="str">
        <f>IF(F316="","",IF(AND(SUM(分岐管理シート!AO316:AR316)&gt;180,分岐管理シート!AS316&lt;1),"error",""))</f>
        <v/>
      </c>
      <c r="CM316" s="283" t="str">
        <f>IF(F316="","",IF(AND(分岐管理シート!D316=1,分岐管理シート!BB316&gt;0,分岐管理シート!BB316&lt;7),"","error"))</f>
        <v/>
      </c>
      <c r="CN316" s="286"/>
      <c r="CO316" s="283" t="str">
        <f>IF(分岐管理シート!BP316=0,"","error")</f>
        <v/>
      </c>
      <c r="CP316" s="340" t="str">
        <f>IF(AND(F316="",SUM(分岐管理シート!D316:BB316)&gt;0),"error","")</f>
        <v/>
      </c>
    </row>
    <row r="317" spans="1:94" ht="55.05" customHeight="1">
      <c r="A317" s="29"/>
      <c r="B317" s="30"/>
      <c r="C317" s="130">
        <v>245</v>
      </c>
      <c r="D317" s="386"/>
      <c r="E317" s="386"/>
      <c r="F317" s="174"/>
      <c r="G317" s="174"/>
      <c r="H317" s="173"/>
      <c r="I317" s="174"/>
      <c r="J317" s="173"/>
      <c r="K317" s="174"/>
      <c r="L317" s="174"/>
      <c r="M317" s="174"/>
      <c r="N317" s="387"/>
      <c r="O317" s="174"/>
      <c r="P317" s="174"/>
      <c r="Q317" s="388"/>
      <c r="R317" s="389">
        <f t="shared" si="33"/>
        <v>0</v>
      </c>
      <c r="S317" s="390">
        <f t="shared" si="43"/>
        <v>0</v>
      </c>
      <c r="T317" s="391"/>
      <c r="U317" s="458"/>
      <c r="V317" s="458"/>
      <c r="W317" s="458"/>
      <c r="X317" s="458"/>
      <c r="Y317" s="391"/>
      <c r="Z317" s="391"/>
      <c r="AA317" s="173"/>
      <c r="AB317" s="174"/>
      <c r="AC317" s="392"/>
      <c r="AD317" s="392"/>
      <c r="AE317" s="392"/>
      <c r="AF317" s="393"/>
      <c r="AG317" s="393"/>
      <c r="AH317" s="393"/>
      <c r="AI317" s="173"/>
      <c r="AJ317" s="173"/>
      <c r="AK317" s="173"/>
      <c r="AL317" s="394"/>
      <c r="AM317" s="173"/>
      <c r="AN317" s="173"/>
      <c r="AO317" s="387"/>
      <c r="AP317" s="174"/>
      <c r="AQ317" s="174"/>
      <c r="AR317" s="174"/>
      <c r="AS317" s="395"/>
      <c r="AT317" s="396"/>
      <c r="AU317" s="396"/>
      <c r="AV317" s="396"/>
      <c r="AW317" s="396"/>
      <c r="AX317" s="396"/>
      <c r="AY317" s="396"/>
      <c r="AZ317" s="396"/>
      <c r="BA317" s="396"/>
      <c r="BB317" s="397"/>
      <c r="BC317" s="395"/>
      <c r="BD317" s="395"/>
      <c r="BE317" s="281" t="str">
        <f>IF(F317="","",IF(分岐管理シート!D317=1,"","error"))</f>
        <v/>
      </c>
      <c r="BF317" s="282" t="str">
        <f>IF(F317="","",IF(分岐管理シート!E317&gt;0,"","error"))</f>
        <v/>
      </c>
      <c r="BG317" s="283" t="str">
        <f>IF(F317="","",IF(分岐管理シート!G317=0,"error",""))</f>
        <v/>
      </c>
      <c r="BH317" s="283" t="str">
        <f>IF(F317="","",IF(分岐管理シート!H317=0,"error",""))</f>
        <v/>
      </c>
      <c r="BI317" s="284" t="str">
        <f>IF(F317="","",IF(分岐管理シート!I317=2,"","error"))</f>
        <v/>
      </c>
      <c r="BJ317" s="283" t="str">
        <f t="shared" si="34"/>
        <v/>
      </c>
      <c r="BK317" s="283" t="str">
        <f t="shared" si="35"/>
        <v/>
      </c>
      <c r="BL317" s="283" t="str">
        <f>IF(F317="","",IF(AND(分岐管理シート!D317=1,分岐管理シート!K317=1),"","error"))</f>
        <v/>
      </c>
      <c r="BM317" s="281" t="str">
        <f>IF(F317="","",IF(分岐管理シート!L317=2,"","error"))</f>
        <v/>
      </c>
      <c r="BN317" s="283" t="str">
        <f>IF(F317="","",IF(分岐管理シート!M317&lt;1,"error",""))</f>
        <v/>
      </c>
      <c r="BO317" s="283" t="str">
        <f>IF(F317="","",IF(AND(D317="R7_補正",分岐管理シート!M317&lt;12,分岐管理シート!M317&gt;0),"","error"))</f>
        <v/>
      </c>
      <c r="BP317" s="283" t="str">
        <f>IF(AND(分岐管理シート!M317&lt;&gt;1,SUM(分岐管理シート!N317:P317)&gt;0),"error","")</f>
        <v/>
      </c>
      <c r="BQ317" s="282" t="str">
        <f>IF(OR(AND(分岐管理シート!N317=0,OR(分岐管理シート!O317&lt;&gt;0,分岐管理シート!P317&lt;&gt;0)),AND(分岐管理シート!O317=0,分岐管理シート!P317&lt;&gt;0)),"error","")</f>
        <v/>
      </c>
      <c r="BR317" s="285" t="str" cm="1">
        <f t="array" ref="BR317">IF(SUMPRODUCT(COUNTIF(N317:P317,N317:P317))&gt;COUNTA(N317:P317),"error","")</f>
        <v/>
      </c>
      <c r="BS317" s="283" t="str">
        <f t="shared" si="36"/>
        <v/>
      </c>
      <c r="BT317" s="283" t="str">
        <f t="shared" si="37"/>
        <v/>
      </c>
      <c r="BU317" s="283" t="str">
        <f t="shared" si="38"/>
        <v/>
      </c>
      <c r="BV317" s="283" t="str">
        <f t="shared" si="39"/>
        <v/>
      </c>
      <c r="BW317" s="283" t="str">
        <f t="shared" si="42"/>
        <v/>
      </c>
      <c r="BX317" s="283" t="str">
        <f t="shared" si="40"/>
        <v/>
      </c>
      <c r="BY317" s="283" t="str">
        <f>IF(F317="","",IF(PRODUCT(分岐管理シート!AB317:'分岐管理シート'!AE317)=0,"error",""))</f>
        <v/>
      </c>
      <c r="BZ317" s="278" t="str">
        <f>IF(F317="","",IF(AND(AE317="○",分岐管理シート!AF317=0),"error",""))</f>
        <v/>
      </c>
      <c r="CA317" s="283" t="str">
        <f>IF(F317="","",IF(AND(分岐管理シート!AE317&lt;2,実施計画様式!AF317&lt;&gt;""),"error",""))</f>
        <v/>
      </c>
      <c r="CB317" s="282" t="str">
        <f>IF(F317="","",IF(AND(分岐管理シート!D317=1,分岐管理シート!AG317&gt;0,分岐管理シート!AG317&lt;24),"","error"))</f>
        <v/>
      </c>
      <c r="CC317" s="283"/>
      <c r="CD317" s="283" t="str">
        <f>IF(F317="","",IF(OR(分岐管理シート!AI317&lt;14,分岐管理シート!AI317&gt;25,分岐管理シート!AI317&gt;分岐管理シート!AJ317,分岐管理シート!AI317&gt;分岐管理シート!AK317),"error",""))</f>
        <v/>
      </c>
      <c r="CE317" s="283" t="str">
        <f>IF(F317="","",IF(OR(分岐管理シート!AJ317&lt;14,分岐管理シート!AJ317&gt;25,分岐管理シート!AJ317&lt;分岐管理シート!AI317,分岐管理シート!AJ317&gt;分岐管理シート!AK317),"error",""))</f>
        <v/>
      </c>
      <c r="CF317" s="282" t="str">
        <f>IF(F317="","",IF(OR(分岐管理シート!AK317&lt;14,分岐管理シート!AK317&gt;26,分岐管理シート!AK317&lt;分岐管理シート!AI317,分岐管理シート!AK317&lt;分岐管理シート!AJ317),"error",""))</f>
        <v/>
      </c>
      <c r="CG317" s="283" t="str">
        <f>IF(F317="","",IF(AND(AD317="－",分岐管理シート!AK317&gt;25),"error",""))</f>
        <v/>
      </c>
      <c r="CH317" s="283"/>
      <c r="CI317" s="278" t="str">
        <f>IF(F317="","",IF(分岐管理シート!AM317&lt;1,"error",""))</f>
        <v/>
      </c>
      <c r="CJ317" s="283" t="str">
        <f>IF(F317="","",IF(分岐管理シート!AN317&lt;1,"error",""))</f>
        <v/>
      </c>
      <c r="CK317" s="287" t="str">
        <f t="shared" si="41"/>
        <v/>
      </c>
      <c r="CL317" s="283" t="str">
        <f>IF(F317="","",IF(AND(SUM(分岐管理シート!AO317:AR317)&gt;180,分岐管理シート!AS317&lt;1),"error",""))</f>
        <v/>
      </c>
      <c r="CM317" s="283" t="str">
        <f>IF(F317="","",IF(AND(分岐管理シート!D317=1,分岐管理シート!BB317&gt;0,分岐管理シート!BB317&lt;7),"","error"))</f>
        <v/>
      </c>
      <c r="CN317" s="286"/>
      <c r="CO317" s="283" t="str">
        <f>IF(分岐管理シート!BP317=0,"","error")</f>
        <v/>
      </c>
      <c r="CP317" s="340" t="str">
        <f>IF(AND(F317="",SUM(分岐管理シート!D317:BB317)&gt;0),"error","")</f>
        <v/>
      </c>
    </row>
    <row r="318" spans="1:94" ht="55.05" customHeight="1">
      <c r="A318" s="29"/>
      <c r="B318" s="30"/>
      <c r="C318" s="130">
        <v>246</v>
      </c>
      <c r="D318" s="386"/>
      <c r="E318" s="386"/>
      <c r="F318" s="174"/>
      <c r="G318" s="174"/>
      <c r="H318" s="173"/>
      <c r="I318" s="174"/>
      <c r="J318" s="173"/>
      <c r="K318" s="174"/>
      <c r="L318" s="174"/>
      <c r="M318" s="174"/>
      <c r="N318" s="387"/>
      <c r="O318" s="174"/>
      <c r="P318" s="174"/>
      <c r="Q318" s="388"/>
      <c r="R318" s="389">
        <f t="shared" si="33"/>
        <v>0</v>
      </c>
      <c r="S318" s="390">
        <f t="shared" si="43"/>
        <v>0</v>
      </c>
      <c r="T318" s="391"/>
      <c r="U318" s="458"/>
      <c r="V318" s="458"/>
      <c r="W318" s="458"/>
      <c r="X318" s="458"/>
      <c r="Y318" s="391"/>
      <c r="Z318" s="391"/>
      <c r="AA318" s="173"/>
      <c r="AB318" s="174"/>
      <c r="AC318" s="392"/>
      <c r="AD318" s="392"/>
      <c r="AE318" s="392"/>
      <c r="AF318" s="393"/>
      <c r="AG318" s="393"/>
      <c r="AH318" s="393"/>
      <c r="AI318" s="173"/>
      <c r="AJ318" s="173"/>
      <c r="AK318" s="173"/>
      <c r="AL318" s="394"/>
      <c r="AM318" s="173"/>
      <c r="AN318" s="173"/>
      <c r="AO318" s="387"/>
      <c r="AP318" s="174"/>
      <c r="AQ318" s="174"/>
      <c r="AR318" s="174"/>
      <c r="AS318" s="395"/>
      <c r="AT318" s="396"/>
      <c r="AU318" s="396"/>
      <c r="AV318" s="396"/>
      <c r="AW318" s="396"/>
      <c r="AX318" s="396"/>
      <c r="AY318" s="396"/>
      <c r="AZ318" s="396"/>
      <c r="BA318" s="396"/>
      <c r="BB318" s="397"/>
      <c r="BC318" s="395"/>
      <c r="BD318" s="395"/>
      <c r="BE318" s="281" t="str">
        <f>IF(F318="","",IF(分岐管理シート!D318=1,"","error"))</f>
        <v/>
      </c>
      <c r="BF318" s="282" t="str">
        <f>IF(F318="","",IF(分岐管理シート!E318&gt;0,"","error"))</f>
        <v/>
      </c>
      <c r="BG318" s="283" t="str">
        <f>IF(F318="","",IF(分岐管理シート!G318=0,"error",""))</f>
        <v/>
      </c>
      <c r="BH318" s="283" t="str">
        <f>IF(F318="","",IF(分岐管理シート!H318=0,"error",""))</f>
        <v/>
      </c>
      <c r="BI318" s="284" t="str">
        <f>IF(F318="","",IF(分岐管理シート!I318=2,"","error"))</f>
        <v/>
      </c>
      <c r="BJ318" s="283" t="str">
        <f t="shared" si="34"/>
        <v/>
      </c>
      <c r="BK318" s="283" t="str">
        <f t="shared" si="35"/>
        <v/>
      </c>
      <c r="BL318" s="283" t="str">
        <f>IF(F318="","",IF(AND(分岐管理シート!D318=1,分岐管理シート!K318=1),"","error"))</f>
        <v/>
      </c>
      <c r="BM318" s="281" t="str">
        <f>IF(F318="","",IF(分岐管理シート!L318=2,"","error"))</f>
        <v/>
      </c>
      <c r="BN318" s="283" t="str">
        <f>IF(F318="","",IF(分岐管理シート!M318&lt;1,"error",""))</f>
        <v/>
      </c>
      <c r="BO318" s="283" t="str">
        <f>IF(F318="","",IF(AND(D318="R7_補正",分岐管理シート!M318&lt;12,分岐管理シート!M318&gt;0),"","error"))</f>
        <v/>
      </c>
      <c r="BP318" s="283" t="str">
        <f>IF(AND(分岐管理シート!M318&lt;&gt;1,SUM(分岐管理シート!N318:P318)&gt;0),"error","")</f>
        <v/>
      </c>
      <c r="BQ318" s="282" t="str">
        <f>IF(OR(AND(分岐管理シート!N318=0,OR(分岐管理シート!O318&lt;&gt;0,分岐管理シート!P318&lt;&gt;0)),AND(分岐管理シート!O318=0,分岐管理シート!P318&lt;&gt;0)),"error","")</f>
        <v/>
      </c>
      <c r="BR318" s="285" t="str" cm="1">
        <f t="array" ref="BR318">IF(SUMPRODUCT(COUNTIF(N318:P318,N318:P318))&gt;COUNTA(N318:P318),"error","")</f>
        <v/>
      </c>
      <c r="BS318" s="283" t="str">
        <f t="shared" si="36"/>
        <v/>
      </c>
      <c r="BT318" s="283" t="str">
        <f t="shared" si="37"/>
        <v/>
      </c>
      <c r="BU318" s="283" t="str">
        <f t="shared" si="38"/>
        <v/>
      </c>
      <c r="BV318" s="283" t="str">
        <f t="shared" si="39"/>
        <v/>
      </c>
      <c r="BW318" s="283" t="str">
        <f t="shared" si="42"/>
        <v/>
      </c>
      <c r="BX318" s="283" t="str">
        <f t="shared" si="40"/>
        <v/>
      </c>
      <c r="BY318" s="283" t="str">
        <f>IF(F318="","",IF(PRODUCT(分岐管理シート!AB318:'分岐管理シート'!AE318)=0,"error",""))</f>
        <v/>
      </c>
      <c r="BZ318" s="278" t="str">
        <f>IF(F318="","",IF(AND(AE318="○",分岐管理シート!AF318=0),"error",""))</f>
        <v/>
      </c>
      <c r="CA318" s="283" t="str">
        <f>IF(F318="","",IF(AND(分岐管理シート!AE318&lt;2,実施計画様式!AF318&lt;&gt;""),"error",""))</f>
        <v/>
      </c>
      <c r="CB318" s="282" t="str">
        <f>IF(F318="","",IF(AND(分岐管理シート!D318=1,分岐管理シート!AG318&gt;0,分岐管理シート!AG318&lt;24),"","error"))</f>
        <v/>
      </c>
      <c r="CC318" s="283"/>
      <c r="CD318" s="283" t="str">
        <f>IF(F318="","",IF(OR(分岐管理シート!AI318&lt;14,分岐管理シート!AI318&gt;25,分岐管理シート!AI318&gt;分岐管理シート!AJ318,分岐管理シート!AI318&gt;分岐管理シート!AK318),"error",""))</f>
        <v/>
      </c>
      <c r="CE318" s="283" t="str">
        <f>IF(F318="","",IF(OR(分岐管理シート!AJ318&lt;14,分岐管理シート!AJ318&gt;25,分岐管理シート!AJ318&lt;分岐管理シート!AI318,分岐管理シート!AJ318&gt;分岐管理シート!AK318),"error",""))</f>
        <v/>
      </c>
      <c r="CF318" s="282" t="str">
        <f>IF(F318="","",IF(OR(分岐管理シート!AK318&lt;14,分岐管理シート!AK318&gt;26,分岐管理シート!AK318&lt;分岐管理シート!AI318,分岐管理シート!AK318&lt;分岐管理シート!AJ318),"error",""))</f>
        <v/>
      </c>
      <c r="CG318" s="283" t="str">
        <f>IF(F318="","",IF(AND(AD318="－",分岐管理シート!AK318&gt;25),"error",""))</f>
        <v/>
      </c>
      <c r="CH318" s="283"/>
      <c r="CI318" s="278" t="str">
        <f>IF(F318="","",IF(分岐管理シート!AM318&lt;1,"error",""))</f>
        <v/>
      </c>
      <c r="CJ318" s="283" t="str">
        <f>IF(F318="","",IF(分岐管理シート!AN318&lt;1,"error",""))</f>
        <v/>
      </c>
      <c r="CK318" s="287" t="str">
        <f t="shared" si="41"/>
        <v/>
      </c>
      <c r="CL318" s="283" t="str">
        <f>IF(F318="","",IF(AND(SUM(分岐管理シート!AO318:AR318)&gt;180,分岐管理シート!AS318&lt;1),"error",""))</f>
        <v/>
      </c>
      <c r="CM318" s="283" t="str">
        <f>IF(F318="","",IF(AND(分岐管理シート!D318=1,分岐管理シート!BB318&gt;0,分岐管理シート!BB318&lt;7),"","error"))</f>
        <v/>
      </c>
      <c r="CN318" s="286"/>
      <c r="CO318" s="283" t="str">
        <f>IF(分岐管理シート!BP318=0,"","error")</f>
        <v/>
      </c>
      <c r="CP318" s="340" t="str">
        <f>IF(AND(F318="",SUM(分岐管理シート!D318:BB318)&gt;0),"error","")</f>
        <v/>
      </c>
    </row>
    <row r="319" spans="1:94" ht="55.05" customHeight="1">
      <c r="A319" s="29"/>
      <c r="B319" s="30"/>
      <c r="C319" s="130">
        <v>247</v>
      </c>
      <c r="D319" s="386"/>
      <c r="E319" s="386"/>
      <c r="F319" s="174"/>
      <c r="G319" s="174"/>
      <c r="H319" s="173"/>
      <c r="I319" s="174"/>
      <c r="J319" s="173"/>
      <c r="K319" s="174"/>
      <c r="L319" s="174"/>
      <c r="M319" s="174"/>
      <c r="N319" s="387"/>
      <c r="O319" s="174"/>
      <c r="P319" s="398"/>
      <c r="Q319" s="388"/>
      <c r="R319" s="389">
        <f t="shared" si="33"/>
        <v>0</v>
      </c>
      <c r="S319" s="390">
        <f t="shared" si="43"/>
        <v>0</v>
      </c>
      <c r="T319" s="391"/>
      <c r="U319" s="458"/>
      <c r="V319" s="458"/>
      <c r="W319" s="458"/>
      <c r="X319" s="458"/>
      <c r="Y319" s="391"/>
      <c r="Z319" s="391"/>
      <c r="AA319" s="173"/>
      <c r="AB319" s="174"/>
      <c r="AC319" s="392"/>
      <c r="AD319" s="392"/>
      <c r="AE319" s="392"/>
      <c r="AF319" s="393"/>
      <c r="AG319" s="393"/>
      <c r="AH319" s="393"/>
      <c r="AI319" s="173"/>
      <c r="AJ319" s="173"/>
      <c r="AK319" s="173"/>
      <c r="AL319" s="394"/>
      <c r="AM319" s="173"/>
      <c r="AN319" s="173"/>
      <c r="AO319" s="387"/>
      <c r="AP319" s="174"/>
      <c r="AQ319" s="174"/>
      <c r="AR319" s="174"/>
      <c r="AS319" s="395"/>
      <c r="AT319" s="396"/>
      <c r="AU319" s="396"/>
      <c r="AV319" s="396"/>
      <c r="AW319" s="396"/>
      <c r="AX319" s="396"/>
      <c r="AY319" s="396"/>
      <c r="AZ319" s="396"/>
      <c r="BA319" s="396"/>
      <c r="BB319" s="397"/>
      <c r="BC319" s="395"/>
      <c r="BD319" s="395"/>
      <c r="BE319" s="281" t="str">
        <f>IF(F319="","",IF(分岐管理シート!D319=1,"","error"))</f>
        <v/>
      </c>
      <c r="BF319" s="282" t="str">
        <f>IF(F319="","",IF(分岐管理シート!E319&gt;0,"","error"))</f>
        <v/>
      </c>
      <c r="BG319" s="283" t="str">
        <f>IF(F319="","",IF(分岐管理シート!G319=0,"error",""))</f>
        <v/>
      </c>
      <c r="BH319" s="283" t="str">
        <f>IF(F319="","",IF(分岐管理シート!H319=0,"error",""))</f>
        <v/>
      </c>
      <c r="BI319" s="284" t="str">
        <f>IF(F319="","",IF(分岐管理シート!I319=2,"","error"))</f>
        <v/>
      </c>
      <c r="BJ319" s="283" t="str">
        <f t="shared" si="34"/>
        <v/>
      </c>
      <c r="BK319" s="283" t="str">
        <f t="shared" si="35"/>
        <v/>
      </c>
      <c r="BL319" s="283" t="str">
        <f>IF(F319="","",IF(AND(分岐管理シート!D319=1,分岐管理シート!K319=1),"","error"))</f>
        <v/>
      </c>
      <c r="BM319" s="281" t="str">
        <f>IF(F319="","",IF(分岐管理シート!L319=2,"","error"))</f>
        <v/>
      </c>
      <c r="BN319" s="283" t="str">
        <f>IF(F319="","",IF(分岐管理シート!M319&lt;1,"error",""))</f>
        <v/>
      </c>
      <c r="BO319" s="283" t="str">
        <f>IF(F319="","",IF(AND(D319="R7_補正",分岐管理シート!M319&lt;12,分岐管理シート!M319&gt;0),"","error"))</f>
        <v/>
      </c>
      <c r="BP319" s="283" t="str">
        <f>IF(AND(分岐管理シート!M319&lt;&gt;1,SUM(分岐管理シート!N319:P319)&gt;0),"error","")</f>
        <v/>
      </c>
      <c r="BQ319" s="282" t="str">
        <f>IF(OR(AND(分岐管理シート!N319=0,OR(分岐管理シート!O319&lt;&gt;0,分岐管理シート!P319&lt;&gt;0)),AND(分岐管理シート!O319=0,分岐管理シート!P319&lt;&gt;0)),"error","")</f>
        <v/>
      </c>
      <c r="BR319" s="285" t="str" cm="1">
        <f t="array" ref="BR319">IF(SUMPRODUCT(COUNTIF(N319:P319,N319:P319))&gt;COUNTA(N319:P319),"error","")</f>
        <v/>
      </c>
      <c r="BS319" s="283" t="str">
        <f t="shared" si="36"/>
        <v/>
      </c>
      <c r="BT319" s="283" t="str">
        <f t="shared" si="37"/>
        <v/>
      </c>
      <c r="BU319" s="283" t="str">
        <f t="shared" si="38"/>
        <v/>
      </c>
      <c r="BV319" s="283" t="str">
        <f t="shared" si="39"/>
        <v/>
      </c>
      <c r="BW319" s="283" t="str">
        <f t="shared" si="42"/>
        <v/>
      </c>
      <c r="BX319" s="283" t="str">
        <f t="shared" si="40"/>
        <v/>
      </c>
      <c r="BY319" s="283" t="str">
        <f>IF(F319="","",IF(PRODUCT(分岐管理シート!AB319:'分岐管理シート'!AE319)=0,"error",""))</f>
        <v/>
      </c>
      <c r="BZ319" s="278" t="str">
        <f>IF(F319="","",IF(AND(AE319="○",分岐管理シート!AF319=0),"error",""))</f>
        <v/>
      </c>
      <c r="CA319" s="283" t="str">
        <f>IF(F319="","",IF(AND(分岐管理シート!AE319&lt;2,実施計画様式!AF319&lt;&gt;""),"error",""))</f>
        <v/>
      </c>
      <c r="CB319" s="282" t="str">
        <f>IF(F319="","",IF(AND(分岐管理シート!D319=1,分岐管理シート!AG319&gt;0,分岐管理シート!AG319&lt;24),"","error"))</f>
        <v/>
      </c>
      <c r="CC319" s="283"/>
      <c r="CD319" s="283" t="str">
        <f>IF(F319="","",IF(OR(分岐管理シート!AI319&lt;14,分岐管理シート!AI319&gt;25,分岐管理シート!AI319&gt;分岐管理シート!AJ319,分岐管理シート!AI319&gt;分岐管理シート!AK319),"error",""))</f>
        <v/>
      </c>
      <c r="CE319" s="283" t="str">
        <f>IF(F319="","",IF(OR(分岐管理シート!AJ319&lt;14,分岐管理シート!AJ319&gt;25,分岐管理シート!AJ319&lt;分岐管理シート!AI319,分岐管理シート!AJ319&gt;分岐管理シート!AK319),"error",""))</f>
        <v/>
      </c>
      <c r="CF319" s="282" t="str">
        <f>IF(F319="","",IF(OR(分岐管理シート!AK319&lt;14,分岐管理シート!AK319&gt;26,分岐管理シート!AK319&lt;分岐管理シート!AI319,分岐管理シート!AK319&lt;分岐管理シート!AJ319),"error",""))</f>
        <v/>
      </c>
      <c r="CG319" s="283" t="str">
        <f>IF(F319="","",IF(AND(AD319="－",分岐管理シート!AK319&gt;25),"error",""))</f>
        <v/>
      </c>
      <c r="CH319" s="283"/>
      <c r="CI319" s="278" t="str">
        <f>IF(F319="","",IF(分岐管理シート!AM319&lt;1,"error",""))</f>
        <v/>
      </c>
      <c r="CJ319" s="283" t="str">
        <f>IF(F319="","",IF(分岐管理シート!AN319&lt;1,"error",""))</f>
        <v/>
      </c>
      <c r="CK319" s="287" t="str">
        <f t="shared" si="41"/>
        <v/>
      </c>
      <c r="CL319" s="283" t="str">
        <f>IF(F319="","",IF(AND(SUM(分岐管理シート!AO319:AR319)&gt;180,分岐管理シート!AS319&lt;1),"error",""))</f>
        <v/>
      </c>
      <c r="CM319" s="283" t="str">
        <f>IF(F319="","",IF(AND(分岐管理シート!D319=1,分岐管理シート!BB319&gt;0,分岐管理シート!BB319&lt;7),"","error"))</f>
        <v/>
      </c>
      <c r="CN319" s="286"/>
      <c r="CO319" s="283" t="str">
        <f>IF(分岐管理シート!BP319=0,"","error")</f>
        <v/>
      </c>
      <c r="CP319" s="340" t="str">
        <f>IF(AND(F319="",SUM(分岐管理シート!D319:BB319)&gt;0),"error","")</f>
        <v/>
      </c>
    </row>
    <row r="320" spans="1:94" ht="55.05" customHeight="1">
      <c r="A320" s="29"/>
      <c r="B320" s="30"/>
      <c r="C320" s="130">
        <v>248</v>
      </c>
      <c r="D320" s="386"/>
      <c r="E320" s="386"/>
      <c r="F320" s="174"/>
      <c r="G320" s="174"/>
      <c r="H320" s="173"/>
      <c r="I320" s="174"/>
      <c r="J320" s="173"/>
      <c r="K320" s="174"/>
      <c r="L320" s="174"/>
      <c r="M320" s="174"/>
      <c r="N320" s="387"/>
      <c r="O320" s="174"/>
      <c r="P320" s="174"/>
      <c r="Q320" s="388"/>
      <c r="R320" s="389">
        <f t="shared" si="33"/>
        <v>0</v>
      </c>
      <c r="S320" s="390">
        <f t="shared" si="43"/>
        <v>0</v>
      </c>
      <c r="T320" s="391"/>
      <c r="U320" s="458"/>
      <c r="V320" s="458"/>
      <c r="W320" s="458"/>
      <c r="X320" s="458"/>
      <c r="Y320" s="391"/>
      <c r="Z320" s="391"/>
      <c r="AA320" s="173"/>
      <c r="AB320" s="174"/>
      <c r="AC320" s="392"/>
      <c r="AD320" s="392"/>
      <c r="AE320" s="392"/>
      <c r="AF320" s="393"/>
      <c r="AG320" s="393"/>
      <c r="AH320" s="393"/>
      <c r="AI320" s="173"/>
      <c r="AJ320" s="173"/>
      <c r="AK320" s="173"/>
      <c r="AL320" s="394"/>
      <c r="AM320" s="173"/>
      <c r="AN320" s="173"/>
      <c r="AO320" s="387"/>
      <c r="AP320" s="174"/>
      <c r="AQ320" s="174"/>
      <c r="AR320" s="174"/>
      <c r="AS320" s="395"/>
      <c r="AT320" s="396"/>
      <c r="AU320" s="396"/>
      <c r="AV320" s="396"/>
      <c r="AW320" s="396"/>
      <c r="AX320" s="396"/>
      <c r="AY320" s="396"/>
      <c r="AZ320" s="396"/>
      <c r="BA320" s="396"/>
      <c r="BB320" s="397"/>
      <c r="BC320" s="395"/>
      <c r="BD320" s="395"/>
      <c r="BE320" s="281" t="str">
        <f>IF(F320="","",IF(分岐管理シート!D320=1,"","error"))</f>
        <v/>
      </c>
      <c r="BF320" s="282" t="str">
        <f>IF(F320="","",IF(分岐管理シート!E320&gt;0,"","error"))</f>
        <v/>
      </c>
      <c r="BG320" s="283" t="str">
        <f>IF(F320="","",IF(分岐管理シート!G320=0,"error",""))</f>
        <v/>
      </c>
      <c r="BH320" s="283" t="str">
        <f>IF(F320="","",IF(分岐管理シート!H320=0,"error",""))</f>
        <v/>
      </c>
      <c r="BI320" s="284" t="str">
        <f>IF(F320="","",IF(分岐管理シート!I320=2,"","error"))</f>
        <v/>
      </c>
      <c r="BJ320" s="283" t="str">
        <f t="shared" si="34"/>
        <v/>
      </c>
      <c r="BK320" s="283" t="str">
        <f t="shared" si="35"/>
        <v/>
      </c>
      <c r="BL320" s="283" t="str">
        <f>IF(F320="","",IF(AND(分岐管理シート!D320=1,分岐管理シート!K320=1),"","error"))</f>
        <v/>
      </c>
      <c r="BM320" s="281" t="str">
        <f>IF(F320="","",IF(分岐管理シート!L320=2,"","error"))</f>
        <v/>
      </c>
      <c r="BN320" s="283" t="str">
        <f>IF(F320="","",IF(分岐管理シート!M320&lt;1,"error",""))</f>
        <v/>
      </c>
      <c r="BO320" s="283" t="str">
        <f>IF(F320="","",IF(AND(D320="R7_補正",分岐管理シート!M320&lt;12,分岐管理シート!M320&gt;0),"","error"))</f>
        <v/>
      </c>
      <c r="BP320" s="283" t="str">
        <f>IF(AND(分岐管理シート!M320&lt;&gt;1,SUM(分岐管理シート!N320:P320)&gt;0),"error","")</f>
        <v/>
      </c>
      <c r="BQ320" s="282" t="str">
        <f>IF(OR(AND(分岐管理シート!N320=0,OR(分岐管理シート!O320&lt;&gt;0,分岐管理シート!P320&lt;&gt;0)),AND(分岐管理シート!O320=0,分岐管理シート!P320&lt;&gt;0)),"error","")</f>
        <v/>
      </c>
      <c r="BR320" s="285" t="str" cm="1">
        <f t="array" ref="BR320">IF(SUMPRODUCT(COUNTIF(N320:P320,N320:P320))&gt;COUNTA(N320:P320),"error","")</f>
        <v/>
      </c>
      <c r="BS320" s="283" t="str">
        <f t="shared" si="36"/>
        <v/>
      </c>
      <c r="BT320" s="283" t="str">
        <f t="shared" si="37"/>
        <v/>
      </c>
      <c r="BU320" s="283" t="str">
        <f t="shared" si="38"/>
        <v/>
      </c>
      <c r="BV320" s="283" t="str">
        <f t="shared" si="39"/>
        <v/>
      </c>
      <c r="BW320" s="283" t="str">
        <f t="shared" si="42"/>
        <v/>
      </c>
      <c r="BX320" s="283" t="str">
        <f t="shared" si="40"/>
        <v/>
      </c>
      <c r="BY320" s="283" t="str">
        <f>IF(F320="","",IF(PRODUCT(分岐管理シート!AB320:'分岐管理シート'!AE320)=0,"error",""))</f>
        <v/>
      </c>
      <c r="BZ320" s="278" t="str">
        <f>IF(F320="","",IF(AND(AE320="○",分岐管理シート!AF320=0),"error",""))</f>
        <v/>
      </c>
      <c r="CA320" s="283" t="str">
        <f>IF(F320="","",IF(AND(分岐管理シート!AE320&lt;2,実施計画様式!AF320&lt;&gt;""),"error",""))</f>
        <v/>
      </c>
      <c r="CB320" s="282" t="str">
        <f>IF(F320="","",IF(AND(分岐管理シート!D320=1,分岐管理シート!AG320&gt;0,分岐管理シート!AG320&lt;24),"","error"))</f>
        <v/>
      </c>
      <c r="CC320" s="283"/>
      <c r="CD320" s="283" t="str">
        <f>IF(F320="","",IF(OR(分岐管理シート!AI320&lt;14,分岐管理シート!AI320&gt;25,分岐管理シート!AI320&gt;分岐管理シート!AJ320,分岐管理シート!AI320&gt;分岐管理シート!AK320),"error",""))</f>
        <v/>
      </c>
      <c r="CE320" s="283" t="str">
        <f>IF(F320="","",IF(OR(分岐管理シート!AJ320&lt;14,分岐管理シート!AJ320&gt;25,分岐管理シート!AJ320&lt;分岐管理シート!AI320,分岐管理シート!AJ320&gt;分岐管理シート!AK320),"error",""))</f>
        <v/>
      </c>
      <c r="CF320" s="282" t="str">
        <f>IF(F320="","",IF(OR(分岐管理シート!AK320&lt;14,分岐管理シート!AK320&gt;26,分岐管理シート!AK320&lt;分岐管理シート!AI320,分岐管理シート!AK320&lt;分岐管理シート!AJ320),"error",""))</f>
        <v/>
      </c>
      <c r="CG320" s="283" t="str">
        <f>IF(F320="","",IF(AND(AD320="－",分岐管理シート!AK320&gt;25),"error",""))</f>
        <v/>
      </c>
      <c r="CH320" s="283"/>
      <c r="CI320" s="278" t="str">
        <f>IF(F320="","",IF(分岐管理シート!AM320&lt;1,"error",""))</f>
        <v/>
      </c>
      <c r="CJ320" s="283" t="str">
        <f>IF(F320="","",IF(分岐管理シート!AN320&lt;1,"error",""))</f>
        <v/>
      </c>
      <c r="CK320" s="287" t="str">
        <f t="shared" si="41"/>
        <v/>
      </c>
      <c r="CL320" s="283" t="str">
        <f>IF(F320="","",IF(AND(SUM(分岐管理シート!AO320:AR320)&gt;180,分岐管理シート!AS320&lt;1),"error",""))</f>
        <v/>
      </c>
      <c r="CM320" s="283" t="str">
        <f>IF(F320="","",IF(AND(分岐管理シート!D320=1,分岐管理シート!BB320&gt;0,分岐管理シート!BB320&lt;7),"","error"))</f>
        <v/>
      </c>
      <c r="CN320" s="286"/>
      <c r="CO320" s="283" t="str">
        <f>IF(分岐管理シート!BP320=0,"","error")</f>
        <v/>
      </c>
      <c r="CP320" s="340" t="str">
        <f>IF(AND(F320="",SUM(分岐管理シート!D320:BB320)&gt;0),"error","")</f>
        <v/>
      </c>
    </row>
    <row r="321" spans="1:94" ht="55.05" customHeight="1">
      <c r="A321" s="29"/>
      <c r="B321" s="30"/>
      <c r="C321" s="130">
        <v>249</v>
      </c>
      <c r="D321" s="386"/>
      <c r="E321" s="386"/>
      <c r="F321" s="174"/>
      <c r="G321" s="174"/>
      <c r="H321" s="173"/>
      <c r="I321" s="174"/>
      <c r="J321" s="173"/>
      <c r="K321" s="174"/>
      <c r="L321" s="174"/>
      <c r="M321" s="174"/>
      <c r="N321" s="387"/>
      <c r="O321" s="174"/>
      <c r="P321" s="174"/>
      <c r="Q321" s="388"/>
      <c r="R321" s="389">
        <f t="shared" si="33"/>
        <v>0</v>
      </c>
      <c r="S321" s="390">
        <f t="shared" si="43"/>
        <v>0</v>
      </c>
      <c r="T321" s="391"/>
      <c r="U321" s="458"/>
      <c r="V321" s="458"/>
      <c r="W321" s="458"/>
      <c r="X321" s="458"/>
      <c r="Y321" s="391"/>
      <c r="Z321" s="391"/>
      <c r="AA321" s="173"/>
      <c r="AB321" s="174"/>
      <c r="AC321" s="392"/>
      <c r="AD321" s="392"/>
      <c r="AE321" s="392"/>
      <c r="AF321" s="393"/>
      <c r="AG321" s="393"/>
      <c r="AH321" s="393"/>
      <c r="AI321" s="173"/>
      <c r="AJ321" s="173"/>
      <c r="AK321" s="173"/>
      <c r="AL321" s="394"/>
      <c r="AM321" s="173"/>
      <c r="AN321" s="173"/>
      <c r="AO321" s="387"/>
      <c r="AP321" s="174"/>
      <c r="AQ321" s="174"/>
      <c r="AR321" s="174"/>
      <c r="AS321" s="395"/>
      <c r="AT321" s="396"/>
      <c r="AU321" s="396"/>
      <c r="AV321" s="396"/>
      <c r="AW321" s="396"/>
      <c r="AX321" s="396"/>
      <c r="AY321" s="396"/>
      <c r="AZ321" s="396"/>
      <c r="BA321" s="396"/>
      <c r="BB321" s="397"/>
      <c r="BC321" s="395"/>
      <c r="BD321" s="395"/>
      <c r="BE321" s="281" t="str">
        <f>IF(F321="","",IF(分岐管理シート!D321=1,"","error"))</f>
        <v/>
      </c>
      <c r="BF321" s="282" t="str">
        <f>IF(F321="","",IF(分岐管理シート!E321&gt;0,"","error"))</f>
        <v/>
      </c>
      <c r="BG321" s="283" t="str">
        <f>IF(F321="","",IF(分岐管理シート!G321=0,"error",""))</f>
        <v/>
      </c>
      <c r="BH321" s="283" t="str">
        <f>IF(F321="","",IF(分岐管理シート!H321=0,"error",""))</f>
        <v/>
      </c>
      <c r="BI321" s="284" t="str">
        <f>IF(F321="","",IF(分岐管理シート!I321=2,"","error"))</f>
        <v/>
      </c>
      <c r="BJ321" s="283" t="str">
        <f t="shared" si="34"/>
        <v/>
      </c>
      <c r="BK321" s="283" t="str">
        <f t="shared" si="35"/>
        <v/>
      </c>
      <c r="BL321" s="283" t="str">
        <f>IF(F321="","",IF(AND(分岐管理シート!D321=1,分岐管理シート!K321=1),"","error"))</f>
        <v/>
      </c>
      <c r="BM321" s="281" t="str">
        <f>IF(F321="","",IF(分岐管理シート!L321=2,"","error"))</f>
        <v/>
      </c>
      <c r="BN321" s="283" t="str">
        <f>IF(F321="","",IF(分岐管理シート!M321&lt;1,"error",""))</f>
        <v/>
      </c>
      <c r="BO321" s="283" t="str">
        <f>IF(F321="","",IF(AND(D321="R7_補正",分岐管理シート!M321&lt;12,分岐管理シート!M321&gt;0),"","error"))</f>
        <v/>
      </c>
      <c r="BP321" s="283" t="str">
        <f>IF(AND(分岐管理シート!M321&lt;&gt;1,SUM(分岐管理シート!N321:P321)&gt;0),"error","")</f>
        <v/>
      </c>
      <c r="BQ321" s="282" t="str">
        <f>IF(OR(AND(分岐管理シート!N321=0,OR(分岐管理シート!O321&lt;&gt;0,分岐管理シート!P321&lt;&gt;0)),AND(分岐管理シート!O321=0,分岐管理シート!P321&lt;&gt;0)),"error","")</f>
        <v/>
      </c>
      <c r="BR321" s="285" t="str" cm="1">
        <f t="array" ref="BR321">IF(SUMPRODUCT(COUNTIF(N321:P321,N321:P321))&gt;COUNTA(N321:P321),"error","")</f>
        <v/>
      </c>
      <c r="BS321" s="283" t="str">
        <f t="shared" si="36"/>
        <v/>
      </c>
      <c r="BT321" s="283" t="str">
        <f t="shared" si="37"/>
        <v/>
      </c>
      <c r="BU321" s="283" t="str">
        <f t="shared" si="38"/>
        <v/>
      </c>
      <c r="BV321" s="283" t="str">
        <f t="shared" si="39"/>
        <v/>
      </c>
      <c r="BW321" s="283" t="str">
        <f t="shared" si="42"/>
        <v/>
      </c>
      <c r="BX321" s="283" t="str">
        <f t="shared" si="40"/>
        <v/>
      </c>
      <c r="BY321" s="283" t="str">
        <f>IF(F321="","",IF(PRODUCT(分岐管理シート!AB321:'分岐管理シート'!AE321)=0,"error",""))</f>
        <v/>
      </c>
      <c r="BZ321" s="278" t="str">
        <f>IF(F321="","",IF(AND(AE321="○",分岐管理シート!AF321=0),"error",""))</f>
        <v/>
      </c>
      <c r="CA321" s="283" t="str">
        <f>IF(F321="","",IF(AND(分岐管理シート!AE321&lt;2,実施計画様式!AF321&lt;&gt;""),"error",""))</f>
        <v/>
      </c>
      <c r="CB321" s="282" t="str">
        <f>IF(F321="","",IF(AND(分岐管理シート!D321=1,分岐管理シート!AG321&gt;0,分岐管理シート!AG321&lt;24),"","error"))</f>
        <v/>
      </c>
      <c r="CC321" s="283"/>
      <c r="CD321" s="283" t="str">
        <f>IF(F321="","",IF(OR(分岐管理シート!AI321&lt;14,分岐管理シート!AI321&gt;25,分岐管理シート!AI321&gt;分岐管理シート!AJ321,分岐管理シート!AI321&gt;分岐管理シート!AK321),"error",""))</f>
        <v/>
      </c>
      <c r="CE321" s="283" t="str">
        <f>IF(F321="","",IF(OR(分岐管理シート!AJ321&lt;14,分岐管理シート!AJ321&gt;25,分岐管理シート!AJ321&lt;分岐管理シート!AI321,分岐管理シート!AJ321&gt;分岐管理シート!AK321),"error",""))</f>
        <v/>
      </c>
      <c r="CF321" s="282" t="str">
        <f>IF(F321="","",IF(OR(分岐管理シート!AK321&lt;14,分岐管理シート!AK321&gt;26,分岐管理シート!AK321&lt;分岐管理シート!AI321,分岐管理シート!AK321&lt;分岐管理シート!AJ321),"error",""))</f>
        <v/>
      </c>
      <c r="CG321" s="283" t="str">
        <f>IF(F321="","",IF(AND(AD321="－",分岐管理シート!AK321&gt;25),"error",""))</f>
        <v/>
      </c>
      <c r="CH321" s="283"/>
      <c r="CI321" s="278" t="str">
        <f>IF(F321="","",IF(分岐管理シート!AM321&lt;1,"error",""))</f>
        <v/>
      </c>
      <c r="CJ321" s="283" t="str">
        <f>IF(F321="","",IF(分岐管理シート!AN321&lt;1,"error",""))</f>
        <v/>
      </c>
      <c r="CK321" s="287" t="str">
        <f t="shared" si="41"/>
        <v/>
      </c>
      <c r="CL321" s="283" t="str">
        <f>IF(F321="","",IF(AND(SUM(分岐管理シート!AO321:AR321)&gt;180,分岐管理シート!AS321&lt;1),"error",""))</f>
        <v/>
      </c>
      <c r="CM321" s="283" t="str">
        <f>IF(F321="","",IF(AND(分岐管理シート!D321=1,分岐管理シート!BB321&gt;0,分岐管理シート!BB321&lt;7),"","error"))</f>
        <v/>
      </c>
      <c r="CN321" s="286"/>
      <c r="CO321" s="283" t="str">
        <f>IF(分岐管理シート!BP321=0,"","error")</f>
        <v/>
      </c>
      <c r="CP321" s="340" t="str">
        <f>IF(AND(F321="",SUM(分岐管理シート!D321:BB321)&gt;0),"error","")</f>
        <v/>
      </c>
    </row>
    <row r="322" spans="1:94" ht="55.05" customHeight="1">
      <c r="A322" s="29"/>
      <c r="B322" s="30"/>
      <c r="C322" s="130">
        <v>250</v>
      </c>
      <c r="D322" s="386"/>
      <c r="E322" s="386"/>
      <c r="F322" s="174"/>
      <c r="G322" s="174"/>
      <c r="H322" s="173"/>
      <c r="I322" s="174"/>
      <c r="J322" s="173"/>
      <c r="K322" s="174"/>
      <c r="L322" s="174"/>
      <c r="M322" s="174"/>
      <c r="N322" s="387"/>
      <c r="O322" s="174"/>
      <c r="P322" s="398"/>
      <c r="Q322" s="388"/>
      <c r="R322" s="389">
        <f t="shared" si="33"/>
        <v>0</v>
      </c>
      <c r="S322" s="390">
        <f t="shared" si="43"/>
        <v>0</v>
      </c>
      <c r="T322" s="391"/>
      <c r="U322" s="458"/>
      <c r="V322" s="458"/>
      <c r="W322" s="458"/>
      <c r="X322" s="458"/>
      <c r="Y322" s="391"/>
      <c r="Z322" s="391"/>
      <c r="AA322" s="173"/>
      <c r="AB322" s="174"/>
      <c r="AC322" s="392"/>
      <c r="AD322" s="392"/>
      <c r="AE322" s="392"/>
      <c r="AF322" s="393"/>
      <c r="AG322" s="393"/>
      <c r="AH322" s="393"/>
      <c r="AI322" s="173"/>
      <c r="AJ322" s="173"/>
      <c r="AK322" s="173"/>
      <c r="AL322" s="394"/>
      <c r="AM322" s="173"/>
      <c r="AN322" s="173"/>
      <c r="AO322" s="387"/>
      <c r="AP322" s="174"/>
      <c r="AQ322" s="174"/>
      <c r="AR322" s="174"/>
      <c r="AS322" s="395"/>
      <c r="AT322" s="396"/>
      <c r="AU322" s="396"/>
      <c r="AV322" s="396"/>
      <c r="AW322" s="396"/>
      <c r="AX322" s="396"/>
      <c r="AY322" s="396"/>
      <c r="AZ322" s="396"/>
      <c r="BA322" s="396"/>
      <c r="BB322" s="397"/>
      <c r="BC322" s="395"/>
      <c r="BD322" s="395"/>
      <c r="BE322" s="281" t="str">
        <f>IF(F322="","",IF(分岐管理シート!D322=1,"","error"))</f>
        <v/>
      </c>
      <c r="BF322" s="282" t="str">
        <f>IF(F322="","",IF(分岐管理シート!E322&gt;0,"","error"))</f>
        <v/>
      </c>
      <c r="BG322" s="283" t="str">
        <f>IF(F322="","",IF(分岐管理シート!G322=0,"error",""))</f>
        <v/>
      </c>
      <c r="BH322" s="283" t="str">
        <f>IF(F322="","",IF(分岐管理シート!H322=0,"error",""))</f>
        <v/>
      </c>
      <c r="BI322" s="284" t="str">
        <f>IF(F322="","",IF(分岐管理シート!I322=2,"","error"))</f>
        <v/>
      </c>
      <c r="BJ322" s="283" t="str">
        <f t="shared" si="34"/>
        <v/>
      </c>
      <c r="BK322" s="283" t="str">
        <f t="shared" si="35"/>
        <v/>
      </c>
      <c r="BL322" s="283" t="str">
        <f>IF(F322="","",IF(AND(分岐管理シート!D322=1,分岐管理シート!K322=1),"","error"))</f>
        <v/>
      </c>
      <c r="BM322" s="281" t="str">
        <f>IF(F322="","",IF(分岐管理シート!L322=2,"","error"))</f>
        <v/>
      </c>
      <c r="BN322" s="283" t="str">
        <f>IF(F322="","",IF(分岐管理シート!M322&lt;1,"error",""))</f>
        <v/>
      </c>
      <c r="BO322" s="283" t="str">
        <f>IF(F322="","",IF(AND(D322="R7_補正",分岐管理シート!M322&lt;12,分岐管理シート!M322&gt;0),"","error"))</f>
        <v/>
      </c>
      <c r="BP322" s="283" t="str">
        <f>IF(AND(分岐管理シート!M322&lt;&gt;1,SUM(分岐管理シート!N322:P322)&gt;0),"error","")</f>
        <v/>
      </c>
      <c r="BQ322" s="282" t="str">
        <f>IF(OR(AND(分岐管理シート!N322=0,OR(分岐管理シート!O322&lt;&gt;0,分岐管理シート!P322&lt;&gt;0)),AND(分岐管理シート!O322=0,分岐管理シート!P322&lt;&gt;0)),"error","")</f>
        <v/>
      </c>
      <c r="BR322" s="285" t="str" cm="1">
        <f t="array" ref="BR322">IF(SUMPRODUCT(COUNTIF(N322:P322,N322:P322))&gt;COUNTA(N322:P322),"error","")</f>
        <v/>
      </c>
      <c r="BS322" s="283" t="str">
        <f t="shared" si="36"/>
        <v/>
      </c>
      <c r="BT322" s="283" t="str">
        <f t="shared" si="37"/>
        <v/>
      </c>
      <c r="BU322" s="283" t="str">
        <f t="shared" si="38"/>
        <v/>
      </c>
      <c r="BV322" s="283" t="str">
        <f t="shared" si="39"/>
        <v/>
      </c>
      <c r="BW322" s="283" t="str">
        <f t="shared" si="42"/>
        <v/>
      </c>
      <c r="BX322" s="283" t="str">
        <f t="shared" si="40"/>
        <v/>
      </c>
      <c r="BY322" s="283" t="str">
        <f>IF(F322="","",IF(PRODUCT(分岐管理シート!AB322:'分岐管理シート'!AE322)=0,"error",""))</f>
        <v/>
      </c>
      <c r="BZ322" s="278" t="str">
        <f>IF(F322="","",IF(AND(AE322="○",分岐管理シート!AF322=0),"error",""))</f>
        <v/>
      </c>
      <c r="CA322" s="283" t="str">
        <f>IF(F322="","",IF(AND(分岐管理シート!AE322&lt;2,実施計画様式!AF322&lt;&gt;""),"error",""))</f>
        <v/>
      </c>
      <c r="CB322" s="282" t="str">
        <f>IF(F322="","",IF(AND(分岐管理シート!D322=1,分岐管理シート!AG322&gt;0,分岐管理シート!AG322&lt;24),"","error"))</f>
        <v/>
      </c>
      <c r="CC322" s="283"/>
      <c r="CD322" s="283" t="str">
        <f>IF(F322="","",IF(OR(分岐管理シート!AI322&lt;14,分岐管理シート!AI322&gt;25,分岐管理シート!AI322&gt;分岐管理シート!AJ322,分岐管理シート!AI322&gt;分岐管理シート!AK322),"error",""))</f>
        <v/>
      </c>
      <c r="CE322" s="283" t="str">
        <f>IF(F322="","",IF(OR(分岐管理シート!AJ322&lt;14,分岐管理シート!AJ322&gt;25,分岐管理シート!AJ322&lt;分岐管理シート!AI322,分岐管理シート!AJ322&gt;分岐管理シート!AK322),"error",""))</f>
        <v/>
      </c>
      <c r="CF322" s="282" t="str">
        <f>IF(F322="","",IF(OR(分岐管理シート!AK322&lt;14,分岐管理シート!AK322&gt;26,分岐管理シート!AK322&lt;分岐管理シート!AI322,分岐管理シート!AK322&lt;分岐管理シート!AJ322),"error",""))</f>
        <v/>
      </c>
      <c r="CG322" s="283" t="str">
        <f>IF(F322="","",IF(AND(AD322="－",分岐管理シート!AK322&gt;25),"error",""))</f>
        <v/>
      </c>
      <c r="CH322" s="283"/>
      <c r="CI322" s="278" t="str">
        <f>IF(F322="","",IF(分岐管理シート!AM322&lt;1,"error",""))</f>
        <v/>
      </c>
      <c r="CJ322" s="283" t="str">
        <f>IF(F322="","",IF(分岐管理シート!AN322&lt;1,"error",""))</f>
        <v/>
      </c>
      <c r="CK322" s="287" t="str">
        <f t="shared" si="41"/>
        <v/>
      </c>
      <c r="CL322" s="283" t="str">
        <f>IF(F322="","",IF(AND(SUM(分岐管理シート!AO322:AR322)&gt;180,分岐管理シート!AS322&lt;1),"error",""))</f>
        <v/>
      </c>
      <c r="CM322" s="283" t="str">
        <f>IF(F322="","",IF(AND(分岐管理シート!D322=1,分岐管理シート!BB322&gt;0,分岐管理シート!BB322&lt;7),"","error"))</f>
        <v/>
      </c>
      <c r="CN322" s="286"/>
      <c r="CO322" s="283" t="str">
        <f>IF(分岐管理シート!BP322=0,"","error")</f>
        <v/>
      </c>
      <c r="CP322" s="340" t="str">
        <f>IF(AND(F322="",SUM(分岐管理シート!D322:BB322)&gt;0),"error","")</f>
        <v/>
      </c>
    </row>
    <row r="323" spans="1:94" ht="55.05" customHeight="1">
      <c r="A323" s="29"/>
      <c r="B323" s="30"/>
      <c r="C323" s="130">
        <v>251</v>
      </c>
      <c r="D323" s="386"/>
      <c r="E323" s="386"/>
      <c r="F323" s="174"/>
      <c r="G323" s="174"/>
      <c r="H323" s="173"/>
      <c r="I323" s="174"/>
      <c r="J323" s="173"/>
      <c r="K323" s="174"/>
      <c r="L323" s="174"/>
      <c r="M323" s="174"/>
      <c r="N323" s="387"/>
      <c r="O323" s="174"/>
      <c r="P323" s="174"/>
      <c r="Q323" s="388"/>
      <c r="R323" s="389">
        <f t="shared" si="33"/>
        <v>0</v>
      </c>
      <c r="S323" s="390">
        <f t="shared" si="43"/>
        <v>0</v>
      </c>
      <c r="T323" s="391"/>
      <c r="U323" s="458"/>
      <c r="V323" s="458"/>
      <c r="W323" s="458"/>
      <c r="X323" s="458"/>
      <c r="Y323" s="391"/>
      <c r="Z323" s="391"/>
      <c r="AA323" s="173"/>
      <c r="AB323" s="174"/>
      <c r="AC323" s="392"/>
      <c r="AD323" s="392"/>
      <c r="AE323" s="392"/>
      <c r="AF323" s="393"/>
      <c r="AG323" s="393"/>
      <c r="AH323" s="393"/>
      <c r="AI323" s="173"/>
      <c r="AJ323" s="173"/>
      <c r="AK323" s="173"/>
      <c r="AL323" s="394"/>
      <c r="AM323" s="173"/>
      <c r="AN323" s="173"/>
      <c r="AO323" s="387"/>
      <c r="AP323" s="174"/>
      <c r="AQ323" s="174"/>
      <c r="AR323" s="174"/>
      <c r="AS323" s="395"/>
      <c r="AT323" s="396"/>
      <c r="AU323" s="396"/>
      <c r="AV323" s="396"/>
      <c r="AW323" s="396"/>
      <c r="AX323" s="396"/>
      <c r="AY323" s="396"/>
      <c r="AZ323" s="396"/>
      <c r="BA323" s="396"/>
      <c r="BB323" s="397"/>
      <c r="BC323" s="395"/>
      <c r="BD323" s="395"/>
      <c r="BE323" s="281" t="str">
        <f>IF(F323="","",IF(分岐管理シート!D323=1,"","error"))</f>
        <v/>
      </c>
      <c r="BF323" s="282" t="str">
        <f>IF(F323="","",IF(分岐管理シート!E323&gt;0,"","error"))</f>
        <v/>
      </c>
      <c r="BG323" s="283" t="str">
        <f>IF(F323="","",IF(分岐管理シート!G323=0,"error",""))</f>
        <v/>
      </c>
      <c r="BH323" s="283" t="str">
        <f>IF(F323="","",IF(分岐管理シート!H323=0,"error",""))</f>
        <v/>
      </c>
      <c r="BI323" s="284" t="str">
        <f>IF(F323="","",IF(分岐管理シート!I323=2,"","error"))</f>
        <v/>
      </c>
      <c r="BJ323" s="283" t="str">
        <f t="shared" si="34"/>
        <v/>
      </c>
      <c r="BK323" s="283" t="str">
        <f t="shared" si="35"/>
        <v/>
      </c>
      <c r="BL323" s="283" t="str">
        <f>IF(F323="","",IF(AND(分岐管理シート!D323=1,分岐管理シート!K323=1),"","error"))</f>
        <v/>
      </c>
      <c r="BM323" s="281" t="str">
        <f>IF(F323="","",IF(分岐管理シート!L323=2,"","error"))</f>
        <v/>
      </c>
      <c r="BN323" s="283" t="str">
        <f>IF(F323="","",IF(分岐管理シート!M323&lt;1,"error",""))</f>
        <v/>
      </c>
      <c r="BO323" s="283" t="str">
        <f>IF(F323="","",IF(AND(D323="R7_補正",分岐管理シート!M323&lt;12,分岐管理シート!M323&gt;0),"","error"))</f>
        <v/>
      </c>
      <c r="BP323" s="283" t="str">
        <f>IF(AND(分岐管理シート!M323&lt;&gt;1,SUM(分岐管理シート!N323:P323)&gt;0),"error","")</f>
        <v/>
      </c>
      <c r="BQ323" s="282" t="str">
        <f>IF(OR(AND(分岐管理シート!N323=0,OR(分岐管理シート!O323&lt;&gt;0,分岐管理シート!P323&lt;&gt;0)),AND(分岐管理シート!O323=0,分岐管理シート!P323&lt;&gt;0)),"error","")</f>
        <v/>
      </c>
      <c r="BR323" s="285" t="str" cm="1">
        <f t="array" ref="BR323">IF(SUMPRODUCT(COUNTIF(N323:P323,N323:P323))&gt;COUNTA(N323:P323),"error","")</f>
        <v/>
      </c>
      <c r="BS323" s="283" t="str">
        <f t="shared" si="36"/>
        <v/>
      </c>
      <c r="BT323" s="283" t="str">
        <f t="shared" si="37"/>
        <v/>
      </c>
      <c r="BU323" s="283" t="str">
        <f t="shared" si="38"/>
        <v/>
      </c>
      <c r="BV323" s="283" t="str">
        <f t="shared" si="39"/>
        <v/>
      </c>
      <c r="BW323" s="283" t="str">
        <f t="shared" si="42"/>
        <v/>
      </c>
      <c r="BX323" s="283" t="str">
        <f t="shared" si="40"/>
        <v/>
      </c>
      <c r="BY323" s="283" t="str">
        <f>IF(F323="","",IF(PRODUCT(分岐管理シート!AB323:'分岐管理シート'!AE323)=0,"error",""))</f>
        <v/>
      </c>
      <c r="BZ323" s="278" t="str">
        <f>IF(F323="","",IF(AND(AE323="○",分岐管理シート!AF323=0),"error",""))</f>
        <v/>
      </c>
      <c r="CA323" s="283" t="str">
        <f>IF(F323="","",IF(AND(分岐管理シート!AE323&lt;2,実施計画様式!AF323&lt;&gt;""),"error",""))</f>
        <v/>
      </c>
      <c r="CB323" s="282" t="str">
        <f>IF(F323="","",IF(AND(分岐管理シート!D323=1,分岐管理シート!AG323&gt;0,分岐管理シート!AG323&lt;24),"","error"))</f>
        <v/>
      </c>
      <c r="CC323" s="283"/>
      <c r="CD323" s="283" t="str">
        <f>IF(F323="","",IF(OR(分岐管理シート!AI323&lt;14,分岐管理シート!AI323&gt;25,分岐管理シート!AI323&gt;分岐管理シート!AJ323,分岐管理シート!AI323&gt;分岐管理シート!AK323),"error",""))</f>
        <v/>
      </c>
      <c r="CE323" s="283" t="str">
        <f>IF(F323="","",IF(OR(分岐管理シート!AJ323&lt;14,分岐管理シート!AJ323&gt;25,分岐管理シート!AJ323&lt;分岐管理シート!AI323,分岐管理シート!AJ323&gt;分岐管理シート!AK323),"error",""))</f>
        <v/>
      </c>
      <c r="CF323" s="282" t="str">
        <f>IF(F323="","",IF(OR(分岐管理シート!AK323&lt;14,分岐管理シート!AK323&gt;26,分岐管理シート!AK323&lt;分岐管理シート!AI323,分岐管理シート!AK323&lt;分岐管理シート!AJ323),"error",""))</f>
        <v/>
      </c>
      <c r="CG323" s="283" t="str">
        <f>IF(F323="","",IF(AND(AD323="－",分岐管理シート!AK323&gt;25),"error",""))</f>
        <v/>
      </c>
      <c r="CH323" s="283"/>
      <c r="CI323" s="278" t="str">
        <f>IF(F323="","",IF(分岐管理シート!AM323&lt;1,"error",""))</f>
        <v/>
      </c>
      <c r="CJ323" s="283" t="str">
        <f>IF(F323="","",IF(分岐管理シート!AN323&lt;1,"error",""))</f>
        <v/>
      </c>
      <c r="CK323" s="287" t="str">
        <f t="shared" si="41"/>
        <v/>
      </c>
      <c r="CL323" s="283" t="str">
        <f>IF(F323="","",IF(AND(SUM(分岐管理シート!AO323:AR323)&gt;180,分岐管理シート!AS323&lt;1),"error",""))</f>
        <v/>
      </c>
      <c r="CM323" s="283" t="str">
        <f>IF(F323="","",IF(AND(分岐管理シート!D323=1,分岐管理シート!BB323&gt;0,分岐管理シート!BB323&lt;7),"","error"))</f>
        <v/>
      </c>
      <c r="CN323" s="286"/>
      <c r="CO323" s="283" t="str">
        <f>IF(分岐管理シート!BP323=0,"","error")</f>
        <v/>
      </c>
      <c r="CP323" s="340" t="str">
        <f>IF(AND(F323="",SUM(分岐管理シート!D323:BB323)&gt;0),"error","")</f>
        <v/>
      </c>
    </row>
    <row r="324" spans="1:94" ht="55.05" customHeight="1">
      <c r="A324" s="29"/>
      <c r="B324" s="30"/>
      <c r="C324" s="130">
        <v>252</v>
      </c>
      <c r="D324" s="386"/>
      <c r="E324" s="386"/>
      <c r="F324" s="174"/>
      <c r="G324" s="174"/>
      <c r="H324" s="173"/>
      <c r="I324" s="174"/>
      <c r="J324" s="173"/>
      <c r="K324" s="174"/>
      <c r="L324" s="174"/>
      <c r="M324" s="174"/>
      <c r="N324" s="387"/>
      <c r="O324" s="174"/>
      <c r="P324" s="174"/>
      <c r="Q324" s="388"/>
      <c r="R324" s="389">
        <f t="shared" si="33"/>
        <v>0</v>
      </c>
      <c r="S324" s="390">
        <f t="shared" si="43"/>
        <v>0</v>
      </c>
      <c r="T324" s="391"/>
      <c r="U324" s="458"/>
      <c r="V324" s="458"/>
      <c r="W324" s="458"/>
      <c r="X324" s="458"/>
      <c r="Y324" s="391"/>
      <c r="Z324" s="391"/>
      <c r="AA324" s="173"/>
      <c r="AB324" s="174"/>
      <c r="AC324" s="392"/>
      <c r="AD324" s="392"/>
      <c r="AE324" s="392"/>
      <c r="AF324" s="393"/>
      <c r="AG324" s="393"/>
      <c r="AH324" s="393"/>
      <c r="AI324" s="173"/>
      <c r="AJ324" s="173"/>
      <c r="AK324" s="173"/>
      <c r="AL324" s="394"/>
      <c r="AM324" s="173"/>
      <c r="AN324" s="173"/>
      <c r="AO324" s="387"/>
      <c r="AP324" s="174"/>
      <c r="AQ324" s="174"/>
      <c r="AR324" s="174"/>
      <c r="AS324" s="395"/>
      <c r="AT324" s="396"/>
      <c r="AU324" s="396"/>
      <c r="AV324" s="396"/>
      <c r="AW324" s="396"/>
      <c r="AX324" s="396"/>
      <c r="AY324" s="396"/>
      <c r="AZ324" s="396"/>
      <c r="BA324" s="396"/>
      <c r="BB324" s="397"/>
      <c r="BC324" s="395"/>
      <c r="BD324" s="395"/>
      <c r="BE324" s="281" t="str">
        <f>IF(F324="","",IF(分岐管理シート!D324=1,"","error"))</f>
        <v/>
      </c>
      <c r="BF324" s="282" t="str">
        <f>IF(F324="","",IF(分岐管理シート!E324&gt;0,"","error"))</f>
        <v/>
      </c>
      <c r="BG324" s="283" t="str">
        <f>IF(F324="","",IF(分岐管理シート!G324=0,"error",""))</f>
        <v/>
      </c>
      <c r="BH324" s="283" t="str">
        <f>IF(F324="","",IF(分岐管理シート!H324=0,"error",""))</f>
        <v/>
      </c>
      <c r="BI324" s="284" t="str">
        <f>IF(F324="","",IF(分岐管理シート!I324=2,"","error"))</f>
        <v/>
      </c>
      <c r="BJ324" s="283" t="str">
        <f t="shared" si="34"/>
        <v/>
      </c>
      <c r="BK324" s="283" t="str">
        <f t="shared" si="35"/>
        <v/>
      </c>
      <c r="BL324" s="283" t="str">
        <f>IF(F324="","",IF(AND(分岐管理シート!D324=1,分岐管理シート!K324=1),"","error"))</f>
        <v/>
      </c>
      <c r="BM324" s="281" t="str">
        <f>IF(F324="","",IF(分岐管理シート!L324=2,"","error"))</f>
        <v/>
      </c>
      <c r="BN324" s="283" t="str">
        <f>IF(F324="","",IF(分岐管理シート!M324&lt;1,"error",""))</f>
        <v/>
      </c>
      <c r="BO324" s="283" t="str">
        <f>IF(F324="","",IF(AND(D324="R7_補正",分岐管理シート!M324&lt;12,分岐管理シート!M324&gt;0),"","error"))</f>
        <v/>
      </c>
      <c r="BP324" s="283" t="str">
        <f>IF(AND(分岐管理シート!M324&lt;&gt;1,SUM(分岐管理シート!N324:P324)&gt;0),"error","")</f>
        <v/>
      </c>
      <c r="BQ324" s="282" t="str">
        <f>IF(OR(AND(分岐管理シート!N324=0,OR(分岐管理シート!O324&lt;&gt;0,分岐管理シート!P324&lt;&gt;0)),AND(分岐管理シート!O324=0,分岐管理シート!P324&lt;&gt;0)),"error","")</f>
        <v/>
      </c>
      <c r="BR324" s="285" t="str" cm="1">
        <f t="array" ref="BR324">IF(SUMPRODUCT(COUNTIF(N324:P324,N324:P324))&gt;COUNTA(N324:P324),"error","")</f>
        <v/>
      </c>
      <c r="BS324" s="283" t="str">
        <f t="shared" si="36"/>
        <v/>
      </c>
      <c r="BT324" s="283" t="str">
        <f t="shared" si="37"/>
        <v/>
      </c>
      <c r="BU324" s="283" t="str">
        <f t="shared" si="38"/>
        <v/>
      </c>
      <c r="BV324" s="283" t="str">
        <f t="shared" si="39"/>
        <v/>
      </c>
      <c r="BW324" s="283" t="str">
        <f t="shared" si="42"/>
        <v/>
      </c>
      <c r="BX324" s="283" t="str">
        <f t="shared" si="40"/>
        <v/>
      </c>
      <c r="BY324" s="283" t="str">
        <f>IF(F324="","",IF(PRODUCT(分岐管理シート!AB324:'分岐管理シート'!AE324)=0,"error",""))</f>
        <v/>
      </c>
      <c r="BZ324" s="278" t="str">
        <f>IF(F324="","",IF(AND(AE324="○",分岐管理シート!AF324=0),"error",""))</f>
        <v/>
      </c>
      <c r="CA324" s="283" t="str">
        <f>IF(F324="","",IF(AND(分岐管理シート!AE324&lt;2,実施計画様式!AF324&lt;&gt;""),"error",""))</f>
        <v/>
      </c>
      <c r="CB324" s="282" t="str">
        <f>IF(F324="","",IF(AND(分岐管理シート!D324=1,分岐管理シート!AG324&gt;0,分岐管理シート!AG324&lt;24),"","error"))</f>
        <v/>
      </c>
      <c r="CC324" s="283"/>
      <c r="CD324" s="283" t="str">
        <f>IF(F324="","",IF(OR(分岐管理シート!AI324&lt;14,分岐管理シート!AI324&gt;25,分岐管理シート!AI324&gt;分岐管理シート!AJ324,分岐管理シート!AI324&gt;分岐管理シート!AK324),"error",""))</f>
        <v/>
      </c>
      <c r="CE324" s="283" t="str">
        <f>IF(F324="","",IF(OR(分岐管理シート!AJ324&lt;14,分岐管理シート!AJ324&gt;25,分岐管理シート!AJ324&lt;分岐管理シート!AI324,分岐管理シート!AJ324&gt;分岐管理シート!AK324),"error",""))</f>
        <v/>
      </c>
      <c r="CF324" s="282" t="str">
        <f>IF(F324="","",IF(OR(分岐管理シート!AK324&lt;14,分岐管理シート!AK324&gt;26,分岐管理シート!AK324&lt;分岐管理シート!AI324,分岐管理シート!AK324&lt;分岐管理シート!AJ324),"error",""))</f>
        <v/>
      </c>
      <c r="CG324" s="283" t="str">
        <f>IF(F324="","",IF(AND(AD324="－",分岐管理シート!AK324&gt;25),"error",""))</f>
        <v/>
      </c>
      <c r="CH324" s="283"/>
      <c r="CI324" s="278" t="str">
        <f>IF(F324="","",IF(分岐管理シート!AM324&lt;1,"error",""))</f>
        <v/>
      </c>
      <c r="CJ324" s="283" t="str">
        <f>IF(F324="","",IF(分岐管理シート!AN324&lt;1,"error",""))</f>
        <v/>
      </c>
      <c r="CK324" s="287" t="str">
        <f t="shared" si="41"/>
        <v/>
      </c>
      <c r="CL324" s="283" t="str">
        <f>IF(F324="","",IF(AND(SUM(分岐管理シート!AO324:AR324)&gt;180,分岐管理シート!AS324&lt;1),"error",""))</f>
        <v/>
      </c>
      <c r="CM324" s="283" t="str">
        <f>IF(F324="","",IF(AND(分岐管理シート!D324=1,分岐管理シート!BB324&gt;0,分岐管理シート!BB324&lt;7),"","error"))</f>
        <v/>
      </c>
      <c r="CN324" s="286"/>
      <c r="CO324" s="283" t="str">
        <f>IF(分岐管理シート!BP324=0,"","error")</f>
        <v/>
      </c>
      <c r="CP324" s="340" t="str">
        <f>IF(AND(F324="",SUM(分岐管理シート!D324:BB324)&gt;0),"error","")</f>
        <v/>
      </c>
    </row>
    <row r="325" spans="1:94" ht="55.05" customHeight="1">
      <c r="A325" s="29"/>
      <c r="B325" s="30"/>
      <c r="C325" s="130">
        <v>253</v>
      </c>
      <c r="D325" s="386"/>
      <c r="E325" s="386"/>
      <c r="F325" s="174"/>
      <c r="G325" s="174"/>
      <c r="H325" s="173"/>
      <c r="I325" s="174"/>
      <c r="J325" s="173"/>
      <c r="K325" s="174"/>
      <c r="L325" s="174"/>
      <c r="M325" s="174"/>
      <c r="N325" s="387"/>
      <c r="O325" s="174"/>
      <c r="P325" s="398"/>
      <c r="Q325" s="388"/>
      <c r="R325" s="389">
        <f t="shared" si="33"/>
        <v>0</v>
      </c>
      <c r="S325" s="390">
        <f t="shared" si="43"/>
        <v>0</v>
      </c>
      <c r="T325" s="391"/>
      <c r="U325" s="458"/>
      <c r="V325" s="458"/>
      <c r="W325" s="458"/>
      <c r="X325" s="458"/>
      <c r="Y325" s="391"/>
      <c r="Z325" s="391"/>
      <c r="AA325" s="173"/>
      <c r="AB325" s="174"/>
      <c r="AC325" s="392"/>
      <c r="AD325" s="392"/>
      <c r="AE325" s="392"/>
      <c r="AF325" s="393"/>
      <c r="AG325" s="393"/>
      <c r="AH325" s="393"/>
      <c r="AI325" s="173"/>
      <c r="AJ325" s="173"/>
      <c r="AK325" s="173"/>
      <c r="AL325" s="394"/>
      <c r="AM325" s="173"/>
      <c r="AN325" s="173"/>
      <c r="AO325" s="387"/>
      <c r="AP325" s="174"/>
      <c r="AQ325" s="174"/>
      <c r="AR325" s="174"/>
      <c r="AS325" s="395"/>
      <c r="AT325" s="396"/>
      <c r="AU325" s="396"/>
      <c r="AV325" s="396"/>
      <c r="AW325" s="396"/>
      <c r="AX325" s="396"/>
      <c r="AY325" s="396"/>
      <c r="AZ325" s="396"/>
      <c r="BA325" s="396"/>
      <c r="BB325" s="397"/>
      <c r="BC325" s="395"/>
      <c r="BD325" s="395"/>
      <c r="BE325" s="281" t="str">
        <f>IF(F325="","",IF(分岐管理シート!D325=1,"","error"))</f>
        <v/>
      </c>
      <c r="BF325" s="282" t="str">
        <f>IF(F325="","",IF(分岐管理シート!E325&gt;0,"","error"))</f>
        <v/>
      </c>
      <c r="BG325" s="283" t="str">
        <f>IF(F325="","",IF(分岐管理シート!G325=0,"error",""))</f>
        <v/>
      </c>
      <c r="BH325" s="283" t="str">
        <f>IF(F325="","",IF(分岐管理シート!H325=0,"error",""))</f>
        <v/>
      </c>
      <c r="BI325" s="284" t="str">
        <f>IF(F325="","",IF(分岐管理シート!I325=2,"","error"))</f>
        <v/>
      </c>
      <c r="BJ325" s="283" t="str">
        <f t="shared" si="34"/>
        <v/>
      </c>
      <c r="BK325" s="283" t="str">
        <f t="shared" si="35"/>
        <v/>
      </c>
      <c r="BL325" s="283" t="str">
        <f>IF(F325="","",IF(AND(分岐管理シート!D325=1,分岐管理シート!K325=1),"","error"))</f>
        <v/>
      </c>
      <c r="BM325" s="281" t="str">
        <f>IF(F325="","",IF(分岐管理シート!L325=2,"","error"))</f>
        <v/>
      </c>
      <c r="BN325" s="283" t="str">
        <f>IF(F325="","",IF(分岐管理シート!M325&lt;1,"error",""))</f>
        <v/>
      </c>
      <c r="BO325" s="283" t="str">
        <f>IF(F325="","",IF(AND(D325="R7_補正",分岐管理シート!M325&lt;12,分岐管理シート!M325&gt;0),"","error"))</f>
        <v/>
      </c>
      <c r="BP325" s="283" t="str">
        <f>IF(AND(分岐管理シート!M325&lt;&gt;1,SUM(分岐管理シート!N325:P325)&gt;0),"error","")</f>
        <v/>
      </c>
      <c r="BQ325" s="282" t="str">
        <f>IF(OR(AND(分岐管理シート!N325=0,OR(分岐管理シート!O325&lt;&gt;0,分岐管理シート!P325&lt;&gt;0)),AND(分岐管理シート!O325=0,分岐管理シート!P325&lt;&gt;0)),"error","")</f>
        <v/>
      </c>
      <c r="BR325" s="285" t="str" cm="1">
        <f t="array" ref="BR325">IF(SUMPRODUCT(COUNTIF(N325:P325,N325:P325))&gt;COUNTA(N325:P325),"error","")</f>
        <v/>
      </c>
      <c r="BS325" s="283" t="str">
        <f t="shared" si="36"/>
        <v/>
      </c>
      <c r="BT325" s="283" t="str">
        <f t="shared" si="37"/>
        <v/>
      </c>
      <c r="BU325" s="283" t="str">
        <f t="shared" si="38"/>
        <v/>
      </c>
      <c r="BV325" s="283" t="str">
        <f t="shared" si="39"/>
        <v/>
      </c>
      <c r="BW325" s="283" t="str">
        <f t="shared" si="42"/>
        <v/>
      </c>
      <c r="BX325" s="283" t="str">
        <f t="shared" si="40"/>
        <v/>
      </c>
      <c r="BY325" s="283" t="str">
        <f>IF(F325="","",IF(PRODUCT(分岐管理シート!AB325:'分岐管理シート'!AE325)=0,"error",""))</f>
        <v/>
      </c>
      <c r="BZ325" s="278" t="str">
        <f>IF(F325="","",IF(AND(AE325="○",分岐管理シート!AF325=0),"error",""))</f>
        <v/>
      </c>
      <c r="CA325" s="283" t="str">
        <f>IF(F325="","",IF(AND(分岐管理シート!AE325&lt;2,実施計画様式!AF325&lt;&gt;""),"error",""))</f>
        <v/>
      </c>
      <c r="CB325" s="282" t="str">
        <f>IF(F325="","",IF(AND(分岐管理シート!D325=1,分岐管理シート!AG325&gt;0,分岐管理シート!AG325&lt;24),"","error"))</f>
        <v/>
      </c>
      <c r="CC325" s="283"/>
      <c r="CD325" s="283" t="str">
        <f>IF(F325="","",IF(OR(分岐管理シート!AI325&lt;14,分岐管理シート!AI325&gt;25,分岐管理シート!AI325&gt;分岐管理シート!AJ325,分岐管理シート!AI325&gt;分岐管理シート!AK325),"error",""))</f>
        <v/>
      </c>
      <c r="CE325" s="283" t="str">
        <f>IF(F325="","",IF(OR(分岐管理シート!AJ325&lt;14,分岐管理シート!AJ325&gt;25,分岐管理シート!AJ325&lt;分岐管理シート!AI325,分岐管理シート!AJ325&gt;分岐管理シート!AK325),"error",""))</f>
        <v/>
      </c>
      <c r="CF325" s="282" t="str">
        <f>IF(F325="","",IF(OR(分岐管理シート!AK325&lt;14,分岐管理シート!AK325&gt;26,分岐管理シート!AK325&lt;分岐管理シート!AI325,分岐管理シート!AK325&lt;分岐管理シート!AJ325),"error",""))</f>
        <v/>
      </c>
      <c r="CG325" s="283" t="str">
        <f>IF(F325="","",IF(AND(AD325="－",分岐管理シート!AK325&gt;25),"error",""))</f>
        <v/>
      </c>
      <c r="CH325" s="283"/>
      <c r="CI325" s="278" t="str">
        <f>IF(F325="","",IF(分岐管理シート!AM325&lt;1,"error",""))</f>
        <v/>
      </c>
      <c r="CJ325" s="283" t="str">
        <f>IF(F325="","",IF(分岐管理シート!AN325&lt;1,"error",""))</f>
        <v/>
      </c>
      <c r="CK325" s="287" t="str">
        <f t="shared" si="41"/>
        <v/>
      </c>
      <c r="CL325" s="283" t="str">
        <f>IF(F325="","",IF(AND(SUM(分岐管理シート!AO325:AR325)&gt;180,分岐管理シート!AS325&lt;1),"error",""))</f>
        <v/>
      </c>
      <c r="CM325" s="283" t="str">
        <f>IF(F325="","",IF(AND(分岐管理シート!D325=1,分岐管理シート!BB325&gt;0,分岐管理シート!BB325&lt;7),"","error"))</f>
        <v/>
      </c>
      <c r="CN325" s="286"/>
      <c r="CO325" s="283" t="str">
        <f>IF(分岐管理シート!BP325=0,"","error")</f>
        <v/>
      </c>
      <c r="CP325" s="340" t="str">
        <f>IF(AND(F325="",SUM(分岐管理シート!D325:BB325)&gt;0),"error","")</f>
        <v/>
      </c>
    </row>
    <row r="326" spans="1:94" ht="55.05" customHeight="1">
      <c r="A326" s="29"/>
      <c r="B326" s="30"/>
      <c r="C326" s="130">
        <v>254</v>
      </c>
      <c r="D326" s="386"/>
      <c r="E326" s="386"/>
      <c r="F326" s="174"/>
      <c r="G326" s="174"/>
      <c r="H326" s="173"/>
      <c r="I326" s="174"/>
      <c r="J326" s="173"/>
      <c r="K326" s="174"/>
      <c r="L326" s="174"/>
      <c r="M326" s="174"/>
      <c r="N326" s="387"/>
      <c r="O326" s="174"/>
      <c r="P326" s="174"/>
      <c r="Q326" s="388"/>
      <c r="R326" s="389">
        <f t="shared" si="33"/>
        <v>0</v>
      </c>
      <c r="S326" s="390">
        <f t="shared" si="43"/>
        <v>0</v>
      </c>
      <c r="T326" s="391"/>
      <c r="U326" s="458"/>
      <c r="V326" s="458"/>
      <c r="W326" s="458"/>
      <c r="X326" s="458"/>
      <c r="Y326" s="391"/>
      <c r="Z326" s="391"/>
      <c r="AA326" s="173"/>
      <c r="AB326" s="174"/>
      <c r="AC326" s="392"/>
      <c r="AD326" s="392"/>
      <c r="AE326" s="392"/>
      <c r="AF326" s="393"/>
      <c r="AG326" s="393"/>
      <c r="AH326" s="393"/>
      <c r="AI326" s="173"/>
      <c r="AJ326" s="173"/>
      <c r="AK326" s="173"/>
      <c r="AL326" s="394"/>
      <c r="AM326" s="173"/>
      <c r="AN326" s="173"/>
      <c r="AO326" s="387"/>
      <c r="AP326" s="174"/>
      <c r="AQ326" s="174"/>
      <c r="AR326" s="174"/>
      <c r="AS326" s="395"/>
      <c r="AT326" s="396"/>
      <c r="AU326" s="396"/>
      <c r="AV326" s="396"/>
      <c r="AW326" s="396"/>
      <c r="AX326" s="396"/>
      <c r="AY326" s="396"/>
      <c r="AZ326" s="396"/>
      <c r="BA326" s="396"/>
      <c r="BB326" s="397"/>
      <c r="BC326" s="395"/>
      <c r="BD326" s="395"/>
      <c r="BE326" s="281" t="str">
        <f>IF(F326="","",IF(分岐管理シート!D326=1,"","error"))</f>
        <v/>
      </c>
      <c r="BF326" s="282" t="str">
        <f>IF(F326="","",IF(分岐管理シート!E326&gt;0,"","error"))</f>
        <v/>
      </c>
      <c r="BG326" s="283" t="str">
        <f>IF(F326="","",IF(分岐管理シート!G326=0,"error",""))</f>
        <v/>
      </c>
      <c r="BH326" s="283" t="str">
        <f>IF(F326="","",IF(分岐管理シート!H326=0,"error",""))</f>
        <v/>
      </c>
      <c r="BI326" s="284" t="str">
        <f>IF(F326="","",IF(分岐管理シート!I326=2,"","error"))</f>
        <v/>
      </c>
      <c r="BJ326" s="283" t="str">
        <f t="shared" si="34"/>
        <v/>
      </c>
      <c r="BK326" s="283" t="str">
        <f t="shared" si="35"/>
        <v/>
      </c>
      <c r="BL326" s="283" t="str">
        <f>IF(F326="","",IF(AND(分岐管理シート!D326=1,分岐管理シート!K326=1),"","error"))</f>
        <v/>
      </c>
      <c r="BM326" s="281" t="str">
        <f>IF(F326="","",IF(分岐管理シート!L326=2,"","error"))</f>
        <v/>
      </c>
      <c r="BN326" s="283" t="str">
        <f>IF(F326="","",IF(分岐管理シート!M326&lt;1,"error",""))</f>
        <v/>
      </c>
      <c r="BO326" s="283" t="str">
        <f>IF(F326="","",IF(AND(D326="R7_補正",分岐管理シート!M326&lt;12,分岐管理シート!M326&gt;0),"","error"))</f>
        <v/>
      </c>
      <c r="BP326" s="283" t="str">
        <f>IF(AND(分岐管理シート!M326&lt;&gt;1,SUM(分岐管理シート!N326:P326)&gt;0),"error","")</f>
        <v/>
      </c>
      <c r="BQ326" s="282" t="str">
        <f>IF(OR(AND(分岐管理シート!N326=0,OR(分岐管理シート!O326&lt;&gt;0,分岐管理シート!P326&lt;&gt;0)),AND(分岐管理シート!O326=0,分岐管理シート!P326&lt;&gt;0)),"error","")</f>
        <v/>
      </c>
      <c r="BR326" s="285" t="str" cm="1">
        <f t="array" ref="BR326">IF(SUMPRODUCT(COUNTIF(N326:P326,N326:P326))&gt;COUNTA(N326:P326),"error","")</f>
        <v/>
      </c>
      <c r="BS326" s="283" t="str">
        <f t="shared" si="36"/>
        <v/>
      </c>
      <c r="BT326" s="283" t="str">
        <f t="shared" si="37"/>
        <v/>
      </c>
      <c r="BU326" s="283" t="str">
        <f t="shared" si="38"/>
        <v/>
      </c>
      <c r="BV326" s="283" t="str">
        <f t="shared" si="39"/>
        <v/>
      </c>
      <c r="BW326" s="283" t="str">
        <f t="shared" si="42"/>
        <v/>
      </c>
      <c r="BX326" s="283" t="str">
        <f t="shared" si="40"/>
        <v/>
      </c>
      <c r="BY326" s="283" t="str">
        <f>IF(F326="","",IF(PRODUCT(分岐管理シート!AB326:'分岐管理シート'!AE326)=0,"error",""))</f>
        <v/>
      </c>
      <c r="BZ326" s="278" t="str">
        <f>IF(F326="","",IF(AND(AE326="○",分岐管理シート!AF326=0),"error",""))</f>
        <v/>
      </c>
      <c r="CA326" s="283" t="str">
        <f>IF(F326="","",IF(AND(分岐管理シート!AE326&lt;2,実施計画様式!AF326&lt;&gt;""),"error",""))</f>
        <v/>
      </c>
      <c r="CB326" s="282" t="str">
        <f>IF(F326="","",IF(AND(分岐管理シート!D326=1,分岐管理シート!AG326&gt;0,分岐管理シート!AG326&lt;24),"","error"))</f>
        <v/>
      </c>
      <c r="CC326" s="283"/>
      <c r="CD326" s="283" t="str">
        <f>IF(F326="","",IF(OR(分岐管理シート!AI326&lt;14,分岐管理シート!AI326&gt;25,分岐管理シート!AI326&gt;分岐管理シート!AJ326,分岐管理シート!AI326&gt;分岐管理シート!AK326),"error",""))</f>
        <v/>
      </c>
      <c r="CE326" s="283" t="str">
        <f>IF(F326="","",IF(OR(分岐管理シート!AJ326&lt;14,分岐管理シート!AJ326&gt;25,分岐管理シート!AJ326&lt;分岐管理シート!AI326,分岐管理シート!AJ326&gt;分岐管理シート!AK326),"error",""))</f>
        <v/>
      </c>
      <c r="CF326" s="282" t="str">
        <f>IF(F326="","",IF(OR(分岐管理シート!AK326&lt;14,分岐管理シート!AK326&gt;26,分岐管理シート!AK326&lt;分岐管理シート!AI326,分岐管理シート!AK326&lt;分岐管理シート!AJ326),"error",""))</f>
        <v/>
      </c>
      <c r="CG326" s="283" t="str">
        <f>IF(F326="","",IF(AND(AD326="－",分岐管理シート!AK326&gt;25),"error",""))</f>
        <v/>
      </c>
      <c r="CH326" s="283"/>
      <c r="CI326" s="278" t="str">
        <f>IF(F326="","",IF(分岐管理シート!AM326&lt;1,"error",""))</f>
        <v/>
      </c>
      <c r="CJ326" s="283" t="str">
        <f>IF(F326="","",IF(分岐管理シート!AN326&lt;1,"error",""))</f>
        <v/>
      </c>
      <c r="CK326" s="287" t="str">
        <f t="shared" si="41"/>
        <v/>
      </c>
      <c r="CL326" s="283" t="str">
        <f>IF(F326="","",IF(AND(SUM(分岐管理シート!AO326:AR326)&gt;180,分岐管理シート!AS326&lt;1),"error",""))</f>
        <v/>
      </c>
      <c r="CM326" s="283" t="str">
        <f>IF(F326="","",IF(AND(分岐管理シート!D326=1,分岐管理シート!BB326&gt;0,分岐管理シート!BB326&lt;7),"","error"))</f>
        <v/>
      </c>
      <c r="CN326" s="286"/>
      <c r="CO326" s="283" t="str">
        <f>IF(分岐管理シート!BP326=0,"","error")</f>
        <v/>
      </c>
      <c r="CP326" s="340" t="str">
        <f>IF(AND(F326="",SUM(分岐管理シート!D326:BB326)&gt;0),"error","")</f>
        <v/>
      </c>
    </row>
    <row r="327" spans="1:94" ht="55.05" customHeight="1">
      <c r="A327" s="29"/>
      <c r="B327" s="30"/>
      <c r="C327" s="130">
        <v>255</v>
      </c>
      <c r="D327" s="386"/>
      <c r="E327" s="386"/>
      <c r="F327" s="174"/>
      <c r="G327" s="174"/>
      <c r="H327" s="173"/>
      <c r="I327" s="174"/>
      <c r="J327" s="173"/>
      <c r="K327" s="174"/>
      <c r="L327" s="174"/>
      <c r="M327" s="174"/>
      <c r="N327" s="387"/>
      <c r="O327" s="174"/>
      <c r="P327" s="174"/>
      <c r="Q327" s="388"/>
      <c r="R327" s="389">
        <f t="shared" si="33"/>
        <v>0</v>
      </c>
      <c r="S327" s="390">
        <f t="shared" si="43"/>
        <v>0</v>
      </c>
      <c r="T327" s="391"/>
      <c r="U327" s="458"/>
      <c r="V327" s="458"/>
      <c r="W327" s="458"/>
      <c r="X327" s="458"/>
      <c r="Y327" s="391"/>
      <c r="Z327" s="391"/>
      <c r="AA327" s="173"/>
      <c r="AB327" s="174"/>
      <c r="AC327" s="392"/>
      <c r="AD327" s="392"/>
      <c r="AE327" s="392"/>
      <c r="AF327" s="393"/>
      <c r="AG327" s="393"/>
      <c r="AH327" s="393"/>
      <c r="AI327" s="173"/>
      <c r="AJ327" s="173"/>
      <c r="AK327" s="173"/>
      <c r="AL327" s="394"/>
      <c r="AM327" s="173"/>
      <c r="AN327" s="173"/>
      <c r="AO327" s="387"/>
      <c r="AP327" s="174"/>
      <c r="AQ327" s="174"/>
      <c r="AR327" s="174"/>
      <c r="AS327" s="395"/>
      <c r="AT327" s="396"/>
      <c r="AU327" s="396"/>
      <c r="AV327" s="396"/>
      <c r="AW327" s="396"/>
      <c r="AX327" s="396"/>
      <c r="AY327" s="396"/>
      <c r="AZ327" s="396"/>
      <c r="BA327" s="396"/>
      <c r="BB327" s="397"/>
      <c r="BC327" s="395"/>
      <c r="BD327" s="395"/>
      <c r="BE327" s="281" t="str">
        <f>IF(F327="","",IF(分岐管理シート!D327=1,"","error"))</f>
        <v/>
      </c>
      <c r="BF327" s="282" t="str">
        <f>IF(F327="","",IF(分岐管理シート!E327&gt;0,"","error"))</f>
        <v/>
      </c>
      <c r="BG327" s="283" t="str">
        <f>IF(F327="","",IF(分岐管理シート!G327=0,"error",""))</f>
        <v/>
      </c>
      <c r="BH327" s="283" t="str">
        <f>IF(F327="","",IF(分岐管理シート!H327=0,"error",""))</f>
        <v/>
      </c>
      <c r="BI327" s="284" t="str">
        <f>IF(F327="","",IF(分岐管理シート!I327=2,"","error"))</f>
        <v/>
      </c>
      <c r="BJ327" s="283" t="str">
        <f t="shared" si="34"/>
        <v/>
      </c>
      <c r="BK327" s="283" t="str">
        <f t="shared" si="35"/>
        <v/>
      </c>
      <c r="BL327" s="283" t="str">
        <f>IF(F327="","",IF(AND(分岐管理シート!D327=1,分岐管理シート!K327=1),"","error"))</f>
        <v/>
      </c>
      <c r="BM327" s="281" t="str">
        <f>IF(F327="","",IF(分岐管理シート!L327=2,"","error"))</f>
        <v/>
      </c>
      <c r="BN327" s="283" t="str">
        <f>IF(F327="","",IF(分岐管理シート!M327&lt;1,"error",""))</f>
        <v/>
      </c>
      <c r="BO327" s="283" t="str">
        <f>IF(F327="","",IF(AND(D327="R7_補正",分岐管理シート!M327&lt;12,分岐管理シート!M327&gt;0),"","error"))</f>
        <v/>
      </c>
      <c r="BP327" s="283" t="str">
        <f>IF(AND(分岐管理シート!M327&lt;&gt;1,SUM(分岐管理シート!N327:P327)&gt;0),"error","")</f>
        <v/>
      </c>
      <c r="BQ327" s="282" t="str">
        <f>IF(OR(AND(分岐管理シート!N327=0,OR(分岐管理シート!O327&lt;&gt;0,分岐管理シート!P327&lt;&gt;0)),AND(分岐管理シート!O327=0,分岐管理シート!P327&lt;&gt;0)),"error","")</f>
        <v/>
      </c>
      <c r="BR327" s="285" t="str" cm="1">
        <f t="array" ref="BR327">IF(SUMPRODUCT(COUNTIF(N327:P327,N327:P327))&gt;COUNTA(N327:P327),"error","")</f>
        <v/>
      </c>
      <c r="BS327" s="283" t="str">
        <f t="shared" si="36"/>
        <v/>
      </c>
      <c r="BT327" s="283" t="str">
        <f t="shared" si="37"/>
        <v/>
      </c>
      <c r="BU327" s="283" t="str">
        <f t="shared" si="38"/>
        <v/>
      </c>
      <c r="BV327" s="283" t="str">
        <f t="shared" si="39"/>
        <v/>
      </c>
      <c r="BW327" s="283" t="str">
        <f t="shared" si="42"/>
        <v/>
      </c>
      <c r="BX327" s="283" t="str">
        <f t="shared" si="40"/>
        <v/>
      </c>
      <c r="BY327" s="283" t="str">
        <f>IF(F327="","",IF(PRODUCT(分岐管理シート!AB327:'分岐管理シート'!AE327)=0,"error",""))</f>
        <v/>
      </c>
      <c r="BZ327" s="278" t="str">
        <f>IF(F327="","",IF(AND(AE327="○",分岐管理シート!AF327=0),"error",""))</f>
        <v/>
      </c>
      <c r="CA327" s="283" t="str">
        <f>IF(F327="","",IF(AND(分岐管理シート!AE327&lt;2,実施計画様式!AF327&lt;&gt;""),"error",""))</f>
        <v/>
      </c>
      <c r="CB327" s="282" t="str">
        <f>IF(F327="","",IF(AND(分岐管理シート!D327=1,分岐管理シート!AG327&gt;0,分岐管理シート!AG327&lt;24),"","error"))</f>
        <v/>
      </c>
      <c r="CC327" s="283"/>
      <c r="CD327" s="283" t="str">
        <f>IF(F327="","",IF(OR(分岐管理シート!AI327&lt;14,分岐管理シート!AI327&gt;25,分岐管理シート!AI327&gt;分岐管理シート!AJ327,分岐管理シート!AI327&gt;分岐管理シート!AK327),"error",""))</f>
        <v/>
      </c>
      <c r="CE327" s="283" t="str">
        <f>IF(F327="","",IF(OR(分岐管理シート!AJ327&lt;14,分岐管理シート!AJ327&gt;25,分岐管理シート!AJ327&lt;分岐管理シート!AI327,分岐管理シート!AJ327&gt;分岐管理シート!AK327),"error",""))</f>
        <v/>
      </c>
      <c r="CF327" s="282" t="str">
        <f>IF(F327="","",IF(OR(分岐管理シート!AK327&lt;14,分岐管理シート!AK327&gt;26,分岐管理シート!AK327&lt;分岐管理シート!AI327,分岐管理シート!AK327&lt;分岐管理シート!AJ327),"error",""))</f>
        <v/>
      </c>
      <c r="CG327" s="283" t="str">
        <f>IF(F327="","",IF(AND(AD327="－",分岐管理シート!AK327&gt;25),"error",""))</f>
        <v/>
      </c>
      <c r="CH327" s="283"/>
      <c r="CI327" s="278" t="str">
        <f>IF(F327="","",IF(分岐管理シート!AM327&lt;1,"error",""))</f>
        <v/>
      </c>
      <c r="CJ327" s="283" t="str">
        <f>IF(F327="","",IF(分岐管理シート!AN327&lt;1,"error",""))</f>
        <v/>
      </c>
      <c r="CK327" s="287" t="str">
        <f t="shared" si="41"/>
        <v/>
      </c>
      <c r="CL327" s="283" t="str">
        <f>IF(F327="","",IF(AND(SUM(分岐管理シート!AO327:AR327)&gt;180,分岐管理シート!AS327&lt;1),"error",""))</f>
        <v/>
      </c>
      <c r="CM327" s="283" t="str">
        <f>IF(F327="","",IF(AND(分岐管理シート!D327=1,分岐管理シート!BB327&gt;0,分岐管理シート!BB327&lt;7),"","error"))</f>
        <v/>
      </c>
      <c r="CN327" s="286"/>
      <c r="CO327" s="283" t="str">
        <f>IF(分岐管理シート!BP327=0,"","error")</f>
        <v/>
      </c>
      <c r="CP327" s="340" t="str">
        <f>IF(AND(F327="",SUM(分岐管理シート!D327:BB327)&gt;0),"error","")</f>
        <v/>
      </c>
    </row>
    <row r="328" spans="1:94" ht="55.05" customHeight="1">
      <c r="A328" s="29"/>
      <c r="B328" s="30"/>
      <c r="C328" s="130">
        <v>256</v>
      </c>
      <c r="D328" s="386"/>
      <c r="E328" s="386"/>
      <c r="F328" s="174"/>
      <c r="G328" s="174"/>
      <c r="H328" s="173"/>
      <c r="I328" s="174"/>
      <c r="J328" s="173"/>
      <c r="K328" s="174"/>
      <c r="L328" s="174"/>
      <c r="M328" s="174"/>
      <c r="N328" s="387"/>
      <c r="O328" s="174"/>
      <c r="P328" s="398"/>
      <c r="Q328" s="388"/>
      <c r="R328" s="389">
        <f t="shared" si="33"/>
        <v>0</v>
      </c>
      <c r="S328" s="390">
        <f t="shared" si="43"/>
        <v>0</v>
      </c>
      <c r="T328" s="391"/>
      <c r="U328" s="458"/>
      <c r="V328" s="458"/>
      <c r="W328" s="458"/>
      <c r="X328" s="458"/>
      <c r="Y328" s="391"/>
      <c r="Z328" s="391"/>
      <c r="AA328" s="173"/>
      <c r="AB328" s="174"/>
      <c r="AC328" s="392"/>
      <c r="AD328" s="392"/>
      <c r="AE328" s="392"/>
      <c r="AF328" s="393"/>
      <c r="AG328" s="393"/>
      <c r="AH328" s="393"/>
      <c r="AI328" s="173"/>
      <c r="AJ328" s="173"/>
      <c r="AK328" s="173"/>
      <c r="AL328" s="394"/>
      <c r="AM328" s="173"/>
      <c r="AN328" s="173"/>
      <c r="AO328" s="387"/>
      <c r="AP328" s="174"/>
      <c r="AQ328" s="174"/>
      <c r="AR328" s="174"/>
      <c r="AS328" s="395"/>
      <c r="AT328" s="396"/>
      <c r="AU328" s="396"/>
      <c r="AV328" s="396"/>
      <c r="AW328" s="396"/>
      <c r="AX328" s="396"/>
      <c r="AY328" s="396"/>
      <c r="AZ328" s="396"/>
      <c r="BA328" s="396"/>
      <c r="BB328" s="397"/>
      <c r="BC328" s="395"/>
      <c r="BD328" s="395"/>
      <c r="BE328" s="281" t="str">
        <f>IF(F328="","",IF(分岐管理シート!D328=1,"","error"))</f>
        <v/>
      </c>
      <c r="BF328" s="282" t="str">
        <f>IF(F328="","",IF(分岐管理シート!E328&gt;0,"","error"))</f>
        <v/>
      </c>
      <c r="BG328" s="283" t="str">
        <f>IF(F328="","",IF(分岐管理シート!G328=0,"error",""))</f>
        <v/>
      </c>
      <c r="BH328" s="283" t="str">
        <f>IF(F328="","",IF(分岐管理シート!H328=0,"error",""))</f>
        <v/>
      </c>
      <c r="BI328" s="284" t="str">
        <f>IF(F328="","",IF(分岐管理シート!I328=2,"","error"))</f>
        <v/>
      </c>
      <c r="BJ328" s="283" t="str">
        <f t="shared" si="34"/>
        <v/>
      </c>
      <c r="BK328" s="283" t="str">
        <f t="shared" si="35"/>
        <v/>
      </c>
      <c r="BL328" s="283" t="str">
        <f>IF(F328="","",IF(AND(分岐管理シート!D328=1,分岐管理シート!K328=1),"","error"))</f>
        <v/>
      </c>
      <c r="BM328" s="281" t="str">
        <f>IF(F328="","",IF(分岐管理シート!L328=2,"","error"))</f>
        <v/>
      </c>
      <c r="BN328" s="283" t="str">
        <f>IF(F328="","",IF(分岐管理シート!M328&lt;1,"error",""))</f>
        <v/>
      </c>
      <c r="BO328" s="283" t="str">
        <f>IF(F328="","",IF(AND(D328="R7_補正",分岐管理シート!M328&lt;12,分岐管理シート!M328&gt;0),"","error"))</f>
        <v/>
      </c>
      <c r="BP328" s="283" t="str">
        <f>IF(AND(分岐管理シート!M328&lt;&gt;1,SUM(分岐管理シート!N328:P328)&gt;0),"error","")</f>
        <v/>
      </c>
      <c r="BQ328" s="282" t="str">
        <f>IF(OR(AND(分岐管理シート!N328=0,OR(分岐管理シート!O328&lt;&gt;0,分岐管理シート!P328&lt;&gt;0)),AND(分岐管理シート!O328=0,分岐管理シート!P328&lt;&gt;0)),"error","")</f>
        <v/>
      </c>
      <c r="BR328" s="285" t="str" cm="1">
        <f t="array" ref="BR328">IF(SUMPRODUCT(COUNTIF(N328:P328,N328:P328))&gt;COUNTA(N328:P328),"error","")</f>
        <v/>
      </c>
      <c r="BS328" s="283" t="str">
        <f t="shared" si="36"/>
        <v/>
      </c>
      <c r="BT328" s="283" t="str">
        <f t="shared" si="37"/>
        <v/>
      </c>
      <c r="BU328" s="283" t="str">
        <f t="shared" si="38"/>
        <v/>
      </c>
      <c r="BV328" s="283" t="str">
        <f t="shared" si="39"/>
        <v/>
      </c>
      <c r="BW328" s="283" t="str">
        <f t="shared" si="42"/>
        <v/>
      </c>
      <c r="BX328" s="283" t="str">
        <f t="shared" si="40"/>
        <v/>
      </c>
      <c r="BY328" s="283" t="str">
        <f>IF(F328="","",IF(PRODUCT(分岐管理シート!AB328:'分岐管理シート'!AE328)=0,"error",""))</f>
        <v/>
      </c>
      <c r="BZ328" s="278" t="str">
        <f>IF(F328="","",IF(AND(AE328="○",分岐管理シート!AF328=0),"error",""))</f>
        <v/>
      </c>
      <c r="CA328" s="283" t="str">
        <f>IF(F328="","",IF(AND(分岐管理シート!AE328&lt;2,実施計画様式!AF328&lt;&gt;""),"error",""))</f>
        <v/>
      </c>
      <c r="CB328" s="282" t="str">
        <f>IF(F328="","",IF(AND(分岐管理シート!D328=1,分岐管理シート!AG328&gt;0,分岐管理シート!AG328&lt;24),"","error"))</f>
        <v/>
      </c>
      <c r="CC328" s="283"/>
      <c r="CD328" s="283" t="str">
        <f>IF(F328="","",IF(OR(分岐管理シート!AI328&lt;14,分岐管理シート!AI328&gt;25,分岐管理シート!AI328&gt;分岐管理シート!AJ328,分岐管理シート!AI328&gt;分岐管理シート!AK328),"error",""))</f>
        <v/>
      </c>
      <c r="CE328" s="283" t="str">
        <f>IF(F328="","",IF(OR(分岐管理シート!AJ328&lt;14,分岐管理シート!AJ328&gt;25,分岐管理シート!AJ328&lt;分岐管理シート!AI328,分岐管理シート!AJ328&gt;分岐管理シート!AK328),"error",""))</f>
        <v/>
      </c>
      <c r="CF328" s="282" t="str">
        <f>IF(F328="","",IF(OR(分岐管理シート!AK328&lt;14,分岐管理シート!AK328&gt;26,分岐管理シート!AK328&lt;分岐管理シート!AI328,分岐管理シート!AK328&lt;分岐管理シート!AJ328),"error",""))</f>
        <v/>
      </c>
      <c r="CG328" s="283" t="str">
        <f>IF(F328="","",IF(AND(AD328="－",分岐管理シート!AK328&gt;25),"error",""))</f>
        <v/>
      </c>
      <c r="CH328" s="283"/>
      <c r="CI328" s="278" t="str">
        <f>IF(F328="","",IF(分岐管理シート!AM328&lt;1,"error",""))</f>
        <v/>
      </c>
      <c r="CJ328" s="283" t="str">
        <f>IF(F328="","",IF(分岐管理シート!AN328&lt;1,"error",""))</f>
        <v/>
      </c>
      <c r="CK328" s="287" t="str">
        <f t="shared" si="41"/>
        <v/>
      </c>
      <c r="CL328" s="283" t="str">
        <f>IF(F328="","",IF(AND(SUM(分岐管理シート!AO328:AR328)&gt;180,分岐管理シート!AS328&lt;1),"error",""))</f>
        <v/>
      </c>
      <c r="CM328" s="283" t="str">
        <f>IF(F328="","",IF(AND(分岐管理シート!D328=1,分岐管理シート!BB328&gt;0,分岐管理シート!BB328&lt;7),"","error"))</f>
        <v/>
      </c>
      <c r="CN328" s="286"/>
      <c r="CO328" s="283" t="str">
        <f>IF(分岐管理シート!BP328=0,"","error")</f>
        <v/>
      </c>
      <c r="CP328" s="340" t="str">
        <f>IF(AND(F328="",SUM(分岐管理シート!D328:BB328)&gt;0),"error","")</f>
        <v/>
      </c>
    </row>
    <row r="329" spans="1:94" ht="55.05" customHeight="1">
      <c r="A329" s="29"/>
      <c r="B329" s="30"/>
      <c r="C329" s="130">
        <v>257</v>
      </c>
      <c r="D329" s="386"/>
      <c r="E329" s="386"/>
      <c r="F329" s="174"/>
      <c r="G329" s="174"/>
      <c r="H329" s="173"/>
      <c r="I329" s="174"/>
      <c r="J329" s="173"/>
      <c r="K329" s="174"/>
      <c r="L329" s="174"/>
      <c r="M329" s="174"/>
      <c r="N329" s="387"/>
      <c r="O329" s="174"/>
      <c r="P329" s="174"/>
      <c r="Q329" s="388"/>
      <c r="R329" s="389">
        <f t="shared" ref="R329:R392" si="44">S329+Y329</f>
        <v>0</v>
      </c>
      <c r="S329" s="390">
        <f t="shared" si="43"/>
        <v>0</v>
      </c>
      <c r="T329" s="391"/>
      <c r="U329" s="458"/>
      <c r="V329" s="458"/>
      <c r="W329" s="458"/>
      <c r="X329" s="458"/>
      <c r="Y329" s="391"/>
      <c r="Z329" s="391"/>
      <c r="AA329" s="173"/>
      <c r="AB329" s="174"/>
      <c r="AC329" s="392"/>
      <c r="AD329" s="392"/>
      <c r="AE329" s="392"/>
      <c r="AF329" s="393"/>
      <c r="AG329" s="393"/>
      <c r="AH329" s="393"/>
      <c r="AI329" s="173"/>
      <c r="AJ329" s="173"/>
      <c r="AK329" s="173"/>
      <c r="AL329" s="394"/>
      <c r="AM329" s="173"/>
      <c r="AN329" s="173"/>
      <c r="AO329" s="387"/>
      <c r="AP329" s="174"/>
      <c r="AQ329" s="174"/>
      <c r="AR329" s="174"/>
      <c r="AS329" s="395"/>
      <c r="AT329" s="396"/>
      <c r="AU329" s="396"/>
      <c r="AV329" s="396"/>
      <c r="AW329" s="396"/>
      <c r="AX329" s="396"/>
      <c r="AY329" s="396"/>
      <c r="AZ329" s="396"/>
      <c r="BA329" s="396"/>
      <c r="BB329" s="397"/>
      <c r="BC329" s="395"/>
      <c r="BD329" s="395"/>
      <c r="BE329" s="281" t="str">
        <f>IF(F329="","",IF(分岐管理シート!D329=1,"","error"))</f>
        <v/>
      </c>
      <c r="BF329" s="282" t="str">
        <f>IF(F329="","",IF(分岐管理シート!E329&gt;0,"","error"))</f>
        <v/>
      </c>
      <c r="BG329" s="283" t="str">
        <f>IF(F329="","",IF(分岐管理シート!G329=0,"error",""))</f>
        <v/>
      </c>
      <c r="BH329" s="283" t="str">
        <f>IF(F329="","",IF(分岐管理シート!H329=0,"error",""))</f>
        <v/>
      </c>
      <c r="BI329" s="284" t="str">
        <f>IF(F329="","",IF(分岐管理シート!I329=2,"","error"))</f>
        <v/>
      </c>
      <c r="BJ329" s="283" t="str">
        <f t="shared" ref="BJ329:BJ392" si="45">IF(F329="","",IF(J329="","error",""))</f>
        <v/>
      </c>
      <c r="BK329" s="283" t="str">
        <f t="shared" ref="BK329:BK392" si="46">IF(F329="","",IF(COUNTIF($J$73:$J$472,J329)&gt;1,"error",""))</f>
        <v/>
      </c>
      <c r="BL329" s="283" t="str">
        <f>IF(F329="","",IF(AND(分岐管理シート!D329=1,分岐管理シート!K329=1),"","error"))</f>
        <v/>
      </c>
      <c r="BM329" s="281" t="str">
        <f>IF(F329="","",IF(分岐管理シート!L329=2,"","error"))</f>
        <v/>
      </c>
      <c r="BN329" s="283" t="str">
        <f>IF(F329="","",IF(分岐管理シート!M329&lt;1,"error",""))</f>
        <v/>
      </c>
      <c r="BO329" s="283" t="str">
        <f>IF(F329="","",IF(AND(D329="R7_補正",分岐管理シート!M329&lt;12,分岐管理シート!M329&gt;0),"","error"))</f>
        <v/>
      </c>
      <c r="BP329" s="283" t="str">
        <f>IF(AND(分岐管理シート!M329&lt;&gt;1,SUM(分岐管理シート!N329:P329)&gt;0),"error","")</f>
        <v/>
      </c>
      <c r="BQ329" s="282" t="str">
        <f>IF(OR(AND(分岐管理シート!N329=0,OR(分岐管理シート!O329&lt;&gt;0,分岐管理シート!P329&lt;&gt;0)),AND(分岐管理シート!O329=0,分岐管理シート!P329&lt;&gt;0)),"error","")</f>
        <v/>
      </c>
      <c r="BR329" s="285" t="str" cm="1">
        <f t="array" ref="BR329">IF(SUMPRODUCT(COUNTIF(N329:P329,N329:P329))&gt;COUNTA(N329:P329),"error","")</f>
        <v/>
      </c>
      <c r="BS329" s="283" t="str">
        <f t="shared" ref="BS329:BS392" si="47">IF(AND(COUNTIF(M329,"*推奨*")&gt;0,Q329=""),"error","")</f>
        <v/>
      </c>
      <c r="BT329" s="283" t="str">
        <f t="shared" ref="BT329:BT392" si="48">IF(AND(COUNTIF(M329,"*推奨*")=0,Q329&lt;&gt;""),"error","")</f>
        <v/>
      </c>
      <c r="BU329" s="283" t="str">
        <f t="shared" ref="BU329:BU392" si="49">IF(F329="","",IF(AND(T329&gt;0,Y329&gt;=0,R329=S329+Y329,S329=T329),"","error"))</f>
        <v/>
      </c>
      <c r="BV329" s="283" t="str">
        <f t="shared" ref="BV329:BV392" si="50">IF(F329="","",IF(S329=INT(S329),"","error"))</f>
        <v/>
      </c>
      <c r="BW329" s="283" t="str">
        <f t="shared" si="42"/>
        <v/>
      </c>
      <c r="BX329" s="283" t="str">
        <f t="shared" ref="BX329:BX392" si="51">IF(F329="","",IF(AA329="","error",""))</f>
        <v/>
      </c>
      <c r="BY329" s="283" t="str">
        <f>IF(F329="","",IF(PRODUCT(分岐管理シート!AB329:'分岐管理シート'!AE329)=0,"error",""))</f>
        <v/>
      </c>
      <c r="BZ329" s="278" t="str">
        <f>IF(F329="","",IF(AND(AE329="○",分岐管理シート!AF329=0),"error",""))</f>
        <v/>
      </c>
      <c r="CA329" s="283" t="str">
        <f>IF(F329="","",IF(AND(分岐管理シート!AE329&lt;2,実施計画様式!AF329&lt;&gt;""),"error",""))</f>
        <v/>
      </c>
      <c r="CB329" s="282" t="str">
        <f>IF(F329="","",IF(AND(分岐管理シート!D329=1,分岐管理シート!AG329&gt;0,分岐管理シート!AG329&lt;24),"","error"))</f>
        <v/>
      </c>
      <c r="CC329" s="283"/>
      <c r="CD329" s="283" t="str">
        <f>IF(F329="","",IF(OR(分岐管理シート!AI329&lt;14,分岐管理シート!AI329&gt;25,分岐管理シート!AI329&gt;分岐管理シート!AJ329,分岐管理シート!AI329&gt;分岐管理シート!AK329),"error",""))</f>
        <v/>
      </c>
      <c r="CE329" s="283" t="str">
        <f>IF(F329="","",IF(OR(分岐管理シート!AJ329&lt;14,分岐管理シート!AJ329&gt;25,分岐管理シート!AJ329&lt;分岐管理シート!AI329,分岐管理シート!AJ329&gt;分岐管理シート!AK329),"error",""))</f>
        <v/>
      </c>
      <c r="CF329" s="282" t="str">
        <f>IF(F329="","",IF(OR(分岐管理シート!AK329&lt;14,分岐管理シート!AK329&gt;26,分岐管理シート!AK329&lt;分岐管理シート!AI329,分岐管理シート!AK329&lt;分岐管理シート!AJ329),"error",""))</f>
        <v/>
      </c>
      <c r="CG329" s="283" t="str">
        <f>IF(F329="","",IF(AND(AD329="－",分岐管理シート!AK329&gt;25),"error",""))</f>
        <v/>
      </c>
      <c r="CH329" s="283"/>
      <c r="CI329" s="278" t="str">
        <f>IF(F329="","",IF(分岐管理シート!AM329&lt;1,"error",""))</f>
        <v/>
      </c>
      <c r="CJ329" s="283" t="str">
        <f>IF(F329="","",IF(分岐管理シート!AN329&lt;1,"error",""))</f>
        <v/>
      </c>
      <c r="CK329" s="287" t="str">
        <f t="shared" ref="CK329:CK392" si="52">IF(F329="","",IF(COUNTA(AO329:AR329)&gt;0,"","error"))</f>
        <v/>
      </c>
      <c r="CL329" s="283" t="str">
        <f>IF(F329="","",IF(AND(SUM(分岐管理シート!AO329:AR329)&gt;180,分岐管理シート!AS329&lt;1),"error",""))</f>
        <v/>
      </c>
      <c r="CM329" s="283" t="str">
        <f>IF(F329="","",IF(AND(分岐管理シート!D329=1,分岐管理シート!BB329&gt;0,分岐管理シート!BB329&lt;7),"","error"))</f>
        <v/>
      </c>
      <c r="CN329" s="286"/>
      <c r="CO329" s="283" t="str">
        <f>IF(分岐管理シート!BP329=0,"","error")</f>
        <v/>
      </c>
      <c r="CP329" s="340" t="str">
        <f>IF(AND(F329="",SUM(分岐管理シート!D329:BB329)&gt;0),"error","")</f>
        <v/>
      </c>
    </row>
    <row r="330" spans="1:94" ht="55.05" customHeight="1">
      <c r="A330" s="29"/>
      <c r="B330" s="30"/>
      <c r="C330" s="130">
        <v>258</v>
      </c>
      <c r="D330" s="386"/>
      <c r="E330" s="386"/>
      <c r="F330" s="174"/>
      <c r="G330" s="174"/>
      <c r="H330" s="173"/>
      <c r="I330" s="174"/>
      <c r="J330" s="173"/>
      <c r="K330" s="174"/>
      <c r="L330" s="174"/>
      <c r="M330" s="174"/>
      <c r="N330" s="387"/>
      <c r="O330" s="174"/>
      <c r="P330" s="174"/>
      <c r="Q330" s="388"/>
      <c r="R330" s="389">
        <f t="shared" si="44"/>
        <v>0</v>
      </c>
      <c r="S330" s="390">
        <f t="shared" si="43"/>
        <v>0</v>
      </c>
      <c r="T330" s="391"/>
      <c r="U330" s="458"/>
      <c r="V330" s="458"/>
      <c r="W330" s="458"/>
      <c r="X330" s="458"/>
      <c r="Y330" s="391"/>
      <c r="Z330" s="391"/>
      <c r="AA330" s="173"/>
      <c r="AB330" s="174"/>
      <c r="AC330" s="392"/>
      <c r="AD330" s="392"/>
      <c r="AE330" s="392"/>
      <c r="AF330" s="393"/>
      <c r="AG330" s="393"/>
      <c r="AH330" s="393"/>
      <c r="AI330" s="173"/>
      <c r="AJ330" s="173"/>
      <c r="AK330" s="173"/>
      <c r="AL330" s="394"/>
      <c r="AM330" s="173"/>
      <c r="AN330" s="173"/>
      <c r="AO330" s="387"/>
      <c r="AP330" s="174"/>
      <c r="AQ330" s="174"/>
      <c r="AR330" s="174"/>
      <c r="AS330" s="395"/>
      <c r="AT330" s="396"/>
      <c r="AU330" s="396"/>
      <c r="AV330" s="396"/>
      <c r="AW330" s="396"/>
      <c r="AX330" s="396"/>
      <c r="AY330" s="396"/>
      <c r="AZ330" s="396"/>
      <c r="BA330" s="396"/>
      <c r="BB330" s="397"/>
      <c r="BC330" s="395"/>
      <c r="BD330" s="395"/>
      <c r="BE330" s="281" t="str">
        <f>IF(F330="","",IF(分岐管理シート!D330=1,"","error"))</f>
        <v/>
      </c>
      <c r="BF330" s="282" t="str">
        <f>IF(F330="","",IF(分岐管理シート!E330&gt;0,"","error"))</f>
        <v/>
      </c>
      <c r="BG330" s="283" t="str">
        <f>IF(F330="","",IF(分岐管理シート!G330=0,"error",""))</f>
        <v/>
      </c>
      <c r="BH330" s="283" t="str">
        <f>IF(F330="","",IF(分岐管理シート!H330=0,"error",""))</f>
        <v/>
      </c>
      <c r="BI330" s="284" t="str">
        <f>IF(F330="","",IF(分岐管理シート!I330=2,"","error"))</f>
        <v/>
      </c>
      <c r="BJ330" s="283" t="str">
        <f t="shared" si="45"/>
        <v/>
      </c>
      <c r="BK330" s="283" t="str">
        <f t="shared" si="46"/>
        <v/>
      </c>
      <c r="BL330" s="283" t="str">
        <f>IF(F330="","",IF(AND(分岐管理シート!D330=1,分岐管理シート!K330=1),"","error"))</f>
        <v/>
      </c>
      <c r="BM330" s="281" t="str">
        <f>IF(F330="","",IF(分岐管理シート!L330=2,"","error"))</f>
        <v/>
      </c>
      <c r="BN330" s="283" t="str">
        <f>IF(F330="","",IF(分岐管理シート!M330&lt;1,"error",""))</f>
        <v/>
      </c>
      <c r="BO330" s="283" t="str">
        <f>IF(F330="","",IF(AND(D330="R7_補正",分岐管理シート!M330&lt;12,分岐管理シート!M330&gt;0),"","error"))</f>
        <v/>
      </c>
      <c r="BP330" s="283" t="str">
        <f>IF(AND(分岐管理シート!M330&lt;&gt;1,SUM(分岐管理シート!N330:P330)&gt;0),"error","")</f>
        <v/>
      </c>
      <c r="BQ330" s="282" t="str">
        <f>IF(OR(AND(分岐管理シート!N330=0,OR(分岐管理シート!O330&lt;&gt;0,分岐管理シート!P330&lt;&gt;0)),AND(分岐管理シート!O330=0,分岐管理シート!P330&lt;&gt;0)),"error","")</f>
        <v/>
      </c>
      <c r="BR330" s="285" t="str" cm="1">
        <f t="array" ref="BR330">IF(SUMPRODUCT(COUNTIF(N330:P330,N330:P330))&gt;COUNTA(N330:P330),"error","")</f>
        <v/>
      </c>
      <c r="BS330" s="283" t="str">
        <f t="shared" si="47"/>
        <v/>
      </c>
      <c r="BT330" s="283" t="str">
        <f t="shared" si="48"/>
        <v/>
      </c>
      <c r="BU330" s="283" t="str">
        <f t="shared" si="49"/>
        <v/>
      </c>
      <c r="BV330" s="283" t="str">
        <f t="shared" si="50"/>
        <v/>
      </c>
      <c r="BW330" s="283" t="str">
        <f t="shared" si="42"/>
        <v/>
      </c>
      <c r="BX330" s="283" t="str">
        <f t="shared" si="51"/>
        <v/>
      </c>
      <c r="BY330" s="283" t="str">
        <f>IF(F330="","",IF(PRODUCT(分岐管理シート!AB330:'分岐管理シート'!AE330)=0,"error",""))</f>
        <v/>
      </c>
      <c r="BZ330" s="278" t="str">
        <f>IF(F330="","",IF(AND(AE330="○",分岐管理シート!AF330=0),"error",""))</f>
        <v/>
      </c>
      <c r="CA330" s="283" t="str">
        <f>IF(F330="","",IF(AND(分岐管理シート!AE330&lt;2,実施計画様式!AF330&lt;&gt;""),"error",""))</f>
        <v/>
      </c>
      <c r="CB330" s="282" t="str">
        <f>IF(F330="","",IF(AND(分岐管理シート!D330=1,分岐管理シート!AG330&gt;0,分岐管理シート!AG330&lt;24),"","error"))</f>
        <v/>
      </c>
      <c r="CC330" s="283"/>
      <c r="CD330" s="283" t="str">
        <f>IF(F330="","",IF(OR(分岐管理シート!AI330&lt;14,分岐管理シート!AI330&gt;25,分岐管理シート!AI330&gt;分岐管理シート!AJ330,分岐管理シート!AI330&gt;分岐管理シート!AK330),"error",""))</f>
        <v/>
      </c>
      <c r="CE330" s="283" t="str">
        <f>IF(F330="","",IF(OR(分岐管理シート!AJ330&lt;14,分岐管理シート!AJ330&gt;25,分岐管理シート!AJ330&lt;分岐管理シート!AI330,分岐管理シート!AJ330&gt;分岐管理シート!AK330),"error",""))</f>
        <v/>
      </c>
      <c r="CF330" s="282" t="str">
        <f>IF(F330="","",IF(OR(分岐管理シート!AK330&lt;14,分岐管理シート!AK330&gt;26,分岐管理シート!AK330&lt;分岐管理シート!AI330,分岐管理シート!AK330&lt;分岐管理シート!AJ330),"error",""))</f>
        <v/>
      </c>
      <c r="CG330" s="283" t="str">
        <f>IF(F330="","",IF(AND(AD330="－",分岐管理シート!AK330&gt;25),"error",""))</f>
        <v/>
      </c>
      <c r="CH330" s="283"/>
      <c r="CI330" s="278" t="str">
        <f>IF(F330="","",IF(分岐管理シート!AM330&lt;1,"error",""))</f>
        <v/>
      </c>
      <c r="CJ330" s="283" t="str">
        <f>IF(F330="","",IF(分岐管理シート!AN330&lt;1,"error",""))</f>
        <v/>
      </c>
      <c r="CK330" s="287" t="str">
        <f t="shared" si="52"/>
        <v/>
      </c>
      <c r="CL330" s="283" t="str">
        <f>IF(F330="","",IF(AND(SUM(分岐管理シート!AO330:AR330)&gt;180,分岐管理シート!AS330&lt;1),"error",""))</f>
        <v/>
      </c>
      <c r="CM330" s="283" t="str">
        <f>IF(F330="","",IF(AND(分岐管理シート!D330=1,分岐管理シート!BB330&gt;0,分岐管理シート!BB330&lt;7),"","error"))</f>
        <v/>
      </c>
      <c r="CN330" s="286"/>
      <c r="CO330" s="283" t="str">
        <f>IF(分岐管理シート!BP330=0,"","error")</f>
        <v/>
      </c>
      <c r="CP330" s="340" t="str">
        <f>IF(AND(F330="",SUM(分岐管理シート!D330:BB330)&gt;0),"error","")</f>
        <v/>
      </c>
    </row>
    <row r="331" spans="1:94" ht="55.05" customHeight="1">
      <c r="A331" s="29"/>
      <c r="B331" s="30"/>
      <c r="C331" s="130">
        <v>259</v>
      </c>
      <c r="D331" s="386"/>
      <c r="E331" s="386"/>
      <c r="F331" s="174"/>
      <c r="G331" s="174"/>
      <c r="H331" s="173"/>
      <c r="I331" s="174"/>
      <c r="J331" s="173"/>
      <c r="K331" s="174"/>
      <c r="L331" s="174"/>
      <c r="M331" s="174"/>
      <c r="N331" s="387"/>
      <c r="O331" s="174"/>
      <c r="P331" s="398"/>
      <c r="Q331" s="388"/>
      <c r="R331" s="389">
        <f t="shared" si="44"/>
        <v>0</v>
      </c>
      <c r="S331" s="390">
        <f t="shared" si="43"/>
        <v>0</v>
      </c>
      <c r="T331" s="391"/>
      <c r="U331" s="458"/>
      <c r="V331" s="458"/>
      <c r="W331" s="458"/>
      <c r="X331" s="458"/>
      <c r="Y331" s="391"/>
      <c r="Z331" s="391"/>
      <c r="AA331" s="173"/>
      <c r="AB331" s="174"/>
      <c r="AC331" s="392"/>
      <c r="AD331" s="392"/>
      <c r="AE331" s="392"/>
      <c r="AF331" s="393"/>
      <c r="AG331" s="393"/>
      <c r="AH331" s="393"/>
      <c r="AI331" s="173"/>
      <c r="AJ331" s="173"/>
      <c r="AK331" s="173"/>
      <c r="AL331" s="394"/>
      <c r="AM331" s="173"/>
      <c r="AN331" s="173"/>
      <c r="AO331" s="387"/>
      <c r="AP331" s="174"/>
      <c r="AQ331" s="174"/>
      <c r="AR331" s="174"/>
      <c r="AS331" s="395"/>
      <c r="AT331" s="396"/>
      <c r="AU331" s="396"/>
      <c r="AV331" s="396"/>
      <c r="AW331" s="396"/>
      <c r="AX331" s="396"/>
      <c r="AY331" s="396"/>
      <c r="AZ331" s="396"/>
      <c r="BA331" s="396"/>
      <c r="BB331" s="397"/>
      <c r="BC331" s="395"/>
      <c r="BD331" s="395"/>
      <c r="BE331" s="281" t="str">
        <f>IF(F331="","",IF(分岐管理シート!D331=1,"","error"))</f>
        <v/>
      </c>
      <c r="BF331" s="282" t="str">
        <f>IF(F331="","",IF(分岐管理シート!E331&gt;0,"","error"))</f>
        <v/>
      </c>
      <c r="BG331" s="283" t="str">
        <f>IF(F331="","",IF(分岐管理シート!G331=0,"error",""))</f>
        <v/>
      </c>
      <c r="BH331" s="283" t="str">
        <f>IF(F331="","",IF(分岐管理シート!H331=0,"error",""))</f>
        <v/>
      </c>
      <c r="BI331" s="284" t="str">
        <f>IF(F331="","",IF(分岐管理シート!I331=2,"","error"))</f>
        <v/>
      </c>
      <c r="BJ331" s="283" t="str">
        <f t="shared" si="45"/>
        <v/>
      </c>
      <c r="BK331" s="283" t="str">
        <f t="shared" si="46"/>
        <v/>
      </c>
      <c r="BL331" s="283" t="str">
        <f>IF(F331="","",IF(AND(分岐管理シート!D331=1,分岐管理シート!K331=1),"","error"))</f>
        <v/>
      </c>
      <c r="BM331" s="281" t="str">
        <f>IF(F331="","",IF(分岐管理シート!L331=2,"","error"))</f>
        <v/>
      </c>
      <c r="BN331" s="283" t="str">
        <f>IF(F331="","",IF(分岐管理シート!M331&lt;1,"error",""))</f>
        <v/>
      </c>
      <c r="BO331" s="283" t="str">
        <f>IF(F331="","",IF(AND(D331="R7_補正",分岐管理シート!M331&lt;12,分岐管理シート!M331&gt;0),"","error"))</f>
        <v/>
      </c>
      <c r="BP331" s="283" t="str">
        <f>IF(AND(分岐管理シート!M331&lt;&gt;1,SUM(分岐管理シート!N331:P331)&gt;0),"error","")</f>
        <v/>
      </c>
      <c r="BQ331" s="282" t="str">
        <f>IF(OR(AND(分岐管理シート!N331=0,OR(分岐管理シート!O331&lt;&gt;0,分岐管理シート!P331&lt;&gt;0)),AND(分岐管理シート!O331=0,分岐管理シート!P331&lt;&gt;0)),"error","")</f>
        <v/>
      </c>
      <c r="BR331" s="285" t="str" cm="1">
        <f t="array" ref="BR331">IF(SUMPRODUCT(COUNTIF(N331:P331,N331:P331))&gt;COUNTA(N331:P331),"error","")</f>
        <v/>
      </c>
      <c r="BS331" s="283" t="str">
        <f t="shared" si="47"/>
        <v/>
      </c>
      <c r="BT331" s="283" t="str">
        <f t="shared" si="48"/>
        <v/>
      </c>
      <c r="BU331" s="283" t="str">
        <f t="shared" si="49"/>
        <v/>
      </c>
      <c r="BV331" s="283" t="str">
        <f t="shared" si="50"/>
        <v/>
      </c>
      <c r="BW331" s="283" t="str">
        <f t="shared" ref="BW331:BW394" si="53">IF(F330="","",IF(R330&lt;Z330,"error",""))</f>
        <v/>
      </c>
      <c r="BX331" s="283" t="str">
        <f t="shared" si="51"/>
        <v/>
      </c>
      <c r="BY331" s="283" t="str">
        <f>IF(F331="","",IF(PRODUCT(分岐管理シート!AB331:'分岐管理シート'!AE331)=0,"error",""))</f>
        <v/>
      </c>
      <c r="BZ331" s="278" t="str">
        <f>IF(F331="","",IF(AND(AE331="○",分岐管理シート!AF331=0),"error",""))</f>
        <v/>
      </c>
      <c r="CA331" s="283" t="str">
        <f>IF(F331="","",IF(AND(分岐管理シート!AE331&lt;2,実施計画様式!AF331&lt;&gt;""),"error",""))</f>
        <v/>
      </c>
      <c r="CB331" s="282" t="str">
        <f>IF(F331="","",IF(AND(分岐管理シート!D331=1,分岐管理シート!AG331&gt;0,分岐管理シート!AG331&lt;24),"","error"))</f>
        <v/>
      </c>
      <c r="CC331" s="283"/>
      <c r="CD331" s="283" t="str">
        <f>IF(F331="","",IF(OR(分岐管理シート!AI331&lt;14,分岐管理シート!AI331&gt;25,分岐管理シート!AI331&gt;分岐管理シート!AJ331,分岐管理シート!AI331&gt;分岐管理シート!AK331),"error",""))</f>
        <v/>
      </c>
      <c r="CE331" s="283" t="str">
        <f>IF(F331="","",IF(OR(分岐管理シート!AJ331&lt;14,分岐管理シート!AJ331&gt;25,分岐管理シート!AJ331&lt;分岐管理シート!AI331,分岐管理シート!AJ331&gt;分岐管理シート!AK331),"error",""))</f>
        <v/>
      </c>
      <c r="CF331" s="282" t="str">
        <f>IF(F331="","",IF(OR(分岐管理シート!AK331&lt;14,分岐管理シート!AK331&gt;26,分岐管理シート!AK331&lt;分岐管理シート!AI331,分岐管理シート!AK331&lt;分岐管理シート!AJ331),"error",""))</f>
        <v/>
      </c>
      <c r="CG331" s="283" t="str">
        <f>IF(F331="","",IF(AND(AD331="－",分岐管理シート!AK331&gt;25),"error",""))</f>
        <v/>
      </c>
      <c r="CH331" s="283"/>
      <c r="CI331" s="278" t="str">
        <f>IF(F331="","",IF(分岐管理シート!AM331&lt;1,"error",""))</f>
        <v/>
      </c>
      <c r="CJ331" s="283" t="str">
        <f>IF(F331="","",IF(分岐管理シート!AN331&lt;1,"error",""))</f>
        <v/>
      </c>
      <c r="CK331" s="287" t="str">
        <f t="shared" si="52"/>
        <v/>
      </c>
      <c r="CL331" s="283" t="str">
        <f>IF(F331="","",IF(AND(SUM(分岐管理シート!AO331:AR331)&gt;180,分岐管理シート!AS331&lt;1),"error",""))</f>
        <v/>
      </c>
      <c r="CM331" s="283" t="str">
        <f>IF(F331="","",IF(AND(分岐管理シート!D331=1,分岐管理シート!BB331&gt;0,分岐管理シート!BB331&lt;7),"","error"))</f>
        <v/>
      </c>
      <c r="CN331" s="286"/>
      <c r="CO331" s="283" t="str">
        <f>IF(分岐管理シート!BP331=0,"","error")</f>
        <v/>
      </c>
      <c r="CP331" s="340" t="str">
        <f>IF(AND(F331="",SUM(分岐管理シート!D331:BB331)&gt;0),"error","")</f>
        <v/>
      </c>
    </row>
    <row r="332" spans="1:94" ht="55.05" customHeight="1">
      <c r="A332" s="29"/>
      <c r="B332" s="30"/>
      <c r="C332" s="130">
        <v>260</v>
      </c>
      <c r="D332" s="386"/>
      <c r="E332" s="386"/>
      <c r="F332" s="174"/>
      <c r="G332" s="174"/>
      <c r="H332" s="173"/>
      <c r="I332" s="174"/>
      <c r="J332" s="173"/>
      <c r="K332" s="174"/>
      <c r="L332" s="174"/>
      <c r="M332" s="174"/>
      <c r="N332" s="387"/>
      <c r="O332" s="174"/>
      <c r="P332" s="174"/>
      <c r="Q332" s="388"/>
      <c r="R332" s="389">
        <f t="shared" si="44"/>
        <v>0</v>
      </c>
      <c r="S332" s="390">
        <f t="shared" ref="S332:S395" si="54">T332</f>
        <v>0</v>
      </c>
      <c r="T332" s="391"/>
      <c r="U332" s="458"/>
      <c r="V332" s="458"/>
      <c r="W332" s="458"/>
      <c r="X332" s="458"/>
      <c r="Y332" s="391"/>
      <c r="Z332" s="391"/>
      <c r="AA332" s="173"/>
      <c r="AB332" s="174"/>
      <c r="AC332" s="392"/>
      <c r="AD332" s="392"/>
      <c r="AE332" s="392"/>
      <c r="AF332" s="393"/>
      <c r="AG332" s="393"/>
      <c r="AH332" s="393"/>
      <c r="AI332" s="173"/>
      <c r="AJ332" s="173"/>
      <c r="AK332" s="173"/>
      <c r="AL332" s="394"/>
      <c r="AM332" s="173"/>
      <c r="AN332" s="173"/>
      <c r="AO332" s="387"/>
      <c r="AP332" s="174"/>
      <c r="AQ332" s="174"/>
      <c r="AR332" s="174"/>
      <c r="AS332" s="395"/>
      <c r="AT332" s="396"/>
      <c r="AU332" s="396"/>
      <c r="AV332" s="396"/>
      <c r="AW332" s="396"/>
      <c r="AX332" s="396"/>
      <c r="AY332" s="396"/>
      <c r="AZ332" s="396"/>
      <c r="BA332" s="396"/>
      <c r="BB332" s="397"/>
      <c r="BC332" s="395"/>
      <c r="BD332" s="395"/>
      <c r="BE332" s="281" t="str">
        <f>IF(F332="","",IF(分岐管理シート!D332=1,"","error"))</f>
        <v/>
      </c>
      <c r="BF332" s="282" t="str">
        <f>IF(F332="","",IF(分岐管理シート!E332&gt;0,"","error"))</f>
        <v/>
      </c>
      <c r="BG332" s="283" t="str">
        <f>IF(F332="","",IF(分岐管理シート!G332=0,"error",""))</f>
        <v/>
      </c>
      <c r="BH332" s="283" t="str">
        <f>IF(F332="","",IF(分岐管理シート!H332=0,"error",""))</f>
        <v/>
      </c>
      <c r="BI332" s="284" t="str">
        <f>IF(F332="","",IF(分岐管理シート!I332=2,"","error"))</f>
        <v/>
      </c>
      <c r="BJ332" s="283" t="str">
        <f t="shared" si="45"/>
        <v/>
      </c>
      <c r="BK332" s="283" t="str">
        <f t="shared" si="46"/>
        <v/>
      </c>
      <c r="BL332" s="283" t="str">
        <f>IF(F332="","",IF(AND(分岐管理シート!D332=1,分岐管理シート!K332=1),"","error"))</f>
        <v/>
      </c>
      <c r="BM332" s="281" t="str">
        <f>IF(F332="","",IF(分岐管理シート!L332=2,"","error"))</f>
        <v/>
      </c>
      <c r="BN332" s="283" t="str">
        <f>IF(F332="","",IF(分岐管理シート!M332&lt;1,"error",""))</f>
        <v/>
      </c>
      <c r="BO332" s="283" t="str">
        <f>IF(F332="","",IF(AND(D332="R7_補正",分岐管理シート!M332&lt;12,分岐管理シート!M332&gt;0),"","error"))</f>
        <v/>
      </c>
      <c r="BP332" s="283" t="str">
        <f>IF(AND(分岐管理シート!M332&lt;&gt;1,SUM(分岐管理シート!N332:P332)&gt;0),"error","")</f>
        <v/>
      </c>
      <c r="BQ332" s="282" t="str">
        <f>IF(OR(AND(分岐管理シート!N332=0,OR(分岐管理シート!O332&lt;&gt;0,分岐管理シート!P332&lt;&gt;0)),AND(分岐管理シート!O332=0,分岐管理シート!P332&lt;&gt;0)),"error","")</f>
        <v/>
      </c>
      <c r="BR332" s="285" t="str" cm="1">
        <f t="array" ref="BR332">IF(SUMPRODUCT(COUNTIF(N332:P332,N332:P332))&gt;COUNTA(N332:P332),"error","")</f>
        <v/>
      </c>
      <c r="BS332" s="283" t="str">
        <f t="shared" si="47"/>
        <v/>
      </c>
      <c r="BT332" s="283" t="str">
        <f t="shared" si="48"/>
        <v/>
      </c>
      <c r="BU332" s="283" t="str">
        <f t="shared" si="49"/>
        <v/>
      </c>
      <c r="BV332" s="283" t="str">
        <f t="shared" si="50"/>
        <v/>
      </c>
      <c r="BW332" s="283" t="str">
        <f t="shared" si="53"/>
        <v/>
      </c>
      <c r="BX332" s="283" t="str">
        <f t="shared" si="51"/>
        <v/>
      </c>
      <c r="BY332" s="283" t="str">
        <f>IF(F332="","",IF(PRODUCT(分岐管理シート!AB332:'分岐管理シート'!AE332)=0,"error",""))</f>
        <v/>
      </c>
      <c r="BZ332" s="278" t="str">
        <f>IF(F332="","",IF(AND(AE332="○",分岐管理シート!AF332=0),"error",""))</f>
        <v/>
      </c>
      <c r="CA332" s="283" t="str">
        <f>IF(F332="","",IF(AND(分岐管理シート!AE332&lt;2,実施計画様式!AF332&lt;&gt;""),"error",""))</f>
        <v/>
      </c>
      <c r="CB332" s="282" t="str">
        <f>IF(F332="","",IF(AND(分岐管理シート!D332=1,分岐管理シート!AG332&gt;0,分岐管理シート!AG332&lt;24),"","error"))</f>
        <v/>
      </c>
      <c r="CC332" s="283"/>
      <c r="CD332" s="283" t="str">
        <f>IF(F332="","",IF(OR(分岐管理シート!AI332&lt;14,分岐管理シート!AI332&gt;25,分岐管理シート!AI332&gt;分岐管理シート!AJ332,分岐管理シート!AI332&gt;分岐管理シート!AK332),"error",""))</f>
        <v/>
      </c>
      <c r="CE332" s="283" t="str">
        <f>IF(F332="","",IF(OR(分岐管理シート!AJ332&lt;14,分岐管理シート!AJ332&gt;25,分岐管理シート!AJ332&lt;分岐管理シート!AI332,分岐管理シート!AJ332&gt;分岐管理シート!AK332),"error",""))</f>
        <v/>
      </c>
      <c r="CF332" s="282" t="str">
        <f>IF(F332="","",IF(OR(分岐管理シート!AK332&lt;14,分岐管理シート!AK332&gt;26,分岐管理シート!AK332&lt;分岐管理シート!AI332,分岐管理シート!AK332&lt;分岐管理シート!AJ332),"error",""))</f>
        <v/>
      </c>
      <c r="CG332" s="283" t="str">
        <f>IF(F332="","",IF(AND(AD332="－",分岐管理シート!AK332&gt;25),"error",""))</f>
        <v/>
      </c>
      <c r="CH332" s="283"/>
      <c r="CI332" s="278" t="str">
        <f>IF(F332="","",IF(分岐管理シート!AM332&lt;1,"error",""))</f>
        <v/>
      </c>
      <c r="CJ332" s="283" t="str">
        <f>IF(F332="","",IF(分岐管理シート!AN332&lt;1,"error",""))</f>
        <v/>
      </c>
      <c r="CK332" s="287" t="str">
        <f t="shared" si="52"/>
        <v/>
      </c>
      <c r="CL332" s="283" t="str">
        <f>IF(F332="","",IF(AND(SUM(分岐管理シート!AO332:AR332)&gt;180,分岐管理シート!AS332&lt;1),"error",""))</f>
        <v/>
      </c>
      <c r="CM332" s="283" t="str">
        <f>IF(F332="","",IF(AND(分岐管理シート!D332=1,分岐管理シート!BB332&gt;0,分岐管理シート!BB332&lt;7),"","error"))</f>
        <v/>
      </c>
      <c r="CN332" s="286"/>
      <c r="CO332" s="283" t="str">
        <f>IF(分岐管理シート!BP332=0,"","error")</f>
        <v/>
      </c>
      <c r="CP332" s="340" t="str">
        <f>IF(AND(F332="",SUM(分岐管理シート!D332:BB332)&gt;0),"error","")</f>
        <v/>
      </c>
    </row>
    <row r="333" spans="1:94" ht="55.05" customHeight="1">
      <c r="A333" s="29"/>
      <c r="B333" s="30"/>
      <c r="C333" s="130">
        <v>261</v>
      </c>
      <c r="D333" s="386"/>
      <c r="E333" s="386"/>
      <c r="F333" s="174"/>
      <c r="G333" s="174"/>
      <c r="H333" s="173"/>
      <c r="I333" s="174"/>
      <c r="J333" s="173"/>
      <c r="K333" s="174"/>
      <c r="L333" s="174"/>
      <c r="M333" s="174"/>
      <c r="N333" s="387"/>
      <c r="O333" s="174"/>
      <c r="P333" s="174"/>
      <c r="Q333" s="388"/>
      <c r="R333" s="389">
        <f t="shared" si="44"/>
        <v>0</v>
      </c>
      <c r="S333" s="390">
        <f t="shared" si="54"/>
        <v>0</v>
      </c>
      <c r="T333" s="391"/>
      <c r="U333" s="458"/>
      <c r="V333" s="458"/>
      <c r="W333" s="458"/>
      <c r="X333" s="458"/>
      <c r="Y333" s="391"/>
      <c r="Z333" s="391"/>
      <c r="AA333" s="173"/>
      <c r="AB333" s="174"/>
      <c r="AC333" s="392"/>
      <c r="AD333" s="392"/>
      <c r="AE333" s="392"/>
      <c r="AF333" s="393"/>
      <c r="AG333" s="393"/>
      <c r="AH333" s="393"/>
      <c r="AI333" s="173"/>
      <c r="AJ333" s="173"/>
      <c r="AK333" s="173"/>
      <c r="AL333" s="394"/>
      <c r="AM333" s="173"/>
      <c r="AN333" s="173"/>
      <c r="AO333" s="387"/>
      <c r="AP333" s="174"/>
      <c r="AQ333" s="174"/>
      <c r="AR333" s="174"/>
      <c r="AS333" s="395"/>
      <c r="AT333" s="396"/>
      <c r="AU333" s="396"/>
      <c r="AV333" s="396"/>
      <c r="AW333" s="396"/>
      <c r="AX333" s="396"/>
      <c r="AY333" s="396"/>
      <c r="AZ333" s="396"/>
      <c r="BA333" s="396"/>
      <c r="BB333" s="397"/>
      <c r="BC333" s="395"/>
      <c r="BD333" s="395"/>
      <c r="BE333" s="281" t="str">
        <f>IF(F333="","",IF(分岐管理シート!D333=1,"","error"))</f>
        <v/>
      </c>
      <c r="BF333" s="282" t="str">
        <f>IF(F333="","",IF(分岐管理シート!E333&gt;0,"","error"))</f>
        <v/>
      </c>
      <c r="BG333" s="283" t="str">
        <f>IF(F333="","",IF(分岐管理シート!G333=0,"error",""))</f>
        <v/>
      </c>
      <c r="BH333" s="283" t="str">
        <f>IF(F333="","",IF(分岐管理シート!H333=0,"error",""))</f>
        <v/>
      </c>
      <c r="BI333" s="284" t="str">
        <f>IF(F333="","",IF(分岐管理シート!I333=2,"","error"))</f>
        <v/>
      </c>
      <c r="BJ333" s="283" t="str">
        <f t="shared" si="45"/>
        <v/>
      </c>
      <c r="BK333" s="283" t="str">
        <f t="shared" si="46"/>
        <v/>
      </c>
      <c r="BL333" s="283" t="str">
        <f>IF(F333="","",IF(AND(分岐管理シート!D333=1,分岐管理シート!K333=1),"","error"))</f>
        <v/>
      </c>
      <c r="BM333" s="281" t="str">
        <f>IF(F333="","",IF(分岐管理シート!L333=2,"","error"))</f>
        <v/>
      </c>
      <c r="BN333" s="283" t="str">
        <f>IF(F333="","",IF(分岐管理シート!M333&lt;1,"error",""))</f>
        <v/>
      </c>
      <c r="BO333" s="283" t="str">
        <f>IF(F333="","",IF(AND(D333="R7_補正",分岐管理シート!M333&lt;12,分岐管理シート!M333&gt;0),"","error"))</f>
        <v/>
      </c>
      <c r="BP333" s="283" t="str">
        <f>IF(AND(分岐管理シート!M333&lt;&gt;1,SUM(分岐管理シート!N333:P333)&gt;0),"error","")</f>
        <v/>
      </c>
      <c r="BQ333" s="282" t="str">
        <f>IF(OR(AND(分岐管理シート!N333=0,OR(分岐管理シート!O333&lt;&gt;0,分岐管理シート!P333&lt;&gt;0)),AND(分岐管理シート!O333=0,分岐管理シート!P333&lt;&gt;0)),"error","")</f>
        <v/>
      </c>
      <c r="BR333" s="285" t="str" cm="1">
        <f t="array" ref="BR333">IF(SUMPRODUCT(COUNTIF(N333:P333,N333:P333))&gt;COUNTA(N333:P333),"error","")</f>
        <v/>
      </c>
      <c r="BS333" s="283" t="str">
        <f t="shared" si="47"/>
        <v/>
      </c>
      <c r="BT333" s="283" t="str">
        <f t="shared" si="48"/>
        <v/>
      </c>
      <c r="BU333" s="283" t="str">
        <f t="shared" si="49"/>
        <v/>
      </c>
      <c r="BV333" s="283" t="str">
        <f t="shared" si="50"/>
        <v/>
      </c>
      <c r="BW333" s="283" t="str">
        <f t="shared" si="53"/>
        <v/>
      </c>
      <c r="BX333" s="283" t="str">
        <f t="shared" si="51"/>
        <v/>
      </c>
      <c r="BY333" s="283" t="str">
        <f>IF(F333="","",IF(PRODUCT(分岐管理シート!AB333:'分岐管理シート'!AE333)=0,"error",""))</f>
        <v/>
      </c>
      <c r="BZ333" s="278" t="str">
        <f>IF(F333="","",IF(AND(AE333="○",分岐管理シート!AF333=0),"error",""))</f>
        <v/>
      </c>
      <c r="CA333" s="283" t="str">
        <f>IF(F333="","",IF(AND(分岐管理シート!AE333&lt;2,実施計画様式!AF333&lt;&gt;""),"error",""))</f>
        <v/>
      </c>
      <c r="CB333" s="282" t="str">
        <f>IF(F333="","",IF(AND(分岐管理シート!D333=1,分岐管理シート!AG333&gt;0,分岐管理シート!AG333&lt;24),"","error"))</f>
        <v/>
      </c>
      <c r="CC333" s="283"/>
      <c r="CD333" s="283" t="str">
        <f>IF(F333="","",IF(OR(分岐管理シート!AI333&lt;14,分岐管理シート!AI333&gt;25,分岐管理シート!AI333&gt;分岐管理シート!AJ333,分岐管理シート!AI333&gt;分岐管理シート!AK333),"error",""))</f>
        <v/>
      </c>
      <c r="CE333" s="283" t="str">
        <f>IF(F333="","",IF(OR(分岐管理シート!AJ333&lt;14,分岐管理シート!AJ333&gt;25,分岐管理シート!AJ333&lt;分岐管理シート!AI333,分岐管理シート!AJ333&gt;分岐管理シート!AK333),"error",""))</f>
        <v/>
      </c>
      <c r="CF333" s="282" t="str">
        <f>IF(F333="","",IF(OR(分岐管理シート!AK333&lt;14,分岐管理シート!AK333&gt;26,分岐管理シート!AK333&lt;分岐管理シート!AI333,分岐管理シート!AK333&lt;分岐管理シート!AJ333),"error",""))</f>
        <v/>
      </c>
      <c r="CG333" s="283" t="str">
        <f>IF(F333="","",IF(AND(AD333="－",分岐管理シート!AK333&gt;25),"error",""))</f>
        <v/>
      </c>
      <c r="CH333" s="283"/>
      <c r="CI333" s="278" t="str">
        <f>IF(F333="","",IF(分岐管理シート!AM333&lt;1,"error",""))</f>
        <v/>
      </c>
      <c r="CJ333" s="283" t="str">
        <f>IF(F333="","",IF(分岐管理シート!AN333&lt;1,"error",""))</f>
        <v/>
      </c>
      <c r="CK333" s="287" t="str">
        <f t="shared" si="52"/>
        <v/>
      </c>
      <c r="CL333" s="283" t="str">
        <f>IF(F333="","",IF(AND(SUM(分岐管理シート!AO333:AR333)&gt;180,分岐管理シート!AS333&lt;1),"error",""))</f>
        <v/>
      </c>
      <c r="CM333" s="283" t="str">
        <f>IF(F333="","",IF(AND(分岐管理シート!D333=1,分岐管理シート!BB333&gt;0,分岐管理シート!BB333&lt;7),"","error"))</f>
        <v/>
      </c>
      <c r="CN333" s="286"/>
      <c r="CO333" s="283" t="str">
        <f>IF(分岐管理シート!BP333=0,"","error")</f>
        <v/>
      </c>
      <c r="CP333" s="340" t="str">
        <f>IF(AND(F333="",SUM(分岐管理シート!D333:BB333)&gt;0),"error","")</f>
        <v/>
      </c>
    </row>
    <row r="334" spans="1:94" ht="55.05" customHeight="1">
      <c r="A334" s="29"/>
      <c r="B334" s="30"/>
      <c r="C334" s="130">
        <v>262</v>
      </c>
      <c r="D334" s="386"/>
      <c r="E334" s="386"/>
      <c r="F334" s="174"/>
      <c r="G334" s="174"/>
      <c r="H334" s="173"/>
      <c r="I334" s="174"/>
      <c r="J334" s="173"/>
      <c r="K334" s="174"/>
      <c r="L334" s="174"/>
      <c r="M334" s="174"/>
      <c r="N334" s="387"/>
      <c r="O334" s="174"/>
      <c r="P334" s="398"/>
      <c r="Q334" s="388"/>
      <c r="R334" s="389">
        <f t="shared" si="44"/>
        <v>0</v>
      </c>
      <c r="S334" s="390">
        <f t="shared" si="54"/>
        <v>0</v>
      </c>
      <c r="T334" s="391"/>
      <c r="U334" s="458"/>
      <c r="V334" s="458"/>
      <c r="W334" s="458"/>
      <c r="X334" s="458"/>
      <c r="Y334" s="391"/>
      <c r="Z334" s="391"/>
      <c r="AA334" s="173"/>
      <c r="AB334" s="174"/>
      <c r="AC334" s="392"/>
      <c r="AD334" s="392"/>
      <c r="AE334" s="392"/>
      <c r="AF334" s="393"/>
      <c r="AG334" s="393"/>
      <c r="AH334" s="393"/>
      <c r="AI334" s="173"/>
      <c r="AJ334" s="173"/>
      <c r="AK334" s="173"/>
      <c r="AL334" s="394"/>
      <c r="AM334" s="173"/>
      <c r="AN334" s="173"/>
      <c r="AO334" s="387"/>
      <c r="AP334" s="174"/>
      <c r="AQ334" s="174"/>
      <c r="AR334" s="174"/>
      <c r="AS334" s="395"/>
      <c r="AT334" s="396"/>
      <c r="AU334" s="396"/>
      <c r="AV334" s="396"/>
      <c r="AW334" s="396"/>
      <c r="AX334" s="396"/>
      <c r="AY334" s="396"/>
      <c r="AZ334" s="396"/>
      <c r="BA334" s="396"/>
      <c r="BB334" s="397"/>
      <c r="BC334" s="395"/>
      <c r="BD334" s="395"/>
      <c r="BE334" s="281" t="str">
        <f>IF(F334="","",IF(分岐管理シート!D334=1,"","error"))</f>
        <v/>
      </c>
      <c r="BF334" s="282" t="str">
        <f>IF(F334="","",IF(分岐管理シート!E334&gt;0,"","error"))</f>
        <v/>
      </c>
      <c r="BG334" s="283" t="str">
        <f>IF(F334="","",IF(分岐管理シート!G334=0,"error",""))</f>
        <v/>
      </c>
      <c r="BH334" s="283" t="str">
        <f>IF(F334="","",IF(分岐管理シート!H334=0,"error",""))</f>
        <v/>
      </c>
      <c r="BI334" s="284" t="str">
        <f>IF(F334="","",IF(分岐管理シート!I334=2,"","error"))</f>
        <v/>
      </c>
      <c r="BJ334" s="283" t="str">
        <f t="shared" si="45"/>
        <v/>
      </c>
      <c r="BK334" s="283" t="str">
        <f t="shared" si="46"/>
        <v/>
      </c>
      <c r="BL334" s="283" t="str">
        <f>IF(F334="","",IF(AND(分岐管理シート!D334=1,分岐管理シート!K334=1),"","error"))</f>
        <v/>
      </c>
      <c r="BM334" s="281" t="str">
        <f>IF(F334="","",IF(分岐管理シート!L334=2,"","error"))</f>
        <v/>
      </c>
      <c r="BN334" s="283" t="str">
        <f>IF(F334="","",IF(分岐管理シート!M334&lt;1,"error",""))</f>
        <v/>
      </c>
      <c r="BO334" s="283" t="str">
        <f>IF(F334="","",IF(AND(D334="R7_補正",分岐管理シート!M334&lt;12,分岐管理シート!M334&gt;0),"","error"))</f>
        <v/>
      </c>
      <c r="BP334" s="283" t="str">
        <f>IF(AND(分岐管理シート!M334&lt;&gt;1,SUM(分岐管理シート!N334:P334)&gt;0),"error","")</f>
        <v/>
      </c>
      <c r="BQ334" s="282" t="str">
        <f>IF(OR(AND(分岐管理シート!N334=0,OR(分岐管理シート!O334&lt;&gt;0,分岐管理シート!P334&lt;&gt;0)),AND(分岐管理シート!O334=0,分岐管理シート!P334&lt;&gt;0)),"error","")</f>
        <v/>
      </c>
      <c r="BR334" s="285" t="str" cm="1">
        <f t="array" ref="BR334">IF(SUMPRODUCT(COUNTIF(N334:P334,N334:P334))&gt;COUNTA(N334:P334),"error","")</f>
        <v/>
      </c>
      <c r="BS334" s="283" t="str">
        <f t="shared" si="47"/>
        <v/>
      </c>
      <c r="BT334" s="283" t="str">
        <f t="shared" si="48"/>
        <v/>
      </c>
      <c r="BU334" s="283" t="str">
        <f t="shared" si="49"/>
        <v/>
      </c>
      <c r="BV334" s="283" t="str">
        <f t="shared" si="50"/>
        <v/>
      </c>
      <c r="BW334" s="283" t="str">
        <f t="shared" si="53"/>
        <v/>
      </c>
      <c r="BX334" s="283" t="str">
        <f t="shared" si="51"/>
        <v/>
      </c>
      <c r="BY334" s="283" t="str">
        <f>IF(F334="","",IF(PRODUCT(分岐管理シート!AB334:'分岐管理シート'!AE334)=0,"error",""))</f>
        <v/>
      </c>
      <c r="BZ334" s="278" t="str">
        <f>IF(F334="","",IF(AND(AE334="○",分岐管理シート!AF334=0),"error",""))</f>
        <v/>
      </c>
      <c r="CA334" s="283" t="str">
        <f>IF(F334="","",IF(AND(分岐管理シート!AE334&lt;2,実施計画様式!AF334&lt;&gt;""),"error",""))</f>
        <v/>
      </c>
      <c r="CB334" s="282" t="str">
        <f>IF(F334="","",IF(AND(分岐管理シート!D334=1,分岐管理シート!AG334&gt;0,分岐管理シート!AG334&lt;24),"","error"))</f>
        <v/>
      </c>
      <c r="CC334" s="283"/>
      <c r="CD334" s="283" t="str">
        <f>IF(F334="","",IF(OR(分岐管理シート!AI334&lt;14,分岐管理シート!AI334&gt;25,分岐管理シート!AI334&gt;分岐管理シート!AJ334,分岐管理シート!AI334&gt;分岐管理シート!AK334),"error",""))</f>
        <v/>
      </c>
      <c r="CE334" s="283" t="str">
        <f>IF(F334="","",IF(OR(分岐管理シート!AJ334&lt;14,分岐管理シート!AJ334&gt;25,分岐管理シート!AJ334&lt;分岐管理シート!AI334,分岐管理シート!AJ334&gt;分岐管理シート!AK334),"error",""))</f>
        <v/>
      </c>
      <c r="CF334" s="282" t="str">
        <f>IF(F334="","",IF(OR(分岐管理シート!AK334&lt;14,分岐管理シート!AK334&gt;26,分岐管理シート!AK334&lt;分岐管理シート!AI334,分岐管理シート!AK334&lt;分岐管理シート!AJ334),"error",""))</f>
        <v/>
      </c>
      <c r="CG334" s="283" t="str">
        <f>IF(F334="","",IF(AND(AD334="－",分岐管理シート!AK334&gt;25),"error",""))</f>
        <v/>
      </c>
      <c r="CH334" s="283"/>
      <c r="CI334" s="278" t="str">
        <f>IF(F334="","",IF(分岐管理シート!AM334&lt;1,"error",""))</f>
        <v/>
      </c>
      <c r="CJ334" s="283" t="str">
        <f>IF(F334="","",IF(分岐管理シート!AN334&lt;1,"error",""))</f>
        <v/>
      </c>
      <c r="CK334" s="287" t="str">
        <f t="shared" si="52"/>
        <v/>
      </c>
      <c r="CL334" s="283" t="str">
        <f>IF(F334="","",IF(AND(SUM(分岐管理シート!AO334:AR334)&gt;180,分岐管理シート!AS334&lt;1),"error",""))</f>
        <v/>
      </c>
      <c r="CM334" s="283" t="str">
        <f>IF(F334="","",IF(AND(分岐管理シート!D334=1,分岐管理シート!BB334&gt;0,分岐管理シート!BB334&lt;7),"","error"))</f>
        <v/>
      </c>
      <c r="CN334" s="286"/>
      <c r="CO334" s="283" t="str">
        <f>IF(分岐管理シート!BP334=0,"","error")</f>
        <v/>
      </c>
      <c r="CP334" s="340" t="str">
        <f>IF(AND(F334="",SUM(分岐管理シート!D334:BB334)&gt;0),"error","")</f>
        <v/>
      </c>
    </row>
    <row r="335" spans="1:94" ht="55.05" customHeight="1">
      <c r="A335" s="29"/>
      <c r="B335" s="30"/>
      <c r="C335" s="130">
        <v>263</v>
      </c>
      <c r="D335" s="386"/>
      <c r="E335" s="386"/>
      <c r="F335" s="174"/>
      <c r="G335" s="174"/>
      <c r="H335" s="173"/>
      <c r="I335" s="174"/>
      <c r="J335" s="173"/>
      <c r="K335" s="174"/>
      <c r="L335" s="174"/>
      <c r="M335" s="174"/>
      <c r="N335" s="387"/>
      <c r="O335" s="174"/>
      <c r="P335" s="174"/>
      <c r="Q335" s="388"/>
      <c r="R335" s="389">
        <f t="shared" si="44"/>
        <v>0</v>
      </c>
      <c r="S335" s="390">
        <f t="shared" si="54"/>
        <v>0</v>
      </c>
      <c r="T335" s="391"/>
      <c r="U335" s="458"/>
      <c r="V335" s="458"/>
      <c r="W335" s="458"/>
      <c r="X335" s="458"/>
      <c r="Y335" s="391"/>
      <c r="Z335" s="391"/>
      <c r="AA335" s="173"/>
      <c r="AB335" s="174"/>
      <c r="AC335" s="392"/>
      <c r="AD335" s="392"/>
      <c r="AE335" s="392"/>
      <c r="AF335" s="393"/>
      <c r="AG335" s="393"/>
      <c r="AH335" s="393"/>
      <c r="AI335" s="173"/>
      <c r="AJ335" s="173"/>
      <c r="AK335" s="173"/>
      <c r="AL335" s="394"/>
      <c r="AM335" s="173"/>
      <c r="AN335" s="173"/>
      <c r="AO335" s="387"/>
      <c r="AP335" s="174"/>
      <c r="AQ335" s="174"/>
      <c r="AR335" s="174"/>
      <c r="AS335" s="395"/>
      <c r="AT335" s="396"/>
      <c r="AU335" s="396"/>
      <c r="AV335" s="396"/>
      <c r="AW335" s="396"/>
      <c r="AX335" s="396"/>
      <c r="AY335" s="396"/>
      <c r="AZ335" s="396"/>
      <c r="BA335" s="396"/>
      <c r="BB335" s="397"/>
      <c r="BC335" s="395"/>
      <c r="BD335" s="395"/>
      <c r="BE335" s="281" t="str">
        <f>IF(F335="","",IF(分岐管理シート!D335=1,"","error"))</f>
        <v/>
      </c>
      <c r="BF335" s="282" t="str">
        <f>IF(F335="","",IF(分岐管理シート!E335&gt;0,"","error"))</f>
        <v/>
      </c>
      <c r="BG335" s="283" t="str">
        <f>IF(F335="","",IF(分岐管理シート!G335=0,"error",""))</f>
        <v/>
      </c>
      <c r="BH335" s="283" t="str">
        <f>IF(F335="","",IF(分岐管理シート!H335=0,"error",""))</f>
        <v/>
      </c>
      <c r="BI335" s="284" t="str">
        <f>IF(F335="","",IF(分岐管理シート!I335=2,"","error"))</f>
        <v/>
      </c>
      <c r="BJ335" s="283" t="str">
        <f t="shared" si="45"/>
        <v/>
      </c>
      <c r="BK335" s="283" t="str">
        <f t="shared" si="46"/>
        <v/>
      </c>
      <c r="BL335" s="283" t="str">
        <f>IF(F335="","",IF(AND(分岐管理シート!D335=1,分岐管理シート!K335=1),"","error"))</f>
        <v/>
      </c>
      <c r="BM335" s="281" t="str">
        <f>IF(F335="","",IF(分岐管理シート!L335=2,"","error"))</f>
        <v/>
      </c>
      <c r="BN335" s="283" t="str">
        <f>IF(F335="","",IF(分岐管理シート!M335&lt;1,"error",""))</f>
        <v/>
      </c>
      <c r="BO335" s="283" t="str">
        <f>IF(F335="","",IF(AND(D335="R7_補正",分岐管理シート!M335&lt;12,分岐管理シート!M335&gt;0),"","error"))</f>
        <v/>
      </c>
      <c r="BP335" s="283" t="str">
        <f>IF(AND(分岐管理シート!M335&lt;&gt;1,SUM(分岐管理シート!N335:P335)&gt;0),"error","")</f>
        <v/>
      </c>
      <c r="BQ335" s="282" t="str">
        <f>IF(OR(AND(分岐管理シート!N335=0,OR(分岐管理シート!O335&lt;&gt;0,分岐管理シート!P335&lt;&gt;0)),AND(分岐管理シート!O335=0,分岐管理シート!P335&lt;&gt;0)),"error","")</f>
        <v/>
      </c>
      <c r="BR335" s="285" t="str" cm="1">
        <f t="array" ref="BR335">IF(SUMPRODUCT(COUNTIF(N335:P335,N335:P335))&gt;COUNTA(N335:P335),"error","")</f>
        <v/>
      </c>
      <c r="BS335" s="283" t="str">
        <f t="shared" si="47"/>
        <v/>
      </c>
      <c r="BT335" s="283" t="str">
        <f t="shared" si="48"/>
        <v/>
      </c>
      <c r="BU335" s="283" t="str">
        <f t="shared" si="49"/>
        <v/>
      </c>
      <c r="BV335" s="283" t="str">
        <f t="shared" si="50"/>
        <v/>
      </c>
      <c r="BW335" s="283" t="str">
        <f t="shared" si="53"/>
        <v/>
      </c>
      <c r="BX335" s="283" t="str">
        <f t="shared" si="51"/>
        <v/>
      </c>
      <c r="BY335" s="283" t="str">
        <f>IF(F335="","",IF(PRODUCT(分岐管理シート!AB335:'分岐管理シート'!AE335)=0,"error",""))</f>
        <v/>
      </c>
      <c r="BZ335" s="278" t="str">
        <f>IF(F335="","",IF(AND(AE335="○",分岐管理シート!AF335=0),"error",""))</f>
        <v/>
      </c>
      <c r="CA335" s="283" t="str">
        <f>IF(F335="","",IF(AND(分岐管理シート!AE335&lt;2,実施計画様式!AF335&lt;&gt;""),"error",""))</f>
        <v/>
      </c>
      <c r="CB335" s="282" t="str">
        <f>IF(F335="","",IF(AND(分岐管理シート!D335=1,分岐管理シート!AG335&gt;0,分岐管理シート!AG335&lt;24),"","error"))</f>
        <v/>
      </c>
      <c r="CC335" s="283"/>
      <c r="CD335" s="283" t="str">
        <f>IF(F335="","",IF(OR(分岐管理シート!AI335&lt;14,分岐管理シート!AI335&gt;25,分岐管理シート!AI335&gt;分岐管理シート!AJ335,分岐管理シート!AI335&gt;分岐管理シート!AK335),"error",""))</f>
        <v/>
      </c>
      <c r="CE335" s="283" t="str">
        <f>IF(F335="","",IF(OR(分岐管理シート!AJ335&lt;14,分岐管理シート!AJ335&gt;25,分岐管理シート!AJ335&lt;分岐管理シート!AI335,分岐管理シート!AJ335&gt;分岐管理シート!AK335),"error",""))</f>
        <v/>
      </c>
      <c r="CF335" s="282" t="str">
        <f>IF(F335="","",IF(OR(分岐管理シート!AK335&lt;14,分岐管理シート!AK335&gt;26,分岐管理シート!AK335&lt;分岐管理シート!AI335,分岐管理シート!AK335&lt;分岐管理シート!AJ335),"error",""))</f>
        <v/>
      </c>
      <c r="CG335" s="283" t="str">
        <f>IF(F335="","",IF(AND(AD335="－",分岐管理シート!AK335&gt;25),"error",""))</f>
        <v/>
      </c>
      <c r="CH335" s="283"/>
      <c r="CI335" s="278" t="str">
        <f>IF(F335="","",IF(分岐管理シート!AM335&lt;1,"error",""))</f>
        <v/>
      </c>
      <c r="CJ335" s="283" t="str">
        <f>IF(F335="","",IF(分岐管理シート!AN335&lt;1,"error",""))</f>
        <v/>
      </c>
      <c r="CK335" s="287" t="str">
        <f t="shared" si="52"/>
        <v/>
      </c>
      <c r="CL335" s="283" t="str">
        <f>IF(F335="","",IF(AND(SUM(分岐管理シート!AO335:AR335)&gt;180,分岐管理シート!AS335&lt;1),"error",""))</f>
        <v/>
      </c>
      <c r="CM335" s="283" t="str">
        <f>IF(F335="","",IF(AND(分岐管理シート!D335=1,分岐管理シート!BB335&gt;0,分岐管理シート!BB335&lt;7),"","error"))</f>
        <v/>
      </c>
      <c r="CN335" s="286"/>
      <c r="CO335" s="283" t="str">
        <f>IF(分岐管理シート!BP335=0,"","error")</f>
        <v/>
      </c>
      <c r="CP335" s="340" t="str">
        <f>IF(AND(F335="",SUM(分岐管理シート!D335:BB335)&gt;0),"error","")</f>
        <v/>
      </c>
    </row>
    <row r="336" spans="1:94" ht="55.05" customHeight="1">
      <c r="A336" s="29"/>
      <c r="B336" s="30"/>
      <c r="C336" s="130">
        <v>264</v>
      </c>
      <c r="D336" s="386"/>
      <c r="E336" s="386"/>
      <c r="F336" s="174"/>
      <c r="G336" s="174"/>
      <c r="H336" s="173"/>
      <c r="I336" s="174"/>
      <c r="J336" s="173"/>
      <c r="K336" s="174"/>
      <c r="L336" s="174"/>
      <c r="M336" s="174"/>
      <c r="N336" s="387"/>
      <c r="O336" s="174"/>
      <c r="P336" s="174"/>
      <c r="Q336" s="388"/>
      <c r="R336" s="389">
        <f t="shared" si="44"/>
        <v>0</v>
      </c>
      <c r="S336" s="390">
        <f t="shared" si="54"/>
        <v>0</v>
      </c>
      <c r="T336" s="391"/>
      <c r="U336" s="458"/>
      <c r="V336" s="458"/>
      <c r="W336" s="458"/>
      <c r="X336" s="458"/>
      <c r="Y336" s="391"/>
      <c r="Z336" s="391"/>
      <c r="AA336" s="173"/>
      <c r="AB336" s="174"/>
      <c r="AC336" s="392"/>
      <c r="AD336" s="392"/>
      <c r="AE336" s="392"/>
      <c r="AF336" s="393"/>
      <c r="AG336" s="393"/>
      <c r="AH336" s="393"/>
      <c r="AI336" s="173"/>
      <c r="AJ336" s="173"/>
      <c r="AK336" s="173"/>
      <c r="AL336" s="394"/>
      <c r="AM336" s="173"/>
      <c r="AN336" s="173"/>
      <c r="AO336" s="387"/>
      <c r="AP336" s="174"/>
      <c r="AQ336" s="174"/>
      <c r="AR336" s="174"/>
      <c r="AS336" s="395"/>
      <c r="AT336" s="396"/>
      <c r="AU336" s="396"/>
      <c r="AV336" s="396"/>
      <c r="AW336" s="396"/>
      <c r="AX336" s="396"/>
      <c r="AY336" s="396"/>
      <c r="AZ336" s="396"/>
      <c r="BA336" s="396"/>
      <c r="BB336" s="397"/>
      <c r="BC336" s="395"/>
      <c r="BD336" s="395"/>
      <c r="BE336" s="281" t="str">
        <f>IF(F336="","",IF(分岐管理シート!D336=1,"","error"))</f>
        <v/>
      </c>
      <c r="BF336" s="282" t="str">
        <f>IF(F336="","",IF(分岐管理シート!E336&gt;0,"","error"))</f>
        <v/>
      </c>
      <c r="BG336" s="283" t="str">
        <f>IF(F336="","",IF(分岐管理シート!G336=0,"error",""))</f>
        <v/>
      </c>
      <c r="BH336" s="283" t="str">
        <f>IF(F336="","",IF(分岐管理シート!H336=0,"error",""))</f>
        <v/>
      </c>
      <c r="BI336" s="284" t="str">
        <f>IF(F336="","",IF(分岐管理シート!I336=2,"","error"))</f>
        <v/>
      </c>
      <c r="BJ336" s="283" t="str">
        <f t="shared" si="45"/>
        <v/>
      </c>
      <c r="BK336" s="283" t="str">
        <f t="shared" si="46"/>
        <v/>
      </c>
      <c r="BL336" s="283" t="str">
        <f>IF(F336="","",IF(AND(分岐管理シート!D336=1,分岐管理シート!K336=1),"","error"))</f>
        <v/>
      </c>
      <c r="BM336" s="281" t="str">
        <f>IF(F336="","",IF(分岐管理シート!L336=2,"","error"))</f>
        <v/>
      </c>
      <c r="BN336" s="283" t="str">
        <f>IF(F336="","",IF(分岐管理シート!M336&lt;1,"error",""))</f>
        <v/>
      </c>
      <c r="BO336" s="283" t="str">
        <f>IF(F336="","",IF(AND(D336="R7_補正",分岐管理シート!M336&lt;12,分岐管理シート!M336&gt;0),"","error"))</f>
        <v/>
      </c>
      <c r="BP336" s="283" t="str">
        <f>IF(AND(分岐管理シート!M336&lt;&gt;1,SUM(分岐管理シート!N336:P336)&gt;0),"error","")</f>
        <v/>
      </c>
      <c r="BQ336" s="282" t="str">
        <f>IF(OR(AND(分岐管理シート!N336=0,OR(分岐管理シート!O336&lt;&gt;0,分岐管理シート!P336&lt;&gt;0)),AND(分岐管理シート!O336=0,分岐管理シート!P336&lt;&gt;0)),"error","")</f>
        <v/>
      </c>
      <c r="BR336" s="285" t="str" cm="1">
        <f t="array" ref="BR336">IF(SUMPRODUCT(COUNTIF(N336:P336,N336:P336))&gt;COUNTA(N336:P336),"error","")</f>
        <v/>
      </c>
      <c r="BS336" s="283" t="str">
        <f t="shared" si="47"/>
        <v/>
      </c>
      <c r="BT336" s="283" t="str">
        <f t="shared" si="48"/>
        <v/>
      </c>
      <c r="BU336" s="283" t="str">
        <f t="shared" si="49"/>
        <v/>
      </c>
      <c r="BV336" s="283" t="str">
        <f t="shared" si="50"/>
        <v/>
      </c>
      <c r="BW336" s="283" t="str">
        <f t="shared" si="53"/>
        <v/>
      </c>
      <c r="BX336" s="283" t="str">
        <f t="shared" si="51"/>
        <v/>
      </c>
      <c r="BY336" s="283" t="str">
        <f>IF(F336="","",IF(PRODUCT(分岐管理シート!AB336:'分岐管理シート'!AE336)=0,"error",""))</f>
        <v/>
      </c>
      <c r="BZ336" s="278" t="str">
        <f>IF(F336="","",IF(AND(AE336="○",分岐管理シート!AF336=0),"error",""))</f>
        <v/>
      </c>
      <c r="CA336" s="283" t="str">
        <f>IF(F336="","",IF(AND(分岐管理シート!AE336&lt;2,実施計画様式!AF336&lt;&gt;""),"error",""))</f>
        <v/>
      </c>
      <c r="CB336" s="282" t="str">
        <f>IF(F336="","",IF(AND(分岐管理シート!D336=1,分岐管理シート!AG336&gt;0,分岐管理シート!AG336&lt;24),"","error"))</f>
        <v/>
      </c>
      <c r="CC336" s="283"/>
      <c r="CD336" s="283" t="str">
        <f>IF(F336="","",IF(OR(分岐管理シート!AI336&lt;14,分岐管理シート!AI336&gt;25,分岐管理シート!AI336&gt;分岐管理シート!AJ336,分岐管理シート!AI336&gt;分岐管理シート!AK336),"error",""))</f>
        <v/>
      </c>
      <c r="CE336" s="283" t="str">
        <f>IF(F336="","",IF(OR(分岐管理シート!AJ336&lt;14,分岐管理シート!AJ336&gt;25,分岐管理シート!AJ336&lt;分岐管理シート!AI336,分岐管理シート!AJ336&gt;分岐管理シート!AK336),"error",""))</f>
        <v/>
      </c>
      <c r="CF336" s="282" t="str">
        <f>IF(F336="","",IF(OR(分岐管理シート!AK336&lt;14,分岐管理シート!AK336&gt;26,分岐管理シート!AK336&lt;分岐管理シート!AI336,分岐管理シート!AK336&lt;分岐管理シート!AJ336),"error",""))</f>
        <v/>
      </c>
      <c r="CG336" s="283" t="str">
        <f>IF(F336="","",IF(AND(AD336="－",分岐管理シート!AK336&gt;25),"error",""))</f>
        <v/>
      </c>
      <c r="CH336" s="283"/>
      <c r="CI336" s="278" t="str">
        <f>IF(F336="","",IF(分岐管理シート!AM336&lt;1,"error",""))</f>
        <v/>
      </c>
      <c r="CJ336" s="283" t="str">
        <f>IF(F336="","",IF(分岐管理シート!AN336&lt;1,"error",""))</f>
        <v/>
      </c>
      <c r="CK336" s="287" t="str">
        <f t="shared" si="52"/>
        <v/>
      </c>
      <c r="CL336" s="283" t="str">
        <f>IF(F336="","",IF(AND(SUM(分岐管理シート!AO336:AR336)&gt;180,分岐管理シート!AS336&lt;1),"error",""))</f>
        <v/>
      </c>
      <c r="CM336" s="283" t="str">
        <f>IF(F336="","",IF(AND(分岐管理シート!D336=1,分岐管理シート!BB336&gt;0,分岐管理シート!BB336&lt;7),"","error"))</f>
        <v/>
      </c>
      <c r="CN336" s="286"/>
      <c r="CO336" s="283" t="str">
        <f>IF(分岐管理シート!BP336=0,"","error")</f>
        <v/>
      </c>
      <c r="CP336" s="340" t="str">
        <f>IF(AND(F336="",SUM(分岐管理シート!D336:BB336)&gt;0),"error","")</f>
        <v/>
      </c>
    </row>
    <row r="337" spans="1:94" ht="55.05" customHeight="1">
      <c r="A337" s="29"/>
      <c r="B337" s="30"/>
      <c r="C337" s="130">
        <v>265</v>
      </c>
      <c r="D337" s="386"/>
      <c r="E337" s="386"/>
      <c r="F337" s="174"/>
      <c r="G337" s="174"/>
      <c r="H337" s="173"/>
      <c r="I337" s="174"/>
      <c r="J337" s="173"/>
      <c r="K337" s="174"/>
      <c r="L337" s="174"/>
      <c r="M337" s="174"/>
      <c r="N337" s="387"/>
      <c r="O337" s="174"/>
      <c r="P337" s="398"/>
      <c r="Q337" s="388"/>
      <c r="R337" s="389">
        <f t="shared" si="44"/>
        <v>0</v>
      </c>
      <c r="S337" s="390">
        <f t="shared" si="54"/>
        <v>0</v>
      </c>
      <c r="T337" s="391"/>
      <c r="U337" s="458"/>
      <c r="V337" s="458"/>
      <c r="W337" s="458"/>
      <c r="X337" s="458"/>
      <c r="Y337" s="391"/>
      <c r="Z337" s="391"/>
      <c r="AA337" s="173"/>
      <c r="AB337" s="174"/>
      <c r="AC337" s="392"/>
      <c r="AD337" s="392"/>
      <c r="AE337" s="392"/>
      <c r="AF337" s="393"/>
      <c r="AG337" s="393"/>
      <c r="AH337" s="393"/>
      <c r="AI337" s="173"/>
      <c r="AJ337" s="173"/>
      <c r="AK337" s="173"/>
      <c r="AL337" s="394"/>
      <c r="AM337" s="173"/>
      <c r="AN337" s="173"/>
      <c r="AO337" s="387"/>
      <c r="AP337" s="174"/>
      <c r="AQ337" s="174"/>
      <c r="AR337" s="174"/>
      <c r="AS337" s="395"/>
      <c r="AT337" s="396"/>
      <c r="AU337" s="396"/>
      <c r="AV337" s="396"/>
      <c r="AW337" s="396"/>
      <c r="AX337" s="396"/>
      <c r="AY337" s="396"/>
      <c r="AZ337" s="396"/>
      <c r="BA337" s="396"/>
      <c r="BB337" s="397"/>
      <c r="BC337" s="395"/>
      <c r="BD337" s="395"/>
      <c r="BE337" s="281" t="str">
        <f>IF(F337="","",IF(分岐管理シート!D337=1,"","error"))</f>
        <v/>
      </c>
      <c r="BF337" s="282" t="str">
        <f>IF(F337="","",IF(分岐管理シート!E337&gt;0,"","error"))</f>
        <v/>
      </c>
      <c r="BG337" s="283" t="str">
        <f>IF(F337="","",IF(分岐管理シート!G337=0,"error",""))</f>
        <v/>
      </c>
      <c r="BH337" s="283" t="str">
        <f>IF(F337="","",IF(分岐管理シート!H337=0,"error",""))</f>
        <v/>
      </c>
      <c r="BI337" s="284" t="str">
        <f>IF(F337="","",IF(分岐管理シート!I337=2,"","error"))</f>
        <v/>
      </c>
      <c r="BJ337" s="283" t="str">
        <f t="shared" si="45"/>
        <v/>
      </c>
      <c r="BK337" s="283" t="str">
        <f t="shared" si="46"/>
        <v/>
      </c>
      <c r="BL337" s="283" t="str">
        <f>IF(F337="","",IF(AND(分岐管理シート!D337=1,分岐管理シート!K337=1),"","error"))</f>
        <v/>
      </c>
      <c r="BM337" s="281" t="str">
        <f>IF(F337="","",IF(分岐管理シート!L337=2,"","error"))</f>
        <v/>
      </c>
      <c r="BN337" s="283" t="str">
        <f>IF(F337="","",IF(分岐管理シート!M337&lt;1,"error",""))</f>
        <v/>
      </c>
      <c r="BO337" s="283" t="str">
        <f>IF(F337="","",IF(AND(D337="R7_補正",分岐管理シート!M337&lt;12,分岐管理シート!M337&gt;0),"","error"))</f>
        <v/>
      </c>
      <c r="BP337" s="283" t="str">
        <f>IF(AND(分岐管理シート!M337&lt;&gt;1,SUM(分岐管理シート!N337:P337)&gt;0),"error","")</f>
        <v/>
      </c>
      <c r="BQ337" s="282" t="str">
        <f>IF(OR(AND(分岐管理シート!N337=0,OR(分岐管理シート!O337&lt;&gt;0,分岐管理シート!P337&lt;&gt;0)),AND(分岐管理シート!O337=0,分岐管理シート!P337&lt;&gt;0)),"error","")</f>
        <v/>
      </c>
      <c r="BR337" s="285" t="str" cm="1">
        <f t="array" ref="BR337">IF(SUMPRODUCT(COUNTIF(N337:P337,N337:P337))&gt;COUNTA(N337:P337),"error","")</f>
        <v/>
      </c>
      <c r="BS337" s="283" t="str">
        <f t="shared" si="47"/>
        <v/>
      </c>
      <c r="BT337" s="283" t="str">
        <f t="shared" si="48"/>
        <v/>
      </c>
      <c r="BU337" s="283" t="str">
        <f t="shared" si="49"/>
        <v/>
      </c>
      <c r="BV337" s="283" t="str">
        <f t="shared" si="50"/>
        <v/>
      </c>
      <c r="BW337" s="283" t="str">
        <f t="shared" si="53"/>
        <v/>
      </c>
      <c r="BX337" s="283" t="str">
        <f t="shared" si="51"/>
        <v/>
      </c>
      <c r="BY337" s="283" t="str">
        <f>IF(F337="","",IF(PRODUCT(分岐管理シート!AB337:'分岐管理シート'!AE337)=0,"error",""))</f>
        <v/>
      </c>
      <c r="BZ337" s="278" t="str">
        <f>IF(F337="","",IF(AND(AE337="○",分岐管理シート!AF337=0),"error",""))</f>
        <v/>
      </c>
      <c r="CA337" s="283" t="str">
        <f>IF(F337="","",IF(AND(分岐管理シート!AE337&lt;2,実施計画様式!AF337&lt;&gt;""),"error",""))</f>
        <v/>
      </c>
      <c r="CB337" s="282" t="str">
        <f>IF(F337="","",IF(AND(分岐管理シート!D337=1,分岐管理シート!AG337&gt;0,分岐管理シート!AG337&lt;24),"","error"))</f>
        <v/>
      </c>
      <c r="CC337" s="283"/>
      <c r="CD337" s="283" t="str">
        <f>IF(F337="","",IF(OR(分岐管理シート!AI337&lt;14,分岐管理シート!AI337&gt;25,分岐管理シート!AI337&gt;分岐管理シート!AJ337,分岐管理シート!AI337&gt;分岐管理シート!AK337),"error",""))</f>
        <v/>
      </c>
      <c r="CE337" s="283" t="str">
        <f>IF(F337="","",IF(OR(分岐管理シート!AJ337&lt;14,分岐管理シート!AJ337&gt;25,分岐管理シート!AJ337&lt;分岐管理シート!AI337,分岐管理シート!AJ337&gt;分岐管理シート!AK337),"error",""))</f>
        <v/>
      </c>
      <c r="CF337" s="282" t="str">
        <f>IF(F337="","",IF(OR(分岐管理シート!AK337&lt;14,分岐管理シート!AK337&gt;26,分岐管理シート!AK337&lt;分岐管理シート!AI337,分岐管理シート!AK337&lt;分岐管理シート!AJ337),"error",""))</f>
        <v/>
      </c>
      <c r="CG337" s="283" t="str">
        <f>IF(F337="","",IF(AND(AD337="－",分岐管理シート!AK337&gt;25),"error",""))</f>
        <v/>
      </c>
      <c r="CH337" s="283"/>
      <c r="CI337" s="278" t="str">
        <f>IF(F337="","",IF(分岐管理シート!AM337&lt;1,"error",""))</f>
        <v/>
      </c>
      <c r="CJ337" s="283" t="str">
        <f>IF(F337="","",IF(分岐管理シート!AN337&lt;1,"error",""))</f>
        <v/>
      </c>
      <c r="CK337" s="287" t="str">
        <f t="shared" si="52"/>
        <v/>
      </c>
      <c r="CL337" s="283" t="str">
        <f>IF(F337="","",IF(AND(SUM(分岐管理シート!AO337:AR337)&gt;180,分岐管理シート!AS337&lt;1),"error",""))</f>
        <v/>
      </c>
      <c r="CM337" s="283" t="str">
        <f>IF(F337="","",IF(AND(分岐管理シート!D337=1,分岐管理シート!BB337&gt;0,分岐管理シート!BB337&lt;7),"","error"))</f>
        <v/>
      </c>
      <c r="CN337" s="286"/>
      <c r="CO337" s="283" t="str">
        <f>IF(分岐管理シート!BP337=0,"","error")</f>
        <v/>
      </c>
      <c r="CP337" s="340" t="str">
        <f>IF(AND(F337="",SUM(分岐管理シート!D337:BB337)&gt;0),"error","")</f>
        <v/>
      </c>
    </row>
    <row r="338" spans="1:94" ht="55.05" customHeight="1">
      <c r="A338" s="29"/>
      <c r="B338" s="30"/>
      <c r="C338" s="130">
        <v>266</v>
      </c>
      <c r="D338" s="386"/>
      <c r="E338" s="386"/>
      <c r="F338" s="174"/>
      <c r="G338" s="174"/>
      <c r="H338" s="173"/>
      <c r="I338" s="174"/>
      <c r="J338" s="173"/>
      <c r="K338" s="174"/>
      <c r="L338" s="174"/>
      <c r="M338" s="174"/>
      <c r="N338" s="387"/>
      <c r="O338" s="174"/>
      <c r="P338" s="174"/>
      <c r="Q338" s="388"/>
      <c r="R338" s="389">
        <f t="shared" si="44"/>
        <v>0</v>
      </c>
      <c r="S338" s="390">
        <f t="shared" si="54"/>
        <v>0</v>
      </c>
      <c r="T338" s="391"/>
      <c r="U338" s="458"/>
      <c r="V338" s="458"/>
      <c r="W338" s="458"/>
      <c r="X338" s="458"/>
      <c r="Y338" s="391"/>
      <c r="Z338" s="391"/>
      <c r="AA338" s="173"/>
      <c r="AB338" s="174"/>
      <c r="AC338" s="392"/>
      <c r="AD338" s="392"/>
      <c r="AE338" s="392"/>
      <c r="AF338" s="393"/>
      <c r="AG338" s="393"/>
      <c r="AH338" s="393"/>
      <c r="AI338" s="173"/>
      <c r="AJ338" s="173"/>
      <c r="AK338" s="173"/>
      <c r="AL338" s="394"/>
      <c r="AM338" s="173"/>
      <c r="AN338" s="173"/>
      <c r="AO338" s="387"/>
      <c r="AP338" s="174"/>
      <c r="AQ338" s="174"/>
      <c r="AR338" s="174"/>
      <c r="AS338" s="395"/>
      <c r="AT338" s="396"/>
      <c r="AU338" s="396"/>
      <c r="AV338" s="396"/>
      <c r="AW338" s="396"/>
      <c r="AX338" s="396"/>
      <c r="AY338" s="396"/>
      <c r="AZ338" s="396"/>
      <c r="BA338" s="396"/>
      <c r="BB338" s="397"/>
      <c r="BC338" s="395"/>
      <c r="BD338" s="395"/>
      <c r="BE338" s="281" t="str">
        <f>IF(F338="","",IF(分岐管理シート!D338=1,"","error"))</f>
        <v/>
      </c>
      <c r="BF338" s="282" t="str">
        <f>IF(F338="","",IF(分岐管理シート!E338&gt;0,"","error"))</f>
        <v/>
      </c>
      <c r="BG338" s="283" t="str">
        <f>IF(F338="","",IF(分岐管理シート!G338=0,"error",""))</f>
        <v/>
      </c>
      <c r="BH338" s="283" t="str">
        <f>IF(F338="","",IF(分岐管理シート!H338=0,"error",""))</f>
        <v/>
      </c>
      <c r="BI338" s="284" t="str">
        <f>IF(F338="","",IF(分岐管理シート!I338=2,"","error"))</f>
        <v/>
      </c>
      <c r="BJ338" s="283" t="str">
        <f t="shared" si="45"/>
        <v/>
      </c>
      <c r="BK338" s="283" t="str">
        <f t="shared" si="46"/>
        <v/>
      </c>
      <c r="BL338" s="283" t="str">
        <f>IF(F338="","",IF(AND(分岐管理シート!D338=1,分岐管理シート!K338=1),"","error"))</f>
        <v/>
      </c>
      <c r="BM338" s="281" t="str">
        <f>IF(F338="","",IF(分岐管理シート!L338=2,"","error"))</f>
        <v/>
      </c>
      <c r="BN338" s="283" t="str">
        <f>IF(F338="","",IF(分岐管理シート!M338&lt;1,"error",""))</f>
        <v/>
      </c>
      <c r="BO338" s="283" t="str">
        <f>IF(F338="","",IF(AND(D338="R7_補正",分岐管理シート!M338&lt;12,分岐管理シート!M338&gt;0),"","error"))</f>
        <v/>
      </c>
      <c r="BP338" s="283" t="str">
        <f>IF(AND(分岐管理シート!M338&lt;&gt;1,SUM(分岐管理シート!N338:P338)&gt;0),"error","")</f>
        <v/>
      </c>
      <c r="BQ338" s="282" t="str">
        <f>IF(OR(AND(分岐管理シート!N338=0,OR(分岐管理シート!O338&lt;&gt;0,分岐管理シート!P338&lt;&gt;0)),AND(分岐管理シート!O338=0,分岐管理シート!P338&lt;&gt;0)),"error","")</f>
        <v/>
      </c>
      <c r="BR338" s="285" t="str" cm="1">
        <f t="array" ref="BR338">IF(SUMPRODUCT(COUNTIF(N338:P338,N338:P338))&gt;COUNTA(N338:P338),"error","")</f>
        <v/>
      </c>
      <c r="BS338" s="283" t="str">
        <f t="shared" si="47"/>
        <v/>
      </c>
      <c r="BT338" s="283" t="str">
        <f t="shared" si="48"/>
        <v/>
      </c>
      <c r="BU338" s="283" t="str">
        <f t="shared" si="49"/>
        <v/>
      </c>
      <c r="BV338" s="283" t="str">
        <f t="shared" si="50"/>
        <v/>
      </c>
      <c r="BW338" s="283" t="str">
        <f t="shared" si="53"/>
        <v/>
      </c>
      <c r="BX338" s="283" t="str">
        <f t="shared" si="51"/>
        <v/>
      </c>
      <c r="BY338" s="283" t="str">
        <f>IF(F338="","",IF(PRODUCT(分岐管理シート!AB338:'分岐管理シート'!AE338)=0,"error",""))</f>
        <v/>
      </c>
      <c r="BZ338" s="278" t="str">
        <f>IF(F338="","",IF(AND(AE338="○",分岐管理シート!AF338=0),"error",""))</f>
        <v/>
      </c>
      <c r="CA338" s="283" t="str">
        <f>IF(F338="","",IF(AND(分岐管理シート!AE338&lt;2,実施計画様式!AF338&lt;&gt;""),"error",""))</f>
        <v/>
      </c>
      <c r="CB338" s="282" t="str">
        <f>IF(F338="","",IF(AND(分岐管理シート!D338=1,分岐管理シート!AG338&gt;0,分岐管理シート!AG338&lt;24),"","error"))</f>
        <v/>
      </c>
      <c r="CC338" s="283"/>
      <c r="CD338" s="283" t="str">
        <f>IF(F338="","",IF(OR(分岐管理シート!AI338&lt;14,分岐管理シート!AI338&gt;25,分岐管理シート!AI338&gt;分岐管理シート!AJ338,分岐管理シート!AI338&gt;分岐管理シート!AK338),"error",""))</f>
        <v/>
      </c>
      <c r="CE338" s="283" t="str">
        <f>IF(F338="","",IF(OR(分岐管理シート!AJ338&lt;14,分岐管理シート!AJ338&gt;25,分岐管理シート!AJ338&lt;分岐管理シート!AI338,分岐管理シート!AJ338&gt;分岐管理シート!AK338),"error",""))</f>
        <v/>
      </c>
      <c r="CF338" s="282" t="str">
        <f>IF(F338="","",IF(OR(分岐管理シート!AK338&lt;14,分岐管理シート!AK338&gt;26,分岐管理シート!AK338&lt;分岐管理シート!AI338,分岐管理シート!AK338&lt;分岐管理シート!AJ338),"error",""))</f>
        <v/>
      </c>
      <c r="CG338" s="283" t="str">
        <f>IF(F338="","",IF(AND(AD338="－",分岐管理シート!AK338&gt;25),"error",""))</f>
        <v/>
      </c>
      <c r="CH338" s="283"/>
      <c r="CI338" s="278" t="str">
        <f>IF(F338="","",IF(分岐管理シート!AM338&lt;1,"error",""))</f>
        <v/>
      </c>
      <c r="CJ338" s="283" t="str">
        <f>IF(F338="","",IF(分岐管理シート!AN338&lt;1,"error",""))</f>
        <v/>
      </c>
      <c r="CK338" s="287" t="str">
        <f t="shared" si="52"/>
        <v/>
      </c>
      <c r="CL338" s="283" t="str">
        <f>IF(F338="","",IF(AND(SUM(分岐管理シート!AO338:AR338)&gt;180,分岐管理シート!AS338&lt;1),"error",""))</f>
        <v/>
      </c>
      <c r="CM338" s="283" t="str">
        <f>IF(F338="","",IF(AND(分岐管理シート!D338=1,分岐管理シート!BB338&gt;0,分岐管理シート!BB338&lt;7),"","error"))</f>
        <v/>
      </c>
      <c r="CN338" s="286"/>
      <c r="CO338" s="283" t="str">
        <f>IF(分岐管理シート!BP338=0,"","error")</f>
        <v/>
      </c>
      <c r="CP338" s="340" t="str">
        <f>IF(AND(F338="",SUM(分岐管理シート!D338:BB338)&gt;0),"error","")</f>
        <v/>
      </c>
    </row>
    <row r="339" spans="1:94" ht="55.05" customHeight="1">
      <c r="A339" s="29"/>
      <c r="B339" s="30"/>
      <c r="C339" s="130">
        <v>267</v>
      </c>
      <c r="D339" s="386"/>
      <c r="E339" s="386"/>
      <c r="F339" s="174"/>
      <c r="G339" s="174"/>
      <c r="H339" s="173"/>
      <c r="I339" s="174"/>
      <c r="J339" s="173"/>
      <c r="K339" s="174"/>
      <c r="L339" s="174"/>
      <c r="M339" s="174"/>
      <c r="N339" s="387"/>
      <c r="O339" s="174"/>
      <c r="P339" s="174"/>
      <c r="Q339" s="388"/>
      <c r="R339" s="389">
        <f t="shared" si="44"/>
        <v>0</v>
      </c>
      <c r="S339" s="390">
        <f t="shared" si="54"/>
        <v>0</v>
      </c>
      <c r="T339" s="391"/>
      <c r="U339" s="458"/>
      <c r="V339" s="458"/>
      <c r="W339" s="458"/>
      <c r="X339" s="458"/>
      <c r="Y339" s="391"/>
      <c r="Z339" s="391"/>
      <c r="AA339" s="173"/>
      <c r="AB339" s="174"/>
      <c r="AC339" s="392"/>
      <c r="AD339" s="392"/>
      <c r="AE339" s="392"/>
      <c r="AF339" s="393"/>
      <c r="AG339" s="393"/>
      <c r="AH339" s="393"/>
      <c r="AI339" s="173"/>
      <c r="AJ339" s="173"/>
      <c r="AK339" s="173"/>
      <c r="AL339" s="394"/>
      <c r="AM339" s="173"/>
      <c r="AN339" s="173"/>
      <c r="AO339" s="387"/>
      <c r="AP339" s="174"/>
      <c r="AQ339" s="174"/>
      <c r="AR339" s="174"/>
      <c r="AS339" s="395"/>
      <c r="AT339" s="396"/>
      <c r="AU339" s="396"/>
      <c r="AV339" s="396"/>
      <c r="AW339" s="396"/>
      <c r="AX339" s="396"/>
      <c r="AY339" s="396"/>
      <c r="AZ339" s="396"/>
      <c r="BA339" s="396"/>
      <c r="BB339" s="397"/>
      <c r="BC339" s="395"/>
      <c r="BD339" s="395"/>
      <c r="BE339" s="281" t="str">
        <f>IF(F339="","",IF(分岐管理シート!D339=1,"","error"))</f>
        <v/>
      </c>
      <c r="BF339" s="282" t="str">
        <f>IF(F339="","",IF(分岐管理シート!E339&gt;0,"","error"))</f>
        <v/>
      </c>
      <c r="BG339" s="283" t="str">
        <f>IF(F339="","",IF(分岐管理シート!G339=0,"error",""))</f>
        <v/>
      </c>
      <c r="BH339" s="283" t="str">
        <f>IF(F339="","",IF(分岐管理シート!H339=0,"error",""))</f>
        <v/>
      </c>
      <c r="BI339" s="284" t="str">
        <f>IF(F339="","",IF(分岐管理シート!I339=2,"","error"))</f>
        <v/>
      </c>
      <c r="BJ339" s="283" t="str">
        <f t="shared" si="45"/>
        <v/>
      </c>
      <c r="BK339" s="283" t="str">
        <f t="shared" si="46"/>
        <v/>
      </c>
      <c r="BL339" s="283" t="str">
        <f>IF(F339="","",IF(AND(分岐管理シート!D339=1,分岐管理シート!K339=1),"","error"))</f>
        <v/>
      </c>
      <c r="BM339" s="281" t="str">
        <f>IF(F339="","",IF(分岐管理シート!L339=2,"","error"))</f>
        <v/>
      </c>
      <c r="BN339" s="283" t="str">
        <f>IF(F339="","",IF(分岐管理シート!M339&lt;1,"error",""))</f>
        <v/>
      </c>
      <c r="BO339" s="283" t="str">
        <f>IF(F339="","",IF(AND(D339="R7_補正",分岐管理シート!M339&lt;12,分岐管理シート!M339&gt;0),"","error"))</f>
        <v/>
      </c>
      <c r="BP339" s="283" t="str">
        <f>IF(AND(分岐管理シート!M339&lt;&gt;1,SUM(分岐管理シート!N339:P339)&gt;0),"error","")</f>
        <v/>
      </c>
      <c r="BQ339" s="282" t="str">
        <f>IF(OR(AND(分岐管理シート!N339=0,OR(分岐管理シート!O339&lt;&gt;0,分岐管理シート!P339&lt;&gt;0)),AND(分岐管理シート!O339=0,分岐管理シート!P339&lt;&gt;0)),"error","")</f>
        <v/>
      </c>
      <c r="BR339" s="285" t="str" cm="1">
        <f t="array" ref="BR339">IF(SUMPRODUCT(COUNTIF(N339:P339,N339:P339))&gt;COUNTA(N339:P339),"error","")</f>
        <v/>
      </c>
      <c r="BS339" s="283" t="str">
        <f t="shared" si="47"/>
        <v/>
      </c>
      <c r="BT339" s="283" t="str">
        <f t="shared" si="48"/>
        <v/>
      </c>
      <c r="BU339" s="283" t="str">
        <f t="shared" si="49"/>
        <v/>
      </c>
      <c r="BV339" s="283" t="str">
        <f t="shared" si="50"/>
        <v/>
      </c>
      <c r="BW339" s="283" t="str">
        <f t="shared" si="53"/>
        <v/>
      </c>
      <c r="BX339" s="283" t="str">
        <f t="shared" si="51"/>
        <v/>
      </c>
      <c r="BY339" s="283" t="str">
        <f>IF(F339="","",IF(PRODUCT(分岐管理シート!AB339:'分岐管理シート'!AE339)=0,"error",""))</f>
        <v/>
      </c>
      <c r="BZ339" s="278" t="str">
        <f>IF(F339="","",IF(AND(AE339="○",分岐管理シート!AF339=0),"error",""))</f>
        <v/>
      </c>
      <c r="CA339" s="283" t="str">
        <f>IF(F339="","",IF(AND(分岐管理シート!AE339&lt;2,実施計画様式!AF339&lt;&gt;""),"error",""))</f>
        <v/>
      </c>
      <c r="CB339" s="282" t="str">
        <f>IF(F339="","",IF(AND(分岐管理シート!D339=1,分岐管理シート!AG339&gt;0,分岐管理シート!AG339&lt;24),"","error"))</f>
        <v/>
      </c>
      <c r="CC339" s="283"/>
      <c r="CD339" s="283" t="str">
        <f>IF(F339="","",IF(OR(分岐管理シート!AI339&lt;14,分岐管理シート!AI339&gt;25,分岐管理シート!AI339&gt;分岐管理シート!AJ339,分岐管理シート!AI339&gt;分岐管理シート!AK339),"error",""))</f>
        <v/>
      </c>
      <c r="CE339" s="283" t="str">
        <f>IF(F339="","",IF(OR(分岐管理シート!AJ339&lt;14,分岐管理シート!AJ339&gt;25,分岐管理シート!AJ339&lt;分岐管理シート!AI339,分岐管理シート!AJ339&gt;分岐管理シート!AK339),"error",""))</f>
        <v/>
      </c>
      <c r="CF339" s="282" t="str">
        <f>IF(F339="","",IF(OR(分岐管理シート!AK339&lt;14,分岐管理シート!AK339&gt;26,分岐管理シート!AK339&lt;分岐管理シート!AI339,分岐管理シート!AK339&lt;分岐管理シート!AJ339),"error",""))</f>
        <v/>
      </c>
      <c r="CG339" s="283" t="str">
        <f>IF(F339="","",IF(AND(AD339="－",分岐管理シート!AK339&gt;25),"error",""))</f>
        <v/>
      </c>
      <c r="CH339" s="283"/>
      <c r="CI339" s="278" t="str">
        <f>IF(F339="","",IF(分岐管理シート!AM339&lt;1,"error",""))</f>
        <v/>
      </c>
      <c r="CJ339" s="283" t="str">
        <f>IF(F339="","",IF(分岐管理シート!AN339&lt;1,"error",""))</f>
        <v/>
      </c>
      <c r="CK339" s="287" t="str">
        <f t="shared" si="52"/>
        <v/>
      </c>
      <c r="CL339" s="283" t="str">
        <f>IF(F339="","",IF(AND(SUM(分岐管理シート!AO339:AR339)&gt;180,分岐管理シート!AS339&lt;1),"error",""))</f>
        <v/>
      </c>
      <c r="CM339" s="283" t="str">
        <f>IF(F339="","",IF(AND(分岐管理シート!D339=1,分岐管理シート!BB339&gt;0,分岐管理シート!BB339&lt;7),"","error"))</f>
        <v/>
      </c>
      <c r="CN339" s="286"/>
      <c r="CO339" s="283" t="str">
        <f>IF(分岐管理シート!BP339=0,"","error")</f>
        <v/>
      </c>
      <c r="CP339" s="340" t="str">
        <f>IF(AND(F339="",SUM(分岐管理シート!D339:BB339)&gt;0),"error","")</f>
        <v/>
      </c>
    </row>
    <row r="340" spans="1:94" ht="55.05" customHeight="1">
      <c r="A340" s="29"/>
      <c r="B340" s="30"/>
      <c r="C340" s="130">
        <v>268</v>
      </c>
      <c r="D340" s="386"/>
      <c r="E340" s="386"/>
      <c r="F340" s="174"/>
      <c r="G340" s="174"/>
      <c r="H340" s="173"/>
      <c r="I340" s="174"/>
      <c r="J340" s="173"/>
      <c r="K340" s="174"/>
      <c r="L340" s="174"/>
      <c r="M340" s="174"/>
      <c r="N340" s="387"/>
      <c r="O340" s="174"/>
      <c r="P340" s="398"/>
      <c r="Q340" s="388"/>
      <c r="R340" s="389">
        <f t="shared" si="44"/>
        <v>0</v>
      </c>
      <c r="S340" s="390">
        <f t="shared" si="54"/>
        <v>0</v>
      </c>
      <c r="T340" s="391"/>
      <c r="U340" s="458"/>
      <c r="V340" s="458"/>
      <c r="W340" s="458"/>
      <c r="X340" s="458"/>
      <c r="Y340" s="391"/>
      <c r="Z340" s="391"/>
      <c r="AA340" s="173"/>
      <c r="AB340" s="174"/>
      <c r="AC340" s="392"/>
      <c r="AD340" s="392"/>
      <c r="AE340" s="392"/>
      <c r="AF340" s="393"/>
      <c r="AG340" s="393"/>
      <c r="AH340" s="393"/>
      <c r="AI340" s="173"/>
      <c r="AJ340" s="173"/>
      <c r="AK340" s="173"/>
      <c r="AL340" s="394"/>
      <c r="AM340" s="173"/>
      <c r="AN340" s="173"/>
      <c r="AO340" s="387"/>
      <c r="AP340" s="174"/>
      <c r="AQ340" s="174"/>
      <c r="AR340" s="174"/>
      <c r="AS340" s="395"/>
      <c r="AT340" s="396"/>
      <c r="AU340" s="396"/>
      <c r="AV340" s="396"/>
      <c r="AW340" s="396"/>
      <c r="AX340" s="396"/>
      <c r="AY340" s="396"/>
      <c r="AZ340" s="396"/>
      <c r="BA340" s="396"/>
      <c r="BB340" s="397"/>
      <c r="BC340" s="395"/>
      <c r="BD340" s="395"/>
      <c r="BE340" s="281" t="str">
        <f>IF(F340="","",IF(分岐管理シート!D340=1,"","error"))</f>
        <v/>
      </c>
      <c r="BF340" s="282" t="str">
        <f>IF(F340="","",IF(分岐管理シート!E340&gt;0,"","error"))</f>
        <v/>
      </c>
      <c r="BG340" s="283" t="str">
        <f>IF(F340="","",IF(分岐管理シート!G340=0,"error",""))</f>
        <v/>
      </c>
      <c r="BH340" s="283" t="str">
        <f>IF(F340="","",IF(分岐管理シート!H340=0,"error",""))</f>
        <v/>
      </c>
      <c r="BI340" s="284" t="str">
        <f>IF(F340="","",IF(分岐管理シート!I340=2,"","error"))</f>
        <v/>
      </c>
      <c r="BJ340" s="283" t="str">
        <f t="shared" si="45"/>
        <v/>
      </c>
      <c r="BK340" s="283" t="str">
        <f t="shared" si="46"/>
        <v/>
      </c>
      <c r="BL340" s="283" t="str">
        <f>IF(F340="","",IF(AND(分岐管理シート!D340=1,分岐管理シート!K340=1),"","error"))</f>
        <v/>
      </c>
      <c r="BM340" s="281" t="str">
        <f>IF(F340="","",IF(分岐管理シート!L340=2,"","error"))</f>
        <v/>
      </c>
      <c r="BN340" s="283" t="str">
        <f>IF(F340="","",IF(分岐管理シート!M340&lt;1,"error",""))</f>
        <v/>
      </c>
      <c r="BO340" s="283" t="str">
        <f>IF(F340="","",IF(AND(D340="R7_補正",分岐管理シート!M340&lt;12,分岐管理シート!M340&gt;0),"","error"))</f>
        <v/>
      </c>
      <c r="BP340" s="283" t="str">
        <f>IF(AND(分岐管理シート!M340&lt;&gt;1,SUM(分岐管理シート!N340:P340)&gt;0),"error","")</f>
        <v/>
      </c>
      <c r="BQ340" s="282" t="str">
        <f>IF(OR(AND(分岐管理シート!N340=0,OR(分岐管理シート!O340&lt;&gt;0,分岐管理シート!P340&lt;&gt;0)),AND(分岐管理シート!O340=0,分岐管理シート!P340&lt;&gt;0)),"error","")</f>
        <v/>
      </c>
      <c r="BR340" s="285" t="str" cm="1">
        <f t="array" ref="BR340">IF(SUMPRODUCT(COUNTIF(N340:P340,N340:P340))&gt;COUNTA(N340:P340),"error","")</f>
        <v/>
      </c>
      <c r="BS340" s="283" t="str">
        <f t="shared" si="47"/>
        <v/>
      </c>
      <c r="BT340" s="283" t="str">
        <f t="shared" si="48"/>
        <v/>
      </c>
      <c r="BU340" s="283" t="str">
        <f t="shared" si="49"/>
        <v/>
      </c>
      <c r="BV340" s="283" t="str">
        <f t="shared" si="50"/>
        <v/>
      </c>
      <c r="BW340" s="283" t="str">
        <f t="shared" si="53"/>
        <v/>
      </c>
      <c r="BX340" s="283" t="str">
        <f t="shared" si="51"/>
        <v/>
      </c>
      <c r="BY340" s="283" t="str">
        <f>IF(F340="","",IF(PRODUCT(分岐管理シート!AB340:'分岐管理シート'!AE340)=0,"error",""))</f>
        <v/>
      </c>
      <c r="BZ340" s="278" t="str">
        <f>IF(F340="","",IF(AND(AE340="○",分岐管理シート!AF340=0),"error",""))</f>
        <v/>
      </c>
      <c r="CA340" s="283" t="str">
        <f>IF(F340="","",IF(AND(分岐管理シート!AE340&lt;2,実施計画様式!AF340&lt;&gt;""),"error",""))</f>
        <v/>
      </c>
      <c r="CB340" s="282" t="str">
        <f>IF(F340="","",IF(AND(分岐管理シート!D340=1,分岐管理シート!AG340&gt;0,分岐管理シート!AG340&lt;24),"","error"))</f>
        <v/>
      </c>
      <c r="CC340" s="283"/>
      <c r="CD340" s="283" t="str">
        <f>IF(F340="","",IF(OR(分岐管理シート!AI340&lt;14,分岐管理シート!AI340&gt;25,分岐管理シート!AI340&gt;分岐管理シート!AJ340,分岐管理シート!AI340&gt;分岐管理シート!AK340),"error",""))</f>
        <v/>
      </c>
      <c r="CE340" s="283" t="str">
        <f>IF(F340="","",IF(OR(分岐管理シート!AJ340&lt;14,分岐管理シート!AJ340&gt;25,分岐管理シート!AJ340&lt;分岐管理シート!AI340,分岐管理シート!AJ340&gt;分岐管理シート!AK340),"error",""))</f>
        <v/>
      </c>
      <c r="CF340" s="282" t="str">
        <f>IF(F340="","",IF(OR(分岐管理シート!AK340&lt;14,分岐管理シート!AK340&gt;26,分岐管理シート!AK340&lt;分岐管理シート!AI340,分岐管理シート!AK340&lt;分岐管理シート!AJ340),"error",""))</f>
        <v/>
      </c>
      <c r="CG340" s="283" t="str">
        <f>IF(F340="","",IF(AND(AD340="－",分岐管理シート!AK340&gt;25),"error",""))</f>
        <v/>
      </c>
      <c r="CH340" s="283"/>
      <c r="CI340" s="278" t="str">
        <f>IF(F340="","",IF(分岐管理シート!AM340&lt;1,"error",""))</f>
        <v/>
      </c>
      <c r="CJ340" s="283" t="str">
        <f>IF(F340="","",IF(分岐管理シート!AN340&lt;1,"error",""))</f>
        <v/>
      </c>
      <c r="CK340" s="287" t="str">
        <f t="shared" si="52"/>
        <v/>
      </c>
      <c r="CL340" s="283" t="str">
        <f>IF(F340="","",IF(AND(SUM(分岐管理シート!AO340:AR340)&gt;180,分岐管理シート!AS340&lt;1),"error",""))</f>
        <v/>
      </c>
      <c r="CM340" s="283" t="str">
        <f>IF(F340="","",IF(AND(分岐管理シート!D340=1,分岐管理シート!BB340&gt;0,分岐管理シート!BB340&lt;7),"","error"))</f>
        <v/>
      </c>
      <c r="CN340" s="286"/>
      <c r="CO340" s="283" t="str">
        <f>IF(分岐管理シート!BP340=0,"","error")</f>
        <v/>
      </c>
      <c r="CP340" s="340" t="str">
        <f>IF(AND(F340="",SUM(分岐管理シート!D340:BB340)&gt;0),"error","")</f>
        <v/>
      </c>
    </row>
    <row r="341" spans="1:94" ht="55.05" customHeight="1">
      <c r="A341" s="29"/>
      <c r="B341" s="30"/>
      <c r="C341" s="130">
        <v>269</v>
      </c>
      <c r="D341" s="386"/>
      <c r="E341" s="386"/>
      <c r="F341" s="174"/>
      <c r="G341" s="174"/>
      <c r="H341" s="173"/>
      <c r="I341" s="174"/>
      <c r="J341" s="173"/>
      <c r="K341" s="174"/>
      <c r="L341" s="174"/>
      <c r="M341" s="174"/>
      <c r="N341" s="387"/>
      <c r="O341" s="174"/>
      <c r="P341" s="174"/>
      <c r="Q341" s="388"/>
      <c r="R341" s="389">
        <f t="shared" si="44"/>
        <v>0</v>
      </c>
      <c r="S341" s="390">
        <f t="shared" si="54"/>
        <v>0</v>
      </c>
      <c r="T341" s="391"/>
      <c r="U341" s="458"/>
      <c r="V341" s="458"/>
      <c r="W341" s="458"/>
      <c r="X341" s="458"/>
      <c r="Y341" s="391"/>
      <c r="Z341" s="391"/>
      <c r="AA341" s="173"/>
      <c r="AB341" s="174"/>
      <c r="AC341" s="392"/>
      <c r="AD341" s="392"/>
      <c r="AE341" s="392"/>
      <c r="AF341" s="393"/>
      <c r="AG341" s="393"/>
      <c r="AH341" s="393"/>
      <c r="AI341" s="173"/>
      <c r="AJ341" s="173"/>
      <c r="AK341" s="173"/>
      <c r="AL341" s="394"/>
      <c r="AM341" s="173"/>
      <c r="AN341" s="173"/>
      <c r="AO341" s="387"/>
      <c r="AP341" s="174"/>
      <c r="AQ341" s="174"/>
      <c r="AR341" s="174"/>
      <c r="AS341" s="395"/>
      <c r="AT341" s="396"/>
      <c r="AU341" s="396"/>
      <c r="AV341" s="396"/>
      <c r="AW341" s="396"/>
      <c r="AX341" s="396"/>
      <c r="AY341" s="396"/>
      <c r="AZ341" s="396"/>
      <c r="BA341" s="396"/>
      <c r="BB341" s="397"/>
      <c r="BC341" s="395"/>
      <c r="BD341" s="395"/>
      <c r="BE341" s="281" t="str">
        <f>IF(F341="","",IF(分岐管理シート!D341=1,"","error"))</f>
        <v/>
      </c>
      <c r="BF341" s="282" t="str">
        <f>IF(F341="","",IF(分岐管理シート!E341&gt;0,"","error"))</f>
        <v/>
      </c>
      <c r="BG341" s="283" t="str">
        <f>IF(F341="","",IF(分岐管理シート!G341=0,"error",""))</f>
        <v/>
      </c>
      <c r="BH341" s="283" t="str">
        <f>IF(F341="","",IF(分岐管理シート!H341=0,"error",""))</f>
        <v/>
      </c>
      <c r="BI341" s="284" t="str">
        <f>IF(F341="","",IF(分岐管理シート!I341=2,"","error"))</f>
        <v/>
      </c>
      <c r="BJ341" s="283" t="str">
        <f t="shared" si="45"/>
        <v/>
      </c>
      <c r="BK341" s="283" t="str">
        <f t="shared" si="46"/>
        <v/>
      </c>
      <c r="BL341" s="283" t="str">
        <f>IF(F341="","",IF(AND(分岐管理シート!D341=1,分岐管理シート!K341=1),"","error"))</f>
        <v/>
      </c>
      <c r="BM341" s="281" t="str">
        <f>IF(F341="","",IF(分岐管理シート!L341=2,"","error"))</f>
        <v/>
      </c>
      <c r="BN341" s="283" t="str">
        <f>IF(F341="","",IF(分岐管理シート!M341&lt;1,"error",""))</f>
        <v/>
      </c>
      <c r="BO341" s="283" t="str">
        <f>IF(F341="","",IF(AND(D341="R7_補正",分岐管理シート!M341&lt;12,分岐管理シート!M341&gt;0),"","error"))</f>
        <v/>
      </c>
      <c r="BP341" s="283" t="str">
        <f>IF(AND(分岐管理シート!M341&lt;&gt;1,SUM(分岐管理シート!N341:P341)&gt;0),"error","")</f>
        <v/>
      </c>
      <c r="BQ341" s="282" t="str">
        <f>IF(OR(AND(分岐管理シート!N341=0,OR(分岐管理シート!O341&lt;&gt;0,分岐管理シート!P341&lt;&gt;0)),AND(分岐管理シート!O341=0,分岐管理シート!P341&lt;&gt;0)),"error","")</f>
        <v/>
      </c>
      <c r="BR341" s="285" t="str" cm="1">
        <f t="array" ref="BR341">IF(SUMPRODUCT(COUNTIF(N341:P341,N341:P341))&gt;COUNTA(N341:P341),"error","")</f>
        <v/>
      </c>
      <c r="BS341" s="283" t="str">
        <f t="shared" si="47"/>
        <v/>
      </c>
      <c r="BT341" s="283" t="str">
        <f t="shared" si="48"/>
        <v/>
      </c>
      <c r="BU341" s="283" t="str">
        <f t="shared" si="49"/>
        <v/>
      </c>
      <c r="BV341" s="283" t="str">
        <f t="shared" si="50"/>
        <v/>
      </c>
      <c r="BW341" s="283" t="str">
        <f t="shared" si="53"/>
        <v/>
      </c>
      <c r="BX341" s="283" t="str">
        <f t="shared" si="51"/>
        <v/>
      </c>
      <c r="BY341" s="283" t="str">
        <f>IF(F341="","",IF(PRODUCT(分岐管理シート!AB341:'分岐管理シート'!AE341)=0,"error",""))</f>
        <v/>
      </c>
      <c r="BZ341" s="278" t="str">
        <f>IF(F341="","",IF(AND(AE341="○",分岐管理シート!AF341=0),"error",""))</f>
        <v/>
      </c>
      <c r="CA341" s="283" t="str">
        <f>IF(F341="","",IF(AND(分岐管理シート!AE341&lt;2,実施計画様式!AF341&lt;&gt;""),"error",""))</f>
        <v/>
      </c>
      <c r="CB341" s="282" t="str">
        <f>IF(F341="","",IF(AND(分岐管理シート!D341=1,分岐管理シート!AG341&gt;0,分岐管理シート!AG341&lt;24),"","error"))</f>
        <v/>
      </c>
      <c r="CC341" s="283"/>
      <c r="CD341" s="283" t="str">
        <f>IF(F341="","",IF(OR(分岐管理シート!AI341&lt;14,分岐管理シート!AI341&gt;25,分岐管理シート!AI341&gt;分岐管理シート!AJ341,分岐管理シート!AI341&gt;分岐管理シート!AK341),"error",""))</f>
        <v/>
      </c>
      <c r="CE341" s="283" t="str">
        <f>IF(F341="","",IF(OR(分岐管理シート!AJ341&lt;14,分岐管理シート!AJ341&gt;25,分岐管理シート!AJ341&lt;分岐管理シート!AI341,分岐管理シート!AJ341&gt;分岐管理シート!AK341),"error",""))</f>
        <v/>
      </c>
      <c r="CF341" s="282" t="str">
        <f>IF(F341="","",IF(OR(分岐管理シート!AK341&lt;14,分岐管理シート!AK341&gt;26,分岐管理シート!AK341&lt;分岐管理シート!AI341,分岐管理シート!AK341&lt;分岐管理シート!AJ341),"error",""))</f>
        <v/>
      </c>
      <c r="CG341" s="283" t="str">
        <f>IF(F341="","",IF(AND(AD341="－",分岐管理シート!AK341&gt;25),"error",""))</f>
        <v/>
      </c>
      <c r="CH341" s="283"/>
      <c r="CI341" s="278" t="str">
        <f>IF(F341="","",IF(分岐管理シート!AM341&lt;1,"error",""))</f>
        <v/>
      </c>
      <c r="CJ341" s="283" t="str">
        <f>IF(F341="","",IF(分岐管理シート!AN341&lt;1,"error",""))</f>
        <v/>
      </c>
      <c r="CK341" s="287" t="str">
        <f t="shared" si="52"/>
        <v/>
      </c>
      <c r="CL341" s="283" t="str">
        <f>IF(F341="","",IF(AND(SUM(分岐管理シート!AO341:AR341)&gt;180,分岐管理シート!AS341&lt;1),"error",""))</f>
        <v/>
      </c>
      <c r="CM341" s="283" t="str">
        <f>IF(F341="","",IF(AND(分岐管理シート!D341=1,分岐管理シート!BB341&gt;0,分岐管理シート!BB341&lt;7),"","error"))</f>
        <v/>
      </c>
      <c r="CN341" s="286"/>
      <c r="CO341" s="283" t="str">
        <f>IF(分岐管理シート!BP341=0,"","error")</f>
        <v/>
      </c>
      <c r="CP341" s="340" t="str">
        <f>IF(AND(F341="",SUM(分岐管理シート!D341:BB341)&gt;0),"error","")</f>
        <v/>
      </c>
    </row>
    <row r="342" spans="1:94" ht="55.05" customHeight="1">
      <c r="A342" s="29"/>
      <c r="B342" s="30"/>
      <c r="C342" s="130">
        <v>270</v>
      </c>
      <c r="D342" s="386"/>
      <c r="E342" s="386"/>
      <c r="F342" s="174"/>
      <c r="G342" s="174"/>
      <c r="H342" s="173"/>
      <c r="I342" s="174"/>
      <c r="J342" s="173"/>
      <c r="K342" s="174"/>
      <c r="L342" s="174"/>
      <c r="M342" s="174"/>
      <c r="N342" s="387"/>
      <c r="O342" s="174"/>
      <c r="P342" s="174"/>
      <c r="Q342" s="388"/>
      <c r="R342" s="389">
        <f t="shared" si="44"/>
        <v>0</v>
      </c>
      <c r="S342" s="390">
        <f t="shared" si="54"/>
        <v>0</v>
      </c>
      <c r="T342" s="391"/>
      <c r="U342" s="458"/>
      <c r="V342" s="458"/>
      <c r="W342" s="458"/>
      <c r="X342" s="458"/>
      <c r="Y342" s="391"/>
      <c r="Z342" s="391"/>
      <c r="AA342" s="173"/>
      <c r="AB342" s="174"/>
      <c r="AC342" s="392"/>
      <c r="AD342" s="392"/>
      <c r="AE342" s="392"/>
      <c r="AF342" s="393"/>
      <c r="AG342" s="393"/>
      <c r="AH342" s="393"/>
      <c r="AI342" s="173"/>
      <c r="AJ342" s="173"/>
      <c r="AK342" s="173"/>
      <c r="AL342" s="394"/>
      <c r="AM342" s="173"/>
      <c r="AN342" s="173"/>
      <c r="AO342" s="387"/>
      <c r="AP342" s="174"/>
      <c r="AQ342" s="174"/>
      <c r="AR342" s="174"/>
      <c r="AS342" s="395"/>
      <c r="AT342" s="396"/>
      <c r="AU342" s="396"/>
      <c r="AV342" s="396"/>
      <c r="AW342" s="396"/>
      <c r="AX342" s="396"/>
      <c r="AY342" s="396"/>
      <c r="AZ342" s="396"/>
      <c r="BA342" s="396"/>
      <c r="BB342" s="397"/>
      <c r="BC342" s="395"/>
      <c r="BD342" s="395"/>
      <c r="BE342" s="281" t="str">
        <f>IF(F342="","",IF(分岐管理シート!D342=1,"","error"))</f>
        <v/>
      </c>
      <c r="BF342" s="282" t="str">
        <f>IF(F342="","",IF(分岐管理シート!E342&gt;0,"","error"))</f>
        <v/>
      </c>
      <c r="BG342" s="283" t="str">
        <f>IF(F342="","",IF(分岐管理シート!G342=0,"error",""))</f>
        <v/>
      </c>
      <c r="BH342" s="283" t="str">
        <f>IF(F342="","",IF(分岐管理シート!H342=0,"error",""))</f>
        <v/>
      </c>
      <c r="BI342" s="284" t="str">
        <f>IF(F342="","",IF(分岐管理シート!I342=2,"","error"))</f>
        <v/>
      </c>
      <c r="BJ342" s="283" t="str">
        <f t="shared" si="45"/>
        <v/>
      </c>
      <c r="BK342" s="283" t="str">
        <f t="shared" si="46"/>
        <v/>
      </c>
      <c r="BL342" s="283" t="str">
        <f>IF(F342="","",IF(AND(分岐管理シート!D342=1,分岐管理シート!K342=1),"","error"))</f>
        <v/>
      </c>
      <c r="BM342" s="281" t="str">
        <f>IF(F342="","",IF(分岐管理シート!L342=2,"","error"))</f>
        <v/>
      </c>
      <c r="BN342" s="283" t="str">
        <f>IF(F342="","",IF(分岐管理シート!M342&lt;1,"error",""))</f>
        <v/>
      </c>
      <c r="BO342" s="283" t="str">
        <f>IF(F342="","",IF(AND(D342="R7_補正",分岐管理シート!M342&lt;12,分岐管理シート!M342&gt;0),"","error"))</f>
        <v/>
      </c>
      <c r="BP342" s="283" t="str">
        <f>IF(AND(分岐管理シート!M342&lt;&gt;1,SUM(分岐管理シート!N342:P342)&gt;0),"error","")</f>
        <v/>
      </c>
      <c r="BQ342" s="282" t="str">
        <f>IF(OR(AND(分岐管理シート!N342=0,OR(分岐管理シート!O342&lt;&gt;0,分岐管理シート!P342&lt;&gt;0)),AND(分岐管理シート!O342=0,分岐管理シート!P342&lt;&gt;0)),"error","")</f>
        <v/>
      </c>
      <c r="BR342" s="285" t="str" cm="1">
        <f t="array" ref="BR342">IF(SUMPRODUCT(COUNTIF(N342:P342,N342:P342))&gt;COUNTA(N342:P342),"error","")</f>
        <v/>
      </c>
      <c r="BS342" s="283" t="str">
        <f t="shared" si="47"/>
        <v/>
      </c>
      <c r="BT342" s="283" t="str">
        <f t="shared" si="48"/>
        <v/>
      </c>
      <c r="BU342" s="283" t="str">
        <f t="shared" si="49"/>
        <v/>
      </c>
      <c r="BV342" s="283" t="str">
        <f t="shared" si="50"/>
        <v/>
      </c>
      <c r="BW342" s="283" t="str">
        <f t="shared" si="53"/>
        <v/>
      </c>
      <c r="BX342" s="283" t="str">
        <f t="shared" si="51"/>
        <v/>
      </c>
      <c r="BY342" s="283" t="str">
        <f>IF(F342="","",IF(PRODUCT(分岐管理シート!AB342:'分岐管理シート'!AE342)=0,"error",""))</f>
        <v/>
      </c>
      <c r="BZ342" s="278" t="str">
        <f>IF(F342="","",IF(AND(AE342="○",分岐管理シート!AF342=0),"error",""))</f>
        <v/>
      </c>
      <c r="CA342" s="283" t="str">
        <f>IF(F342="","",IF(AND(分岐管理シート!AE342&lt;2,実施計画様式!AF342&lt;&gt;""),"error",""))</f>
        <v/>
      </c>
      <c r="CB342" s="282" t="str">
        <f>IF(F342="","",IF(AND(分岐管理シート!D342=1,分岐管理シート!AG342&gt;0,分岐管理シート!AG342&lt;24),"","error"))</f>
        <v/>
      </c>
      <c r="CC342" s="283"/>
      <c r="CD342" s="283" t="str">
        <f>IF(F342="","",IF(OR(分岐管理シート!AI342&lt;14,分岐管理シート!AI342&gt;25,分岐管理シート!AI342&gt;分岐管理シート!AJ342,分岐管理シート!AI342&gt;分岐管理シート!AK342),"error",""))</f>
        <v/>
      </c>
      <c r="CE342" s="283" t="str">
        <f>IF(F342="","",IF(OR(分岐管理シート!AJ342&lt;14,分岐管理シート!AJ342&gt;25,分岐管理シート!AJ342&lt;分岐管理シート!AI342,分岐管理シート!AJ342&gt;分岐管理シート!AK342),"error",""))</f>
        <v/>
      </c>
      <c r="CF342" s="282" t="str">
        <f>IF(F342="","",IF(OR(分岐管理シート!AK342&lt;14,分岐管理シート!AK342&gt;26,分岐管理シート!AK342&lt;分岐管理シート!AI342,分岐管理シート!AK342&lt;分岐管理シート!AJ342),"error",""))</f>
        <v/>
      </c>
      <c r="CG342" s="283" t="str">
        <f>IF(F342="","",IF(AND(AD342="－",分岐管理シート!AK342&gt;25),"error",""))</f>
        <v/>
      </c>
      <c r="CH342" s="283"/>
      <c r="CI342" s="278" t="str">
        <f>IF(F342="","",IF(分岐管理シート!AM342&lt;1,"error",""))</f>
        <v/>
      </c>
      <c r="CJ342" s="283" t="str">
        <f>IF(F342="","",IF(分岐管理シート!AN342&lt;1,"error",""))</f>
        <v/>
      </c>
      <c r="CK342" s="287" t="str">
        <f t="shared" si="52"/>
        <v/>
      </c>
      <c r="CL342" s="283" t="str">
        <f>IF(F342="","",IF(AND(SUM(分岐管理シート!AO342:AR342)&gt;180,分岐管理シート!AS342&lt;1),"error",""))</f>
        <v/>
      </c>
      <c r="CM342" s="283" t="str">
        <f>IF(F342="","",IF(AND(分岐管理シート!D342=1,分岐管理シート!BB342&gt;0,分岐管理シート!BB342&lt;7),"","error"))</f>
        <v/>
      </c>
      <c r="CN342" s="286"/>
      <c r="CO342" s="283" t="str">
        <f>IF(分岐管理シート!BP342=0,"","error")</f>
        <v/>
      </c>
      <c r="CP342" s="340" t="str">
        <f>IF(AND(F342="",SUM(分岐管理シート!D342:BB342)&gt;0),"error","")</f>
        <v/>
      </c>
    </row>
    <row r="343" spans="1:94" ht="55.05" customHeight="1">
      <c r="A343" s="29"/>
      <c r="B343" s="30"/>
      <c r="C343" s="130">
        <v>271</v>
      </c>
      <c r="D343" s="386"/>
      <c r="E343" s="386"/>
      <c r="F343" s="174"/>
      <c r="G343" s="174"/>
      <c r="H343" s="173"/>
      <c r="I343" s="174"/>
      <c r="J343" s="173"/>
      <c r="K343" s="174"/>
      <c r="L343" s="174"/>
      <c r="M343" s="174"/>
      <c r="N343" s="387"/>
      <c r="O343" s="174"/>
      <c r="P343" s="398"/>
      <c r="Q343" s="388"/>
      <c r="R343" s="389">
        <f t="shared" si="44"/>
        <v>0</v>
      </c>
      <c r="S343" s="390">
        <f t="shared" si="54"/>
        <v>0</v>
      </c>
      <c r="T343" s="391"/>
      <c r="U343" s="458"/>
      <c r="V343" s="458"/>
      <c r="W343" s="458"/>
      <c r="X343" s="458"/>
      <c r="Y343" s="391"/>
      <c r="Z343" s="391"/>
      <c r="AA343" s="173"/>
      <c r="AB343" s="174"/>
      <c r="AC343" s="392"/>
      <c r="AD343" s="392"/>
      <c r="AE343" s="392"/>
      <c r="AF343" s="393"/>
      <c r="AG343" s="393"/>
      <c r="AH343" s="393"/>
      <c r="AI343" s="173"/>
      <c r="AJ343" s="173"/>
      <c r="AK343" s="173"/>
      <c r="AL343" s="394"/>
      <c r="AM343" s="173"/>
      <c r="AN343" s="173"/>
      <c r="AO343" s="387"/>
      <c r="AP343" s="174"/>
      <c r="AQ343" s="174"/>
      <c r="AR343" s="174"/>
      <c r="AS343" s="395"/>
      <c r="AT343" s="396"/>
      <c r="AU343" s="396"/>
      <c r="AV343" s="396"/>
      <c r="AW343" s="396"/>
      <c r="AX343" s="396"/>
      <c r="AY343" s="396"/>
      <c r="AZ343" s="396"/>
      <c r="BA343" s="396"/>
      <c r="BB343" s="397"/>
      <c r="BC343" s="395"/>
      <c r="BD343" s="395"/>
      <c r="BE343" s="281" t="str">
        <f>IF(F343="","",IF(分岐管理シート!D343=1,"","error"))</f>
        <v/>
      </c>
      <c r="BF343" s="282" t="str">
        <f>IF(F343="","",IF(分岐管理シート!E343&gt;0,"","error"))</f>
        <v/>
      </c>
      <c r="BG343" s="283" t="str">
        <f>IF(F343="","",IF(分岐管理シート!G343=0,"error",""))</f>
        <v/>
      </c>
      <c r="BH343" s="283" t="str">
        <f>IF(F343="","",IF(分岐管理シート!H343=0,"error",""))</f>
        <v/>
      </c>
      <c r="BI343" s="284" t="str">
        <f>IF(F343="","",IF(分岐管理シート!I343=2,"","error"))</f>
        <v/>
      </c>
      <c r="BJ343" s="283" t="str">
        <f t="shared" si="45"/>
        <v/>
      </c>
      <c r="BK343" s="283" t="str">
        <f t="shared" si="46"/>
        <v/>
      </c>
      <c r="BL343" s="283" t="str">
        <f>IF(F343="","",IF(AND(分岐管理シート!D343=1,分岐管理シート!K343=1),"","error"))</f>
        <v/>
      </c>
      <c r="BM343" s="281" t="str">
        <f>IF(F343="","",IF(分岐管理シート!L343=2,"","error"))</f>
        <v/>
      </c>
      <c r="BN343" s="283" t="str">
        <f>IF(F343="","",IF(分岐管理シート!M343&lt;1,"error",""))</f>
        <v/>
      </c>
      <c r="BO343" s="283" t="str">
        <f>IF(F343="","",IF(AND(D343="R7_補正",分岐管理シート!M343&lt;12,分岐管理シート!M343&gt;0),"","error"))</f>
        <v/>
      </c>
      <c r="BP343" s="283" t="str">
        <f>IF(AND(分岐管理シート!M343&lt;&gt;1,SUM(分岐管理シート!N343:P343)&gt;0),"error","")</f>
        <v/>
      </c>
      <c r="BQ343" s="282" t="str">
        <f>IF(OR(AND(分岐管理シート!N343=0,OR(分岐管理シート!O343&lt;&gt;0,分岐管理シート!P343&lt;&gt;0)),AND(分岐管理シート!O343=0,分岐管理シート!P343&lt;&gt;0)),"error","")</f>
        <v/>
      </c>
      <c r="BR343" s="285" t="str" cm="1">
        <f t="array" ref="BR343">IF(SUMPRODUCT(COUNTIF(N343:P343,N343:P343))&gt;COUNTA(N343:P343),"error","")</f>
        <v/>
      </c>
      <c r="BS343" s="283" t="str">
        <f t="shared" si="47"/>
        <v/>
      </c>
      <c r="BT343" s="283" t="str">
        <f t="shared" si="48"/>
        <v/>
      </c>
      <c r="BU343" s="283" t="str">
        <f t="shared" si="49"/>
        <v/>
      </c>
      <c r="BV343" s="283" t="str">
        <f t="shared" si="50"/>
        <v/>
      </c>
      <c r="BW343" s="283" t="str">
        <f t="shared" si="53"/>
        <v/>
      </c>
      <c r="BX343" s="283" t="str">
        <f t="shared" si="51"/>
        <v/>
      </c>
      <c r="BY343" s="283" t="str">
        <f>IF(F343="","",IF(PRODUCT(分岐管理シート!AB343:'分岐管理シート'!AE343)=0,"error",""))</f>
        <v/>
      </c>
      <c r="BZ343" s="278" t="str">
        <f>IF(F343="","",IF(AND(AE343="○",分岐管理シート!AF343=0),"error",""))</f>
        <v/>
      </c>
      <c r="CA343" s="283" t="str">
        <f>IF(F343="","",IF(AND(分岐管理シート!AE343&lt;2,実施計画様式!AF343&lt;&gt;""),"error",""))</f>
        <v/>
      </c>
      <c r="CB343" s="282" t="str">
        <f>IF(F343="","",IF(AND(分岐管理シート!D343=1,分岐管理シート!AG343&gt;0,分岐管理シート!AG343&lt;24),"","error"))</f>
        <v/>
      </c>
      <c r="CC343" s="283"/>
      <c r="CD343" s="283" t="str">
        <f>IF(F343="","",IF(OR(分岐管理シート!AI343&lt;14,分岐管理シート!AI343&gt;25,分岐管理シート!AI343&gt;分岐管理シート!AJ343,分岐管理シート!AI343&gt;分岐管理シート!AK343),"error",""))</f>
        <v/>
      </c>
      <c r="CE343" s="283" t="str">
        <f>IF(F343="","",IF(OR(分岐管理シート!AJ343&lt;14,分岐管理シート!AJ343&gt;25,分岐管理シート!AJ343&lt;分岐管理シート!AI343,分岐管理シート!AJ343&gt;分岐管理シート!AK343),"error",""))</f>
        <v/>
      </c>
      <c r="CF343" s="282" t="str">
        <f>IF(F343="","",IF(OR(分岐管理シート!AK343&lt;14,分岐管理シート!AK343&gt;26,分岐管理シート!AK343&lt;分岐管理シート!AI343,分岐管理シート!AK343&lt;分岐管理シート!AJ343),"error",""))</f>
        <v/>
      </c>
      <c r="CG343" s="283" t="str">
        <f>IF(F343="","",IF(AND(AD343="－",分岐管理シート!AK343&gt;25),"error",""))</f>
        <v/>
      </c>
      <c r="CH343" s="283"/>
      <c r="CI343" s="278" t="str">
        <f>IF(F343="","",IF(分岐管理シート!AM343&lt;1,"error",""))</f>
        <v/>
      </c>
      <c r="CJ343" s="283" t="str">
        <f>IF(F343="","",IF(分岐管理シート!AN343&lt;1,"error",""))</f>
        <v/>
      </c>
      <c r="CK343" s="287" t="str">
        <f t="shared" si="52"/>
        <v/>
      </c>
      <c r="CL343" s="283" t="str">
        <f>IF(F343="","",IF(AND(SUM(分岐管理シート!AO343:AR343)&gt;180,分岐管理シート!AS343&lt;1),"error",""))</f>
        <v/>
      </c>
      <c r="CM343" s="283" t="str">
        <f>IF(F343="","",IF(AND(分岐管理シート!D343=1,分岐管理シート!BB343&gt;0,分岐管理シート!BB343&lt;7),"","error"))</f>
        <v/>
      </c>
      <c r="CN343" s="286"/>
      <c r="CO343" s="283" t="str">
        <f>IF(分岐管理シート!BP343=0,"","error")</f>
        <v/>
      </c>
      <c r="CP343" s="340" t="str">
        <f>IF(AND(F343="",SUM(分岐管理シート!D343:BB343)&gt;0),"error","")</f>
        <v/>
      </c>
    </row>
    <row r="344" spans="1:94" ht="55.05" customHeight="1">
      <c r="A344" s="29"/>
      <c r="B344" s="30"/>
      <c r="C344" s="130">
        <v>272</v>
      </c>
      <c r="D344" s="386"/>
      <c r="E344" s="386"/>
      <c r="F344" s="174"/>
      <c r="G344" s="174"/>
      <c r="H344" s="173"/>
      <c r="I344" s="174"/>
      <c r="J344" s="173"/>
      <c r="K344" s="174"/>
      <c r="L344" s="174"/>
      <c r="M344" s="174"/>
      <c r="N344" s="387"/>
      <c r="O344" s="174"/>
      <c r="P344" s="174"/>
      <c r="Q344" s="388"/>
      <c r="R344" s="389">
        <f t="shared" si="44"/>
        <v>0</v>
      </c>
      <c r="S344" s="390">
        <f t="shared" si="54"/>
        <v>0</v>
      </c>
      <c r="T344" s="391"/>
      <c r="U344" s="458"/>
      <c r="V344" s="458"/>
      <c r="W344" s="458"/>
      <c r="X344" s="458"/>
      <c r="Y344" s="391"/>
      <c r="Z344" s="391"/>
      <c r="AA344" s="173"/>
      <c r="AB344" s="174"/>
      <c r="AC344" s="392"/>
      <c r="AD344" s="392"/>
      <c r="AE344" s="392"/>
      <c r="AF344" s="393"/>
      <c r="AG344" s="393"/>
      <c r="AH344" s="393"/>
      <c r="AI344" s="173"/>
      <c r="AJ344" s="173"/>
      <c r="AK344" s="173"/>
      <c r="AL344" s="394"/>
      <c r="AM344" s="173"/>
      <c r="AN344" s="173"/>
      <c r="AO344" s="387"/>
      <c r="AP344" s="174"/>
      <c r="AQ344" s="174"/>
      <c r="AR344" s="174"/>
      <c r="AS344" s="395"/>
      <c r="AT344" s="396"/>
      <c r="AU344" s="396"/>
      <c r="AV344" s="396"/>
      <c r="AW344" s="396"/>
      <c r="AX344" s="396"/>
      <c r="AY344" s="396"/>
      <c r="AZ344" s="396"/>
      <c r="BA344" s="396"/>
      <c r="BB344" s="397"/>
      <c r="BC344" s="395"/>
      <c r="BD344" s="395"/>
      <c r="BE344" s="281" t="str">
        <f>IF(F344="","",IF(分岐管理シート!D344=1,"","error"))</f>
        <v/>
      </c>
      <c r="BF344" s="282" t="str">
        <f>IF(F344="","",IF(分岐管理シート!E344&gt;0,"","error"))</f>
        <v/>
      </c>
      <c r="BG344" s="283" t="str">
        <f>IF(F344="","",IF(分岐管理シート!G344=0,"error",""))</f>
        <v/>
      </c>
      <c r="BH344" s="283" t="str">
        <f>IF(F344="","",IF(分岐管理シート!H344=0,"error",""))</f>
        <v/>
      </c>
      <c r="BI344" s="284" t="str">
        <f>IF(F344="","",IF(分岐管理シート!I344=2,"","error"))</f>
        <v/>
      </c>
      <c r="BJ344" s="283" t="str">
        <f t="shared" si="45"/>
        <v/>
      </c>
      <c r="BK344" s="283" t="str">
        <f t="shared" si="46"/>
        <v/>
      </c>
      <c r="BL344" s="283" t="str">
        <f>IF(F344="","",IF(AND(分岐管理シート!D344=1,分岐管理シート!K344=1),"","error"))</f>
        <v/>
      </c>
      <c r="BM344" s="281" t="str">
        <f>IF(F344="","",IF(分岐管理シート!L344=2,"","error"))</f>
        <v/>
      </c>
      <c r="BN344" s="283" t="str">
        <f>IF(F344="","",IF(分岐管理シート!M344&lt;1,"error",""))</f>
        <v/>
      </c>
      <c r="BO344" s="283" t="str">
        <f>IF(F344="","",IF(AND(D344="R7_補正",分岐管理シート!M344&lt;12,分岐管理シート!M344&gt;0),"","error"))</f>
        <v/>
      </c>
      <c r="BP344" s="283" t="str">
        <f>IF(AND(分岐管理シート!M344&lt;&gt;1,SUM(分岐管理シート!N344:P344)&gt;0),"error","")</f>
        <v/>
      </c>
      <c r="BQ344" s="282" t="str">
        <f>IF(OR(AND(分岐管理シート!N344=0,OR(分岐管理シート!O344&lt;&gt;0,分岐管理シート!P344&lt;&gt;0)),AND(分岐管理シート!O344=0,分岐管理シート!P344&lt;&gt;0)),"error","")</f>
        <v/>
      </c>
      <c r="BR344" s="285" t="str" cm="1">
        <f t="array" ref="BR344">IF(SUMPRODUCT(COUNTIF(N344:P344,N344:P344))&gt;COUNTA(N344:P344),"error","")</f>
        <v/>
      </c>
      <c r="BS344" s="283" t="str">
        <f t="shared" si="47"/>
        <v/>
      </c>
      <c r="BT344" s="283" t="str">
        <f t="shared" si="48"/>
        <v/>
      </c>
      <c r="BU344" s="283" t="str">
        <f t="shared" si="49"/>
        <v/>
      </c>
      <c r="BV344" s="283" t="str">
        <f t="shared" si="50"/>
        <v/>
      </c>
      <c r="BW344" s="283" t="str">
        <f t="shared" si="53"/>
        <v/>
      </c>
      <c r="BX344" s="283" t="str">
        <f t="shared" si="51"/>
        <v/>
      </c>
      <c r="BY344" s="283" t="str">
        <f>IF(F344="","",IF(PRODUCT(分岐管理シート!AB344:'分岐管理シート'!AE344)=0,"error",""))</f>
        <v/>
      </c>
      <c r="BZ344" s="278" t="str">
        <f>IF(F344="","",IF(AND(AE344="○",分岐管理シート!AF344=0),"error",""))</f>
        <v/>
      </c>
      <c r="CA344" s="283" t="str">
        <f>IF(F344="","",IF(AND(分岐管理シート!AE344&lt;2,実施計画様式!AF344&lt;&gt;""),"error",""))</f>
        <v/>
      </c>
      <c r="CB344" s="282" t="str">
        <f>IF(F344="","",IF(AND(分岐管理シート!D344=1,分岐管理シート!AG344&gt;0,分岐管理シート!AG344&lt;24),"","error"))</f>
        <v/>
      </c>
      <c r="CC344" s="283"/>
      <c r="CD344" s="283" t="str">
        <f>IF(F344="","",IF(OR(分岐管理シート!AI344&lt;14,分岐管理シート!AI344&gt;25,分岐管理シート!AI344&gt;分岐管理シート!AJ344,分岐管理シート!AI344&gt;分岐管理シート!AK344),"error",""))</f>
        <v/>
      </c>
      <c r="CE344" s="283" t="str">
        <f>IF(F344="","",IF(OR(分岐管理シート!AJ344&lt;14,分岐管理シート!AJ344&gt;25,分岐管理シート!AJ344&lt;分岐管理シート!AI344,分岐管理シート!AJ344&gt;分岐管理シート!AK344),"error",""))</f>
        <v/>
      </c>
      <c r="CF344" s="282" t="str">
        <f>IF(F344="","",IF(OR(分岐管理シート!AK344&lt;14,分岐管理シート!AK344&gt;26,分岐管理シート!AK344&lt;分岐管理シート!AI344,分岐管理シート!AK344&lt;分岐管理シート!AJ344),"error",""))</f>
        <v/>
      </c>
      <c r="CG344" s="283" t="str">
        <f>IF(F344="","",IF(AND(AD344="－",分岐管理シート!AK344&gt;25),"error",""))</f>
        <v/>
      </c>
      <c r="CH344" s="283"/>
      <c r="CI344" s="278" t="str">
        <f>IF(F344="","",IF(分岐管理シート!AM344&lt;1,"error",""))</f>
        <v/>
      </c>
      <c r="CJ344" s="283" t="str">
        <f>IF(F344="","",IF(分岐管理シート!AN344&lt;1,"error",""))</f>
        <v/>
      </c>
      <c r="CK344" s="287" t="str">
        <f t="shared" si="52"/>
        <v/>
      </c>
      <c r="CL344" s="283" t="str">
        <f>IF(F344="","",IF(AND(SUM(分岐管理シート!AO344:AR344)&gt;180,分岐管理シート!AS344&lt;1),"error",""))</f>
        <v/>
      </c>
      <c r="CM344" s="283" t="str">
        <f>IF(F344="","",IF(AND(分岐管理シート!D344=1,分岐管理シート!BB344&gt;0,分岐管理シート!BB344&lt;7),"","error"))</f>
        <v/>
      </c>
      <c r="CN344" s="286"/>
      <c r="CO344" s="283" t="str">
        <f>IF(分岐管理シート!BP344=0,"","error")</f>
        <v/>
      </c>
      <c r="CP344" s="340" t="str">
        <f>IF(AND(F344="",SUM(分岐管理シート!D344:BB344)&gt;0),"error","")</f>
        <v/>
      </c>
    </row>
    <row r="345" spans="1:94" ht="55.05" customHeight="1">
      <c r="A345" s="29"/>
      <c r="B345" s="30"/>
      <c r="C345" s="130">
        <v>273</v>
      </c>
      <c r="D345" s="386"/>
      <c r="E345" s="386"/>
      <c r="F345" s="174"/>
      <c r="G345" s="174"/>
      <c r="H345" s="173"/>
      <c r="I345" s="174"/>
      <c r="J345" s="173"/>
      <c r="K345" s="174"/>
      <c r="L345" s="174"/>
      <c r="M345" s="174"/>
      <c r="N345" s="387"/>
      <c r="O345" s="174"/>
      <c r="P345" s="174"/>
      <c r="Q345" s="388"/>
      <c r="R345" s="389">
        <f t="shared" si="44"/>
        <v>0</v>
      </c>
      <c r="S345" s="390">
        <f t="shared" si="54"/>
        <v>0</v>
      </c>
      <c r="T345" s="391"/>
      <c r="U345" s="458"/>
      <c r="V345" s="458"/>
      <c r="W345" s="458"/>
      <c r="X345" s="458"/>
      <c r="Y345" s="391"/>
      <c r="Z345" s="391"/>
      <c r="AA345" s="173"/>
      <c r="AB345" s="174"/>
      <c r="AC345" s="392"/>
      <c r="AD345" s="392"/>
      <c r="AE345" s="392"/>
      <c r="AF345" s="393"/>
      <c r="AG345" s="393"/>
      <c r="AH345" s="393"/>
      <c r="AI345" s="173"/>
      <c r="AJ345" s="173"/>
      <c r="AK345" s="173"/>
      <c r="AL345" s="394"/>
      <c r="AM345" s="173"/>
      <c r="AN345" s="173"/>
      <c r="AO345" s="387"/>
      <c r="AP345" s="174"/>
      <c r="AQ345" s="174"/>
      <c r="AR345" s="174"/>
      <c r="AS345" s="395"/>
      <c r="AT345" s="396"/>
      <c r="AU345" s="396"/>
      <c r="AV345" s="396"/>
      <c r="AW345" s="396"/>
      <c r="AX345" s="396"/>
      <c r="AY345" s="396"/>
      <c r="AZ345" s="396"/>
      <c r="BA345" s="396"/>
      <c r="BB345" s="397"/>
      <c r="BC345" s="395"/>
      <c r="BD345" s="395"/>
      <c r="BE345" s="281" t="str">
        <f>IF(F345="","",IF(分岐管理シート!D345=1,"","error"))</f>
        <v/>
      </c>
      <c r="BF345" s="282" t="str">
        <f>IF(F345="","",IF(分岐管理シート!E345&gt;0,"","error"))</f>
        <v/>
      </c>
      <c r="BG345" s="283" t="str">
        <f>IF(F345="","",IF(分岐管理シート!G345=0,"error",""))</f>
        <v/>
      </c>
      <c r="BH345" s="283" t="str">
        <f>IF(F345="","",IF(分岐管理シート!H345=0,"error",""))</f>
        <v/>
      </c>
      <c r="BI345" s="284" t="str">
        <f>IF(F345="","",IF(分岐管理シート!I345=2,"","error"))</f>
        <v/>
      </c>
      <c r="BJ345" s="283" t="str">
        <f t="shared" si="45"/>
        <v/>
      </c>
      <c r="BK345" s="283" t="str">
        <f t="shared" si="46"/>
        <v/>
      </c>
      <c r="BL345" s="283" t="str">
        <f>IF(F345="","",IF(AND(分岐管理シート!D345=1,分岐管理シート!K345=1),"","error"))</f>
        <v/>
      </c>
      <c r="BM345" s="281" t="str">
        <f>IF(F345="","",IF(分岐管理シート!L345=2,"","error"))</f>
        <v/>
      </c>
      <c r="BN345" s="283" t="str">
        <f>IF(F345="","",IF(分岐管理シート!M345&lt;1,"error",""))</f>
        <v/>
      </c>
      <c r="BO345" s="283" t="str">
        <f>IF(F345="","",IF(AND(D345="R7_補正",分岐管理シート!M345&lt;12,分岐管理シート!M345&gt;0),"","error"))</f>
        <v/>
      </c>
      <c r="BP345" s="283" t="str">
        <f>IF(AND(分岐管理シート!M345&lt;&gt;1,SUM(分岐管理シート!N345:P345)&gt;0),"error","")</f>
        <v/>
      </c>
      <c r="BQ345" s="282" t="str">
        <f>IF(OR(AND(分岐管理シート!N345=0,OR(分岐管理シート!O345&lt;&gt;0,分岐管理シート!P345&lt;&gt;0)),AND(分岐管理シート!O345=0,分岐管理シート!P345&lt;&gt;0)),"error","")</f>
        <v/>
      </c>
      <c r="BR345" s="285" t="str" cm="1">
        <f t="array" ref="BR345">IF(SUMPRODUCT(COUNTIF(N345:P345,N345:P345))&gt;COUNTA(N345:P345),"error","")</f>
        <v/>
      </c>
      <c r="BS345" s="283" t="str">
        <f t="shared" si="47"/>
        <v/>
      </c>
      <c r="BT345" s="283" t="str">
        <f t="shared" si="48"/>
        <v/>
      </c>
      <c r="BU345" s="283" t="str">
        <f t="shared" si="49"/>
        <v/>
      </c>
      <c r="BV345" s="283" t="str">
        <f t="shared" si="50"/>
        <v/>
      </c>
      <c r="BW345" s="283" t="str">
        <f t="shared" si="53"/>
        <v/>
      </c>
      <c r="BX345" s="283" t="str">
        <f t="shared" si="51"/>
        <v/>
      </c>
      <c r="BY345" s="283" t="str">
        <f>IF(F345="","",IF(PRODUCT(分岐管理シート!AB345:'分岐管理シート'!AE345)=0,"error",""))</f>
        <v/>
      </c>
      <c r="BZ345" s="278" t="str">
        <f>IF(F345="","",IF(AND(AE345="○",分岐管理シート!AF345=0),"error",""))</f>
        <v/>
      </c>
      <c r="CA345" s="283" t="str">
        <f>IF(F345="","",IF(AND(分岐管理シート!AE345&lt;2,実施計画様式!AF345&lt;&gt;""),"error",""))</f>
        <v/>
      </c>
      <c r="CB345" s="282" t="str">
        <f>IF(F345="","",IF(AND(分岐管理シート!D345=1,分岐管理シート!AG345&gt;0,分岐管理シート!AG345&lt;24),"","error"))</f>
        <v/>
      </c>
      <c r="CC345" s="283"/>
      <c r="CD345" s="283" t="str">
        <f>IF(F345="","",IF(OR(分岐管理シート!AI345&lt;14,分岐管理シート!AI345&gt;25,分岐管理シート!AI345&gt;分岐管理シート!AJ345,分岐管理シート!AI345&gt;分岐管理シート!AK345),"error",""))</f>
        <v/>
      </c>
      <c r="CE345" s="283" t="str">
        <f>IF(F345="","",IF(OR(分岐管理シート!AJ345&lt;14,分岐管理シート!AJ345&gt;25,分岐管理シート!AJ345&lt;分岐管理シート!AI345,分岐管理シート!AJ345&gt;分岐管理シート!AK345),"error",""))</f>
        <v/>
      </c>
      <c r="CF345" s="282" t="str">
        <f>IF(F345="","",IF(OR(分岐管理シート!AK345&lt;14,分岐管理シート!AK345&gt;26,分岐管理シート!AK345&lt;分岐管理シート!AI345,分岐管理シート!AK345&lt;分岐管理シート!AJ345),"error",""))</f>
        <v/>
      </c>
      <c r="CG345" s="283" t="str">
        <f>IF(F345="","",IF(AND(AD345="－",分岐管理シート!AK345&gt;25),"error",""))</f>
        <v/>
      </c>
      <c r="CH345" s="283"/>
      <c r="CI345" s="278" t="str">
        <f>IF(F345="","",IF(分岐管理シート!AM345&lt;1,"error",""))</f>
        <v/>
      </c>
      <c r="CJ345" s="283" t="str">
        <f>IF(F345="","",IF(分岐管理シート!AN345&lt;1,"error",""))</f>
        <v/>
      </c>
      <c r="CK345" s="287" t="str">
        <f t="shared" si="52"/>
        <v/>
      </c>
      <c r="CL345" s="283" t="str">
        <f>IF(F345="","",IF(AND(SUM(分岐管理シート!AO345:AR345)&gt;180,分岐管理シート!AS345&lt;1),"error",""))</f>
        <v/>
      </c>
      <c r="CM345" s="283" t="str">
        <f>IF(F345="","",IF(AND(分岐管理シート!D345=1,分岐管理シート!BB345&gt;0,分岐管理シート!BB345&lt;7),"","error"))</f>
        <v/>
      </c>
      <c r="CN345" s="286"/>
      <c r="CO345" s="283" t="str">
        <f>IF(分岐管理シート!BP345=0,"","error")</f>
        <v/>
      </c>
      <c r="CP345" s="340" t="str">
        <f>IF(AND(F345="",SUM(分岐管理シート!D345:BB345)&gt;0),"error","")</f>
        <v/>
      </c>
    </row>
    <row r="346" spans="1:94" ht="55.05" customHeight="1">
      <c r="A346" s="29"/>
      <c r="B346" s="30"/>
      <c r="C346" s="130">
        <v>274</v>
      </c>
      <c r="D346" s="386"/>
      <c r="E346" s="386"/>
      <c r="F346" s="174"/>
      <c r="G346" s="174"/>
      <c r="H346" s="173"/>
      <c r="I346" s="174"/>
      <c r="J346" s="173"/>
      <c r="K346" s="174"/>
      <c r="L346" s="174"/>
      <c r="M346" s="174"/>
      <c r="N346" s="387"/>
      <c r="O346" s="174"/>
      <c r="P346" s="398"/>
      <c r="Q346" s="388"/>
      <c r="R346" s="389">
        <f t="shared" si="44"/>
        <v>0</v>
      </c>
      <c r="S346" s="390">
        <f t="shared" si="54"/>
        <v>0</v>
      </c>
      <c r="T346" s="391"/>
      <c r="U346" s="458"/>
      <c r="V346" s="458"/>
      <c r="W346" s="458"/>
      <c r="X346" s="458"/>
      <c r="Y346" s="391"/>
      <c r="Z346" s="391"/>
      <c r="AA346" s="173"/>
      <c r="AB346" s="174"/>
      <c r="AC346" s="392"/>
      <c r="AD346" s="392"/>
      <c r="AE346" s="392"/>
      <c r="AF346" s="393"/>
      <c r="AG346" s="393"/>
      <c r="AH346" s="393"/>
      <c r="AI346" s="173"/>
      <c r="AJ346" s="173"/>
      <c r="AK346" s="173"/>
      <c r="AL346" s="394"/>
      <c r="AM346" s="173"/>
      <c r="AN346" s="173"/>
      <c r="AO346" s="387"/>
      <c r="AP346" s="174"/>
      <c r="AQ346" s="174"/>
      <c r="AR346" s="174"/>
      <c r="AS346" s="395"/>
      <c r="AT346" s="396"/>
      <c r="AU346" s="396"/>
      <c r="AV346" s="396"/>
      <c r="AW346" s="396"/>
      <c r="AX346" s="396"/>
      <c r="AY346" s="396"/>
      <c r="AZ346" s="396"/>
      <c r="BA346" s="396"/>
      <c r="BB346" s="397"/>
      <c r="BC346" s="395"/>
      <c r="BD346" s="395"/>
      <c r="BE346" s="281" t="str">
        <f>IF(F346="","",IF(分岐管理シート!D346=1,"","error"))</f>
        <v/>
      </c>
      <c r="BF346" s="282" t="str">
        <f>IF(F346="","",IF(分岐管理シート!E346&gt;0,"","error"))</f>
        <v/>
      </c>
      <c r="BG346" s="283" t="str">
        <f>IF(F346="","",IF(分岐管理シート!G346=0,"error",""))</f>
        <v/>
      </c>
      <c r="BH346" s="283" t="str">
        <f>IF(F346="","",IF(分岐管理シート!H346=0,"error",""))</f>
        <v/>
      </c>
      <c r="BI346" s="284" t="str">
        <f>IF(F346="","",IF(分岐管理シート!I346=2,"","error"))</f>
        <v/>
      </c>
      <c r="BJ346" s="283" t="str">
        <f t="shared" si="45"/>
        <v/>
      </c>
      <c r="BK346" s="283" t="str">
        <f t="shared" si="46"/>
        <v/>
      </c>
      <c r="BL346" s="283" t="str">
        <f>IF(F346="","",IF(AND(分岐管理シート!D346=1,分岐管理シート!K346=1),"","error"))</f>
        <v/>
      </c>
      <c r="BM346" s="281" t="str">
        <f>IF(F346="","",IF(分岐管理シート!L346=2,"","error"))</f>
        <v/>
      </c>
      <c r="BN346" s="283" t="str">
        <f>IF(F346="","",IF(分岐管理シート!M346&lt;1,"error",""))</f>
        <v/>
      </c>
      <c r="BO346" s="283" t="str">
        <f>IF(F346="","",IF(AND(D346="R7_補正",分岐管理シート!M346&lt;12,分岐管理シート!M346&gt;0),"","error"))</f>
        <v/>
      </c>
      <c r="BP346" s="283" t="str">
        <f>IF(AND(分岐管理シート!M346&lt;&gt;1,SUM(分岐管理シート!N346:P346)&gt;0),"error","")</f>
        <v/>
      </c>
      <c r="BQ346" s="282" t="str">
        <f>IF(OR(AND(分岐管理シート!N346=0,OR(分岐管理シート!O346&lt;&gt;0,分岐管理シート!P346&lt;&gt;0)),AND(分岐管理シート!O346=0,分岐管理シート!P346&lt;&gt;0)),"error","")</f>
        <v/>
      </c>
      <c r="BR346" s="285" t="str" cm="1">
        <f t="array" ref="BR346">IF(SUMPRODUCT(COUNTIF(N346:P346,N346:P346))&gt;COUNTA(N346:P346),"error","")</f>
        <v/>
      </c>
      <c r="BS346" s="283" t="str">
        <f t="shared" si="47"/>
        <v/>
      </c>
      <c r="BT346" s="283" t="str">
        <f t="shared" si="48"/>
        <v/>
      </c>
      <c r="BU346" s="283" t="str">
        <f t="shared" si="49"/>
        <v/>
      </c>
      <c r="BV346" s="283" t="str">
        <f t="shared" si="50"/>
        <v/>
      </c>
      <c r="BW346" s="283" t="str">
        <f t="shared" si="53"/>
        <v/>
      </c>
      <c r="BX346" s="283" t="str">
        <f t="shared" si="51"/>
        <v/>
      </c>
      <c r="BY346" s="283" t="str">
        <f>IF(F346="","",IF(PRODUCT(分岐管理シート!AB346:'分岐管理シート'!AE346)=0,"error",""))</f>
        <v/>
      </c>
      <c r="BZ346" s="278" t="str">
        <f>IF(F346="","",IF(AND(AE346="○",分岐管理シート!AF346=0),"error",""))</f>
        <v/>
      </c>
      <c r="CA346" s="283" t="str">
        <f>IF(F346="","",IF(AND(分岐管理シート!AE346&lt;2,実施計画様式!AF346&lt;&gt;""),"error",""))</f>
        <v/>
      </c>
      <c r="CB346" s="282" t="str">
        <f>IF(F346="","",IF(AND(分岐管理シート!D346=1,分岐管理シート!AG346&gt;0,分岐管理シート!AG346&lt;24),"","error"))</f>
        <v/>
      </c>
      <c r="CC346" s="283"/>
      <c r="CD346" s="283" t="str">
        <f>IF(F346="","",IF(OR(分岐管理シート!AI346&lt;14,分岐管理シート!AI346&gt;25,分岐管理シート!AI346&gt;分岐管理シート!AJ346,分岐管理シート!AI346&gt;分岐管理シート!AK346),"error",""))</f>
        <v/>
      </c>
      <c r="CE346" s="283" t="str">
        <f>IF(F346="","",IF(OR(分岐管理シート!AJ346&lt;14,分岐管理シート!AJ346&gt;25,分岐管理シート!AJ346&lt;分岐管理シート!AI346,分岐管理シート!AJ346&gt;分岐管理シート!AK346),"error",""))</f>
        <v/>
      </c>
      <c r="CF346" s="282" t="str">
        <f>IF(F346="","",IF(OR(分岐管理シート!AK346&lt;14,分岐管理シート!AK346&gt;26,分岐管理シート!AK346&lt;分岐管理シート!AI346,分岐管理シート!AK346&lt;分岐管理シート!AJ346),"error",""))</f>
        <v/>
      </c>
      <c r="CG346" s="283" t="str">
        <f>IF(F346="","",IF(AND(AD346="－",分岐管理シート!AK346&gt;25),"error",""))</f>
        <v/>
      </c>
      <c r="CH346" s="283"/>
      <c r="CI346" s="278" t="str">
        <f>IF(F346="","",IF(分岐管理シート!AM346&lt;1,"error",""))</f>
        <v/>
      </c>
      <c r="CJ346" s="283" t="str">
        <f>IF(F346="","",IF(分岐管理シート!AN346&lt;1,"error",""))</f>
        <v/>
      </c>
      <c r="CK346" s="287" t="str">
        <f t="shared" si="52"/>
        <v/>
      </c>
      <c r="CL346" s="283" t="str">
        <f>IF(F346="","",IF(AND(SUM(分岐管理シート!AO346:AR346)&gt;180,分岐管理シート!AS346&lt;1),"error",""))</f>
        <v/>
      </c>
      <c r="CM346" s="283" t="str">
        <f>IF(F346="","",IF(AND(分岐管理シート!D346=1,分岐管理シート!BB346&gt;0,分岐管理シート!BB346&lt;7),"","error"))</f>
        <v/>
      </c>
      <c r="CN346" s="286"/>
      <c r="CO346" s="283" t="str">
        <f>IF(分岐管理シート!BP346=0,"","error")</f>
        <v/>
      </c>
      <c r="CP346" s="340" t="str">
        <f>IF(AND(F346="",SUM(分岐管理シート!D346:BB346)&gt;0),"error","")</f>
        <v/>
      </c>
    </row>
    <row r="347" spans="1:94" ht="55.05" customHeight="1">
      <c r="A347" s="29"/>
      <c r="B347" s="30"/>
      <c r="C347" s="130">
        <v>275</v>
      </c>
      <c r="D347" s="386"/>
      <c r="E347" s="386"/>
      <c r="F347" s="174"/>
      <c r="G347" s="174"/>
      <c r="H347" s="173"/>
      <c r="I347" s="174"/>
      <c r="J347" s="173"/>
      <c r="K347" s="174"/>
      <c r="L347" s="174"/>
      <c r="M347" s="174"/>
      <c r="N347" s="387"/>
      <c r="O347" s="174"/>
      <c r="P347" s="174"/>
      <c r="Q347" s="388"/>
      <c r="R347" s="389">
        <f t="shared" si="44"/>
        <v>0</v>
      </c>
      <c r="S347" s="390">
        <f t="shared" si="54"/>
        <v>0</v>
      </c>
      <c r="T347" s="391"/>
      <c r="U347" s="458"/>
      <c r="V347" s="458"/>
      <c r="W347" s="458"/>
      <c r="X347" s="458"/>
      <c r="Y347" s="391"/>
      <c r="Z347" s="391"/>
      <c r="AA347" s="173"/>
      <c r="AB347" s="174"/>
      <c r="AC347" s="392"/>
      <c r="AD347" s="392"/>
      <c r="AE347" s="392"/>
      <c r="AF347" s="393"/>
      <c r="AG347" s="393"/>
      <c r="AH347" s="393"/>
      <c r="AI347" s="173"/>
      <c r="AJ347" s="173"/>
      <c r="AK347" s="173"/>
      <c r="AL347" s="394"/>
      <c r="AM347" s="173"/>
      <c r="AN347" s="173"/>
      <c r="AO347" s="387"/>
      <c r="AP347" s="174"/>
      <c r="AQ347" s="174"/>
      <c r="AR347" s="174"/>
      <c r="AS347" s="395"/>
      <c r="AT347" s="396"/>
      <c r="AU347" s="396"/>
      <c r="AV347" s="396"/>
      <c r="AW347" s="396"/>
      <c r="AX347" s="396"/>
      <c r="AY347" s="396"/>
      <c r="AZ347" s="396"/>
      <c r="BA347" s="396"/>
      <c r="BB347" s="397"/>
      <c r="BC347" s="395"/>
      <c r="BD347" s="395"/>
      <c r="BE347" s="281" t="str">
        <f>IF(F347="","",IF(分岐管理シート!D347=1,"","error"))</f>
        <v/>
      </c>
      <c r="BF347" s="282" t="str">
        <f>IF(F347="","",IF(分岐管理シート!E347&gt;0,"","error"))</f>
        <v/>
      </c>
      <c r="BG347" s="283" t="str">
        <f>IF(F347="","",IF(分岐管理シート!G347=0,"error",""))</f>
        <v/>
      </c>
      <c r="BH347" s="283" t="str">
        <f>IF(F347="","",IF(分岐管理シート!H347=0,"error",""))</f>
        <v/>
      </c>
      <c r="BI347" s="284" t="str">
        <f>IF(F347="","",IF(分岐管理シート!I347=2,"","error"))</f>
        <v/>
      </c>
      <c r="BJ347" s="283" t="str">
        <f t="shared" si="45"/>
        <v/>
      </c>
      <c r="BK347" s="283" t="str">
        <f t="shared" si="46"/>
        <v/>
      </c>
      <c r="BL347" s="283" t="str">
        <f>IF(F347="","",IF(AND(分岐管理シート!D347=1,分岐管理シート!K347=1),"","error"))</f>
        <v/>
      </c>
      <c r="BM347" s="281" t="str">
        <f>IF(F347="","",IF(分岐管理シート!L347=2,"","error"))</f>
        <v/>
      </c>
      <c r="BN347" s="283" t="str">
        <f>IF(F347="","",IF(分岐管理シート!M347&lt;1,"error",""))</f>
        <v/>
      </c>
      <c r="BO347" s="283" t="str">
        <f>IF(F347="","",IF(AND(D347="R7_補正",分岐管理シート!M347&lt;12,分岐管理シート!M347&gt;0),"","error"))</f>
        <v/>
      </c>
      <c r="BP347" s="283" t="str">
        <f>IF(AND(分岐管理シート!M347&lt;&gt;1,SUM(分岐管理シート!N347:P347)&gt;0),"error","")</f>
        <v/>
      </c>
      <c r="BQ347" s="282" t="str">
        <f>IF(OR(AND(分岐管理シート!N347=0,OR(分岐管理シート!O347&lt;&gt;0,分岐管理シート!P347&lt;&gt;0)),AND(分岐管理シート!O347=0,分岐管理シート!P347&lt;&gt;0)),"error","")</f>
        <v/>
      </c>
      <c r="BR347" s="285" t="str" cm="1">
        <f t="array" ref="BR347">IF(SUMPRODUCT(COUNTIF(N347:P347,N347:P347))&gt;COUNTA(N347:P347),"error","")</f>
        <v/>
      </c>
      <c r="BS347" s="283" t="str">
        <f t="shared" si="47"/>
        <v/>
      </c>
      <c r="BT347" s="283" t="str">
        <f t="shared" si="48"/>
        <v/>
      </c>
      <c r="BU347" s="283" t="str">
        <f t="shared" si="49"/>
        <v/>
      </c>
      <c r="BV347" s="283" t="str">
        <f t="shared" si="50"/>
        <v/>
      </c>
      <c r="BW347" s="283" t="str">
        <f t="shared" si="53"/>
        <v/>
      </c>
      <c r="BX347" s="283" t="str">
        <f t="shared" si="51"/>
        <v/>
      </c>
      <c r="BY347" s="283" t="str">
        <f>IF(F347="","",IF(PRODUCT(分岐管理シート!AB347:'分岐管理シート'!AE347)=0,"error",""))</f>
        <v/>
      </c>
      <c r="BZ347" s="278" t="str">
        <f>IF(F347="","",IF(AND(AE347="○",分岐管理シート!AF347=0),"error",""))</f>
        <v/>
      </c>
      <c r="CA347" s="283" t="str">
        <f>IF(F347="","",IF(AND(分岐管理シート!AE347&lt;2,実施計画様式!AF347&lt;&gt;""),"error",""))</f>
        <v/>
      </c>
      <c r="CB347" s="282" t="str">
        <f>IF(F347="","",IF(AND(分岐管理シート!D347=1,分岐管理シート!AG347&gt;0,分岐管理シート!AG347&lt;24),"","error"))</f>
        <v/>
      </c>
      <c r="CC347" s="283"/>
      <c r="CD347" s="283" t="str">
        <f>IF(F347="","",IF(OR(分岐管理シート!AI347&lt;14,分岐管理シート!AI347&gt;25,分岐管理シート!AI347&gt;分岐管理シート!AJ347,分岐管理シート!AI347&gt;分岐管理シート!AK347),"error",""))</f>
        <v/>
      </c>
      <c r="CE347" s="283" t="str">
        <f>IF(F347="","",IF(OR(分岐管理シート!AJ347&lt;14,分岐管理シート!AJ347&gt;25,分岐管理シート!AJ347&lt;分岐管理シート!AI347,分岐管理シート!AJ347&gt;分岐管理シート!AK347),"error",""))</f>
        <v/>
      </c>
      <c r="CF347" s="282" t="str">
        <f>IF(F347="","",IF(OR(分岐管理シート!AK347&lt;14,分岐管理シート!AK347&gt;26,分岐管理シート!AK347&lt;分岐管理シート!AI347,分岐管理シート!AK347&lt;分岐管理シート!AJ347),"error",""))</f>
        <v/>
      </c>
      <c r="CG347" s="283" t="str">
        <f>IF(F347="","",IF(AND(AD347="－",分岐管理シート!AK347&gt;25),"error",""))</f>
        <v/>
      </c>
      <c r="CH347" s="283"/>
      <c r="CI347" s="278" t="str">
        <f>IF(F347="","",IF(分岐管理シート!AM347&lt;1,"error",""))</f>
        <v/>
      </c>
      <c r="CJ347" s="283" t="str">
        <f>IF(F347="","",IF(分岐管理シート!AN347&lt;1,"error",""))</f>
        <v/>
      </c>
      <c r="CK347" s="287" t="str">
        <f t="shared" si="52"/>
        <v/>
      </c>
      <c r="CL347" s="283" t="str">
        <f>IF(F347="","",IF(AND(SUM(分岐管理シート!AO347:AR347)&gt;180,分岐管理シート!AS347&lt;1),"error",""))</f>
        <v/>
      </c>
      <c r="CM347" s="283" t="str">
        <f>IF(F347="","",IF(AND(分岐管理シート!D347=1,分岐管理シート!BB347&gt;0,分岐管理シート!BB347&lt;7),"","error"))</f>
        <v/>
      </c>
      <c r="CN347" s="286"/>
      <c r="CO347" s="283" t="str">
        <f>IF(分岐管理シート!BP347=0,"","error")</f>
        <v/>
      </c>
      <c r="CP347" s="340" t="str">
        <f>IF(AND(F347="",SUM(分岐管理シート!D347:BB347)&gt;0),"error","")</f>
        <v/>
      </c>
    </row>
    <row r="348" spans="1:94" ht="55.05" customHeight="1">
      <c r="A348" s="29"/>
      <c r="B348" s="30"/>
      <c r="C348" s="130">
        <v>276</v>
      </c>
      <c r="D348" s="386"/>
      <c r="E348" s="386"/>
      <c r="F348" s="174"/>
      <c r="G348" s="174"/>
      <c r="H348" s="173"/>
      <c r="I348" s="174"/>
      <c r="J348" s="173"/>
      <c r="K348" s="174"/>
      <c r="L348" s="174"/>
      <c r="M348" s="174"/>
      <c r="N348" s="387"/>
      <c r="O348" s="174"/>
      <c r="P348" s="174"/>
      <c r="Q348" s="388"/>
      <c r="R348" s="389">
        <f t="shared" si="44"/>
        <v>0</v>
      </c>
      <c r="S348" s="390">
        <f t="shared" si="54"/>
        <v>0</v>
      </c>
      <c r="T348" s="391"/>
      <c r="U348" s="458"/>
      <c r="V348" s="458"/>
      <c r="W348" s="458"/>
      <c r="X348" s="458"/>
      <c r="Y348" s="391"/>
      <c r="Z348" s="391"/>
      <c r="AA348" s="173"/>
      <c r="AB348" s="174"/>
      <c r="AC348" s="392"/>
      <c r="AD348" s="392"/>
      <c r="AE348" s="392"/>
      <c r="AF348" s="393"/>
      <c r="AG348" s="393"/>
      <c r="AH348" s="393"/>
      <c r="AI348" s="173"/>
      <c r="AJ348" s="173"/>
      <c r="AK348" s="173"/>
      <c r="AL348" s="394"/>
      <c r="AM348" s="173"/>
      <c r="AN348" s="173"/>
      <c r="AO348" s="387"/>
      <c r="AP348" s="174"/>
      <c r="AQ348" s="174"/>
      <c r="AR348" s="174"/>
      <c r="AS348" s="395"/>
      <c r="AT348" s="396"/>
      <c r="AU348" s="396"/>
      <c r="AV348" s="396"/>
      <c r="AW348" s="396"/>
      <c r="AX348" s="396"/>
      <c r="AY348" s="396"/>
      <c r="AZ348" s="396"/>
      <c r="BA348" s="396"/>
      <c r="BB348" s="397"/>
      <c r="BC348" s="395"/>
      <c r="BD348" s="395"/>
      <c r="BE348" s="281" t="str">
        <f>IF(F348="","",IF(分岐管理シート!D348=1,"","error"))</f>
        <v/>
      </c>
      <c r="BF348" s="282" t="str">
        <f>IF(F348="","",IF(分岐管理シート!E348&gt;0,"","error"))</f>
        <v/>
      </c>
      <c r="BG348" s="283" t="str">
        <f>IF(F348="","",IF(分岐管理シート!G348=0,"error",""))</f>
        <v/>
      </c>
      <c r="BH348" s="283" t="str">
        <f>IF(F348="","",IF(分岐管理シート!H348=0,"error",""))</f>
        <v/>
      </c>
      <c r="BI348" s="284" t="str">
        <f>IF(F348="","",IF(分岐管理シート!I348=2,"","error"))</f>
        <v/>
      </c>
      <c r="BJ348" s="283" t="str">
        <f t="shared" si="45"/>
        <v/>
      </c>
      <c r="BK348" s="283" t="str">
        <f t="shared" si="46"/>
        <v/>
      </c>
      <c r="BL348" s="283" t="str">
        <f>IF(F348="","",IF(AND(分岐管理シート!D348=1,分岐管理シート!K348=1),"","error"))</f>
        <v/>
      </c>
      <c r="BM348" s="281" t="str">
        <f>IF(F348="","",IF(分岐管理シート!L348=2,"","error"))</f>
        <v/>
      </c>
      <c r="BN348" s="283" t="str">
        <f>IF(F348="","",IF(分岐管理シート!M348&lt;1,"error",""))</f>
        <v/>
      </c>
      <c r="BO348" s="283" t="str">
        <f>IF(F348="","",IF(AND(D348="R7_補正",分岐管理シート!M348&lt;12,分岐管理シート!M348&gt;0),"","error"))</f>
        <v/>
      </c>
      <c r="BP348" s="283" t="str">
        <f>IF(AND(分岐管理シート!M348&lt;&gt;1,SUM(分岐管理シート!N348:P348)&gt;0),"error","")</f>
        <v/>
      </c>
      <c r="BQ348" s="282" t="str">
        <f>IF(OR(AND(分岐管理シート!N348=0,OR(分岐管理シート!O348&lt;&gt;0,分岐管理シート!P348&lt;&gt;0)),AND(分岐管理シート!O348=0,分岐管理シート!P348&lt;&gt;0)),"error","")</f>
        <v/>
      </c>
      <c r="BR348" s="285" t="str" cm="1">
        <f t="array" ref="BR348">IF(SUMPRODUCT(COUNTIF(N348:P348,N348:P348))&gt;COUNTA(N348:P348),"error","")</f>
        <v/>
      </c>
      <c r="BS348" s="283" t="str">
        <f t="shared" si="47"/>
        <v/>
      </c>
      <c r="BT348" s="283" t="str">
        <f t="shared" si="48"/>
        <v/>
      </c>
      <c r="BU348" s="283" t="str">
        <f t="shared" si="49"/>
        <v/>
      </c>
      <c r="BV348" s="283" t="str">
        <f t="shared" si="50"/>
        <v/>
      </c>
      <c r="BW348" s="283" t="str">
        <f t="shared" si="53"/>
        <v/>
      </c>
      <c r="BX348" s="283" t="str">
        <f t="shared" si="51"/>
        <v/>
      </c>
      <c r="BY348" s="283" t="str">
        <f>IF(F348="","",IF(PRODUCT(分岐管理シート!AB348:'分岐管理シート'!AE348)=0,"error",""))</f>
        <v/>
      </c>
      <c r="BZ348" s="278" t="str">
        <f>IF(F348="","",IF(AND(AE348="○",分岐管理シート!AF348=0),"error",""))</f>
        <v/>
      </c>
      <c r="CA348" s="283" t="str">
        <f>IF(F348="","",IF(AND(分岐管理シート!AE348&lt;2,実施計画様式!AF348&lt;&gt;""),"error",""))</f>
        <v/>
      </c>
      <c r="CB348" s="282" t="str">
        <f>IF(F348="","",IF(AND(分岐管理シート!D348=1,分岐管理シート!AG348&gt;0,分岐管理シート!AG348&lt;24),"","error"))</f>
        <v/>
      </c>
      <c r="CC348" s="283"/>
      <c r="CD348" s="283" t="str">
        <f>IF(F348="","",IF(OR(分岐管理シート!AI348&lt;14,分岐管理シート!AI348&gt;25,分岐管理シート!AI348&gt;分岐管理シート!AJ348,分岐管理シート!AI348&gt;分岐管理シート!AK348),"error",""))</f>
        <v/>
      </c>
      <c r="CE348" s="283" t="str">
        <f>IF(F348="","",IF(OR(分岐管理シート!AJ348&lt;14,分岐管理シート!AJ348&gt;25,分岐管理シート!AJ348&lt;分岐管理シート!AI348,分岐管理シート!AJ348&gt;分岐管理シート!AK348),"error",""))</f>
        <v/>
      </c>
      <c r="CF348" s="282" t="str">
        <f>IF(F348="","",IF(OR(分岐管理シート!AK348&lt;14,分岐管理シート!AK348&gt;26,分岐管理シート!AK348&lt;分岐管理シート!AI348,分岐管理シート!AK348&lt;分岐管理シート!AJ348),"error",""))</f>
        <v/>
      </c>
      <c r="CG348" s="283" t="str">
        <f>IF(F348="","",IF(AND(AD348="－",分岐管理シート!AK348&gt;25),"error",""))</f>
        <v/>
      </c>
      <c r="CH348" s="283"/>
      <c r="CI348" s="278" t="str">
        <f>IF(F348="","",IF(分岐管理シート!AM348&lt;1,"error",""))</f>
        <v/>
      </c>
      <c r="CJ348" s="283" t="str">
        <f>IF(F348="","",IF(分岐管理シート!AN348&lt;1,"error",""))</f>
        <v/>
      </c>
      <c r="CK348" s="287" t="str">
        <f t="shared" si="52"/>
        <v/>
      </c>
      <c r="CL348" s="283" t="str">
        <f>IF(F348="","",IF(AND(SUM(分岐管理シート!AO348:AR348)&gt;180,分岐管理シート!AS348&lt;1),"error",""))</f>
        <v/>
      </c>
      <c r="CM348" s="283" t="str">
        <f>IF(F348="","",IF(AND(分岐管理シート!D348=1,分岐管理シート!BB348&gt;0,分岐管理シート!BB348&lt;7),"","error"))</f>
        <v/>
      </c>
      <c r="CN348" s="286"/>
      <c r="CO348" s="283" t="str">
        <f>IF(分岐管理シート!BP348=0,"","error")</f>
        <v/>
      </c>
      <c r="CP348" s="340" t="str">
        <f>IF(AND(F348="",SUM(分岐管理シート!D348:BB348)&gt;0),"error","")</f>
        <v/>
      </c>
    </row>
    <row r="349" spans="1:94" ht="55.05" customHeight="1">
      <c r="A349" s="29"/>
      <c r="B349" s="30"/>
      <c r="C349" s="130">
        <v>277</v>
      </c>
      <c r="D349" s="386"/>
      <c r="E349" s="386"/>
      <c r="F349" s="174"/>
      <c r="G349" s="174"/>
      <c r="H349" s="173"/>
      <c r="I349" s="174"/>
      <c r="J349" s="173"/>
      <c r="K349" s="174"/>
      <c r="L349" s="174"/>
      <c r="M349" s="174"/>
      <c r="N349" s="387"/>
      <c r="O349" s="174"/>
      <c r="P349" s="398"/>
      <c r="Q349" s="388"/>
      <c r="R349" s="389">
        <f t="shared" si="44"/>
        <v>0</v>
      </c>
      <c r="S349" s="390">
        <f t="shared" si="54"/>
        <v>0</v>
      </c>
      <c r="T349" s="391"/>
      <c r="U349" s="458"/>
      <c r="V349" s="458"/>
      <c r="W349" s="458"/>
      <c r="X349" s="458"/>
      <c r="Y349" s="391"/>
      <c r="Z349" s="391"/>
      <c r="AA349" s="173"/>
      <c r="AB349" s="174"/>
      <c r="AC349" s="392"/>
      <c r="AD349" s="392"/>
      <c r="AE349" s="392"/>
      <c r="AF349" s="393"/>
      <c r="AG349" s="393"/>
      <c r="AH349" s="393"/>
      <c r="AI349" s="173"/>
      <c r="AJ349" s="173"/>
      <c r="AK349" s="173"/>
      <c r="AL349" s="394"/>
      <c r="AM349" s="173"/>
      <c r="AN349" s="173"/>
      <c r="AO349" s="387"/>
      <c r="AP349" s="174"/>
      <c r="AQ349" s="174"/>
      <c r="AR349" s="174"/>
      <c r="AS349" s="395"/>
      <c r="AT349" s="396"/>
      <c r="AU349" s="396"/>
      <c r="AV349" s="396"/>
      <c r="AW349" s="396"/>
      <c r="AX349" s="396"/>
      <c r="AY349" s="396"/>
      <c r="AZ349" s="396"/>
      <c r="BA349" s="396"/>
      <c r="BB349" s="397"/>
      <c r="BC349" s="395"/>
      <c r="BD349" s="395"/>
      <c r="BE349" s="281" t="str">
        <f>IF(F349="","",IF(分岐管理シート!D349=1,"","error"))</f>
        <v/>
      </c>
      <c r="BF349" s="282" t="str">
        <f>IF(F349="","",IF(分岐管理シート!E349&gt;0,"","error"))</f>
        <v/>
      </c>
      <c r="BG349" s="283" t="str">
        <f>IF(F349="","",IF(分岐管理シート!G349=0,"error",""))</f>
        <v/>
      </c>
      <c r="BH349" s="283" t="str">
        <f>IF(F349="","",IF(分岐管理シート!H349=0,"error",""))</f>
        <v/>
      </c>
      <c r="BI349" s="284" t="str">
        <f>IF(F349="","",IF(分岐管理シート!I349=2,"","error"))</f>
        <v/>
      </c>
      <c r="BJ349" s="283" t="str">
        <f t="shared" si="45"/>
        <v/>
      </c>
      <c r="BK349" s="283" t="str">
        <f t="shared" si="46"/>
        <v/>
      </c>
      <c r="BL349" s="283" t="str">
        <f>IF(F349="","",IF(AND(分岐管理シート!D349=1,分岐管理シート!K349=1),"","error"))</f>
        <v/>
      </c>
      <c r="BM349" s="281" t="str">
        <f>IF(F349="","",IF(分岐管理シート!L349=2,"","error"))</f>
        <v/>
      </c>
      <c r="BN349" s="283" t="str">
        <f>IF(F349="","",IF(分岐管理シート!M349&lt;1,"error",""))</f>
        <v/>
      </c>
      <c r="BO349" s="283" t="str">
        <f>IF(F349="","",IF(AND(D349="R7_補正",分岐管理シート!M349&lt;12,分岐管理シート!M349&gt;0),"","error"))</f>
        <v/>
      </c>
      <c r="BP349" s="283" t="str">
        <f>IF(AND(分岐管理シート!M349&lt;&gt;1,SUM(分岐管理シート!N349:P349)&gt;0),"error","")</f>
        <v/>
      </c>
      <c r="BQ349" s="282" t="str">
        <f>IF(OR(AND(分岐管理シート!N349=0,OR(分岐管理シート!O349&lt;&gt;0,分岐管理シート!P349&lt;&gt;0)),AND(分岐管理シート!O349=0,分岐管理シート!P349&lt;&gt;0)),"error","")</f>
        <v/>
      </c>
      <c r="BR349" s="285" t="str" cm="1">
        <f t="array" ref="BR349">IF(SUMPRODUCT(COUNTIF(N349:P349,N349:P349))&gt;COUNTA(N349:P349),"error","")</f>
        <v/>
      </c>
      <c r="BS349" s="283" t="str">
        <f t="shared" si="47"/>
        <v/>
      </c>
      <c r="BT349" s="283" t="str">
        <f t="shared" si="48"/>
        <v/>
      </c>
      <c r="BU349" s="283" t="str">
        <f t="shared" si="49"/>
        <v/>
      </c>
      <c r="BV349" s="283" t="str">
        <f t="shared" si="50"/>
        <v/>
      </c>
      <c r="BW349" s="283" t="str">
        <f t="shared" si="53"/>
        <v/>
      </c>
      <c r="BX349" s="283" t="str">
        <f t="shared" si="51"/>
        <v/>
      </c>
      <c r="BY349" s="283" t="str">
        <f>IF(F349="","",IF(PRODUCT(分岐管理シート!AB349:'分岐管理シート'!AE349)=0,"error",""))</f>
        <v/>
      </c>
      <c r="BZ349" s="278" t="str">
        <f>IF(F349="","",IF(AND(AE349="○",分岐管理シート!AF349=0),"error",""))</f>
        <v/>
      </c>
      <c r="CA349" s="283" t="str">
        <f>IF(F349="","",IF(AND(分岐管理シート!AE349&lt;2,実施計画様式!AF349&lt;&gt;""),"error",""))</f>
        <v/>
      </c>
      <c r="CB349" s="282" t="str">
        <f>IF(F349="","",IF(AND(分岐管理シート!D349=1,分岐管理シート!AG349&gt;0,分岐管理シート!AG349&lt;24),"","error"))</f>
        <v/>
      </c>
      <c r="CC349" s="283"/>
      <c r="CD349" s="283" t="str">
        <f>IF(F349="","",IF(OR(分岐管理シート!AI349&lt;14,分岐管理シート!AI349&gt;25,分岐管理シート!AI349&gt;分岐管理シート!AJ349,分岐管理シート!AI349&gt;分岐管理シート!AK349),"error",""))</f>
        <v/>
      </c>
      <c r="CE349" s="283" t="str">
        <f>IF(F349="","",IF(OR(分岐管理シート!AJ349&lt;14,分岐管理シート!AJ349&gt;25,分岐管理シート!AJ349&lt;分岐管理シート!AI349,分岐管理シート!AJ349&gt;分岐管理シート!AK349),"error",""))</f>
        <v/>
      </c>
      <c r="CF349" s="282" t="str">
        <f>IF(F349="","",IF(OR(分岐管理シート!AK349&lt;14,分岐管理シート!AK349&gt;26,分岐管理シート!AK349&lt;分岐管理シート!AI349,分岐管理シート!AK349&lt;分岐管理シート!AJ349),"error",""))</f>
        <v/>
      </c>
      <c r="CG349" s="283" t="str">
        <f>IF(F349="","",IF(AND(AD349="－",分岐管理シート!AK349&gt;25),"error",""))</f>
        <v/>
      </c>
      <c r="CH349" s="283"/>
      <c r="CI349" s="278" t="str">
        <f>IF(F349="","",IF(分岐管理シート!AM349&lt;1,"error",""))</f>
        <v/>
      </c>
      <c r="CJ349" s="283" t="str">
        <f>IF(F349="","",IF(分岐管理シート!AN349&lt;1,"error",""))</f>
        <v/>
      </c>
      <c r="CK349" s="287" t="str">
        <f t="shared" si="52"/>
        <v/>
      </c>
      <c r="CL349" s="283" t="str">
        <f>IF(F349="","",IF(AND(SUM(分岐管理シート!AO349:AR349)&gt;180,分岐管理シート!AS349&lt;1),"error",""))</f>
        <v/>
      </c>
      <c r="CM349" s="283" t="str">
        <f>IF(F349="","",IF(AND(分岐管理シート!D349=1,分岐管理シート!BB349&gt;0,分岐管理シート!BB349&lt;7),"","error"))</f>
        <v/>
      </c>
      <c r="CN349" s="286"/>
      <c r="CO349" s="283" t="str">
        <f>IF(分岐管理シート!BP349=0,"","error")</f>
        <v/>
      </c>
      <c r="CP349" s="340" t="str">
        <f>IF(AND(F349="",SUM(分岐管理シート!D349:BB349)&gt;0),"error","")</f>
        <v/>
      </c>
    </row>
    <row r="350" spans="1:94" ht="55.05" customHeight="1">
      <c r="A350" s="29"/>
      <c r="B350" s="30"/>
      <c r="C350" s="130">
        <v>278</v>
      </c>
      <c r="D350" s="386"/>
      <c r="E350" s="386"/>
      <c r="F350" s="174"/>
      <c r="G350" s="174"/>
      <c r="H350" s="173"/>
      <c r="I350" s="174"/>
      <c r="J350" s="173"/>
      <c r="K350" s="174"/>
      <c r="L350" s="174"/>
      <c r="M350" s="174"/>
      <c r="N350" s="387"/>
      <c r="O350" s="174"/>
      <c r="P350" s="174"/>
      <c r="Q350" s="388"/>
      <c r="R350" s="389">
        <f t="shared" si="44"/>
        <v>0</v>
      </c>
      <c r="S350" s="390">
        <f t="shared" si="54"/>
        <v>0</v>
      </c>
      <c r="T350" s="391"/>
      <c r="U350" s="458"/>
      <c r="V350" s="458"/>
      <c r="W350" s="458"/>
      <c r="X350" s="458"/>
      <c r="Y350" s="391"/>
      <c r="Z350" s="391"/>
      <c r="AA350" s="173"/>
      <c r="AB350" s="174"/>
      <c r="AC350" s="392"/>
      <c r="AD350" s="392"/>
      <c r="AE350" s="392"/>
      <c r="AF350" s="393"/>
      <c r="AG350" s="393"/>
      <c r="AH350" s="393"/>
      <c r="AI350" s="173"/>
      <c r="AJ350" s="173"/>
      <c r="AK350" s="173"/>
      <c r="AL350" s="394"/>
      <c r="AM350" s="173"/>
      <c r="AN350" s="173"/>
      <c r="AO350" s="387"/>
      <c r="AP350" s="174"/>
      <c r="AQ350" s="174"/>
      <c r="AR350" s="174"/>
      <c r="AS350" s="395"/>
      <c r="AT350" s="396"/>
      <c r="AU350" s="396"/>
      <c r="AV350" s="396"/>
      <c r="AW350" s="396"/>
      <c r="AX350" s="396"/>
      <c r="AY350" s="396"/>
      <c r="AZ350" s="396"/>
      <c r="BA350" s="396"/>
      <c r="BB350" s="397"/>
      <c r="BC350" s="395"/>
      <c r="BD350" s="395"/>
      <c r="BE350" s="281" t="str">
        <f>IF(F350="","",IF(分岐管理シート!D350=1,"","error"))</f>
        <v/>
      </c>
      <c r="BF350" s="282" t="str">
        <f>IF(F350="","",IF(分岐管理シート!E350&gt;0,"","error"))</f>
        <v/>
      </c>
      <c r="BG350" s="283" t="str">
        <f>IF(F350="","",IF(分岐管理シート!G350=0,"error",""))</f>
        <v/>
      </c>
      <c r="BH350" s="283" t="str">
        <f>IF(F350="","",IF(分岐管理シート!H350=0,"error",""))</f>
        <v/>
      </c>
      <c r="BI350" s="284" t="str">
        <f>IF(F350="","",IF(分岐管理シート!I350=2,"","error"))</f>
        <v/>
      </c>
      <c r="BJ350" s="283" t="str">
        <f t="shared" si="45"/>
        <v/>
      </c>
      <c r="BK350" s="283" t="str">
        <f t="shared" si="46"/>
        <v/>
      </c>
      <c r="BL350" s="283" t="str">
        <f>IF(F350="","",IF(AND(分岐管理シート!D350=1,分岐管理シート!K350=1),"","error"))</f>
        <v/>
      </c>
      <c r="BM350" s="281" t="str">
        <f>IF(F350="","",IF(分岐管理シート!L350=2,"","error"))</f>
        <v/>
      </c>
      <c r="BN350" s="283" t="str">
        <f>IF(F350="","",IF(分岐管理シート!M350&lt;1,"error",""))</f>
        <v/>
      </c>
      <c r="BO350" s="283" t="str">
        <f>IF(F350="","",IF(AND(D350="R7_補正",分岐管理シート!M350&lt;12,分岐管理シート!M350&gt;0),"","error"))</f>
        <v/>
      </c>
      <c r="BP350" s="283" t="str">
        <f>IF(AND(分岐管理シート!M350&lt;&gt;1,SUM(分岐管理シート!N350:P350)&gt;0),"error","")</f>
        <v/>
      </c>
      <c r="BQ350" s="282" t="str">
        <f>IF(OR(AND(分岐管理シート!N350=0,OR(分岐管理シート!O350&lt;&gt;0,分岐管理シート!P350&lt;&gt;0)),AND(分岐管理シート!O350=0,分岐管理シート!P350&lt;&gt;0)),"error","")</f>
        <v/>
      </c>
      <c r="BR350" s="285" t="str" cm="1">
        <f t="array" ref="BR350">IF(SUMPRODUCT(COUNTIF(N350:P350,N350:P350))&gt;COUNTA(N350:P350),"error","")</f>
        <v/>
      </c>
      <c r="BS350" s="283" t="str">
        <f t="shared" si="47"/>
        <v/>
      </c>
      <c r="BT350" s="283" t="str">
        <f t="shared" si="48"/>
        <v/>
      </c>
      <c r="BU350" s="283" t="str">
        <f t="shared" si="49"/>
        <v/>
      </c>
      <c r="BV350" s="283" t="str">
        <f t="shared" si="50"/>
        <v/>
      </c>
      <c r="BW350" s="283" t="str">
        <f t="shared" si="53"/>
        <v/>
      </c>
      <c r="BX350" s="283" t="str">
        <f t="shared" si="51"/>
        <v/>
      </c>
      <c r="BY350" s="283" t="str">
        <f>IF(F350="","",IF(PRODUCT(分岐管理シート!AB350:'分岐管理シート'!AE350)=0,"error",""))</f>
        <v/>
      </c>
      <c r="BZ350" s="278" t="str">
        <f>IF(F350="","",IF(AND(AE350="○",分岐管理シート!AF350=0),"error",""))</f>
        <v/>
      </c>
      <c r="CA350" s="283" t="str">
        <f>IF(F350="","",IF(AND(分岐管理シート!AE350&lt;2,実施計画様式!AF350&lt;&gt;""),"error",""))</f>
        <v/>
      </c>
      <c r="CB350" s="282" t="str">
        <f>IF(F350="","",IF(AND(分岐管理シート!D350=1,分岐管理シート!AG350&gt;0,分岐管理シート!AG350&lt;24),"","error"))</f>
        <v/>
      </c>
      <c r="CC350" s="283"/>
      <c r="CD350" s="283" t="str">
        <f>IF(F350="","",IF(OR(分岐管理シート!AI350&lt;14,分岐管理シート!AI350&gt;25,分岐管理シート!AI350&gt;分岐管理シート!AJ350,分岐管理シート!AI350&gt;分岐管理シート!AK350),"error",""))</f>
        <v/>
      </c>
      <c r="CE350" s="283" t="str">
        <f>IF(F350="","",IF(OR(分岐管理シート!AJ350&lt;14,分岐管理シート!AJ350&gt;25,分岐管理シート!AJ350&lt;分岐管理シート!AI350,分岐管理シート!AJ350&gt;分岐管理シート!AK350),"error",""))</f>
        <v/>
      </c>
      <c r="CF350" s="282" t="str">
        <f>IF(F350="","",IF(OR(分岐管理シート!AK350&lt;14,分岐管理シート!AK350&gt;26,分岐管理シート!AK350&lt;分岐管理シート!AI350,分岐管理シート!AK350&lt;分岐管理シート!AJ350),"error",""))</f>
        <v/>
      </c>
      <c r="CG350" s="283" t="str">
        <f>IF(F350="","",IF(AND(AD350="－",分岐管理シート!AK350&gt;25),"error",""))</f>
        <v/>
      </c>
      <c r="CH350" s="283"/>
      <c r="CI350" s="278" t="str">
        <f>IF(F350="","",IF(分岐管理シート!AM350&lt;1,"error",""))</f>
        <v/>
      </c>
      <c r="CJ350" s="283" t="str">
        <f>IF(F350="","",IF(分岐管理シート!AN350&lt;1,"error",""))</f>
        <v/>
      </c>
      <c r="CK350" s="287" t="str">
        <f t="shared" si="52"/>
        <v/>
      </c>
      <c r="CL350" s="283" t="str">
        <f>IF(F350="","",IF(AND(SUM(分岐管理シート!AO350:AR350)&gt;180,分岐管理シート!AS350&lt;1),"error",""))</f>
        <v/>
      </c>
      <c r="CM350" s="283" t="str">
        <f>IF(F350="","",IF(AND(分岐管理シート!D350=1,分岐管理シート!BB350&gt;0,分岐管理シート!BB350&lt;7),"","error"))</f>
        <v/>
      </c>
      <c r="CN350" s="286"/>
      <c r="CO350" s="283" t="str">
        <f>IF(分岐管理シート!BP350=0,"","error")</f>
        <v/>
      </c>
      <c r="CP350" s="340" t="str">
        <f>IF(AND(F350="",SUM(分岐管理シート!D350:BB350)&gt;0),"error","")</f>
        <v/>
      </c>
    </row>
    <row r="351" spans="1:94" ht="55.05" customHeight="1">
      <c r="A351" s="29"/>
      <c r="B351" s="30"/>
      <c r="C351" s="130">
        <v>279</v>
      </c>
      <c r="D351" s="386"/>
      <c r="E351" s="386"/>
      <c r="F351" s="174"/>
      <c r="G351" s="174"/>
      <c r="H351" s="173"/>
      <c r="I351" s="174"/>
      <c r="J351" s="173"/>
      <c r="K351" s="174"/>
      <c r="L351" s="174"/>
      <c r="M351" s="174"/>
      <c r="N351" s="387"/>
      <c r="O351" s="174"/>
      <c r="P351" s="174"/>
      <c r="Q351" s="388"/>
      <c r="R351" s="389">
        <f t="shared" si="44"/>
        <v>0</v>
      </c>
      <c r="S351" s="390">
        <f t="shared" si="54"/>
        <v>0</v>
      </c>
      <c r="T351" s="391"/>
      <c r="U351" s="458"/>
      <c r="V351" s="458"/>
      <c r="W351" s="458"/>
      <c r="X351" s="458"/>
      <c r="Y351" s="391"/>
      <c r="Z351" s="391"/>
      <c r="AA351" s="173"/>
      <c r="AB351" s="174"/>
      <c r="AC351" s="392"/>
      <c r="AD351" s="392"/>
      <c r="AE351" s="392"/>
      <c r="AF351" s="393"/>
      <c r="AG351" s="393"/>
      <c r="AH351" s="393"/>
      <c r="AI351" s="173"/>
      <c r="AJ351" s="173"/>
      <c r="AK351" s="173"/>
      <c r="AL351" s="394"/>
      <c r="AM351" s="173"/>
      <c r="AN351" s="173"/>
      <c r="AO351" s="387"/>
      <c r="AP351" s="174"/>
      <c r="AQ351" s="174"/>
      <c r="AR351" s="174"/>
      <c r="AS351" s="395"/>
      <c r="AT351" s="396"/>
      <c r="AU351" s="396"/>
      <c r="AV351" s="396"/>
      <c r="AW351" s="396"/>
      <c r="AX351" s="396"/>
      <c r="AY351" s="396"/>
      <c r="AZ351" s="396"/>
      <c r="BA351" s="396"/>
      <c r="BB351" s="397"/>
      <c r="BC351" s="395"/>
      <c r="BD351" s="395"/>
      <c r="BE351" s="281" t="str">
        <f>IF(F351="","",IF(分岐管理シート!D351=1,"","error"))</f>
        <v/>
      </c>
      <c r="BF351" s="282" t="str">
        <f>IF(F351="","",IF(分岐管理シート!E351&gt;0,"","error"))</f>
        <v/>
      </c>
      <c r="BG351" s="283" t="str">
        <f>IF(F351="","",IF(分岐管理シート!G351=0,"error",""))</f>
        <v/>
      </c>
      <c r="BH351" s="283" t="str">
        <f>IF(F351="","",IF(分岐管理シート!H351=0,"error",""))</f>
        <v/>
      </c>
      <c r="BI351" s="284" t="str">
        <f>IF(F351="","",IF(分岐管理シート!I351=2,"","error"))</f>
        <v/>
      </c>
      <c r="BJ351" s="283" t="str">
        <f t="shared" si="45"/>
        <v/>
      </c>
      <c r="BK351" s="283" t="str">
        <f t="shared" si="46"/>
        <v/>
      </c>
      <c r="BL351" s="283" t="str">
        <f>IF(F351="","",IF(AND(分岐管理シート!D351=1,分岐管理シート!K351=1),"","error"))</f>
        <v/>
      </c>
      <c r="BM351" s="281" t="str">
        <f>IF(F351="","",IF(分岐管理シート!L351=2,"","error"))</f>
        <v/>
      </c>
      <c r="BN351" s="283" t="str">
        <f>IF(F351="","",IF(分岐管理シート!M351&lt;1,"error",""))</f>
        <v/>
      </c>
      <c r="BO351" s="283" t="str">
        <f>IF(F351="","",IF(AND(D351="R7_補正",分岐管理シート!M351&lt;12,分岐管理シート!M351&gt;0),"","error"))</f>
        <v/>
      </c>
      <c r="BP351" s="283" t="str">
        <f>IF(AND(分岐管理シート!M351&lt;&gt;1,SUM(分岐管理シート!N351:P351)&gt;0),"error","")</f>
        <v/>
      </c>
      <c r="BQ351" s="282" t="str">
        <f>IF(OR(AND(分岐管理シート!N351=0,OR(分岐管理シート!O351&lt;&gt;0,分岐管理シート!P351&lt;&gt;0)),AND(分岐管理シート!O351=0,分岐管理シート!P351&lt;&gt;0)),"error","")</f>
        <v/>
      </c>
      <c r="BR351" s="285" t="str" cm="1">
        <f t="array" ref="BR351">IF(SUMPRODUCT(COUNTIF(N351:P351,N351:P351))&gt;COUNTA(N351:P351),"error","")</f>
        <v/>
      </c>
      <c r="BS351" s="283" t="str">
        <f t="shared" si="47"/>
        <v/>
      </c>
      <c r="BT351" s="283" t="str">
        <f t="shared" si="48"/>
        <v/>
      </c>
      <c r="BU351" s="283" t="str">
        <f t="shared" si="49"/>
        <v/>
      </c>
      <c r="BV351" s="283" t="str">
        <f t="shared" si="50"/>
        <v/>
      </c>
      <c r="BW351" s="283" t="str">
        <f t="shared" si="53"/>
        <v/>
      </c>
      <c r="BX351" s="283" t="str">
        <f t="shared" si="51"/>
        <v/>
      </c>
      <c r="BY351" s="283" t="str">
        <f>IF(F351="","",IF(PRODUCT(分岐管理シート!AB351:'分岐管理シート'!AE351)=0,"error",""))</f>
        <v/>
      </c>
      <c r="BZ351" s="278" t="str">
        <f>IF(F351="","",IF(AND(AE351="○",分岐管理シート!AF351=0),"error",""))</f>
        <v/>
      </c>
      <c r="CA351" s="283" t="str">
        <f>IF(F351="","",IF(AND(分岐管理シート!AE351&lt;2,実施計画様式!AF351&lt;&gt;""),"error",""))</f>
        <v/>
      </c>
      <c r="CB351" s="282" t="str">
        <f>IF(F351="","",IF(AND(分岐管理シート!D351=1,分岐管理シート!AG351&gt;0,分岐管理シート!AG351&lt;24),"","error"))</f>
        <v/>
      </c>
      <c r="CC351" s="283"/>
      <c r="CD351" s="283" t="str">
        <f>IF(F351="","",IF(OR(分岐管理シート!AI351&lt;14,分岐管理シート!AI351&gt;25,分岐管理シート!AI351&gt;分岐管理シート!AJ351,分岐管理シート!AI351&gt;分岐管理シート!AK351),"error",""))</f>
        <v/>
      </c>
      <c r="CE351" s="283" t="str">
        <f>IF(F351="","",IF(OR(分岐管理シート!AJ351&lt;14,分岐管理シート!AJ351&gt;25,分岐管理シート!AJ351&lt;分岐管理シート!AI351,分岐管理シート!AJ351&gt;分岐管理シート!AK351),"error",""))</f>
        <v/>
      </c>
      <c r="CF351" s="282" t="str">
        <f>IF(F351="","",IF(OR(分岐管理シート!AK351&lt;14,分岐管理シート!AK351&gt;26,分岐管理シート!AK351&lt;分岐管理シート!AI351,分岐管理シート!AK351&lt;分岐管理シート!AJ351),"error",""))</f>
        <v/>
      </c>
      <c r="CG351" s="283" t="str">
        <f>IF(F351="","",IF(AND(AD351="－",分岐管理シート!AK351&gt;25),"error",""))</f>
        <v/>
      </c>
      <c r="CH351" s="283"/>
      <c r="CI351" s="278" t="str">
        <f>IF(F351="","",IF(分岐管理シート!AM351&lt;1,"error",""))</f>
        <v/>
      </c>
      <c r="CJ351" s="283" t="str">
        <f>IF(F351="","",IF(分岐管理シート!AN351&lt;1,"error",""))</f>
        <v/>
      </c>
      <c r="CK351" s="287" t="str">
        <f t="shared" si="52"/>
        <v/>
      </c>
      <c r="CL351" s="283" t="str">
        <f>IF(F351="","",IF(AND(SUM(分岐管理シート!AO351:AR351)&gt;180,分岐管理シート!AS351&lt;1),"error",""))</f>
        <v/>
      </c>
      <c r="CM351" s="283" t="str">
        <f>IF(F351="","",IF(AND(分岐管理シート!D351=1,分岐管理シート!BB351&gt;0,分岐管理シート!BB351&lt;7),"","error"))</f>
        <v/>
      </c>
      <c r="CN351" s="286"/>
      <c r="CO351" s="283" t="str">
        <f>IF(分岐管理シート!BP351=0,"","error")</f>
        <v/>
      </c>
      <c r="CP351" s="340" t="str">
        <f>IF(AND(F351="",SUM(分岐管理シート!D351:BB351)&gt;0),"error","")</f>
        <v/>
      </c>
    </row>
    <row r="352" spans="1:94" ht="55.05" customHeight="1">
      <c r="A352" s="29"/>
      <c r="B352" s="30"/>
      <c r="C352" s="130">
        <v>280</v>
      </c>
      <c r="D352" s="386"/>
      <c r="E352" s="386"/>
      <c r="F352" s="174"/>
      <c r="G352" s="174"/>
      <c r="H352" s="173"/>
      <c r="I352" s="174"/>
      <c r="J352" s="173"/>
      <c r="K352" s="174"/>
      <c r="L352" s="174"/>
      <c r="M352" s="174"/>
      <c r="N352" s="387"/>
      <c r="O352" s="174"/>
      <c r="P352" s="398"/>
      <c r="Q352" s="388"/>
      <c r="R352" s="389">
        <f t="shared" si="44"/>
        <v>0</v>
      </c>
      <c r="S352" s="390">
        <f t="shared" si="54"/>
        <v>0</v>
      </c>
      <c r="T352" s="391"/>
      <c r="U352" s="458"/>
      <c r="V352" s="458"/>
      <c r="W352" s="458"/>
      <c r="X352" s="458"/>
      <c r="Y352" s="391"/>
      <c r="Z352" s="391"/>
      <c r="AA352" s="173"/>
      <c r="AB352" s="174"/>
      <c r="AC352" s="392"/>
      <c r="AD352" s="392"/>
      <c r="AE352" s="392"/>
      <c r="AF352" s="393"/>
      <c r="AG352" s="393"/>
      <c r="AH352" s="393"/>
      <c r="AI352" s="173"/>
      <c r="AJ352" s="173"/>
      <c r="AK352" s="173"/>
      <c r="AL352" s="394"/>
      <c r="AM352" s="173"/>
      <c r="AN352" s="173"/>
      <c r="AO352" s="387"/>
      <c r="AP352" s="174"/>
      <c r="AQ352" s="174"/>
      <c r="AR352" s="174"/>
      <c r="AS352" s="395"/>
      <c r="AT352" s="396"/>
      <c r="AU352" s="396"/>
      <c r="AV352" s="396"/>
      <c r="AW352" s="396"/>
      <c r="AX352" s="396"/>
      <c r="AY352" s="396"/>
      <c r="AZ352" s="396"/>
      <c r="BA352" s="396"/>
      <c r="BB352" s="397"/>
      <c r="BC352" s="395"/>
      <c r="BD352" s="395"/>
      <c r="BE352" s="281" t="str">
        <f>IF(F352="","",IF(分岐管理シート!D352=1,"","error"))</f>
        <v/>
      </c>
      <c r="BF352" s="282" t="str">
        <f>IF(F352="","",IF(分岐管理シート!E352&gt;0,"","error"))</f>
        <v/>
      </c>
      <c r="BG352" s="283" t="str">
        <f>IF(F352="","",IF(分岐管理シート!G352=0,"error",""))</f>
        <v/>
      </c>
      <c r="BH352" s="283" t="str">
        <f>IF(F352="","",IF(分岐管理シート!H352=0,"error",""))</f>
        <v/>
      </c>
      <c r="BI352" s="284" t="str">
        <f>IF(F352="","",IF(分岐管理シート!I352=2,"","error"))</f>
        <v/>
      </c>
      <c r="BJ352" s="283" t="str">
        <f t="shared" si="45"/>
        <v/>
      </c>
      <c r="BK352" s="283" t="str">
        <f t="shared" si="46"/>
        <v/>
      </c>
      <c r="BL352" s="283" t="str">
        <f>IF(F352="","",IF(AND(分岐管理シート!D352=1,分岐管理シート!K352=1),"","error"))</f>
        <v/>
      </c>
      <c r="BM352" s="281" t="str">
        <f>IF(F352="","",IF(分岐管理シート!L352=2,"","error"))</f>
        <v/>
      </c>
      <c r="BN352" s="283" t="str">
        <f>IF(F352="","",IF(分岐管理シート!M352&lt;1,"error",""))</f>
        <v/>
      </c>
      <c r="BO352" s="283" t="str">
        <f>IF(F352="","",IF(AND(D352="R7_補正",分岐管理シート!M352&lt;12,分岐管理シート!M352&gt;0),"","error"))</f>
        <v/>
      </c>
      <c r="BP352" s="283" t="str">
        <f>IF(AND(分岐管理シート!M352&lt;&gt;1,SUM(分岐管理シート!N352:P352)&gt;0),"error","")</f>
        <v/>
      </c>
      <c r="BQ352" s="282" t="str">
        <f>IF(OR(AND(分岐管理シート!N352=0,OR(分岐管理シート!O352&lt;&gt;0,分岐管理シート!P352&lt;&gt;0)),AND(分岐管理シート!O352=0,分岐管理シート!P352&lt;&gt;0)),"error","")</f>
        <v/>
      </c>
      <c r="BR352" s="285" t="str" cm="1">
        <f t="array" ref="BR352">IF(SUMPRODUCT(COUNTIF(N352:P352,N352:P352))&gt;COUNTA(N352:P352),"error","")</f>
        <v/>
      </c>
      <c r="BS352" s="283" t="str">
        <f t="shared" si="47"/>
        <v/>
      </c>
      <c r="BT352" s="283" t="str">
        <f t="shared" si="48"/>
        <v/>
      </c>
      <c r="BU352" s="283" t="str">
        <f t="shared" si="49"/>
        <v/>
      </c>
      <c r="BV352" s="283" t="str">
        <f t="shared" si="50"/>
        <v/>
      </c>
      <c r="BW352" s="283" t="str">
        <f t="shared" si="53"/>
        <v/>
      </c>
      <c r="BX352" s="283" t="str">
        <f t="shared" si="51"/>
        <v/>
      </c>
      <c r="BY352" s="283" t="str">
        <f>IF(F352="","",IF(PRODUCT(分岐管理シート!AB352:'分岐管理シート'!AE352)=0,"error",""))</f>
        <v/>
      </c>
      <c r="BZ352" s="278" t="str">
        <f>IF(F352="","",IF(AND(AE352="○",分岐管理シート!AF352=0),"error",""))</f>
        <v/>
      </c>
      <c r="CA352" s="283" t="str">
        <f>IF(F352="","",IF(AND(分岐管理シート!AE352&lt;2,実施計画様式!AF352&lt;&gt;""),"error",""))</f>
        <v/>
      </c>
      <c r="CB352" s="282" t="str">
        <f>IF(F352="","",IF(AND(分岐管理シート!D352=1,分岐管理シート!AG352&gt;0,分岐管理シート!AG352&lt;24),"","error"))</f>
        <v/>
      </c>
      <c r="CC352" s="283"/>
      <c r="CD352" s="283" t="str">
        <f>IF(F352="","",IF(OR(分岐管理シート!AI352&lt;14,分岐管理シート!AI352&gt;25,分岐管理シート!AI352&gt;分岐管理シート!AJ352,分岐管理シート!AI352&gt;分岐管理シート!AK352),"error",""))</f>
        <v/>
      </c>
      <c r="CE352" s="283" t="str">
        <f>IF(F352="","",IF(OR(分岐管理シート!AJ352&lt;14,分岐管理シート!AJ352&gt;25,分岐管理シート!AJ352&lt;分岐管理シート!AI352,分岐管理シート!AJ352&gt;分岐管理シート!AK352),"error",""))</f>
        <v/>
      </c>
      <c r="CF352" s="282" t="str">
        <f>IF(F352="","",IF(OR(分岐管理シート!AK352&lt;14,分岐管理シート!AK352&gt;26,分岐管理シート!AK352&lt;分岐管理シート!AI352,分岐管理シート!AK352&lt;分岐管理シート!AJ352),"error",""))</f>
        <v/>
      </c>
      <c r="CG352" s="283" t="str">
        <f>IF(F352="","",IF(AND(AD352="－",分岐管理シート!AK352&gt;25),"error",""))</f>
        <v/>
      </c>
      <c r="CH352" s="283"/>
      <c r="CI352" s="278" t="str">
        <f>IF(F352="","",IF(分岐管理シート!AM352&lt;1,"error",""))</f>
        <v/>
      </c>
      <c r="CJ352" s="283" t="str">
        <f>IF(F352="","",IF(分岐管理シート!AN352&lt;1,"error",""))</f>
        <v/>
      </c>
      <c r="CK352" s="287" t="str">
        <f t="shared" si="52"/>
        <v/>
      </c>
      <c r="CL352" s="283" t="str">
        <f>IF(F352="","",IF(AND(SUM(分岐管理シート!AO352:AR352)&gt;180,分岐管理シート!AS352&lt;1),"error",""))</f>
        <v/>
      </c>
      <c r="CM352" s="283" t="str">
        <f>IF(F352="","",IF(AND(分岐管理シート!D352=1,分岐管理シート!BB352&gt;0,分岐管理シート!BB352&lt;7),"","error"))</f>
        <v/>
      </c>
      <c r="CN352" s="286"/>
      <c r="CO352" s="283" t="str">
        <f>IF(分岐管理シート!BP352=0,"","error")</f>
        <v/>
      </c>
      <c r="CP352" s="340" t="str">
        <f>IF(AND(F352="",SUM(分岐管理シート!D352:BB352)&gt;0),"error","")</f>
        <v/>
      </c>
    </row>
    <row r="353" spans="1:94" ht="55.05" customHeight="1">
      <c r="A353" s="29"/>
      <c r="B353" s="30"/>
      <c r="C353" s="130">
        <v>281</v>
      </c>
      <c r="D353" s="386"/>
      <c r="E353" s="386"/>
      <c r="F353" s="174"/>
      <c r="G353" s="174"/>
      <c r="H353" s="173"/>
      <c r="I353" s="174"/>
      <c r="J353" s="173"/>
      <c r="K353" s="174"/>
      <c r="L353" s="174"/>
      <c r="M353" s="174"/>
      <c r="N353" s="387"/>
      <c r="O353" s="174"/>
      <c r="P353" s="174"/>
      <c r="Q353" s="388"/>
      <c r="R353" s="389">
        <f t="shared" si="44"/>
        <v>0</v>
      </c>
      <c r="S353" s="390">
        <f t="shared" si="54"/>
        <v>0</v>
      </c>
      <c r="T353" s="391"/>
      <c r="U353" s="458"/>
      <c r="V353" s="458"/>
      <c r="W353" s="458"/>
      <c r="X353" s="458"/>
      <c r="Y353" s="391"/>
      <c r="Z353" s="391"/>
      <c r="AA353" s="173"/>
      <c r="AB353" s="174"/>
      <c r="AC353" s="392"/>
      <c r="AD353" s="392"/>
      <c r="AE353" s="392"/>
      <c r="AF353" s="393"/>
      <c r="AG353" s="393"/>
      <c r="AH353" s="393"/>
      <c r="AI353" s="173"/>
      <c r="AJ353" s="173"/>
      <c r="AK353" s="173"/>
      <c r="AL353" s="394"/>
      <c r="AM353" s="173"/>
      <c r="AN353" s="173"/>
      <c r="AO353" s="387"/>
      <c r="AP353" s="174"/>
      <c r="AQ353" s="174"/>
      <c r="AR353" s="174"/>
      <c r="AS353" s="395"/>
      <c r="AT353" s="396"/>
      <c r="AU353" s="396"/>
      <c r="AV353" s="396"/>
      <c r="AW353" s="396"/>
      <c r="AX353" s="396"/>
      <c r="AY353" s="396"/>
      <c r="AZ353" s="396"/>
      <c r="BA353" s="396"/>
      <c r="BB353" s="397"/>
      <c r="BC353" s="395"/>
      <c r="BD353" s="395"/>
      <c r="BE353" s="281" t="str">
        <f>IF(F353="","",IF(分岐管理シート!D353=1,"","error"))</f>
        <v/>
      </c>
      <c r="BF353" s="282" t="str">
        <f>IF(F353="","",IF(分岐管理シート!E353&gt;0,"","error"))</f>
        <v/>
      </c>
      <c r="BG353" s="283" t="str">
        <f>IF(F353="","",IF(分岐管理シート!G353=0,"error",""))</f>
        <v/>
      </c>
      <c r="BH353" s="283" t="str">
        <f>IF(F353="","",IF(分岐管理シート!H353=0,"error",""))</f>
        <v/>
      </c>
      <c r="BI353" s="284" t="str">
        <f>IF(F353="","",IF(分岐管理シート!I353=2,"","error"))</f>
        <v/>
      </c>
      <c r="BJ353" s="283" t="str">
        <f t="shared" si="45"/>
        <v/>
      </c>
      <c r="BK353" s="283" t="str">
        <f t="shared" si="46"/>
        <v/>
      </c>
      <c r="BL353" s="283" t="str">
        <f>IF(F353="","",IF(AND(分岐管理シート!D353=1,分岐管理シート!K353=1),"","error"))</f>
        <v/>
      </c>
      <c r="BM353" s="281" t="str">
        <f>IF(F353="","",IF(分岐管理シート!L353=2,"","error"))</f>
        <v/>
      </c>
      <c r="BN353" s="283" t="str">
        <f>IF(F353="","",IF(分岐管理シート!M353&lt;1,"error",""))</f>
        <v/>
      </c>
      <c r="BO353" s="283" t="str">
        <f>IF(F353="","",IF(AND(D353="R7_補正",分岐管理シート!M353&lt;12,分岐管理シート!M353&gt;0),"","error"))</f>
        <v/>
      </c>
      <c r="BP353" s="283" t="str">
        <f>IF(AND(分岐管理シート!M353&lt;&gt;1,SUM(分岐管理シート!N353:P353)&gt;0),"error","")</f>
        <v/>
      </c>
      <c r="BQ353" s="282" t="str">
        <f>IF(OR(AND(分岐管理シート!N353=0,OR(分岐管理シート!O353&lt;&gt;0,分岐管理シート!P353&lt;&gt;0)),AND(分岐管理シート!O353=0,分岐管理シート!P353&lt;&gt;0)),"error","")</f>
        <v/>
      </c>
      <c r="BR353" s="285" t="str" cm="1">
        <f t="array" ref="BR353">IF(SUMPRODUCT(COUNTIF(N353:P353,N353:P353))&gt;COUNTA(N353:P353),"error","")</f>
        <v/>
      </c>
      <c r="BS353" s="283" t="str">
        <f t="shared" si="47"/>
        <v/>
      </c>
      <c r="BT353" s="283" t="str">
        <f t="shared" si="48"/>
        <v/>
      </c>
      <c r="BU353" s="283" t="str">
        <f t="shared" si="49"/>
        <v/>
      </c>
      <c r="BV353" s="283" t="str">
        <f t="shared" si="50"/>
        <v/>
      </c>
      <c r="BW353" s="283" t="str">
        <f t="shared" si="53"/>
        <v/>
      </c>
      <c r="BX353" s="283" t="str">
        <f t="shared" si="51"/>
        <v/>
      </c>
      <c r="BY353" s="283" t="str">
        <f>IF(F353="","",IF(PRODUCT(分岐管理シート!AB353:'分岐管理シート'!AE353)=0,"error",""))</f>
        <v/>
      </c>
      <c r="BZ353" s="278" t="str">
        <f>IF(F353="","",IF(AND(AE353="○",分岐管理シート!AF353=0),"error",""))</f>
        <v/>
      </c>
      <c r="CA353" s="283" t="str">
        <f>IF(F353="","",IF(AND(分岐管理シート!AE353&lt;2,実施計画様式!AF353&lt;&gt;""),"error",""))</f>
        <v/>
      </c>
      <c r="CB353" s="282" t="str">
        <f>IF(F353="","",IF(AND(分岐管理シート!D353=1,分岐管理シート!AG353&gt;0,分岐管理シート!AG353&lt;24),"","error"))</f>
        <v/>
      </c>
      <c r="CC353" s="283"/>
      <c r="CD353" s="283" t="str">
        <f>IF(F353="","",IF(OR(分岐管理シート!AI353&lt;14,分岐管理シート!AI353&gt;25,分岐管理シート!AI353&gt;分岐管理シート!AJ353,分岐管理シート!AI353&gt;分岐管理シート!AK353),"error",""))</f>
        <v/>
      </c>
      <c r="CE353" s="283" t="str">
        <f>IF(F353="","",IF(OR(分岐管理シート!AJ353&lt;14,分岐管理シート!AJ353&gt;25,分岐管理シート!AJ353&lt;分岐管理シート!AI353,分岐管理シート!AJ353&gt;分岐管理シート!AK353),"error",""))</f>
        <v/>
      </c>
      <c r="CF353" s="282" t="str">
        <f>IF(F353="","",IF(OR(分岐管理シート!AK353&lt;14,分岐管理シート!AK353&gt;26,分岐管理シート!AK353&lt;分岐管理シート!AI353,分岐管理シート!AK353&lt;分岐管理シート!AJ353),"error",""))</f>
        <v/>
      </c>
      <c r="CG353" s="283" t="str">
        <f>IF(F353="","",IF(AND(AD353="－",分岐管理シート!AK353&gt;25),"error",""))</f>
        <v/>
      </c>
      <c r="CH353" s="283"/>
      <c r="CI353" s="278" t="str">
        <f>IF(F353="","",IF(分岐管理シート!AM353&lt;1,"error",""))</f>
        <v/>
      </c>
      <c r="CJ353" s="283" t="str">
        <f>IF(F353="","",IF(分岐管理シート!AN353&lt;1,"error",""))</f>
        <v/>
      </c>
      <c r="CK353" s="287" t="str">
        <f t="shared" si="52"/>
        <v/>
      </c>
      <c r="CL353" s="283" t="str">
        <f>IF(F353="","",IF(AND(SUM(分岐管理シート!AO353:AR353)&gt;180,分岐管理シート!AS353&lt;1),"error",""))</f>
        <v/>
      </c>
      <c r="CM353" s="283" t="str">
        <f>IF(F353="","",IF(AND(分岐管理シート!D353=1,分岐管理シート!BB353&gt;0,分岐管理シート!BB353&lt;7),"","error"))</f>
        <v/>
      </c>
      <c r="CN353" s="286"/>
      <c r="CO353" s="283" t="str">
        <f>IF(分岐管理シート!BP353=0,"","error")</f>
        <v/>
      </c>
      <c r="CP353" s="340" t="str">
        <f>IF(AND(F353="",SUM(分岐管理シート!D353:BB353)&gt;0),"error","")</f>
        <v/>
      </c>
    </row>
    <row r="354" spans="1:94" ht="55.05" customHeight="1">
      <c r="A354" s="29"/>
      <c r="B354" s="30"/>
      <c r="C354" s="130">
        <v>282</v>
      </c>
      <c r="D354" s="386"/>
      <c r="E354" s="386"/>
      <c r="F354" s="174"/>
      <c r="G354" s="174"/>
      <c r="H354" s="173"/>
      <c r="I354" s="174"/>
      <c r="J354" s="173"/>
      <c r="K354" s="174"/>
      <c r="L354" s="174"/>
      <c r="M354" s="174"/>
      <c r="N354" s="387"/>
      <c r="O354" s="174"/>
      <c r="P354" s="174"/>
      <c r="Q354" s="388"/>
      <c r="R354" s="389">
        <f t="shared" si="44"/>
        <v>0</v>
      </c>
      <c r="S354" s="390">
        <f t="shared" si="54"/>
        <v>0</v>
      </c>
      <c r="T354" s="391"/>
      <c r="U354" s="458"/>
      <c r="V354" s="458"/>
      <c r="W354" s="458"/>
      <c r="X354" s="458"/>
      <c r="Y354" s="391"/>
      <c r="Z354" s="391"/>
      <c r="AA354" s="173"/>
      <c r="AB354" s="174"/>
      <c r="AC354" s="392"/>
      <c r="AD354" s="392"/>
      <c r="AE354" s="392"/>
      <c r="AF354" s="393"/>
      <c r="AG354" s="393"/>
      <c r="AH354" s="393"/>
      <c r="AI354" s="173"/>
      <c r="AJ354" s="173"/>
      <c r="AK354" s="173"/>
      <c r="AL354" s="394"/>
      <c r="AM354" s="173"/>
      <c r="AN354" s="173"/>
      <c r="AO354" s="387"/>
      <c r="AP354" s="174"/>
      <c r="AQ354" s="174"/>
      <c r="AR354" s="174"/>
      <c r="AS354" s="395"/>
      <c r="AT354" s="396"/>
      <c r="AU354" s="396"/>
      <c r="AV354" s="396"/>
      <c r="AW354" s="396"/>
      <c r="AX354" s="396"/>
      <c r="AY354" s="396"/>
      <c r="AZ354" s="396"/>
      <c r="BA354" s="396"/>
      <c r="BB354" s="397"/>
      <c r="BC354" s="395"/>
      <c r="BD354" s="395"/>
      <c r="BE354" s="281" t="str">
        <f>IF(F354="","",IF(分岐管理シート!D354=1,"","error"))</f>
        <v/>
      </c>
      <c r="BF354" s="282" t="str">
        <f>IF(F354="","",IF(分岐管理シート!E354&gt;0,"","error"))</f>
        <v/>
      </c>
      <c r="BG354" s="283" t="str">
        <f>IF(F354="","",IF(分岐管理シート!G354=0,"error",""))</f>
        <v/>
      </c>
      <c r="BH354" s="283" t="str">
        <f>IF(F354="","",IF(分岐管理シート!H354=0,"error",""))</f>
        <v/>
      </c>
      <c r="BI354" s="284" t="str">
        <f>IF(F354="","",IF(分岐管理シート!I354=2,"","error"))</f>
        <v/>
      </c>
      <c r="BJ354" s="283" t="str">
        <f t="shared" si="45"/>
        <v/>
      </c>
      <c r="BK354" s="283" t="str">
        <f t="shared" si="46"/>
        <v/>
      </c>
      <c r="BL354" s="283" t="str">
        <f>IF(F354="","",IF(AND(分岐管理シート!D354=1,分岐管理シート!K354=1),"","error"))</f>
        <v/>
      </c>
      <c r="BM354" s="281" t="str">
        <f>IF(F354="","",IF(分岐管理シート!L354=2,"","error"))</f>
        <v/>
      </c>
      <c r="BN354" s="283" t="str">
        <f>IF(F354="","",IF(分岐管理シート!M354&lt;1,"error",""))</f>
        <v/>
      </c>
      <c r="BO354" s="283" t="str">
        <f>IF(F354="","",IF(AND(D354="R7_補正",分岐管理シート!M354&lt;12,分岐管理シート!M354&gt;0),"","error"))</f>
        <v/>
      </c>
      <c r="BP354" s="283" t="str">
        <f>IF(AND(分岐管理シート!M354&lt;&gt;1,SUM(分岐管理シート!N354:P354)&gt;0),"error","")</f>
        <v/>
      </c>
      <c r="BQ354" s="282" t="str">
        <f>IF(OR(AND(分岐管理シート!N354=0,OR(分岐管理シート!O354&lt;&gt;0,分岐管理シート!P354&lt;&gt;0)),AND(分岐管理シート!O354=0,分岐管理シート!P354&lt;&gt;0)),"error","")</f>
        <v/>
      </c>
      <c r="BR354" s="285" t="str" cm="1">
        <f t="array" ref="BR354">IF(SUMPRODUCT(COUNTIF(N354:P354,N354:P354))&gt;COUNTA(N354:P354),"error","")</f>
        <v/>
      </c>
      <c r="BS354" s="283" t="str">
        <f t="shared" si="47"/>
        <v/>
      </c>
      <c r="BT354" s="283" t="str">
        <f t="shared" si="48"/>
        <v/>
      </c>
      <c r="BU354" s="283" t="str">
        <f t="shared" si="49"/>
        <v/>
      </c>
      <c r="BV354" s="283" t="str">
        <f t="shared" si="50"/>
        <v/>
      </c>
      <c r="BW354" s="283" t="str">
        <f t="shared" si="53"/>
        <v/>
      </c>
      <c r="BX354" s="283" t="str">
        <f t="shared" si="51"/>
        <v/>
      </c>
      <c r="BY354" s="283" t="str">
        <f>IF(F354="","",IF(PRODUCT(分岐管理シート!AB354:'分岐管理シート'!AE354)=0,"error",""))</f>
        <v/>
      </c>
      <c r="BZ354" s="278" t="str">
        <f>IF(F354="","",IF(AND(AE354="○",分岐管理シート!AF354=0),"error",""))</f>
        <v/>
      </c>
      <c r="CA354" s="283" t="str">
        <f>IF(F354="","",IF(AND(分岐管理シート!AE354&lt;2,実施計画様式!AF354&lt;&gt;""),"error",""))</f>
        <v/>
      </c>
      <c r="CB354" s="282" t="str">
        <f>IF(F354="","",IF(AND(分岐管理シート!D354=1,分岐管理シート!AG354&gt;0,分岐管理シート!AG354&lt;24),"","error"))</f>
        <v/>
      </c>
      <c r="CC354" s="283"/>
      <c r="CD354" s="283" t="str">
        <f>IF(F354="","",IF(OR(分岐管理シート!AI354&lt;14,分岐管理シート!AI354&gt;25,分岐管理シート!AI354&gt;分岐管理シート!AJ354,分岐管理シート!AI354&gt;分岐管理シート!AK354),"error",""))</f>
        <v/>
      </c>
      <c r="CE354" s="283" t="str">
        <f>IF(F354="","",IF(OR(分岐管理シート!AJ354&lt;14,分岐管理シート!AJ354&gt;25,分岐管理シート!AJ354&lt;分岐管理シート!AI354,分岐管理シート!AJ354&gt;分岐管理シート!AK354),"error",""))</f>
        <v/>
      </c>
      <c r="CF354" s="282" t="str">
        <f>IF(F354="","",IF(OR(分岐管理シート!AK354&lt;14,分岐管理シート!AK354&gt;26,分岐管理シート!AK354&lt;分岐管理シート!AI354,分岐管理シート!AK354&lt;分岐管理シート!AJ354),"error",""))</f>
        <v/>
      </c>
      <c r="CG354" s="283" t="str">
        <f>IF(F354="","",IF(AND(AD354="－",分岐管理シート!AK354&gt;25),"error",""))</f>
        <v/>
      </c>
      <c r="CH354" s="283"/>
      <c r="CI354" s="278" t="str">
        <f>IF(F354="","",IF(分岐管理シート!AM354&lt;1,"error",""))</f>
        <v/>
      </c>
      <c r="CJ354" s="283" t="str">
        <f>IF(F354="","",IF(分岐管理シート!AN354&lt;1,"error",""))</f>
        <v/>
      </c>
      <c r="CK354" s="287" t="str">
        <f t="shared" si="52"/>
        <v/>
      </c>
      <c r="CL354" s="283" t="str">
        <f>IF(F354="","",IF(AND(SUM(分岐管理シート!AO354:AR354)&gt;180,分岐管理シート!AS354&lt;1),"error",""))</f>
        <v/>
      </c>
      <c r="CM354" s="283" t="str">
        <f>IF(F354="","",IF(AND(分岐管理シート!D354=1,分岐管理シート!BB354&gt;0,分岐管理シート!BB354&lt;7),"","error"))</f>
        <v/>
      </c>
      <c r="CN354" s="286"/>
      <c r="CO354" s="283" t="str">
        <f>IF(分岐管理シート!BP354=0,"","error")</f>
        <v/>
      </c>
      <c r="CP354" s="340" t="str">
        <f>IF(AND(F354="",SUM(分岐管理シート!D354:BB354)&gt;0),"error","")</f>
        <v/>
      </c>
    </row>
    <row r="355" spans="1:94" ht="55.05" customHeight="1">
      <c r="A355" s="29"/>
      <c r="B355" s="30"/>
      <c r="C355" s="130">
        <v>283</v>
      </c>
      <c r="D355" s="386"/>
      <c r="E355" s="386"/>
      <c r="F355" s="174"/>
      <c r="G355" s="174"/>
      <c r="H355" s="173"/>
      <c r="I355" s="174"/>
      <c r="J355" s="173"/>
      <c r="K355" s="174"/>
      <c r="L355" s="174"/>
      <c r="M355" s="174"/>
      <c r="N355" s="387"/>
      <c r="O355" s="174"/>
      <c r="P355" s="398"/>
      <c r="Q355" s="388"/>
      <c r="R355" s="389">
        <f t="shared" si="44"/>
        <v>0</v>
      </c>
      <c r="S355" s="390">
        <f t="shared" si="54"/>
        <v>0</v>
      </c>
      <c r="T355" s="391"/>
      <c r="U355" s="458"/>
      <c r="V355" s="458"/>
      <c r="W355" s="458"/>
      <c r="X355" s="458"/>
      <c r="Y355" s="391"/>
      <c r="Z355" s="391"/>
      <c r="AA355" s="173"/>
      <c r="AB355" s="174"/>
      <c r="AC355" s="392"/>
      <c r="AD355" s="392"/>
      <c r="AE355" s="392"/>
      <c r="AF355" s="393"/>
      <c r="AG355" s="393"/>
      <c r="AH355" s="393"/>
      <c r="AI355" s="173"/>
      <c r="AJ355" s="173"/>
      <c r="AK355" s="173"/>
      <c r="AL355" s="394"/>
      <c r="AM355" s="173"/>
      <c r="AN355" s="173"/>
      <c r="AO355" s="387"/>
      <c r="AP355" s="174"/>
      <c r="AQ355" s="174"/>
      <c r="AR355" s="174"/>
      <c r="AS355" s="395"/>
      <c r="AT355" s="396"/>
      <c r="AU355" s="396"/>
      <c r="AV355" s="396"/>
      <c r="AW355" s="396"/>
      <c r="AX355" s="396"/>
      <c r="AY355" s="396"/>
      <c r="AZ355" s="396"/>
      <c r="BA355" s="396"/>
      <c r="BB355" s="397"/>
      <c r="BC355" s="395"/>
      <c r="BD355" s="395"/>
      <c r="BE355" s="281" t="str">
        <f>IF(F355="","",IF(分岐管理シート!D355=1,"","error"))</f>
        <v/>
      </c>
      <c r="BF355" s="282" t="str">
        <f>IF(F355="","",IF(分岐管理シート!E355&gt;0,"","error"))</f>
        <v/>
      </c>
      <c r="BG355" s="283" t="str">
        <f>IF(F355="","",IF(分岐管理シート!G355=0,"error",""))</f>
        <v/>
      </c>
      <c r="BH355" s="283" t="str">
        <f>IF(F355="","",IF(分岐管理シート!H355=0,"error",""))</f>
        <v/>
      </c>
      <c r="BI355" s="284" t="str">
        <f>IF(F355="","",IF(分岐管理シート!I355=2,"","error"))</f>
        <v/>
      </c>
      <c r="BJ355" s="283" t="str">
        <f t="shared" si="45"/>
        <v/>
      </c>
      <c r="BK355" s="283" t="str">
        <f t="shared" si="46"/>
        <v/>
      </c>
      <c r="BL355" s="283" t="str">
        <f>IF(F355="","",IF(AND(分岐管理シート!D355=1,分岐管理シート!K355=1),"","error"))</f>
        <v/>
      </c>
      <c r="BM355" s="281" t="str">
        <f>IF(F355="","",IF(分岐管理シート!L355=2,"","error"))</f>
        <v/>
      </c>
      <c r="BN355" s="283" t="str">
        <f>IF(F355="","",IF(分岐管理シート!M355&lt;1,"error",""))</f>
        <v/>
      </c>
      <c r="BO355" s="283" t="str">
        <f>IF(F355="","",IF(AND(D355="R7_補正",分岐管理シート!M355&lt;12,分岐管理シート!M355&gt;0),"","error"))</f>
        <v/>
      </c>
      <c r="BP355" s="283" t="str">
        <f>IF(AND(分岐管理シート!M355&lt;&gt;1,SUM(分岐管理シート!N355:P355)&gt;0),"error","")</f>
        <v/>
      </c>
      <c r="BQ355" s="282" t="str">
        <f>IF(OR(AND(分岐管理シート!N355=0,OR(分岐管理シート!O355&lt;&gt;0,分岐管理シート!P355&lt;&gt;0)),AND(分岐管理シート!O355=0,分岐管理シート!P355&lt;&gt;0)),"error","")</f>
        <v/>
      </c>
      <c r="BR355" s="285" t="str" cm="1">
        <f t="array" ref="BR355">IF(SUMPRODUCT(COUNTIF(N355:P355,N355:P355))&gt;COUNTA(N355:P355),"error","")</f>
        <v/>
      </c>
      <c r="BS355" s="283" t="str">
        <f t="shared" si="47"/>
        <v/>
      </c>
      <c r="BT355" s="283" t="str">
        <f t="shared" si="48"/>
        <v/>
      </c>
      <c r="BU355" s="283" t="str">
        <f t="shared" si="49"/>
        <v/>
      </c>
      <c r="BV355" s="283" t="str">
        <f t="shared" si="50"/>
        <v/>
      </c>
      <c r="BW355" s="283" t="str">
        <f t="shared" si="53"/>
        <v/>
      </c>
      <c r="BX355" s="283" t="str">
        <f t="shared" si="51"/>
        <v/>
      </c>
      <c r="BY355" s="283" t="str">
        <f>IF(F355="","",IF(PRODUCT(分岐管理シート!AB355:'分岐管理シート'!AE355)=0,"error",""))</f>
        <v/>
      </c>
      <c r="BZ355" s="278" t="str">
        <f>IF(F355="","",IF(AND(AE355="○",分岐管理シート!AF355=0),"error",""))</f>
        <v/>
      </c>
      <c r="CA355" s="283" t="str">
        <f>IF(F355="","",IF(AND(分岐管理シート!AE355&lt;2,実施計画様式!AF355&lt;&gt;""),"error",""))</f>
        <v/>
      </c>
      <c r="CB355" s="282" t="str">
        <f>IF(F355="","",IF(AND(分岐管理シート!D355=1,分岐管理シート!AG355&gt;0,分岐管理シート!AG355&lt;24),"","error"))</f>
        <v/>
      </c>
      <c r="CC355" s="283"/>
      <c r="CD355" s="283" t="str">
        <f>IF(F355="","",IF(OR(分岐管理シート!AI355&lt;14,分岐管理シート!AI355&gt;25,分岐管理シート!AI355&gt;分岐管理シート!AJ355,分岐管理シート!AI355&gt;分岐管理シート!AK355),"error",""))</f>
        <v/>
      </c>
      <c r="CE355" s="283" t="str">
        <f>IF(F355="","",IF(OR(分岐管理シート!AJ355&lt;14,分岐管理シート!AJ355&gt;25,分岐管理シート!AJ355&lt;分岐管理シート!AI355,分岐管理シート!AJ355&gt;分岐管理シート!AK355),"error",""))</f>
        <v/>
      </c>
      <c r="CF355" s="282" t="str">
        <f>IF(F355="","",IF(OR(分岐管理シート!AK355&lt;14,分岐管理シート!AK355&gt;26,分岐管理シート!AK355&lt;分岐管理シート!AI355,分岐管理シート!AK355&lt;分岐管理シート!AJ355),"error",""))</f>
        <v/>
      </c>
      <c r="CG355" s="283" t="str">
        <f>IF(F355="","",IF(AND(AD355="－",分岐管理シート!AK355&gt;25),"error",""))</f>
        <v/>
      </c>
      <c r="CH355" s="283"/>
      <c r="CI355" s="278" t="str">
        <f>IF(F355="","",IF(分岐管理シート!AM355&lt;1,"error",""))</f>
        <v/>
      </c>
      <c r="CJ355" s="283" t="str">
        <f>IF(F355="","",IF(分岐管理シート!AN355&lt;1,"error",""))</f>
        <v/>
      </c>
      <c r="CK355" s="287" t="str">
        <f t="shared" si="52"/>
        <v/>
      </c>
      <c r="CL355" s="283" t="str">
        <f>IF(F355="","",IF(AND(SUM(分岐管理シート!AO355:AR355)&gt;180,分岐管理シート!AS355&lt;1),"error",""))</f>
        <v/>
      </c>
      <c r="CM355" s="283" t="str">
        <f>IF(F355="","",IF(AND(分岐管理シート!D355=1,分岐管理シート!BB355&gt;0,分岐管理シート!BB355&lt;7),"","error"))</f>
        <v/>
      </c>
      <c r="CN355" s="286"/>
      <c r="CO355" s="283" t="str">
        <f>IF(分岐管理シート!BP355=0,"","error")</f>
        <v/>
      </c>
      <c r="CP355" s="340" t="str">
        <f>IF(AND(F355="",SUM(分岐管理シート!D355:BB355)&gt;0),"error","")</f>
        <v/>
      </c>
    </row>
    <row r="356" spans="1:94" ht="55.05" customHeight="1">
      <c r="A356" s="29"/>
      <c r="B356" s="30"/>
      <c r="C356" s="130">
        <v>284</v>
      </c>
      <c r="D356" s="386"/>
      <c r="E356" s="386"/>
      <c r="F356" s="174"/>
      <c r="G356" s="174"/>
      <c r="H356" s="173"/>
      <c r="I356" s="174"/>
      <c r="J356" s="173"/>
      <c r="K356" s="174"/>
      <c r="L356" s="174"/>
      <c r="M356" s="174"/>
      <c r="N356" s="387"/>
      <c r="O356" s="174"/>
      <c r="P356" s="174"/>
      <c r="Q356" s="388"/>
      <c r="R356" s="389">
        <f t="shared" si="44"/>
        <v>0</v>
      </c>
      <c r="S356" s="390">
        <f t="shared" si="54"/>
        <v>0</v>
      </c>
      <c r="T356" s="391"/>
      <c r="U356" s="458"/>
      <c r="V356" s="458"/>
      <c r="W356" s="458"/>
      <c r="X356" s="458"/>
      <c r="Y356" s="391"/>
      <c r="Z356" s="391"/>
      <c r="AA356" s="173"/>
      <c r="AB356" s="174"/>
      <c r="AC356" s="392"/>
      <c r="AD356" s="392"/>
      <c r="AE356" s="392"/>
      <c r="AF356" s="393"/>
      <c r="AG356" s="393"/>
      <c r="AH356" s="393"/>
      <c r="AI356" s="173"/>
      <c r="AJ356" s="173"/>
      <c r="AK356" s="173"/>
      <c r="AL356" s="394"/>
      <c r="AM356" s="173"/>
      <c r="AN356" s="173"/>
      <c r="AO356" s="387"/>
      <c r="AP356" s="174"/>
      <c r="AQ356" s="174"/>
      <c r="AR356" s="174"/>
      <c r="AS356" s="395"/>
      <c r="AT356" s="396"/>
      <c r="AU356" s="396"/>
      <c r="AV356" s="396"/>
      <c r="AW356" s="396"/>
      <c r="AX356" s="396"/>
      <c r="AY356" s="396"/>
      <c r="AZ356" s="396"/>
      <c r="BA356" s="396"/>
      <c r="BB356" s="397"/>
      <c r="BC356" s="395"/>
      <c r="BD356" s="395"/>
      <c r="BE356" s="281" t="str">
        <f>IF(F356="","",IF(分岐管理シート!D356=1,"","error"))</f>
        <v/>
      </c>
      <c r="BF356" s="282" t="str">
        <f>IF(F356="","",IF(分岐管理シート!E356&gt;0,"","error"))</f>
        <v/>
      </c>
      <c r="BG356" s="283" t="str">
        <f>IF(F356="","",IF(分岐管理シート!G356=0,"error",""))</f>
        <v/>
      </c>
      <c r="BH356" s="283" t="str">
        <f>IF(F356="","",IF(分岐管理シート!H356=0,"error",""))</f>
        <v/>
      </c>
      <c r="BI356" s="284" t="str">
        <f>IF(F356="","",IF(分岐管理シート!I356=2,"","error"))</f>
        <v/>
      </c>
      <c r="BJ356" s="283" t="str">
        <f t="shared" si="45"/>
        <v/>
      </c>
      <c r="BK356" s="283" t="str">
        <f t="shared" si="46"/>
        <v/>
      </c>
      <c r="BL356" s="283" t="str">
        <f>IF(F356="","",IF(AND(分岐管理シート!D356=1,分岐管理シート!K356=1),"","error"))</f>
        <v/>
      </c>
      <c r="BM356" s="281" t="str">
        <f>IF(F356="","",IF(分岐管理シート!L356=2,"","error"))</f>
        <v/>
      </c>
      <c r="BN356" s="283" t="str">
        <f>IF(F356="","",IF(分岐管理シート!M356&lt;1,"error",""))</f>
        <v/>
      </c>
      <c r="BO356" s="283" t="str">
        <f>IF(F356="","",IF(AND(D356="R7_補正",分岐管理シート!M356&lt;12,分岐管理シート!M356&gt;0),"","error"))</f>
        <v/>
      </c>
      <c r="BP356" s="283" t="str">
        <f>IF(AND(分岐管理シート!M356&lt;&gt;1,SUM(分岐管理シート!N356:P356)&gt;0),"error","")</f>
        <v/>
      </c>
      <c r="BQ356" s="282" t="str">
        <f>IF(OR(AND(分岐管理シート!N356=0,OR(分岐管理シート!O356&lt;&gt;0,分岐管理シート!P356&lt;&gt;0)),AND(分岐管理シート!O356=0,分岐管理シート!P356&lt;&gt;0)),"error","")</f>
        <v/>
      </c>
      <c r="BR356" s="285" t="str" cm="1">
        <f t="array" ref="BR356">IF(SUMPRODUCT(COUNTIF(N356:P356,N356:P356))&gt;COUNTA(N356:P356),"error","")</f>
        <v/>
      </c>
      <c r="BS356" s="283" t="str">
        <f t="shared" si="47"/>
        <v/>
      </c>
      <c r="BT356" s="283" t="str">
        <f t="shared" si="48"/>
        <v/>
      </c>
      <c r="BU356" s="283" t="str">
        <f t="shared" si="49"/>
        <v/>
      </c>
      <c r="BV356" s="283" t="str">
        <f t="shared" si="50"/>
        <v/>
      </c>
      <c r="BW356" s="283" t="str">
        <f t="shared" si="53"/>
        <v/>
      </c>
      <c r="BX356" s="283" t="str">
        <f t="shared" si="51"/>
        <v/>
      </c>
      <c r="BY356" s="283" t="str">
        <f>IF(F356="","",IF(PRODUCT(分岐管理シート!AB356:'分岐管理シート'!AE356)=0,"error",""))</f>
        <v/>
      </c>
      <c r="BZ356" s="278" t="str">
        <f>IF(F356="","",IF(AND(AE356="○",分岐管理シート!AF356=0),"error",""))</f>
        <v/>
      </c>
      <c r="CA356" s="283" t="str">
        <f>IF(F356="","",IF(AND(分岐管理シート!AE356&lt;2,実施計画様式!AF356&lt;&gt;""),"error",""))</f>
        <v/>
      </c>
      <c r="CB356" s="282" t="str">
        <f>IF(F356="","",IF(AND(分岐管理シート!D356=1,分岐管理シート!AG356&gt;0,分岐管理シート!AG356&lt;24),"","error"))</f>
        <v/>
      </c>
      <c r="CC356" s="283"/>
      <c r="CD356" s="283" t="str">
        <f>IF(F356="","",IF(OR(分岐管理シート!AI356&lt;14,分岐管理シート!AI356&gt;25,分岐管理シート!AI356&gt;分岐管理シート!AJ356,分岐管理シート!AI356&gt;分岐管理シート!AK356),"error",""))</f>
        <v/>
      </c>
      <c r="CE356" s="283" t="str">
        <f>IF(F356="","",IF(OR(分岐管理シート!AJ356&lt;14,分岐管理シート!AJ356&gt;25,分岐管理シート!AJ356&lt;分岐管理シート!AI356,分岐管理シート!AJ356&gt;分岐管理シート!AK356),"error",""))</f>
        <v/>
      </c>
      <c r="CF356" s="282" t="str">
        <f>IF(F356="","",IF(OR(分岐管理シート!AK356&lt;14,分岐管理シート!AK356&gt;26,分岐管理シート!AK356&lt;分岐管理シート!AI356,分岐管理シート!AK356&lt;分岐管理シート!AJ356),"error",""))</f>
        <v/>
      </c>
      <c r="CG356" s="283" t="str">
        <f>IF(F356="","",IF(AND(AD356="－",分岐管理シート!AK356&gt;25),"error",""))</f>
        <v/>
      </c>
      <c r="CH356" s="283"/>
      <c r="CI356" s="278" t="str">
        <f>IF(F356="","",IF(分岐管理シート!AM356&lt;1,"error",""))</f>
        <v/>
      </c>
      <c r="CJ356" s="283" t="str">
        <f>IF(F356="","",IF(分岐管理シート!AN356&lt;1,"error",""))</f>
        <v/>
      </c>
      <c r="CK356" s="287" t="str">
        <f t="shared" si="52"/>
        <v/>
      </c>
      <c r="CL356" s="283" t="str">
        <f>IF(F356="","",IF(AND(SUM(分岐管理シート!AO356:AR356)&gt;180,分岐管理シート!AS356&lt;1),"error",""))</f>
        <v/>
      </c>
      <c r="CM356" s="283" t="str">
        <f>IF(F356="","",IF(AND(分岐管理シート!D356=1,分岐管理シート!BB356&gt;0,分岐管理シート!BB356&lt;7),"","error"))</f>
        <v/>
      </c>
      <c r="CN356" s="286"/>
      <c r="CO356" s="283" t="str">
        <f>IF(分岐管理シート!BP356=0,"","error")</f>
        <v/>
      </c>
      <c r="CP356" s="340" t="str">
        <f>IF(AND(F356="",SUM(分岐管理シート!D356:BB356)&gt;0),"error","")</f>
        <v/>
      </c>
    </row>
    <row r="357" spans="1:94" ht="55.05" customHeight="1">
      <c r="A357" s="29"/>
      <c r="B357" s="30"/>
      <c r="C357" s="130">
        <v>285</v>
      </c>
      <c r="D357" s="386"/>
      <c r="E357" s="386"/>
      <c r="F357" s="174"/>
      <c r="G357" s="174"/>
      <c r="H357" s="173"/>
      <c r="I357" s="174"/>
      <c r="J357" s="173"/>
      <c r="K357" s="174"/>
      <c r="L357" s="174"/>
      <c r="M357" s="174"/>
      <c r="N357" s="387"/>
      <c r="O357" s="174"/>
      <c r="P357" s="174"/>
      <c r="Q357" s="388"/>
      <c r="R357" s="389">
        <f t="shared" si="44"/>
        <v>0</v>
      </c>
      <c r="S357" s="390">
        <f t="shared" si="54"/>
        <v>0</v>
      </c>
      <c r="T357" s="391"/>
      <c r="U357" s="458"/>
      <c r="V357" s="458"/>
      <c r="W357" s="458"/>
      <c r="X357" s="458"/>
      <c r="Y357" s="391"/>
      <c r="Z357" s="391"/>
      <c r="AA357" s="173"/>
      <c r="AB357" s="174"/>
      <c r="AC357" s="392"/>
      <c r="AD357" s="392"/>
      <c r="AE357" s="392"/>
      <c r="AF357" s="393"/>
      <c r="AG357" s="393"/>
      <c r="AH357" s="393"/>
      <c r="AI357" s="173"/>
      <c r="AJ357" s="173"/>
      <c r="AK357" s="173"/>
      <c r="AL357" s="394"/>
      <c r="AM357" s="173"/>
      <c r="AN357" s="173"/>
      <c r="AO357" s="387"/>
      <c r="AP357" s="174"/>
      <c r="AQ357" s="174"/>
      <c r="AR357" s="174"/>
      <c r="AS357" s="395"/>
      <c r="AT357" s="396"/>
      <c r="AU357" s="396"/>
      <c r="AV357" s="396"/>
      <c r="AW357" s="396"/>
      <c r="AX357" s="396"/>
      <c r="AY357" s="396"/>
      <c r="AZ357" s="396"/>
      <c r="BA357" s="396"/>
      <c r="BB357" s="397"/>
      <c r="BC357" s="395"/>
      <c r="BD357" s="395"/>
      <c r="BE357" s="281" t="str">
        <f>IF(F357="","",IF(分岐管理シート!D357=1,"","error"))</f>
        <v/>
      </c>
      <c r="BF357" s="282" t="str">
        <f>IF(F357="","",IF(分岐管理シート!E357&gt;0,"","error"))</f>
        <v/>
      </c>
      <c r="BG357" s="283" t="str">
        <f>IF(F357="","",IF(分岐管理シート!G357=0,"error",""))</f>
        <v/>
      </c>
      <c r="BH357" s="283" t="str">
        <f>IF(F357="","",IF(分岐管理シート!H357=0,"error",""))</f>
        <v/>
      </c>
      <c r="BI357" s="284" t="str">
        <f>IF(F357="","",IF(分岐管理シート!I357=2,"","error"))</f>
        <v/>
      </c>
      <c r="BJ357" s="283" t="str">
        <f t="shared" si="45"/>
        <v/>
      </c>
      <c r="BK357" s="283" t="str">
        <f t="shared" si="46"/>
        <v/>
      </c>
      <c r="BL357" s="283" t="str">
        <f>IF(F357="","",IF(AND(分岐管理シート!D357=1,分岐管理シート!K357=1),"","error"))</f>
        <v/>
      </c>
      <c r="BM357" s="281" t="str">
        <f>IF(F357="","",IF(分岐管理シート!L357=2,"","error"))</f>
        <v/>
      </c>
      <c r="BN357" s="283" t="str">
        <f>IF(F357="","",IF(分岐管理シート!M357&lt;1,"error",""))</f>
        <v/>
      </c>
      <c r="BO357" s="283" t="str">
        <f>IF(F357="","",IF(AND(D357="R7_補正",分岐管理シート!M357&lt;12,分岐管理シート!M357&gt;0),"","error"))</f>
        <v/>
      </c>
      <c r="BP357" s="283" t="str">
        <f>IF(AND(分岐管理シート!M357&lt;&gt;1,SUM(分岐管理シート!N357:P357)&gt;0),"error","")</f>
        <v/>
      </c>
      <c r="BQ357" s="282" t="str">
        <f>IF(OR(AND(分岐管理シート!N357=0,OR(分岐管理シート!O357&lt;&gt;0,分岐管理シート!P357&lt;&gt;0)),AND(分岐管理シート!O357=0,分岐管理シート!P357&lt;&gt;0)),"error","")</f>
        <v/>
      </c>
      <c r="BR357" s="285" t="str" cm="1">
        <f t="array" ref="BR357">IF(SUMPRODUCT(COUNTIF(N357:P357,N357:P357))&gt;COUNTA(N357:P357),"error","")</f>
        <v/>
      </c>
      <c r="BS357" s="283" t="str">
        <f t="shared" si="47"/>
        <v/>
      </c>
      <c r="BT357" s="283" t="str">
        <f t="shared" si="48"/>
        <v/>
      </c>
      <c r="BU357" s="283" t="str">
        <f t="shared" si="49"/>
        <v/>
      </c>
      <c r="BV357" s="283" t="str">
        <f t="shared" si="50"/>
        <v/>
      </c>
      <c r="BW357" s="283" t="str">
        <f t="shared" si="53"/>
        <v/>
      </c>
      <c r="BX357" s="283" t="str">
        <f t="shared" si="51"/>
        <v/>
      </c>
      <c r="BY357" s="283" t="str">
        <f>IF(F357="","",IF(PRODUCT(分岐管理シート!AB357:'分岐管理シート'!AE357)=0,"error",""))</f>
        <v/>
      </c>
      <c r="BZ357" s="278" t="str">
        <f>IF(F357="","",IF(AND(AE357="○",分岐管理シート!AF357=0),"error",""))</f>
        <v/>
      </c>
      <c r="CA357" s="283" t="str">
        <f>IF(F357="","",IF(AND(分岐管理シート!AE357&lt;2,実施計画様式!AF357&lt;&gt;""),"error",""))</f>
        <v/>
      </c>
      <c r="CB357" s="282" t="str">
        <f>IF(F357="","",IF(AND(分岐管理シート!D357=1,分岐管理シート!AG357&gt;0,分岐管理シート!AG357&lt;24),"","error"))</f>
        <v/>
      </c>
      <c r="CC357" s="283"/>
      <c r="CD357" s="283" t="str">
        <f>IF(F357="","",IF(OR(分岐管理シート!AI357&lt;14,分岐管理シート!AI357&gt;25,分岐管理シート!AI357&gt;分岐管理シート!AJ357,分岐管理シート!AI357&gt;分岐管理シート!AK357),"error",""))</f>
        <v/>
      </c>
      <c r="CE357" s="283" t="str">
        <f>IF(F357="","",IF(OR(分岐管理シート!AJ357&lt;14,分岐管理シート!AJ357&gt;25,分岐管理シート!AJ357&lt;分岐管理シート!AI357,分岐管理シート!AJ357&gt;分岐管理シート!AK357),"error",""))</f>
        <v/>
      </c>
      <c r="CF357" s="282" t="str">
        <f>IF(F357="","",IF(OR(分岐管理シート!AK357&lt;14,分岐管理シート!AK357&gt;26,分岐管理シート!AK357&lt;分岐管理シート!AI357,分岐管理シート!AK357&lt;分岐管理シート!AJ357),"error",""))</f>
        <v/>
      </c>
      <c r="CG357" s="283" t="str">
        <f>IF(F357="","",IF(AND(AD357="－",分岐管理シート!AK357&gt;25),"error",""))</f>
        <v/>
      </c>
      <c r="CH357" s="283"/>
      <c r="CI357" s="278" t="str">
        <f>IF(F357="","",IF(分岐管理シート!AM357&lt;1,"error",""))</f>
        <v/>
      </c>
      <c r="CJ357" s="283" t="str">
        <f>IF(F357="","",IF(分岐管理シート!AN357&lt;1,"error",""))</f>
        <v/>
      </c>
      <c r="CK357" s="287" t="str">
        <f t="shared" si="52"/>
        <v/>
      </c>
      <c r="CL357" s="283" t="str">
        <f>IF(F357="","",IF(AND(SUM(分岐管理シート!AO357:AR357)&gt;180,分岐管理シート!AS357&lt;1),"error",""))</f>
        <v/>
      </c>
      <c r="CM357" s="283" t="str">
        <f>IF(F357="","",IF(AND(分岐管理シート!D357=1,分岐管理シート!BB357&gt;0,分岐管理シート!BB357&lt;7),"","error"))</f>
        <v/>
      </c>
      <c r="CN357" s="286"/>
      <c r="CO357" s="283" t="str">
        <f>IF(分岐管理シート!BP357=0,"","error")</f>
        <v/>
      </c>
      <c r="CP357" s="340" t="str">
        <f>IF(AND(F357="",SUM(分岐管理シート!D357:BB357)&gt;0),"error","")</f>
        <v/>
      </c>
    </row>
    <row r="358" spans="1:94" ht="55.05" customHeight="1">
      <c r="A358" s="29"/>
      <c r="B358" s="30"/>
      <c r="C358" s="130">
        <v>286</v>
      </c>
      <c r="D358" s="386"/>
      <c r="E358" s="386"/>
      <c r="F358" s="174"/>
      <c r="G358" s="174"/>
      <c r="H358" s="173"/>
      <c r="I358" s="174"/>
      <c r="J358" s="173"/>
      <c r="K358" s="174"/>
      <c r="L358" s="174"/>
      <c r="M358" s="174"/>
      <c r="N358" s="387"/>
      <c r="O358" s="174"/>
      <c r="P358" s="398"/>
      <c r="Q358" s="388"/>
      <c r="R358" s="389">
        <f t="shared" si="44"/>
        <v>0</v>
      </c>
      <c r="S358" s="390">
        <f t="shared" si="54"/>
        <v>0</v>
      </c>
      <c r="T358" s="391"/>
      <c r="U358" s="458"/>
      <c r="V358" s="458"/>
      <c r="W358" s="458"/>
      <c r="X358" s="458"/>
      <c r="Y358" s="391"/>
      <c r="Z358" s="391"/>
      <c r="AA358" s="173"/>
      <c r="AB358" s="174"/>
      <c r="AC358" s="392"/>
      <c r="AD358" s="392"/>
      <c r="AE358" s="392"/>
      <c r="AF358" s="393"/>
      <c r="AG358" s="393"/>
      <c r="AH358" s="393"/>
      <c r="AI358" s="173"/>
      <c r="AJ358" s="173"/>
      <c r="AK358" s="173"/>
      <c r="AL358" s="394"/>
      <c r="AM358" s="173"/>
      <c r="AN358" s="173"/>
      <c r="AO358" s="387"/>
      <c r="AP358" s="174"/>
      <c r="AQ358" s="174"/>
      <c r="AR358" s="174"/>
      <c r="AS358" s="395"/>
      <c r="AT358" s="396"/>
      <c r="AU358" s="396"/>
      <c r="AV358" s="396"/>
      <c r="AW358" s="396"/>
      <c r="AX358" s="396"/>
      <c r="AY358" s="396"/>
      <c r="AZ358" s="396"/>
      <c r="BA358" s="396"/>
      <c r="BB358" s="397"/>
      <c r="BC358" s="395"/>
      <c r="BD358" s="395"/>
      <c r="BE358" s="281" t="str">
        <f>IF(F358="","",IF(分岐管理シート!D358=1,"","error"))</f>
        <v/>
      </c>
      <c r="BF358" s="282" t="str">
        <f>IF(F358="","",IF(分岐管理シート!E358&gt;0,"","error"))</f>
        <v/>
      </c>
      <c r="BG358" s="283" t="str">
        <f>IF(F358="","",IF(分岐管理シート!G358=0,"error",""))</f>
        <v/>
      </c>
      <c r="BH358" s="283" t="str">
        <f>IF(F358="","",IF(分岐管理シート!H358=0,"error",""))</f>
        <v/>
      </c>
      <c r="BI358" s="284" t="str">
        <f>IF(F358="","",IF(分岐管理シート!I358=2,"","error"))</f>
        <v/>
      </c>
      <c r="BJ358" s="283" t="str">
        <f t="shared" si="45"/>
        <v/>
      </c>
      <c r="BK358" s="283" t="str">
        <f t="shared" si="46"/>
        <v/>
      </c>
      <c r="BL358" s="283" t="str">
        <f>IF(F358="","",IF(AND(分岐管理シート!D358=1,分岐管理シート!K358=1),"","error"))</f>
        <v/>
      </c>
      <c r="BM358" s="281" t="str">
        <f>IF(F358="","",IF(分岐管理シート!L358=2,"","error"))</f>
        <v/>
      </c>
      <c r="BN358" s="283" t="str">
        <f>IF(F358="","",IF(分岐管理シート!M358&lt;1,"error",""))</f>
        <v/>
      </c>
      <c r="BO358" s="283" t="str">
        <f>IF(F358="","",IF(AND(D358="R7_補正",分岐管理シート!M358&lt;12,分岐管理シート!M358&gt;0),"","error"))</f>
        <v/>
      </c>
      <c r="BP358" s="283" t="str">
        <f>IF(AND(分岐管理シート!M358&lt;&gt;1,SUM(分岐管理シート!N358:P358)&gt;0),"error","")</f>
        <v/>
      </c>
      <c r="BQ358" s="282" t="str">
        <f>IF(OR(AND(分岐管理シート!N358=0,OR(分岐管理シート!O358&lt;&gt;0,分岐管理シート!P358&lt;&gt;0)),AND(分岐管理シート!O358=0,分岐管理シート!P358&lt;&gt;0)),"error","")</f>
        <v/>
      </c>
      <c r="BR358" s="285" t="str" cm="1">
        <f t="array" ref="BR358">IF(SUMPRODUCT(COUNTIF(N358:P358,N358:P358))&gt;COUNTA(N358:P358),"error","")</f>
        <v/>
      </c>
      <c r="BS358" s="283" t="str">
        <f t="shared" si="47"/>
        <v/>
      </c>
      <c r="BT358" s="283" t="str">
        <f t="shared" si="48"/>
        <v/>
      </c>
      <c r="BU358" s="283" t="str">
        <f t="shared" si="49"/>
        <v/>
      </c>
      <c r="BV358" s="283" t="str">
        <f t="shared" si="50"/>
        <v/>
      </c>
      <c r="BW358" s="283" t="str">
        <f t="shared" si="53"/>
        <v/>
      </c>
      <c r="BX358" s="283" t="str">
        <f t="shared" si="51"/>
        <v/>
      </c>
      <c r="BY358" s="283" t="str">
        <f>IF(F358="","",IF(PRODUCT(分岐管理シート!AB358:'分岐管理シート'!AE358)=0,"error",""))</f>
        <v/>
      </c>
      <c r="BZ358" s="278" t="str">
        <f>IF(F358="","",IF(AND(AE358="○",分岐管理シート!AF358=0),"error",""))</f>
        <v/>
      </c>
      <c r="CA358" s="283" t="str">
        <f>IF(F358="","",IF(AND(分岐管理シート!AE358&lt;2,実施計画様式!AF358&lt;&gt;""),"error",""))</f>
        <v/>
      </c>
      <c r="CB358" s="282" t="str">
        <f>IF(F358="","",IF(AND(分岐管理シート!D358=1,分岐管理シート!AG358&gt;0,分岐管理シート!AG358&lt;24),"","error"))</f>
        <v/>
      </c>
      <c r="CC358" s="283"/>
      <c r="CD358" s="283" t="str">
        <f>IF(F358="","",IF(OR(分岐管理シート!AI358&lt;14,分岐管理シート!AI358&gt;25,分岐管理シート!AI358&gt;分岐管理シート!AJ358,分岐管理シート!AI358&gt;分岐管理シート!AK358),"error",""))</f>
        <v/>
      </c>
      <c r="CE358" s="283" t="str">
        <f>IF(F358="","",IF(OR(分岐管理シート!AJ358&lt;14,分岐管理シート!AJ358&gt;25,分岐管理シート!AJ358&lt;分岐管理シート!AI358,分岐管理シート!AJ358&gt;分岐管理シート!AK358),"error",""))</f>
        <v/>
      </c>
      <c r="CF358" s="282" t="str">
        <f>IF(F358="","",IF(OR(分岐管理シート!AK358&lt;14,分岐管理シート!AK358&gt;26,分岐管理シート!AK358&lt;分岐管理シート!AI358,分岐管理シート!AK358&lt;分岐管理シート!AJ358),"error",""))</f>
        <v/>
      </c>
      <c r="CG358" s="283" t="str">
        <f>IF(F358="","",IF(AND(AD358="－",分岐管理シート!AK358&gt;25),"error",""))</f>
        <v/>
      </c>
      <c r="CH358" s="283"/>
      <c r="CI358" s="278" t="str">
        <f>IF(F358="","",IF(分岐管理シート!AM358&lt;1,"error",""))</f>
        <v/>
      </c>
      <c r="CJ358" s="283" t="str">
        <f>IF(F358="","",IF(分岐管理シート!AN358&lt;1,"error",""))</f>
        <v/>
      </c>
      <c r="CK358" s="287" t="str">
        <f t="shared" si="52"/>
        <v/>
      </c>
      <c r="CL358" s="283" t="str">
        <f>IF(F358="","",IF(AND(SUM(分岐管理シート!AO358:AR358)&gt;180,分岐管理シート!AS358&lt;1),"error",""))</f>
        <v/>
      </c>
      <c r="CM358" s="283" t="str">
        <f>IF(F358="","",IF(AND(分岐管理シート!D358=1,分岐管理シート!BB358&gt;0,分岐管理シート!BB358&lt;7),"","error"))</f>
        <v/>
      </c>
      <c r="CN358" s="286"/>
      <c r="CO358" s="283" t="str">
        <f>IF(分岐管理シート!BP358=0,"","error")</f>
        <v/>
      </c>
      <c r="CP358" s="340" t="str">
        <f>IF(AND(F358="",SUM(分岐管理シート!D358:BB358)&gt;0),"error","")</f>
        <v/>
      </c>
    </row>
    <row r="359" spans="1:94" ht="55.05" customHeight="1">
      <c r="A359" s="29"/>
      <c r="B359" s="30"/>
      <c r="C359" s="130">
        <v>287</v>
      </c>
      <c r="D359" s="386"/>
      <c r="E359" s="386"/>
      <c r="F359" s="174"/>
      <c r="G359" s="174"/>
      <c r="H359" s="173"/>
      <c r="I359" s="174"/>
      <c r="J359" s="173"/>
      <c r="K359" s="174"/>
      <c r="L359" s="174"/>
      <c r="M359" s="174"/>
      <c r="N359" s="387"/>
      <c r="O359" s="174"/>
      <c r="P359" s="174"/>
      <c r="Q359" s="388"/>
      <c r="R359" s="389">
        <f t="shared" si="44"/>
        <v>0</v>
      </c>
      <c r="S359" s="390">
        <f t="shared" si="54"/>
        <v>0</v>
      </c>
      <c r="T359" s="391"/>
      <c r="U359" s="458"/>
      <c r="V359" s="458"/>
      <c r="W359" s="458"/>
      <c r="X359" s="458"/>
      <c r="Y359" s="391"/>
      <c r="Z359" s="391"/>
      <c r="AA359" s="173"/>
      <c r="AB359" s="174"/>
      <c r="AC359" s="392"/>
      <c r="AD359" s="392"/>
      <c r="AE359" s="392"/>
      <c r="AF359" s="393"/>
      <c r="AG359" s="393"/>
      <c r="AH359" s="393"/>
      <c r="AI359" s="173"/>
      <c r="AJ359" s="173"/>
      <c r="AK359" s="173"/>
      <c r="AL359" s="394"/>
      <c r="AM359" s="173"/>
      <c r="AN359" s="173"/>
      <c r="AO359" s="387"/>
      <c r="AP359" s="174"/>
      <c r="AQ359" s="174"/>
      <c r="AR359" s="174"/>
      <c r="AS359" s="395"/>
      <c r="AT359" s="396"/>
      <c r="AU359" s="396"/>
      <c r="AV359" s="396"/>
      <c r="AW359" s="396"/>
      <c r="AX359" s="396"/>
      <c r="AY359" s="396"/>
      <c r="AZ359" s="396"/>
      <c r="BA359" s="396"/>
      <c r="BB359" s="397"/>
      <c r="BC359" s="395"/>
      <c r="BD359" s="395"/>
      <c r="BE359" s="281" t="str">
        <f>IF(F359="","",IF(分岐管理シート!D359=1,"","error"))</f>
        <v/>
      </c>
      <c r="BF359" s="282" t="str">
        <f>IF(F359="","",IF(分岐管理シート!E359&gt;0,"","error"))</f>
        <v/>
      </c>
      <c r="BG359" s="283" t="str">
        <f>IF(F359="","",IF(分岐管理シート!G359=0,"error",""))</f>
        <v/>
      </c>
      <c r="BH359" s="283" t="str">
        <f>IF(F359="","",IF(分岐管理シート!H359=0,"error",""))</f>
        <v/>
      </c>
      <c r="BI359" s="284" t="str">
        <f>IF(F359="","",IF(分岐管理シート!I359=2,"","error"))</f>
        <v/>
      </c>
      <c r="BJ359" s="283" t="str">
        <f t="shared" si="45"/>
        <v/>
      </c>
      <c r="BK359" s="283" t="str">
        <f t="shared" si="46"/>
        <v/>
      </c>
      <c r="BL359" s="283" t="str">
        <f>IF(F359="","",IF(AND(分岐管理シート!D359=1,分岐管理シート!K359=1),"","error"))</f>
        <v/>
      </c>
      <c r="BM359" s="281" t="str">
        <f>IF(F359="","",IF(分岐管理シート!L359=2,"","error"))</f>
        <v/>
      </c>
      <c r="BN359" s="283" t="str">
        <f>IF(F359="","",IF(分岐管理シート!M359&lt;1,"error",""))</f>
        <v/>
      </c>
      <c r="BO359" s="283" t="str">
        <f>IF(F359="","",IF(AND(D359="R7_補正",分岐管理シート!M359&lt;12,分岐管理シート!M359&gt;0),"","error"))</f>
        <v/>
      </c>
      <c r="BP359" s="283" t="str">
        <f>IF(AND(分岐管理シート!M359&lt;&gt;1,SUM(分岐管理シート!N359:P359)&gt;0),"error","")</f>
        <v/>
      </c>
      <c r="BQ359" s="282" t="str">
        <f>IF(OR(AND(分岐管理シート!N359=0,OR(分岐管理シート!O359&lt;&gt;0,分岐管理シート!P359&lt;&gt;0)),AND(分岐管理シート!O359=0,分岐管理シート!P359&lt;&gt;0)),"error","")</f>
        <v/>
      </c>
      <c r="BR359" s="285" t="str" cm="1">
        <f t="array" ref="BR359">IF(SUMPRODUCT(COUNTIF(N359:P359,N359:P359))&gt;COUNTA(N359:P359),"error","")</f>
        <v/>
      </c>
      <c r="BS359" s="283" t="str">
        <f t="shared" si="47"/>
        <v/>
      </c>
      <c r="BT359" s="283" t="str">
        <f t="shared" si="48"/>
        <v/>
      </c>
      <c r="BU359" s="283" t="str">
        <f t="shared" si="49"/>
        <v/>
      </c>
      <c r="BV359" s="283" t="str">
        <f t="shared" si="50"/>
        <v/>
      </c>
      <c r="BW359" s="283" t="str">
        <f t="shared" si="53"/>
        <v/>
      </c>
      <c r="BX359" s="283" t="str">
        <f t="shared" si="51"/>
        <v/>
      </c>
      <c r="BY359" s="283" t="str">
        <f>IF(F359="","",IF(PRODUCT(分岐管理シート!AB359:'分岐管理シート'!AE359)=0,"error",""))</f>
        <v/>
      </c>
      <c r="BZ359" s="278" t="str">
        <f>IF(F359="","",IF(AND(AE359="○",分岐管理シート!AF359=0),"error",""))</f>
        <v/>
      </c>
      <c r="CA359" s="283" t="str">
        <f>IF(F359="","",IF(AND(分岐管理シート!AE359&lt;2,実施計画様式!AF359&lt;&gt;""),"error",""))</f>
        <v/>
      </c>
      <c r="CB359" s="282" t="str">
        <f>IF(F359="","",IF(AND(分岐管理シート!D359=1,分岐管理シート!AG359&gt;0,分岐管理シート!AG359&lt;24),"","error"))</f>
        <v/>
      </c>
      <c r="CC359" s="283"/>
      <c r="CD359" s="283" t="str">
        <f>IF(F359="","",IF(OR(分岐管理シート!AI359&lt;14,分岐管理シート!AI359&gt;25,分岐管理シート!AI359&gt;分岐管理シート!AJ359,分岐管理シート!AI359&gt;分岐管理シート!AK359),"error",""))</f>
        <v/>
      </c>
      <c r="CE359" s="283" t="str">
        <f>IF(F359="","",IF(OR(分岐管理シート!AJ359&lt;14,分岐管理シート!AJ359&gt;25,分岐管理シート!AJ359&lt;分岐管理シート!AI359,分岐管理シート!AJ359&gt;分岐管理シート!AK359),"error",""))</f>
        <v/>
      </c>
      <c r="CF359" s="282" t="str">
        <f>IF(F359="","",IF(OR(分岐管理シート!AK359&lt;14,分岐管理シート!AK359&gt;26,分岐管理シート!AK359&lt;分岐管理シート!AI359,分岐管理シート!AK359&lt;分岐管理シート!AJ359),"error",""))</f>
        <v/>
      </c>
      <c r="CG359" s="283" t="str">
        <f>IF(F359="","",IF(AND(AD359="－",分岐管理シート!AK359&gt;25),"error",""))</f>
        <v/>
      </c>
      <c r="CH359" s="283"/>
      <c r="CI359" s="278" t="str">
        <f>IF(F359="","",IF(分岐管理シート!AM359&lt;1,"error",""))</f>
        <v/>
      </c>
      <c r="CJ359" s="283" t="str">
        <f>IF(F359="","",IF(分岐管理シート!AN359&lt;1,"error",""))</f>
        <v/>
      </c>
      <c r="CK359" s="287" t="str">
        <f t="shared" si="52"/>
        <v/>
      </c>
      <c r="CL359" s="283" t="str">
        <f>IF(F359="","",IF(AND(SUM(分岐管理シート!AO359:AR359)&gt;180,分岐管理シート!AS359&lt;1),"error",""))</f>
        <v/>
      </c>
      <c r="CM359" s="283" t="str">
        <f>IF(F359="","",IF(AND(分岐管理シート!D359=1,分岐管理シート!BB359&gt;0,分岐管理シート!BB359&lt;7),"","error"))</f>
        <v/>
      </c>
      <c r="CN359" s="286"/>
      <c r="CO359" s="283" t="str">
        <f>IF(分岐管理シート!BP359=0,"","error")</f>
        <v/>
      </c>
      <c r="CP359" s="340" t="str">
        <f>IF(AND(F359="",SUM(分岐管理シート!D359:BB359)&gt;0),"error","")</f>
        <v/>
      </c>
    </row>
    <row r="360" spans="1:94" ht="55.05" customHeight="1">
      <c r="A360" s="29"/>
      <c r="B360" s="30"/>
      <c r="C360" s="130">
        <v>288</v>
      </c>
      <c r="D360" s="386"/>
      <c r="E360" s="386"/>
      <c r="F360" s="174"/>
      <c r="G360" s="174"/>
      <c r="H360" s="173"/>
      <c r="I360" s="174"/>
      <c r="J360" s="173"/>
      <c r="K360" s="174"/>
      <c r="L360" s="174"/>
      <c r="M360" s="174"/>
      <c r="N360" s="387"/>
      <c r="O360" s="174"/>
      <c r="P360" s="174"/>
      <c r="Q360" s="388"/>
      <c r="R360" s="389">
        <f t="shared" si="44"/>
        <v>0</v>
      </c>
      <c r="S360" s="390">
        <f t="shared" si="54"/>
        <v>0</v>
      </c>
      <c r="T360" s="391"/>
      <c r="U360" s="458"/>
      <c r="V360" s="458"/>
      <c r="W360" s="458"/>
      <c r="X360" s="458"/>
      <c r="Y360" s="391"/>
      <c r="Z360" s="391"/>
      <c r="AA360" s="173"/>
      <c r="AB360" s="174"/>
      <c r="AC360" s="392"/>
      <c r="AD360" s="392"/>
      <c r="AE360" s="392"/>
      <c r="AF360" s="393"/>
      <c r="AG360" s="393"/>
      <c r="AH360" s="393"/>
      <c r="AI360" s="173"/>
      <c r="AJ360" s="173"/>
      <c r="AK360" s="173"/>
      <c r="AL360" s="394"/>
      <c r="AM360" s="173"/>
      <c r="AN360" s="173"/>
      <c r="AO360" s="387"/>
      <c r="AP360" s="174"/>
      <c r="AQ360" s="174"/>
      <c r="AR360" s="174"/>
      <c r="AS360" s="395"/>
      <c r="AT360" s="396"/>
      <c r="AU360" s="396"/>
      <c r="AV360" s="396"/>
      <c r="AW360" s="396"/>
      <c r="AX360" s="396"/>
      <c r="AY360" s="396"/>
      <c r="AZ360" s="396"/>
      <c r="BA360" s="396"/>
      <c r="BB360" s="397"/>
      <c r="BC360" s="395"/>
      <c r="BD360" s="395"/>
      <c r="BE360" s="281" t="str">
        <f>IF(F360="","",IF(分岐管理シート!D360=1,"","error"))</f>
        <v/>
      </c>
      <c r="BF360" s="282" t="str">
        <f>IF(F360="","",IF(分岐管理シート!E360&gt;0,"","error"))</f>
        <v/>
      </c>
      <c r="BG360" s="283" t="str">
        <f>IF(F360="","",IF(分岐管理シート!G360=0,"error",""))</f>
        <v/>
      </c>
      <c r="BH360" s="283" t="str">
        <f>IF(F360="","",IF(分岐管理シート!H360=0,"error",""))</f>
        <v/>
      </c>
      <c r="BI360" s="284" t="str">
        <f>IF(F360="","",IF(分岐管理シート!I360=2,"","error"))</f>
        <v/>
      </c>
      <c r="BJ360" s="283" t="str">
        <f t="shared" si="45"/>
        <v/>
      </c>
      <c r="BK360" s="283" t="str">
        <f t="shared" si="46"/>
        <v/>
      </c>
      <c r="BL360" s="283" t="str">
        <f>IF(F360="","",IF(AND(分岐管理シート!D360=1,分岐管理シート!K360=1),"","error"))</f>
        <v/>
      </c>
      <c r="BM360" s="281" t="str">
        <f>IF(F360="","",IF(分岐管理シート!L360=2,"","error"))</f>
        <v/>
      </c>
      <c r="BN360" s="283" t="str">
        <f>IF(F360="","",IF(分岐管理シート!M360&lt;1,"error",""))</f>
        <v/>
      </c>
      <c r="BO360" s="283" t="str">
        <f>IF(F360="","",IF(AND(D360="R7_補正",分岐管理シート!M360&lt;12,分岐管理シート!M360&gt;0),"","error"))</f>
        <v/>
      </c>
      <c r="BP360" s="283" t="str">
        <f>IF(AND(分岐管理シート!M360&lt;&gt;1,SUM(分岐管理シート!N360:P360)&gt;0),"error","")</f>
        <v/>
      </c>
      <c r="BQ360" s="282" t="str">
        <f>IF(OR(AND(分岐管理シート!N360=0,OR(分岐管理シート!O360&lt;&gt;0,分岐管理シート!P360&lt;&gt;0)),AND(分岐管理シート!O360=0,分岐管理シート!P360&lt;&gt;0)),"error","")</f>
        <v/>
      </c>
      <c r="BR360" s="285" t="str" cm="1">
        <f t="array" ref="BR360">IF(SUMPRODUCT(COUNTIF(N360:P360,N360:P360))&gt;COUNTA(N360:P360),"error","")</f>
        <v/>
      </c>
      <c r="BS360" s="283" t="str">
        <f t="shared" si="47"/>
        <v/>
      </c>
      <c r="BT360" s="283" t="str">
        <f t="shared" si="48"/>
        <v/>
      </c>
      <c r="BU360" s="283" t="str">
        <f t="shared" si="49"/>
        <v/>
      </c>
      <c r="BV360" s="283" t="str">
        <f t="shared" si="50"/>
        <v/>
      </c>
      <c r="BW360" s="283" t="str">
        <f t="shared" si="53"/>
        <v/>
      </c>
      <c r="BX360" s="283" t="str">
        <f t="shared" si="51"/>
        <v/>
      </c>
      <c r="BY360" s="283" t="str">
        <f>IF(F360="","",IF(PRODUCT(分岐管理シート!AB360:'分岐管理シート'!AE360)=0,"error",""))</f>
        <v/>
      </c>
      <c r="BZ360" s="278" t="str">
        <f>IF(F360="","",IF(AND(AE360="○",分岐管理シート!AF360=0),"error",""))</f>
        <v/>
      </c>
      <c r="CA360" s="283" t="str">
        <f>IF(F360="","",IF(AND(分岐管理シート!AE360&lt;2,実施計画様式!AF360&lt;&gt;""),"error",""))</f>
        <v/>
      </c>
      <c r="CB360" s="282" t="str">
        <f>IF(F360="","",IF(AND(分岐管理シート!D360=1,分岐管理シート!AG360&gt;0,分岐管理シート!AG360&lt;24),"","error"))</f>
        <v/>
      </c>
      <c r="CC360" s="283"/>
      <c r="CD360" s="283" t="str">
        <f>IF(F360="","",IF(OR(分岐管理シート!AI360&lt;14,分岐管理シート!AI360&gt;25,分岐管理シート!AI360&gt;分岐管理シート!AJ360,分岐管理シート!AI360&gt;分岐管理シート!AK360),"error",""))</f>
        <v/>
      </c>
      <c r="CE360" s="283" t="str">
        <f>IF(F360="","",IF(OR(分岐管理シート!AJ360&lt;14,分岐管理シート!AJ360&gt;25,分岐管理シート!AJ360&lt;分岐管理シート!AI360,分岐管理シート!AJ360&gt;分岐管理シート!AK360),"error",""))</f>
        <v/>
      </c>
      <c r="CF360" s="282" t="str">
        <f>IF(F360="","",IF(OR(分岐管理シート!AK360&lt;14,分岐管理シート!AK360&gt;26,分岐管理シート!AK360&lt;分岐管理シート!AI360,分岐管理シート!AK360&lt;分岐管理シート!AJ360),"error",""))</f>
        <v/>
      </c>
      <c r="CG360" s="283" t="str">
        <f>IF(F360="","",IF(AND(AD360="－",分岐管理シート!AK360&gt;25),"error",""))</f>
        <v/>
      </c>
      <c r="CH360" s="283"/>
      <c r="CI360" s="278" t="str">
        <f>IF(F360="","",IF(分岐管理シート!AM360&lt;1,"error",""))</f>
        <v/>
      </c>
      <c r="CJ360" s="283" t="str">
        <f>IF(F360="","",IF(分岐管理シート!AN360&lt;1,"error",""))</f>
        <v/>
      </c>
      <c r="CK360" s="287" t="str">
        <f t="shared" si="52"/>
        <v/>
      </c>
      <c r="CL360" s="283" t="str">
        <f>IF(F360="","",IF(AND(SUM(分岐管理シート!AO360:AR360)&gt;180,分岐管理シート!AS360&lt;1),"error",""))</f>
        <v/>
      </c>
      <c r="CM360" s="283" t="str">
        <f>IF(F360="","",IF(AND(分岐管理シート!D360=1,分岐管理シート!BB360&gt;0,分岐管理シート!BB360&lt;7),"","error"))</f>
        <v/>
      </c>
      <c r="CN360" s="286"/>
      <c r="CO360" s="283" t="str">
        <f>IF(分岐管理シート!BP360=0,"","error")</f>
        <v/>
      </c>
      <c r="CP360" s="340" t="str">
        <f>IF(AND(F360="",SUM(分岐管理シート!D360:BB360)&gt;0),"error","")</f>
        <v/>
      </c>
    </row>
    <row r="361" spans="1:94" ht="55.05" customHeight="1">
      <c r="A361" s="29"/>
      <c r="B361" s="30"/>
      <c r="C361" s="130">
        <v>289</v>
      </c>
      <c r="D361" s="386"/>
      <c r="E361" s="386"/>
      <c r="F361" s="174"/>
      <c r="G361" s="174"/>
      <c r="H361" s="173"/>
      <c r="I361" s="174"/>
      <c r="J361" s="173"/>
      <c r="K361" s="174"/>
      <c r="L361" s="174"/>
      <c r="M361" s="174"/>
      <c r="N361" s="387"/>
      <c r="O361" s="174"/>
      <c r="P361" s="398"/>
      <c r="Q361" s="388"/>
      <c r="R361" s="389">
        <f t="shared" si="44"/>
        <v>0</v>
      </c>
      <c r="S361" s="390">
        <f t="shared" si="54"/>
        <v>0</v>
      </c>
      <c r="T361" s="391"/>
      <c r="U361" s="458"/>
      <c r="V361" s="458"/>
      <c r="W361" s="458"/>
      <c r="X361" s="458"/>
      <c r="Y361" s="391"/>
      <c r="Z361" s="391"/>
      <c r="AA361" s="173"/>
      <c r="AB361" s="174"/>
      <c r="AC361" s="392"/>
      <c r="AD361" s="392"/>
      <c r="AE361" s="392"/>
      <c r="AF361" s="393"/>
      <c r="AG361" s="393"/>
      <c r="AH361" s="393"/>
      <c r="AI361" s="173"/>
      <c r="AJ361" s="173"/>
      <c r="AK361" s="173"/>
      <c r="AL361" s="394"/>
      <c r="AM361" s="173"/>
      <c r="AN361" s="173"/>
      <c r="AO361" s="387"/>
      <c r="AP361" s="174"/>
      <c r="AQ361" s="174"/>
      <c r="AR361" s="174"/>
      <c r="AS361" s="395"/>
      <c r="AT361" s="396"/>
      <c r="AU361" s="396"/>
      <c r="AV361" s="396"/>
      <c r="AW361" s="396"/>
      <c r="AX361" s="396"/>
      <c r="AY361" s="396"/>
      <c r="AZ361" s="396"/>
      <c r="BA361" s="396"/>
      <c r="BB361" s="397"/>
      <c r="BC361" s="395"/>
      <c r="BD361" s="395"/>
      <c r="BE361" s="281" t="str">
        <f>IF(F361="","",IF(分岐管理シート!D361=1,"","error"))</f>
        <v/>
      </c>
      <c r="BF361" s="282" t="str">
        <f>IF(F361="","",IF(分岐管理シート!E361&gt;0,"","error"))</f>
        <v/>
      </c>
      <c r="BG361" s="283" t="str">
        <f>IF(F361="","",IF(分岐管理シート!G361=0,"error",""))</f>
        <v/>
      </c>
      <c r="BH361" s="283" t="str">
        <f>IF(F361="","",IF(分岐管理シート!H361=0,"error",""))</f>
        <v/>
      </c>
      <c r="BI361" s="284" t="str">
        <f>IF(F361="","",IF(分岐管理シート!I361=2,"","error"))</f>
        <v/>
      </c>
      <c r="BJ361" s="283" t="str">
        <f t="shared" si="45"/>
        <v/>
      </c>
      <c r="BK361" s="283" t="str">
        <f t="shared" si="46"/>
        <v/>
      </c>
      <c r="BL361" s="283" t="str">
        <f>IF(F361="","",IF(AND(分岐管理シート!D361=1,分岐管理シート!K361=1),"","error"))</f>
        <v/>
      </c>
      <c r="BM361" s="281" t="str">
        <f>IF(F361="","",IF(分岐管理シート!L361=2,"","error"))</f>
        <v/>
      </c>
      <c r="BN361" s="283" t="str">
        <f>IF(F361="","",IF(分岐管理シート!M361&lt;1,"error",""))</f>
        <v/>
      </c>
      <c r="BO361" s="283" t="str">
        <f>IF(F361="","",IF(AND(D361="R7_補正",分岐管理シート!M361&lt;12,分岐管理シート!M361&gt;0),"","error"))</f>
        <v/>
      </c>
      <c r="BP361" s="283" t="str">
        <f>IF(AND(分岐管理シート!M361&lt;&gt;1,SUM(分岐管理シート!N361:P361)&gt;0),"error","")</f>
        <v/>
      </c>
      <c r="BQ361" s="282" t="str">
        <f>IF(OR(AND(分岐管理シート!N361=0,OR(分岐管理シート!O361&lt;&gt;0,分岐管理シート!P361&lt;&gt;0)),AND(分岐管理シート!O361=0,分岐管理シート!P361&lt;&gt;0)),"error","")</f>
        <v/>
      </c>
      <c r="BR361" s="285" t="str" cm="1">
        <f t="array" ref="BR361">IF(SUMPRODUCT(COUNTIF(N361:P361,N361:P361))&gt;COUNTA(N361:P361),"error","")</f>
        <v/>
      </c>
      <c r="BS361" s="283" t="str">
        <f t="shared" si="47"/>
        <v/>
      </c>
      <c r="BT361" s="283" t="str">
        <f t="shared" si="48"/>
        <v/>
      </c>
      <c r="BU361" s="283" t="str">
        <f t="shared" si="49"/>
        <v/>
      </c>
      <c r="BV361" s="283" t="str">
        <f t="shared" si="50"/>
        <v/>
      </c>
      <c r="BW361" s="283" t="str">
        <f t="shared" si="53"/>
        <v/>
      </c>
      <c r="BX361" s="283" t="str">
        <f t="shared" si="51"/>
        <v/>
      </c>
      <c r="BY361" s="283" t="str">
        <f>IF(F361="","",IF(PRODUCT(分岐管理シート!AB361:'分岐管理シート'!AE361)=0,"error",""))</f>
        <v/>
      </c>
      <c r="BZ361" s="278" t="str">
        <f>IF(F361="","",IF(AND(AE361="○",分岐管理シート!AF361=0),"error",""))</f>
        <v/>
      </c>
      <c r="CA361" s="283" t="str">
        <f>IF(F361="","",IF(AND(分岐管理シート!AE361&lt;2,実施計画様式!AF361&lt;&gt;""),"error",""))</f>
        <v/>
      </c>
      <c r="CB361" s="282" t="str">
        <f>IF(F361="","",IF(AND(分岐管理シート!D361=1,分岐管理シート!AG361&gt;0,分岐管理シート!AG361&lt;24),"","error"))</f>
        <v/>
      </c>
      <c r="CC361" s="283"/>
      <c r="CD361" s="283" t="str">
        <f>IF(F361="","",IF(OR(分岐管理シート!AI361&lt;14,分岐管理シート!AI361&gt;25,分岐管理シート!AI361&gt;分岐管理シート!AJ361,分岐管理シート!AI361&gt;分岐管理シート!AK361),"error",""))</f>
        <v/>
      </c>
      <c r="CE361" s="283" t="str">
        <f>IF(F361="","",IF(OR(分岐管理シート!AJ361&lt;14,分岐管理シート!AJ361&gt;25,分岐管理シート!AJ361&lt;分岐管理シート!AI361,分岐管理シート!AJ361&gt;分岐管理シート!AK361),"error",""))</f>
        <v/>
      </c>
      <c r="CF361" s="282" t="str">
        <f>IF(F361="","",IF(OR(分岐管理シート!AK361&lt;14,分岐管理シート!AK361&gt;26,分岐管理シート!AK361&lt;分岐管理シート!AI361,分岐管理シート!AK361&lt;分岐管理シート!AJ361),"error",""))</f>
        <v/>
      </c>
      <c r="CG361" s="283" t="str">
        <f>IF(F361="","",IF(AND(AD361="－",分岐管理シート!AK361&gt;25),"error",""))</f>
        <v/>
      </c>
      <c r="CH361" s="283"/>
      <c r="CI361" s="278" t="str">
        <f>IF(F361="","",IF(分岐管理シート!AM361&lt;1,"error",""))</f>
        <v/>
      </c>
      <c r="CJ361" s="283" t="str">
        <f>IF(F361="","",IF(分岐管理シート!AN361&lt;1,"error",""))</f>
        <v/>
      </c>
      <c r="CK361" s="287" t="str">
        <f t="shared" si="52"/>
        <v/>
      </c>
      <c r="CL361" s="283" t="str">
        <f>IF(F361="","",IF(AND(SUM(分岐管理シート!AO361:AR361)&gt;180,分岐管理シート!AS361&lt;1),"error",""))</f>
        <v/>
      </c>
      <c r="CM361" s="283" t="str">
        <f>IF(F361="","",IF(AND(分岐管理シート!D361=1,分岐管理シート!BB361&gt;0,分岐管理シート!BB361&lt;7),"","error"))</f>
        <v/>
      </c>
      <c r="CN361" s="286"/>
      <c r="CO361" s="283" t="str">
        <f>IF(分岐管理シート!BP361=0,"","error")</f>
        <v/>
      </c>
      <c r="CP361" s="340" t="str">
        <f>IF(AND(F361="",SUM(分岐管理シート!D361:BB361)&gt;0),"error","")</f>
        <v/>
      </c>
    </row>
    <row r="362" spans="1:94" ht="55.05" customHeight="1">
      <c r="A362" s="29"/>
      <c r="B362" s="30"/>
      <c r="C362" s="130">
        <v>290</v>
      </c>
      <c r="D362" s="386"/>
      <c r="E362" s="386"/>
      <c r="F362" s="174"/>
      <c r="G362" s="174"/>
      <c r="H362" s="173"/>
      <c r="I362" s="174"/>
      <c r="J362" s="173"/>
      <c r="K362" s="174"/>
      <c r="L362" s="174"/>
      <c r="M362" s="174"/>
      <c r="N362" s="387"/>
      <c r="O362" s="174"/>
      <c r="P362" s="174"/>
      <c r="Q362" s="388"/>
      <c r="R362" s="389">
        <f t="shared" si="44"/>
        <v>0</v>
      </c>
      <c r="S362" s="390">
        <f t="shared" si="54"/>
        <v>0</v>
      </c>
      <c r="T362" s="391"/>
      <c r="U362" s="458"/>
      <c r="V362" s="458"/>
      <c r="W362" s="458"/>
      <c r="X362" s="458"/>
      <c r="Y362" s="391"/>
      <c r="Z362" s="391"/>
      <c r="AA362" s="173"/>
      <c r="AB362" s="174"/>
      <c r="AC362" s="392"/>
      <c r="AD362" s="392"/>
      <c r="AE362" s="392"/>
      <c r="AF362" s="393"/>
      <c r="AG362" s="393"/>
      <c r="AH362" s="393"/>
      <c r="AI362" s="173"/>
      <c r="AJ362" s="173"/>
      <c r="AK362" s="173"/>
      <c r="AL362" s="394"/>
      <c r="AM362" s="173"/>
      <c r="AN362" s="173"/>
      <c r="AO362" s="387"/>
      <c r="AP362" s="174"/>
      <c r="AQ362" s="174"/>
      <c r="AR362" s="174"/>
      <c r="AS362" s="395"/>
      <c r="AT362" s="396"/>
      <c r="AU362" s="396"/>
      <c r="AV362" s="396"/>
      <c r="AW362" s="396"/>
      <c r="AX362" s="396"/>
      <c r="AY362" s="396"/>
      <c r="AZ362" s="396"/>
      <c r="BA362" s="396"/>
      <c r="BB362" s="397"/>
      <c r="BC362" s="395"/>
      <c r="BD362" s="395"/>
      <c r="BE362" s="281" t="str">
        <f>IF(F362="","",IF(分岐管理シート!D362=1,"","error"))</f>
        <v/>
      </c>
      <c r="BF362" s="282" t="str">
        <f>IF(F362="","",IF(分岐管理シート!E362&gt;0,"","error"))</f>
        <v/>
      </c>
      <c r="BG362" s="283" t="str">
        <f>IF(F362="","",IF(分岐管理シート!G362=0,"error",""))</f>
        <v/>
      </c>
      <c r="BH362" s="283" t="str">
        <f>IF(F362="","",IF(分岐管理シート!H362=0,"error",""))</f>
        <v/>
      </c>
      <c r="BI362" s="284" t="str">
        <f>IF(F362="","",IF(分岐管理シート!I362=2,"","error"))</f>
        <v/>
      </c>
      <c r="BJ362" s="283" t="str">
        <f t="shared" si="45"/>
        <v/>
      </c>
      <c r="BK362" s="283" t="str">
        <f t="shared" si="46"/>
        <v/>
      </c>
      <c r="BL362" s="283" t="str">
        <f>IF(F362="","",IF(AND(分岐管理シート!D362=1,分岐管理シート!K362=1),"","error"))</f>
        <v/>
      </c>
      <c r="BM362" s="281" t="str">
        <f>IF(F362="","",IF(分岐管理シート!L362=2,"","error"))</f>
        <v/>
      </c>
      <c r="BN362" s="283" t="str">
        <f>IF(F362="","",IF(分岐管理シート!M362&lt;1,"error",""))</f>
        <v/>
      </c>
      <c r="BO362" s="283" t="str">
        <f>IF(F362="","",IF(AND(D362="R7_補正",分岐管理シート!M362&lt;12,分岐管理シート!M362&gt;0),"","error"))</f>
        <v/>
      </c>
      <c r="BP362" s="283" t="str">
        <f>IF(AND(分岐管理シート!M362&lt;&gt;1,SUM(分岐管理シート!N362:P362)&gt;0),"error","")</f>
        <v/>
      </c>
      <c r="BQ362" s="282" t="str">
        <f>IF(OR(AND(分岐管理シート!N362=0,OR(分岐管理シート!O362&lt;&gt;0,分岐管理シート!P362&lt;&gt;0)),AND(分岐管理シート!O362=0,分岐管理シート!P362&lt;&gt;0)),"error","")</f>
        <v/>
      </c>
      <c r="BR362" s="285" t="str" cm="1">
        <f t="array" ref="BR362">IF(SUMPRODUCT(COUNTIF(N362:P362,N362:P362))&gt;COUNTA(N362:P362),"error","")</f>
        <v/>
      </c>
      <c r="BS362" s="283" t="str">
        <f t="shared" si="47"/>
        <v/>
      </c>
      <c r="BT362" s="283" t="str">
        <f t="shared" si="48"/>
        <v/>
      </c>
      <c r="BU362" s="283" t="str">
        <f t="shared" si="49"/>
        <v/>
      </c>
      <c r="BV362" s="283" t="str">
        <f t="shared" si="50"/>
        <v/>
      </c>
      <c r="BW362" s="283" t="str">
        <f t="shared" si="53"/>
        <v/>
      </c>
      <c r="BX362" s="283" t="str">
        <f t="shared" si="51"/>
        <v/>
      </c>
      <c r="BY362" s="283" t="str">
        <f>IF(F362="","",IF(PRODUCT(分岐管理シート!AB362:'分岐管理シート'!AE362)=0,"error",""))</f>
        <v/>
      </c>
      <c r="BZ362" s="278" t="str">
        <f>IF(F362="","",IF(AND(AE362="○",分岐管理シート!AF362=0),"error",""))</f>
        <v/>
      </c>
      <c r="CA362" s="283" t="str">
        <f>IF(F362="","",IF(AND(分岐管理シート!AE362&lt;2,実施計画様式!AF362&lt;&gt;""),"error",""))</f>
        <v/>
      </c>
      <c r="CB362" s="282" t="str">
        <f>IF(F362="","",IF(AND(分岐管理シート!D362=1,分岐管理シート!AG362&gt;0,分岐管理シート!AG362&lt;24),"","error"))</f>
        <v/>
      </c>
      <c r="CC362" s="283"/>
      <c r="CD362" s="283" t="str">
        <f>IF(F362="","",IF(OR(分岐管理シート!AI362&lt;14,分岐管理シート!AI362&gt;25,分岐管理シート!AI362&gt;分岐管理シート!AJ362,分岐管理シート!AI362&gt;分岐管理シート!AK362),"error",""))</f>
        <v/>
      </c>
      <c r="CE362" s="283" t="str">
        <f>IF(F362="","",IF(OR(分岐管理シート!AJ362&lt;14,分岐管理シート!AJ362&gt;25,分岐管理シート!AJ362&lt;分岐管理シート!AI362,分岐管理シート!AJ362&gt;分岐管理シート!AK362),"error",""))</f>
        <v/>
      </c>
      <c r="CF362" s="282" t="str">
        <f>IF(F362="","",IF(OR(分岐管理シート!AK362&lt;14,分岐管理シート!AK362&gt;26,分岐管理シート!AK362&lt;分岐管理シート!AI362,分岐管理シート!AK362&lt;分岐管理シート!AJ362),"error",""))</f>
        <v/>
      </c>
      <c r="CG362" s="283" t="str">
        <f>IF(F362="","",IF(AND(AD362="－",分岐管理シート!AK362&gt;25),"error",""))</f>
        <v/>
      </c>
      <c r="CH362" s="283"/>
      <c r="CI362" s="278" t="str">
        <f>IF(F362="","",IF(分岐管理シート!AM362&lt;1,"error",""))</f>
        <v/>
      </c>
      <c r="CJ362" s="283" t="str">
        <f>IF(F362="","",IF(分岐管理シート!AN362&lt;1,"error",""))</f>
        <v/>
      </c>
      <c r="CK362" s="287" t="str">
        <f t="shared" si="52"/>
        <v/>
      </c>
      <c r="CL362" s="283" t="str">
        <f>IF(F362="","",IF(AND(SUM(分岐管理シート!AO362:AR362)&gt;180,分岐管理シート!AS362&lt;1),"error",""))</f>
        <v/>
      </c>
      <c r="CM362" s="283" t="str">
        <f>IF(F362="","",IF(AND(分岐管理シート!D362=1,分岐管理シート!BB362&gt;0,分岐管理シート!BB362&lt;7),"","error"))</f>
        <v/>
      </c>
      <c r="CN362" s="286"/>
      <c r="CO362" s="283" t="str">
        <f>IF(分岐管理シート!BP362=0,"","error")</f>
        <v/>
      </c>
      <c r="CP362" s="340" t="str">
        <f>IF(AND(F362="",SUM(分岐管理シート!D362:BB362)&gt;0),"error","")</f>
        <v/>
      </c>
    </row>
    <row r="363" spans="1:94" ht="55.05" customHeight="1">
      <c r="A363" s="29"/>
      <c r="B363" s="30"/>
      <c r="C363" s="130">
        <v>291</v>
      </c>
      <c r="D363" s="386"/>
      <c r="E363" s="386"/>
      <c r="F363" s="174"/>
      <c r="G363" s="174"/>
      <c r="H363" s="173"/>
      <c r="I363" s="174"/>
      <c r="J363" s="173"/>
      <c r="K363" s="174"/>
      <c r="L363" s="174"/>
      <c r="M363" s="174"/>
      <c r="N363" s="387"/>
      <c r="O363" s="174"/>
      <c r="P363" s="174"/>
      <c r="Q363" s="388"/>
      <c r="R363" s="389">
        <f t="shared" si="44"/>
        <v>0</v>
      </c>
      <c r="S363" s="390">
        <f t="shared" si="54"/>
        <v>0</v>
      </c>
      <c r="T363" s="391"/>
      <c r="U363" s="458"/>
      <c r="V363" s="458"/>
      <c r="W363" s="458"/>
      <c r="X363" s="458"/>
      <c r="Y363" s="391"/>
      <c r="Z363" s="391"/>
      <c r="AA363" s="173"/>
      <c r="AB363" s="174"/>
      <c r="AC363" s="392"/>
      <c r="AD363" s="392"/>
      <c r="AE363" s="392"/>
      <c r="AF363" s="393"/>
      <c r="AG363" s="393"/>
      <c r="AH363" s="393"/>
      <c r="AI363" s="173"/>
      <c r="AJ363" s="173"/>
      <c r="AK363" s="173"/>
      <c r="AL363" s="394"/>
      <c r="AM363" s="173"/>
      <c r="AN363" s="173"/>
      <c r="AO363" s="387"/>
      <c r="AP363" s="174"/>
      <c r="AQ363" s="174"/>
      <c r="AR363" s="174"/>
      <c r="AS363" s="395"/>
      <c r="AT363" s="396"/>
      <c r="AU363" s="396"/>
      <c r="AV363" s="396"/>
      <c r="AW363" s="396"/>
      <c r="AX363" s="396"/>
      <c r="AY363" s="396"/>
      <c r="AZ363" s="396"/>
      <c r="BA363" s="396"/>
      <c r="BB363" s="397"/>
      <c r="BC363" s="395"/>
      <c r="BD363" s="395"/>
      <c r="BE363" s="281" t="str">
        <f>IF(F363="","",IF(分岐管理シート!D363=1,"","error"))</f>
        <v/>
      </c>
      <c r="BF363" s="282" t="str">
        <f>IF(F363="","",IF(分岐管理シート!E363&gt;0,"","error"))</f>
        <v/>
      </c>
      <c r="BG363" s="283" t="str">
        <f>IF(F363="","",IF(分岐管理シート!G363=0,"error",""))</f>
        <v/>
      </c>
      <c r="BH363" s="283" t="str">
        <f>IF(F363="","",IF(分岐管理シート!H363=0,"error",""))</f>
        <v/>
      </c>
      <c r="BI363" s="284" t="str">
        <f>IF(F363="","",IF(分岐管理シート!I363=2,"","error"))</f>
        <v/>
      </c>
      <c r="BJ363" s="283" t="str">
        <f t="shared" si="45"/>
        <v/>
      </c>
      <c r="BK363" s="283" t="str">
        <f t="shared" si="46"/>
        <v/>
      </c>
      <c r="BL363" s="283" t="str">
        <f>IF(F363="","",IF(AND(分岐管理シート!D363=1,分岐管理シート!K363=1),"","error"))</f>
        <v/>
      </c>
      <c r="BM363" s="281" t="str">
        <f>IF(F363="","",IF(分岐管理シート!L363=2,"","error"))</f>
        <v/>
      </c>
      <c r="BN363" s="283" t="str">
        <f>IF(F363="","",IF(分岐管理シート!M363&lt;1,"error",""))</f>
        <v/>
      </c>
      <c r="BO363" s="283" t="str">
        <f>IF(F363="","",IF(AND(D363="R7_補正",分岐管理シート!M363&lt;12,分岐管理シート!M363&gt;0),"","error"))</f>
        <v/>
      </c>
      <c r="BP363" s="283" t="str">
        <f>IF(AND(分岐管理シート!M363&lt;&gt;1,SUM(分岐管理シート!N363:P363)&gt;0),"error","")</f>
        <v/>
      </c>
      <c r="BQ363" s="282" t="str">
        <f>IF(OR(AND(分岐管理シート!N363=0,OR(分岐管理シート!O363&lt;&gt;0,分岐管理シート!P363&lt;&gt;0)),AND(分岐管理シート!O363=0,分岐管理シート!P363&lt;&gt;0)),"error","")</f>
        <v/>
      </c>
      <c r="BR363" s="285" t="str" cm="1">
        <f t="array" ref="BR363">IF(SUMPRODUCT(COUNTIF(N363:P363,N363:P363))&gt;COUNTA(N363:P363),"error","")</f>
        <v/>
      </c>
      <c r="BS363" s="283" t="str">
        <f t="shared" si="47"/>
        <v/>
      </c>
      <c r="BT363" s="283" t="str">
        <f t="shared" si="48"/>
        <v/>
      </c>
      <c r="BU363" s="283" t="str">
        <f t="shared" si="49"/>
        <v/>
      </c>
      <c r="BV363" s="283" t="str">
        <f t="shared" si="50"/>
        <v/>
      </c>
      <c r="BW363" s="283" t="str">
        <f t="shared" si="53"/>
        <v/>
      </c>
      <c r="BX363" s="283" t="str">
        <f t="shared" si="51"/>
        <v/>
      </c>
      <c r="BY363" s="283" t="str">
        <f>IF(F363="","",IF(PRODUCT(分岐管理シート!AB363:'分岐管理シート'!AE363)=0,"error",""))</f>
        <v/>
      </c>
      <c r="BZ363" s="278" t="str">
        <f>IF(F363="","",IF(AND(AE363="○",分岐管理シート!AF363=0),"error",""))</f>
        <v/>
      </c>
      <c r="CA363" s="283" t="str">
        <f>IF(F363="","",IF(AND(分岐管理シート!AE363&lt;2,実施計画様式!AF363&lt;&gt;""),"error",""))</f>
        <v/>
      </c>
      <c r="CB363" s="282" t="str">
        <f>IF(F363="","",IF(AND(分岐管理シート!D363=1,分岐管理シート!AG363&gt;0,分岐管理シート!AG363&lt;24),"","error"))</f>
        <v/>
      </c>
      <c r="CC363" s="283"/>
      <c r="CD363" s="283" t="str">
        <f>IF(F363="","",IF(OR(分岐管理シート!AI363&lt;14,分岐管理シート!AI363&gt;25,分岐管理シート!AI363&gt;分岐管理シート!AJ363,分岐管理シート!AI363&gt;分岐管理シート!AK363),"error",""))</f>
        <v/>
      </c>
      <c r="CE363" s="283" t="str">
        <f>IF(F363="","",IF(OR(分岐管理シート!AJ363&lt;14,分岐管理シート!AJ363&gt;25,分岐管理シート!AJ363&lt;分岐管理シート!AI363,分岐管理シート!AJ363&gt;分岐管理シート!AK363),"error",""))</f>
        <v/>
      </c>
      <c r="CF363" s="282" t="str">
        <f>IF(F363="","",IF(OR(分岐管理シート!AK363&lt;14,分岐管理シート!AK363&gt;26,分岐管理シート!AK363&lt;分岐管理シート!AI363,分岐管理シート!AK363&lt;分岐管理シート!AJ363),"error",""))</f>
        <v/>
      </c>
      <c r="CG363" s="283" t="str">
        <f>IF(F363="","",IF(AND(AD363="－",分岐管理シート!AK363&gt;25),"error",""))</f>
        <v/>
      </c>
      <c r="CH363" s="283"/>
      <c r="CI363" s="278" t="str">
        <f>IF(F363="","",IF(分岐管理シート!AM363&lt;1,"error",""))</f>
        <v/>
      </c>
      <c r="CJ363" s="283" t="str">
        <f>IF(F363="","",IF(分岐管理シート!AN363&lt;1,"error",""))</f>
        <v/>
      </c>
      <c r="CK363" s="287" t="str">
        <f t="shared" si="52"/>
        <v/>
      </c>
      <c r="CL363" s="283" t="str">
        <f>IF(F363="","",IF(AND(SUM(分岐管理シート!AO363:AR363)&gt;180,分岐管理シート!AS363&lt;1),"error",""))</f>
        <v/>
      </c>
      <c r="CM363" s="283" t="str">
        <f>IF(F363="","",IF(AND(分岐管理シート!D363=1,分岐管理シート!BB363&gt;0,分岐管理シート!BB363&lt;7),"","error"))</f>
        <v/>
      </c>
      <c r="CN363" s="286"/>
      <c r="CO363" s="283" t="str">
        <f>IF(分岐管理シート!BP363=0,"","error")</f>
        <v/>
      </c>
      <c r="CP363" s="340" t="str">
        <f>IF(AND(F363="",SUM(分岐管理シート!D363:BB363)&gt;0),"error","")</f>
        <v/>
      </c>
    </row>
    <row r="364" spans="1:94" ht="55.05" customHeight="1">
      <c r="A364" s="29"/>
      <c r="B364" s="30"/>
      <c r="C364" s="130">
        <v>292</v>
      </c>
      <c r="D364" s="386"/>
      <c r="E364" s="386"/>
      <c r="F364" s="174"/>
      <c r="G364" s="174"/>
      <c r="H364" s="173"/>
      <c r="I364" s="174"/>
      <c r="J364" s="173"/>
      <c r="K364" s="174"/>
      <c r="L364" s="174"/>
      <c r="M364" s="174"/>
      <c r="N364" s="387"/>
      <c r="O364" s="174"/>
      <c r="P364" s="398"/>
      <c r="Q364" s="388"/>
      <c r="R364" s="389">
        <f t="shared" si="44"/>
        <v>0</v>
      </c>
      <c r="S364" s="390">
        <f t="shared" si="54"/>
        <v>0</v>
      </c>
      <c r="T364" s="391"/>
      <c r="U364" s="458"/>
      <c r="V364" s="458"/>
      <c r="W364" s="458"/>
      <c r="X364" s="458"/>
      <c r="Y364" s="391"/>
      <c r="Z364" s="391"/>
      <c r="AA364" s="173"/>
      <c r="AB364" s="174"/>
      <c r="AC364" s="392"/>
      <c r="AD364" s="392"/>
      <c r="AE364" s="392"/>
      <c r="AF364" s="393"/>
      <c r="AG364" s="393"/>
      <c r="AH364" s="393"/>
      <c r="AI364" s="173"/>
      <c r="AJ364" s="173"/>
      <c r="AK364" s="173"/>
      <c r="AL364" s="394"/>
      <c r="AM364" s="173"/>
      <c r="AN364" s="173"/>
      <c r="AO364" s="387"/>
      <c r="AP364" s="174"/>
      <c r="AQ364" s="174"/>
      <c r="AR364" s="174"/>
      <c r="AS364" s="395"/>
      <c r="AT364" s="396"/>
      <c r="AU364" s="396"/>
      <c r="AV364" s="396"/>
      <c r="AW364" s="396"/>
      <c r="AX364" s="396"/>
      <c r="AY364" s="396"/>
      <c r="AZ364" s="396"/>
      <c r="BA364" s="396"/>
      <c r="BB364" s="397"/>
      <c r="BC364" s="395"/>
      <c r="BD364" s="395"/>
      <c r="BE364" s="281" t="str">
        <f>IF(F364="","",IF(分岐管理シート!D364=1,"","error"))</f>
        <v/>
      </c>
      <c r="BF364" s="282" t="str">
        <f>IF(F364="","",IF(分岐管理シート!E364&gt;0,"","error"))</f>
        <v/>
      </c>
      <c r="BG364" s="283" t="str">
        <f>IF(F364="","",IF(分岐管理シート!G364=0,"error",""))</f>
        <v/>
      </c>
      <c r="BH364" s="283" t="str">
        <f>IF(F364="","",IF(分岐管理シート!H364=0,"error",""))</f>
        <v/>
      </c>
      <c r="BI364" s="284" t="str">
        <f>IF(F364="","",IF(分岐管理シート!I364=2,"","error"))</f>
        <v/>
      </c>
      <c r="BJ364" s="283" t="str">
        <f t="shared" si="45"/>
        <v/>
      </c>
      <c r="BK364" s="283" t="str">
        <f t="shared" si="46"/>
        <v/>
      </c>
      <c r="BL364" s="283" t="str">
        <f>IF(F364="","",IF(AND(分岐管理シート!D364=1,分岐管理シート!K364=1),"","error"))</f>
        <v/>
      </c>
      <c r="BM364" s="281" t="str">
        <f>IF(F364="","",IF(分岐管理シート!L364=2,"","error"))</f>
        <v/>
      </c>
      <c r="BN364" s="283" t="str">
        <f>IF(F364="","",IF(分岐管理シート!M364&lt;1,"error",""))</f>
        <v/>
      </c>
      <c r="BO364" s="283" t="str">
        <f>IF(F364="","",IF(AND(D364="R7_補正",分岐管理シート!M364&lt;12,分岐管理シート!M364&gt;0),"","error"))</f>
        <v/>
      </c>
      <c r="BP364" s="283" t="str">
        <f>IF(AND(分岐管理シート!M364&lt;&gt;1,SUM(分岐管理シート!N364:P364)&gt;0),"error","")</f>
        <v/>
      </c>
      <c r="BQ364" s="282" t="str">
        <f>IF(OR(AND(分岐管理シート!N364=0,OR(分岐管理シート!O364&lt;&gt;0,分岐管理シート!P364&lt;&gt;0)),AND(分岐管理シート!O364=0,分岐管理シート!P364&lt;&gt;0)),"error","")</f>
        <v/>
      </c>
      <c r="BR364" s="285" t="str" cm="1">
        <f t="array" ref="BR364">IF(SUMPRODUCT(COUNTIF(N364:P364,N364:P364))&gt;COUNTA(N364:P364),"error","")</f>
        <v/>
      </c>
      <c r="BS364" s="283" t="str">
        <f t="shared" si="47"/>
        <v/>
      </c>
      <c r="BT364" s="283" t="str">
        <f t="shared" si="48"/>
        <v/>
      </c>
      <c r="BU364" s="283" t="str">
        <f t="shared" si="49"/>
        <v/>
      </c>
      <c r="BV364" s="283" t="str">
        <f t="shared" si="50"/>
        <v/>
      </c>
      <c r="BW364" s="283" t="str">
        <f t="shared" si="53"/>
        <v/>
      </c>
      <c r="BX364" s="283" t="str">
        <f t="shared" si="51"/>
        <v/>
      </c>
      <c r="BY364" s="283" t="str">
        <f>IF(F364="","",IF(PRODUCT(分岐管理シート!AB364:'分岐管理シート'!AE364)=0,"error",""))</f>
        <v/>
      </c>
      <c r="BZ364" s="278" t="str">
        <f>IF(F364="","",IF(AND(AE364="○",分岐管理シート!AF364=0),"error",""))</f>
        <v/>
      </c>
      <c r="CA364" s="283" t="str">
        <f>IF(F364="","",IF(AND(分岐管理シート!AE364&lt;2,実施計画様式!AF364&lt;&gt;""),"error",""))</f>
        <v/>
      </c>
      <c r="CB364" s="282" t="str">
        <f>IF(F364="","",IF(AND(分岐管理シート!D364=1,分岐管理シート!AG364&gt;0,分岐管理シート!AG364&lt;24),"","error"))</f>
        <v/>
      </c>
      <c r="CC364" s="283"/>
      <c r="CD364" s="283" t="str">
        <f>IF(F364="","",IF(OR(分岐管理シート!AI364&lt;14,分岐管理シート!AI364&gt;25,分岐管理シート!AI364&gt;分岐管理シート!AJ364,分岐管理シート!AI364&gt;分岐管理シート!AK364),"error",""))</f>
        <v/>
      </c>
      <c r="CE364" s="283" t="str">
        <f>IF(F364="","",IF(OR(分岐管理シート!AJ364&lt;14,分岐管理シート!AJ364&gt;25,分岐管理シート!AJ364&lt;分岐管理シート!AI364,分岐管理シート!AJ364&gt;分岐管理シート!AK364),"error",""))</f>
        <v/>
      </c>
      <c r="CF364" s="282" t="str">
        <f>IF(F364="","",IF(OR(分岐管理シート!AK364&lt;14,分岐管理シート!AK364&gt;26,分岐管理シート!AK364&lt;分岐管理シート!AI364,分岐管理シート!AK364&lt;分岐管理シート!AJ364),"error",""))</f>
        <v/>
      </c>
      <c r="CG364" s="283" t="str">
        <f>IF(F364="","",IF(AND(AD364="－",分岐管理シート!AK364&gt;25),"error",""))</f>
        <v/>
      </c>
      <c r="CH364" s="283"/>
      <c r="CI364" s="278" t="str">
        <f>IF(F364="","",IF(分岐管理シート!AM364&lt;1,"error",""))</f>
        <v/>
      </c>
      <c r="CJ364" s="283" t="str">
        <f>IF(F364="","",IF(分岐管理シート!AN364&lt;1,"error",""))</f>
        <v/>
      </c>
      <c r="CK364" s="287" t="str">
        <f t="shared" si="52"/>
        <v/>
      </c>
      <c r="CL364" s="283" t="str">
        <f>IF(F364="","",IF(AND(SUM(分岐管理シート!AO364:AR364)&gt;180,分岐管理シート!AS364&lt;1),"error",""))</f>
        <v/>
      </c>
      <c r="CM364" s="283" t="str">
        <f>IF(F364="","",IF(AND(分岐管理シート!D364=1,分岐管理シート!BB364&gt;0,分岐管理シート!BB364&lt;7),"","error"))</f>
        <v/>
      </c>
      <c r="CN364" s="286"/>
      <c r="CO364" s="283" t="str">
        <f>IF(分岐管理シート!BP364=0,"","error")</f>
        <v/>
      </c>
      <c r="CP364" s="340" t="str">
        <f>IF(AND(F364="",SUM(分岐管理シート!D364:BB364)&gt;0),"error","")</f>
        <v/>
      </c>
    </row>
    <row r="365" spans="1:94" ht="55.05" customHeight="1">
      <c r="A365" s="29"/>
      <c r="B365" s="30"/>
      <c r="C365" s="130">
        <v>293</v>
      </c>
      <c r="D365" s="386"/>
      <c r="E365" s="386"/>
      <c r="F365" s="174"/>
      <c r="G365" s="174"/>
      <c r="H365" s="173"/>
      <c r="I365" s="174"/>
      <c r="J365" s="173"/>
      <c r="K365" s="174"/>
      <c r="L365" s="174"/>
      <c r="M365" s="174"/>
      <c r="N365" s="387"/>
      <c r="O365" s="174"/>
      <c r="P365" s="174"/>
      <c r="Q365" s="388"/>
      <c r="R365" s="389">
        <f t="shared" si="44"/>
        <v>0</v>
      </c>
      <c r="S365" s="390">
        <f t="shared" si="54"/>
        <v>0</v>
      </c>
      <c r="T365" s="391"/>
      <c r="U365" s="458"/>
      <c r="V365" s="458"/>
      <c r="W365" s="458"/>
      <c r="X365" s="458"/>
      <c r="Y365" s="391"/>
      <c r="Z365" s="391"/>
      <c r="AA365" s="173"/>
      <c r="AB365" s="174"/>
      <c r="AC365" s="392"/>
      <c r="AD365" s="392"/>
      <c r="AE365" s="392"/>
      <c r="AF365" s="393"/>
      <c r="AG365" s="393"/>
      <c r="AH365" s="393"/>
      <c r="AI365" s="173"/>
      <c r="AJ365" s="173"/>
      <c r="AK365" s="173"/>
      <c r="AL365" s="394"/>
      <c r="AM365" s="173"/>
      <c r="AN365" s="173"/>
      <c r="AO365" s="387"/>
      <c r="AP365" s="174"/>
      <c r="AQ365" s="174"/>
      <c r="AR365" s="174"/>
      <c r="AS365" s="395"/>
      <c r="AT365" s="396"/>
      <c r="AU365" s="396"/>
      <c r="AV365" s="396"/>
      <c r="AW365" s="396"/>
      <c r="AX365" s="396"/>
      <c r="AY365" s="396"/>
      <c r="AZ365" s="396"/>
      <c r="BA365" s="396"/>
      <c r="BB365" s="397"/>
      <c r="BC365" s="395"/>
      <c r="BD365" s="395"/>
      <c r="BE365" s="281" t="str">
        <f>IF(F365="","",IF(分岐管理シート!D365=1,"","error"))</f>
        <v/>
      </c>
      <c r="BF365" s="282" t="str">
        <f>IF(F365="","",IF(分岐管理シート!E365&gt;0,"","error"))</f>
        <v/>
      </c>
      <c r="BG365" s="283" t="str">
        <f>IF(F365="","",IF(分岐管理シート!G365=0,"error",""))</f>
        <v/>
      </c>
      <c r="BH365" s="283" t="str">
        <f>IF(F365="","",IF(分岐管理シート!H365=0,"error",""))</f>
        <v/>
      </c>
      <c r="BI365" s="284" t="str">
        <f>IF(F365="","",IF(分岐管理シート!I365=2,"","error"))</f>
        <v/>
      </c>
      <c r="BJ365" s="283" t="str">
        <f t="shared" si="45"/>
        <v/>
      </c>
      <c r="BK365" s="283" t="str">
        <f t="shared" si="46"/>
        <v/>
      </c>
      <c r="BL365" s="283" t="str">
        <f>IF(F365="","",IF(AND(分岐管理シート!D365=1,分岐管理シート!K365=1),"","error"))</f>
        <v/>
      </c>
      <c r="BM365" s="281" t="str">
        <f>IF(F365="","",IF(分岐管理シート!L365=2,"","error"))</f>
        <v/>
      </c>
      <c r="BN365" s="283" t="str">
        <f>IF(F365="","",IF(分岐管理シート!M365&lt;1,"error",""))</f>
        <v/>
      </c>
      <c r="BO365" s="283" t="str">
        <f>IF(F365="","",IF(AND(D365="R7_補正",分岐管理シート!M365&lt;12,分岐管理シート!M365&gt;0),"","error"))</f>
        <v/>
      </c>
      <c r="BP365" s="283" t="str">
        <f>IF(AND(分岐管理シート!M365&lt;&gt;1,SUM(分岐管理シート!N365:P365)&gt;0),"error","")</f>
        <v/>
      </c>
      <c r="BQ365" s="282" t="str">
        <f>IF(OR(AND(分岐管理シート!N365=0,OR(分岐管理シート!O365&lt;&gt;0,分岐管理シート!P365&lt;&gt;0)),AND(分岐管理シート!O365=0,分岐管理シート!P365&lt;&gt;0)),"error","")</f>
        <v/>
      </c>
      <c r="BR365" s="285" t="str" cm="1">
        <f t="array" ref="BR365">IF(SUMPRODUCT(COUNTIF(N365:P365,N365:P365))&gt;COUNTA(N365:P365),"error","")</f>
        <v/>
      </c>
      <c r="BS365" s="283" t="str">
        <f t="shared" si="47"/>
        <v/>
      </c>
      <c r="BT365" s="283" t="str">
        <f t="shared" si="48"/>
        <v/>
      </c>
      <c r="BU365" s="283" t="str">
        <f t="shared" si="49"/>
        <v/>
      </c>
      <c r="BV365" s="283" t="str">
        <f t="shared" si="50"/>
        <v/>
      </c>
      <c r="BW365" s="283" t="str">
        <f t="shared" si="53"/>
        <v/>
      </c>
      <c r="BX365" s="283" t="str">
        <f t="shared" si="51"/>
        <v/>
      </c>
      <c r="BY365" s="283" t="str">
        <f>IF(F365="","",IF(PRODUCT(分岐管理シート!AB365:'分岐管理シート'!AE365)=0,"error",""))</f>
        <v/>
      </c>
      <c r="BZ365" s="278" t="str">
        <f>IF(F365="","",IF(AND(AE365="○",分岐管理シート!AF365=0),"error",""))</f>
        <v/>
      </c>
      <c r="CA365" s="283" t="str">
        <f>IF(F365="","",IF(AND(分岐管理シート!AE365&lt;2,実施計画様式!AF365&lt;&gt;""),"error",""))</f>
        <v/>
      </c>
      <c r="CB365" s="282" t="str">
        <f>IF(F365="","",IF(AND(分岐管理シート!D365=1,分岐管理シート!AG365&gt;0,分岐管理シート!AG365&lt;24),"","error"))</f>
        <v/>
      </c>
      <c r="CC365" s="283"/>
      <c r="CD365" s="283" t="str">
        <f>IF(F365="","",IF(OR(分岐管理シート!AI365&lt;14,分岐管理シート!AI365&gt;25,分岐管理シート!AI365&gt;分岐管理シート!AJ365,分岐管理シート!AI365&gt;分岐管理シート!AK365),"error",""))</f>
        <v/>
      </c>
      <c r="CE365" s="283" t="str">
        <f>IF(F365="","",IF(OR(分岐管理シート!AJ365&lt;14,分岐管理シート!AJ365&gt;25,分岐管理シート!AJ365&lt;分岐管理シート!AI365,分岐管理シート!AJ365&gt;分岐管理シート!AK365),"error",""))</f>
        <v/>
      </c>
      <c r="CF365" s="282" t="str">
        <f>IF(F365="","",IF(OR(分岐管理シート!AK365&lt;14,分岐管理シート!AK365&gt;26,分岐管理シート!AK365&lt;分岐管理シート!AI365,分岐管理シート!AK365&lt;分岐管理シート!AJ365),"error",""))</f>
        <v/>
      </c>
      <c r="CG365" s="283" t="str">
        <f>IF(F365="","",IF(AND(AD365="－",分岐管理シート!AK365&gt;25),"error",""))</f>
        <v/>
      </c>
      <c r="CH365" s="283"/>
      <c r="CI365" s="278" t="str">
        <f>IF(F365="","",IF(分岐管理シート!AM365&lt;1,"error",""))</f>
        <v/>
      </c>
      <c r="CJ365" s="283" t="str">
        <f>IF(F365="","",IF(分岐管理シート!AN365&lt;1,"error",""))</f>
        <v/>
      </c>
      <c r="CK365" s="287" t="str">
        <f t="shared" si="52"/>
        <v/>
      </c>
      <c r="CL365" s="283" t="str">
        <f>IF(F365="","",IF(AND(SUM(分岐管理シート!AO365:AR365)&gt;180,分岐管理シート!AS365&lt;1),"error",""))</f>
        <v/>
      </c>
      <c r="CM365" s="283" t="str">
        <f>IF(F365="","",IF(AND(分岐管理シート!D365=1,分岐管理シート!BB365&gt;0,分岐管理シート!BB365&lt;7),"","error"))</f>
        <v/>
      </c>
      <c r="CN365" s="286"/>
      <c r="CO365" s="283" t="str">
        <f>IF(分岐管理シート!BP365=0,"","error")</f>
        <v/>
      </c>
      <c r="CP365" s="340" t="str">
        <f>IF(AND(F365="",SUM(分岐管理シート!D365:BB365)&gt;0),"error","")</f>
        <v/>
      </c>
    </row>
    <row r="366" spans="1:94" ht="55.05" customHeight="1">
      <c r="A366" s="29"/>
      <c r="B366" s="30"/>
      <c r="C366" s="130">
        <v>294</v>
      </c>
      <c r="D366" s="386"/>
      <c r="E366" s="386"/>
      <c r="F366" s="174"/>
      <c r="G366" s="174"/>
      <c r="H366" s="173"/>
      <c r="I366" s="174"/>
      <c r="J366" s="173"/>
      <c r="K366" s="174"/>
      <c r="L366" s="174"/>
      <c r="M366" s="174"/>
      <c r="N366" s="387"/>
      <c r="O366" s="174"/>
      <c r="P366" s="174"/>
      <c r="Q366" s="388"/>
      <c r="R366" s="389">
        <f t="shared" si="44"/>
        <v>0</v>
      </c>
      <c r="S366" s="390">
        <f t="shared" si="54"/>
        <v>0</v>
      </c>
      <c r="T366" s="391"/>
      <c r="U366" s="458"/>
      <c r="V366" s="458"/>
      <c r="W366" s="458"/>
      <c r="X366" s="458"/>
      <c r="Y366" s="391"/>
      <c r="Z366" s="391"/>
      <c r="AA366" s="173"/>
      <c r="AB366" s="174"/>
      <c r="AC366" s="392"/>
      <c r="AD366" s="392"/>
      <c r="AE366" s="392"/>
      <c r="AF366" s="393"/>
      <c r="AG366" s="393"/>
      <c r="AH366" s="393"/>
      <c r="AI366" s="173"/>
      <c r="AJ366" s="173"/>
      <c r="AK366" s="173"/>
      <c r="AL366" s="394"/>
      <c r="AM366" s="173"/>
      <c r="AN366" s="173"/>
      <c r="AO366" s="387"/>
      <c r="AP366" s="174"/>
      <c r="AQ366" s="174"/>
      <c r="AR366" s="174"/>
      <c r="AS366" s="395"/>
      <c r="AT366" s="396"/>
      <c r="AU366" s="396"/>
      <c r="AV366" s="396"/>
      <c r="AW366" s="396"/>
      <c r="AX366" s="396"/>
      <c r="AY366" s="396"/>
      <c r="AZ366" s="396"/>
      <c r="BA366" s="396"/>
      <c r="BB366" s="397"/>
      <c r="BC366" s="395"/>
      <c r="BD366" s="395"/>
      <c r="BE366" s="281" t="str">
        <f>IF(F366="","",IF(分岐管理シート!D366=1,"","error"))</f>
        <v/>
      </c>
      <c r="BF366" s="282" t="str">
        <f>IF(F366="","",IF(分岐管理シート!E366&gt;0,"","error"))</f>
        <v/>
      </c>
      <c r="BG366" s="283" t="str">
        <f>IF(F366="","",IF(分岐管理シート!G366=0,"error",""))</f>
        <v/>
      </c>
      <c r="BH366" s="283" t="str">
        <f>IF(F366="","",IF(分岐管理シート!H366=0,"error",""))</f>
        <v/>
      </c>
      <c r="BI366" s="284" t="str">
        <f>IF(F366="","",IF(分岐管理シート!I366=2,"","error"))</f>
        <v/>
      </c>
      <c r="BJ366" s="283" t="str">
        <f t="shared" si="45"/>
        <v/>
      </c>
      <c r="BK366" s="283" t="str">
        <f t="shared" si="46"/>
        <v/>
      </c>
      <c r="BL366" s="283" t="str">
        <f>IF(F366="","",IF(AND(分岐管理シート!D366=1,分岐管理シート!K366=1),"","error"))</f>
        <v/>
      </c>
      <c r="BM366" s="281" t="str">
        <f>IF(F366="","",IF(分岐管理シート!L366=2,"","error"))</f>
        <v/>
      </c>
      <c r="BN366" s="283" t="str">
        <f>IF(F366="","",IF(分岐管理シート!M366&lt;1,"error",""))</f>
        <v/>
      </c>
      <c r="BO366" s="283" t="str">
        <f>IF(F366="","",IF(AND(D366="R7_補正",分岐管理シート!M366&lt;12,分岐管理シート!M366&gt;0),"","error"))</f>
        <v/>
      </c>
      <c r="BP366" s="283" t="str">
        <f>IF(AND(分岐管理シート!M366&lt;&gt;1,SUM(分岐管理シート!N366:P366)&gt;0),"error","")</f>
        <v/>
      </c>
      <c r="BQ366" s="282" t="str">
        <f>IF(OR(AND(分岐管理シート!N366=0,OR(分岐管理シート!O366&lt;&gt;0,分岐管理シート!P366&lt;&gt;0)),AND(分岐管理シート!O366=0,分岐管理シート!P366&lt;&gt;0)),"error","")</f>
        <v/>
      </c>
      <c r="BR366" s="285" t="str" cm="1">
        <f t="array" ref="BR366">IF(SUMPRODUCT(COUNTIF(N366:P366,N366:P366))&gt;COUNTA(N366:P366),"error","")</f>
        <v/>
      </c>
      <c r="BS366" s="283" t="str">
        <f t="shared" si="47"/>
        <v/>
      </c>
      <c r="BT366" s="283" t="str">
        <f t="shared" si="48"/>
        <v/>
      </c>
      <c r="BU366" s="283" t="str">
        <f t="shared" si="49"/>
        <v/>
      </c>
      <c r="BV366" s="283" t="str">
        <f t="shared" si="50"/>
        <v/>
      </c>
      <c r="BW366" s="283" t="str">
        <f t="shared" si="53"/>
        <v/>
      </c>
      <c r="BX366" s="283" t="str">
        <f t="shared" si="51"/>
        <v/>
      </c>
      <c r="BY366" s="283" t="str">
        <f>IF(F366="","",IF(PRODUCT(分岐管理シート!AB366:'分岐管理シート'!AE366)=0,"error",""))</f>
        <v/>
      </c>
      <c r="BZ366" s="278" t="str">
        <f>IF(F366="","",IF(AND(AE366="○",分岐管理シート!AF366=0),"error",""))</f>
        <v/>
      </c>
      <c r="CA366" s="283" t="str">
        <f>IF(F366="","",IF(AND(分岐管理シート!AE366&lt;2,実施計画様式!AF366&lt;&gt;""),"error",""))</f>
        <v/>
      </c>
      <c r="CB366" s="282" t="str">
        <f>IF(F366="","",IF(AND(分岐管理シート!D366=1,分岐管理シート!AG366&gt;0,分岐管理シート!AG366&lt;24),"","error"))</f>
        <v/>
      </c>
      <c r="CC366" s="283"/>
      <c r="CD366" s="283" t="str">
        <f>IF(F366="","",IF(OR(分岐管理シート!AI366&lt;14,分岐管理シート!AI366&gt;25,分岐管理シート!AI366&gt;分岐管理シート!AJ366,分岐管理シート!AI366&gt;分岐管理シート!AK366),"error",""))</f>
        <v/>
      </c>
      <c r="CE366" s="283" t="str">
        <f>IF(F366="","",IF(OR(分岐管理シート!AJ366&lt;14,分岐管理シート!AJ366&gt;25,分岐管理シート!AJ366&lt;分岐管理シート!AI366,分岐管理シート!AJ366&gt;分岐管理シート!AK366),"error",""))</f>
        <v/>
      </c>
      <c r="CF366" s="282" t="str">
        <f>IF(F366="","",IF(OR(分岐管理シート!AK366&lt;14,分岐管理シート!AK366&gt;26,分岐管理シート!AK366&lt;分岐管理シート!AI366,分岐管理シート!AK366&lt;分岐管理シート!AJ366),"error",""))</f>
        <v/>
      </c>
      <c r="CG366" s="283" t="str">
        <f>IF(F366="","",IF(AND(AD366="－",分岐管理シート!AK366&gt;25),"error",""))</f>
        <v/>
      </c>
      <c r="CH366" s="283"/>
      <c r="CI366" s="278" t="str">
        <f>IF(F366="","",IF(分岐管理シート!AM366&lt;1,"error",""))</f>
        <v/>
      </c>
      <c r="CJ366" s="283" t="str">
        <f>IF(F366="","",IF(分岐管理シート!AN366&lt;1,"error",""))</f>
        <v/>
      </c>
      <c r="CK366" s="287" t="str">
        <f t="shared" si="52"/>
        <v/>
      </c>
      <c r="CL366" s="283" t="str">
        <f>IF(F366="","",IF(AND(SUM(分岐管理シート!AO366:AR366)&gt;180,分岐管理シート!AS366&lt;1),"error",""))</f>
        <v/>
      </c>
      <c r="CM366" s="283" t="str">
        <f>IF(F366="","",IF(AND(分岐管理シート!D366=1,分岐管理シート!BB366&gt;0,分岐管理シート!BB366&lt;7),"","error"))</f>
        <v/>
      </c>
      <c r="CN366" s="286"/>
      <c r="CO366" s="283" t="str">
        <f>IF(分岐管理シート!BP366=0,"","error")</f>
        <v/>
      </c>
      <c r="CP366" s="340" t="str">
        <f>IF(AND(F366="",SUM(分岐管理シート!D366:BB366)&gt;0),"error","")</f>
        <v/>
      </c>
    </row>
    <row r="367" spans="1:94" ht="55.05" customHeight="1">
      <c r="A367" s="29"/>
      <c r="B367" s="30"/>
      <c r="C367" s="130">
        <v>295</v>
      </c>
      <c r="D367" s="386"/>
      <c r="E367" s="386"/>
      <c r="F367" s="174"/>
      <c r="G367" s="174"/>
      <c r="H367" s="173"/>
      <c r="I367" s="174"/>
      <c r="J367" s="173"/>
      <c r="K367" s="174"/>
      <c r="L367" s="174"/>
      <c r="M367" s="174"/>
      <c r="N367" s="387"/>
      <c r="O367" s="174"/>
      <c r="P367" s="398"/>
      <c r="Q367" s="388"/>
      <c r="R367" s="389">
        <f t="shared" si="44"/>
        <v>0</v>
      </c>
      <c r="S367" s="390">
        <f t="shared" si="54"/>
        <v>0</v>
      </c>
      <c r="T367" s="391"/>
      <c r="U367" s="458"/>
      <c r="V367" s="458"/>
      <c r="W367" s="458"/>
      <c r="X367" s="458"/>
      <c r="Y367" s="391"/>
      <c r="Z367" s="391"/>
      <c r="AA367" s="173"/>
      <c r="AB367" s="174"/>
      <c r="AC367" s="392"/>
      <c r="AD367" s="392"/>
      <c r="AE367" s="392"/>
      <c r="AF367" s="393"/>
      <c r="AG367" s="393"/>
      <c r="AH367" s="393"/>
      <c r="AI367" s="173"/>
      <c r="AJ367" s="173"/>
      <c r="AK367" s="173"/>
      <c r="AL367" s="394"/>
      <c r="AM367" s="173"/>
      <c r="AN367" s="173"/>
      <c r="AO367" s="387"/>
      <c r="AP367" s="174"/>
      <c r="AQ367" s="174"/>
      <c r="AR367" s="174"/>
      <c r="AS367" s="395"/>
      <c r="AT367" s="396"/>
      <c r="AU367" s="396"/>
      <c r="AV367" s="396"/>
      <c r="AW367" s="396"/>
      <c r="AX367" s="396"/>
      <c r="AY367" s="396"/>
      <c r="AZ367" s="396"/>
      <c r="BA367" s="396"/>
      <c r="BB367" s="397"/>
      <c r="BC367" s="395"/>
      <c r="BD367" s="395"/>
      <c r="BE367" s="281" t="str">
        <f>IF(F367="","",IF(分岐管理シート!D367=1,"","error"))</f>
        <v/>
      </c>
      <c r="BF367" s="282" t="str">
        <f>IF(F367="","",IF(分岐管理シート!E367&gt;0,"","error"))</f>
        <v/>
      </c>
      <c r="BG367" s="283" t="str">
        <f>IF(F367="","",IF(分岐管理シート!G367=0,"error",""))</f>
        <v/>
      </c>
      <c r="BH367" s="283" t="str">
        <f>IF(F367="","",IF(分岐管理シート!H367=0,"error",""))</f>
        <v/>
      </c>
      <c r="BI367" s="284" t="str">
        <f>IF(F367="","",IF(分岐管理シート!I367=2,"","error"))</f>
        <v/>
      </c>
      <c r="BJ367" s="283" t="str">
        <f t="shared" si="45"/>
        <v/>
      </c>
      <c r="BK367" s="283" t="str">
        <f t="shared" si="46"/>
        <v/>
      </c>
      <c r="BL367" s="283" t="str">
        <f>IF(F367="","",IF(AND(分岐管理シート!D367=1,分岐管理シート!K367=1),"","error"))</f>
        <v/>
      </c>
      <c r="BM367" s="281" t="str">
        <f>IF(F367="","",IF(分岐管理シート!L367=2,"","error"))</f>
        <v/>
      </c>
      <c r="BN367" s="283" t="str">
        <f>IF(F367="","",IF(分岐管理シート!M367&lt;1,"error",""))</f>
        <v/>
      </c>
      <c r="BO367" s="283" t="str">
        <f>IF(F367="","",IF(AND(D367="R7_補正",分岐管理シート!M367&lt;12,分岐管理シート!M367&gt;0),"","error"))</f>
        <v/>
      </c>
      <c r="BP367" s="283" t="str">
        <f>IF(AND(分岐管理シート!M367&lt;&gt;1,SUM(分岐管理シート!N367:P367)&gt;0),"error","")</f>
        <v/>
      </c>
      <c r="BQ367" s="282" t="str">
        <f>IF(OR(AND(分岐管理シート!N367=0,OR(分岐管理シート!O367&lt;&gt;0,分岐管理シート!P367&lt;&gt;0)),AND(分岐管理シート!O367=0,分岐管理シート!P367&lt;&gt;0)),"error","")</f>
        <v/>
      </c>
      <c r="BR367" s="285" t="str" cm="1">
        <f t="array" ref="BR367">IF(SUMPRODUCT(COUNTIF(N367:P367,N367:P367))&gt;COUNTA(N367:P367),"error","")</f>
        <v/>
      </c>
      <c r="BS367" s="283" t="str">
        <f t="shared" si="47"/>
        <v/>
      </c>
      <c r="BT367" s="283" t="str">
        <f t="shared" si="48"/>
        <v/>
      </c>
      <c r="BU367" s="283" t="str">
        <f t="shared" si="49"/>
        <v/>
      </c>
      <c r="BV367" s="283" t="str">
        <f t="shared" si="50"/>
        <v/>
      </c>
      <c r="BW367" s="283" t="str">
        <f t="shared" si="53"/>
        <v/>
      </c>
      <c r="BX367" s="283" t="str">
        <f t="shared" si="51"/>
        <v/>
      </c>
      <c r="BY367" s="283" t="str">
        <f>IF(F367="","",IF(PRODUCT(分岐管理シート!AB367:'分岐管理シート'!AE367)=0,"error",""))</f>
        <v/>
      </c>
      <c r="BZ367" s="278" t="str">
        <f>IF(F367="","",IF(AND(AE367="○",分岐管理シート!AF367=0),"error",""))</f>
        <v/>
      </c>
      <c r="CA367" s="283" t="str">
        <f>IF(F367="","",IF(AND(分岐管理シート!AE367&lt;2,実施計画様式!AF367&lt;&gt;""),"error",""))</f>
        <v/>
      </c>
      <c r="CB367" s="282" t="str">
        <f>IF(F367="","",IF(AND(分岐管理シート!D367=1,分岐管理シート!AG367&gt;0,分岐管理シート!AG367&lt;24),"","error"))</f>
        <v/>
      </c>
      <c r="CC367" s="283"/>
      <c r="CD367" s="283" t="str">
        <f>IF(F367="","",IF(OR(分岐管理シート!AI367&lt;14,分岐管理シート!AI367&gt;25,分岐管理シート!AI367&gt;分岐管理シート!AJ367,分岐管理シート!AI367&gt;分岐管理シート!AK367),"error",""))</f>
        <v/>
      </c>
      <c r="CE367" s="283" t="str">
        <f>IF(F367="","",IF(OR(分岐管理シート!AJ367&lt;14,分岐管理シート!AJ367&gt;25,分岐管理シート!AJ367&lt;分岐管理シート!AI367,分岐管理シート!AJ367&gt;分岐管理シート!AK367),"error",""))</f>
        <v/>
      </c>
      <c r="CF367" s="282" t="str">
        <f>IF(F367="","",IF(OR(分岐管理シート!AK367&lt;14,分岐管理シート!AK367&gt;26,分岐管理シート!AK367&lt;分岐管理シート!AI367,分岐管理シート!AK367&lt;分岐管理シート!AJ367),"error",""))</f>
        <v/>
      </c>
      <c r="CG367" s="283" t="str">
        <f>IF(F367="","",IF(AND(AD367="－",分岐管理シート!AK367&gt;25),"error",""))</f>
        <v/>
      </c>
      <c r="CH367" s="283"/>
      <c r="CI367" s="278" t="str">
        <f>IF(F367="","",IF(分岐管理シート!AM367&lt;1,"error",""))</f>
        <v/>
      </c>
      <c r="CJ367" s="283" t="str">
        <f>IF(F367="","",IF(分岐管理シート!AN367&lt;1,"error",""))</f>
        <v/>
      </c>
      <c r="CK367" s="287" t="str">
        <f t="shared" si="52"/>
        <v/>
      </c>
      <c r="CL367" s="283" t="str">
        <f>IF(F367="","",IF(AND(SUM(分岐管理シート!AO367:AR367)&gt;180,分岐管理シート!AS367&lt;1),"error",""))</f>
        <v/>
      </c>
      <c r="CM367" s="283" t="str">
        <f>IF(F367="","",IF(AND(分岐管理シート!D367=1,分岐管理シート!BB367&gt;0,分岐管理シート!BB367&lt;7),"","error"))</f>
        <v/>
      </c>
      <c r="CN367" s="286"/>
      <c r="CO367" s="283" t="str">
        <f>IF(分岐管理シート!BP367=0,"","error")</f>
        <v/>
      </c>
      <c r="CP367" s="340" t="str">
        <f>IF(AND(F367="",SUM(分岐管理シート!D367:BB367)&gt;0),"error","")</f>
        <v/>
      </c>
    </row>
    <row r="368" spans="1:94" ht="55.05" customHeight="1">
      <c r="A368" s="29"/>
      <c r="B368" s="30"/>
      <c r="C368" s="130">
        <v>296</v>
      </c>
      <c r="D368" s="386"/>
      <c r="E368" s="386"/>
      <c r="F368" s="174"/>
      <c r="G368" s="174"/>
      <c r="H368" s="173"/>
      <c r="I368" s="174"/>
      <c r="J368" s="173"/>
      <c r="K368" s="174"/>
      <c r="L368" s="174"/>
      <c r="M368" s="174"/>
      <c r="N368" s="387"/>
      <c r="O368" s="174"/>
      <c r="P368" s="174"/>
      <c r="Q368" s="388"/>
      <c r="R368" s="389">
        <f t="shared" si="44"/>
        <v>0</v>
      </c>
      <c r="S368" s="390">
        <f t="shared" si="54"/>
        <v>0</v>
      </c>
      <c r="T368" s="391"/>
      <c r="U368" s="458"/>
      <c r="V368" s="458"/>
      <c r="W368" s="458"/>
      <c r="X368" s="458"/>
      <c r="Y368" s="391"/>
      <c r="Z368" s="391"/>
      <c r="AA368" s="173"/>
      <c r="AB368" s="174"/>
      <c r="AC368" s="392"/>
      <c r="AD368" s="392"/>
      <c r="AE368" s="392"/>
      <c r="AF368" s="393"/>
      <c r="AG368" s="393"/>
      <c r="AH368" s="393"/>
      <c r="AI368" s="173"/>
      <c r="AJ368" s="173"/>
      <c r="AK368" s="173"/>
      <c r="AL368" s="394"/>
      <c r="AM368" s="173"/>
      <c r="AN368" s="173"/>
      <c r="AO368" s="387"/>
      <c r="AP368" s="174"/>
      <c r="AQ368" s="174"/>
      <c r="AR368" s="174"/>
      <c r="AS368" s="395"/>
      <c r="AT368" s="396"/>
      <c r="AU368" s="396"/>
      <c r="AV368" s="396"/>
      <c r="AW368" s="396"/>
      <c r="AX368" s="396"/>
      <c r="AY368" s="396"/>
      <c r="AZ368" s="396"/>
      <c r="BA368" s="396"/>
      <c r="BB368" s="397"/>
      <c r="BC368" s="395"/>
      <c r="BD368" s="395"/>
      <c r="BE368" s="281" t="str">
        <f>IF(F368="","",IF(分岐管理シート!D368=1,"","error"))</f>
        <v/>
      </c>
      <c r="BF368" s="282" t="str">
        <f>IF(F368="","",IF(分岐管理シート!E368&gt;0,"","error"))</f>
        <v/>
      </c>
      <c r="BG368" s="283" t="str">
        <f>IF(F368="","",IF(分岐管理シート!G368=0,"error",""))</f>
        <v/>
      </c>
      <c r="BH368" s="283" t="str">
        <f>IF(F368="","",IF(分岐管理シート!H368=0,"error",""))</f>
        <v/>
      </c>
      <c r="BI368" s="284" t="str">
        <f>IF(F368="","",IF(分岐管理シート!I368=2,"","error"))</f>
        <v/>
      </c>
      <c r="BJ368" s="283" t="str">
        <f t="shared" si="45"/>
        <v/>
      </c>
      <c r="BK368" s="283" t="str">
        <f t="shared" si="46"/>
        <v/>
      </c>
      <c r="BL368" s="283" t="str">
        <f>IF(F368="","",IF(AND(分岐管理シート!D368=1,分岐管理シート!K368=1),"","error"))</f>
        <v/>
      </c>
      <c r="BM368" s="281" t="str">
        <f>IF(F368="","",IF(分岐管理シート!L368=2,"","error"))</f>
        <v/>
      </c>
      <c r="BN368" s="283" t="str">
        <f>IF(F368="","",IF(分岐管理シート!M368&lt;1,"error",""))</f>
        <v/>
      </c>
      <c r="BO368" s="283" t="str">
        <f>IF(F368="","",IF(AND(D368="R7_補正",分岐管理シート!M368&lt;12,分岐管理シート!M368&gt;0),"","error"))</f>
        <v/>
      </c>
      <c r="BP368" s="283" t="str">
        <f>IF(AND(分岐管理シート!M368&lt;&gt;1,SUM(分岐管理シート!N368:P368)&gt;0),"error","")</f>
        <v/>
      </c>
      <c r="BQ368" s="282" t="str">
        <f>IF(OR(AND(分岐管理シート!N368=0,OR(分岐管理シート!O368&lt;&gt;0,分岐管理シート!P368&lt;&gt;0)),AND(分岐管理シート!O368=0,分岐管理シート!P368&lt;&gt;0)),"error","")</f>
        <v/>
      </c>
      <c r="BR368" s="285" t="str" cm="1">
        <f t="array" ref="BR368">IF(SUMPRODUCT(COUNTIF(N368:P368,N368:P368))&gt;COUNTA(N368:P368),"error","")</f>
        <v/>
      </c>
      <c r="BS368" s="283" t="str">
        <f t="shared" si="47"/>
        <v/>
      </c>
      <c r="BT368" s="283" t="str">
        <f t="shared" si="48"/>
        <v/>
      </c>
      <c r="BU368" s="283" t="str">
        <f t="shared" si="49"/>
        <v/>
      </c>
      <c r="BV368" s="283" t="str">
        <f t="shared" si="50"/>
        <v/>
      </c>
      <c r="BW368" s="283" t="str">
        <f t="shared" si="53"/>
        <v/>
      </c>
      <c r="BX368" s="283" t="str">
        <f t="shared" si="51"/>
        <v/>
      </c>
      <c r="BY368" s="283" t="str">
        <f>IF(F368="","",IF(PRODUCT(分岐管理シート!AB368:'分岐管理シート'!AE368)=0,"error",""))</f>
        <v/>
      </c>
      <c r="BZ368" s="278" t="str">
        <f>IF(F368="","",IF(AND(AE368="○",分岐管理シート!AF368=0),"error",""))</f>
        <v/>
      </c>
      <c r="CA368" s="283" t="str">
        <f>IF(F368="","",IF(AND(分岐管理シート!AE368&lt;2,実施計画様式!AF368&lt;&gt;""),"error",""))</f>
        <v/>
      </c>
      <c r="CB368" s="282" t="str">
        <f>IF(F368="","",IF(AND(分岐管理シート!D368=1,分岐管理シート!AG368&gt;0,分岐管理シート!AG368&lt;24),"","error"))</f>
        <v/>
      </c>
      <c r="CC368" s="283"/>
      <c r="CD368" s="283" t="str">
        <f>IF(F368="","",IF(OR(分岐管理シート!AI368&lt;14,分岐管理シート!AI368&gt;25,分岐管理シート!AI368&gt;分岐管理シート!AJ368,分岐管理シート!AI368&gt;分岐管理シート!AK368),"error",""))</f>
        <v/>
      </c>
      <c r="CE368" s="283" t="str">
        <f>IF(F368="","",IF(OR(分岐管理シート!AJ368&lt;14,分岐管理シート!AJ368&gt;25,分岐管理シート!AJ368&lt;分岐管理シート!AI368,分岐管理シート!AJ368&gt;分岐管理シート!AK368),"error",""))</f>
        <v/>
      </c>
      <c r="CF368" s="282" t="str">
        <f>IF(F368="","",IF(OR(分岐管理シート!AK368&lt;14,分岐管理シート!AK368&gt;26,分岐管理シート!AK368&lt;分岐管理シート!AI368,分岐管理シート!AK368&lt;分岐管理シート!AJ368),"error",""))</f>
        <v/>
      </c>
      <c r="CG368" s="283" t="str">
        <f>IF(F368="","",IF(AND(AD368="－",分岐管理シート!AK368&gt;25),"error",""))</f>
        <v/>
      </c>
      <c r="CH368" s="283"/>
      <c r="CI368" s="278" t="str">
        <f>IF(F368="","",IF(分岐管理シート!AM368&lt;1,"error",""))</f>
        <v/>
      </c>
      <c r="CJ368" s="283" t="str">
        <f>IF(F368="","",IF(分岐管理シート!AN368&lt;1,"error",""))</f>
        <v/>
      </c>
      <c r="CK368" s="287" t="str">
        <f t="shared" si="52"/>
        <v/>
      </c>
      <c r="CL368" s="283" t="str">
        <f>IF(F368="","",IF(AND(SUM(分岐管理シート!AO368:AR368)&gt;180,分岐管理シート!AS368&lt;1),"error",""))</f>
        <v/>
      </c>
      <c r="CM368" s="283" t="str">
        <f>IF(F368="","",IF(AND(分岐管理シート!D368=1,分岐管理シート!BB368&gt;0,分岐管理シート!BB368&lt;7),"","error"))</f>
        <v/>
      </c>
      <c r="CN368" s="286"/>
      <c r="CO368" s="283" t="str">
        <f>IF(分岐管理シート!BP368=0,"","error")</f>
        <v/>
      </c>
      <c r="CP368" s="340" t="str">
        <f>IF(AND(F368="",SUM(分岐管理シート!D368:BB368)&gt;0),"error","")</f>
        <v/>
      </c>
    </row>
    <row r="369" spans="1:94" ht="55.05" customHeight="1">
      <c r="A369" s="29"/>
      <c r="B369" s="30"/>
      <c r="C369" s="130">
        <v>297</v>
      </c>
      <c r="D369" s="386"/>
      <c r="E369" s="386"/>
      <c r="F369" s="174"/>
      <c r="G369" s="174"/>
      <c r="H369" s="173"/>
      <c r="I369" s="174"/>
      <c r="J369" s="173"/>
      <c r="K369" s="174"/>
      <c r="L369" s="174"/>
      <c r="M369" s="174"/>
      <c r="N369" s="387"/>
      <c r="O369" s="174"/>
      <c r="P369" s="174"/>
      <c r="Q369" s="388"/>
      <c r="R369" s="389">
        <f t="shared" si="44"/>
        <v>0</v>
      </c>
      <c r="S369" s="390">
        <f t="shared" si="54"/>
        <v>0</v>
      </c>
      <c r="T369" s="391"/>
      <c r="U369" s="458"/>
      <c r="V369" s="458"/>
      <c r="W369" s="458"/>
      <c r="X369" s="458"/>
      <c r="Y369" s="391"/>
      <c r="Z369" s="391"/>
      <c r="AA369" s="173"/>
      <c r="AB369" s="174"/>
      <c r="AC369" s="392"/>
      <c r="AD369" s="392"/>
      <c r="AE369" s="392"/>
      <c r="AF369" s="393"/>
      <c r="AG369" s="393"/>
      <c r="AH369" s="393"/>
      <c r="AI369" s="173"/>
      <c r="AJ369" s="173"/>
      <c r="AK369" s="173"/>
      <c r="AL369" s="394"/>
      <c r="AM369" s="173"/>
      <c r="AN369" s="173"/>
      <c r="AO369" s="387"/>
      <c r="AP369" s="174"/>
      <c r="AQ369" s="174"/>
      <c r="AR369" s="174"/>
      <c r="AS369" s="395"/>
      <c r="AT369" s="396"/>
      <c r="AU369" s="396"/>
      <c r="AV369" s="396"/>
      <c r="AW369" s="396"/>
      <c r="AX369" s="396"/>
      <c r="AY369" s="396"/>
      <c r="AZ369" s="396"/>
      <c r="BA369" s="396"/>
      <c r="BB369" s="397"/>
      <c r="BC369" s="395"/>
      <c r="BD369" s="395"/>
      <c r="BE369" s="281" t="str">
        <f>IF(F369="","",IF(分岐管理シート!D369=1,"","error"))</f>
        <v/>
      </c>
      <c r="BF369" s="282" t="str">
        <f>IF(F369="","",IF(分岐管理シート!E369&gt;0,"","error"))</f>
        <v/>
      </c>
      <c r="BG369" s="283" t="str">
        <f>IF(F369="","",IF(分岐管理シート!G369=0,"error",""))</f>
        <v/>
      </c>
      <c r="BH369" s="283" t="str">
        <f>IF(F369="","",IF(分岐管理シート!H369=0,"error",""))</f>
        <v/>
      </c>
      <c r="BI369" s="284" t="str">
        <f>IF(F369="","",IF(分岐管理シート!I369=2,"","error"))</f>
        <v/>
      </c>
      <c r="BJ369" s="283" t="str">
        <f t="shared" si="45"/>
        <v/>
      </c>
      <c r="BK369" s="283" t="str">
        <f t="shared" si="46"/>
        <v/>
      </c>
      <c r="BL369" s="283" t="str">
        <f>IF(F369="","",IF(AND(分岐管理シート!D369=1,分岐管理シート!K369=1),"","error"))</f>
        <v/>
      </c>
      <c r="BM369" s="281" t="str">
        <f>IF(F369="","",IF(分岐管理シート!L369=2,"","error"))</f>
        <v/>
      </c>
      <c r="BN369" s="283" t="str">
        <f>IF(F369="","",IF(分岐管理シート!M369&lt;1,"error",""))</f>
        <v/>
      </c>
      <c r="BO369" s="283" t="str">
        <f>IF(F369="","",IF(AND(D369="R7_補正",分岐管理シート!M369&lt;12,分岐管理シート!M369&gt;0),"","error"))</f>
        <v/>
      </c>
      <c r="BP369" s="283" t="str">
        <f>IF(AND(分岐管理シート!M369&lt;&gt;1,SUM(分岐管理シート!N369:P369)&gt;0),"error","")</f>
        <v/>
      </c>
      <c r="BQ369" s="282" t="str">
        <f>IF(OR(AND(分岐管理シート!N369=0,OR(分岐管理シート!O369&lt;&gt;0,分岐管理シート!P369&lt;&gt;0)),AND(分岐管理シート!O369=0,分岐管理シート!P369&lt;&gt;0)),"error","")</f>
        <v/>
      </c>
      <c r="BR369" s="285" t="str" cm="1">
        <f t="array" ref="BR369">IF(SUMPRODUCT(COUNTIF(N369:P369,N369:P369))&gt;COUNTA(N369:P369),"error","")</f>
        <v/>
      </c>
      <c r="BS369" s="283" t="str">
        <f t="shared" si="47"/>
        <v/>
      </c>
      <c r="BT369" s="283" t="str">
        <f t="shared" si="48"/>
        <v/>
      </c>
      <c r="BU369" s="283" t="str">
        <f t="shared" si="49"/>
        <v/>
      </c>
      <c r="BV369" s="283" t="str">
        <f t="shared" si="50"/>
        <v/>
      </c>
      <c r="BW369" s="283" t="str">
        <f t="shared" si="53"/>
        <v/>
      </c>
      <c r="BX369" s="283" t="str">
        <f t="shared" si="51"/>
        <v/>
      </c>
      <c r="BY369" s="283" t="str">
        <f>IF(F369="","",IF(PRODUCT(分岐管理シート!AB369:'分岐管理シート'!AE369)=0,"error",""))</f>
        <v/>
      </c>
      <c r="BZ369" s="278" t="str">
        <f>IF(F369="","",IF(AND(AE369="○",分岐管理シート!AF369=0),"error",""))</f>
        <v/>
      </c>
      <c r="CA369" s="283" t="str">
        <f>IF(F369="","",IF(AND(分岐管理シート!AE369&lt;2,実施計画様式!AF369&lt;&gt;""),"error",""))</f>
        <v/>
      </c>
      <c r="CB369" s="282" t="str">
        <f>IF(F369="","",IF(AND(分岐管理シート!D369=1,分岐管理シート!AG369&gt;0,分岐管理シート!AG369&lt;24),"","error"))</f>
        <v/>
      </c>
      <c r="CC369" s="283"/>
      <c r="CD369" s="283" t="str">
        <f>IF(F369="","",IF(OR(分岐管理シート!AI369&lt;14,分岐管理シート!AI369&gt;25,分岐管理シート!AI369&gt;分岐管理シート!AJ369,分岐管理シート!AI369&gt;分岐管理シート!AK369),"error",""))</f>
        <v/>
      </c>
      <c r="CE369" s="283" t="str">
        <f>IF(F369="","",IF(OR(分岐管理シート!AJ369&lt;14,分岐管理シート!AJ369&gt;25,分岐管理シート!AJ369&lt;分岐管理シート!AI369,分岐管理シート!AJ369&gt;分岐管理シート!AK369),"error",""))</f>
        <v/>
      </c>
      <c r="CF369" s="282" t="str">
        <f>IF(F369="","",IF(OR(分岐管理シート!AK369&lt;14,分岐管理シート!AK369&gt;26,分岐管理シート!AK369&lt;分岐管理シート!AI369,分岐管理シート!AK369&lt;分岐管理シート!AJ369),"error",""))</f>
        <v/>
      </c>
      <c r="CG369" s="283" t="str">
        <f>IF(F369="","",IF(AND(AD369="－",分岐管理シート!AK369&gt;25),"error",""))</f>
        <v/>
      </c>
      <c r="CH369" s="283"/>
      <c r="CI369" s="278" t="str">
        <f>IF(F369="","",IF(分岐管理シート!AM369&lt;1,"error",""))</f>
        <v/>
      </c>
      <c r="CJ369" s="283" t="str">
        <f>IF(F369="","",IF(分岐管理シート!AN369&lt;1,"error",""))</f>
        <v/>
      </c>
      <c r="CK369" s="287" t="str">
        <f t="shared" si="52"/>
        <v/>
      </c>
      <c r="CL369" s="283" t="str">
        <f>IF(F369="","",IF(AND(SUM(分岐管理シート!AO369:AR369)&gt;180,分岐管理シート!AS369&lt;1),"error",""))</f>
        <v/>
      </c>
      <c r="CM369" s="283" t="str">
        <f>IF(F369="","",IF(AND(分岐管理シート!D369=1,分岐管理シート!BB369&gt;0,分岐管理シート!BB369&lt;7),"","error"))</f>
        <v/>
      </c>
      <c r="CN369" s="286"/>
      <c r="CO369" s="283" t="str">
        <f>IF(分岐管理シート!BP369=0,"","error")</f>
        <v/>
      </c>
      <c r="CP369" s="340" t="str">
        <f>IF(AND(F369="",SUM(分岐管理シート!D369:BB369)&gt;0),"error","")</f>
        <v/>
      </c>
    </row>
    <row r="370" spans="1:94" ht="55.05" customHeight="1">
      <c r="A370" s="29"/>
      <c r="B370" s="30"/>
      <c r="C370" s="130">
        <v>298</v>
      </c>
      <c r="D370" s="386"/>
      <c r="E370" s="386"/>
      <c r="F370" s="174"/>
      <c r="G370" s="174"/>
      <c r="H370" s="173"/>
      <c r="I370" s="174"/>
      <c r="J370" s="173"/>
      <c r="K370" s="174"/>
      <c r="L370" s="174"/>
      <c r="M370" s="174"/>
      <c r="N370" s="387"/>
      <c r="O370" s="174"/>
      <c r="P370" s="398"/>
      <c r="Q370" s="388"/>
      <c r="R370" s="389">
        <f t="shared" si="44"/>
        <v>0</v>
      </c>
      <c r="S370" s="390">
        <f t="shared" si="54"/>
        <v>0</v>
      </c>
      <c r="T370" s="391"/>
      <c r="U370" s="458"/>
      <c r="V370" s="458"/>
      <c r="W370" s="458"/>
      <c r="X370" s="458"/>
      <c r="Y370" s="391"/>
      <c r="Z370" s="391"/>
      <c r="AA370" s="173"/>
      <c r="AB370" s="174"/>
      <c r="AC370" s="392"/>
      <c r="AD370" s="392"/>
      <c r="AE370" s="392"/>
      <c r="AF370" s="393"/>
      <c r="AG370" s="393"/>
      <c r="AH370" s="393"/>
      <c r="AI370" s="173"/>
      <c r="AJ370" s="173"/>
      <c r="AK370" s="173"/>
      <c r="AL370" s="394"/>
      <c r="AM370" s="173"/>
      <c r="AN370" s="173"/>
      <c r="AO370" s="387"/>
      <c r="AP370" s="174"/>
      <c r="AQ370" s="174"/>
      <c r="AR370" s="174"/>
      <c r="AS370" s="395"/>
      <c r="AT370" s="396"/>
      <c r="AU370" s="396"/>
      <c r="AV370" s="396"/>
      <c r="AW370" s="396"/>
      <c r="AX370" s="396"/>
      <c r="AY370" s="396"/>
      <c r="AZ370" s="396"/>
      <c r="BA370" s="396"/>
      <c r="BB370" s="397"/>
      <c r="BC370" s="395"/>
      <c r="BD370" s="395"/>
      <c r="BE370" s="281" t="str">
        <f>IF(F370="","",IF(分岐管理シート!D370=1,"","error"))</f>
        <v/>
      </c>
      <c r="BF370" s="282" t="str">
        <f>IF(F370="","",IF(分岐管理シート!E370&gt;0,"","error"))</f>
        <v/>
      </c>
      <c r="BG370" s="283" t="str">
        <f>IF(F370="","",IF(分岐管理シート!G370=0,"error",""))</f>
        <v/>
      </c>
      <c r="BH370" s="283" t="str">
        <f>IF(F370="","",IF(分岐管理シート!H370=0,"error",""))</f>
        <v/>
      </c>
      <c r="BI370" s="284" t="str">
        <f>IF(F370="","",IF(分岐管理シート!I370=2,"","error"))</f>
        <v/>
      </c>
      <c r="BJ370" s="283" t="str">
        <f t="shared" si="45"/>
        <v/>
      </c>
      <c r="BK370" s="283" t="str">
        <f t="shared" si="46"/>
        <v/>
      </c>
      <c r="BL370" s="283" t="str">
        <f>IF(F370="","",IF(AND(分岐管理シート!D370=1,分岐管理シート!K370=1),"","error"))</f>
        <v/>
      </c>
      <c r="BM370" s="281" t="str">
        <f>IF(F370="","",IF(分岐管理シート!L370=2,"","error"))</f>
        <v/>
      </c>
      <c r="BN370" s="283" t="str">
        <f>IF(F370="","",IF(分岐管理シート!M370&lt;1,"error",""))</f>
        <v/>
      </c>
      <c r="BO370" s="283" t="str">
        <f>IF(F370="","",IF(AND(D370="R7_補正",分岐管理シート!M370&lt;12,分岐管理シート!M370&gt;0),"","error"))</f>
        <v/>
      </c>
      <c r="BP370" s="283" t="str">
        <f>IF(AND(分岐管理シート!M370&lt;&gt;1,SUM(分岐管理シート!N370:P370)&gt;0),"error","")</f>
        <v/>
      </c>
      <c r="BQ370" s="282" t="str">
        <f>IF(OR(AND(分岐管理シート!N370=0,OR(分岐管理シート!O370&lt;&gt;0,分岐管理シート!P370&lt;&gt;0)),AND(分岐管理シート!O370=0,分岐管理シート!P370&lt;&gt;0)),"error","")</f>
        <v/>
      </c>
      <c r="BR370" s="285" t="str" cm="1">
        <f t="array" ref="BR370">IF(SUMPRODUCT(COUNTIF(N370:P370,N370:P370))&gt;COUNTA(N370:P370),"error","")</f>
        <v/>
      </c>
      <c r="BS370" s="283" t="str">
        <f t="shared" si="47"/>
        <v/>
      </c>
      <c r="BT370" s="283" t="str">
        <f t="shared" si="48"/>
        <v/>
      </c>
      <c r="BU370" s="283" t="str">
        <f t="shared" si="49"/>
        <v/>
      </c>
      <c r="BV370" s="283" t="str">
        <f t="shared" si="50"/>
        <v/>
      </c>
      <c r="BW370" s="283" t="str">
        <f t="shared" si="53"/>
        <v/>
      </c>
      <c r="BX370" s="283" t="str">
        <f t="shared" si="51"/>
        <v/>
      </c>
      <c r="BY370" s="283" t="str">
        <f>IF(F370="","",IF(PRODUCT(分岐管理シート!AB370:'分岐管理シート'!AE370)=0,"error",""))</f>
        <v/>
      </c>
      <c r="BZ370" s="278" t="str">
        <f>IF(F370="","",IF(AND(AE370="○",分岐管理シート!AF370=0),"error",""))</f>
        <v/>
      </c>
      <c r="CA370" s="283" t="str">
        <f>IF(F370="","",IF(AND(分岐管理シート!AE370&lt;2,実施計画様式!AF370&lt;&gt;""),"error",""))</f>
        <v/>
      </c>
      <c r="CB370" s="282" t="str">
        <f>IF(F370="","",IF(AND(分岐管理シート!D370=1,分岐管理シート!AG370&gt;0,分岐管理シート!AG370&lt;24),"","error"))</f>
        <v/>
      </c>
      <c r="CC370" s="283"/>
      <c r="CD370" s="283" t="str">
        <f>IF(F370="","",IF(OR(分岐管理シート!AI370&lt;14,分岐管理シート!AI370&gt;25,分岐管理シート!AI370&gt;分岐管理シート!AJ370,分岐管理シート!AI370&gt;分岐管理シート!AK370),"error",""))</f>
        <v/>
      </c>
      <c r="CE370" s="283" t="str">
        <f>IF(F370="","",IF(OR(分岐管理シート!AJ370&lt;14,分岐管理シート!AJ370&gt;25,分岐管理シート!AJ370&lt;分岐管理シート!AI370,分岐管理シート!AJ370&gt;分岐管理シート!AK370),"error",""))</f>
        <v/>
      </c>
      <c r="CF370" s="282" t="str">
        <f>IF(F370="","",IF(OR(分岐管理シート!AK370&lt;14,分岐管理シート!AK370&gt;26,分岐管理シート!AK370&lt;分岐管理シート!AI370,分岐管理シート!AK370&lt;分岐管理シート!AJ370),"error",""))</f>
        <v/>
      </c>
      <c r="CG370" s="283" t="str">
        <f>IF(F370="","",IF(AND(AD370="－",分岐管理シート!AK370&gt;25),"error",""))</f>
        <v/>
      </c>
      <c r="CH370" s="283"/>
      <c r="CI370" s="278" t="str">
        <f>IF(F370="","",IF(分岐管理シート!AM370&lt;1,"error",""))</f>
        <v/>
      </c>
      <c r="CJ370" s="283" t="str">
        <f>IF(F370="","",IF(分岐管理シート!AN370&lt;1,"error",""))</f>
        <v/>
      </c>
      <c r="CK370" s="287" t="str">
        <f t="shared" si="52"/>
        <v/>
      </c>
      <c r="CL370" s="283" t="str">
        <f>IF(F370="","",IF(AND(SUM(分岐管理シート!AO370:AR370)&gt;180,分岐管理シート!AS370&lt;1),"error",""))</f>
        <v/>
      </c>
      <c r="CM370" s="283" t="str">
        <f>IF(F370="","",IF(AND(分岐管理シート!D370=1,分岐管理シート!BB370&gt;0,分岐管理シート!BB370&lt;7),"","error"))</f>
        <v/>
      </c>
      <c r="CN370" s="286"/>
      <c r="CO370" s="283" t="str">
        <f>IF(分岐管理シート!BP370=0,"","error")</f>
        <v/>
      </c>
      <c r="CP370" s="340" t="str">
        <f>IF(AND(F370="",SUM(分岐管理シート!D370:BB370)&gt;0),"error","")</f>
        <v/>
      </c>
    </row>
    <row r="371" spans="1:94" ht="55.05" customHeight="1">
      <c r="A371" s="29"/>
      <c r="B371" s="30"/>
      <c r="C371" s="130">
        <v>299</v>
      </c>
      <c r="D371" s="386"/>
      <c r="E371" s="386"/>
      <c r="F371" s="174"/>
      <c r="G371" s="174"/>
      <c r="H371" s="173"/>
      <c r="I371" s="174"/>
      <c r="J371" s="173"/>
      <c r="K371" s="174"/>
      <c r="L371" s="174"/>
      <c r="M371" s="174"/>
      <c r="N371" s="387"/>
      <c r="O371" s="174"/>
      <c r="P371" s="174"/>
      <c r="Q371" s="388"/>
      <c r="R371" s="389">
        <f t="shared" si="44"/>
        <v>0</v>
      </c>
      <c r="S371" s="390">
        <f t="shared" si="54"/>
        <v>0</v>
      </c>
      <c r="T371" s="391"/>
      <c r="U371" s="458"/>
      <c r="V371" s="458"/>
      <c r="W371" s="458"/>
      <c r="X371" s="458"/>
      <c r="Y371" s="391"/>
      <c r="Z371" s="391"/>
      <c r="AA371" s="173"/>
      <c r="AB371" s="174"/>
      <c r="AC371" s="392"/>
      <c r="AD371" s="392"/>
      <c r="AE371" s="392"/>
      <c r="AF371" s="393"/>
      <c r="AG371" s="393"/>
      <c r="AH371" s="393"/>
      <c r="AI371" s="173"/>
      <c r="AJ371" s="173"/>
      <c r="AK371" s="173"/>
      <c r="AL371" s="394"/>
      <c r="AM371" s="173"/>
      <c r="AN371" s="173"/>
      <c r="AO371" s="387"/>
      <c r="AP371" s="174"/>
      <c r="AQ371" s="174"/>
      <c r="AR371" s="174"/>
      <c r="AS371" s="395"/>
      <c r="AT371" s="396"/>
      <c r="AU371" s="396"/>
      <c r="AV371" s="396"/>
      <c r="AW371" s="396"/>
      <c r="AX371" s="396"/>
      <c r="AY371" s="396"/>
      <c r="AZ371" s="396"/>
      <c r="BA371" s="396"/>
      <c r="BB371" s="397"/>
      <c r="BC371" s="395"/>
      <c r="BD371" s="395"/>
      <c r="BE371" s="281" t="str">
        <f>IF(F371="","",IF(分岐管理シート!D371=1,"","error"))</f>
        <v/>
      </c>
      <c r="BF371" s="282" t="str">
        <f>IF(F371="","",IF(分岐管理シート!E371&gt;0,"","error"))</f>
        <v/>
      </c>
      <c r="BG371" s="283" t="str">
        <f>IF(F371="","",IF(分岐管理シート!G371=0,"error",""))</f>
        <v/>
      </c>
      <c r="BH371" s="283" t="str">
        <f>IF(F371="","",IF(分岐管理シート!H371=0,"error",""))</f>
        <v/>
      </c>
      <c r="BI371" s="284" t="str">
        <f>IF(F371="","",IF(分岐管理シート!I371=2,"","error"))</f>
        <v/>
      </c>
      <c r="BJ371" s="283" t="str">
        <f t="shared" si="45"/>
        <v/>
      </c>
      <c r="BK371" s="283" t="str">
        <f t="shared" si="46"/>
        <v/>
      </c>
      <c r="BL371" s="283" t="str">
        <f>IF(F371="","",IF(AND(分岐管理シート!D371=1,分岐管理シート!K371=1),"","error"))</f>
        <v/>
      </c>
      <c r="BM371" s="281" t="str">
        <f>IF(F371="","",IF(分岐管理シート!L371=2,"","error"))</f>
        <v/>
      </c>
      <c r="BN371" s="283" t="str">
        <f>IF(F371="","",IF(分岐管理シート!M371&lt;1,"error",""))</f>
        <v/>
      </c>
      <c r="BO371" s="283" t="str">
        <f>IF(F371="","",IF(AND(D371="R7_補正",分岐管理シート!M371&lt;12,分岐管理シート!M371&gt;0),"","error"))</f>
        <v/>
      </c>
      <c r="BP371" s="283" t="str">
        <f>IF(AND(分岐管理シート!M371&lt;&gt;1,SUM(分岐管理シート!N371:P371)&gt;0),"error","")</f>
        <v/>
      </c>
      <c r="BQ371" s="282" t="str">
        <f>IF(OR(AND(分岐管理シート!N371=0,OR(分岐管理シート!O371&lt;&gt;0,分岐管理シート!P371&lt;&gt;0)),AND(分岐管理シート!O371=0,分岐管理シート!P371&lt;&gt;0)),"error","")</f>
        <v/>
      </c>
      <c r="BR371" s="285" t="str" cm="1">
        <f t="array" ref="BR371">IF(SUMPRODUCT(COUNTIF(N371:P371,N371:P371))&gt;COUNTA(N371:P371),"error","")</f>
        <v/>
      </c>
      <c r="BS371" s="283" t="str">
        <f t="shared" si="47"/>
        <v/>
      </c>
      <c r="BT371" s="283" t="str">
        <f t="shared" si="48"/>
        <v/>
      </c>
      <c r="BU371" s="283" t="str">
        <f t="shared" si="49"/>
        <v/>
      </c>
      <c r="BV371" s="283" t="str">
        <f t="shared" si="50"/>
        <v/>
      </c>
      <c r="BW371" s="283" t="str">
        <f t="shared" si="53"/>
        <v/>
      </c>
      <c r="BX371" s="283" t="str">
        <f t="shared" si="51"/>
        <v/>
      </c>
      <c r="BY371" s="283" t="str">
        <f>IF(F371="","",IF(PRODUCT(分岐管理シート!AB371:'分岐管理シート'!AE371)=0,"error",""))</f>
        <v/>
      </c>
      <c r="BZ371" s="278" t="str">
        <f>IF(F371="","",IF(AND(AE371="○",分岐管理シート!AF371=0),"error",""))</f>
        <v/>
      </c>
      <c r="CA371" s="283" t="str">
        <f>IF(F371="","",IF(AND(分岐管理シート!AE371&lt;2,実施計画様式!AF371&lt;&gt;""),"error",""))</f>
        <v/>
      </c>
      <c r="CB371" s="282" t="str">
        <f>IF(F371="","",IF(AND(分岐管理シート!D371=1,分岐管理シート!AG371&gt;0,分岐管理シート!AG371&lt;24),"","error"))</f>
        <v/>
      </c>
      <c r="CC371" s="283"/>
      <c r="CD371" s="283" t="str">
        <f>IF(F371="","",IF(OR(分岐管理シート!AI371&lt;14,分岐管理シート!AI371&gt;25,分岐管理シート!AI371&gt;分岐管理シート!AJ371,分岐管理シート!AI371&gt;分岐管理シート!AK371),"error",""))</f>
        <v/>
      </c>
      <c r="CE371" s="283" t="str">
        <f>IF(F371="","",IF(OR(分岐管理シート!AJ371&lt;14,分岐管理シート!AJ371&gt;25,分岐管理シート!AJ371&lt;分岐管理シート!AI371,分岐管理シート!AJ371&gt;分岐管理シート!AK371),"error",""))</f>
        <v/>
      </c>
      <c r="CF371" s="282" t="str">
        <f>IF(F371="","",IF(OR(分岐管理シート!AK371&lt;14,分岐管理シート!AK371&gt;26,分岐管理シート!AK371&lt;分岐管理シート!AI371,分岐管理シート!AK371&lt;分岐管理シート!AJ371),"error",""))</f>
        <v/>
      </c>
      <c r="CG371" s="283" t="str">
        <f>IF(F371="","",IF(AND(AD371="－",分岐管理シート!AK371&gt;25),"error",""))</f>
        <v/>
      </c>
      <c r="CH371" s="283"/>
      <c r="CI371" s="278" t="str">
        <f>IF(F371="","",IF(分岐管理シート!AM371&lt;1,"error",""))</f>
        <v/>
      </c>
      <c r="CJ371" s="283" t="str">
        <f>IF(F371="","",IF(分岐管理シート!AN371&lt;1,"error",""))</f>
        <v/>
      </c>
      <c r="CK371" s="287" t="str">
        <f t="shared" si="52"/>
        <v/>
      </c>
      <c r="CL371" s="283" t="str">
        <f>IF(F371="","",IF(AND(SUM(分岐管理シート!AO371:AR371)&gt;180,分岐管理シート!AS371&lt;1),"error",""))</f>
        <v/>
      </c>
      <c r="CM371" s="283" t="str">
        <f>IF(F371="","",IF(AND(分岐管理シート!D371=1,分岐管理シート!BB371&gt;0,分岐管理シート!BB371&lt;7),"","error"))</f>
        <v/>
      </c>
      <c r="CN371" s="286"/>
      <c r="CO371" s="283" t="str">
        <f>IF(分岐管理シート!BP371=0,"","error")</f>
        <v/>
      </c>
      <c r="CP371" s="340" t="str">
        <f>IF(AND(F371="",SUM(分岐管理シート!D371:BB371)&gt;0),"error","")</f>
        <v/>
      </c>
    </row>
    <row r="372" spans="1:94" ht="55.05" customHeight="1">
      <c r="A372" s="29"/>
      <c r="B372" s="30"/>
      <c r="C372" s="130">
        <v>300</v>
      </c>
      <c r="D372" s="386"/>
      <c r="E372" s="386"/>
      <c r="F372" s="174"/>
      <c r="G372" s="174"/>
      <c r="H372" s="173"/>
      <c r="I372" s="174"/>
      <c r="J372" s="173"/>
      <c r="K372" s="174"/>
      <c r="L372" s="174"/>
      <c r="M372" s="174"/>
      <c r="N372" s="387"/>
      <c r="O372" s="174"/>
      <c r="P372" s="174"/>
      <c r="Q372" s="388"/>
      <c r="R372" s="389">
        <f t="shared" si="44"/>
        <v>0</v>
      </c>
      <c r="S372" s="390">
        <f t="shared" si="54"/>
        <v>0</v>
      </c>
      <c r="T372" s="391"/>
      <c r="U372" s="458"/>
      <c r="V372" s="458"/>
      <c r="W372" s="458"/>
      <c r="X372" s="458"/>
      <c r="Y372" s="391"/>
      <c r="Z372" s="391"/>
      <c r="AA372" s="173"/>
      <c r="AB372" s="174"/>
      <c r="AC372" s="392"/>
      <c r="AD372" s="392"/>
      <c r="AE372" s="392"/>
      <c r="AF372" s="393"/>
      <c r="AG372" s="393"/>
      <c r="AH372" s="393"/>
      <c r="AI372" s="173"/>
      <c r="AJ372" s="173"/>
      <c r="AK372" s="173"/>
      <c r="AL372" s="394"/>
      <c r="AM372" s="173"/>
      <c r="AN372" s="173"/>
      <c r="AO372" s="387"/>
      <c r="AP372" s="174"/>
      <c r="AQ372" s="174"/>
      <c r="AR372" s="174"/>
      <c r="AS372" s="395"/>
      <c r="AT372" s="396"/>
      <c r="AU372" s="396"/>
      <c r="AV372" s="396"/>
      <c r="AW372" s="396"/>
      <c r="AX372" s="396"/>
      <c r="AY372" s="396"/>
      <c r="AZ372" s="396"/>
      <c r="BA372" s="396"/>
      <c r="BB372" s="397"/>
      <c r="BC372" s="395"/>
      <c r="BD372" s="395"/>
      <c r="BE372" s="281" t="str">
        <f>IF(F372="","",IF(分岐管理シート!D372=1,"","error"))</f>
        <v/>
      </c>
      <c r="BF372" s="282" t="str">
        <f>IF(F372="","",IF(分岐管理シート!E372&gt;0,"","error"))</f>
        <v/>
      </c>
      <c r="BG372" s="283" t="str">
        <f>IF(F372="","",IF(分岐管理シート!G372=0,"error",""))</f>
        <v/>
      </c>
      <c r="BH372" s="283" t="str">
        <f>IF(F372="","",IF(分岐管理シート!H372=0,"error",""))</f>
        <v/>
      </c>
      <c r="BI372" s="284" t="str">
        <f>IF(F372="","",IF(分岐管理シート!I372=2,"","error"))</f>
        <v/>
      </c>
      <c r="BJ372" s="283" t="str">
        <f t="shared" si="45"/>
        <v/>
      </c>
      <c r="BK372" s="283" t="str">
        <f t="shared" si="46"/>
        <v/>
      </c>
      <c r="BL372" s="283" t="str">
        <f>IF(F372="","",IF(AND(分岐管理シート!D372=1,分岐管理シート!K372=1),"","error"))</f>
        <v/>
      </c>
      <c r="BM372" s="281" t="str">
        <f>IF(F372="","",IF(分岐管理シート!L372=2,"","error"))</f>
        <v/>
      </c>
      <c r="BN372" s="283" t="str">
        <f>IF(F372="","",IF(分岐管理シート!M372&lt;1,"error",""))</f>
        <v/>
      </c>
      <c r="BO372" s="283" t="str">
        <f>IF(F372="","",IF(AND(D372="R7_補正",分岐管理シート!M372&lt;12,分岐管理シート!M372&gt;0),"","error"))</f>
        <v/>
      </c>
      <c r="BP372" s="283" t="str">
        <f>IF(AND(分岐管理シート!M372&lt;&gt;1,SUM(分岐管理シート!N372:P372)&gt;0),"error","")</f>
        <v/>
      </c>
      <c r="BQ372" s="282" t="str">
        <f>IF(OR(AND(分岐管理シート!N372=0,OR(分岐管理シート!O372&lt;&gt;0,分岐管理シート!P372&lt;&gt;0)),AND(分岐管理シート!O372=0,分岐管理シート!P372&lt;&gt;0)),"error","")</f>
        <v/>
      </c>
      <c r="BR372" s="285" t="str" cm="1">
        <f t="array" ref="BR372">IF(SUMPRODUCT(COUNTIF(N372:P372,N372:P372))&gt;COUNTA(N372:P372),"error","")</f>
        <v/>
      </c>
      <c r="BS372" s="283" t="str">
        <f t="shared" si="47"/>
        <v/>
      </c>
      <c r="BT372" s="283" t="str">
        <f t="shared" si="48"/>
        <v/>
      </c>
      <c r="BU372" s="283" t="str">
        <f t="shared" si="49"/>
        <v/>
      </c>
      <c r="BV372" s="283" t="str">
        <f t="shared" si="50"/>
        <v/>
      </c>
      <c r="BW372" s="283" t="str">
        <f t="shared" si="53"/>
        <v/>
      </c>
      <c r="BX372" s="283" t="str">
        <f t="shared" si="51"/>
        <v/>
      </c>
      <c r="BY372" s="283" t="str">
        <f>IF(F372="","",IF(PRODUCT(分岐管理シート!AB372:'分岐管理シート'!AE372)=0,"error",""))</f>
        <v/>
      </c>
      <c r="BZ372" s="278" t="str">
        <f>IF(F372="","",IF(AND(AE372="○",分岐管理シート!AF372=0),"error",""))</f>
        <v/>
      </c>
      <c r="CA372" s="283" t="str">
        <f>IF(F372="","",IF(AND(分岐管理シート!AE372&lt;2,実施計画様式!AF372&lt;&gt;""),"error",""))</f>
        <v/>
      </c>
      <c r="CB372" s="282" t="str">
        <f>IF(F372="","",IF(AND(分岐管理シート!D372=1,分岐管理シート!AG372&gt;0,分岐管理シート!AG372&lt;24),"","error"))</f>
        <v/>
      </c>
      <c r="CC372" s="283"/>
      <c r="CD372" s="283" t="str">
        <f>IF(F372="","",IF(OR(分岐管理シート!AI372&lt;14,分岐管理シート!AI372&gt;25,分岐管理シート!AI372&gt;分岐管理シート!AJ372,分岐管理シート!AI372&gt;分岐管理シート!AK372),"error",""))</f>
        <v/>
      </c>
      <c r="CE372" s="283" t="str">
        <f>IF(F372="","",IF(OR(分岐管理シート!AJ372&lt;14,分岐管理シート!AJ372&gt;25,分岐管理シート!AJ372&lt;分岐管理シート!AI372,分岐管理シート!AJ372&gt;分岐管理シート!AK372),"error",""))</f>
        <v/>
      </c>
      <c r="CF372" s="282" t="str">
        <f>IF(F372="","",IF(OR(分岐管理シート!AK372&lt;14,分岐管理シート!AK372&gt;26,分岐管理シート!AK372&lt;分岐管理シート!AI372,分岐管理シート!AK372&lt;分岐管理シート!AJ372),"error",""))</f>
        <v/>
      </c>
      <c r="CG372" s="283" t="str">
        <f>IF(F372="","",IF(AND(AD372="－",分岐管理シート!AK372&gt;25),"error",""))</f>
        <v/>
      </c>
      <c r="CH372" s="283"/>
      <c r="CI372" s="278" t="str">
        <f>IF(F372="","",IF(分岐管理シート!AM372&lt;1,"error",""))</f>
        <v/>
      </c>
      <c r="CJ372" s="283" t="str">
        <f>IF(F372="","",IF(分岐管理シート!AN372&lt;1,"error",""))</f>
        <v/>
      </c>
      <c r="CK372" s="287" t="str">
        <f t="shared" si="52"/>
        <v/>
      </c>
      <c r="CL372" s="283" t="str">
        <f>IF(F372="","",IF(AND(SUM(分岐管理シート!AO372:AR372)&gt;180,分岐管理シート!AS372&lt;1),"error",""))</f>
        <v/>
      </c>
      <c r="CM372" s="283" t="str">
        <f>IF(F372="","",IF(AND(分岐管理シート!D372=1,分岐管理シート!BB372&gt;0,分岐管理シート!BB372&lt;7),"","error"))</f>
        <v/>
      </c>
      <c r="CN372" s="286"/>
      <c r="CO372" s="283" t="str">
        <f>IF(分岐管理シート!BP372=0,"","error")</f>
        <v/>
      </c>
      <c r="CP372" s="340" t="str">
        <f>IF(AND(F372="",SUM(分岐管理シート!D372:BB372)&gt;0),"error","")</f>
        <v/>
      </c>
    </row>
    <row r="373" spans="1:94" ht="55.05" customHeight="1">
      <c r="A373" s="29"/>
      <c r="B373" s="30"/>
      <c r="C373" s="130">
        <v>301</v>
      </c>
      <c r="D373" s="386"/>
      <c r="E373" s="386"/>
      <c r="F373" s="174"/>
      <c r="G373" s="174"/>
      <c r="H373" s="173"/>
      <c r="I373" s="174"/>
      <c r="J373" s="173"/>
      <c r="K373" s="174"/>
      <c r="L373" s="174"/>
      <c r="M373" s="174"/>
      <c r="N373" s="387"/>
      <c r="O373" s="174"/>
      <c r="P373" s="398"/>
      <c r="Q373" s="388"/>
      <c r="R373" s="389">
        <f t="shared" si="44"/>
        <v>0</v>
      </c>
      <c r="S373" s="390">
        <f t="shared" si="54"/>
        <v>0</v>
      </c>
      <c r="T373" s="391"/>
      <c r="U373" s="458"/>
      <c r="V373" s="458"/>
      <c r="W373" s="458"/>
      <c r="X373" s="458"/>
      <c r="Y373" s="391"/>
      <c r="Z373" s="391"/>
      <c r="AA373" s="173"/>
      <c r="AB373" s="174"/>
      <c r="AC373" s="392"/>
      <c r="AD373" s="392"/>
      <c r="AE373" s="392"/>
      <c r="AF373" s="393"/>
      <c r="AG373" s="393"/>
      <c r="AH373" s="393"/>
      <c r="AI373" s="173"/>
      <c r="AJ373" s="173"/>
      <c r="AK373" s="173"/>
      <c r="AL373" s="394"/>
      <c r="AM373" s="173"/>
      <c r="AN373" s="173"/>
      <c r="AO373" s="387"/>
      <c r="AP373" s="174"/>
      <c r="AQ373" s="174"/>
      <c r="AR373" s="174"/>
      <c r="AS373" s="395"/>
      <c r="AT373" s="396"/>
      <c r="AU373" s="396"/>
      <c r="AV373" s="396"/>
      <c r="AW373" s="396"/>
      <c r="AX373" s="396"/>
      <c r="AY373" s="396"/>
      <c r="AZ373" s="396"/>
      <c r="BA373" s="396"/>
      <c r="BB373" s="397"/>
      <c r="BC373" s="395"/>
      <c r="BD373" s="395"/>
      <c r="BE373" s="281" t="str">
        <f>IF(F373="","",IF(分岐管理シート!D373=1,"","error"))</f>
        <v/>
      </c>
      <c r="BF373" s="282" t="str">
        <f>IF(F373="","",IF(分岐管理シート!E373&gt;0,"","error"))</f>
        <v/>
      </c>
      <c r="BG373" s="283" t="str">
        <f>IF(F373="","",IF(分岐管理シート!G373=0,"error",""))</f>
        <v/>
      </c>
      <c r="BH373" s="283" t="str">
        <f>IF(F373="","",IF(分岐管理シート!H373=0,"error",""))</f>
        <v/>
      </c>
      <c r="BI373" s="284" t="str">
        <f>IF(F373="","",IF(分岐管理シート!I373=2,"","error"))</f>
        <v/>
      </c>
      <c r="BJ373" s="283" t="str">
        <f t="shared" si="45"/>
        <v/>
      </c>
      <c r="BK373" s="283" t="str">
        <f t="shared" si="46"/>
        <v/>
      </c>
      <c r="BL373" s="283" t="str">
        <f>IF(F373="","",IF(AND(分岐管理シート!D373=1,分岐管理シート!K373=1),"","error"))</f>
        <v/>
      </c>
      <c r="BM373" s="281" t="str">
        <f>IF(F373="","",IF(分岐管理シート!L373=2,"","error"))</f>
        <v/>
      </c>
      <c r="BN373" s="283" t="str">
        <f>IF(F373="","",IF(分岐管理シート!M373&lt;1,"error",""))</f>
        <v/>
      </c>
      <c r="BO373" s="283" t="str">
        <f>IF(F373="","",IF(AND(D373="R7_補正",分岐管理シート!M373&lt;12,分岐管理シート!M373&gt;0),"","error"))</f>
        <v/>
      </c>
      <c r="BP373" s="283" t="str">
        <f>IF(AND(分岐管理シート!M373&lt;&gt;1,SUM(分岐管理シート!N373:P373)&gt;0),"error","")</f>
        <v/>
      </c>
      <c r="BQ373" s="282" t="str">
        <f>IF(OR(AND(分岐管理シート!N373=0,OR(分岐管理シート!O373&lt;&gt;0,分岐管理シート!P373&lt;&gt;0)),AND(分岐管理シート!O373=0,分岐管理シート!P373&lt;&gt;0)),"error","")</f>
        <v/>
      </c>
      <c r="BR373" s="285" t="str" cm="1">
        <f t="array" ref="BR373">IF(SUMPRODUCT(COUNTIF(N373:P373,N373:P373))&gt;COUNTA(N373:P373),"error","")</f>
        <v/>
      </c>
      <c r="BS373" s="283" t="str">
        <f t="shared" si="47"/>
        <v/>
      </c>
      <c r="BT373" s="283" t="str">
        <f t="shared" si="48"/>
        <v/>
      </c>
      <c r="BU373" s="283" t="str">
        <f t="shared" si="49"/>
        <v/>
      </c>
      <c r="BV373" s="283" t="str">
        <f t="shared" si="50"/>
        <v/>
      </c>
      <c r="BW373" s="283" t="str">
        <f t="shared" si="53"/>
        <v/>
      </c>
      <c r="BX373" s="283" t="str">
        <f t="shared" si="51"/>
        <v/>
      </c>
      <c r="BY373" s="283" t="str">
        <f>IF(F373="","",IF(PRODUCT(分岐管理シート!AB373:'分岐管理シート'!AE373)=0,"error",""))</f>
        <v/>
      </c>
      <c r="BZ373" s="278" t="str">
        <f>IF(F373="","",IF(AND(AE373="○",分岐管理シート!AF373=0),"error",""))</f>
        <v/>
      </c>
      <c r="CA373" s="283" t="str">
        <f>IF(F373="","",IF(AND(分岐管理シート!AE373&lt;2,実施計画様式!AF373&lt;&gt;""),"error",""))</f>
        <v/>
      </c>
      <c r="CB373" s="282" t="str">
        <f>IF(F373="","",IF(AND(分岐管理シート!D373=1,分岐管理シート!AG373&gt;0,分岐管理シート!AG373&lt;24),"","error"))</f>
        <v/>
      </c>
      <c r="CC373" s="283"/>
      <c r="CD373" s="283" t="str">
        <f>IF(F373="","",IF(OR(分岐管理シート!AI373&lt;14,分岐管理シート!AI373&gt;25,分岐管理シート!AI373&gt;分岐管理シート!AJ373,分岐管理シート!AI373&gt;分岐管理シート!AK373),"error",""))</f>
        <v/>
      </c>
      <c r="CE373" s="283" t="str">
        <f>IF(F373="","",IF(OR(分岐管理シート!AJ373&lt;14,分岐管理シート!AJ373&gt;25,分岐管理シート!AJ373&lt;分岐管理シート!AI373,分岐管理シート!AJ373&gt;分岐管理シート!AK373),"error",""))</f>
        <v/>
      </c>
      <c r="CF373" s="282" t="str">
        <f>IF(F373="","",IF(OR(分岐管理シート!AK373&lt;14,分岐管理シート!AK373&gt;26,分岐管理シート!AK373&lt;分岐管理シート!AI373,分岐管理シート!AK373&lt;分岐管理シート!AJ373),"error",""))</f>
        <v/>
      </c>
      <c r="CG373" s="283" t="str">
        <f>IF(F373="","",IF(AND(AD373="－",分岐管理シート!AK373&gt;25),"error",""))</f>
        <v/>
      </c>
      <c r="CH373" s="283"/>
      <c r="CI373" s="278" t="str">
        <f>IF(F373="","",IF(分岐管理シート!AM373&lt;1,"error",""))</f>
        <v/>
      </c>
      <c r="CJ373" s="283" t="str">
        <f>IF(F373="","",IF(分岐管理シート!AN373&lt;1,"error",""))</f>
        <v/>
      </c>
      <c r="CK373" s="287" t="str">
        <f t="shared" si="52"/>
        <v/>
      </c>
      <c r="CL373" s="283" t="str">
        <f>IF(F373="","",IF(AND(SUM(分岐管理シート!AO373:AR373)&gt;180,分岐管理シート!AS373&lt;1),"error",""))</f>
        <v/>
      </c>
      <c r="CM373" s="283" t="str">
        <f>IF(F373="","",IF(AND(分岐管理シート!D373=1,分岐管理シート!BB373&gt;0,分岐管理シート!BB373&lt;7),"","error"))</f>
        <v/>
      </c>
      <c r="CN373" s="286"/>
      <c r="CO373" s="283" t="str">
        <f>IF(分岐管理シート!BP373=0,"","error")</f>
        <v/>
      </c>
      <c r="CP373" s="340" t="str">
        <f>IF(AND(F373="",SUM(分岐管理シート!D373:BB373)&gt;0),"error","")</f>
        <v/>
      </c>
    </row>
    <row r="374" spans="1:94" ht="55.05" customHeight="1">
      <c r="A374" s="29"/>
      <c r="B374" s="30"/>
      <c r="C374" s="130">
        <v>302</v>
      </c>
      <c r="D374" s="386"/>
      <c r="E374" s="386"/>
      <c r="F374" s="174"/>
      <c r="G374" s="174"/>
      <c r="H374" s="173"/>
      <c r="I374" s="174"/>
      <c r="J374" s="173"/>
      <c r="K374" s="174"/>
      <c r="L374" s="174"/>
      <c r="M374" s="174"/>
      <c r="N374" s="387"/>
      <c r="O374" s="174"/>
      <c r="P374" s="174"/>
      <c r="Q374" s="388"/>
      <c r="R374" s="389">
        <f t="shared" si="44"/>
        <v>0</v>
      </c>
      <c r="S374" s="390">
        <f t="shared" si="54"/>
        <v>0</v>
      </c>
      <c r="T374" s="391"/>
      <c r="U374" s="458"/>
      <c r="V374" s="458"/>
      <c r="W374" s="458"/>
      <c r="X374" s="458"/>
      <c r="Y374" s="391"/>
      <c r="Z374" s="391"/>
      <c r="AA374" s="173"/>
      <c r="AB374" s="174"/>
      <c r="AC374" s="392"/>
      <c r="AD374" s="392"/>
      <c r="AE374" s="392"/>
      <c r="AF374" s="393"/>
      <c r="AG374" s="393"/>
      <c r="AH374" s="393"/>
      <c r="AI374" s="173"/>
      <c r="AJ374" s="173"/>
      <c r="AK374" s="173"/>
      <c r="AL374" s="394"/>
      <c r="AM374" s="173"/>
      <c r="AN374" s="173"/>
      <c r="AO374" s="387"/>
      <c r="AP374" s="174"/>
      <c r="AQ374" s="174"/>
      <c r="AR374" s="174"/>
      <c r="AS374" s="395"/>
      <c r="AT374" s="396"/>
      <c r="AU374" s="396"/>
      <c r="AV374" s="396"/>
      <c r="AW374" s="396"/>
      <c r="AX374" s="396"/>
      <c r="AY374" s="396"/>
      <c r="AZ374" s="396"/>
      <c r="BA374" s="396"/>
      <c r="BB374" s="397"/>
      <c r="BC374" s="395"/>
      <c r="BD374" s="395"/>
      <c r="BE374" s="281" t="str">
        <f>IF(F374="","",IF(分岐管理シート!D374=1,"","error"))</f>
        <v/>
      </c>
      <c r="BF374" s="282" t="str">
        <f>IF(F374="","",IF(分岐管理シート!E374&gt;0,"","error"))</f>
        <v/>
      </c>
      <c r="BG374" s="283" t="str">
        <f>IF(F374="","",IF(分岐管理シート!G374=0,"error",""))</f>
        <v/>
      </c>
      <c r="BH374" s="283" t="str">
        <f>IF(F374="","",IF(分岐管理シート!H374=0,"error",""))</f>
        <v/>
      </c>
      <c r="BI374" s="284" t="str">
        <f>IF(F374="","",IF(分岐管理シート!I374=2,"","error"))</f>
        <v/>
      </c>
      <c r="BJ374" s="283" t="str">
        <f t="shared" si="45"/>
        <v/>
      </c>
      <c r="BK374" s="283" t="str">
        <f t="shared" si="46"/>
        <v/>
      </c>
      <c r="BL374" s="283" t="str">
        <f>IF(F374="","",IF(AND(分岐管理シート!D374=1,分岐管理シート!K374=1),"","error"))</f>
        <v/>
      </c>
      <c r="BM374" s="281" t="str">
        <f>IF(F374="","",IF(分岐管理シート!L374=2,"","error"))</f>
        <v/>
      </c>
      <c r="BN374" s="283" t="str">
        <f>IF(F374="","",IF(分岐管理シート!M374&lt;1,"error",""))</f>
        <v/>
      </c>
      <c r="BO374" s="283" t="str">
        <f>IF(F374="","",IF(AND(D374="R7_補正",分岐管理シート!M374&lt;12,分岐管理シート!M374&gt;0),"","error"))</f>
        <v/>
      </c>
      <c r="BP374" s="283" t="str">
        <f>IF(AND(分岐管理シート!M374&lt;&gt;1,SUM(分岐管理シート!N374:P374)&gt;0),"error","")</f>
        <v/>
      </c>
      <c r="BQ374" s="282" t="str">
        <f>IF(OR(AND(分岐管理シート!N374=0,OR(分岐管理シート!O374&lt;&gt;0,分岐管理シート!P374&lt;&gt;0)),AND(分岐管理シート!O374=0,分岐管理シート!P374&lt;&gt;0)),"error","")</f>
        <v/>
      </c>
      <c r="BR374" s="285" t="str" cm="1">
        <f t="array" ref="BR374">IF(SUMPRODUCT(COUNTIF(N374:P374,N374:P374))&gt;COUNTA(N374:P374),"error","")</f>
        <v/>
      </c>
      <c r="BS374" s="283" t="str">
        <f t="shared" si="47"/>
        <v/>
      </c>
      <c r="BT374" s="283" t="str">
        <f t="shared" si="48"/>
        <v/>
      </c>
      <c r="BU374" s="283" t="str">
        <f t="shared" si="49"/>
        <v/>
      </c>
      <c r="BV374" s="283" t="str">
        <f t="shared" si="50"/>
        <v/>
      </c>
      <c r="BW374" s="283" t="str">
        <f t="shared" si="53"/>
        <v/>
      </c>
      <c r="BX374" s="283" t="str">
        <f t="shared" si="51"/>
        <v/>
      </c>
      <c r="BY374" s="283" t="str">
        <f>IF(F374="","",IF(PRODUCT(分岐管理シート!AB374:'分岐管理シート'!AE374)=0,"error",""))</f>
        <v/>
      </c>
      <c r="BZ374" s="278" t="str">
        <f>IF(F374="","",IF(AND(AE374="○",分岐管理シート!AF374=0),"error",""))</f>
        <v/>
      </c>
      <c r="CA374" s="283" t="str">
        <f>IF(F374="","",IF(AND(分岐管理シート!AE374&lt;2,実施計画様式!AF374&lt;&gt;""),"error",""))</f>
        <v/>
      </c>
      <c r="CB374" s="282" t="str">
        <f>IF(F374="","",IF(AND(分岐管理シート!D374=1,分岐管理シート!AG374&gt;0,分岐管理シート!AG374&lt;24),"","error"))</f>
        <v/>
      </c>
      <c r="CC374" s="283"/>
      <c r="CD374" s="283" t="str">
        <f>IF(F374="","",IF(OR(分岐管理シート!AI374&lt;14,分岐管理シート!AI374&gt;25,分岐管理シート!AI374&gt;分岐管理シート!AJ374,分岐管理シート!AI374&gt;分岐管理シート!AK374),"error",""))</f>
        <v/>
      </c>
      <c r="CE374" s="283" t="str">
        <f>IF(F374="","",IF(OR(分岐管理シート!AJ374&lt;14,分岐管理シート!AJ374&gt;25,分岐管理シート!AJ374&lt;分岐管理シート!AI374,分岐管理シート!AJ374&gt;分岐管理シート!AK374),"error",""))</f>
        <v/>
      </c>
      <c r="CF374" s="282" t="str">
        <f>IF(F374="","",IF(OR(分岐管理シート!AK374&lt;14,分岐管理シート!AK374&gt;26,分岐管理シート!AK374&lt;分岐管理シート!AI374,分岐管理シート!AK374&lt;分岐管理シート!AJ374),"error",""))</f>
        <v/>
      </c>
      <c r="CG374" s="283" t="str">
        <f>IF(F374="","",IF(AND(AD374="－",分岐管理シート!AK374&gt;25),"error",""))</f>
        <v/>
      </c>
      <c r="CH374" s="283"/>
      <c r="CI374" s="278" t="str">
        <f>IF(F374="","",IF(分岐管理シート!AM374&lt;1,"error",""))</f>
        <v/>
      </c>
      <c r="CJ374" s="283" t="str">
        <f>IF(F374="","",IF(分岐管理シート!AN374&lt;1,"error",""))</f>
        <v/>
      </c>
      <c r="CK374" s="287" t="str">
        <f t="shared" si="52"/>
        <v/>
      </c>
      <c r="CL374" s="283" t="str">
        <f>IF(F374="","",IF(AND(SUM(分岐管理シート!AO374:AR374)&gt;180,分岐管理シート!AS374&lt;1),"error",""))</f>
        <v/>
      </c>
      <c r="CM374" s="283" t="str">
        <f>IF(F374="","",IF(AND(分岐管理シート!D374=1,分岐管理シート!BB374&gt;0,分岐管理シート!BB374&lt;7),"","error"))</f>
        <v/>
      </c>
      <c r="CN374" s="286"/>
      <c r="CO374" s="283" t="str">
        <f>IF(分岐管理シート!BP374=0,"","error")</f>
        <v/>
      </c>
      <c r="CP374" s="340" t="str">
        <f>IF(AND(F374="",SUM(分岐管理シート!D374:BB374)&gt;0),"error","")</f>
        <v/>
      </c>
    </row>
    <row r="375" spans="1:94" ht="55.05" customHeight="1">
      <c r="A375" s="29"/>
      <c r="B375" s="30"/>
      <c r="C375" s="130">
        <v>303</v>
      </c>
      <c r="D375" s="386"/>
      <c r="E375" s="386"/>
      <c r="F375" s="174"/>
      <c r="G375" s="174"/>
      <c r="H375" s="173"/>
      <c r="I375" s="174"/>
      <c r="J375" s="173"/>
      <c r="K375" s="174"/>
      <c r="L375" s="174"/>
      <c r="M375" s="174"/>
      <c r="N375" s="387"/>
      <c r="O375" s="174"/>
      <c r="P375" s="174"/>
      <c r="Q375" s="388"/>
      <c r="R375" s="389">
        <f t="shared" si="44"/>
        <v>0</v>
      </c>
      <c r="S375" s="390">
        <f t="shared" si="54"/>
        <v>0</v>
      </c>
      <c r="T375" s="391"/>
      <c r="U375" s="458"/>
      <c r="V375" s="458"/>
      <c r="W375" s="458"/>
      <c r="X375" s="458"/>
      <c r="Y375" s="391"/>
      <c r="Z375" s="391"/>
      <c r="AA375" s="173"/>
      <c r="AB375" s="174"/>
      <c r="AC375" s="392"/>
      <c r="AD375" s="392"/>
      <c r="AE375" s="392"/>
      <c r="AF375" s="393"/>
      <c r="AG375" s="393"/>
      <c r="AH375" s="393"/>
      <c r="AI375" s="173"/>
      <c r="AJ375" s="173"/>
      <c r="AK375" s="173"/>
      <c r="AL375" s="394"/>
      <c r="AM375" s="173"/>
      <c r="AN375" s="173"/>
      <c r="AO375" s="387"/>
      <c r="AP375" s="174"/>
      <c r="AQ375" s="174"/>
      <c r="AR375" s="174"/>
      <c r="AS375" s="395"/>
      <c r="AT375" s="396"/>
      <c r="AU375" s="396"/>
      <c r="AV375" s="396"/>
      <c r="AW375" s="396"/>
      <c r="AX375" s="396"/>
      <c r="AY375" s="396"/>
      <c r="AZ375" s="396"/>
      <c r="BA375" s="396"/>
      <c r="BB375" s="397"/>
      <c r="BC375" s="395"/>
      <c r="BD375" s="395"/>
      <c r="BE375" s="281" t="str">
        <f>IF(F375="","",IF(分岐管理シート!D375=1,"","error"))</f>
        <v/>
      </c>
      <c r="BF375" s="282" t="str">
        <f>IF(F375="","",IF(分岐管理シート!E375&gt;0,"","error"))</f>
        <v/>
      </c>
      <c r="BG375" s="283" t="str">
        <f>IF(F375="","",IF(分岐管理シート!G375=0,"error",""))</f>
        <v/>
      </c>
      <c r="BH375" s="283" t="str">
        <f>IF(F375="","",IF(分岐管理シート!H375=0,"error",""))</f>
        <v/>
      </c>
      <c r="BI375" s="284" t="str">
        <f>IF(F375="","",IF(分岐管理シート!I375=2,"","error"))</f>
        <v/>
      </c>
      <c r="BJ375" s="283" t="str">
        <f t="shared" si="45"/>
        <v/>
      </c>
      <c r="BK375" s="283" t="str">
        <f t="shared" si="46"/>
        <v/>
      </c>
      <c r="BL375" s="283" t="str">
        <f>IF(F375="","",IF(AND(分岐管理シート!D375=1,分岐管理シート!K375=1),"","error"))</f>
        <v/>
      </c>
      <c r="BM375" s="281" t="str">
        <f>IF(F375="","",IF(分岐管理シート!L375=2,"","error"))</f>
        <v/>
      </c>
      <c r="BN375" s="283" t="str">
        <f>IF(F375="","",IF(分岐管理シート!M375&lt;1,"error",""))</f>
        <v/>
      </c>
      <c r="BO375" s="283" t="str">
        <f>IF(F375="","",IF(AND(D375="R7_補正",分岐管理シート!M375&lt;12,分岐管理シート!M375&gt;0),"","error"))</f>
        <v/>
      </c>
      <c r="BP375" s="283" t="str">
        <f>IF(AND(分岐管理シート!M375&lt;&gt;1,SUM(分岐管理シート!N375:P375)&gt;0),"error","")</f>
        <v/>
      </c>
      <c r="BQ375" s="282" t="str">
        <f>IF(OR(AND(分岐管理シート!N375=0,OR(分岐管理シート!O375&lt;&gt;0,分岐管理シート!P375&lt;&gt;0)),AND(分岐管理シート!O375=0,分岐管理シート!P375&lt;&gt;0)),"error","")</f>
        <v/>
      </c>
      <c r="BR375" s="285" t="str" cm="1">
        <f t="array" ref="BR375">IF(SUMPRODUCT(COUNTIF(N375:P375,N375:P375))&gt;COUNTA(N375:P375),"error","")</f>
        <v/>
      </c>
      <c r="BS375" s="283" t="str">
        <f t="shared" si="47"/>
        <v/>
      </c>
      <c r="BT375" s="283" t="str">
        <f t="shared" si="48"/>
        <v/>
      </c>
      <c r="BU375" s="283" t="str">
        <f t="shared" si="49"/>
        <v/>
      </c>
      <c r="BV375" s="283" t="str">
        <f t="shared" si="50"/>
        <v/>
      </c>
      <c r="BW375" s="283" t="str">
        <f t="shared" si="53"/>
        <v/>
      </c>
      <c r="BX375" s="283" t="str">
        <f t="shared" si="51"/>
        <v/>
      </c>
      <c r="BY375" s="283" t="str">
        <f>IF(F375="","",IF(PRODUCT(分岐管理シート!AB375:'分岐管理シート'!AE375)=0,"error",""))</f>
        <v/>
      </c>
      <c r="BZ375" s="278" t="str">
        <f>IF(F375="","",IF(AND(AE375="○",分岐管理シート!AF375=0),"error",""))</f>
        <v/>
      </c>
      <c r="CA375" s="283" t="str">
        <f>IF(F375="","",IF(AND(分岐管理シート!AE375&lt;2,実施計画様式!AF375&lt;&gt;""),"error",""))</f>
        <v/>
      </c>
      <c r="CB375" s="282" t="str">
        <f>IF(F375="","",IF(AND(分岐管理シート!D375=1,分岐管理シート!AG375&gt;0,分岐管理シート!AG375&lt;24),"","error"))</f>
        <v/>
      </c>
      <c r="CC375" s="283"/>
      <c r="CD375" s="283" t="str">
        <f>IF(F375="","",IF(OR(分岐管理シート!AI375&lt;14,分岐管理シート!AI375&gt;25,分岐管理シート!AI375&gt;分岐管理シート!AJ375,分岐管理シート!AI375&gt;分岐管理シート!AK375),"error",""))</f>
        <v/>
      </c>
      <c r="CE375" s="283" t="str">
        <f>IF(F375="","",IF(OR(分岐管理シート!AJ375&lt;14,分岐管理シート!AJ375&gt;25,分岐管理シート!AJ375&lt;分岐管理シート!AI375,分岐管理シート!AJ375&gt;分岐管理シート!AK375),"error",""))</f>
        <v/>
      </c>
      <c r="CF375" s="282" t="str">
        <f>IF(F375="","",IF(OR(分岐管理シート!AK375&lt;14,分岐管理シート!AK375&gt;26,分岐管理シート!AK375&lt;分岐管理シート!AI375,分岐管理シート!AK375&lt;分岐管理シート!AJ375),"error",""))</f>
        <v/>
      </c>
      <c r="CG375" s="283" t="str">
        <f>IF(F375="","",IF(AND(AD375="－",分岐管理シート!AK375&gt;25),"error",""))</f>
        <v/>
      </c>
      <c r="CH375" s="283"/>
      <c r="CI375" s="278" t="str">
        <f>IF(F375="","",IF(分岐管理シート!AM375&lt;1,"error",""))</f>
        <v/>
      </c>
      <c r="CJ375" s="283" t="str">
        <f>IF(F375="","",IF(分岐管理シート!AN375&lt;1,"error",""))</f>
        <v/>
      </c>
      <c r="CK375" s="287" t="str">
        <f t="shared" si="52"/>
        <v/>
      </c>
      <c r="CL375" s="283" t="str">
        <f>IF(F375="","",IF(AND(SUM(分岐管理シート!AO375:AR375)&gt;180,分岐管理シート!AS375&lt;1),"error",""))</f>
        <v/>
      </c>
      <c r="CM375" s="283" t="str">
        <f>IF(F375="","",IF(AND(分岐管理シート!D375=1,分岐管理シート!BB375&gt;0,分岐管理シート!BB375&lt;7),"","error"))</f>
        <v/>
      </c>
      <c r="CN375" s="286"/>
      <c r="CO375" s="283" t="str">
        <f>IF(分岐管理シート!BP375=0,"","error")</f>
        <v/>
      </c>
      <c r="CP375" s="340" t="str">
        <f>IF(AND(F375="",SUM(分岐管理シート!D375:BB375)&gt;0),"error","")</f>
        <v/>
      </c>
    </row>
    <row r="376" spans="1:94" ht="55.05" customHeight="1">
      <c r="A376" s="29"/>
      <c r="B376" s="30"/>
      <c r="C376" s="130">
        <v>304</v>
      </c>
      <c r="D376" s="386"/>
      <c r="E376" s="386"/>
      <c r="F376" s="174"/>
      <c r="G376" s="174"/>
      <c r="H376" s="173"/>
      <c r="I376" s="174"/>
      <c r="J376" s="173"/>
      <c r="K376" s="174"/>
      <c r="L376" s="174"/>
      <c r="M376" s="174"/>
      <c r="N376" s="387"/>
      <c r="O376" s="174"/>
      <c r="P376" s="398"/>
      <c r="Q376" s="388"/>
      <c r="R376" s="389">
        <f t="shared" si="44"/>
        <v>0</v>
      </c>
      <c r="S376" s="390">
        <f t="shared" si="54"/>
        <v>0</v>
      </c>
      <c r="T376" s="391"/>
      <c r="U376" s="458"/>
      <c r="V376" s="458"/>
      <c r="W376" s="458"/>
      <c r="X376" s="458"/>
      <c r="Y376" s="391"/>
      <c r="Z376" s="391"/>
      <c r="AA376" s="173"/>
      <c r="AB376" s="174"/>
      <c r="AC376" s="392"/>
      <c r="AD376" s="392"/>
      <c r="AE376" s="392"/>
      <c r="AF376" s="393"/>
      <c r="AG376" s="393"/>
      <c r="AH376" s="393"/>
      <c r="AI376" s="173"/>
      <c r="AJ376" s="173"/>
      <c r="AK376" s="173"/>
      <c r="AL376" s="394"/>
      <c r="AM376" s="173"/>
      <c r="AN376" s="173"/>
      <c r="AO376" s="387"/>
      <c r="AP376" s="174"/>
      <c r="AQ376" s="174"/>
      <c r="AR376" s="174"/>
      <c r="AS376" s="395"/>
      <c r="AT376" s="396"/>
      <c r="AU376" s="396"/>
      <c r="AV376" s="396"/>
      <c r="AW376" s="396"/>
      <c r="AX376" s="396"/>
      <c r="AY376" s="396"/>
      <c r="AZ376" s="396"/>
      <c r="BA376" s="396"/>
      <c r="BB376" s="397"/>
      <c r="BC376" s="395"/>
      <c r="BD376" s="395"/>
      <c r="BE376" s="281" t="str">
        <f>IF(F376="","",IF(分岐管理シート!D376=1,"","error"))</f>
        <v/>
      </c>
      <c r="BF376" s="282" t="str">
        <f>IF(F376="","",IF(分岐管理シート!E376&gt;0,"","error"))</f>
        <v/>
      </c>
      <c r="BG376" s="283" t="str">
        <f>IF(F376="","",IF(分岐管理シート!G376=0,"error",""))</f>
        <v/>
      </c>
      <c r="BH376" s="283" t="str">
        <f>IF(F376="","",IF(分岐管理シート!H376=0,"error",""))</f>
        <v/>
      </c>
      <c r="BI376" s="284" t="str">
        <f>IF(F376="","",IF(分岐管理シート!I376=2,"","error"))</f>
        <v/>
      </c>
      <c r="BJ376" s="283" t="str">
        <f t="shared" si="45"/>
        <v/>
      </c>
      <c r="BK376" s="283" t="str">
        <f t="shared" si="46"/>
        <v/>
      </c>
      <c r="BL376" s="283" t="str">
        <f>IF(F376="","",IF(AND(分岐管理シート!D376=1,分岐管理シート!K376=1),"","error"))</f>
        <v/>
      </c>
      <c r="BM376" s="281" t="str">
        <f>IF(F376="","",IF(分岐管理シート!L376=2,"","error"))</f>
        <v/>
      </c>
      <c r="BN376" s="283" t="str">
        <f>IF(F376="","",IF(分岐管理シート!M376&lt;1,"error",""))</f>
        <v/>
      </c>
      <c r="BO376" s="283" t="str">
        <f>IF(F376="","",IF(AND(D376="R7_補正",分岐管理シート!M376&lt;12,分岐管理シート!M376&gt;0),"","error"))</f>
        <v/>
      </c>
      <c r="BP376" s="283" t="str">
        <f>IF(AND(分岐管理シート!M376&lt;&gt;1,SUM(分岐管理シート!N376:P376)&gt;0),"error","")</f>
        <v/>
      </c>
      <c r="BQ376" s="282" t="str">
        <f>IF(OR(AND(分岐管理シート!N376=0,OR(分岐管理シート!O376&lt;&gt;0,分岐管理シート!P376&lt;&gt;0)),AND(分岐管理シート!O376=0,分岐管理シート!P376&lt;&gt;0)),"error","")</f>
        <v/>
      </c>
      <c r="BR376" s="285" t="str" cm="1">
        <f t="array" ref="BR376">IF(SUMPRODUCT(COUNTIF(N376:P376,N376:P376))&gt;COUNTA(N376:P376),"error","")</f>
        <v/>
      </c>
      <c r="BS376" s="283" t="str">
        <f t="shared" si="47"/>
        <v/>
      </c>
      <c r="BT376" s="283" t="str">
        <f t="shared" si="48"/>
        <v/>
      </c>
      <c r="BU376" s="283" t="str">
        <f t="shared" si="49"/>
        <v/>
      </c>
      <c r="BV376" s="283" t="str">
        <f t="shared" si="50"/>
        <v/>
      </c>
      <c r="BW376" s="283" t="str">
        <f t="shared" si="53"/>
        <v/>
      </c>
      <c r="BX376" s="283" t="str">
        <f t="shared" si="51"/>
        <v/>
      </c>
      <c r="BY376" s="283" t="str">
        <f>IF(F376="","",IF(PRODUCT(分岐管理シート!AB376:'分岐管理シート'!AE376)=0,"error",""))</f>
        <v/>
      </c>
      <c r="BZ376" s="278" t="str">
        <f>IF(F376="","",IF(AND(AE376="○",分岐管理シート!AF376=0),"error",""))</f>
        <v/>
      </c>
      <c r="CA376" s="283" t="str">
        <f>IF(F376="","",IF(AND(分岐管理シート!AE376&lt;2,実施計画様式!AF376&lt;&gt;""),"error",""))</f>
        <v/>
      </c>
      <c r="CB376" s="282" t="str">
        <f>IF(F376="","",IF(AND(分岐管理シート!D376=1,分岐管理シート!AG376&gt;0,分岐管理シート!AG376&lt;24),"","error"))</f>
        <v/>
      </c>
      <c r="CC376" s="283"/>
      <c r="CD376" s="283" t="str">
        <f>IF(F376="","",IF(OR(分岐管理シート!AI376&lt;14,分岐管理シート!AI376&gt;25,分岐管理シート!AI376&gt;分岐管理シート!AJ376,分岐管理シート!AI376&gt;分岐管理シート!AK376),"error",""))</f>
        <v/>
      </c>
      <c r="CE376" s="283" t="str">
        <f>IF(F376="","",IF(OR(分岐管理シート!AJ376&lt;14,分岐管理シート!AJ376&gt;25,分岐管理シート!AJ376&lt;分岐管理シート!AI376,分岐管理シート!AJ376&gt;分岐管理シート!AK376),"error",""))</f>
        <v/>
      </c>
      <c r="CF376" s="282" t="str">
        <f>IF(F376="","",IF(OR(分岐管理シート!AK376&lt;14,分岐管理シート!AK376&gt;26,分岐管理シート!AK376&lt;分岐管理シート!AI376,分岐管理シート!AK376&lt;分岐管理シート!AJ376),"error",""))</f>
        <v/>
      </c>
      <c r="CG376" s="283" t="str">
        <f>IF(F376="","",IF(AND(AD376="－",分岐管理シート!AK376&gt;25),"error",""))</f>
        <v/>
      </c>
      <c r="CH376" s="283"/>
      <c r="CI376" s="278" t="str">
        <f>IF(F376="","",IF(分岐管理シート!AM376&lt;1,"error",""))</f>
        <v/>
      </c>
      <c r="CJ376" s="283" t="str">
        <f>IF(F376="","",IF(分岐管理シート!AN376&lt;1,"error",""))</f>
        <v/>
      </c>
      <c r="CK376" s="287" t="str">
        <f t="shared" si="52"/>
        <v/>
      </c>
      <c r="CL376" s="283" t="str">
        <f>IF(F376="","",IF(AND(SUM(分岐管理シート!AO376:AR376)&gt;180,分岐管理シート!AS376&lt;1),"error",""))</f>
        <v/>
      </c>
      <c r="CM376" s="283" t="str">
        <f>IF(F376="","",IF(AND(分岐管理シート!D376=1,分岐管理シート!BB376&gt;0,分岐管理シート!BB376&lt;7),"","error"))</f>
        <v/>
      </c>
      <c r="CN376" s="286"/>
      <c r="CO376" s="283" t="str">
        <f>IF(分岐管理シート!BP376=0,"","error")</f>
        <v/>
      </c>
      <c r="CP376" s="340" t="str">
        <f>IF(AND(F376="",SUM(分岐管理シート!D376:BB376)&gt;0),"error","")</f>
        <v/>
      </c>
    </row>
    <row r="377" spans="1:94" ht="55.05" customHeight="1">
      <c r="A377" s="29"/>
      <c r="B377" s="30"/>
      <c r="C377" s="130">
        <v>305</v>
      </c>
      <c r="D377" s="386"/>
      <c r="E377" s="386"/>
      <c r="F377" s="174"/>
      <c r="G377" s="174"/>
      <c r="H377" s="173"/>
      <c r="I377" s="174"/>
      <c r="J377" s="173"/>
      <c r="K377" s="174"/>
      <c r="L377" s="174"/>
      <c r="M377" s="174"/>
      <c r="N377" s="387"/>
      <c r="O377" s="174"/>
      <c r="P377" s="174"/>
      <c r="Q377" s="388"/>
      <c r="R377" s="389">
        <f t="shared" si="44"/>
        <v>0</v>
      </c>
      <c r="S377" s="390">
        <f t="shared" si="54"/>
        <v>0</v>
      </c>
      <c r="T377" s="391"/>
      <c r="U377" s="458"/>
      <c r="V377" s="458"/>
      <c r="W377" s="458"/>
      <c r="X377" s="458"/>
      <c r="Y377" s="391"/>
      <c r="Z377" s="391"/>
      <c r="AA377" s="173"/>
      <c r="AB377" s="174"/>
      <c r="AC377" s="392"/>
      <c r="AD377" s="392"/>
      <c r="AE377" s="392"/>
      <c r="AF377" s="393"/>
      <c r="AG377" s="393"/>
      <c r="AH377" s="393"/>
      <c r="AI377" s="173"/>
      <c r="AJ377" s="173"/>
      <c r="AK377" s="173"/>
      <c r="AL377" s="394"/>
      <c r="AM377" s="173"/>
      <c r="AN377" s="173"/>
      <c r="AO377" s="387"/>
      <c r="AP377" s="174"/>
      <c r="AQ377" s="174"/>
      <c r="AR377" s="174"/>
      <c r="AS377" s="395"/>
      <c r="AT377" s="396"/>
      <c r="AU377" s="396"/>
      <c r="AV377" s="396"/>
      <c r="AW377" s="396"/>
      <c r="AX377" s="396"/>
      <c r="AY377" s="396"/>
      <c r="AZ377" s="396"/>
      <c r="BA377" s="396"/>
      <c r="BB377" s="397"/>
      <c r="BC377" s="395"/>
      <c r="BD377" s="395"/>
      <c r="BE377" s="281" t="str">
        <f>IF(F377="","",IF(分岐管理シート!D377=1,"","error"))</f>
        <v/>
      </c>
      <c r="BF377" s="282" t="str">
        <f>IF(F377="","",IF(分岐管理シート!E377&gt;0,"","error"))</f>
        <v/>
      </c>
      <c r="BG377" s="283" t="str">
        <f>IF(F377="","",IF(分岐管理シート!G377=0,"error",""))</f>
        <v/>
      </c>
      <c r="BH377" s="283" t="str">
        <f>IF(F377="","",IF(分岐管理シート!H377=0,"error",""))</f>
        <v/>
      </c>
      <c r="BI377" s="284" t="str">
        <f>IF(F377="","",IF(分岐管理シート!I377=2,"","error"))</f>
        <v/>
      </c>
      <c r="BJ377" s="283" t="str">
        <f t="shared" si="45"/>
        <v/>
      </c>
      <c r="BK377" s="283" t="str">
        <f t="shared" si="46"/>
        <v/>
      </c>
      <c r="BL377" s="283" t="str">
        <f>IF(F377="","",IF(AND(分岐管理シート!D377=1,分岐管理シート!K377=1),"","error"))</f>
        <v/>
      </c>
      <c r="BM377" s="281" t="str">
        <f>IF(F377="","",IF(分岐管理シート!L377=2,"","error"))</f>
        <v/>
      </c>
      <c r="BN377" s="283" t="str">
        <f>IF(F377="","",IF(分岐管理シート!M377&lt;1,"error",""))</f>
        <v/>
      </c>
      <c r="BO377" s="283" t="str">
        <f>IF(F377="","",IF(AND(D377="R7_補正",分岐管理シート!M377&lt;12,分岐管理シート!M377&gt;0),"","error"))</f>
        <v/>
      </c>
      <c r="BP377" s="283" t="str">
        <f>IF(AND(分岐管理シート!M377&lt;&gt;1,SUM(分岐管理シート!N377:P377)&gt;0),"error","")</f>
        <v/>
      </c>
      <c r="BQ377" s="282" t="str">
        <f>IF(OR(AND(分岐管理シート!N377=0,OR(分岐管理シート!O377&lt;&gt;0,分岐管理シート!P377&lt;&gt;0)),AND(分岐管理シート!O377=0,分岐管理シート!P377&lt;&gt;0)),"error","")</f>
        <v/>
      </c>
      <c r="BR377" s="285" t="str" cm="1">
        <f t="array" ref="BR377">IF(SUMPRODUCT(COUNTIF(N377:P377,N377:P377))&gt;COUNTA(N377:P377),"error","")</f>
        <v/>
      </c>
      <c r="BS377" s="283" t="str">
        <f t="shared" si="47"/>
        <v/>
      </c>
      <c r="BT377" s="283" t="str">
        <f t="shared" si="48"/>
        <v/>
      </c>
      <c r="BU377" s="283" t="str">
        <f t="shared" si="49"/>
        <v/>
      </c>
      <c r="BV377" s="283" t="str">
        <f t="shared" si="50"/>
        <v/>
      </c>
      <c r="BW377" s="283" t="str">
        <f t="shared" si="53"/>
        <v/>
      </c>
      <c r="BX377" s="283" t="str">
        <f t="shared" si="51"/>
        <v/>
      </c>
      <c r="BY377" s="283" t="str">
        <f>IF(F377="","",IF(PRODUCT(分岐管理シート!AB377:'分岐管理シート'!AE377)=0,"error",""))</f>
        <v/>
      </c>
      <c r="BZ377" s="278" t="str">
        <f>IF(F377="","",IF(AND(AE377="○",分岐管理シート!AF377=0),"error",""))</f>
        <v/>
      </c>
      <c r="CA377" s="283" t="str">
        <f>IF(F377="","",IF(AND(分岐管理シート!AE377&lt;2,実施計画様式!AF377&lt;&gt;""),"error",""))</f>
        <v/>
      </c>
      <c r="CB377" s="282" t="str">
        <f>IF(F377="","",IF(AND(分岐管理シート!D377=1,分岐管理シート!AG377&gt;0,分岐管理シート!AG377&lt;24),"","error"))</f>
        <v/>
      </c>
      <c r="CC377" s="283"/>
      <c r="CD377" s="283" t="str">
        <f>IF(F377="","",IF(OR(分岐管理シート!AI377&lt;14,分岐管理シート!AI377&gt;25,分岐管理シート!AI377&gt;分岐管理シート!AJ377,分岐管理シート!AI377&gt;分岐管理シート!AK377),"error",""))</f>
        <v/>
      </c>
      <c r="CE377" s="283" t="str">
        <f>IF(F377="","",IF(OR(分岐管理シート!AJ377&lt;14,分岐管理シート!AJ377&gt;25,分岐管理シート!AJ377&lt;分岐管理シート!AI377,分岐管理シート!AJ377&gt;分岐管理シート!AK377),"error",""))</f>
        <v/>
      </c>
      <c r="CF377" s="282" t="str">
        <f>IF(F377="","",IF(OR(分岐管理シート!AK377&lt;14,分岐管理シート!AK377&gt;26,分岐管理シート!AK377&lt;分岐管理シート!AI377,分岐管理シート!AK377&lt;分岐管理シート!AJ377),"error",""))</f>
        <v/>
      </c>
      <c r="CG377" s="283" t="str">
        <f>IF(F377="","",IF(AND(AD377="－",分岐管理シート!AK377&gt;25),"error",""))</f>
        <v/>
      </c>
      <c r="CH377" s="283"/>
      <c r="CI377" s="278" t="str">
        <f>IF(F377="","",IF(分岐管理シート!AM377&lt;1,"error",""))</f>
        <v/>
      </c>
      <c r="CJ377" s="283" t="str">
        <f>IF(F377="","",IF(分岐管理シート!AN377&lt;1,"error",""))</f>
        <v/>
      </c>
      <c r="CK377" s="287" t="str">
        <f t="shared" si="52"/>
        <v/>
      </c>
      <c r="CL377" s="283" t="str">
        <f>IF(F377="","",IF(AND(SUM(分岐管理シート!AO377:AR377)&gt;180,分岐管理シート!AS377&lt;1),"error",""))</f>
        <v/>
      </c>
      <c r="CM377" s="283" t="str">
        <f>IF(F377="","",IF(AND(分岐管理シート!D377=1,分岐管理シート!BB377&gt;0,分岐管理シート!BB377&lt;7),"","error"))</f>
        <v/>
      </c>
      <c r="CN377" s="286"/>
      <c r="CO377" s="283" t="str">
        <f>IF(分岐管理シート!BP377=0,"","error")</f>
        <v/>
      </c>
      <c r="CP377" s="340" t="str">
        <f>IF(AND(F377="",SUM(分岐管理シート!D377:BB377)&gt;0),"error","")</f>
        <v/>
      </c>
    </row>
    <row r="378" spans="1:94" ht="55.05" customHeight="1">
      <c r="A378" s="29"/>
      <c r="B378" s="30"/>
      <c r="C378" s="130">
        <v>306</v>
      </c>
      <c r="D378" s="386"/>
      <c r="E378" s="386"/>
      <c r="F378" s="174"/>
      <c r="G378" s="174"/>
      <c r="H378" s="173"/>
      <c r="I378" s="174"/>
      <c r="J378" s="173"/>
      <c r="K378" s="174"/>
      <c r="L378" s="174"/>
      <c r="M378" s="174"/>
      <c r="N378" s="387"/>
      <c r="O378" s="174"/>
      <c r="P378" s="174"/>
      <c r="Q378" s="388"/>
      <c r="R378" s="389">
        <f t="shared" si="44"/>
        <v>0</v>
      </c>
      <c r="S378" s="390">
        <f t="shared" si="54"/>
        <v>0</v>
      </c>
      <c r="T378" s="391"/>
      <c r="U378" s="458"/>
      <c r="V378" s="458"/>
      <c r="W378" s="458"/>
      <c r="X378" s="458"/>
      <c r="Y378" s="391"/>
      <c r="Z378" s="391"/>
      <c r="AA378" s="173"/>
      <c r="AB378" s="174"/>
      <c r="AC378" s="392"/>
      <c r="AD378" s="392"/>
      <c r="AE378" s="392"/>
      <c r="AF378" s="393"/>
      <c r="AG378" s="393"/>
      <c r="AH378" s="393"/>
      <c r="AI378" s="173"/>
      <c r="AJ378" s="173"/>
      <c r="AK378" s="173"/>
      <c r="AL378" s="394"/>
      <c r="AM378" s="173"/>
      <c r="AN378" s="173"/>
      <c r="AO378" s="387"/>
      <c r="AP378" s="174"/>
      <c r="AQ378" s="174"/>
      <c r="AR378" s="174"/>
      <c r="AS378" s="395"/>
      <c r="AT378" s="396"/>
      <c r="AU378" s="396"/>
      <c r="AV378" s="396"/>
      <c r="AW378" s="396"/>
      <c r="AX378" s="396"/>
      <c r="AY378" s="396"/>
      <c r="AZ378" s="396"/>
      <c r="BA378" s="396"/>
      <c r="BB378" s="397"/>
      <c r="BC378" s="395"/>
      <c r="BD378" s="395"/>
      <c r="BE378" s="281" t="str">
        <f>IF(F378="","",IF(分岐管理シート!D378=1,"","error"))</f>
        <v/>
      </c>
      <c r="BF378" s="282" t="str">
        <f>IF(F378="","",IF(分岐管理シート!E378&gt;0,"","error"))</f>
        <v/>
      </c>
      <c r="BG378" s="283" t="str">
        <f>IF(F378="","",IF(分岐管理シート!G378=0,"error",""))</f>
        <v/>
      </c>
      <c r="BH378" s="283" t="str">
        <f>IF(F378="","",IF(分岐管理シート!H378=0,"error",""))</f>
        <v/>
      </c>
      <c r="BI378" s="284" t="str">
        <f>IF(F378="","",IF(分岐管理シート!I378=2,"","error"))</f>
        <v/>
      </c>
      <c r="BJ378" s="283" t="str">
        <f t="shared" si="45"/>
        <v/>
      </c>
      <c r="BK378" s="283" t="str">
        <f t="shared" si="46"/>
        <v/>
      </c>
      <c r="BL378" s="283" t="str">
        <f>IF(F378="","",IF(AND(分岐管理シート!D378=1,分岐管理シート!K378=1),"","error"))</f>
        <v/>
      </c>
      <c r="BM378" s="281" t="str">
        <f>IF(F378="","",IF(分岐管理シート!L378=2,"","error"))</f>
        <v/>
      </c>
      <c r="BN378" s="283" t="str">
        <f>IF(F378="","",IF(分岐管理シート!M378&lt;1,"error",""))</f>
        <v/>
      </c>
      <c r="BO378" s="283" t="str">
        <f>IF(F378="","",IF(AND(D378="R7_補正",分岐管理シート!M378&lt;12,分岐管理シート!M378&gt;0),"","error"))</f>
        <v/>
      </c>
      <c r="BP378" s="283" t="str">
        <f>IF(AND(分岐管理シート!M378&lt;&gt;1,SUM(分岐管理シート!N378:P378)&gt;0),"error","")</f>
        <v/>
      </c>
      <c r="BQ378" s="282" t="str">
        <f>IF(OR(AND(分岐管理シート!N378=0,OR(分岐管理シート!O378&lt;&gt;0,分岐管理シート!P378&lt;&gt;0)),AND(分岐管理シート!O378=0,分岐管理シート!P378&lt;&gt;0)),"error","")</f>
        <v/>
      </c>
      <c r="BR378" s="285" t="str" cm="1">
        <f t="array" ref="BR378">IF(SUMPRODUCT(COUNTIF(N378:P378,N378:P378))&gt;COUNTA(N378:P378),"error","")</f>
        <v/>
      </c>
      <c r="BS378" s="283" t="str">
        <f t="shared" si="47"/>
        <v/>
      </c>
      <c r="BT378" s="283" t="str">
        <f t="shared" si="48"/>
        <v/>
      </c>
      <c r="BU378" s="283" t="str">
        <f t="shared" si="49"/>
        <v/>
      </c>
      <c r="BV378" s="283" t="str">
        <f t="shared" si="50"/>
        <v/>
      </c>
      <c r="BW378" s="283" t="str">
        <f t="shared" si="53"/>
        <v/>
      </c>
      <c r="BX378" s="283" t="str">
        <f t="shared" si="51"/>
        <v/>
      </c>
      <c r="BY378" s="283" t="str">
        <f>IF(F378="","",IF(PRODUCT(分岐管理シート!AB378:'分岐管理シート'!AE378)=0,"error",""))</f>
        <v/>
      </c>
      <c r="BZ378" s="278" t="str">
        <f>IF(F378="","",IF(AND(AE378="○",分岐管理シート!AF378=0),"error",""))</f>
        <v/>
      </c>
      <c r="CA378" s="283" t="str">
        <f>IF(F378="","",IF(AND(分岐管理シート!AE378&lt;2,実施計画様式!AF378&lt;&gt;""),"error",""))</f>
        <v/>
      </c>
      <c r="CB378" s="282" t="str">
        <f>IF(F378="","",IF(AND(分岐管理シート!D378=1,分岐管理シート!AG378&gt;0,分岐管理シート!AG378&lt;24),"","error"))</f>
        <v/>
      </c>
      <c r="CC378" s="283"/>
      <c r="CD378" s="283" t="str">
        <f>IF(F378="","",IF(OR(分岐管理シート!AI378&lt;14,分岐管理シート!AI378&gt;25,分岐管理シート!AI378&gt;分岐管理シート!AJ378,分岐管理シート!AI378&gt;分岐管理シート!AK378),"error",""))</f>
        <v/>
      </c>
      <c r="CE378" s="283" t="str">
        <f>IF(F378="","",IF(OR(分岐管理シート!AJ378&lt;14,分岐管理シート!AJ378&gt;25,分岐管理シート!AJ378&lt;分岐管理シート!AI378,分岐管理シート!AJ378&gt;分岐管理シート!AK378),"error",""))</f>
        <v/>
      </c>
      <c r="CF378" s="282" t="str">
        <f>IF(F378="","",IF(OR(分岐管理シート!AK378&lt;14,分岐管理シート!AK378&gt;26,分岐管理シート!AK378&lt;分岐管理シート!AI378,分岐管理シート!AK378&lt;分岐管理シート!AJ378),"error",""))</f>
        <v/>
      </c>
      <c r="CG378" s="283" t="str">
        <f>IF(F378="","",IF(AND(AD378="－",分岐管理シート!AK378&gt;25),"error",""))</f>
        <v/>
      </c>
      <c r="CH378" s="283"/>
      <c r="CI378" s="278" t="str">
        <f>IF(F378="","",IF(分岐管理シート!AM378&lt;1,"error",""))</f>
        <v/>
      </c>
      <c r="CJ378" s="283" t="str">
        <f>IF(F378="","",IF(分岐管理シート!AN378&lt;1,"error",""))</f>
        <v/>
      </c>
      <c r="CK378" s="287" t="str">
        <f t="shared" si="52"/>
        <v/>
      </c>
      <c r="CL378" s="283" t="str">
        <f>IF(F378="","",IF(AND(SUM(分岐管理シート!AO378:AR378)&gt;180,分岐管理シート!AS378&lt;1),"error",""))</f>
        <v/>
      </c>
      <c r="CM378" s="283" t="str">
        <f>IF(F378="","",IF(AND(分岐管理シート!D378=1,分岐管理シート!BB378&gt;0,分岐管理シート!BB378&lt;7),"","error"))</f>
        <v/>
      </c>
      <c r="CN378" s="286"/>
      <c r="CO378" s="283" t="str">
        <f>IF(分岐管理シート!BP378=0,"","error")</f>
        <v/>
      </c>
      <c r="CP378" s="340" t="str">
        <f>IF(AND(F378="",SUM(分岐管理シート!D378:BB378)&gt;0),"error","")</f>
        <v/>
      </c>
    </row>
    <row r="379" spans="1:94" ht="55.05" customHeight="1">
      <c r="A379" s="29"/>
      <c r="B379" s="30"/>
      <c r="C379" s="130">
        <v>307</v>
      </c>
      <c r="D379" s="386"/>
      <c r="E379" s="386"/>
      <c r="F379" s="174"/>
      <c r="G379" s="174"/>
      <c r="H379" s="173"/>
      <c r="I379" s="174"/>
      <c r="J379" s="173"/>
      <c r="K379" s="174"/>
      <c r="L379" s="174"/>
      <c r="M379" s="174"/>
      <c r="N379" s="387"/>
      <c r="O379" s="174"/>
      <c r="P379" s="398"/>
      <c r="Q379" s="388"/>
      <c r="R379" s="389">
        <f t="shared" si="44"/>
        <v>0</v>
      </c>
      <c r="S379" s="390">
        <f t="shared" si="54"/>
        <v>0</v>
      </c>
      <c r="T379" s="391"/>
      <c r="U379" s="458"/>
      <c r="V379" s="458"/>
      <c r="W379" s="458"/>
      <c r="X379" s="458"/>
      <c r="Y379" s="391"/>
      <c r="Z379" s="391"/>
      <c r="AA379" s="173"/>
      <c r="AB379" s="174"/>
      <c r="AC379" s="392"/>
      <c r="AD379" s="392"/>
      <c r="AE379" s="392"/>
      <c r="AF379" s="393"/>
      <c r="AG379" s="393"/>
      <c r="AH379" s="393"/>
      <c r="AI379" s="173"/>
      <c r="AJ379" s="173"/>
      <c r="AK379" s="173"/>
      <c r="AL379" s="394"/>
      <c r="AM379" s="173"/>
      <c r="AN379" s="173"/>
      <c r="AO379" s="387"/>
      <c r="AP379" s="174"/>
      <c r="AQ379" s="174"/>
      <c r="AR379" s="174"/>
      <c r="AS379" s="395"/>
      <c r="AT379" s="396"/>
      <c r="AU379" s="396"/>
      <c r="AV379" s="396"/>
      <c r="AW379" s="396"/>
      <c r="AX379" s="396"/>
      <c r="AY379" s="396"/>
      <c r="AZ379" s="396"/>
      <c r="BA379" s="396"/>
      <c r="BB379" s="397"/>
      <c r="BC379" s="395"/>
      <c r="BD379" s="395"/>
      <c r="BE379" s="281" t="str">
        <f>IF(F379="","",IF(分岐管理シート!D379=1,"","error"))</f>
        <v/>
      </c>
      <c r="BF379" s="282" t="str">
        <f>IF(F379="","",IF(分岐管理シート!E379&gt;0,"","error"))</f>
        <v/>
      </c>
      <c r="BG379" s="283" t="str">
        <f>IF(F379="","",IF(分岐管理シート!G379=0,"error",""))</f>
        <v/>
      </c>
      <c r="BH379" s="283" t="str">
        <f>IF(F379="","",IF(分岐管理シート!H379=0,"error",""))</f>
        <v/>
      </c>
      <c r="BI379" s="284" t="str">
        <f>IF(F379="","",IF(分岐管理シート!I379=2,"","error"))</f>
        <v/>
      </c>
      <c r="BJ379" s="283" t="str">
        <f t="shared" si="45"/>
        <v/>
      </c>
      <c r="BK379" s="283" t="str">
        <f t="shared" si="46"/>
        <v/>
      </c>
      <c r="BL379" s="283" t="str">
        <f>IF(F379="","",IF(AND(分岐管理シート!D379=1,分岐管理シート!K379=1),"","error"))</f>
        <v/>
      </c>
      <c r="BM379" s="281" t="str">
        <f>IF(F379="","",IF(分岐管理シート!L379=2,"","error"))</f>
        <v/>
      </c>
      <c r="BN379" s="283" t="str">
        <f>IF(F379="","",IF(分岐管理シート!M379&lt;1,"error",""))</f>
        <v/>
      </c>
      <c r="BO379" s="283" t="str">
        <f>IF(F379="","",IF(AND(D379="R7_補正",分岐管理シート!M379&lt;12,分岐管理シート!M379&gt;0),"","error"))</f>
        <v/>
      </c>
      <c r="BP379" s="283" t="str">
        <f>IF(AND(分岐管理シート!M379&lt;&gt;1,SUM(分岐管理シート!N379:P379)&gt;0),"error","")</f>
        <v/>
      </c>
      <c r="BQ379" s="282" t="str">
        <f>IF(OR(AND(分岐管理シート!N379=0,OR(分岐管理シート!O379&lt;&gt;0,分岐管理シート!P379&lt;&gt;0)),AND(分岐管理シート!O379=0,分岐管理シート!P379&lt;&gt;0)),"error","")</f>
        <v/>
      </c>
      <c r="BR379" s="285" t="str" cm="1">
        <f t="array" ref="BR379">IF(SUMPRODUCT(COUNTIF(N379:P379,N379:P379))&gt;COUNTA(N379:P379),"error","")</f>
        <v/>
      </c>
      <c r="BS379" s="283" t="str">
        <f t="shared" si="47"/>
        <v/>
      </c>
      <c r="BT379" s="283" t="str">
        <f t="shared" si="48"/>
        <v/>
      </c>
      <c r="BU379" s="283" t="str">
        <f t="shared" si="49"/>
        <v/>
      </c>
      <c r="BV379" s="283" t="str">
        <f t="shared" si="50"/>
        <v/>
      </c>
      <c r="BW379" s="283" t="str">
        <f t="shared" si="53"/>
        <v/>
      </c>
      <c r="BX379" s="283" t="str">
        <f t="shared" si="51"/>
        <v/>
      </c>
      <c r="BY379" s="283" t="str">
        <f>IF(F379="","",IF(PRODUCT(分岐管理シート!AB379:'分岐管理シート'!AE379)=0,"error",""))</f>
        <v/>
      </c>
      <c r="BZ379" s="278" t="str">
        <f>IF(F379="","",IF(AND(AE379="○",分岐管理シート!AF379=0),"error",""))</f>
        <v/>
      </c>
      <c r="CA379" s="283" t="str">
        <f>IF(F379="","",IF(AND(分岐管理シート!AE379&lt;2,実施計画様式!AF379&lt;&gt;""),"error",""))</f>
        <v/>
      </c>
      <c r="CB379" s="282" t="str">
        <f>IF(F379="","",IF(AND(分岐管理シート!D379=1,分岐管理シート!AG379&gt;0,分岐管理シート!AG379&lt;24),"","error"))</f>
        <v/>
      </c>
      <c r="CC379" s="283"/>
      <c r="CD379" s="283" t="str">
        <f>IF(F379="","",IF(OR(分岐管理シート!AI379&lt;14,分岐管理シート!AI379&gt;25,分岐管理シート!AI379&gt;分岐管理シート!AJ379,分岐管理シート!AI379&gt;分岐管理シート!AK379),"error",""))</f>
        <v/>
      </c>
      <c r="CE379" s="283" t="str">
        <f>IF(F379="","",IF(OR(分岐管理シート!AJ379&lt;14,分岐管理シート!AJ379&gt;25,分岐管理シート!AJ379&lt;分岐管理シート!AI379,分岐管理シート!AJ379&gt;分岐管理シート!AK379),"error",""))</f>
        <v/>
      </c>
      <c r="CF379" s="282" t="str">
        <f>IF(F379="","",IF(OR(分岐管理シート!AK379&lt;14,分岐管理シート!AK379&gt;26,分岐管理シート!AK379&lt;分岐管理シート!AI379,分岐管理シート!AK379&lt;分岐管理シート!AJ379),"error",""))</f>
        <v/>
      </c>
      <c r="CG379" s="283" t="str">
        <f>IF(F379="","",IF(AND(AD379="－",分岐管理シート!AK379&gt;25),"error",""))</f>
        <v/>
      </c>
      <c r="CH379" s="283"/>
      <c r="CI379" s="278" t="str">
        <f>IF(F379="","",IF(分岐管理シート!AM379&lt;1,"error",""))</f>
        <v/>
      </c>
      <c r="CJ379" s="283" t="str">
        <f>IF(F379="","",IF(分岐管理シート!AN379&lt;1,"error",""))</f>
        <v/>
      </c>
      <c r="CK379" s="287" t="str">
        <f t="shared" si="52"/>
        <v/>
      </c>
      <c r="CL379" s="283" t="str">
        <f>IF(F379="","",IF(AND(SUM(分岐管理シート!AO379:AR379)&gt;180,分岐管理シート!AS379&lt;1),"error",""))</f>
        <v/>
      </c>
      <c r="CM379" s="283" t="str">
        <f>IF(F379="","",IF(AND(分岐管理シート!D379=1,分岐管理シート!BB379&gt;0,分岐管理シート!BB379&lt;7),"","error"))</f>
        <v/>
      </c>
      <c r="CN379" s="286"/>
      <c r="CO379" s="283" t="str">
        <f>IF(分岐管理シート!BP379=0,"","error")</f>
        <v/>
      </c>
      <c r="CP379" s="340" t="str">
        <f>IF(AND(F379="",SUM(分岐管理シート!D379:BB379)&gt;0),"error","")</f>
        <v/>
      </c>
    </row>
    <row r="380" spans="1:94" ht="55.05" customHeight="1">
      <c r="A380" s="29"/>
      <c r="B380" s="30"/>
      <c r="C380" s="130">
        <v>308</v>
      </c>
      <c r="D380" s="386"/>
      <c r="E380" s="386"/>
      <c r="F380" s="174"/>
      <c r="G380" s="174"/>
      <c r="H380" s="173"/>
      <c r="I380" s="174"/>
      <c r="J380" s="173"/>
      <c r="K380" s="174"/>
      <c r="L380" s="174"/>
      <c r="M380" s="174"/>
      <c r="N380" s="387"/>
      <c r="O380" s="174"/>
      <c r="P380" s="174"/>
      <c r="Q380" s="388"/>
      <c r="R380" s="389">
        <f t="shared" si="44"/>
        <v>0</v>
      </c>
      <c r="S380" s="390">
        <f t="shared" si="54"/>
        <v>0</v>
      </c>
      <c r="T380" s="391"/>
      <c r="U380" s="458"/>
      <c r="V380" s="458"/>
      <c r="W380" s="458"/>
      <c r="X380" s="458"/>
      <c r="Y380" s="391"/>
      <c r="Z380" s="391"/>
      <c r="AA380" s="173"/>
      <c r="AB380" s="174"/>
      <c r="AC380" s="392"/>
      <c r="AD380" s="392"/>
      <c r="AE380" s="392"/>
      <c r="AF380" s="393"/>
      <c r="AG380" s="393"/>
      <c r="AH380" s="393"/>
      <c r="AI380" s="173"/>
      <c r="AJ380" s="173"/>
      <c r="AK380" s="173"/>
      <c r="AL380" s="394"/>
      <c r="AM380" s="173"/>
      <c r="AN380" s="173"/>
      <c r="AO380" s="387"/>
      <c r="AP380" s="174"/>
      <c r="AQ380" s="174"/>
      <c r="AR380" s="174"/>
      <c r="AS380" s="395"/>
      <c r="AT380" s="396"/>
      <c r="AU380" s="396"/>
      <c r="AV380" s="396"/>
      <c r="AW380" s="396"/>
      <c r="AX380" s="396"/>
      <c r="AY380" s="396"/>
      <c r="AZ380" s="396"/>
      <c r="BA380" s="396"/>
      <c r="BB380" s="397"/>
      <c r="BC380" s="395"/>
      <c r="BD380" s="395"/>
      <c r="BE380" s="281" t="str">
        <f>IF(F380="","",IF(分岐管理シート!D380=1,"","error"))</f>
        <v/>
      </c>
      <c r="BF380" s="282" t="str">
        <f>IF(F380="","",IF(分岐管理シート!E380&gt;0,"","error"))</f>
        <v/>
      </c>
      <c r="BG380" s="283" t="str">
        <f>IF(F380="","",IF(分岐管理シート!G380=0,"error",""))</f>
        <v/>
      </c>
      <c r="BH380" s="283" t="str">
        <f>IF(F380="","",IF(分岐管理シート!H380=0,"error",""))</f>
        <v/>
      </c>
      <c r="BI380" s="284" t="str">
        <f>IF(F380="","",IF(分岐管理シート!I380=2,"","error"))</f>
        <v/>
      </c>
      <c r="BJ380" s="283" t="str">
        <f t="shared" si="45"/>
        <v/>
      </c>
      <c r="BK380" s="283" t="str">
        <f t="shared" si="46"/>
        <v/>
      </c>
      <c r="BL380" s="283" t="str">
        <f>IF(F380="","",IF(AND(分岐管理シート!D380=1,分岐管理シート!K380=1),"","error"))</f>
        <v/>
      </c>
      <c r="BM380" s="281" t="str">
        <f>IF(F380="","",IF(分岐管理シート!L380=2,"","error"))</f>
        <v/>
      </c>
      <c r="BN380" s="283" t="str">
        <f>IF(F380="","",IF(分岐管理シート!M380&lt;1,"error",""))</f>
        <v/>
      </c>
      <c r="BO380" s="283" t="str">
        <f>IF(F380="","",IF(AND(D380="R7_補正",分岐管理シート!M380&lt;12,分岐管理シート!M380&gt;0),"","error"))</f>
        <v/>
      </c>
      <c r="BP380" s="283" t="str">
        <f>IF(AND(分岐管理シート!M380&lt;&gt;1,SUM(分岐管理シート!N380:P380)&gt;0),"error","")</f>
        <v/>
      </c>
      <c r="BQ380" s="282" t="str">
        <f>IF(OR(AND(分岐管理シート!N380=0,OR(分岐管理シート!O380&lt;&gt;0,分岐管理シート!P380&lt;&gt;0)),AND(分岐管理シート!O380=0,分岐管理シート!P380&lt;&gt;0)),"error","")</f>
        <v/>
      </c>
      <c r="BR380" s="285" t="str" cm="1">
        <f t="array" ref="BR380">IF(SUMPRODUCT(COUNTIF(N380:P380,N380:P380))&gt;COUNTA(N380:P380),"error","")</f>
        <v/>
      </c>
      <c r="BS380" s="283" t="str">
        <f t="shared" si="47"/>
        <v/>
      </c>
      <c r="BT380" s="283" t="str">
        <f t="shared" si="48"/>
        <v/>
      </c>
      <c r="BU380" s="283" t="str">
        <f t="shared" si="49"/>
        <v/>
      </c>
      <c r="BV380" s="283" t="str">
        <f t="shared" si="50"/>
        <v/>
      </c>
      <c r="BW380" s="283" t="str">
        <f t="shared" si="53"/>
        <v/>
      </c>
      <c r="BX380" s="283" t="str">
        <f t="shared" si="51"/>
        <v/>
      </c>
      <c r="BY380" s="283" t="str">
        <f>IF(F380="","",IF(PRODUCT(分岐管理シート!AB380:'分岐管理シート'!AE380)=0,"error",""))</f>
        <v/>
      </c>
      <c r="BZ380" s="278" t="str">
        <f>IF(F380="","",IF(AND(AE380="○",分岐管理シート!AF380=0),"error",""))</f>
        <v/>
      </c>
      <c r="CA380" s="283" t="str">
        <f>IF(F380="","",IF(AND(分岐管理シート!AE380&lt;2,実施計画様式!AF380&lt;&gt;""),"error",""))</f>
        <v/>
      </c>
      <c r="CB380" s="282" t="str">
        <f>IF(F380="","",IF(AND(分岐管理シート!D380=1,分岐管理シート!AG380&gt;0,分岐管理シート!AG380&lt;24),"","error"))</f>
        <v/>
      </c>
      <c r="CC380" s="283"/>
      <c r="CD380" s="283" t="str">
        <f>IF(F380="","",IF(OR(分岐管理シート!AI380&lt;14,分岐管理シート!AI380&gt;25,分岐管理シート!AI380&gt;分岐管理シート!AJ380,分岐管理シート!AI380&gt;分岐管理シート!AK380),"error",""))</f>
        <v/>
      </c>
      <c r="CE380" s="283" t="str">
        <f>IF(F380="","",IF(OR(分岐管理シート!AJ380&lt;14,分岐管理シート!AJ380&gt;25,分岐管理シート!AJ380&lt;分岐管理シート!AI380,分岐管理シート!AJ380&gt;分岐管理シート!AK380),"error",""))</f>
        <v/>
      </c>
      <c r="CF380" s="282" t="str">
        <f>IF(F380="","",IF(OR(分岐管理シート!AK380&lt;14,分岐管理シート!AK380&gt;26,分岐管理シート!AK380&lt;分岐管理シート!AI380,分岐管理シート!AK380&lt;分岐管理シート!AJ380),"error",""))</f>
        <v/>
      </c>
      <c r="CG380" s="283" t="str">
        <f>IF(F380="","",IF(AND(AD380="－",分岐管理シート!AK380&gt;25),"error",""))</f>
        <v/>
      </c>
      <c r="CH380" s="283"/>
      <c r="CI380" s="278" t="str">
        <f>IF(F380="","",IF(分岐管理シート!AM380&lt;1,"error",""))</f>
        <v/>
      </c>
      <c r="CJ380" s="283" t="str">
        <f>IF(F380="","",IF(分岐管理シート!AN380&lt;1,"error",""))</f>
        <v/>
      </c>
      <c r="CK380" s="287" t="str">
        <f t="shared" si="52"/>
        <v/>
      </c>
      <c r="CL380" s="283" t="str">
        <f>IF(F380="","",IF(AND(SUM(分岐管理シート!AO380:AR380)&gt;180,分岐管理シート!AS380&lt;1),"error",""))</f>
        <v/>
      </c>
      <c r="CM380" s="283" t="str">
        <f>IF(F380="","",IF(AND(分岐管理シート!D380=1,分岐管理シート!BB380&gt;0,分岐管理シート!BB380&lt;7),"","error"))</f>
        <v/>
      </c>
      <c r="CN380" s="286"/>
      <c r="CO380" s="283" t="str">
        <f>IF(分岐管理シート!BP380=0,"","error")</f>
        <v/>
      </c>
      <c r="CP380" s="340" t="str">
        <f>IF(AND(F380="",SUM(分岐管理シート!D380:BB380)&gt;0),"error","")</f>
        <v/>
      </c>
    </row>
    <row r="381" spans="1:94" ht="55.05" customHeight="1">
      <c r="A381" s="29"/>
      <c r="B381" s="30"/>
      <c r="C381" s="130">
        <v>309</v>
      </c>
      <c r="D381" s="386"/>
      <c r="E381" s="386"/>
      <c r="F381" s="174"/>
      <c r="G381" s="174"/>
      <c r="H381" s="173"/>
      <c r="I381" s="174"/>
      <c r="J381" s="173"/>
      <c r="K381" s="174"/>
      <c r="L381" s="174"/>
      <c r="M381" s="174"/>
      <c r="N381" s="387"/>
      <c r="O381" s="174"/>
      <c r="P381" s="174"/>
      <c r="Q381" s="388"/>
      <c r="R381" s="389">
        <f t="shared" si="44"/>
        <v>0</v>
      </c>
      <c r="S381" s="390">
        <f t="shared" si="54"/>
        <v>0</v>
      </c>
      <c r="T381" s="391"/>
      <c r="U381" s="458"/>
      <c r="V381" s="458"/>
      <c r="W381" s="458"/>
      <c r="X381" s="458"/>
      <c r="Y381" s="391"/>
      <c r="Z381" s="391"/>
      <c r="AA381" s="173"/>
      <c r="AB381" s="174"/>
      <c r="AC381" s="392"/>
      <c r="AD381" s="392"/>
      <c r="AE381" s="392"/>
      <c r="AF381" s="393"/>
      <c r="AG381" s="393"/>
      <c r="AH381" s="393"/>
      <c r="AI381" s="173"/>
      <c r="AJ381" s="173"/>
      <c r="AK381" s="173"/>
      <c r="AL381" s="394"/>
      <c r="AM381" s="173"/>
      <c r="AN381" s="173"/>
      <c r="AO381" s="387"/>
      <c r="AP381" s="174"/>
      <c r="AQ381" s="174"/>
      <c r="AR381" s="174"/>
      <c r="AS381" s="395"/>
      <c r="AT381" s="396"/>
      <c r="AU381" s="396"/>
      <c r="AV381" s="396"/>
      <c r="AW381" s="396"/>
      <c r="AX381" s="396"/>
      <c r="AY381" s="396"/>
      <c r="AZ381" s="396"/>
      <c r="BA381" s="396"/>
      <c r="BB381" s="397"/>
      <c r="BC381" s="395"/>
      <c r="BD381" s="395"/>
      <c r="BE381" s="281" t="str">
        <f>IF(F381="","",IF(分岐管理シート!D381=1,"","error"))</f>
        <v/>
      </c>
      <c r="BF381" s="282" t="str">
        <f>IF(F381="","",IF(分岐管理シート!E381&gt;0,"","error"))</f>
        <v/>
      </c>
      <c r="BG381" s="283" t="str">
        <f>IF(F381="","",IF(分岐管理シート!G381=0,"error",""))</f>
        <v/>
      </c>
      <c r="BH381" s="283" t="str">
        <f>IF(F381="","",IF(分岐管理シート!H381=0,"error",""))</f>
        <v/>
      </c>
      <c r="BI381" s="284" t="str">
        <f>IF(F381="","",IF(分岐管理シート!I381=2,"","error"))</f>
        <v/>
      </c>
      <c r="BJ381" s="283" t="str">
        <f t="shared" si="45"/>
        <v/>
      </c>
      <c r="BK381" s="283" t="str">
        <f t="shared" si="46"/>
        <v/>
      </c>
      <c r="BL381" s="283" t="str">
        <f>IF(F381="","",IF(AND(分岐管理シート!D381=1,分岐管理シート!K381=1),"","error"))</f>
        <v/>
      </c>
      <c r="BM381" s="281" t="str">
        <f>IF(F381="","",IF(分岐管理シート!L381=2,"","error"))</f>
        <v/>
      </c>
      <c r="BN381" s="283" t="str">
        <f>IF(F381="","",IF(分岐管理シート!M381&lt;1,"error",""))</f>
        <v/>
      </c>
      <c r="BO381" s="283" t="str">
        <f>IF(F381="","",IF(AND(D381="R7_補正",分岐管理シート!M381&lt;12,分岐管理シート!M381&gt;0),"","error"))</f>
        <v/>
      </c>
      <c r="BP381" s="283" t="str">
        <f>IF(AND(分岐管理シート!M381&lt;&gt;1,SUM(分岐管理シート!N381:P381)&gt;0),"error","")</f>
        <v/>
      </c>
      <c r="BQ381" s="282" t="str">
        <f>IF(OR(AND(分岐管理シート!N381=0,OR(分岐管理シート!O381&lt;&gt;0,分岐管理シート!P381&lt;&gt;0)),AND(分岐管理シート!O381=0,分岐管理シート!P381&lt;&gt;0)),"error","")</f>
        <v/>
      </c>
      <c r="BR381" s="285" t="str" cm="1">
        <f t="array" ref="BR381">IF(SUMPRODUCT(COUNTIF(N381:P381,N381:P381))&gt;COUNTA(N381:P381),"error","")</f>
        <v/>
      </c>
      <c r="BS381" s="283" t="str">
        <f t="shared" si="47"/>
        <v/>
      </c>
      <c r="BT381" s="283" t="str">
        <f t="shared" si="48"/>
        <v/>
      </c>
      <c r="BU381" s="283" t="str">
        <f t="shared" si="49"/>
        <v/>
      </c>
      <c r="BV381" s="283" t="str">
        <f t="shared" si="50"/>
        <v/>
      </c>
      <c r="BW381" s="283" t="str">
        <f t="shared" si="53"/>
        <v/>
      </c>
      <c r="BX381" s="283" t="str">
        <f t="shared" si="51"/>
        <v/>
      </c>
      <c r="BY381" s="283" t="str">
        <f>IF(F381="","",IF(PRODUCT(分岐管理シート!AB381:'分岐管理シート'!AE381)=0,"error",""))</f>
        <v/>
      </c>
      <c r="BZ381" s="278" t="str">
        <f>IF(F381="","",IF(AND(AE381="○",分岐管理シート!AF381=0),"error",""))</f>
        <v/>
      </c>
      <c r="CA381" s="283" t="str">
        <f>IF(F381="","",IF(AND(分岐管理シート!AE381&lt;2,実施計画様式!AF381&lt;&gt;""),"error",""))</f>
        <v/>
      </c>
      <c r="CB381" s="282" t="str">
        <f>IF(F381="","",IF(AND(分岐管理シート!D381=1,分岐管理シート!AG381&gt;0,分岐管理シート!AG381&lt;24),"","error"))</f>
        <v/>
      </c>
      <c r="CC381" s="283"/>
      <c r="CD381" s="283" t="str">
        <f>IF(F381="","",IF(OR(分岐管理シート!AI381&lt;14,分岐管理シート!AI381&gt;25,分岐管理シート!AI381&gt;分岐管理シート!AJ381,分岐管理シート!AI381&gt;分岐管理シート!AK381),"error",""))</f>
        <v/>
      </c>
      <c r="CE381" s="283" t="str">
        <f>IF(F381="","",IF(OR(分岐管理シート!AJ381&lt;14,分岐管理シート!AJ381&gt;25,分岐管理シート!AJ381&lt;分岐管理シート!AI381,分岐管理シート!AJ381&gt;分岐管理シート!AK381),"error",""))</f>
        <v/>
      </c>
      <c r="CF381" s="282" t="str">
        <f>IF(F381="","",IF(OR(分岐管理シート!AK381&lt;14,分岐管理シート!AK381&gt;26,分岐管理シート!AK381&lt;分岐管理シート!AI381,分岐管理シート!AK381&lt;分岐管理シート!AJ381),"error",""))</f>
        <v/>
      </c>
      <c r="CG381" s="283" t="str">
        <f>IF(F381="","",IF(AND(AD381="－",分岐管理シート!AK381&gt;25),"error",""))</f>
        <v/>
      </c>
      <c r="CH381" s="283"/>
      <c r="CI381" s="278" t="str">
        <f>IF(F381="","",IF(分岐管理シート!AM381&lt;1,"error",""))</f>
        <v/>
      </c>
      <c r="CJ381" s="283" t="str">
        <f>IF(F381="","",IF(分岐管理シート!AN381&lt;1,"error",""))</f>
        <v/>
      </c>
      <c r="CK381" s="287" t="str">
        <f t="shared" si="52"/>
        <v/>
      </c>
      <c r="CL381" s="283" t="str">
        <f>IF(F381="","",IF(AND(SUM(分岐管理シート!AO381:AR381)&gt;180,分岐管理シート!AS381&lt;1),"error",""))</f>
        <v/>
      </c>
      <c r="CM381" s="283" t="str">
        <f>IF(F381="","",IF(AND(分岐管理シート!D381=1,分岐管理シート!BB381&gt;0,分岐管理シート!BB381&lt;7),"","error"))</f>
        <v/>
      </c>
      <c r="CN381" s="286"/>
      <c r="CO381" s="283" t="str">
        <f>IF(分岐管理シート!BP381=0,"","error")</f>
        <v/>
      </c>
      <c r="CP381" s="340" t="str">
        <f>IF(AND(F381="",SUM(分岐管理シート!D381:BB381)&gt;0),"error","")</f>
        <v/>
      </c>
    </row>
    <row r="382" spans="1:94" ht="55.05" customHeight="1">
      <c r="A382" s="29"/>
      <c r="B382" s="30"/>
      <c r="C382" s="130">
        <v>310</v>
      </c>
      <c r="D382" s="386"/>
      <c r="E382" s="386"/>
      <c r="F382" s="174"/>
      <c r="G382" s="174"/>
      <c r="H382" s="173"/>
      <c r="I382" s="174"/>
      <c r="J382" s="173"/>
      <c r="K382" s="174"/>
      <c r="L382" s="174"/>
      <c r="M382" s="174"/>
      <c r="N382" s="387"/>
      <c r="O382" s="174"/>
      <c r="P382" s="398"/>
      <c r="Q382" s="388"/>
      <c r="R382" s="389">
        <f t="shared" si="44"/>
        <v>0</v>
      </c>
      <c r="S382" s="390">
        <f t="shared" si="54"/>
        <v>0</v>
      </c>
      <c r="T382" s="391"/>
      <c r="U382" s="458"/>
      <c r="V382" s="458"/>
      <c r="W382" s="458"/>
      <c r="X382" s="458"/>
      <c r="Y382" s="391"/>
      <c r="Z382" s="391"/>
      <c r="AA382" s="173"/>
      <c r="AB382" s="174"/>
      <c r="AC382" s="392"/>
      <c r="AD382" s="392"/>
      <c r="AE382" s="392"/>
      <c r="AF382" s="393"/>
      <c r="AG382" s="393"/>
      <c r="AH382" s="393"/>
      <c r="AI382" s="173"/>
      <c r="AJ382" s="173"/>
      <c r="AK382" s="173"/>
      <c r="AL382" s="394"/>
      <c r="AM382" s="173"/>
      <c r="AN382" s="173"/>
      <c r="AO382" s="387"/>
      <c r="AP382" s="174"/>
      <c r="AQ382" s="174"/>
      <c r="AR382" s="174"/>
      <c r="AS382" s="395"/>
      <c r="AT382" s="396"/>
      <c r="AU382" s="396"/>
      <c r="AV382" s="396"/>
      <c r="AW382" s="396"/>
      <c r="AX382" s="396"/>
      <c r="AY382" s="396"/>
      <c r="AZ382" s="396"/>
      <c r="BA382" s="396"/>
      <c r="BB382" s="397"/>
      <c r="BC382" s="395"/>
      <c r="BD382" s="395"/>
      <c r="BE382" s="281" t="str">
        <f>IF(F382="","",IF(分岐管理シート!D382=1,"","error"))</f>
        <v/>
      </c>
      <c r="BF382" s="282" t="str">
        <f>IF(F382="","",IF(分岐管理シート!E382&gt;0,"","error"))</f>
        <v/>
      </c>
      <c r="BG382" s="283" t="str">
        <f>IF(F382="","",IF(分岐管理シート!G382=0,"error",""))</f>
        <v/>
      </c>
      <c r="BH382" s="283" t="str">
        <f>IF(F382="","",IF(分岐管理シート!H382=0,"error",""))</f>
        <v/>
      </c>
      <c r="BI382" s="284" t="str">
        <f>IF(F382="","",IF(分岐管理シート!I382=2,"","error"))</f>
        <v/>
      </c>
      <c r="BJ382" s="283" t="str">
        <f t="shared" si="45"/>
        <v/>
      </c>
      <c r="BK382" s="283" t="str">
        <f t="shared" si="46"/>
        <v/>
      </c>
      <c r="BL382" s="283" t="str">
        <f>IF(F382="","",IF(AND(分岐管理シート!D382=1,分岐管理シート!K382=1),"","error"))</f>
        <v/>
      </c>
      <c r="BM382" s="281" t="str">
        <f>IF(F382="","",IF(分岐管理シート!L382=2,"","error"))</f>
        <v/>
      </c>
      <c r="BN382" s="283" t="str">
        <f>IF(F382="","",IF(分岐管理シート!M382&lt;1,"error",""))</f>
        <v/>
      </c>
      <c r="BO382" s="283" t="str">
        <f>IF(F382="","",IF(AND(D382="R7_補正",分岐管理シート!M382&lt;12,分岐管理シート!M382&gt;0),"","error"))</f>
        <v/>
      </c>
      <c r="BP382" s="283" t="str">
        <f>IF(AND(分岐管理シート!M382&lt;&gt;1,SUM(分岐管理シート!N382:P382)&gt;0),"error","")</f>
        <v/>
      </c>
      <c r="BQ382" s="282" t="str">
        <f>IF(OR(AND(分岐管理シート!N382=0,OR(分岐管理シート!O382&lt;&gt;0,分岐管理シート!P382&lt;&gt;0)),AND(分岐管理シート!O382=0,分岐管理シート!P382&lt;&gt;0)),"error","")</f>
        <v/>
      </c>
      <c r="BR382" s="285" t="str" cm="1">
        <f t="array" ref="BR382">IF(SUMPRODUCT(COUNTIF(N382:P382,N382:P382))&gt;COUNTA(N382:P382),"error","")</f>
        <v/>
      </c>
      <c r="BS382" s="283" t="str">
        <f t="shared" si="47"/>
        <v/>
      </c>
      <c r="BT382" s="283" t="str">
        <f t="shared" si="48"/>
        <v/>
      </c>
      <c r="BU382" s="283" t="str">
        <f t="shared" si="49"/>
        <v/>
      </c>
      <c r="BV382" s="283" t="str">
        <f t="shared" si="50"/>
        <v/>
      </c>
      <c r="BW382" s="283" t="str">
        <f t="shared" si="53"/>
        <v/>
      </c>
      <c r="BX382" s="283" t="str">
        <f t="shared" si="51"/>
        <v/>
      </c>
      <c r="BY382" s="283" t="str">
        <f>IF(F382="","",IF(PRODUCT(分岐管理シート!AB382:'分岐管理シート'!AE382)=0,"error",""))</f>
        <v/>
      </c>
      <c r="BZ382" s="278" t="str">
        <f>IF(F382="","",IF(AND(AE382="○",分岐管理シート!AF382=0),"error",""))</f>
        <v/>
      </c>
      <c r="CA382" s="283" t="str">
        <f>IF(F382="","",IF(AND(分岐管理シート!AE382&lt;2,実施計画様式!AF382&lt;&gt;""),"error",""))</f>
        <v/>
      </c>
      <c r="CB382" s="282" t="str">
        <f>IF(F382="","",IF(AND(分岐管理シート!D382=1,分岐管理シート!AG382&gt;0,分岐管理シート!AG382&lt;24),"","error"))</f>
        <v/>
      </c>
      <c r="CC382" s="283"/>
      <c r="CD382" s="283" t="str">
        <f>IF(F382="","",IF(OR(分岐管理シート!AI382&lt;14,分岐管理シート!AI382&gt;25,分岐管理シート!AI382&gt;分岐管理シート!AJ382,分岐管理シート!AI382&gt;分岐管理シート!AK382),"error",""))</f>
        <v/>
      </c>
      <c r="CE382" s="283" t="str">
        <f>IF(F382="","",IF(OR(分岐管理シート!AJ382&lt;14,分岐管理シート!AJ382&gt;25,分岐管理シート!AJ382&lt;分岐管理シート!AI382,分岐管理シート!AJ382&gt;分岐管理シート!AK382),"error",""))</f>
        <v/>
      </c>
      <c r="CF382" s="282" t="str">
        <f>IF(F382="","",IF(OR(分岐管理シート!AK382&lt;14,分岐管理シート!AK382&gt;26,分岐管理シート!AK382&lt;分岐管理シート!AI382,分岐管理シート!AK382&lt;分岐管理シート!AJ382),"error",""))</f>
        <v/>
      </c>
      <c r="CG382" s="283" t="str">
        <f>IF(F382="","",IF(AND(AD382="－",分岐管理シート!AK382&gt;25),"error",""))</f>
        <v/>
      </c>
      <c r="CH382" s="283"/>
      <c r="CI382" s="278" t="str">
        <f>IF(F382="","",IF(分岐管理シート!AM382&lt;1,"error",""))</f>
        <v/>
      </c>
      <c r="CJ382" s="283" t="str">
        <f>IF(F382="","",IF(分岐管理シート!AN382&lt;1,"error",""))</f>
        <v/>
      </c>
      <c r="CK382" s="287" t="str">
        <f t="shared" si="52"/>
        <v/>
      </c>
      <c r="CL382" s="283" t="str">
        <f>IF(F382="","",IF(AND(SUM(分岐管理シート!AO382:AR382)&gt;180,分岐管理シート!AS382&lt;1),"error",""))</f>
        <v/>
      </c>
      <c r="CM382" s="283" t="str">
        <f>IF(F382="","",IF(AND(分岐管理シート!D382=1,分岐管理シート!BB382&gt;0,分岐管理シート!BB382&lt;7),"","error"))</f>
        <v/>
      </c>
      <c r="CN382" s="286"/>
      <c r="CO382" s="283" t="str">
        <f>IF(分岐管理シート!BP382=0,"","error")</f>
        <v/>
      </c>
      <c r="CP382" s="340" t="str">
        <f>IF(AND(F382="",SUM(分岐管理シート!D382:BB382)&gt;0),"error","")</f>
        <v/>
      </c>
    </row>
    <row r="383" spans="1:94" ht="55.05" customHeight="1">
      <c r="A383" s="29"/>
      <c r="B383" s="30"/>
      <c r="C383" s="130">
        <v>311</v>
      </c>
      <c r="D383" s="386"/>
      <c r="E383" s="386"/>
      <c r="F383" s="174"/>
      <c r="G383" s="174"/>
      <c r="H383" s="173"/>
      <c r="I383" s="174"/>
      <c r="J383" s="173"/>
      <c r="K383" s="174"/>
      <c r="L383" s="174"/>
      <c r="M383" s="174"/>
      <c r="N383" s="387"/>
      <c r="O383" s="174"/>
      <c r="P383" s="174"/>
      <c r="Q383" s="388"/>
      <c r="R383" s="389">
        <f t="shared" si="44"/>
        <v>0</v>
      </c>
      <c r="S383" s="390">
        <f t="shared" si="54"/>
        <v>0</v>
      </c>
      <c r="T383" s="391"/>
      <c r="U383" s="458"/>
      <c r="V383" s="458"/>
      <c r="W383" s="458"/>
      <c r="X383" s="458"/>
      <c r="Y383" s="391"/>
      <c r="Z383" s="391"/>
      <c r="AA383" s="173"/>
      <c r="AB383" s="174"/>
      <c r="AC383" s="392"/>
      <c r="AD383" s="392"/>
      <c r="AE383" s="392"/>
      <c r="AF383" s="393"/>
      <c r="AG383" s="393"/>
      <c r="AH383" s="393"/>
      <c r="AI383" s="173"/>
      <c r="AJ383" s="173"/>
      <c r="AK383" s="173"/>
      <c r="AL383" s="394"/>
      <c r="AM383" s="173"/>
      <c r="AN383" s="173"/>
      <c r="AO383" s="387"/>
      <c r="AP383" s="174"/>
      <c r="AQ383" s="174"/>
      <c r="AR383" s="174"/>
      <c r="AS383" s="395"/>
      <c r="AT383" s="396"/>
      <c r="AU383" s="396"/>
      <c r="AV383" s="396"/>
      <c r="AW383" s="396"/>
      <c r="AX383" s="396"/>
      <c r="AY383" s="396"/>
      <c r="AZ383" s="396"/>
      <c r="BA383" s="396"/>
      <c r="BB383" s="397"/>
      <c r="BC383" s="395"/>
      <c r="BD383" s="395"/>
      <c r="BE383" s="281" t="str">
        <f>IF(F383="","",IF(分岐管理シート!D383=1,"","error"))</f>
        <v/>
      </c>
      <c r="BF383" s="282" t="str">
        <f>IF(F383="","",IF(分岐管理シート!E383&gt;0,"","error"))</f>
        <v/>
      </c>
      <c r="BG383" s="283" t="str">
        <f>IF(F383="","",IF(分岐管理シート!G383=0,"error",""))</f>
        <v/>
      </c>
      <c r="BH383" s="283" t="str">
        <f>IF(F383="","",IF(分岐管理シート!H383=0,"error",""))</f>
        <v/>
      </c>
      <c r="BI383" s="284" t="str">
        <f>IF(F383="","",IF(分岐管理シート!I383=2,"","error"))</f>
        <v/>
      </c>
      <c r="BJ383" s="283" t="str">
        <f t="shared" si="45"/>
        <v/>
      </c>
      <c r="BK383" s="283" t="str">
        <f t="shared" si="46"/>
        <v/>
      </c>
      <c r="BL383" s="283" t="str">
        <f>IF(F383="","",IF(AND(分岐管理シート!D383=1,分岐管理シート!K383=1),"","error"))</f>
        <v/>
      </c>
      <c r="BM383" s="281" t="str">
        <f>IF(F383="","",IF(分岐管理シート!L383=2,"","error"))</f>
        <v/>
      </c>
      <c r="BN383" s="283" t="str">
        <f>IF(F383="","",IF(分岐管理シート!M383&lt;1,"error",""))</f>
        <v/>
      </c>
      <c r="BO383" s="283" t="str">
        <f>IF(F383="","",IF(AND(D383="R7_補正",分岐管理シート!M383&lt;12,分岐管理シート!M383&gt;0),"","error"))</f>
        <v/>
      </c>
      <c r="BP383" s="283" t="str">
        <f>IF(AND(分岐管理シート!M383&lt;&gt;1,SUM(分岐管理シート!N383:P383)&gt;0),"error","")</f>
        <v/>
      </c>
      <c r="BQ383" s="282" t="str">
        <f>IF(OR(AND(分岐管理シート!N383=0,OR(分岐管理シート!O383&lt;&gt;0,分岐管理シート!P383&lt;&gt;0)),AND(分岐管理シート!O383=0,分岐管理シート!P383&lt;&gt;0)),"error","")</f>
        <v/>
      </c>
      <c r="BR383" s="285" t="str" cm="1">
        <f t="array" ref="BR383">IF(SUMPRODUCT(COUNTIF(N383:P383,N383:P383))&gt;COUNTA(N383:P383),"error","")</f>
        <v/>
      </c>
      <c r="BS383" s="283" t="str">
        <f t="shared" si="47"/>
        <v/>
      </c>
      <c r="BT383" s="283" t="str">
        <f t="shared" si="48"/>
        <v/>
      </c>
      <c r="BU383" s="283" t="str">
        <f t="shared" si="49"/>
        <v/>
      </c>
      <c r="BV383" s="283" t="str">
        <f t="shared" si="50"/>
        <v/>
      </c>
      <c r="BW383" s="283" t="str">
        <f t="shared" si="53"/>
        <v/>
      </c>
      <c r="BX383" s="283" t="str">
        <f t="shared" si="51"/>
        <v/>
      </c>
      <c r="BY383" s="283" t="str">
        <f>IF(F383="","",IF(PRODUCT(分岐管理シート!AB383:'分岐管理シート'!AE383)=0,"error",""))</f>
        <v/>
      </c>
      <c r="BZ383" s="278" t="str">
        <f>IF(F383="","",IF(AND(AE383="○",分岐管理シート!AF383=0),"error",""))</f>
        <v/>
      </c>
      <c r="CA383" s="283" t="str">
        <f>IF(F383="","",IF(AND(分岐管理シート!AE383&lt;2,実施計画様式!AF383&lt;&gt;""),"error",""))</f>
        <v/>
      </c>
      <c r="CB383" s="282" t="str">
        <f>IF(F383="","",IF(AND(分岐管理シート!D383=1,分岐管理シート!AG383&gt;0,分岐管理シート!AG383&lt;24),"","error"))</f>
        <v/>
      </c>
      <c r="CC383" s="283"/>
      <c r="CD383" s="283" t="str">
        <f>IF(F383="","",IF(OR(分岐管理シート!AI383&lt;14,分岐管理シート!AI383&gt;25,分岐管理シート!AI383&gt;分岐管理シート!AJ383,分岐管理シート!AI383&gt;分岐管理シート!AK383),"error",""))</f>
        <v/>
      </c>
      <c r="CE383" s="283" t="str">
        <f>IF(F383="","",IF(OR(分岐管理シート!AJ383&lt;14,分岐管理シート!AJ383&gt;25,分岐管理シート!AJ383&lt;分岐管理シート!AI383,分岐管理シート!AJ383&gt;分岐管理シート!AK383),"error",""))</f>
        <v/>
      </c>
      <c r="CF383" s="282" t="str">
        <f>IF(F383="","",IF(OR(分岐管理シート!AK383&lt;14,分岐管理シート!AK383&gt;26,分岐管理シート!AK383&lt;分岐管理シート!AI383,分岐管理シート!AK383&lt;分岐管理シート!AJ383),"error",""))</f>
        <v/>
      </c>
      <c r="CG383" s="283" t="str">
        <f>IF(F383="","",IF(AND(AD383="－",分岐管理シート!AK383&gt;25),"error",""))</f>
        <v/>
      </c>
      <c r="CH383" s="283"/>
      <c r="CI383" s="278" t="str">
        <f>IF(F383="","",IF(分岐管理シート!AM383&lt;1,"error",""))</f>
        <v/>
      </c>
      <c r="CJ383" s="283" t="str">
        <f>IF(F383="","",IF(分岐管理シート!AN383&lt;1,"error",""))</f>
        <v/>
      </c>
      <c r="CK383" s="287" t="str">
        <f t="shared" si="52"/>
        <v/>
      </c>
      <c r="CL383" s="283" t="str">
        <f>IF(F383="","",IF(AND(SUM(分岐管理シート!AO383:AR383)&gt;180,分岐管理シート!AS383&lt;1),"error",""))</f>
        <v/>
      </c>
      <c r="CM383" s="283" t="str">
        <f>IF(F383="","",IF(AND(分岐管理シート!D383=1,分岐管理シート!BB383&gt;0,分岐管理シート!BB383&lt;7),"","error"))</f>
        <v/>
      </c>
      <c r="CN383" s="286"/>
      <c r="CO383" s="283" t="str">
        <f>IF(分岐管理シート!BP383=0,"","error")</f>
        <v/>
      </c>
      <c r="CP383" s="340" t="str">
        <f>IF(AND(F383="",SUM(分岐管理シート!D383:BB383)&gt;0),"error","")</f>
        <v/>
      </c>
    </row>
    <row r="384" spans="1:94" ht="55.05" customHeight="1">
      <c r="A384" s="29"/>
      <c r="B384" s="30"/>
      <c r="C384" s="130">
        <v>312</v>
      </c>
      <c r="D384" s="386"/>
      <c r="E384" s="386"/>
      <c r="F384" s="174"/>
      <c r="G384" s="174"/>
      <c r="H384" s="173"/>
      <c r="I384" s="174"/>
      <c r="J384" s="173"/>
      <c r="K384" s="174"/>
      <c r="L384" s="174"/>
      <c r="M384" s="174"/>
      <c r="N384" s="387"/>
      <c r="O384" s="174"/>
      <c r="P384" s="174"/>
      <c r="Q384" s="388"/>
      <c r="R384" s="389">
        <f t="shared" si="44"/>
        <v>0</v>
      </c>
      <c r="S384" s="390">
        <f t="shared" si="54"/>
        <v>0</v>
      </c>
      <c r="T384" s="391"/>
      <c r="U384" s="458"/>
      <c r="V384" s="458"/>
      <c r="W384" s="458"/>
      <c r="X384" s="458"/>
      <c r="Y384" s="391"/>
      <c r="Z384" s="391"/>
      <c r="AA384" s="173"/>
      <c r="AB384" s="174"/>
      <c r="AC384" s="392"/>
      <c r="AD384" s="392"/>
      <c r="AE384" s="392"/>
      <c r="AF384" s="393"/>
      <c r="AG384" s="393"/>
      <c r="AH384" s="393"/>
      <c r="AI384" s="173"/>
      <c r="AJ384" s="173"/>
      <c r="AK384" s="173"/>
      <c r="AL384" s="394"/>
      <c r="AM384" s="173"/>
      <c r="AN384" s="173"/>
      <c r="AO384" s="387"/>
      <c r="AP384" s="174"/>
      <c r="AQ384" s="174"/>
      <c r="AR384" s="174"/>
      <c r="AS384" s="395"/>
      <c r="AT384" s="396"/>
      <c r="AU384" s="396"/>
      <c r="AV384" s="396"/>
      <c r="AW384" s="396"/>
      <c r="AX384" s="396"/>
      <c r="AY384" s="396"/>
      <c r="AZ384" s="396"/>
      <c r="BA384" s="396"/>
      <c r="BB384" s="397"/>
      <c r="BC384" s="395"/>
      <c r="BD384" s="395"/>
      <c r="BE384" s="281" t="str">
        <f>IF(F384="","",IF(分岐管理シート!D384=1,"","error"))</f>
        <v/>
      </c>
      <c r="BF384" s="282" t="str">
        <f>IF(F384="","",IF(分岐管理シート!E384&gt;0,"","error"))</f>
        <v/>
      </c>
      <c r="BG384" s="283" t="str">
        <f>IF(F384="","",IF(分岐管理シート!G384=0,"error",""))</f>
        <v/>
      </c>
      <c r="BH384" s="283" t="str">
        <f>IF(F384="","",IF(分岐管理シート!H384=0,"error",""))</f>
        <v/>
      </c>
      <c r="BI384" s="284" t="str">
        <f>IF(F384="","",IF(分岐管理シート!I384=2,"","error"))</f>
        <v/>
      </c>
      <c r="BJ384" s="283" t="str">
        <f t="shared" si="45"/>
        <v/>
      </c>
      <c r="BK384" s="283" t="str">
        <f t="shared" si="46"/>
        <v/>
      </c>
      <c r="BL384" s="283" t="str">
        <f>IF(F384="","",IF(AND(分岐管理シート!D384=1,分岐管理シート!K384=1),"","error"))</f>
        <v/>
      </c>
      <c r="BM384" s="281" t="str">
        <f>IF(F384="","",IF(分岐管理シート!L384=2,"","error"))</f>
        <v/>
      </c>
      <c r="BN384" s="283" t="str">
        <f>IF(F384="","",IF(分岐管理シート!M384&lt;1,"error",""))</f>
        <v/>
      </c>
      <c r="BO384" s="283" t="str">
        <f>IF(F384="","",IF(AND(D384="R7_補正",分岐管理シート!M384&lt;12,分岐管理シート!M384&gt;0),"","error"))</f>
        <v/>
      </c>
      <c r="BP384" s="283" t="str">
        <f>IF(AND(分岐管理シート!M384&lt;&gt;1,SUM(分岐管理シート!N384:P384)&gt;0),"error","")</f>
        <v/>
      </c>
      <c r="BQ384" s="282" t="str">
        <f>IF(OR(AND(分岐管理シート!N384=0,OR(分岐管理シート!O384&lt;&gt;0,分岐管理シート!P384&lt;&gt;0)),AND(分岐管理シート!O384=0,分岐管理シート!P384&lt;&gt;0)),"error","")</f>
        <v/>
      </c>
      <c r="BR384" s="285" t="str" cm="1">
        <f t="array" ref="BR384">IF(SUMPRODUCT(COUNTIF(N384:P384,N384:P384))&gt;COUNTA(N384:P384),"error","")</f>
        <v/>
      </c>
      <c r="BS384" s="283" t="str">
        <f t="shared" si="47"/>
        <v/>
      </c>
      <c r="BT384" s="283" t="str">
        <f t="shared" si="48"/>
        <v/>
      </c>
      <c r="BU384" s="283" t="str">
        <f t="shared" si="49"/>
        <v/>
      </c>
      <c r="BV384" s="283" t="str">
        <f t="shared" si="50"/>
        <v/>
      </c>
      <c r="BW384" s="283" t="str">
        <f t="shared" si="53"/>
        <v/>
      </c>
      <c r="BX384" s="283" t="str">
        <f t="shared" si="51"/>
        <v/>
      </c>
      <c r="BY384" s="283" t="str">
        <f>IF(F384="","",IF(PRODUCT(分岐管理シート!AB384:'分岐管理シート'!AE384)=0,"error",""))</f>
        <v/>
      </c>
      <c r="BZ384" s="278" t="str">
        <f>IF(F384="","",IF(AND(AE384="○",分岐管理シート!AF384=0),"error",""))</f>
        <v/>
      </c>
      <c r="CA384" s="283" t="str">
        <f>IF(F384="","",IF(AND(分岐管理シート!AE384&lt;2,実施計画様式!AF384&lt;&gt;""),"error",""))</f>
        <v/>
      </c>
      <c r="CB384" s="282" t="str">
        <f>IF(F384="","",IF(AND(分岐管理シート!D384=1,分岐管理シート!AG384&gt;0,分岐管理シート!AG384&lt;24),"","error"))</f>
        <v/>
      </c>
      <c r="CC384" s="283"/>
      <c r="CD384" s="283" t="str">
        <f>IF(F384="","",IF(OR(分岐管理シート!AI384&lt;14,分岐管理シート!AI384&gt;25,分岐管理シート!AI384&gt;分岐管理シート!AJ384,分岐管理シート!AI384&gt;分岐管理シート!AK384),"error",""))</f>
        <v/>
      </c>
      <c r="CE384" s="283" t="str">
        <f>IF(F384="","",IF(OR(分岐管理シート!AJ384&lt;14,分岐管理シート!AJ384&gt;25,分岐管理シート!AJ384&lt;分岐管理シート!AI384,分岐管理シート!AJ384&gt;分岐管理シート!AK384),"error",""))</f>
        <v/>
      </c>
      <c r="CF384" s="282" t="str">
        <f>IF(F384="","",IF(OR(分岐管理シート!AK384&lt;14,分岐管理シート!AK384&gt;26,分岐管理シート!AK384&lt;分岐管理シート!AI384,分岐管理シート!AK384&lt;分岐管理シート!AJ384),"error",""))</f>
        <v/>
      </c>
      <c r="CG384" s="283" t="str">
        <f>IF(F384="","",IF(AND(AD384="－",分岐管理シート!AK384&gt;25),"error",""))</f>
        <v/>
      </c>
      <c r="CH384" s="283"/>
      <c r="CI384" s="278" t="str">
        <f>IF(F384="","",IF(分岐管理シート!AM384&lt;1,"error",""))</f>
        <v/>
      </c>
      <c r="CJ384" s="283" t="str">
        <f>IF(F384="","",IF(分岐管理シート!AN384&lt;1,"error",""))</f>
        <v/>
      </c>
      <c r="CK384" s="287" t="str">
        <f t="shared" si="52"/>
        <v/>
      </c>
      <c r="CL384" s="283" t="str">
        <f>IF(F384="","",IF(AND(SUM(分岐管理シート!AO384:AR384)&gt;180,分岐管理シート!AS384&lt;1),"error",""))</f>
        <v/>
      </c>
      <c r="CM384" s="283" t="str">
        <f>IF(F384="","",IF(AND(分岐管理シート!D384=1,分岐管理シート!BB384&gt;0,分岐管理シート!BB384&lt;7),"","error"))</f>
        <v/>
      </c>
      <c r="CN384" s="286"/>
      <c r="CO384" s="283" t="str">
        <f>IF(分岐管理シート!BP384=0,"","error")</f>
        <v/>
      </c>
      <c r="CP384" s="340" t="str">
        <f>IF(AND(F384="",SUM(分岐管理シート!D384:BB384)&gt;0),"error","")</f>
        <v/>
      </c>
    </row>
    <row r="385" spans="1:94" ht="55.05" customHeight="1">
      <c r="A385" s="29"/>
      <c r="B385" s="30"/>
      <c r="C385" s="130">
        <v>313</v>
      </c>
      <c r="D385" s="386"/>
      <c r="E385" s="386"/>
      <c r="F385" s="174"/>
      <c r="G385" s="174"/>
      <c r="H385" s="173"/>
      <c r="I385" s="174"/>
      <c r="J385" s="173"/>
      <c r="K385" s="174"/>
      <c r="L385" s="174"/>
      <c r="M385" s="174"/>
      <c r="N385" s="387"/>
      <c r="O385" s="174"/>
      <c r="P385" s="398"/>
      <c r="Q385" s="388"/>
      <c r="R385" s="389">
        <f t="shared" si="44"/>
        <v>0</v>
      </c>
      <c r="S385" s="390">
        <f t="shared" si="54"/>
        <v>0</v>
      </c>
      <c r="T385" s="391"/>
      <c r="U385" s="458"/>
      <c r="V385" s="458"/>
      <c r="W385" s="458"/>
      <c r="X385" s="458"/>
      <c r="Y385" s="391"/>
      <c r="Z385" s="391"/>
      <c r="AA385" s="173"/>
      <c r="AB385" s="174"/>
      <c r="AC385" s="392"/>
      <c r="AD385" s="392"/>
      <c r="AE385" s="392"/>
      <c r="AF385" s="393"/>
      <c r="AG385" s="393"/>
      <c r="AH385" s="393"/>
      <c r="AI385" s="173"/>
      <c r="AJ385" s="173"/>
      <c r="AK385" s="173"/>
      <c r="AL385" s="394"/>
      <c r="AM385" s="173"/>
      <c r="AN385" s="173"/>
      <c r="AO385" s="387"/>
      <c r="AP385" s="174"/>
      <c r="AQ385" s="174"/>
      <c r="AR385" s="174"/>
      <c r="AS385" s="395"/>
      <c r="AT385" s="396"/>
      <c r="AU385" s="396"/>
      <c r="AV385" s="396"/>
      <c r="AW385" s="396"/>
      <c r="AX385" s="396"/>
      <c r="AY385" s="396"/>
      <c r="AZ385" s="396"/>
      <c r="BA385" s="396"/>
      <c r="BB385" s="397"/>
      <c r="BC385" s="395"/>
      <c r="BD385" s="395"/>
      <c r="BE385" s="281" t="str">
        <f>IF(F385="","",IF(分岐管理シート!D385=1,"","error"))</f>
        <v/>
      </c>
      <c r="BF385" s="282" t="str">
        <f>IF(F385="","",IF(分岐管理シート!E385&gt;0,"","error"))</f>
        <v/>
      </c>
      <c r="BG385" s="283" t="str">
        <f>IF(F385="","",IF(分岐管理シート!G385=0,"error",""))</f>
        <v/>
      </c>
      <c r="BH385" s="283" t="str">
        <f>IF(F385="","",IF(分岐管理シート!H385=0,"error",""))</f>
        <v/>
      </c>
      <c r="BI385" s="284" t="str">
        <f>IF(F385="","",IF(分岐管理シート!I385=2,"","error"))</f>
        <v/>
      </c>
      <c r="BJ385" s="283" t="str">
        <f t="shared" si="45"/>
        <v/>
      </c>
      <c r="BK385" s="283" t="str">
        <f t="shared" si="46"/>
        <v/>
      </c>
      <c r="BL385" s="283" t="str">
        <f>IF(F385="","",IF(AND(分岐管理シート!D385=1,分岐管理シート!K385=1),"","error"))</f>
        <v/>
      </c>
      <c r="BM385" s="281" t="str">
        <f>IF(F385="","",IF(分岐管理シート!L385=2,"","error"))</f>
        <v/>
      </c>
      <c r="BN385" s="283" t="str">
        <f>IF(F385="","",IF(分岐管理シート!M385&lt;1,"error",""))</f>
        <v/>
      </c>
      <c r="BO385" s="283" t="str">
        <f>IF(F385="","",IF(AND(D385="R7_補正",分岐管理シート!M385&lt;12,分岐管理シート!M385&gt;0),"","error"))</f>
        <v/>
      </c>
      <c r="BP385" s="283" t="str">
        <f>IF(AND(分岐管理シート!M385&lt;&gt;1,SUM(分岐管理シート!N385:P385)&gt;0),"error","")</f>
        <v/>
      </c>
      <c r="BQ385" s="282" t="str">
        <f>IF(OR(AND(分岐管理シート!N385=0,OR(分岐管理シート!O385&lt;&gt;0,分岐管理シート!P385&lt;&gt;0)),AND(分岐管理シート!O385=0,分岐管理シート!P385&lt;&gt;0)),"error","")</f>
        <v/>
      </c>
      <c r="BR385" s="285" t="str" cm="1">
        <f t="array" ref="BR385">IF(SUMPRODUCT(COUNTIF(N385:P385,N385:P385))&gt;COUNTA(N385:P385),"error","")</f>
        <v/>
      </c>
      <c r="BS385" s="283" t="str">
        <f t="shared" si="47"/>
        <v/>
      </c>
      <c r="BT385" s="283" t="str">
        <f t="shared" si="48"/>
        <v/>
      </c>
      <c r="BU385" s="283" t="str">
        <f t="shared" si="49"/>
        <v/>
      </c>
      <c r="BV385" s="283" t="str">
        <f t="shared" si="50"/>
        <v/>
      </c>
      <c r="BW385" s="283" t="str">
        <f t="shared" si="53"/>
        <v/>
      </c>
      <c r="BX385" s="283" t="str">
        <f t="shared" si="51"/>
        <v/>
      </c>
      <c r="BY385" s="283" t="str">
        <f>IF(F385="","",IF(PRODUCT(分岐管理シート!AB385:'分岐管理シート'!AE385)=0,"error",""))</f>
        <v/>
      </c>
      <c r="BZ385" s="278" t="str">
        <f>IF(F385="","",IF(AND(AE385="○",分岐管理シート!AF385=0),"error",""))</f>
        <v/>
      </c>
      <c r="CA385" s="283" t="str">
        <f>IF(F385="","",IF(AND(分岐管理シート!AE385&lt;2,実施計画様式!AF385&lt;&gt;""),"error",""))</f>
        <v/>
      </c>
      <c r="CB385" s="282" t="str">
        <f>IF(F385="","",IF(AND(分岐管理シート!D385=1,分岐管理シート!AG385&gt;0,分岐管理シート!AG385&lt;24),"","error"))</f>
        <v/>
      </c>
      <c r="CC385" s="283"/>
      <c r="CD385" s="283" t="str">
        <f>IF(F385="","",IF(OR(分岐管理シート!AI385&lt;14,分岐管理シート!AI385&gt;25,分岐管理シート!AI385&gt;分岐管理シート!AJ385,分岐管理シート!AI385&gt;分岐管理シート!AK385),"error",""))</f>
        <v/>
      </c>
      <c r="CE385" s="283" t="str">
        <f>IF(F385="","",IF(OR(分岐管理シート!AJ385&lt;14,分岐管理シート!AJ385&gt;25,分岐管理シート!AJ385&lt;分岐管理シート!AI385,分岐管理シート!AJ385&gt;分岐管理シート!AK385),"error",""))</f>
        <v/>
      </c>
      <c r="CF385" s="282" t="str">
        <f>IF(F385="","",IF(OR(分岐管理シート!AK385&lt;14,分岐管理シート!AK385&gt;26,分岐管理シート!AK385&lt;分岐管理シート!AI385,分岐管理シート!AK385&lt;分岐管理シート!AJ385),"error",""))</f>
        <v/>
      </c>
      <c r="CG385" s="283" t="str">
        <f>IF(F385="","",IF(AND(AD385="－",分岐管理シート!AK385&gt;25),"error",""))</f>
        <v/>
      </c>
      <c r="CH385" s="283"/>
      <c r="CI385" s="278" t="str">
        <f>IF(F385="","",IF(分岐管理シート!AM385&lt;1,"error",""))</f>
        <v/>
      </c>
      <c r="CJ385" s="283" t="str">
        <f>IF(F385="","",IF(分岐管理シート!AN385&lt;1,"error",""))</f>
        <v/>
      </c>
      <c r="CK385" s="287" t="str">
        <f t="shared" si="52"/>
        <v/>
      </c>
      <c r="CL385" s="283" t="str">
        <f>IF(F385="","",IF(AND(SUM(分岐管理シート!AO385:AR385)&gt;180,分岐管理シート!AS385&lt;1),"error",""))</f>
        <v/>
      </c>
      <c r="CM385" s="283" t="str">
        <f>IF(F385="","",IF(AND(分岐管理シート!D385=1,分岐管理シート!BB385&gt;0,分岐管理シート!BB385&lt;7),"","error"))</f>
        <v/>
      </c>
      <c r="CN385" s="286"/>
      <c r="CO385" s="283" t="str">
        <f>IF(分岐管理シート!BP385=0,"","error")</f>
        <v/>
      </c>
      <c r="CP385" s="340" t="str">
        <f>IF(AND(F385="",SUM(分岐管理シート!D385:BB385)&gt;0),"error","")</f>
        <v/>
      </c>
    </row>
    <row r="386" spans="1:94" ht="55.05" customHeight="1">
      <c r="A386" s="29"/>
      <c r="B386" s="30"/>
      <c r="C386" s="130">
        <v>314</v>
      </c>
      <c r="D386" s="386"/>
      <c r="E386" s="386"/>
      <c r="F386" s="174"/>
      <c r="G386" s="174"/>
      <c r="H386" s="173"/>
      <c r="I386" s="174"/>
      <c r="J386" s="173"/>
      <c r="K386" s="174"/>
      <c r="L386" s="174"/>
      <c r="M386" s="174"/>
      <c r="N386" s="387"/>
      <c r="O386" s="174"/>
      <c r="P386" s="174"/>
      <c r="Q386" s="388"/>
      <c r="R386" s="389">
        <f t="shared" si="44"/>
        <v>0</v>
      </c>
      <c r="S386" s="390">
        <f t="shared" si="54"/>
        <v>0</v>
      </c>
      <c r="T386" s="391"/>
      <c r="U386" s="458"/>
      <c r="V386" s="458"/>
      <c r="W386" s="458"/>
      <c r="X386" s="458"/>
      <c r="Y386" s="391"/>
      <c r="Z386" s="391"/>
      <c r="AA386" s="173"/>
      <c r="AB386" s="174"/>
      <c r="AC386" s="392"/>
      <c r="AD386" s="392"/>
      <c r="AE386" s="392"/>
      <c r="AF386" s="393"/>
      <c r="AG386" s="393"/>
      <c r="AH386" s="393"/>
      <c r="AI386" s="173"/>
      <c r="AJ386" s="173"/>
      <c r="AK386" s="173"/>
      <c r="AL386" s="394"/>
      <c r="AM386" s="173"/>
      <c r="AN386" s="173"/>
      <c r="AO386" s="387"/>
      <c r="AP386" s="174"/>
      <c r="AQ386" s="174"/>
      <c r="AR386" s="174"/>
      <c r="AS386" s="395"/>
      <c r="AT386" s="396"/>
      <c r="AU386" s="396"/>
      <c r="AV386" s="396"/>
      <c r="AW386" s="396"/>
      <c r="AX386" s="396"/>
      <c r="AY386" s="396"/>
      <c r="AZ386" s="396"/>
      <c r="BA386" s="396"/>
      <c r="BB386" s="397"/>
      <c r="BC386" s="395"/>
      <c r="BD386" s="395"/>
      <c r="BE386" s="281" t="str">
        <f>IF(F386="","",IF(分岐管理シート!D386=1,"","error"))</f>
        <v/>
      </c>
      <c r="BF386" s="282" t="str">
        <f>IF(F386="","",IF(分岐管理シート!E386&gt;0,"","error"))</f>
        <v/>
      </c>
      <c r="BG386" s="283" t="str">
        <f>IF(F386="","",IF(分岐管理シート!G386=0,"error",""))</f>
        <v/>
      </c>
      <c r="BH386" s="283" t="str">
        <f>IF(F386="","",IF(分岐管理シート!H386=0,"error",""))</f>
        <v/>
      </c>
      <c r="BI386" s="284" t="str">
        <f>IF(F386="","",IF(分岐管理シート!I386=2,"","error"))</f>
        <v/>
      </c>
      <c r="BJ386" s="283" t="str">
        <f t="shared" si="45"/>
        <v/>
      </c>
      <c r="BK386" s="283" t="str">
        <f t="shared" si="46"/>
        <v/>
      </c>
      <c r="BL386" s="283" t="str">
        <f>IF(F386="","",IF(AND(分岐管理シート!D386=1,分岐管理シート!K386=1),"","error"))</f>
        <v/>
      </c>
      <c r="BM386" s="281" t="str">
        <f>IF(F386="","",IF(分岐管理シート!L386=2,"","error"))</f>
        <v/>
      </c>
      <c r="BN386" s="283" t="str">
        <f>IF(F386="","",IF(分岐管理シート!M386&lt;1,"error",""))</f>
        <v/>
      </c>
      <c r="BO386" s="283" t="str">
        <f>IF(F386="","",IF(AND(D386="R7_補正",分岐管理シート!M386&lt;12,分岐管理シート!M386&gt;0),"","error"))</f>
        <v/>
      </c>
      <c r="BP386" s="283" t="str">
        <f>IF(AND(分岐管理シート!M386&lt;&gt;1,SUM(分岐管理シート!N386:P386)&gt;0),"error","")</f>
        <v/>
      </c>
      <c r="BQ386" s="282" t="str">
        <f>IF(OR(AND(分岐管理シート!N386=0,OR(分岐管理シート!O386&lt;&gt;0,分岐管理シート!P386&lt;&gt;0)),AND(分岐管理シート!O386=0,分岐管理シート!P386&lt;&gt;0)),"error","")</f>
        <v/>
      </c>
      <c r="BR386" s="285" t="str" cm="1">
        <f t="array" ref="BR386">IF(SUMPRODUCT(COUNTIF(N386:P386,N386:P386))&gt;COUNTA(N386:P386),"error","")</f>
        <v/>
      </c>
      <c r="BS386" s="283" t="str">
        <f t="shared" si="47"/>
        <v/>
      </c>
      <c r="BT386" s="283" t="str">
        <f t="shared" si="48"/>
        <v/>
      </c>
      <c r="BU386" s="283" t="str">
        <f t="shared" si="49"/>
        <v/>
      </c>
      <c r="BV386" s="283" t="str">
        <f t="shared" si="50"/>
        <v/>
      </c>
      <c r="BW386" s="283" t="str">
        <f t="shared" si="53"/>
        <v/>
      </c>
      <c r="BX386" s="283" t="str">
        <f t="shared" si="51"/>
        <v/>
      </c>
      <c r="BY386" s="283" t="str">
        <f>IF(F386="","",IF(PRODUCT(分岐管理シート!AB386:'分岐管理シート'!AE386)=0,"error",""))</f>
        <v/>
      </c>
      <c r="BZ386" s="278" t="str">
        <f>IF(F386="","",IF(AND(AE386="○",分岐管理シート!AF386=0),"error",""))</f>
        <v/>
      </c>
      <c r="CA386" s="283" t="str">
        <f>IF(F386="","",IF(AND(分岐管理シート!AE386&lt;2,実施計画様式!AF386&lt;&gt;""),"error",""))</f>
        <v/>
      </c>
      <c r="CB386" s="282" t="str">
        <f>IF(F386="","",IF(AND(分岐管理シート!D386=1,分岐管理シート!AG386&gt;0,分岐管理シート!AG386&lt;24),"","error"))</f>
        <v/>
      </c>
      <c r="CC386" s="283"/>
      <c r="CD386" s="283" t="str">
        <f>IF(F386="","",IF(OR(分岐管理シート!AI386&lt;14,分岐管理シート!AI386&gt;25,分岐管理シート!AI386&gt;分岐管理シート!AJ386,分岐管理シート!AI386&gt;分岐管理シート!AK386),"error",""))</f>
        <v/>
      </c>
      <c r="CE386" s="283" t="str">
        <f>IF(F386="","",IF(OR(分岐管理シート!AJ386&lt;14,分岐管理シート!AJ386&gt;25,分岐管理シート!AJ386&lt;分岐管理シート!AI386,分岐管理シート!AJ386&gt;分岐管理シート!AK386),"error",""))</f>
        <v/>
      </c>
      <c r="CF386" s="282" t="str">
        <f>IF(F386="","",IF(OR(分岐管理シート!AK386&lt;14,分岐管理シート!AK386&gt;26,分岐管理シート!AK386&lt;分岐管理シート!AI386,分岐管理シート!AK386&lt;分岐管理シート!AJ386),"error",""))</f>
        <v/>
      </c>
      <c r="CG386" s="283" t="str">
        <f>IF(F386="","",IF(AND(AD386="－",分岐管理シート!AK386&gt;25),"error",""))</f>
        <v/>
      </c>
      <c r="CH386" s="283"/>
      <c r="CI386" s="278" t="str">
        <f>IF(F386="","",IF(分岐管理シート!AM386&lt;1,"error",""))</f>
        <v/>
      </c>
      <c r="CJ386" s="283" t="str">
        <f>IF(F386="","",IF(分岐管理シート!AN386&lt;1,"error",""))</f>
        <v/>
      </c>
      <c r="CK386" s="287" t="str">
        <f t="shared" si="52"/>
        <v/>
      </c>
      <c r="CL386" s="283" t="str">
        <f>IF(F386="","",IF(AND(SUM(分岐管理シート!AO386:AR386)&gt;180,分岐管理シート!AS386&lt;1),"error",""))</f>
        <v/>
      </c>
      <c r="CM386" s="283" t="str">
        <f>IF(F386="","",IF(AND(分岐管理シート!D386=1,分岐管理シート!BB386&gt;0,分岐管理シート!BB386&lt;7),"","error"))</f>
        <v/>
      </c>
      <c r="CN386" s="286"/>
      <c r="CO386" s="283" t="str">
        <f>IF(分岐管理シート!BP386=0,"","error")</f>
        <v/>
      </c>
      <c r="CP386" s="340" t="str">
        <f>IF(AND(F386="",SUM(分岐管理シート!D386:BB386)&gt;0),"error","")</f>
        <v/>
      </c>
    </row>
    <row r="387" spans="1:94" ht="55.05" customHeight="1">
      <c r="A387" s="29"/>
      <c r="B387" s="30"/>
      <c r="C387" s="130">
        <v>315</v>
      </c>
      <c r="D387" s="386"/>
      <c r="E387" s="386"/>
      <c r="F387" s="174"/>
      <c r="G387" s="174"/>
      <c r="H387" s="173"/>
      <c r="I387" s="174"/>
      <c r="J387" s="173"/>
      <c r="K387" s="174"/>
      <c r="L387" s="174"/>
      <c r="M387" s="174"/>
      <c r="N387" s="387"/>
      <c r="O387" s="174"/>
      <c r="P387" s="174"/>
      <c r="Q387" s="388"/>
      <c r="R387" s="389">
        <f t="shared" si="44"/>
        <v>0</v>
      </c>
      <c r="S387" s="390">
        <f t="shared" si="54"/>
        <v>0</v>
      </c>
      <c r="T387" s="391"/>
      <c r="U387" s="458"/>
      <c r="V387" s="458"/>
      <c r="W387" s="458"/>
      <c r="X387" s="458"/>
      <c r="Y387" s="391"/>
      <c r="Z387" s="391"/>
      <c r="AA387" s="173"/>
      <c r="AB387" s="174"/>
      <c r="AC387" s="392"/>
      <c r="AD387" s="392"/>
      <c r="AE387" s="392"/>
      <c r="AF387" s="393"/>
      <c r="AG387" s="393"/>
      <c r="AH387" s="393"/>
      <c r="AI387" s="173"/>
      <c r="AJ387" s="173"/>
      <c r="AK387" s="173"/>
      <c r="AL387" s="394"/>
      <c r="AM387" s="173"/>
      <c r="AN387" s="173"/>
      <c r="AO387" s="387"/>
      <c r="AP387" s="174"/>
      <c r="AQ387" s="174"/>
      <c r="AR387" s="174"/>
      <c r="AS387" s="395"/>
      <c r="AT387" s="396"/>
      <c r="AU387" s="396"/>
      <c r="AV387" s="396"/>
      <c r="AW387" s="396"/>
      <c r="AX387" s="396"/>
      <c r="AY387" s="396"/>
      <c r="AZ387" s="396"/>
      <c r="BA387" s="396"/>
      <c r="BB387" s="397"/>
      <c r="BC387" s="395"/>
      <c r="BD387" s="395"/>
      <c r="BE387" s="281" t="str">
        <f>IF(F387="","",IF(分岐管理シート!D387=1,"","error"))</f>
        <v/>
      </c>
      <c r="BF387" s="282" t="str">
        <f>IF(F387="","",IF(分岐管理シート!E387&gt;0,"","error"))</f>
        <v/>
      </c>
      <c r="BG387" s="283" t="str">
        <f>IF(F387="","",IF(分岐管理シート!G387=0,"error",""))</f>
        <v/>
      </c>
      <c r="BH387" s="283" t="str">
        <f>IF(F387="","",IF(分岐管理シート!H387=0,"error",""))</f>
        <v/>
      </c>
      <c r="BI387" s="284" t="str">
        <f>IF(F387="","",IF(分岐管理シート!I387=2,"","error"))</f>
        <v/>
      </c>
      <c r="BJ387" s="283" t="str">
        <f t="shared" si="45"/>
        <v/>
      </c>
      <c r="BK387" s="283" t="str">
        <f t="shared" si="46"/>
        <v/>
      </c>
      <c r="BL387" s="283" t="str">
        <f>IF(F387="","",IF(AND(分岐管理シート!D387=1,分岐管理シート!K387=1),"","error"))</f>
        <v/>
      </c>
      <c r="BM387" s="281" t="str">
        <f>IF(F387="","",IF(分岐管理シート!L387=2,"","error"))</f>
        <v/>
      </c>
      <c r="BN387" s="283" t="str">
        <f>IF(F387="","",IF(分岐管理シート!M387&lt;1,"error",""))</f>
        <v/>
      </c>
      <c r="BO387" s="283" t="str">
        <f>IF(F387="","",IF(AND(D387="R7_補正",分岐管理シート!M387&lt;12,分岐管理シート!M387&gt;0),"","error"))</f>
        <v/>
      </c>
      <c r="BP387" s="283" t="str">
        <f>IF(AND(分岐管理シート!M387&lt;&gt;1,SUM(分岐管理シート!N387:P387)&gt;0),"error","")</f>
        <v/>
      </c>
      <c r="BQ387" s="282" t="str">
        <f>IF(OR(AND(分岐管理シート!N387=0,OR(分岐管理シート!O387&lt;&gt;0,分岐管理シート!P387&lt;&gt;0)),AND(分岐管理シート!O387=0,分岐管理シート!P387&lt;&gt;0)),"error","")</f>
        <v/>
      </c>
      <c r="BR387" s="285" t="str" cm="1">
        <f t="array" ref="BR387">IF(SUMPRODUCT(COUNTIF(N387:P387,N387:P387))&gt;COUNTA(N387:P387),"error","")</f>
        <v/>
      </c>
      <c r="BS387" s="283" t="str">
        <f t="shared" si="47"/>
        <v/>
      </c>
      <c r="BT387" s="283" t="str">
        <f t="shared" si="48"/>
        <v/>
      </c>
      <c r="BU387" s="283" t="str">
        <f t="shared" si="49"/>
        <v/>
      </c>
      <c r="BV387" s="283" t="str">
        <f t="shared" si="50"/>
        <v/>
      </c>
      <c r="BW387" s="283" t="str">
        <f t="shared" si="53"/>
        <v/>
      </c>
      <c r="BX387" s="283" t="str">
        <f t="shared" si="51"/>
        <v/>
      </c>
      <c r="BY387" s="283" t="str">
        <f>IF(F387="","",IF(PRODUCT(分岐管理シート!AB387:'分岐管理シート'!AE387)=0,"error",""))</f>
        <v/>
      </c>
      <c r="BZ387" s="278" t="str">
        <f>IF(F387="","",IF(AND(AE387="○",分岐管理シート!AF387=0),"error",""))</f>
        <v/>
      </c>
      <c r="CA387" s="283" t="str">
        <f>IF(F387="","",IF(AND(分岐管理シート!AE387&lt;2,実施計画様式!AF387&lt;&gt;""),"error",""))</f>
        <v/>
      </c>
      <c r="CB387" s="282" t="str">
        <f>IF(F387="","",IF(AND(分岐管理シート!D387=1,分岐管理シート!AG387&gt;0,分岐管理シート!AG387&lt;24),"","error"))</f>
        <v/>
      </c>
      <c r="CC387" s="283"/>
      <c r="CD387" s="283" t="str">
        <f>IF(F387="","",IF(OR(分岐管理シート!AI387&lt;14,分岐管理シート!AI387&gt;25,分岐管理シート!AI387&gt;分岐管理シート!AJ387,分岐管理シート!AI387&gt;分岐管理シート!AK387),"error",""))</f>
        <v/>
      </c>
      <c r="CE387" s="283" t="str">
        <f>IF(F387="","",IF(OR(分岐管理シート!AJ387&lt;14,分岐管理シート!AJ387&gt;25,分岐管理シート!AJ387&lt;分岐管理シート!AI387,分岐管理シート!AJ387&gt;分岐管理シート!AK387),"error",""))</f>
        <v/>
      </c>
      <c r="CF387" s="282" t="str">
        <f>IF(F387="","",IF(OR(分岐管理シート!AK387&lt;14,分岐管理シート!AK387&gt;26,分岐管理シート!AK387&lt;分岐管理シート!AI387,分岐管理シート!AK387&lt;分岐管理シート!AJ387),"error",""))</f>
        <v/>
      </c>
      <c r="CG387" s="283" t="str">
        <f>IF(F387="","",IF(AND(AD387="－",分岐管理シート!AK387&gt;25),"error",""))</f>
        <v/>
      </c>
      <c r="CH387" s="283"/>
      <c r="CI387" s="278" t="str">
        <f>IF(F387="","",IF(分岐管理シート!AM387&lt;1,"error",""))</f>
        <v/>
      </c>
      <c r="CJ387" s="283" t="str">
        <f>IF(F387="","",IF(分岐管理シート!AN387&lt;1,"error",""))</f>
        <v/>
      </c>
      <c r="CK387" s="287" t="str">
        <f t="shared" si="52"/>
        <v/>
      </c>
      <c r="CL387" s="283" t="str">
        <f>IF(F387="","",IF(AND(SUM(分岐管理シート!AO387:AR387)&gt;180,分岐管理シート!AS387&lt;1),"error",""))</f>
        <v/>
      </c>
      <c r="CM387" s="283" t="str">
        <f>IF(F387="","",IF(AND(分岐管理シート!D387=1,分岐管理シート!BB387&gt;0,分岐管理シート!BB387&lt;7),"","error"))</f>
        <v/>
      </c>
      <c r="CN387" s="286"/>
      <c r="CO387" s="283" t="str">
        <f>IF(分岐管理シート!BP387=0,"","error")</f>
        <v/>
      </c>
      <c r="CP387" s="340" t="str">
        <f>IF(AND(F387="",SUM(分岐管理シート!D387:BB387)&gt;0),"error","")</f>
        <v/>
      </c>
    </row>
    <row r="388" spans="1:94" ht="55.05" customHeight="1">
      <c r="A388" s="29"/>
      <c r="B388" s="30"/>
      <c r="C388" s="130">
        <v>316</v>
      </c>
      <c r="D388" s="386"/>
      <c r="E388" s="386"/>
      <c r="F388" s="174"/>
      <c r="G388" s="174"/>
      <c r="H388" s="173"/>
      <c r="I388" s="174"/>
      <c r="J388" s="173"/>
      <c r="K388" s="174"/>
      <c r="L388" s="174"/>
      <c r="M388" s="174"/>
      <c r="N388" s="387"/>
      <c r="O388" s="174"/>
      <c r="P388" s="398"/>
      <c r="Q388" s="388"/>
      <c r="R388" s="389">
        <f t="shared" si="44"/>
        <v>0</v>
      </c>
      <c r="S388" s="390">
        <f t="shared" si="54"/>
        <v>0</v>
      </c>
      <c r="T388" s="391"/>
      <c r="U388" s="458"/>
      <c r="V388" s="458"/>
      <c r="W388" s="458"/>
      <c r="X388" s="458"/>
      <c r="Y388" s="391"/>
      <c r="Z388" s="391"/>
      <c r="AA388" s="173"/>
      <c r="AB388" s="174"/>
      <c r="AC388" s="392"/>
      <c r="AD388" s="392"/>
      <c r="AE388" s="392"/>
      <c r="AF388" s="393"/>
      <c r="AG388" s="393"/>
      <c r="AH388" s="393"/>
      <c r="AI388" s="173"/>
      <c r="AJ388" s="173"/>
      <c r="AK388" s="173"/>
      <c r="AL388" s="394"/>
      <c r="AM388" s="173"/>
      <c r="AN388" s="173"/>
      <c r="AO388" s="387"/>
      <c r="AP388" s="174"/>
      <c r="AQ388" s="174"/>
      <c r="AR388" s="174"/>
      <c r="AS388" s="395"/>
      <c r="AT388" s="396"/>
      <c r="AU388" s="396"/>
      <c r="AV388" s="396"/>
      <c r="AW388" s="396"/>
      <c r="AX388" s="396"/>
      <c r="AY388" s="396"/>
      <c r="AZ388" s="396"/>
      <c r="BA388" s="396"/>
      <c r="BB388" s="397"/>
      <c r="BC388" s="395"/>
      <c r="BD388" s="395"/>
      <c r="BE388" s="281" t="str">
        <f>IF(F388="","",IF(分岐管理シート!D388=1,"","error"))</f>
        <v/>
      </c>
      <c r="BF388" s="282" t="str">
        <f>IF(F388="","",IF(分岐管理シート!E388&gt;0,"","error"))</f>
        <v/>
      </c>
      <c r="BG388" s="283" t="str">
        <f>IF(F388="","",IF(分岐管理シート!G388=0,"error",""))</f>
        <v/>
      </c>
      <c r="BH388" s="283" t="str">
        <f>IF(F388="","",IF(分岐管理シート!H388=0,"error",""))</f>
        <v/>
      </c>
      <c r="BI388" s="284" t="str">
        <f>IF(F388="","",IF(分岐管理シート!I388=2,"","error"))</f>
        <v/>
      </c>
      <c r="BJ388" s="283" t="str">
        <f t="shared" si="45"/>
        <v/>
      </c>
      <c r="BK388" s="283" t="str">
        <f t="shared" si="46"/>
        <v/>
      </c>
      <c r="BL388" s="283" t="str">
        <f>IF(F388="","",IF(AND(分岐管理シート!D388=1,分岐管理シート!K388=1),"","error"))</f>
        <v/>
      </c>
      <c r="BM388" s="281" t="str">
        <f>IF(F388="","",IF(分岐管理シート!L388=2,"","error"))</f>
        <v/>
      </c>
      <c r="BN388" s="283" t="str">
        <f>IF(F388="","",IF(分岐管理シート!M388&lt;1,"error",""))</f>
        <v/>
      </c>
      <c r="BO388" s="283" t="str">
        <f>IF(F388="","",IF(AND(D388="R7_補正",分岐管理シート!M388&lt;12,分岐管理シート!M388&gt;0),"","error"))</f>
        <v/>
      </c>
      <c r="BP388" s="283" t="str">
        <f>IF(AND(分岐管理シート!M388&lt;&gt;1,SUM(分岐管理シート!N388:P388)&gt;0),"error","")</f>
        <v/>
      </c>
      <c r="BQ388" s="282" t="str">
        <f>IF(OR(AND(分岐管理シート!N388=0,OR(分岐管理シート!O388&lt;&gt;0,分岐管理シート!P388&lt;&gt;0)),AND(分岐管理シート!O388=0,分岐管理シート!P388&lt;&gt;0)),"error","")</f>
        <v/>
      </c>
      <c r="BR388" s="285" t="str" cm="1">
        <f t="array" ref="BR388">IF(SUMPRODUCT(COUNTIF(N388:P388,N388:P388))&gt;COUNTA(N388:P388),"error","")</f>
        <v/>
      </c>
      <c r="BS388" s="283" t="str">
        <f t="shared" si="47"/>
        <v/>
      </c>
      <c r="BT388" s="283" t="str">
        <f t="shared" si="48"/>
        <v/>
      </c>
      <c r="BU388" s="283" t="str">
        <f t="shared" si="49"/>
        <v/>
      </c>
      <c r="BV388" s="283" t="str">
        <f t="shared" si="50"/>
        <v/>
      </c>
      <c r="BW388" s="283" t="str">
        <f t="shared" si="53"/>
        <v/>
      </c>
      <c r="BX388" s="283" t="str">
        <f t="shared" si="51"/>
        <v/>
      </c>
      <c r="BY388" s="283" t="str">
        <f>IF(F388="","",IF(PRODUCT(分岐管理シート!AB388:'分岐管理シート'!AE388)=0,"error",""))</f>
        <v/>
      </c>
      <c r="BZ388" s="278" t="str">
        <f>IF(F388="","",IF(AND(AE388="○",分岐管理シート!AF388=0),"error",""))</f>
        <v/>
      </c>
      <c r="CA388" s="283" t="str">
        <f>IF(F388="","",IF(AND(分岐管理シート!AE388&lt;2,実施計画様式!AF388&lt;&gt;""),"error",""))</f>
        <v/>
      </c>
      <c r="CB388" s="282" t="str">
        <f>IF(F388="","",IF(AND(分岐管理シート!D388=1,分岐管理シート!AG388&gt;0,分岐管理シート!AG388&lt;24),"","error"))</f>
        <v/>
      </c>
      <c r="CC388" s="283"/>
      <c r="CD388" s="283" t="str">
        <f>IF(F388="","",IF(OR(分岐管理シート!AI388&lt;14,分岐管理シート!AI388&gt;25,分岐管理シート!AI388&gt;分岐管理シート!AJ388,分岐管理シート!AI388&gt;分岐管理シート!AK388),"error",""))</f>
        <v/>
      </c>
      <c r="CE388" s="283" t="str">
        <f>IF(F388="","",IF(OR(分岐管理シート!AJ388&lt;14,分岐管理シート!AJ388&gt;25,分岐管理シート!AJ388&lt;分岐管理シート!AI388,分岐管理シート!AJ388&gt;分岐管理シート!AK388),"error",""))</f>
        <v/>
      </c>
      <c r="CF388" s="282" t="str">
        <f>IF(F388="","",IF(OR(分岐管理シート!AK388&lt;14,分岐管理シート!AK388&gt;26,分岐管理シート!AK388&lt;分岐管理シート!AI388,分岐管理シート!AK388&lt;分岐管理シート!AJ388),"error",""))</f>
        <v/>
      </c>
      <c r="CG388" s="283" t="str">
        <f>IF(F388="","",IF(AND(AD388="－",分岐管理シート!AK388&gt;25),"error",""))</f>
        <v/>
      </c>
      <c r="CH388" s="283"/>
      <c r="CI388" s="278" t="str">
        <f>IF(F388="","",IF(分岐管理シート!AM388&lt;1,"error",""))</f>
        <v/>
      </c>
      <c r="CJ388" s="283" t="str">
        <f>IF(F388="","",IF(分岐管理シート!AN388&lt;1,"error",""))</f>
        <v/>
      </c>
      <c r="CK388" s="287" t="str">
        <f t="shared" si="52"/>
        <v/>
      </c>
      <c r="CL388" s="283" t="str">
        <f>IF(F388="","",IF(AND(SUM(分岐管理シート!AO388:AR388)&gt;180,分岐管理シート!AS388&lt;1),"error",""))</f>
        <v/>
      </c>
      <c r="CM388" s="283" t="str">
        <f>IF(F388="","",IF(AND(分岐管理シート!D388=1,分岐管理シート!BB388&gt;0,分岐管理シート!BB388&lt;7),"","error"))</f>
        <v/>
      </c>
      <c r="CN388" s="286"/>
      <c r="CO388" s="283" t="str">
        <f>IF(分岐管理シート!BP388=0,"","error")</f>
        <v/>
      </c>
      <c r="CP388" s="340" t="str">
        <f>IF(AND(F388="",SUM(分岐管理シート!D388:BB388)&gt;0),"error","")</f>
        <v/>
      </c>
    </row>
    <row r="389" spans="1:94" ht="55.05" customHeight="1">
      <c r="A389" s="29"/>
      <c r="B389" s="30"/>
      <c r="C389" s="130">
        <v>317</v>
      </c>
      <c r="D389" s="386"/>
      <c r="E389" s="386"/>
      <c r="F389" s="174"/>
      <c r="G389" s="174"/>
      <c r="H389" s="173"/>
      <c r="I389" s="174"/>
      <c r="J389" s="173"/>
      <c r="K389" s="174"/>
      <c r="L389" s="174"/>
      <c r="M389" s="174"/>
      <c r="N389" s="387"/>
      <c r="O389" s="174"/>
      <c r="P389" s="174"/>
      <c r="Q389" s="388"/>
      <c r="R389" s="389">
        <f t="shared" si="44"/>
        <v>0</v>
      </c>
      <c r="S389" s="390">
        <f t="shared" si="54"/>
        <v>0</v>
      </c>
      <c r="T389" s="391"/>
      <c r="U389" s="458"/>
      <c r="V389" s="458"/>
      <c r="W389" s="458"/>
      <c r="X389" s="458"/>
      <c r="Y389" s="391"/>
      <c r="Z389" s="391"/>
      <c r="AA389" s="173"/>
      <c r="AB389" s="174"/>
      <c r="AC389" s="392"/>
      <c r="AD389" s="392"/>
      <c r="AE389" s="392"/>
      <c r="AF389" s="393"/>
      <c r="AG389" s="393"/>
      <c r="AH389" s="393"/>
      <c r="AI389" s="173"/>
      <c r="AJ389" s="173"/>
      <c r="AK389" s="173"/>
      <c r="AL389" s="394"/>
      <c r="AM389" s="173"/>
      <c r="AN389" s="173"/>
      <c r="AO389" s="387"/>
      <c r="AP389" s="174"/>
      <c r="AQ389" s="174"/>
      <c r="AR389" s="174"/>
      <c r="AS389" s="395"/>
      <c r="AT389" s="396"/>
      <c r="AU389" s="396"/>
      <c r="AV389" s="396"/>
      <c r="AW389" s="396"/>
      <c r="AX389" s="396"/>
      <c r="AY389" s="396"/>
      <c r="AZ389" s="396"/>
      <c r="BA389" s="396"/>
      <c r="BB389" s="397"/>
      <c r="BC389" s="395"/>
      <c r="BD389" s="395"/>
      <c r="BE389" s="281" t="str">
        <f>IF(F389="","",IF(分岐管理シート!D389=1,"","error"))</f>
        <v/>
      </c>
      <c r="BF389" s="282" t="str">
        <f>IF(F389="","",IF(分岐管理シート!E389&gt;0,"","error"))</f>
        <v/>
      </c>
      <c r="BG389" s="283" t="str">
        <f>IF(F389="","",IF(分岐管理シート!G389=0,"error",""))</f>
        <v/>
      </c>
      <c r="BH389" s="283" t="str">
        <f>IF(F389="","",IF(分岐管理シート!H389=0,"error",""))</f>
        <v/>
      </c>
      <c r="BI389" s="284" t="str">
        <f>IF(F389="","",IF(分岐管理シート!I389=2,"","error"))</f>
        <v/>
      </c>
      <c r="BJ389" s="283" t="str">
        <f t="shared" si="45"/>
        <v/>
      </c>
      <c r="BK389" s="283" t="str">
        <f t="shared" si="46"/>
        <v/>
      </c>
      <c r="BL389" s="283" t="str">
        <f>IF(F389="","",IF(AND(分岐管理シート!D389=1,分岐管理シート!K389=1),"","error"))</f>
        <v/>
      </c>
      <c r="BM389" s="281" t="str">
        <f>IF(F389="","",IF(分岐管理シート!L389=2,"","error"))</f>
        <v/>
      </c>
      <c r="BN389" s="283" t="str">
        <f>IF(F389="","",IF(分岐管理シート!M389&lt;1,"error",""))</f>
        <v/>
      </c>
      <c r="BO389" s="283" t="str">
        <f>IF(F389="","",IF(AND(D389="R7_補正",分岐管理シート!M389&lt;12,分岐管理シート!M389&gt;0),"","error"))</f>
        <v/>
      </c>
      <c r="BP389" s="283" t="str">
        <f>IF(AND(分岐管理シート!M389&lt;&gt;1,SUM(分岐管理シート!N389:P389)&gt;0),"error","")</f>
        <v/>
      </c>
      <c r="BQ389" s="282" t="str">
        <f>IF(OR(AND(分岐管理シート!N389=0,OR(分岐管理シート!O389&lt;&gt;0,分岐管理シート!P389&lt;&gt;0)),AND(分岐管理シート!O389=0,分岐管理シート!P389&lt;&gt;0)),"error","")</f>
        <v/>
      </c>
      <c r="BR389" s="285" t="str" cm="1">
        <f t="array" ref="BR389">IF(SUMPRODUCT(COUNTIF(N389:P389,N389:P389))&gt;COUNTA(N389:P389),"error","")</f>
        <v/>
      </c>
      <c r="BS389" s="283" t="str">
        <f t="shared" si="47"/>
        <v/>
      </c>
      <c r="BT389" s="283" t="str">
        <f t="shared" si="48"/>
        <v/>
      </c>
      <c r="BU389" s="283" t="str">
        <f t="shared" si="49"/>
        <v/>
      </c>
      <c r="BV389" s="283" t="str">
        <f t="shared" si="50"/>
        <v/>
      </c>
      <c r="BW389" s="283" t="str">
        <f t="shared" si="53"/>
        <v/>
      </c>
      <c r="BX389" s="283" t="str">
        <f t="shared" si="51"/>
        <v/>
      </c>
      <c r="BY389" s="283" t="str">
        <f>IF(F389="","",IF(PRODUCT(分岐管理シート!AB389:'分岐管理シート'!AE389)=0,"error",""))</f>
        <v/>
      </c>
      <c r="BZ389" s="278" t="str">
        <f>IF(F389="","",IF(AND(AE389="○",分岐管理シート!AF389=0),"error",""))</f>
        <v/>
      </c>
      <c r="CA389" s="283" t="str">
        <f>IF(F389="","",IF(AND(分岐管理シート!AE389&lt;2,実施計画様式!AF389&lt;&gt;""),"error",""))</f>
        <v/>
      </c>
      <c r="CB389" s="282" t="str">
        <f>IF(F389="","",IF(AND(分岐管理シート!D389=1,分岐管理シート!AG389&gt;0,分岐管理シート!AG389&lt;24),"","error"))</f>
        <v/>
      </c>
      <c r="CC389" s="283"/>
      <c r="CD389" s="283" t="str">
        <f>IF(F389="","",IF(OR(分岐管理シート!AI389&lt;14,分岐管理シート!AI389&gt;25,分岐管理シート!AI389&gt;分岐管理シート!AJ389,分岐管理シート!AI389&gt;分岐管理シート!AK389),"error",""))</f>
        <v/>
      </c>
      <c r="CE389" s="283" t="str">
        <f>IF(F389="","",IF(OR(分岐管理シート!AJ389&lt;14,分岐管理シート!AJ389&gt;25,分岐管理シート!AJ389&lt;分岐管理シート!AI389,分岐管理シート!AJ389&gt;分岐管理シート!AK389),"error",""))</f>
        <v/>
      </c>
      <c r="CF389" s="282" t="str">
        <f>IF(F389="","",IF(OR(分岐管理シート!AK389&lt;14,分岐管理シート!AK389&gt;26,分岐管理シート!AK389&lt;分岐管理シート!AI389,分岐管理シート!AK389&lt;分岐管理シート!AJ389),"error",""))</f>
        <v/>
      </c>
      <c r="CG389" s="283" t="str">
        <f>IF(F389="","",IF(AND(AD389="－",分岐管理シート!AK389&gt;25),"error",""))</f>
        <v/>
      </c>
      <c r="CH389" s="283"/>
      <c r="CI389" s="278" t="str">
        <f>IF(F389="","",IF(分岐管理シート!AM389&lt;1,"error",""))</f>
        <v/>
      </c>
      <c r="CJ389" s="283" t="str">
        <f>IF(F389="","",IF(分岐管理シート!AN389&lt;1,"error",""))</f>
        <v/>
      </c>
      <c r="CK389" s="287" t="str">
        <f t="shared" si="52"/>
        <v/>
      </c>
      <c r="CL389" s="283" t="str">
        <f>IF(F389="","",IF(AND(SUM(分岐管理シート!AO389:AR389)&gt;180,分岐管理シート!AS389&lt;1),"error",""))</f>
        <v/>
      </c>
      <c r="CM389" s="283" t="str">
        <f>IF(F389="","",IF(AND(分岐管理シート!D389=1,分岐管理シート!BB389&gt;0,分岐管理シート!BB389&lt;7),"","error"))</f>
        <v/>
      </c>
      <c r="CN389" s="286"/>
      <c r="CO389" s="283" t="str">
        <f>IF(分岐管理シート!BP389=0,"","error")</f>
        <v/>
      </c>
      <c r="CP389" s="340" t="str">
        <f>IF(AND(F389="",SUM(分岐管理シート!D389:BB389)&gt;0),"error","")</f>
        <v/>
      </c>
    </row>
    <row r="390" spans="1:94" ht="55.05" customHeight="1">
      <c r="A390" s="29"/>
      <c r="B390" s="30"/>
      <c r="C390" s="130">
        <v>318</v>
      </c>
      <c r="D390" s="386"/>
      <c r="E390" s="386"/>
      <c r="F390" s="174"/>
      <c r="G390" s="174"/>
      <c r="H390" s="173"/>
      <c r="I390" s="174"/>
      <c r="J390" s="173"/>
      <c r="K390" s="174"/>
      <c r="L390" s="174"/>
      <c r="M390" s="174"/>
      <c r="N390" s="387"/>
      <c r="O390" s="174"/>
      <c r="P390" s="174"/>
      <c r="Q390" s="388"/>
      <c r="R390" s="389">
        <f t="shared" si="44"/>
        <v>0</v>
      </c>
      <c r="S390" s="390">
        <f t="shared" si="54"/>
        <v>0</v>
      </c>
      <c r="T390" s="391"/>
      <c r="U390" s="458"/>
      <c r="V390" s="458"/>
      <c r="W390" s="458"/>
      <c r="X390" s="458"/>
      <c r="Y390" s="391"/>
      <c r="Z390" s="391"/>
      <c r="AA390" s="173"/>
      <c r="AB390" s="174"/>
      <c r="AC390" s="392"/>
      <c r="AD390" s="392"/>
      <c r="AE390" s="392"/>
      <c r="AF390" s="393"/>
      <c r="AG390" s="393"/>
      <c r="AH390" s="393"/>
      <c r="AI390" s="173"/>
      <c r="AJ390" s="173"/>
      <c r="AK390" s="173"/>
      <c r="AL390" s="394"/>
      <c r="AM390" s="173"/>
      <c r="AN390" s="173"/>
      <c r="AO390" s="387"/>
      <c r="AP390" s="174"/>
      <c r="AQ390" s="174"/>
      <c r="AR390" s="174"/>
      <c r="AS390" s="395"/>
      <c r="AT390" s="396"/>
      <c r="AU390" s="396"/>
      <c r="AV390" s="396"/>
      <c r="AW390" s="396"/>
      <c r="AX390" s="396"/>
      <c r="AY390" s="396"/>
      <c r="AZ390" s="396"/>
      <c r="BA390" s="396"/>
      <c r="BB390" s="397"/>
      <c r="BC390" s="395"/>
      <c r="BD390" s="395"/>
      <c r="BE390" s="281" t="str">
        <f>IF(F390="","",IF(分岐管理シート!D390=1,"","error"))</f>
        <v/>
      </c>
      <c r="BF390" s="282" t="str">
        <f>IF(F390="","",IF(分岐管理シート!E390&gt;0,"","error"))</f>
        <v/>
      </c>
      <c r="BG390" s="283" t="str">
        <f>IF(F390="","",IF(分岐管理シート!G390=0,"error",""))</f>
        <v/>
      </c>
      <c r="BH390" s="283" t="str">
        <f>IF(F390="","",IF(分岐管理シート!H390=0,"error",""))</f>
        <v/>
      </c>
      <c r="BI390" s="284" t="str">
        <f>IF(F390="","",IF(分岐管理シート!I390=2,"","error"))</f>
        <v/>
      </c>
      <c r="BJ390" s="283" t="str">
        <f t="shared" si="45"/>
        <v/>
      </c>
      <c r="BK390" s="283" t="str">
        <f t="shared" si="46"/>
        <v/>
      </c>
      <c r="BL390" s="283" t="str">
        <f>IF(F390="","",IF(AND(分岐管理シート!D390=1,分岐管理シート!K390=1),"","error"))</f>
        <v/>
      </c>
      <c r="BM390" s="281" t="str">
        <f>IF(F390="","",IF(分岐管理シート!L390=2,"","error"))</f>
        <v/>
      </c>
      <c r="BN390" s="283" t="str">
        <f>IF(F390="","",IF(分岐管理シート!M390&lt;1,"error",""))</f>
        <v/>
      </c>
      <c r="BO390" s="283" t="str">
        <f>IF(F390="","",IF(AND(D390="R7_補正",分岐管理シート!M390&lt;12,分岐管理シート!M390&gt;0),"","error"))</f>
        <v/>
      </c>
      <c r="BP390" s="283" t="str">
        <f>IF(AND(分岐管理シート!M390&lt;&gt;1,SUM(分岐管理シート!N390:P390)&gt;0),"error","")</f>
        <v/>
      </c>
      <c r="BQ390" s="282" t="str">
        <f>IF(OR(AND(分岐管理シート!N390=0,OR(分岐管理シート!O390&lt;&gt;0,分岐管理シート!P390&lt;&gt;0)),AND(分岐管理シート!O390=0,分岐管理シート!P390&lt;&gt;0)),"error","")</f>
        <v/>
      </c>
      <c r="BR390" s="285" t="str" cm="1">
        <f t="array" ref="BR390">IF(SUMPRODUCT(COUNTIF(N390:P390,N390:P390))&gt;COUNTA(N390:P390),"error","")</f>
        <v/>
      </c>
      <c r="BS390" s="283" t="str">
        <f t="shared" si="47"/>
        <v/>
      </c>
      <c r="BT390" s="283" t="str">
        <f t="shared" si="48"/>
        <v/>
      </c>
      <c r="BU390" s="283" t="str">
        <f t="shared" si="49"/>
        <v/>
      </c>
      <c r="BV390" s="283" t="str">
        <f t="shared" si="50"/>
        <v/>
      </c>
      <c r="BW390" s="283" t="str">
        <f t="shared" si="53"/>
        <v/>
      </c>
      <c r="BX390" s="283" t="str">
        <f t="shared" si="51"/>
        <v/>
      </c>
      <c r="BY390" s="283" t="str">
        <f>IF(F390="","",IF(PRODUCT(分岐管理シート!AB390:'分岐管理シート'!AE390)=0,"error",""))</f>
        <v/>
      </c>
      <c r="BZ390" s="278" t="str">
        <f>IF(F390="","",IF(AND(AE390="○",分岐管理シート!AF390=0),"error",""))</f>
        <v/>
      </c>
      <c r="CA390" s="283" t="str">
        <f>IF(F390="","",IF(AND(分岐管理シート!AE390&lt;2,実施計画様式!AF390&lt;&gt;""),"error",""))</f>
        <v/>
      </c>
      <c r="CB390" s="282" t="str">
        <f>IF(F390="","",IF(AND(分岐管理シート!D390=1,分岐管理シート!AG390&gt;0,分岐管理シート!AG390&lt;24),"","error"))</f>
        <v/>
      </c>
      <c r="CC390" s="283"/>
      <c r="CD390" s="283" t="str">
        <f>IF(F390="","",IF(OR(分岐管理シート!AI390&lt;14,分岐管理シート!AI390&gt;25,分岐管理シート!AI390&gt;分岐管理シート!AJ390,分岐管理シート!AI390&gt;分岐管理シート!AK390),"error",""))</f>
        <v/>
      </c>
      <c r="CE390" s="283" t="str">
        <f>IF(F390="","",IF(OR(分岐管理シート!AJ390&lt;14,分岐管理シート!AJ390&gt;25,分岐管理シート!AJ390&lt;分岐管理シート!AI390,分岐管理シート!AJ390&gt;分岐管理シート!AK390),"error",""))</f>
        <v/>
      </c>
      <c r="CF390" s="282" t="str">
        <f>IF(F390="","",IF(OR(分岐管理シート!AK390&lt;14,分岐管理シート!AK390&gt;26,分岐管理シート!AK390&lt;分岐管理シート!AI390,分岐管理シート!AK390&lt;分岐管理シート!AJ390),"error",""))</f>
        <v/>
      </c>
      <c r="CG390" s="283" t="str">
        <f>IF(F390="","",IF(AND(AD390="－",分岐管理シート!AK390&gt;25),"error",""))</f>
        <v/>
      </c>
      <c r="CH390" s="283"/>
      <c r="CI390" s="278" t="str">
        <f>IF(F390="","",IF(分岐管理シート!AM390&lt;1,"error",""))</f>
        <v/>
      </c>
      <c r="CJ390" s="283" t="str">
        <f>IF(F390="","",IF(分岐管理シート!AN390&lt;1,"error",""))</f>
        <v/>
      </c>
      <c r="CK390" s="287" t="str">
        <f t="shared" si="52"/>
        <v/>
      </c>
      <c r="CL390" s="283" t="str">
        <f>IF(F390="","",IF(AND(SUM(分岐管理シート!AO390:AR390)&gt;180,分岐管理シート!AS390&lt;1),"error",""))</f>
        <v/>
      </c>
      <c r="CM390" s="283" t="str">
        <f>IF(F390="","",IF(AND(分岐管理シート!D390=1,分岐管理シート!BB390&gt;0,分岐管理シート!BB390&lt;7),"","error"))</f>
        <v/>
      </c>
      <c r="CN390" s="286"/>
      <c r="CO390" s="283" t="str">
        <f>IF(分岐管理シート!BP390=0,"","error")</f>
        <v/>
      </c>
      <c r="CP390" s="340" t="str">
        <f>IF(AND(F390="",SUM(分岐管理シート!D390:BB390)&gt;0),"error","")</f>
        <v/>
      </c>
    </row>
    <row r="391" spans="1:94" ht="55.05" customHeight="1">
      <c r="A391" s="29"/>
      <c r="B391" s="30"/>
      <c r="C391" s="130">
        <v>319</v>
      </c>
      <c r="D391" s="386"/>
      <c r="E391" s="386"/>
      <c r="F391" s="174"/>
      <c r="G391" s="174"/>
      <c r="H391" s="173"/>
      <c r="I391" s="174"/>
      <c r="J391" s="173"/>
      <c r="K391" s="174"/>
      <c r="L391" s="174"/>
      <c r="M391" s="174"/>
      <c r="N391" s="387"/>
      <c r="O391" s="174"/>
      <c r="P391" s="398"/>
      <c r="Q391" s="388"/>
      <c r="R391" s="389">
        <f t="shared" si="44"/>
        <v>0</v>
      </c>
      <c r="S391" s="390">
        <f t="shared" si="54"/>
        <v>0</v>
      </c>
      <c r="T391" s="391"/>
      <c r="U391" s="458"/>
      <c r="V391" s="458"/>
      <c r="W391" s="458"/>
      <c r="X391" s="458"/>
      <c r="Y391" s="391"/>
      <c r="Z391" s="391"/>
      <c r="AA391" s="173"/>
      <c r="AB391" s="174"/>
      <c r="AC391" s="392"/>
      <c r="AD391" s="392"/>
      <c r="AE391" s="392"/>
      <c r="AF391" s="393"/>
      <c r="AG391" s="393"/>
      <c r="AH391" s="393"/>
      <c r="AI391" s="173"/>
      <c r="AJ391" s="173"/>
      <c r="AK391" s="173"/>
      <c r="AL391" s="394"/>
      <c r="AM391" s="173"/>
      <c r="AN391" s="173"/>
      <c r="AO391" s="387"/>
      <c r="AP391" s="174"/>
      <c r="AQ391" s="174"/>
      <c r="AR391" s="174"/>
      <c r="AS391" s="395"/>
      <c r="AT391" s="396"/>
      <c r="AU391" s="396"/>
      <c r="AV391" s="396"/>
      <c r="AW391" s="396"/>
      <c r="AX391" s="396"/>
      <c r="AY391" s="396"/>
      <c r="AZ391" s="396"/>
      <c r="BA391" s="396"/>
      <c r="BB391" s="397"/>
      <c r="BC391" s="395"/>
      <c r="BD391" s="395"/>
      <c r="BE391" s="281" t="str">
        <f>IF(F391="","",IF(分岐管理シート!D391=1,"","error"))</f>
        <v/>
      </c>
      <c r="BF391" s="282" t="str">
        <f>IF(F391="","",IF(分岐管理シート!E391&gt;0,"","error"))</f>
        <v/>
      </c>
      <c r="BG391" s="283" t="str">
        <f>IF(F391="","",IF(分岐管理シート!G391=0,"error",""))</f>
        <v/>
      </c>
      <c r="BH391" s="283" t="str">
        <f>IF(F391="","",IF(分岐管理シート!H391=0,"error",""))</f>
        <v/>
      </c>
      <c r="BI391" s="284" t="str">
        <f>IF(F391="","",IF(分岐管理シート!I391=2,"","error"))</f>
        <v/>
      </c>
      <c r="BJ391" s="283" t="str">
        <f t="shared" si="45"/>
        <v/>
      </c>
      <c r="BK391" s="283" t="str">
        <f t="shared" si="46"/>
        <v/>
      </c>
      <c r="BL391" s="283" t="str">
        <f>IF(F391="","",IF(AND(分岐管理シート!D391=1,分岐管理シート!K391=1),"","error"))</f>
        <v/>
      </c>
      <c r="BM391" s="281" t="str">
        <f>IF(F391="","",IF(分岐管理シート!L391=2,"","error"))</f>
        <v/>
      </c>
      <c r="BN391" s="283" t="str">
        <f>IF(F391="","",IF(分岐管理シート!M391&lt;1,"error",""))</f>
        <v/>
      </c>
      <c r="BO391" s="283" t="str">
        <f>IF(F391="","",IF(AND(D391="R7_補正",分岐管理シート!M391&lt;12,分岐管理シート!M391&gt;0),"","error"))</f>
        <v/>
      </c>
      <c r="BP391" s="283" t="str">
        <f>IF(AND(分岐管理シート!M391&lt;&gt;1,SUM(分岐管理シート!N391:P391)&gt;0),"error","")</f>
        <v/>
      </c>
      <c r="BQ391" s="282" t="str">
        <f>IF(OR(AND(分岐管理シート!N391=0,OR(分岐管理シート!O391&lt;&gt;0,分岐管理シート!P391&lt;&gt;0)),AND(分岐管理シート!O391=0,分岐管理シート!P391&lt;&gt;0)),"error","")</f>
        <v/>
      </c>
      <c r="BR391" s="285" t="str" cm="1">
        <f t="array" ref="BR391">IF(SUMPRODUCT(COUNTIF(N391:P391,N391:P391))&gt;COUNTA(N391:P391),"error","")</f>
        <v/>
      </c>
      <c r="BS391" s="283" t="str">
        <f t="shared" si="47"/>
        <v/>
      </c>
      <c r="BT391" s="283" t="str">
        <f t="shared" si="48"/>
        <v/>
      </c>
      <c r="BU391" s="283" t="str">
        <f t="shared" si="49"/>
        <v/>
      </c>
      <c r="BV391" s="283" t="str">
        <f t="shared" si="50"/>
        <v/>
      </c>
      <c r="BW391" s="283" t="str">
        <f t="shared" si="53"/>
        <v/>
      </c>
      <c r="BX391" s="283" t="str">
        <f t="shared" si="51"/>
        <v/>
      </c>
      <c r="BY391" s="283" t="str">
        <f>IF(F391="","",IF(PRODUCT(分岐管理シート!AB391:'分岐管理シート'!AE391)=0,"error",""))</f>
        <v/>
      </c>
      <c r="BZ391" s="278" t="str">
        <f>IF(F391="","",IF(AND(AE391="○",分岐管理シート!AF391=0),"error",""))</f>
        <v/>
      </c>
      <c r="CA391" s="283" t="str">
        <f>IF(F391="","",IF(AND(分岐管理シート!AE391&lt;2,実施計画様式!AF391&lt;&gt;""),"error",""))</f>
        <v/>
      </c>
      <c r="CB391" s="282" t="str">
        <f>IF(F391="","",IF(AND(分岐管理シート!D391=1,分岐管理シート!AG391&gt;0,分岐管理シート!AG391&lt;24),"","error"))</f>
        <v/>
      </c>
      <c r="CC391" s="283"/>
      <c r="CD391" s="283" t="str">
        <f>IF(F391="","",IF(OR(分岐管理シート!AI391&lt;14,分岐管理シート!AI391&gt;25,分岐管理シート!AI391&gt;分岐管理シート!AJ391,分岐管理シート!AI391&gt;分岐管理シート!AK391),"error",""))</f>
        <v/>
      </c>
      <c r="CE391" s="283" t="str">
        <f>IF(F391="","",IF(OR(分岐管理シート!AJ391&lt;14,分岐管理シート!AJ391&gt;25,分岐管理シート!AJ391&lt;分岐管理シート!AI391,分岐管理シート!AJ391&gt;分岐管理シート!AK391),"error",""))</f>
        <v/>
      </c>
      <c r="CF391" s="282" t="str">
        <f>IF(F391="","",IF(OR(分岐管理シート!AK391&lt;14,分岐管理シート!AK391&gt;26,分岐管理シート!AK391&lt;分岐管理シート!AI391,分岐管理シート!AK391&lt;分岐管理シート!AJ391),"error",""))</f>
        <v/>
      </c>
      <c r="CG391" s="283" t="str">
        <f>IF(F391="","",IF(AND(AD391="－",分岐管理シート!AK391&gt;25),"error",""))</f>
        <v/>
      </c>
      <c r="CH391" s="283"/>
      <c r="CI391" s="278" t="str">
        <f>IF(F391="","",IF(分岐管理シート!AM391&lt;1,"error",""))</f>
        <v/>
      </c>
      <c r="CJ391" s="283" t="str">
        <f>IF(F391="","",IF(分岐管理シート!AN391&lt;1,"error",""))</f>
        <v/>
      </c>
      <c r="CK391" s="287" t="str">
        <f t="shared" si="52"/>
        <v/>
      </c>
      <c r="CL391" s="283" t="str">
        <f>IF(F391="","",IF(AND(SUM(分岐管理シート!AO391:AR391)&gt;180,分岐管理シート!AS391&lt;1),"error",""))</f>
        <v/>
      </c>
      <c r="CM391" s="283" t="str">
        <f>IF(F391="","",IF(AND(分岐管理シート!D391=1,分岐管理シート!BB391&gt;0,分岐管理シート!BB391&lt;7),"","error"))</f>
        <v/>
      </c>
      <c r="CN391" s="286"/>
      <c r="CO391" s="283" t="str">
        <f>IF(分岐管理シート!BP391=0,"","error")</f>
        <v/>
      </c>
      <c r="CP391" s="340" t="str">
        <f>IF(AND(F391="",SUM(分岐管理シート!D391:BB391)&gt;0),"error","")</f>
        <v/>
      </c>
    </row>
    <row r="392" spans="1:94" ht="55.05" customHeight="1">
      <c r="A392" s="29"/>
      <c r="B392" s="30"/>
      <c r="C392" s="130">
        <v>320</v>
      </c>
      <c r="D392" s="386"/>
      <c r="E392" s="386"/>
      <c r="F392" s="174"/>
      <c r="G392" s="174"/>
      <c r="H392" s="173"/>
      <c r="I392" s="174"/>
      <c r="J392" s="173"/>
      <c r="K392" s="174"/>
      <c r="L392" s="174"/>
      <c r="M392" s="174"/>
      <c r="N392" s="387"/>
      <c r="O392" s="174"/>
      <c r="P392" s="174"/>
      <c r="Q392" s="388"/>
      <c r="R392" s="389">
        <f t="shared" si="44"/>
        <v>0</v>
      </c>
      <c r="S392" s="390">
        <f t="shared" si="54"/>
        <v>0</v>
      </c>
      <c r="T392" s="391"/>
      <c r="U392" s="458"/>
      <c r="V392" s="458"/>
      <c r="W392" s="458"/>
      <c r="X392" s="458"/>
      <c r="Y392" s="391"/>
      <c r="Z392" s="391"/>
      <c r="AA392" s="173"/>
      <c r="AB392" s="174"/>
      <c r="AC392" s="392"/>
      <c r="AD392" s="392"/>
      <c r="AE392" s="392"/>
      <c r="AF392" s="393"/>
      <c r="AG392" s="393"/>
      <c r="AH392" s="393"/>
      <c r="AI392" s="173"/>
      <c r="AJ392" s="173"/>
      <c r="AK392" s="173"/>
      <c r="AL392" s="394"/>
      <c r="AM392" s="173"/>
      <c r="AN392" s="173"/>
      <c r="AO392" s="387"/>
      <c r="AP392" s="174"/>
      <c r="AQ392" s="174"/>
      <c r="AR392" s="174"/>
      <c r="AS392" s="395"/>
      <c r="AT392" s="396"/>
      <c r="AU392" s="396"/>
      <c r="AV392" s="396"/>
      <c r="AW392" s="396"/>
      <c r="AX392" s="396"/>
      <c r="AY392" s="396"/>
      <c r="AZ392" s="396"/>
      <c r="BA392" s="396"/>
      <c r="BB392" s="397"/>
      <c r="BC392" s="395"/>
      <c r="BD392" s="395"/>
      <c r="BE392" s="281" t="str">
        <f>IF(F392="","",IF(分岐管理シート!D392=1,"","error"))</f>
        <v/>
      </c>
      <c r="BF392" s="282" t="str">
        <f>IF(F392="","",IF(分岐管理シート!E392&gt;0,"","error"))</f>
        <v/>
      </c>
      <c r="BG392" s="283" t="str">
        <f>IF(F392="","",IF(分岐管理シート!G392=0,"error",""))</f>
        <v/>
      </c>
      <c r="BH392" s="283" t="str">
        <f>IF(F392="","",IF(分岐管理シート!H392=0,"error",""))</f>
        <v/>
      </c>
      <c r="BI392" s="284" t="str">
        <f>IF(F392="","",IF(分岐管理シート!I392=2,"","error"))</f>
        <v/>
      </c>
      <c r="BJ392" s="283" t="str">
        <f t="shared" si="45"/>
        <v/>
      </c>
      <c r="BK392" s="283" t="str">
        <f t="shared" si="46"/>
        <v/>
      </c>
      <c r="BL392" s="283" t="str">
        <f>IF(F392="","",IF(AND(分岐管理シート!D392=1,分岐管理シート!K392=1),"","error"))</f>
        <v/>
      </c>
      <c r="BM392" s="281" t="str">
        <f>IF(F392="","",IF(分岐管理シート!L392=2,"","error"))</f>
        <v/>
      </c>
      <c r="BN392" s="283" t="str">
        <f>IF(F392="","",IF(分岐管理シート!M392&lt;1,"error",""))</f>
        <v/>
      </c>
      <c r="BO392" s="283" t="str">
        <f>IF(F392="","",IF(AND(D392="R7_補正",分岐管理シート!M392&lt;12,分岐管理シート!M392&gt;0),"","error"))</f>
        <v/>
      </c>
      <c r="BP392" s="283" t="str">
        <f>IF(AND(分岐管理シート!M392&lt;&gt;1,SUM(分岐管理シート!N392:P392)&gt;0),"error","")</f>
        <v/>
      </c>
      <c r="BQ392" s="282" t="str">
        <f>IF(OR(AND(分岐管理シート!N392=0,OR(分岐管理シート!O392&lt;&gt;0,分岐管理シート!P392&lt;&gt;0)),AND(分岐管理シート!O392=0,分岐管理シート!P392&lt;&gt;0)),"error","")</f>
        <v/>
      </c>
      <c r="BR392" s="285" t="str" cm="1">
        <f t="array" ref="BR392">IF(SUMPRODUCT(COUNTIF(N392:P392,N392:P392))&gt;COUNTA(N392:P392),"error","")</f>
        <v/>
      </c>
      <c r="BS392" s="283" t="str">
        <f t="shared" si="47"/>
        <v/>
      </c>
      <c r="BT392" s="283" t="str">
        <f t="shared" si="48"/>
        <v/>
      </c>
      <c r="BU392" s="283" t="str">
        <f t="shared" si="49"/>
        <v/>
      </c>
      <c r="BV392" s="283" t="str">
        <f t="shared" si="50"/>
        <v/>
      </c>
      <c r="BW392" s="283" t="str">
        <f t="shared" si="53"/>
        <v/>
      </c>
      <c r="BX392" s="283" t="str">
        <f t="shared" si="51"/>
        <v/>
      </c>
      <c r="BY392" s="283" t="str">
        <f>IF(F392="","",IF(PRODUCT(分岐管理シート!AB392:'分岐管理シート'!AE392)=0,"error",""))</f>
        <v/>
      </c>
      <c r="BZ392" s="278" t="str">
        <f>IF(F392="","",IF(AND(AE392="○",分岐管理シート!AF392=0),"error",""))</f>
        <v/>
      </c>
      <c r="CA392" s="283" t="str">
        <f>IF(F392="","",IF(AND(分岐管理シート!AE392&lt;2,実施計画様式!AF392&lt;&gt;""),"error",""))</f>
        <v/>
      </c>
      <c r="CB392" s="282" t="str">
        <f>IF(F392="","",IF(AND(分岐管理シート!D392=1,分岐管理シート!AG392&gt;0,分岐管理シート!AG392&lt;24),"","error"))</f>
        <v/>
      </c>
      <c r="CC392" s="283"/>
      <c r="CD392" s="283" t="str">
        <f>IF(F392="","",IF(OR(分岐管理シート!AI392&lt;14,分岐管理シート!AI392&gt;25,分岐管理シート!AI392&gt;分岐管理シート!AJ392,分岐管理シート!AI392&gt;分岐管理シート!AK392),"error",""))</f>
        <v/>
      </c>
      <c r="CE392" s="283" t="str">
        <f>IF(F392="","",IF(OR(分岐管理シート!AJ392&lt;14,分岐管理シート!AJ392&gt;25,分岐管理シート!AJ392&lt;分岐管理シート!AI392,分岐管理シート!AJ392&gt;分岐管理シート!AK392),"error",""))</f>
        <v/>
      </c>
      <c r="CF392" s="282" t="str">
        <f>IF(F392="","",IF(OR(分岐管理シート!AK392&lt;14,分岐管理シート!AK392&gt;26,分岐管理シート!AK392&lt;分岐管理シート!AI392,分岐管理シート!AK392&lt;分岐管理シート!AJ392),"error",""))</f>
        <v/>
      </c>
      <c r="CG392" s="283" t="str">
        <f>IF(F392="","",IF(AND(AD392="－",分岐管理シート!AK392&gt;25),"error",""))</f>
        <v/>
      </c>
      <c r="CH392" s="283"/>
      <c r="CI392" s="278" t="str">
        <f>IF(F392="","",IF(分岐管理シート!AM392&lt;1,"error",""))</f>
        <v/>
      </c>
      <c r="CJ392" s="283" t="str">
        <f>IF(F392="","",IF(分岐管理シート!AN392&lt;1,"error",""))</f>
        <v/>
      </c>
      <c r="CK392" s="287" t="str">
        <f t="shared" si="52"/>
        <v/>
      </c>
      <c r="CL392" s="283" t="str">
        <f>IF(F392="","",IF(AND(SUM(分岐管理シート!AO392:AR392)&gt;180,分岐管理シート!AS392&lt;1),"error",""))</f>
        <v/>
      </c>
      <c r="CM392" s="283" t="str">
        <f>IF(F392="","",IF(AND(分岐管理シート!D392=1,分岐管理シート!BB392&gt;0,分岐管理シート!BB392&lt;7),"","error"))</f>
        <v/>
      </c>
      <c r="CN392" s="286"/>
      <c r="CO392" s="283" t="str">
        <f>IF(分岐管理シート!BP392=0,"","error")</f>
        <v/>
      </c>
      <c r="CP392" s="340" t="str">
        <f>IF(AND(F392="",SUM(分岐管理シート!D392:BB392)&gt;0),"error","")</f>
        <v/>
      </c>
    </row>
    <row r="393" spans="1:94" ht="55.05" customHeight="1">
      <c r="A393" s="29"/>
      <c r="B393" s="30"/>
      <c r="C393" s="130">
        <v>321</v>
      </c>
      <c r="D393" s="386"/>
      <c r="E393" s="386"/>
      <c r="F393" s="174"/>
      <c r="G393" s="174"/>
      <c r="H393" s="173"/>
      <c r="I393" s="174"/>
      <c r="J393" s="173"/>
      <c r="K393" s="174"/>
      <c r="L393" s="174"/>
      <c r="M393" s="174"/>
      <c r="N393" s="387"/>
      <c r="O393" s="174"/>
      <c r="P393" s="174"/>
      <c r="Q393" s="388"/>
      <c r="R393" s="389">
        <f t="shared" ref="R393:R456" si="55">S393+Y393</f>
        <v>0</v>
      </c>
      <c r="S393" s="390">
        <f t="shared" si="54"/>
        <v>0</v>
      </c>
      <c r="T393" s="391"/>
      <c r="U393" s="458"/>
      <c r="V393" s="458"/>
      <c r="W393" s="458"/>
      <c r="X393" s="458"/>
      <c r="Y393" s="391"/>
      <c r="Z393" s="391"/>
      <c r="AA393" s="173"/>
      <c r="AB393" s="174"/>
      <c r="AC393" s="392"/>
      <c r="AD393" s="392"/>
      <c r="AE393" s="392"/>
      <c r="AF393" s="393"/>
      <c r="AG393" s="393"/>
      <c r="AH393" s="393"/>
      <c r="AI393" s="173"/>
      <c r="AJ393" s="173"/>
      <c r="AK393" s="173"/>
      <c r="AL393" s="394"/>
      <c r="AM393" s="173"/>
      <c r="AN393" s="173"/>
      <c r="AO393" s="387"/>
      <c r="AP393" s="174"/>
      <c r="AQ393" s="174"/>
      <c r="AR393" s="174"/>
      <c r="AS393" s="395"/>
      <c r="AT393" s="396"/>
      <c r="AU393" s="396"/>
      <c r="AV393" s="396"/>
      <c r="AW393" s="396"/>
      <c r="AX393" s="396"/>
      <c r="AY393" s="396"/>
      <c r="AZ393" s="396"/>
      <c r="BA393" s="396"/>
      <c r="BB393" s="397"/>
      <c r="BC393" s="395"/>
      <c r="BD393" s="395"/>
      <c r="BE393" s="281" t="str">
        <f>IF(F393="","",IF(分岐管理シート!D393=1,"","error"))</f>
        <v/>
      </c>
      <c r="BF393" s="282" t="str">
        <f>IF(F393="","",IF(分岐管理シート!E393&gt;0,"","error"))</f>
        <v/>
      </c>
      <c r="BG393" s="283" t="str">
        <f>IF(F393="","",IF(分岐管理シート!G393=0,"error",""))</f>
        <v/>
      </c>
      <c r="BH393" s="283" t="str">
        <f>IF(F393="","",IF(分岐管理シート!H393=0,"error",""))</f>
        <v/>
      </c>
      <c r="BI393" s="284" t="str">
        <f>IF(F393="","",IF(分岐管理シート!I393=2,"","error"))</f>
        <v/>
      </c>
      <c r="BJ393" s="283" t="str">
        <f t="shared" ref="BJ393:BJ456" si="56">IF(F393="","",IF(J393="","error",""))</f>
        <v/>
      </c>
      <c r="BK393" s="283" t="str">
        <f t="shared" ref="BK393:BK456" si="57">IF(F393="","",IF(COUNTIF($J$73:$J$472,J393)&gt;1,"error",""))</f>
        <v/>
      </c>
      <c r="BL393" s="283" t="str">
        <f>IF(F393="","",IF(AND(分岐管理シート!D393=1,分岐管理シート!K393=1),"","error"))</f>
        <v/>
      </c>
      <c r="BM393" s="281" t="str">
        <f>IF(F393="","",IF(分岐管理シート!L393=2,"","error"))</f>
        <v/>
      </c>
      <c r="BN393" s="283" t="str">
        <f>IF(F393="","",IF(分岐管理シート!M393&lt;1,"error",""))</f>
        <v/>
      </c>
      <c r="BO393" s="283" t="str">
        <f>IF(F393="","",IF(AND(D393="R7_補正",分岐管理シート!M393&lt;12,分岐管理シート!M393&gt;0),"","error"))</f>
        <v/>
      </c>
      <c r="BP393" s="283" t="str">
        <f>IF(AND(分岐管理シート!M393&lt;&gt;1,SUM(分岐管理シート!N393:P393)&gt;0),"error","")</f>
        <v/>
      </c>
      <c r="BQ393" s="282" t="str">
        <f>IF(OR(AND(分岐管理シート!N393=0,OR(分岐管理シート!O393&lt;&gt;0,分岐管理シート!P393&lt;&gt;0)),AND(分岐管理シート!O393=0,分岐管理シート!P393&lt;&gt;0)),"error","")</f>
        <v/>
      </c>
      <c r="BR393" s="285" t="str" cm="1">
        <f t="array" ref="BR393">IF(SUMPRODUCT(COUNTIF(N393:P393,N393:P393))&gt;COUNTA(N393:P393),"error","")</f>
        <v/>
      </c>
      <c r="BS393" s="283" t="str">
        <f t="shared" ref="BS393:BS456" si="58">IF(AND(COUNTIF(M393,"*推奨*")&gt;0,Q393=""),"error","")</f>
        <v/>
      </c>
      <c r="BT393" s="283" t="str">
        <f t="shared" ref="BT393:BT456" si="59">IF(AND(COUNTIF(M393,"*推奨*")=0,Q393&lt;&gt;""),"error","")</f>
        <v/>
      </c>
      <c r="BU393" s="283" t="str">
        <f t="shared" ref="BU393:BU456" si="60">IF(F393="","",IF(AND(T393&gt;0,Y393&gt;=0,R393=S393+Y393,S393=T393),"","error"))</f>
        <v/>
      </c>
      <c r="BV393" s="283" t="str">
        <f t="shared" ref="BV393:BV456" si="61">IF(F393="","",IF(S393=INT(S393),"","error"))</f>
        <v/>
      </c>
      <c r="BW393" s="283" t="str">
        <f t="shared" si="53"/>
        <v/>
      </c>
      <c r="BX393" s="283" t="str">
        <f t="shared" ref="BX393:BX456" si="62">IF(F393="","",IF(AA393="","error",""))</f>
        <v/>
      </c>
      <c r="BY393" s="283" t="str">
        <f>IF(F393="","",IF(PRODUCT(分岐管理シート!AB393:'分岐管理シート'!AE393)=0,"error",""))</f>
        <v/>
      </c>
      <c r="BZ393" s="278" t="str">
        <f>IF(F393="","",IF(AND(AE393="○",分岐管理シート!AF393=0),"error",""))</f>
        <v/>
      </c>
      <c r="CA393" s="283" t="str">
        <f>IF(F393="","",IF(AND(分岐管理シート!AE393&lt;2,実施計画様式!AF393&lt;&gt;""),"error",""))</f>
        <v/>
      </c>
      <c r="CB393" s="282" t="str">
        <f>IF(F393="","",IF(AND(分岐管理シート!D393=1,分岐管理シート!AG393&gt;0,分岐管理シート!AG393&lt;24),"","error"))</f>
        <v/>
      </c>
      <c r="CC393" s="283"/>
      <c r="CD393" s="283" t="str">
        <f>IF(F393="","",IF(OR(分岐管理シート!AI393&lt;14,分岐管理シート!AI393&gt;25,分岐管理シート!AI393&gt;分岐管理シート!AJ393,分岐管理シート!AI393&gt;分岐管理シート!AK393),"error",""))</f>
        <v/>
      </c>
      <c r="CE393" s="283" t="str">
        <f>IF(F393="","",IF(OR(分岐管理シート!AJ393&lt;14,分岐管理シート!AJ393&gt;25,分岐管理シート!AJ393&lt;分岐管理シート!AI393,分岐管理シート!AJ393&gt;分岐管理シート!AK393),"error",""))</f>
        <v/>
      </c>
      <c r="CF393" s="282" t="str">
        <f>IF(F393="","",IF(OR(分岐管理シート!AK393&lt;14,分岐管理シート!AK393&gt;26,分岐管理シート!AK393&lt;分岐管理シート!AI393,分岐管理シート!AK393&lt;分岐管理シート!AJ393),"error",""))</f>
        <v/>
      </c>
      <c r="CG393" s="283" t="str">
        <f>IF(F393="","",IF(AND(AD393="－",分岐管理シート!AK393&gt;25),"error",""))</f>
        <v/>
      </c>
      <c r="CH393" s="283"/>
      <c r="CI393" s="278" t="str">
        <f>IF(F393="","",IF(分岐管理シート!AM393&lt;1,"error",""))</f>
        <v/>
      </c>
      <c r="CJ393" s="283" t="str">
        <f>IF(F393="","",IF(分岐管理シート!AN393&lt;1,"error",""))</f>
        <v/>
      </c>
      <c r="CK393" s="287" t="str">
        <f t="shared" ref="CK393:CK456" si="63">IF(F393="","",IF(COUNTA(AO393:AR393)&gt;0,"","error"))</f>
        <v/>
      </c>
      <c r="CL393" s="283" t="str">
        <f>IF(F393="","",IF(AND(SUM(分岐管理シート!AO393:AR393)&gt;180,分岐管理シート!AS393&lt;1),"error",""))</f>
        <v/>
      </c>
      <c r="CM393" s="283" t="str">
        <f>IF(F393="","",IF(AND(分岐管理シート!D393=1,分岐管理シート!BB393&gt;0,分岐管理シート!BB393&lt;7),"","error"))</f>
        <v/>
      </c>
      <c r="CN393" s="286"/>
      <c r="CO393" s="283" t="str">
        <f>IF(分岐管理シート!BP393=0,"","error")</f>
        <v/>
      </c>
      <c r="CP393" s="340" t="str">
        <f>IF(AND(F393="",SUM(分岐管理シート!D393:BB393)&gt;0),"error","")</f>
        <v/>
      </c>
    </row>
    <row r="394" spans="1:94" ht="55.05" customHeight="1">
      <c r="A394" s="29"/>
      <c r="B394" s="30"/>
      <c r="C394" s="130">
        <v>322</v>
      </c>
      <c r="D394" s="386"/>
      <c r="E394" s="386"/>
      <c r="F394" s="174"/>
      <c r="G394" s="174"/>
      <c r="H394" s="173"/>
      <c r="I394" s="174"/>
      <c r="J394" s="173"/>
      <c r="K394" s="174"/>
      <c r="L394" s="174"/>
      <c r="M394" s="174"/>
      <c r="N394" s="387"/>
      <c r="O394" s="174"/>
      <c r="P394" s="398"/>
      <c r="Q394" s="388"/>
      <c r="R394" s="389">
        <f t="shared" si="55"/>
        <v>0</v>
      </c>
      <c r="S394" s="390">
        <f t="shared" si="54"/>
        <v>0</v>
      </c>
      <c r="T394" s="391"/>
      <c r="U394" s="458"/>
      <c r="V394" s="458"/>
      <c r="W394" s="458"/>
      <c r="X394" s="458"/>
      <c r="Y394" s="391"/>
      <c r="Z394" s="391"/>
      <c r="AA394" s="173"/>
      <c r="AB394" s="174"/>
      <c r="AC394" s="392"/>
      <c r="AD394" s="392"/>
      <c r="AE394" s="392"/>
      <c r="AF394" s="393"/>
      <c r="AG394" s="393"/>
      <c r="AH394" s="393"/>
      <c r="AI394" s="173"/>
      <c r="AJ394" s="173"/>
      <c r="AK394" s="173"/>
      <c r="AL394" s="394"/>
      <c r="AM394" s="173"/>
      <c r="AN394" s="173"/>
      <c r="AO394" s="387"/>
      <c r="AP394" s="174"/>
      <c r="AQ394" s="174"/>
      <c r="AR394" s="174"/>
      <c r="AS394" s="395"/>
      <c r="AT394" s="396"/>
      <c r="AU394" s="396"/>
      <c r="AV394" s="396"/>
      <c r="AW394" s="396"/>
      <c r="AX394" s="396"/>
      <c r="AY394" s="396"/>
      <c r="AZ394" s="396"/>
      <c r="BA394" s="396"/>
      <c r="BB394" s="397"/>
      <c r="BC394" s="395"/>
      <c r="BD394" s="395"/>
      <c r="BE394" s="281" t="str">
        <f>IF(F394="","",IF(分岐管理シート!D394=1,"","error"))</f>
        <v/>
      </c>
      <c r="BF394" s="282" t="str">
        <f>IF(F394="","",IF(分岐管理シート!E394&gt;0,"","error"))</f>
        <v/>
      </c>
      <c r="BG394" s="283" t="str">
        <f>IF(F394="","",IF(分岐管理シート!G394=0,"error",""))</f>
        <v/>
      </c>
      <c r="BH394" s="283" t="str">
        <f>IF(F394="","",IF(分岐管理シート!H394=0,"error",""))</f>
        <v/>
      </c>
      <c r="BI394" s="284" t="str">
        <f>IF(F394="","",IF(分岐管理シート!I394=2,"","error"))</f>
        <v/>
      </c>
      <c r="BJ394" s="283" t="str">
        <f t="shared" si="56"/>
        <v/>
      </c>
      <c r="BK394" s="283" t="str">
        <f t="shared" si="57"/>
        <v/>
      </c>
      <c r="BL394" s="283" t="str">
        <f>IF(F394="","",IF(AND(分岐管理シート!D394=1,分岐管理シート!K394=1),"","error"))</f>
        <v/>
      </c>
      <c r="BM394" s="281" t="str">
        <f>IF(F394="","",IF(分岐管理シート!L394=2,"","error"))</f>
        <v/>
      </c>
      <c r="BN394" s="283" t="str">
        <f>IF(F394="","",IF(分岐管理シート!M394&lt;1,"error",""))</f>
        <v/>
      </c>
      <c r="BO394" s="283" t="str">
        <f>IF(F394="","",IF(AND(D394="R7_補正",分岐管理シート!M394&lt;12,分岐管理シート!M394&gt;0),"","error"))</f>
        <v/>
      </c>
      <c r="BP394" s="283" t="str">
        <f>IF(AND(分岐管理シート!M394&lt;&gt;1,SUM(分岐管理シート!N394:P394)&gt;0),"error","")</f>
        <v/>
      </c>
      <c r="BQ394" s="282" t="str">
        <f>IF(OR(AND(分岐管理シート!N394=0,OR(分岐管理シート!O394&lt;&gt;0,分岐管理シート!P394&lt;&gt;0)),AND(分岐管理シート!O394=0,分岐管理シート!P394&lt;&gt;0)),"error","")</f>
        <v/>
      </c>
      <c r="BR394" s="285" t="str" cm="1">
        <f t="array" ref="BR394">IF(SUMPRODUCT(COUNTIF(N394:P394,N394:P394))&gt;COUNTA(N394:P394),"error","")</f>
        <v/>
      </c>
      <c r="BS394" s="283" t="str">
        <f t="shared" si="58"/>
        <v/>
      </c>
      <c r="BT394" s="283" t="str">
        <f t="shared" si="59"/>
        <v/>
      </c>
      <c r="BU394" s="283" t="str">
        <f t="shared" si="60"/>
        <v/>
      </c>
      <c r="BV394" s="283" t="str">
        <f t="shared" si="61"/>
        <v/>
      </c>
      <c r="BW394" s="283" t="str">
        <f t="shared" si="53"/>
        <v/>
      </c>
      <c r="BX394" s="283" t="str">
        <f t="shared" si="62"/>
        <v/>
      </c>
      <c r="BY394" s="283" t="str">
        <f>IF(F394="","",IF(PRODUCT(分岐管理シート!AB394:'分岐管理シート'!AE394)=0,"error",""))</f>
        <v/>
      </c>
      <c r="BZ394" s="278" t="str">
        <f>IF(F394="","",IF(AND(AE394="○",分岐管理シート!AF394=0),"error",""))</f>
        <v/>
      </c>
      <c r="CA394" s="283" t="str">
        <f>IF(F394="","",IF(AND(分岐管理シート!AE394&lt;2,実施計画様式!AF394&lt;&gt;""),"error",""))</f>
        <v/>
      </c>
      <c r="CB394" s="282" t="str">
        <f>IF(F394="","",IF(AND(分岐管理シート!D394=1,分岐管理シート!AG394&gt;0,分岐管理シート!AG394&lt;24),"","error"))</f>
        <v/>
      </c>
      <c r="CC394" s="283"/>
      <c r="CD394" s="283" t="str">
        <f>IF(F394="","",IF(OR(分岐管理シート!AI394&lt;14,分岐管理シート!AI394&gt;25,分岐管理シート!AI394&gt;分岐管理シート!AJ394,分岐管理シート!AI394&gt;分岐管理シート!AK394),"error",""))</f>
        <v/>
      </c>
      <c r="CE394" s="283" t="str">
        <f>IF(F394="","",IF(OR(分岐管理シート!AJ394&lt;14,分岐管理シート!AJ394&gt;25,分岐管理シート!AJ394&lt;分岐管理シート!AI394,分岐管理シート!AJ394&gt;分岐管理シート!AK394),"error",""))</f>
        <v/>
      </c>
      <c r="CF394" s="282" t="str">
        <f>IF(F394="","",IF(OR(分岐管理シート!AK394&lt;14,分岐管理シート!AK394&gt;26,分岐管理シート!AK394&lt;分岐管理シート!AI394,分岐管理シート!AK394&lt;分岐管理シート!AJ394),"error",""))</f>
        <v/>
      </c>
      <c r="CG394" s="283" t="str">
        <f>IF(F394="","",IF(AND(AD394="－",分岐管理シート!AK394&gt;25),"error",""))</f>
        <v/>
      </c>
      <c r="CH394" s="283"/>
      <c r="CI394" s="278" t="str">
        <f>IF(F394="","",IF(分岐管理シート!AM394&lt;1,"error",""))</f>
        <v/>
      </c>
      <c r="CJ394" s="283" t="str">
        <f>IF(F394="","",IF(分岐管理シート!AN394&lt;1,"error",""))</f>
        <v/>
      </c>
      <c r="CK394" s="287" t="str">
        <f t="shared" si="63"/>
        <v/>
      </c>
      <c r="CL394" s="283" t="str">
        <f>IF(F394="","",IF(AND(SUM(分岐管理シート!AO394:AR394)&gt;180,分岐管理シート!AS394&lt;1),"error",""))</f>
        <v/>
      </c>
      <c r="CM394" s="283" t="str">
        <f>IF(F394="","",IF(AND(分岐管理シート!D394=1,分岐管理シート!BB394&gt;0,分岐管理シート!BB394&lt;7),"","error"))</f>
        <v/>
      </c>
      <c r="CN394" s="286"/>
      <c r="CO394" s="283" t="str">
        <f>IF(分岐管理シート!BP394=0,"","error")</f>
        <v/>
      </c>
      <c r="CP394" s="340" t="str">
        <f>IF(AND(F394="",SUM(分岐管理シート!D394:BB394)&gt;0),"error","")</f>
        <v/>
      </c>
    </row>
    <row r="395" spans="1:94" ht="55.05" customHeight="1">
      <c r="A395" s="29"/>
      <c r="B395" s="30"/>
      <c r="C395" s="130">
        <v>323</v>
      </c>
      <c r="D395" s="386"/>
      <c r="E395" s="386"/>
      <c r="F395" s="174"/>
      <c r="G395" s="174"/>
      <c r="H395" s="173"/>
      <c r="I395" s="174"/>
      <c r="J395" s="173"/>
      <c r="K395" s="174"/>
      <c r="L395" s="174"/>
      <c r="M395" s="174"/>
      <c r="N395" s="387"/>
      <c r="O395" s="174"/>
      <c r="P395" s="174"/>
      <c r="Q395" s="388"/>
      <c r="R395" s="389">
        <f t="shared" si="55"/>
        <v>0</v>
      </c>
      <c r="S395" s="390">
        <f t="shared" si="54"/>
        <v>0</v>
      </c>
      <c r="T395" s="391"/>
      <c r="U395" s="458"/>
      <c r="V395" s="458"/>
      <c r="W395" s="458"/>
      <c r="X395" s="458"/>
      <c r="Y395" s="391"/>
      <c r="Z395" s="391"/>
      <c r="AA395" s="173"/>
      <c r="AB395" s="174"/>
      <c r="AC395" s="392"/>
      <c r="AD395" s="392"/>
      <c r="AE395" s="392"/>
      <c r="AF395" s="393"/>
      <c r="AG395" s="393"/>
      <c r="AH395" s="393"/>
      <c r="AI395" s="173"/>
      <c r="AJ395" s="173"/>
      <c r="AK395" s="173"/>
      <c r="AL395" s="394"/>
      <c r="AM395" s="173"/>
      <c r="AN395" s="173"/>
      <c r="AO395" s="387"/>
      <c r="AP395" s="174"/>
      <c r="AQ395" s="174"/>
      <c r="AR395" s="174"/>
      <c r="AS395" s="395"/>
      <c r="AT395" s="396"/>
      <c r="AU395" s="396"/>
      <c r="AV395" s="396"/>
      <c r="AW395" s="396"/>
      <c r="AX395" s="396"/>
      <c r="AY395" s="396"/>
      <c r="AZ395" s="396"/>
      <c r="BA395" s="396"/>
      <c r="BB395" s="397"/>
      <c r="BC395" s="395"/>
      <c r="BD395" s="395"/>
      <c r="BE395" s="281" t="str">
        <f>IF(F395="","",IF(分岐管理シート!D395=1,"","error"))</f>
        <v/>
      </c>
      <c r="BF395" s="282" t="str">
        <f>IF(F395="","",IF(分岐管理シート!E395&gt;0,"","error"))</f>
        <v/>
      </c>
      <c r="BG395" s="283" t="str">
        <f>IF(F395="","",IF(分岐管理シート!G395=0,"error",""))</f>
        <v/>
      </c>
      <c r="BH395" s="283" t="str">
        <f>IF(F395="","",IF(分岐管理シート!H395=0,"error",""))</f>
        <v/>
      </c>
      <c r="BI395" s="284" t="str">
        <f>IF(F395="","",IF(分岐管理シート!I395=2,"","error"))</f>
        <v/>
      </c>
      <c r="BJ395" s="283" t="str">
        <f t="shared" si="56"/>
        <v/>
      </c>
      <c r="BK395" s="283" t="str">
        <f t="shared" si="57"/>
        <v/>
      </c>
      <c r="BL395" s="283" t="str">
        <f>IF(F395="","",IF(AND(分岐管理シート!D395=1,分岐管理シート!K395=1),"","error"))</f>
        <v/>
      </c>
      <c r="BM395" s="281" t="str">
        <f>IF(F395="","",IF(分岐管理シート!L395=2,"","error"))</f>
        <v/>
      </c>
      <c r="BN395" s="283" t="str">
        <f>IF(F395="","",IF(分岐管理シート!M395&lt;1,"error",""))</f>
        <v/>
      </c>
      <c r="BO395" s="283" t="str">
        <f>IF(F395="","",IF(AND(D395="R7_補正",分岐管理シート!M395&lt;12,分岐管理シート!M395&gt;0),"","error"))</f>
        <v/>
      </c>
      <c r="BP395" s="283" t="str">
        <f>IF(AND(分岐管理シート!M395&lt;&gt;1,SUM(分岐管理シート!N395:P395)&gt;0),"error","")</f>
        <v/>
      </c>
      <c r="BQ395" s="282" t="str">
        <f>IF(OR(AND(分岐管理シート!N395=0,OR(分岐管理シート!O395&lt;&gt;0,分岐管理シート!P395&lt;&gt;0)),AND(分岐管理シート!O395=0,分岐管理シート!P395&lt;&gt;0)),"error","")</f>
        <v/>
      </c>
      <c r="BR395" s="285" t="str" cm="1">
        <f t="array" ref="BR395">IF(SUMPRODUCT(COUNTIF(N395:P395,N395:P395))&gt;COUNTA(N395:P395),"error","")</f>
        <v/>
      </c>
      <c r="BS395" s="283" t="str">
        <f t="shared" si="58"/>
        <v/>
      </c>
      <c r="BT395" s="283" t="str">
        <f t="shared" si="59"/>
        <v/>
      </c>
      <c r="BU395" s="283" t="str">
        <f t="shared" si="60"/>
        <v/>
      </c>
      <c r="BV395" s="283" t="str">
        <f t="shared" si="61"/>
        <v/>
      </c>
      <c r="BW395" s="283" t="str">
        <f t="shared" ref="BW395:BW458" si="64">IF(F394="","",IF(R394&lt;Z394,"error",""))</f>
        <v/>
      </c>
      <c r="BX395" s="283" t="str">
        <f t="shared" si="62"/>
        <v/>
      </c>
      <c r="BY395" s="283" t="str">
        <f>IF(F395="","",IF(PRODUCT(分岐管理シート!AB395:'分岐管理シート'!AE395)=0,"error",""))</f>
        <v/>
      </c>
      <c r="BZ395" s="278" t="str">
        <f>IF(F395="","",IF(AND(AE395="○",分岐管理シート!AF395=0),"error",""))</f>
        <v/>
      </c>
      <c r="CA395" s="283" t="str">
        <f>IF(F395="","",IF(AND(分岐管理シート!AE395&lt;2,実施計画様式!AF395&lt;&gt;""),"error",""))</f>
        <v/>
      </c>
      <c r="CB395" s="282" t="str">
        <f>IF(F395="","",IF(AND(分岐管理シート!D395=1,分岐管理シート!AG395&gt;0,分岐管理シート!AG395&lt;24),"","error"))</f>
        <v/>
      </c>
      <c r="CC395" s="283"/>
      <c r="CD395" s="283" t="str">
        <f>IF(F395="","",IF(OR(分岐管理シート!AI395&lt;14,分岐管理シート!AI395&gt;25,分岐管理シート!AI395&gt;分岐管理シート!AJ395,分岐管理シート!AI395&gt;分岐管理シート!AK395),"error",""))</f>
        <v/>
      </c>
      <c r="CE395" s="283" t="str">
        <f>IF(F395="","",IF(OR(分岐管理シート!AJ395&lt;14,分岐管理シート!AJ395&gt;25,分岐管理シート!AJ395&lt;分岐管理シート!AI395,分岐管理シート!AJ395&gt;分岐管理シート!AK395),"error",""))</f>
        <v/>
      </c>
      <c r="CF395" s="282" t="str">
        <f>IF(F395="","",IF(OR(分岐管理シート!AK395&lt;14,分岐管理シート!AK395&gt;26,分岐管理シート!AK395&lt;分岐管理シート!AI395,分岐管理シート!AK395&lt;分岐管理シート!AJ395),"error",""))</f>
        <v/>
      </c>
      <c r="CG395" s="283" t="str">
        <f>IF(F395="","",IF(AND(AD395="－",分岐管理シート!AK395&gt;25),"error",""))</f>
        <v/>
      </c>
      <c r="CH395" s="283"/>
      <c r="CI395" s="278" t="str">
        <f>IF(F395="","",IF(分岐管理シート!AM395&lt;1,"error",""))</f>
        <v/>
      </c>
      <c r="CJ395" s="283" t="str">
        <f>IF(F395="","",IF(分岐管理シート!AN395&lt;1,"error",""))</f>
        <v/>
      </c>
      <c r="CK395" s="287" t="str">
        <f t="shared" si="63"/>
        <v/>
      </c>
      <c r="CL395" s="283" t="str">
        <f>IF(F395="","",IF(AND(SUM(分岐管理シート!AO395:AR395)&gt;180,分岐管理シート!AS395&lt;1),"error",""))</f>
        <v/>
      </c>
      <c r="CM395" s="283" t="str">
        <f>IF(F395="","",IF(AND(分岐管理シート!D395=1,分岐管理シート!BB395&gt;0,分岐管理シート!BB395&lt;7),"","error"))</f>
        <v/>
      </c>
      <c r="CN395" s="286"/>
      <c r="CO395" s="283" t="str">
        <f>IF(分岐管理シート!BP395=0,"","error")</f>
        <v/>
      </c>
      <c r="CP395" s="340" t="str">
        <f>IF(AND(F395="",SUM(分岐管理シート!D395:BB395)&gt;0),"error","")</f>
        <v/>
      </c>
    </row>
    <row r="396" spans="1:94" ht="55.05" customHeight="1">
      <c r="A396" s="29"/>
      <c r="B396" s="30"/>
      <c r="C396" s="130">
        <v>324</v>
      </c>
      <c r="D396" s="386"/>
      <c r="E396" s="386"/>
      <c r="F396" s="174"/>
      <c r="G396" s="174"/>
      <c r="H396" s="173"/>
      <c r="I396" s="174"/>
      <c r="J396" s="173"/>
      <c r="K396" s="174"/>
      <c r="L396" s="174"/>
      <c r="M396" s="174"/>
      <c r="N396" s="387"/>
      <c r="O396" s="174"/>
      <c r="P396" s="174"/>
      <c r="Q396" s="388"/>
      <c r="R396" s="389">
        <f t="shared" si="55"/>
        <v>0</v>
      </c>
      <c r="S396" s="390">
        <f t="shared" ref="S396:S459" si="65">T396</f>
        <v>0</v>
      </c>
      <c r="T396" s="391"/>
      <c r="U396" s="458"/>
      <c r="V396" s="458"/>
      <c r="W396" s="458"/>
      <c r="X396" s="458"/>
      <c r="Y396" s="391"/>
      <c r="Z396" s="391"/>
      <c r="AA396" s="173"/>
      <c r="AB396" s="174"/>
      <c r="AC396" s="392"/>
      <c r="AD396" s="392"/>
      <c r="AE396" s="392"/>
      <c r="AF396" s="393"/>
      <c r="AG396" s="393"/>
      <c r="AH396" s="393"/>
      <c r="AI396" s="173"/>
      <c r="AJ396" s="173"/>
      <c r="AK396" s="173"/>
      <c r="AL396" s="394"/>
      <c r="AM396" s="173"/>
      <c r="AN396" s="173"/>
      <c r="AO396" s="387"/>
      <c r="AP396" s="174"/>
      <c r="AQ396" s="174"/>
      <c r="AR396" s="174"/>
      <c r="AS396" s="395"/>
      <c r="AT396" s="396"/>
      <c r="AU396" s="396"/>
      <c r="AV396" s="396"/>
      <c r="AW396" s="396"/>
      <c r="AX396" s="396"/>
      <c r="AY396" s="396"/>
      <c r="AZ396" s="396"/>
      <c r="BA396" s="396"/>
      <c r="BB396" s="397"/>
      <c r="BC396" s="395"/>
      <c r="BD396" s="395"/>
      <c r="BE396" s="281" t="str">
        <f>IF(F396="","",IF(分岐管理シート!D396=1,"","error"))</f>
        <v/>
      </c>
      <c r="BF396" s="282" t="str">
        <f>IF(F396="","",IF(分岐管理シート!E396&gt;0,"","error"))</f>
        <v/>
      </c>
      <c r="BG396" s="283" t="str">
        <f>IF(F396="","",IF(分岐管理シート!G396=0,"error",""))</f>
        <v/>
      </c>
      <c r="BH396" s="283" t="str">
        <f>IF(F396="","",IF(分岐管理シート!H396=0,"error",""))</f>
        <v/>
      </c>
      <c r="BI396" s="284" t="str">
        <f>IF(F396="","",IF(分岐管理シート!I396=2,"","error"))</f>
        <v/>
      </c>
      <c r="BJ396" s="283" t="str">
        <f t="shared" si="56"/>
        <v/>
      </c>
      <c r="BK396" s="283" t="str">
        <f t="shared" si="57"/>
        <v/>
      </c>
      <c r="BL396" s="283" t="str">
        <f>IF(F396="","",IF(AND(分岐管理シート!D396=1,分岐管理シート!K396=1),"","error"))</f>
        <v/>
      </c>
      <c r="BM396" s="281" t="str">
        <f>IF(F396="","",IF(分岐管理シート!L396=2,"","error"))</f>
        <v/>
      </c>
      <c r="BN396" s="283" t="str">
        <f>IF(F396="","",IF(分岐管理シート!M396&lt;1,"error",""))</f>
        <v/>
      </c>
      <c r="BO396" s="283" t="str">
        <f>IF(F396="","",IF(AND(D396="R7_補正",分岐管理シート!M396&lt;12,分岐管理シート!M396&gt;0),"","error"))</f>
        <v/>
      </c>
      <c r="BP396" s="283" t="str">
        <f>IF(AND(分岐管理シート!M396&lt;&gt;1,SUM(分岐管理シート!N396:P396)&gt;0),"error","")</f>
        <v/>
      </c>
      <c r="BQ396" s="282" t="str">
        <f>IF(OR(AND(分岐管理シート!N396=0,OR(分岐管理シート!O396&lt;&gt;0,分岐管理シート!P396&lt;&gt;0)),AND(分岐管理シート!O396=0,分岐管理シート!P396&lt;&gt;0)),"error","")</f>
        <v/>
      </c>
      <c r="BR396" s="285" t="str" cm="1">
        <f t="array" ref="BR396">IF(SUMPRODUCT(COUNTIF(N396:P396,N396:P396))&gt;COUNTA(N396:P396),"error","")</f>
        <v/>
      </c>
      <c r="BS396" s="283" t="str">
        <f t="shared" si="58"/>
        <v/>
      </c>
      <c r="BT396" s="283" t="str">
        <f t="shared" si="59"/>
        <v/>
      </c>
      <c r="BU396" s="283" t="str">
        <f t="shared" si="60"/>
        <v/>
      </c>
      <c r="BV396" s="283" t="str">
        <f t="shared" si="61"/>
        <v/>
      </c>
      <c r="BW396" s="283" t="str">
        <f t="shared" si="64"/>
        <v/>
      </c>
      <c r="BX396" s="283" t="str">
        <f t="shared" si="62"/>
        <v/>
      </c>
      <c r="BY396" s="283" t="str">
        <f>IF(F396="","",IF(PRODUCT(分岐管理シート!AB396:'分岐管理シート'!AE396)=0,"error",""))</f>
        <v/>
      </c>
      <c r="BZ396" s="278" t="str">
        <f>IF(F396="","",IF(AND(AE396="○",分岐管理シート!AF396=0),"error",""))</f>
        <v/>
      </c>
      <c r="CA396" s="283" t="str">
        <f>IF(F396="","",IF(AND(分岐管理シート!AE396&lt;2,実施計画様式!AF396&lt;&gt;""),"error",""))</f>
        <v/>
      </c>
      <c r="CB396" s="282" t="str">
        <f>IF(F396="","",IF(AND(分岐管理シート!D396=1,分岐管理シート!AG396&gt;0,分岐管理シート!AG396&lt;24),"","error"))</f>
        <v/>
      </c>
      <c r="CC396" s="283"/>
      <c r="CD396" s="283" t="str">
        <f>IF(F396="","",IF(OR(分岐管理シート!AI396&lt;14,分岐管理シート!AI396&gt;25,分岐管理シート!AI396&gt;分岐管理シート!AJ396,分岐管理シート!AI396&gt;分岐管理シート!AK396),"error",""))</f>
        <v/>
      </c>
      <c r="CE396" s="283" t="str">
        <f>IF(F396="","",IF(OR(分岐管理シート!AJ396&lt;14,分岐管理シート!AJ396&gt;25,分岐管理シート!AJ396&lt;分岐管理シート!AI396,分岐管理シート!AJ396&gt;分岐管理シート!AK396),"error",""))</f>
        <v/>
      </c>
      <c r="CF396" s="282" t="str">
        <f>IF(F396="","",IF(OR(分岐管理シート!AK396&lt;14,分岐管理シート!AK396&gt;26,分岐管理シート!AK396&lt;分岐管理シート!AI396,分岐管理シート!AK396&lt;分岐管理シート!AJ396),"error",""))</f>
        <v/>
      </c>
      <c r="CG396" s="283" t="str">
        <f>IF(F396="","",IF(AND(AD396="－",分岐管理シート!AK396&gt;25),"error",""))</f>
        <v/>
      </c>
      <c r="CH396" s="283"/>
      <c r="CI396" s="278" t="str">
        <f>IF(F396="","",IF(分岐管理シート!AM396&lt;1,"error",""))</f>
        <v/>
      </c>
      <c r="CJ396" s="283" t="str">
        <f>IF(F396="","",IF(分岐管理シート!AN396&lt;1,"error",""))</f>
        <v/>
      </c>
      <c r="CK396" s="287" t="str">
        <f t="shared" si="63"/>
        <v/>
      </c>
      <c r="CL396" s="283" t="str">
        <f>IF(F396="","",IF(AND(SUM(分岐管理シート!AO396:AR396)&gt;180,分岐管理シート!AS396&lt;1),"error",""))</f>
        <v/>
      </c>
      <c r="CM396" s="283" t="str">
        <f>IF(F396="","",IF(AND(分岐管理シート!D396=1,分岐管理シート!BB396&gt;0,分岐管理シート!BB396&lt;7),"","error"))</f>
        <v/>
      </c>
      <c r="CN396" s="286"/>
      <c r="CO396" s="283" t="str">
        <f>IF(分岐管理シート!BP396=0,"","error")</f>
        <v/>
      </c>
      <c r="CP396" s="340" t="str">
        <f>IF(AND(F396="",SUM(分岐管理シート!D396:BB396)&gt;0),"error","")</f>
        <v/>
      </c>
    </row>
    <row r="397" spans="1:94" ht="55.05" customHeight="1">
      <c r="A397" s="29"/>
      <c r="B397" s="30"/>
      <c r="C397" s="130">
        <v>325</v>
      </c>
      <c r="D397" s="386"/>
      <c r="E397" s="386"/>
      <c r="F397" s="174"/>
      <c r="G397" s="174"/>
      <c r="H397" s="173"/>
      <c r="I397" s="174"/>
      <c r="J397" s="173"/>
      <c r="K397" s="174"/>
      <c r="L397" s="174"/>
      <c r="M397" s="174"/>
      <c r="N397" s="387"/>
      <c r="O397" s="174"/>
      <c r="P397" s="398"/>
      <c r="Q397" s="388"/>
      <c r="R397" s="389">
        <f t="shared" si="55"/>
        <v>0</v>
      </c>
      <c r="S397" s="390">
        <f t="shared" si="65"/>
        <v>0</v>
      </c>
      <c r="T397" s="391"/>
      <c r="U397" s="458"/>
      <c r="V397" s="458"/>
      <c r="W397" s="458"/>
      <c r="X397" s="458"/>
      <c r="Y397" s="391"/>
      <c r="Z397" s="391"/>
      <c r="AA397" s="173"/>
      <c r="AB397" s="174"/>
      <c r="AC397" s="392"/>
      <c r="AD397" s="392"/>
      <c r="AE397" s="392"/>
      <c r="AF397" s="393"/>
      <c r="AG397" s="393"/>
      <c r="AH397" s="393"/>
      <c r="AI397" s="173"/>
      <c r="AJ397" s="173"/>
      <c r="AK397" s="173"/>
      <c r="AL397" s="394"/>
      <c r="AM397" s="173"/>
      <c r="AN397" s="173"/>
      <c r="AO397" s="387"/>
      <c r="AP397" s="174"/>
      <c r="AQ397" s="174"/>
      <c r="AR397" s="174"/>
      <c r="AS397" s="395"/>
      <c r="AT397" s="396"/>
      <c r="AU397" s="396"/>
      <c r="AV397" s="396"/>
      <c r="AW397" s="396"/>
      <c r="AX397" s="396"/>
      <c r="AY397" s="396"/>
      <c r="AZ397" s="396"/>
      <c r="BA397" s="396"/>
      <c r="BB397" s="397"/>
      <c r="BC397" s="395"/>
      <c r="BD397" s="395"/>
      <c r="BE397" s="281" t="str">
        <f>IF(F397="","",IF(分岐管理シート!D397=1,"","error"))</f>
        <v/>
      </c>
      <c r="BF397" s="282" t="str">
        <f>IF(F397="","",IF(分岐管理シート!E397&gt;0,"","error"))</f>
        <v/>
      </c>
      <c r="BG397" s="283" t="str">
        <f>IF(F397="","",IF(分岐管理シート!G397=0,"error",""))</f>
        <v/>
      </c>
      <c r="BH397" s="283" t="str">
        <f>IF(F397="","",IF(分岐管理シート!H397=0,"error",""))</f>
        <v/>
      </c>
      <c r="BI397" s="284" t="str">
        <f>IF(F397="","",IF(分岐管理シート!I397=2,"","error"))</f>
        <v/>
      </c>
      <c r="BJ397" s="283" t="str">
        <f t="shared" si="56"/>
        <v/>
      </c>
      <c r="BK397" s="283" t="str">
        <f t="shared" si="57"/>
        <v/>
      </c>
      <c r="BL397" s="283" t="str">
        <f>IF(F397="","",IF(AND(分岐管理シート!D397=1,分岐管理シート!K397=1),"","error"))</f>
        <v/>
      </c>
      <c r="BM397" s="281" t="str">
        <f>IF(F397="","",IF(分岐管理シート!L397=2,"","error"))</f>
        <v/>
      </c>
      <c r="BN397" s="283" t="str">
        <f>IF(F397="","",IF(分岐管理シート!M397&lt;1,"error",""))</f>
        <v/>
      </c>
      <c r="BO397" s="283" t="str">
        <f>IF(F397="","",IF(AND(D397="R7_補正",分岐管理シート!M397&lt;12,分岐管理シート!M397&gt;0),"","error"))</f>
        <v/>
      </c>
      <c r="BP397" s="283" t="str">
        <f>IF(AND(分岐管理シート!M397&lt;&gt;1,SUM(分岐管理シート!N397:P397)&gt;0),"error","")</f>
        <v/>
      </c>
      <c r="BQ397" s="282" t="str">
        <f>IF(OR(AND(分岐管理シート!N397=0,OR(分岐管理シート!O397&lt;&gt;0,分岐管理シート!P397&lt;&gt;0)),AND(分岐管理シート!O397=0,分岐管理シート!P397&lt;&gt;0)),"error","")</f>
        <v/>
      </c>
      <c r="BR397" s="285" t="str" cm="1">
        <f t="array" ref="BR397">IF(SUMPRODUCT(COUNTIF(N397:P397,N397:P397))&gt;COUNTA(N397:P397),"error","")</f>
        <v/>
      </c>
      <c r="BS397" s="283" t="str">
        <f t="shared" si="58"/>
        <v/>
      </c>
      <c r="BT397" s="283" t="str">
        <f t="shared" si="59"/>
        <v/>
      </c>
      <c r="BU397" s="283" t="str">
        <f t="shared" si="60"/>
        <v/>
      </c>
      <c r="BV397" s="283" t="str">
        <f t="shared" si="61"/>
        <v/>
      </c>
      <c r="BW397" s="283" t="str">
        <f t="shared" si="64"/>
        <v/>
      </c>
      <c r="BX397" s="283" t="str">
        <f t="shared" si="62"/>
        <v/>
      </c>
      <c r="BY397" s="283" t="str">
        <f>IF(F397="","",IF(PRODUCT(分岐管理シート!AB397:'分岐管理シート'!AE397)=0,"error",""))</f>
        <v/>
      </c>
      <c r="BZ397" s="278" t="str">
        <f>IF(F397="","",IF(AND(AE397="○",分岐管理シート!AF397=0),"error",""))</f>
        <v/>
      </c>
      <c r="CA397" s="283" t="str">
        <f>IF(F397="","",IF(AND(分岐管理シート!AE397&lt;2,実施計画様式!AF397&lt;&gt;""),"error",""))</f>
        <v/>
      </c>
      <c r="CB397" s="282" t="str">
        <f>IF(F397="","",IF(AND(分岐管理シート!D397=1,分岐管理シート!AG397&gt;0,分岐管理シート!AG397&lt;24),"","error"))</f>
        <v/>
      </c>
      <c r="CC397" s="283"/>
      <c r="CD397" s="283" t="str">
        <f>IF(F397="","",IF(OR(分岐管理シート!AI397&lt;14,分岐管理シート!AI397&gt;25,分岐管理シート!AI397&gt;分岐管理シート!AJ397,分岐管理シート!AI397&gt;分岐管理シート!AK397),"error",""))</f>
        <v/>
      </c>
      <c r="CE397" s="283" t="str">
        <f>IF(F397="","",IF(OR(分岐管理シート!AJ397&lt;14,分岐管理シート!AJ397&gt;25,分岐管理シート!AJ397&lt;分岐管理シート!AI397,分岐管理シート!AJ397&gt;分岐管理シート!AK397),"error",""))</f>
        <v/>
      </c>
      <c r="CF397" s="282" t="str">
        <f>IF(F397="","",IF(OR(分岐管理シート!AK397&lt;14,分岐管理シート!AK397&gt;26,分岐管理シート!AK397&lt;分岐管理シート!AI397,分岐管理シート!AK397&lt;分岐管理シート!AJ397),"error",""))</f>
        <v/>
      </c>
      <c r="CG397" s="283" t="str">
        <f>IF(F397="","",IF(AND(AD397="－",分岐管理シート!AK397&gt;25),"error",""))</f>
        <v/>
      </c>
      <c r="CH397" s="283"/>
      <c r="CI397" s="278" t="str">
        <f>IF(F397="","",IF(分岐管理シート!AM397&lt;1,"error",""))</f>
        <v/>
      </c>
      <c r="CJ397" s="283" t="str">
        <f>IF(F397="","",IF(分岐管理シート!AN397&lt;1,"error",""))</f>
        <v/>
      </c>
      <c r="CK397" s="287" t="str">
        <f t="shared" si="63"/>
        <v/>
      </c>
      <c r="CL397" s="283" t="str">
        <f>IF(F397="","",IF(AND(SUM(分岐管理シート!AO397:AR397)&gt;180,分岐管理シート!AS397&lt;1),"error",""))</f>
        <v/>
      </c>
      <c r="CM397" s="283" t="str">
        <f>IF(F397="","",IF(AND(分岐管理シート!D397=1,分岐管理シート!BB397&gt;0,分岐管理シート!BB397&lt;7),"","error"))</f>
        <v/>
      </c>
      <c r="CN397" s="286"/>
      <c r="CO397" s="283" t="str">
        <f>IF(分岐管理シート!BP397=0,"","error")</f>
        <v/>
      </c>
      <c r="CP397" s="340" t="str">
        <f>IF(AND(F397="",SUM(分岐管理シート!D397:BB397)&gt;0),"error","")</f>
        <v/>
      </c>
    </row>
    <row r="398" spans="1:94" ht="55.05" customHeight="1">
      <c r="A398" s="29"/>
      <c r="B398" s="30"/>
      <c r="C398" s="130">
        <v>326</v>
      </c>
      <c r="D398" s="386"/>
      <c r="E398" s="386"/>
      <c r="F398" s="174"/>
      <c r="G398" s="174"/>
      <c r="H398" s="173"/>
      <c r="I398" s="174"/>
      <c r="J398" s="173"/>
      <c r="K398" s="174"/>
      <c r="L398" s="174"/>
      <c r="M398" s="174"/>
      <c r="N398" s="387"/>
      <c r="O398" s="174"/>
      <c r="P398" s="174"/>
      <c r="Q398" s="388"/>
      <c r="R398" s="389">
        <f t="shared" si="55"/>
        <v>0</v>
      </c>
      <c r="S398" s="390">
        <f t="shared" si="65"/>
        <v>0</v>
      </c>
      <c r="T398" s="391"/>
      <c r="U398" s="458"/>
      <c r="V398" s="458"/>
      <c r="W398" s="458"/>
      <c r="X398" s="458"/>
      <c r="Y398" s="391"/>
      <c r="Z398" s="391"/>
      <c r="AA398" s="173"/>
      <c r="AB398" s="174"/>
      <c r="AC398" s="392"/>
      <c r="AD398" s="392"/>
      <c r="AE398" s="392"/>
      <c r="AF398" s="393"/>
      <c r="AG398" s="393"/>
      <c r="AH398" s="393"/>
      <c r="AI398" s="173"/>
      <c r="AJ398" s="173"/>
      <c r="AK398" s="173"/>
      <c r="AL398" s="394"/>
      <c r="AM398" s="173"/>
      <c r="AN398" s="173"/>
      <c r="AO398" s="387"/>
      <c r="AP398" s="174"/>
      <c r="AQ398" s="174"/>
      <c r="AR398" s="174"/>
      <c r="AS398" s="395"/>
      <c r="AT398" s="396"/>
      <c r="AU398" s="396"/>
      <c r="AV398" s="396"/>
      <c r="AW398" s="396"/>
      <c r="AX398" s="396"/>
      <c r="AY398" s="396"/>
      <c r="AZ398" s="396"/>
      <c r="BA398" s="396"/>
      <c r="BB398" s="397"/>
      <c r="BC398" s="395"/>
      <c r="BD398" s="395"/>
      <c r="BE398" s="281" t="str">
        <f>IF(F398="","",IF(分岐管理シート!D398=1,"","error"))</f>
        <v/>
      </c>
      <c r="BF398" s="282" t="str">
        <f>IF(F398="","",IF(分岐管理シート!E398&gt;0,"","error"))</f>
        <v/>
      </c>
      <c r="BG398" s="283" t="str">
        <f>IF(F398="","",IF(分岐管理シート!G398=0,"error",""))</f>
        <v/>
      </c>
      <c r="BH398" s="283" t="str">
        <f>IF(F398="","",IF(分岐管理シート!H398=0,"error",""))</f>
        <v/>
      </c>
      <c r="BI398" s="284" t="str">
        <f>IF(F398="","",IF(分岐管理シート!I398=2,"","error"))</f>
        <v/>
      </c>
      <c r="BJ398" s="283" t="str">
        <f t="shared" si="56"/>
        <v/>
      </c>
      <c r="BK398" s="283" t="str">
        <f t="shared" si="57"/>
        <v/>
      </c>
      <c r="BL398" s="283" t="str">
        <f>IF(F398="","",IF(AND(分岐管理シート!D398=1,分岐管理シート!K398=1),"","error"))</f>
        <v/>
      </c>
      <c r="BM398" s="281" t="str">
        <f>IF(F398="","",IF(分岐管理シート!L398=2,"","error"))</f>
        <v/>
      </c>
      <c r="BN398" s="283" t="str">
        <f>IF(F398="","",IF(分岐管理シート!M398&lt;1,"error",""))</f>
        <v/>
      </c>
      <c r="BO398" s="283" t="str">
        <f>IF(F398="","",IF(AND(D398="R7_補正",分岐管理シート!M398&lt;12,分岐管理シート!M398&gt;0),"","error"))</f>
        <v/>
      </c>
      <c r="BP398" s="283" t="str">
        <f>IF(AND(分岐管理シート!M398&lt;&gt;1,SUM(分岐管理シート!N398:P398)&gt;0),"error","")</f>
        <v/>
      </c>
      <c r="BQ398" s="282" t="str">
        <f>IF(OR(AND(分岐管理シート!N398=0,OR(分岐管理シート!O398&lt;&gt;0,分岐管理シート!P398&lt;&gt;0)),AND(分岐管理シート!O398=0,分岐管理シート!P398&lt;&gt;0)),"error","")</f>
        <v/>
      </c>
      <c r="BR398" s="285" t="str" cm="1">
        <f t="array" ref="BR398">IF(SUMPRODUCT(COUNTIF(N398:P398,N398:P398))&gt;COUNTA(N398:P398),"error","")</f>
        <v/>
      </c>
      <c r="BS398" s="283" t="str">
        <f t="shared" si="58"/>
        <v/>
      </c>
      <c r="BT398" s="283" t="str">
        <f t="shared" si="59"/>
        <v/>
      </c>
      <c r="BU398" s="283" t="str">
        <f t="shared" si="60"/>
        <v/>
      </c>
      <c r="BV398" s="283" t="str">
        <f t="shared" si="61"/>
        <v/>
      </c>
      <c r="BW398" s="283" t="str">
        <f t="shared" si="64"/>
        <v/>
      </c>
      <c r="BX398" s="283" t="str">
        <f t="shared" si="62"/>
        <v/>
      </c>
      <c r="BY398" s="283" t="str">
        <f>IF(F398="","",IF(PRODUCT(分岐管理シート!AB398:'分岐管理シート'!AE398)=0,"error",""))</f>
        <v/>
      </c>
      <c r="BZ398" s="278" t="str">
        <f>IF(F398="","",IF(AND(AE398="○",分岐管理シート!AF398=0),"error",""))</f>
        <v/>
      </c>
      <c r="CA398" s="283" t="str">
        <f>IF(F398="","",IF(AND(分岐管理シート!AE398&lt;2,実施計画様式!AF398&lt;&gt;""),"error",""))</f>
        <v/>
      </c>
      <c r="CB398" s="282" t="str">
        <f>IF(F398="","",IF(AND(分岐管理シート!D398=1,分岐管理シート!AG398&gt;0,分岐管理シート!AG398&lt;24),"","error"))</f>
        <v/>
      </c>
      <c r="CC398" s="283"/>
      <c r="CD398" s="283" t="str">
        <f>IF(F398="","",IF(OR(分岐管理シート!AI398&lt;14,分岐管理シート!AI398&gt;25,分岐管理シート!AI398&gt;分岐管理シート!AJ398,分岐管理シート!AI398&gt;分岐管理シート!AK398),"error",""))</f>
        <v/>
      </c>
      <c r="CE398" s="283" t="str">
        <f>IF(F398="","",IF(OR(分岐管理シート!AJ398&lt;14,分岐管理シート!AJ398&gt;25,分岐管理シート!AJ398&lt;分岐管理シート!AI398,分岐管理シート!AJ398&gt;分岐管理シート!AK398),"error",""))</f>
        <v/>
      </c>
      <c r="CF398" s="282" t="str">
        <f>IF(F398="","",IF(OR(分岐管理シート!AK398&lt;14,分岐管理シート!AK398&gt;26,分岐管理シート!AK398&lt;分岐管理シート!AI398,分岐管理シート!AK398&lt;分岐管理シート!AJ398),"error",""))</f>
        <v/>
      </c>
      <c r="CG398" s="283" t="str">
        <f>IF(F398="","",IF(AND(AD398="－",分岐管理シート!AK398&gt;25),"error",""))</f>
        <v/>
      </c>
      <c r="CH398" s="283"/>
      <c r="CI398" s="278" t="str">
        <f>IF(F398="","",IF(分岐管理シート!AM398&lt;1,"error",""))</f>
        <v/>
      </c>
      <c r="CJ398" s="283" t="str">
        <f>IF(F398="","",IF(分岐管理シート!AN398&lt;1,"error",""))</f>
        <v/>
      </c>
      <c r="CK398" s="287" t="str">
        <f t="shared" si="63"/>
        <v/>
      </c>
      <c r="CL398" s="283" t="str">
        <f>IF(F398="","",IF(AND(SUM(分岐管理シート!AO398:AR398)&gt;180,分岐管理シート!AS398&lt;1),"error",""))</f>
        <v/>
      </c>
      <c r="CM398" s="283" t="str">
        <f>IF(F398="","",IF(AND(分岐管理シート!D398=1,分岐管理シート!BB398&gt;0,分岐管理シート!BB398&lt;7),"","error"))</f>
        <v/>
      </c>
      <c r="CN398" s="286"/>
      <c r="CO398" s="283" t="str">
        <f>IF(分岐管理シート!BP398=0,"","error")</f>
        <v/>
      </c>
      <c r="CP398" s="340" t="str">
        <f>IF(AND(F398="",SUM(分岐管理シート!D398:BB398)&gt;0),"error","")</f>
        <v/>
      </c>
    </row>
    <row r="399" spans="1:94" ht="55.05" customHeight="1">
      <c r="A399" s="29"/>
      <c r="B399" s="30"/>
      <c r="C399" s="130">
        <v>327</v>
      </c>
      <c r="D399" s="386"/>
      <c r="E399" s="386"/>
      <c r="F399" s="174"/>
      <c r="G399" s="174"/>
      <c r="H399" s="173"/>
      <c r="I399" s="174"/>
      <c r="J399" s="173"/>
      <c r="K399" s="174"/>
      <c r="L399" s="174"/>
      <c r="M399" s="174"/>
      <c r="N399" s="387"/>
      <c r="O399" s="174"/>
      <c r="P399" s="174"/>
      <c r="Q399" s="388"/>
      <c r="R399" s="389">
        <f t="shared" si="55"/>
        <v>0</v>
      </c>
      <c r="S399" s="390">
        <f t="shared" si="65"/>
        <v>0</v>
      </c>
      <c r="T399" s="391"/>
      <c r="U399" s="458"/>
      <c r="V399" s="458"/>
      <c r="W399" s="458"/>
      <c r="X399" s="458"/>
      <c r="Y399" s="391"/>
      <c r="Z399" s="391"/>
      <c r="AA399" s="173"/>
      <c r="AB399" s="174"/>
      <c r="AC399" s="392"/>
      <c r="AD399" s="392"/>
      <c r="AE399" s="392"/>
      <c r="AF399" s="393"/>
      <c r="AG399" s="393"/>
      <c r="AH399" s="393"/>
      <c r="AI399" s="173"/>
      <c r="AJ399" s="173"/>
      <c r="AK399" s="173"/>
      <c r="AL399" s="394"/>
      <c r="AM399" s="173"/>
      <c r="AN399" s="173"/>
      <c r="AO399" s="174"/>
      <c r="AP399" s="174"/>
      <c r="AQ399" s="174"/>
      <c r="AR399" s="174"/>
      <c r="AS399" s="395"/>
      <c r="AT399" s="396"/>
      <c r="AU399" s="396"/>
      <c r="AV399" s="396"/>
      <c r="AW399" s="396"/>
      <c r="AX399" s="396"/>
      <c r="AY399" s="396"/>
      <c r="AZ399" s="396"/>
      <c r="BA399" s="396"/>
      <c r="BB399" s="397"/>
      <c r="BC399" s="395"/>
      <c r="BD399" s="395"/>
      <c r="BE399" s="281" t="str">
        <f>IF(F399="","",IF(分岐管理シート!D399=1,"","error"))</f>
        <v/>
      </c>
      <c r="BF399" s="282" t="str">
        <f>IF(F399="","",IF(分岐管理シート!E399&gt;0,"","error"))</f>
        <v/>
      </c>
      <c r="BG399" s="283" t="str">
        <f>IF(F399="","",IF(分岐管理シート!G399=0,"error",""))</f>
        <v/>
      </c>
      <c r="BH399" s="283" t="str">
        <f>IF(F399="","",IF(分岐管理シート!H399=0,"error",""))</f>
        <v/>
      </c>
      <c r="BI399" s="284" t="str">
        <f>IF(F399="","",IF(分岐管理シート!I399=2,"","error"))</f>
        <v/>
      </c>
      <c r="BJ399" s="283" t="str">
        <f t="shared" si="56"/>
        <v/>
      </c>
      <c r="BK399" s="283" t="str">
        <f t="shared" si="57"/>
        <v/>
      </c>
      <c r="BL399" s="283" t="str">
        <f>IF(F399="","",IF(AND(分岐管理シート!D399=1,分岐管理シート!K399=1),"","error"))</f>
        <v/>
      </c>
      <c r="BM399" s="281" t="str">
        <f>IF(F399="","",IF(分岐管理シート!L399=2,"","error"))</f>
        <v/>
      </c>
      <c r="BN399" s="283" t="str">
        <f>IF(F399="","",IF(分岐管理シート!M399&lt;1,"error",""))</f>
        <v/>
      </c>
      <c r="BO399" s="283" t="str">
        <f>IF(F399="","",IF(AND(D399="R7_補正",分岐管理シート!M399&lt;12,分岐管理シート!M399&gt;0),"","error"))</f>
        <v/>
      </c>
      <c r="BP399" s="283" t="str">
        <f>IF(AND(分岐管理シート!M399&lt;&gt;1,SUM(分岐管理シート!N399:P399)&gt;0),"error","")</f>
        <v/>
      </c>
      <c r="BQ399" s="282" t="str">
        <f>IF(OR(AND(分岐管理シート!N399=0,OR(分岐管理シート!O399&lt;&gt;0,分岐管理シート!P399&lt;&gt;0)),AND(分岐管理シート!O399=0,分岐管理シート!P399&lt;&gt;0)),"error","")</f>
        <v/>
      </c>
      <c r="BR399" s="285" t="str" cm="1">
        <f t="array" ref="BR399">IF(SUMPRODUCT(COUNTIF(N399:P399,N399:P399))&gt;COUNTA(N399:P399),"error","")</f>
        <v/>
      </c>
      <c r="BS399" s="283" t="str">
        <f t="shared" si="58"/>
        <v/>
      </c>
      <c r="BT399" s="283" t="str">
        <f t="shared" si="59"/>
        <v/>
      </c>
      <c r="BU399" s="283" t="str">
        <f t="shared" si="60"/>
        <v/>
      </c>
      <c r="BV399" s="283" t="str">
        <f t="shared" si="61"/>
        <v/>
      </c>
      <c r="BW399" s="283" t="str">
        <f t="shared" si="64"/>
        <v/>
      </c>
      <c r="BX399" s="283" t="str">
        <f t="shared" si="62"/>
        <v/>
      </c>
      <c r="BY399" s="283" t="str">
        <f>IF(F399="","",IF(PRODUCT(分岐管理シート!AB399:'分岐管理シート'!AE399)=0,"error",""))</f>
        <v/>
      </c>
      <c r="BZ399" s="278" t="str">
        <f>IF(F399="","",IF(AND(AE399="○",分岐管理シート!AF399=0),"error",""))</f>
        <v/>
      </c>
      <c r="CA399" s="283" t="str">
        <f>IF(F399="","",IF(AND(分岐管理シート!AE399&lt;2,実施計画様式!AF399&lt;&gt;""),"error",""))</f>
        <v/>
      </c>
      <c r="CB399" s="282" t="str">
        <f>IF(F399="","",IF(AND(分岐管理シート!D399=1,分岐管理シート!AG399&gt;0,分岐管理シート!AG399&lt;24),"","error"))</f>
        <v/>
      </c>
      <c r="CC399" s="283"/>
      <c r="CD399" s="283" t="str">
        <f>IF(F399="","",IF(OR(分岐管理シート!AI399&lt;14,分岐管理シート!AI399&gt;25,分岐管理シート!AI399&gt;分岐管理シート!AJ399,分岐管理シート!AI399&gt;分岐管理シート!AK399),"error",""))</f>
        <v/>
      </c>
      <c r="CE399" s="283" t="str">
        <f>IF(F399="","",IF(OR(分岐管理シート!AJ399&lt;14,分岐管理シート!AJ399&gt;25,分岐管理シート!AJ399&lt;分岐管理シート!AI399,分岐管理シート!AJ399&gt;分岐管理シート!AK399),"error",""))</f>
        <v/>
      </c>
      <c r="CF399" s="282" t="str">
        <f>IF(F399="","",IF(OR(分岐管理シート!AK399&lt;14,分岐管理シート!AK399&gt;26,分岐管理シート!AK399&lt;分岐管理シート!AI399,分岐管理シート!AK399&lt;分岐管理シート!AJ399),"error",""))</f>
        <v/>
      </c>
      <c r="CG399" s="283" t="str">
        <f>IF(F399="","",IF(AND(AD399="－",分岐管理シート!AK399&gt;25),"error",""))</f>
        <v/>
      </c>
      <c r="CH399" s="283"/>
      <c r="CI399" s="278" t="str">
        <f>IF(F399="","",IF(分岐管理シート!AM399&lt;1,"error",""))</f>
        <v/>
      </c>
      <c r="CJ399" s="283" t="str">
        <f>IF(F399="","",IF(分岐管理シート!AN399&lt;1,"error",""))</f>
        <v/>
      </c>
      <c r="CK399" s="287" t="str">
        <f t="shared" si="63"/>
        <v/>
      </c>
      <c r="CL399" s="283" t="str">
        <f>IF(F399="","",IF(AND(SUM(分岐管理シート!AO399:AR399)&gt;180,分岐管理シート!AS399&lt;1),"error",""))</f>
        <v/>
      </c>
      <c r="CM399" s="283" t="str">
        <f>IF(F399="","",IF(AND(分岐管理シート!D399=1,分岐管理シート!BB399&gt;0,分岐管理シート!BB399&lt;7),"","error"))</f>
        <v/>
      </c>
      <c r="CN399" s="286"/>
      <c r="CO399" s="283" t="str">
        <f>IF(分岐管理シート!BP399=0,"","error")</f>
        <v/>
      </c>
      <c r="CP399" s="340" t="str">
        <f>IF(AND(F399="",SUM(分岐管理シート!D399:BB399)&gt;0),"error","")</f>
        <v/>
      </c>
    </row>
    <row r="400" spans="1:94" ht="55.05" customHeight="1">
      <c r="A400" s="29"/>
      <c r="B400" s="30"/>
      <c r="C400" s="130">
        <v>328</v>
      </c>
      <c r="D400" s="386"/>
      <c r="E400" s="386"/>
      <c r="F400" s="174"/>
      <c r="G400" s="174"/>
      <c r="H400" s="173"/>
      <c r="I400" s="174"/>
      <c r="J400" s="173"/>
      <c r="K400" s="174"/>
      <c r="L400" s="174"/>
      <c r="M400" s="174"/>
      <c r="N400" s="387"/>
      <c r="O400" s="174"/>
      <c r="P400" s="398"/>
      <c r="Q400" s="388"/>
      <c r="R400" s="389">
        <f t="shared" si="55"/>
        <v>0</v>
      </c>
      <c r="S400" s="390">
        <f t="shared" si="65"/>
        <v>0</v>
      </c>
      <c r="T400" s="391"/>
      <c r="U400" s="458"/>
      <c r="V400" s="458"/>
      <c r="W400" s="458"/>
      <c r="X400" s="458"/>
      <c r="Y400" s="391"/>
      <c r="Z400" s="391"/>
      <c r="AA400" s="173"/>
      <c r="AB400" s="174"/>
      <c r="AC400" s="392"/>
      <c r="AD400" s="392"/>
      <c r="AE400" s="392"/>
      <c r="AF400" s="393"/>
      <c r="AG400" s="393"/>
      <c r="AH400" s="393"/>
      <c r="AI400" s="173"/>
      <c r="AJ400" s="173"/>
      <c r="AK400" s="173"/>
      <c r="AL400" s="394"/>
      <c r="AM400" s="173"/>
      <c r="AN400" s="173"/>
      <c r="AO400" s="387"/>
      <c r="AP400" s="174"/>
      <c r="AQ400" s="174"/>
      <c r="AR400" s="174"/>
      <c r="AS400" s="395"/>
      <c r="AT400" s="396"/>
      <c r="AU400" s="396"/>
      <c r="AV400" s="396"/>
      <c r="AW400" s="396"/>
      <c r="AX400" s="396"/>
      <c r="AY400" s="396"/>
      <c r="AZ400" s="396"/>
      <c r="BA400" s="396"/>
      <c r="BB400" s="397"/>
      <c r="BC400" s="395"/>
      <c r="BD400" s="395"/>
      <c r="BE400" s="281" t="str">
        <f>IF(F400="","",IF(分岐管理シート!D400=1,"","error"))</f>
        <v/>
      </c>
      <c r="BF400" s="282" t="str">
        <f>IF(F400="","",IF(分岐管理シート!E400&gt;0,"","error"))</f>
        <v/>
      </c>
      <c r="BG400" s="283" t="str">
        <f>IF(F400="","",IF(分岐管理シート!G400=0,"error",""))</f>
        <v/>
      </c>
      <c r="BH400" s="283" t="str">
        <f>IF(F400="","",IF(分岐管理シート!H400=0,"error",""))</f>
        <v/>
      </c>
      <c r="BI400" s="284" t="str">
        <f>IF(F400="","",IF(分岐管理シート!I400=2,"","error"))</f>
        <v/>
      </c>
      <c r="BJ400" s="283" t="str">
        <f t="shared" si="56"/>
        <v/>
      </c>
      <c r="BK400" s="283" t="str">
        <f t="shared" si="57"/>
        <v/>
      </c>
      <c r="BL400" s="283" t="str">
        <f>IF(F400="","",IF(AND(分岐管理シート!D400=1,分岐管理シート!K400=1),"","error"))</f>
        <v/>
      </c>
      <c r="BM400" s="281" t="str">
        <f>IF(F400="","",IF(分岐管理シート!L400=2,"","error"))</f>
        <v/>
      </c>
      <c r="BN400" s="283" t="str">
        <f>IF(F400="","",IF(分岐管理シート!M400&lt;1,"error",""))</f>
        <v/>
      </c>
      <c r="BO400" s="283" t="str">
        <f>IF(F400="","",IF(AND(D400="R7_補正",分岐管理シート!M400&lt;12,分岐管理シート!M400&gt;0),"","error"))</f>
        <v/>
      </c>
      <c r="BP400" s="283" t="str">
        <f>IF(AND(分岐管理シート!M400&lt;&gt;1,SUM(分岐管理シート!N400:P400)&gt;0),"error","")</f>
        <v/>
      </c>
      <c r="BQ400" s="282" t="str">
        <f>IF(OR(AND(分岐管理シート!N400=0,OR(分岐管理シート!O400&lt;&gt;0,分岐管理シート!P400&lt;&gt;0)),AND(分岐管理シート!O400=0,分岐管理シート!P400&lt;&gt;0)),"error","")</f>
        <v/>
      </c>
      <c r="BR400" s="285" t="str" cm="1">
        <f t="array" ref="BR400">IF(SUMPRODUCT(COUNTIF(N400:P400,N400:P400))&gt;COUNTA(N400:P400),"error","")</f>
        <v/>
      </c>
      <c r="BS400" s="283" t="str">
        <f t="shared" si="58"/>
        <v/>
      </c>
      <c r="BT400" s="283" t="str">
        <f t="shared" si="59"/>
        <v/>
      </c>
      <c r="BU400" s="283" t="str">
        <f t="shared" si="60"/>
        <v/>
      </c>
      <c r="BV400" s="283" t="str">
        <f t="shared" si="61"/>
        <v/>
      </c>
      <c r="BW400" s="283" t="str">
        <f t="shared" si="64"/>
        <v/>
      </c>
      <c r="BX400" s="283" t="str">
        <f t="shared" si="62"/>
        <v/>
      </c>
      <c r="BY400" s="283" t="str">
        <f>IF(F400="","",IF(PRODUCT(分岐管理シート!AB400:'分岐管理シート'!AE400)=0,"error",""))</f>
        <v/>
      </c>
      <c r="BZ400" s="278" t="str">
        <f>IF(F400="","",IF(AND(AE400="○",分岐管理シート!AF400=0),"error",""))</f>
        <v/>
      </c>
      <c r="CA400" s="283" t="str">
        <f>IF(F400="","",IF(AND(分岐管理シート!AE400&lt;2,実施計画様式!AF400&lt;&gt;""),"error",""))</f>
        <v/>
      </c>
      <c r="CB400" s="282" t="str">
        <f>IF(F400="","",IF(AND(分岐管理シート!D400=1,分岐管理シート!AG400&gt;0,分岐管理シート!AG400&lt;24),"","error"))</f>
        <v/>
      </c>
      <c r="CC400" s="283"/>
      <c r="CD400" s="283" t="str">
        <f>IF(F400="","",IF(OR(分岐管理シート!AI400&lt;14,分岐管理シート!AI400&gt;25,分岐管理シート!AI400&gt;分岐管理シート!AJ400,分岐管理シート!AI400&gt;分岐管理シート!AK400),"error",""))</f>
        <v/>
      </c>
      <c r="CE400" s="283" t="str">
        <f>IF(F400="","",IF(OR(分岐管理シート!AJ400&lt;14,分岐管理シート!AJ400&gt;25,分岐管理シート!AJ400&lt;分岐管理シート!AI400,分岐管理シート!AJ400&gt;分岐管理シート!AK400),"error",""))</f>
        <v/>
      </c>
      <c r="CF400" s="282" t="str">
        <f>IF(F400="","",IF(OR(分岐管理シート!AK400&lt;14,分岐管理シート!AK400&gt;26,分岐管理シート!AK400&lt;分岐管理シート!AI400,分岐管理シート!AK400&lt;分岐管理シート!AJ400),"error",""))</f>
        <v/>
      </c>
      <c r="CG400" s="283" t="str">
        <f>IF(F400="","",IF(AND(AD400="－",分岐管理シート!AK400&gt;25),"error",""))</f>
        <v/>
      </c>
      <c r="CH400" s="283"/>
      <c r="CI400" s="278" t="str">
        <f>IF(F400="","",IF(分岐管理シート!AM400&lt;1,"error",""))</f>
        <v/>
      </c>
      <c r="CJ400" s="283" t="str">
        <f>IF(F400="","",IF(分岐管理シート!AN400&lt;1,"error",""))</f>
        <v/>
      </c>
      <c r="CK400" s="287" t="str">
        <f t="shared" si="63"/>
        <v/>
      </c>
      <c r="CL400" s="283" t="str">
        <f>IF(F400="","",IF(AND(SUM(分岐管理シート!AO400:AR400)&gt;180,分岐管理シート!AS400&lt;1),"error",""))</f>
        <v/>
      </c>
      <c r="CM400" s="283" t="str">
        <f>IF(F400="","",IF(AND(分岐管理シート!D400=1,分岐管理シート!BB400&gt;0,分岐管理シート!BB400&lt;7),"","error"))</f>
        <v/>
      </c>
      <c r="CN400" s="286"/>
      <c r="CO400" s="283" t="str">
        <f>IF(分岐管理シート!BP400=0,"","error")</f>
        <v/>
      </c>
      <c r="CP400" s="340" t="str">
        <f>IF(AND(F400="",SUM(分岐管理シート!D400:BB400)&gt;0),"error","")</f>
        <v/>
      </c>
    </row>
    <row r="401" spans="1:94" ht="55.05" customHeight="1">
      <c r="A401" s="29"/>
      <c r="B401" s="30"/>
      <c r="C401" s="130">
        <v>329</v>
      </c>
      <c r="D401" s="386"/>
      <c r="E401" s="386"/>
      <c r="F401" s="174"/>
      <c r="G401" s="174"/>
      <c r="H401" s="173"/>
      <c r="I401" s="174"/>
      <c r="J401" s="173"/>
      <c r="K401" s="174"/>
      <c r="L401" s="174"/>
      <c r="M401" s="174"/>
      <c r="N401" s="387"/>
      <c r="O401" s="174"/>
      <c r="P401" s="174"/>
      <c r="Q401" s="388"/>
      <c r="R401" s="389">
        <f t="shared" si="55"/>
        <v>0</v>
      </c>
      <c r="S401" s="390">
        <f t="shared" si="65"/>
        <v>0</v>
      </c>
      <c r="T401" s="391"/>
      <c r="U401" s="458"/>
      <c r="V401" s="458"/>
      <c r="W401" s="458"/>
      <c r="X401" s="458"/>
      <c r="Y401" s="391"/>
      <c r="Z401" s="391"/>
      <c r="AA401" s="173"/>
      <c r="AB401" s="174"/>
      <c r="AC401" s="392"/>
      <c r="AD401" s="392"/>
      <c r="AE401" s="392"/>
      <c r="AF401" s="393"/>
      <c r="AG401" s="393"/>
      <c r="AH401" s="393"/>
      <c r="AI401" s="173"/>
      <c r="AJ401" s="173"/>
      <c r="AK401" s="173"/>
      <c r="AL401" s="394"/>
      <c r="AM401" s="173"/>
      <c r="AN401" s="173"/>
      <c r="AO401" s="387"/>
      <c r="AP401" s="174"/>
      <c r="AQ401" s="174"/>
      <c r="AR401" s="174"/>
      <c r="AS401" s="395"/>
      <c r="AT401" s="396"/>
      <c r="AU401" s="396"/>
      <c r="AV401" s="396"/>
      <c r="AW401" s="396"/>
      <c r="AX401" s="396"/>
      <c r="AY401" s="396"/>
      <c r="AZ401" s="396"/>
      <c r="BA401" s="396"/>
      <c r="BB401" s="397"/>
      <c r="BC401" s="395"/>
      <c r="BD401" s="395"/>
      <c r="BE401" s="281" t="str">
        <f>IF(F401="","",IF(分岐管理シート!D401=1,"","error"))</f>
        <v/>
      </c>
      <c r="BF401" s="282" t="str">
        <f>IF(F401="","",IF(分岐管理シート!E401&gt;0,"","error"))</f>
        <v/>
      </c>
      <c r="BG401" s="283" t="str">
        <f>IF(F401="","",IF(分岐管理シート!G401=0,"error",""))</f>
        <v/>
      </c>
      <c r="BH401" s="283" t="str">
        <f>IF(F401="","",IF(分岐管理シート!H401=0,"error",""))</f>
        <v/>
      </c>
      <c r="BI401" s="284" t="str">
        <f>IF(F401="","",IF(分岐管理シート!I401=2,"","error"))</f>
        <v/>
      </c>
      <c r="BJ401" s="283" t="str">
        <f t="shared" si="56"/>
        <v/>
      </c>
      <c r="BK401" s="283" t="str">
        <f t="shared" si="57"/>
        <v/>
      </c>
      <c r="BL401" s="283" t="str">
        <f>IF(F401="","",IF(AND(分岐管理シート!D401=1,分岐管理シート!K401=1),"","error"))</f>
        <v/>
      </c>
      <c r="BM401" s="281" t="str">
        <f>IF(F401="","",IF(分岐管理シート!L401=2,"","error"))</f>
        <v/>
      </c>
      <c r="BN401" s="283" t="str">
        <f>IF(F401="","",IF(分岐管理シート!M401&lt;1,"error",""))</f>
        <v/>
      </c>
      <c r="BO401" s="283" t="str">
        <f>IF(F401="","",IF(AND(D401="R7_補正",分岐管理シート!M401&lt;12,分岐管理シート!M401&gt;0),"","error"))</f>
        <v/>
      </c>
      <c r="BP401" s="283" t="str">
        <f>IF(AND(分岐管理シート!M401&lt;&gt;1,SUM(分岐管理シート!N401:P401)&gt;0),"error","")</f>
        <v/>
      </c>
      <c r="BQ401" s="282" t="str">
        <f>IF(OR(AND(分岐管理シート!N401=0,OR(分岐管理シート!O401&lt;&gt;0,分岐管理シート!P401&lt;&gt;0)),AND(分岐管理シート!O401=0,分岐管理シート!P401&lt;&gt;0)),"error","")</f>
        <v/>
      </c>
      <c r="BR401" s="285" t="str" cm="1">
        <f t="array" ref="BR401">IF(SUMPRODUCT(COUNTIF(N401:P401,N401:P401))&gt;COUNTA(N401:P401),"error","")</f>
        <v/>
      </c>
      <c r="BS401" s="283" t="str">
        <f t="shared" si="58"/>
        <v/>
      </c>
      <c r="BT401" s="283" t="str">
        <f t="shared" si="59"/>
        <v/>
      </c>
      <c r="BU401" s="283" t="str">
        <f t="shared" si="60"/>
        <v/>
      </c>
      <c r="BV401" s="283" t="str">
        <f t="shared" si="61"/>
        <v/>
      </c>
      <c r="BW401" s="283" t="str">
        <f t="shared" si="64"/>
        <v/>
      </c>
      <c r="BX401" s="283" t="str">
        <f t="shared" si="62"/>
        <v/>
      </c>
      <c r="BY401" s="283" t="str">
        <f>IF(F401="","",IF(PRODUCT(分岐管理シート!AB401:'分岐管理シート'!AE401)=0,"error",""))</f>
        <v/>
      </c>
      <c r="BZ401" s="278" t="str">
        <f>IF(F401="","",IF(AND(AE401="○",分岐管理シート!AF401=0),"error",""))</f>
        <v/>
      </c>
      <c r="CA401" s="283" t="str">
        <f>IF(F401="","",IF(AND(分岐管理シート!AE401&lt;2,実施計画様式!AF401&lt;&gt;""),"error",""))</f>
        <v/>
      </c>
      <c r="CB401" s="282" t="str">
        <f>IF(F401="","",IF(AND(分岐管理シート!D401=1,分岐管理シート!AG401&gt;0,分岐管理シート!AG401&lt;24),"","error"))</f>
        <v/>
      </c>
      <c r="CC401" s="283"/>
      <c r="CD401" s="283" t="str">
        <f>IF(F401="","",IF(OR(分岐管理シート!AI401&lt;14,分岐管理シート!AI401&gt;25,分岐管理シート!AI401&gt;分岐管理シート!AJ401,分岐管理シート!AI401&gt;分岐管理シート!AK401),"error",""))</f>
        <v/>
      </c>
      <c r="CE401" s="283" t="str">
        <f>IF(F401="","",IF(OR(分岐管理シート!AJ401&lt;14,分岐管理シート!AJ401&gt;25,分岐管理シート!AJ401&lt;分岐管理シート!AI401,分岐管理シート!AJ401&gt;分岐管理シート!AK401),"error",""))</f>
        <v/>
      </c>
      <c r="CF401" s="282" t="str">
        <f>IF(F401="","",IF(OR(分岐管理シート!AK401&lt;14,分岐管理シート!AK401&gt;26,分岐管理シート!AK401&lt;分岐管理シート!AI401,分岐管理シート!AK401&lt;分岐管理シート!AJ401),"error",""))</f>
        <v/>
      </c>
      <c r="CG401" s="283" t="str">
        <f>IF(F401="","",IF(AND(AD401="－",分岐管理シート!AK401&gt;25),"error",""))</f>
        <v/>
      </c>
      <c r="CH401" s="283"/>
      <c r="CI401" s="278" t="str">
        <f>IF(F401="","",IF(分岐管理シート!AM401&lt;1,"error",""))</f>
        <v/>
      </c>
      <c r="CJ401" s="283" t="str">
        <f>IF(F401="","",IF(分岐管理シート!AN401&lt;1,"error",""))</f>
        <v/>
      </c>
      <c r="CK401" s="287" t="str">
        <f t="shared" si="63"/>
        <v/>
      </c>
      <c r="CL401" s="283" t="str">
        <f>IF(F401="","",IF(AND(SUM(分岐管理シート!AO401:AR401)&gt;180,分岐管理シート!AS401&lt;1),"error",""))</f>
        <v/>
      </c>
      <c r="CM401" s="283" t="str">
        <f>IF(F401="","",IF(AND(分岐管理シート!D401=1,分岐管理シート!BB401&gt;0,分岐管理シート!BB401&lt;7),"","error"))</f>
        <v/>
      </c>
      <c r="CN401" s="286"/>
      <c r="CO401" s="283" t="str">
        <f>IF(分岐管理シート!BP401=0,"","error")</f>
        <v/>
      </c>
      <c r="CP401" s="340" t="str">
        <f>IF(AND(F401="",SUM(分岐管理シート!D401:BB401)&gt;0),"error","")</f>
        <v/>
      </c>
    </row>
    <row r="402" spans="1:94" ht="55.05" customHeight="1">
      <c r="A402" s="29"/>
      <c r="B402" s="30"/>
      <c r="C402" s="130">
        <v>330</v>
      </c>
      <c r="D402" s="386"/>
      <c r="E402" s="386"/>
      <c r="F402" s="174"/>
      <c r="G402" s="174"/>
      <c r="H402" s="173"/>
      <c r="I402" s="174"/>
      <c r="J402" s="173"/>
      <c r="K402" s="174"/>
      <c r="L402" s="174"/>
      <c r="M402" s="174"/>
      <c r="N402" s="387"/>
      <c r="O402" s="174"/>
      <c r="P402" s="174"/>
      <c r="Q402" s="388"/>
      <c r="R402" s="389">
        <f t="shared" si="55"/>
        <v>0</v>
      </c>
      <c r="S402" s="390">
        <f t="shared" si="65"/>
        <v>0</v>
      </c>
      <c r="T402" s="391"/>
      <c r="U402" s="458"/>
      <c r="V402" s="458"/>
      <c r="W402" s="458"/>
      <c r="X402" s="458"/>
      <c r="Y402" s="391"/>
      <c r="Z402" s="391"/>
      <c r="AA402" s="173"/>
      <c r="AB402" s="174"/>
      <c r="AC402" s="392"/>
      <c r="AD402" s="392"/>
      <c r="AE402" s="392"/>
      <c r="AF402" s="393"/>
      <c r="AG402" s="393"/>
      <c r="AH402" s="393"/>
      <c r="AI402" s="173"/>
      <c r="AJ402" s="173"/>
      <c r="AK402" s="173"/>
      <c r="AL402" s="394"/>
      <c r="AM402" s="173"/>
      <c r="AN402" s="173"/>
      <c r="AO402" s="387"/>
      <c r="AP402" s="174"/>
      <c r="AQ402" s="174"/>
      <c r="AR402" s="174"/>
      <c r="AS402" s="395"/>
      <c r="AT402" s="396"/>
      <c r="AU402" s="396"/>
      <c r="AV402" s="396"/>
      <c r="AW402" s="396"/>
      <c r="AX402" s="396"/>
      <c r="AY402" s="396"/>
      <c r="AZ402" s="396"/>
      <c r="BA402" s="396"/>
      <c r="BB402" s="397"/>
      <c r="BC402" s="395"/>
      <c r="BD402" s="395"/>
      <c r="BE402" s="281" t="str">
        <f>IF(F402="","",IF(分岐管理シート!D402=1,"","error"))</f>
        <v/>
      </c>
      <c r="BF402" s="282" t="str">
        <f>IF(F402="","",IF(分岐管理シート!E402&gt;0,"","error"))</f>
        <v/>
      </c>
      <c r="BG402" s="283" t="str">
        <f>IF(F402="","",IF(分岐管理シート!G402=0,"error",""))</f>
        <v/>
      </c>
      <c r="BH402" s="283" t="str">
        <f>IF(F402="","",IF(分岐管理シート!H402=0,"error",""))</f>
        <v/>
      </c>
      <c r="BI402" s="284" t="str">
        <f>IF(F402="","",IF(分岐管理シート!I402=2,"","error"))</f>
        <v/>
      </c>
      <c r="BJ402" s="283" t="str">
        <f t="shared" si="56"/>
        <v/>
      </c>
      <c r="BK402" s="283" t="str">
        <f t="shared" si="57"/>
        <v/>
      </c>
      <c r="BL402" s="283" t="str">
        <f>IF(F402="","",IF(AND(分岐管理シート!D402=1,分岐管理シート!K402=1),"","error"))</f>
        <v/>
      </c>
      <c r="BM402" s="281" t="str">
        <f>IF(F402="","",IF(分岐管理シート!L402=2,"","error"))</f>
        <v/>
      </c>
      <c r="BN402" s="283" t="str">
        <f>IF(F402="","",IF(分岐管理シート!M402&lt;1,"error",""))</f>
        <v/>
      </c>
      <c r="BO402" s="283" t="str">
        <f>IF(F402="","",IF(AND(D402="R7_補正",分岐管理シート!M402&lt;12,分岐管理シート!M402&gt;0),"","error"))</f>
        <v/>
      </c>
      <c r="BP402" s="283" t="str">
        <f>IF(AND(分岐管理シート!M402&lt;&gt;1,SUM(分岐管理シート!N402:P402)&gt;0),"error","")</f>
        <v/>
      </c>
      <c r="BQ402" s="282" t="str">
        <f>IF(OR(AND(分岐管理シート!N402=0,OR(分岐管理シート!O402&lt;&gt;0,分岐管理シート!P402&lt;&gt;0)),AND(分岐管理シート!O402=0,分岐管理シート!P402&lt;&gt;0)),"error","")</f>
        <v/>
      </c>
      <c r="BR402" s="285" t="str" cm="1">
        <f t="array" ref="BR402">IF(SUMPRODUCT(COUNTIF(N402:P402,N402:P402))&gt;COUNTA(N402:P402),"error","")</f>
        <v/>
      </c>
      <c r="BS402" s="283" t="str">
        <f t="shared" si="58"/>
        <v/>
      </c>
      <c r="BT402" s="283" t="str">
        <f t="shared" si="59"/>
        <v/>
      </c>
      <c r="BU402" s="283" t="str">
        <f t="shared" si="60"/>
        <v/>
      </c>
      <c r="BV402" s="283" t="str">
        <f t="shared" si="61"/>
        <v/>
      </c>
      <c r="BW402" s="283" t="str">
        <f t="shared" si="64"/>
        <v/>
      </c>
      <c r="BX402" s="283" t="str">
        <f t="shared" si="62"/>
        <v/>
      </c>
      <c r="BY402" s="283" t="str">
        <f>IF(F402="","",IF(PRODUCT(分岐管理シート!AB402:'分岐管理シート'!AE402)=0,"error",""))</f>
        <v/>
      </c>
      <c r="BZ402" s="278" t="str">
        <f>IF(F402="","",IF(AND(AE402="○",分岐管理シート!AF402=0),"error",""))</f>
        <v/>
      </c>
      <c r="CA402" s="283" t="str">
        <f>IF(F402="","",IF(AND(分岐管理シート!AE402&lt;2,実施計画様式!AF402&lt;&gt;""),"error",""))</f>
        <v/>
      </c>
      <c r="CB402" s="282" t="str">
        <f>IF(F402="","",IF(AND(分岐管理シート!D402=1,分岐管理シート!AG402&gt;0,分岐管理シート!AG402&lt;24),"","error"))</f>
        <v/>
      </c>
      <c r="CC402" s="283"/>
      <c r="CD402" s="283" t="str">
        <f>IF(F402="","",IF(OR(分岐管理シート!AI402&lt;14,分岐管理シート!AI402&gt;25,分岐管理シート!AI402&gt;分岐管理シート!AJ402,分岐管理シート!AI402&gt;分岐管理シート!AK402),"error",""))</f>
        <v/>
      </c>
      <c r="CE402" s="283" t="str">
        <f>IF(F402="","",IF(OR(分岐管理シート!AJ402&lt;14,分岐管理シート!AJ402&gt;25,分岐管理シート!AJ402&lt;分岐管理シート!AI402,分岐管理シート!AJ402&gt;分岐管理シート!AK402),"error",""))</f>
        <v/>
      </c>
      <c r="CF402" s="282" t="str">
        <f>IF(F402="","",IF(OR(分岐管理シート!AK402&lt;14,分岐管理シート!AK402&gt;26,分岐管理シート!AK402&lt;分岐管理シート!AI402,分岐管理シート!AK402&lt;分岐管理シート!AJ402),"error",""))</f>
        <v/>
      </c>
      <c r="CG402" s="283" t="str">
        <f>IF(F402="","",IF(AND(AD402="－",分岐管理シート!AK402&gt;25),"error",""))</f>
        <v/>
      </c>
      <c r="CH402" s="283"/>
      <c r="CI402" s="278" t="str">
        <f>IF(F402="","",IF(分岐管理シート!AM402&lt;1,"error",""))</f>
        <v/>
      </c>
      <c r="CJ402" s="283" t="str">
        <f>IF(F402="","",IF(分岐管理シート!AN402&lt;1,"error",""))</f>
        <v/>
      </c>
      <c r="CK402" s="287" t="str">
        <f t="shared" si="63"/>
        <v/>
      </c>
      <c r="CL402" s="283" t="str">
        <f>IF(F402="","",IF(AND(SUM(分岐管理シート!AO402:AR402)&gt;180,分岐管理シート!AS402&lt;1),"error",""))</f>
        <v/>
      </c>
      <c r="CM402" s="283" t="str">
        <f>IF(F402="","",IF(AND(分岐管理シート!D402=1,分岐管理シート!BB402&gt;0,分岐管理シート!BB402&lt;7),"","error"))</f>
        <v/>
      </c>
      <c r="CN402" s="286"/>
      <c r="CO402" s="283" t="str">
        <f>IF(分岐管理シート!BP402=0,"","error")</f>
        <v/>
      </c>
      <c r="CP402" s="340" t="str">
        <f>IF(AND(F402="",SUM(分岐管理シート!D402:BB402)&gt;0),"error","")</f>
        <v/>
      </c>
    </row>
    <row r="403" spans="1:94" ht="55.05" customHeight="1">
      <c r="A403" s="29"/>
      <c r="B403" s="30"/>
      <c r="C403" s="130">
        <v>331</v>
      </c>
      <c r="D403" s="386"/>
      <c r="E403" s="386"/>
      <c r="F403" s="174"/>
      <c r="G403" s="174"/>
      <c r="H403" s="173"/>
      <c r="I403" s="174"/>
      <c r="J403" s="173"/>
      <c r="K403" s="174"/>
      <c r="L403" s="174"/>
      <c r="M403" s="174"/>
      <c r="N403" s="387"/>
      <c r="O403" s="174"/>
      <c r="P403" s="398"/>
      <c r="Q403" s="388"/>
      <c r="R403" s="389">
        <f t="shared" si="55"/>
        <v>0</v>
      </c>
      <c r="S403" s="390">
        <f t="shared" si="65"/>
        <v>0</v>
      </c>
      <c r="T403" s="391"/>
      <c r="U403" s="458"/>
      <c r="V403" s="458"/>
      <c r="W403" s="458"/>
      <c r="X403" s="458"/>
      <c r="Y403" s="391"/>
      <c r="Z403" s="391"/>
      <c r="AA403" s="173"/>
      <c r="AB403" s="174"/>
      <c r="AC403" s="392"/>
      <c r="AD403" s="392"/>
      <c r="AE403" s="392"/>
      <c r="AF403" s="393"/>
      <c r="AG403" s="393"/>
      <c r="AH403" s="393"/>
      <c r="AI403" s="173"/>
      <c r="AJ403" s="173"/>
      <c r="AK403" s="173"/>
      <c r="AL403" s="394"/>
      <c r="AM403" s="173"/>
      <c r="AN403" s="173"/>
      <c r="AO403" s="387"/>
      <c r="AP403" s="174"/>
      <c r="AQ403" s="174"/>
      <c r="AR403" s="174"/>
      <c r="AS403" s="395"/>
      <c r="AT403" s="396"/>
      <c r="AU403" s="396"/>
      <c r="AV403" s="396"/>
      <c r="AW403" s="396"/>
      <c r="AX403" s="396"/>
      <c r="AY403" s="396"/>
      <c r="AZ403" s="396"/>
      <c r="BA403" s="396"/>
      <c r="BB403" s="397"/>
      <c r="BC403" s="395"/>
      <c r="BD403" s="395"/>
      <c r="BE403" s="281" t="str">
        <f>IF(F403="","",IF(分岐管理シート!D403=1,"","error"))</f>
        <v/>
      </c>
      <c r="BF403" s="282" t="str">
        <f>IF(F403="","",IF(分岐管理シート!E403&gt;0,"","error"))</f>
        <v/>
      </c>
      <c r="BG403" s="283" t="str">
        <f>IF(F403="","",IF(分岐管理シート!G403=0,"error",""))</f>
        <v/>
      </c>
      <c r="BH403" s="283" t="str">
        <f>IF(F403="","",IF(分岐管理シート!H403=0,"error",""))</f>
        <v/>
      </c>
      <c r="BI403" s="284" t="str">
        <f>IF(F403="","",IF(分岐管理シート!I403=2,"","error"))</f>
        <v/>
      </c>
      <c r="BJ403" s="283" t="str">
        <f t="shared" si="56"/>
        <v/>
      </c>
      <c r="BK403" s="283" t="str">
        <f t="shared" si="57"/>
        <v/>
      </c>
      <c r="BL403" s="283" t="str">
        <f>IF(F403="","",IF(AND(分岐管理シート!D403=1,分岐管理シート!K403=1),"","error"))</f>
        <v/>
      </c>
      <c r="BM403" s="281" t="str">
        <f>IF(F403="","",IF(分岐管理シート!L403=2,"","error"))</f>
        <v/>
      </c>
      <c r="BN403" s="283" t="str">
        <f>IF(F403="","",IF(分岐管理シート!M403&lt;1,"error",""))</f>
        <v/>
      </c>
      <c r="BO403" s="283" t="str">
        <f>IF(F403="","",IF(AND(D403="R7_補正",分岐管理シート!M403&lt;12,分岐管理シート!M403&gt;0),"","error"))</f>
        <v/>
      </c>
      <c r="BP403" s="283" t="str">
        <f>IF(AND(分岐管理シート!M403&lt;&gt;1,SUM(分岐管理シート!N403:P403)&gt;0),"error","")</f>
        <v/>
      </c>
      <c r="BQ403" s="282" t="str">
        <f>IF(OR(AND(分岐管理シート!N403=0,OR(分岐管理シート!O403&lt;&gt;0,分岐管理シート!P403&lt;&gt;0)),AND(分岐管理シート!O403=0,分岐管理シート!P403&lt;&gt;0)),"error","")</f>
        <v/>
      </c>
      <c r="BR403" s="285" t="str" cm="1">
        <f t="array" ref="BR403">IF(SUMPRODUCT(COUNTIF(N403:P403,N403:P403))&gt;COUNTA(N403:P403),"error","")</f>
        <v/>
      </c>
      <c r="BS403" s="283" t="str">
        <f t="shared" si="58"/>
        <v/>
      </c>
      <c r="BT403" s="283" t="str">
        <f t="shared" si="59"/>
        <v/>
      </c>
      <c r="BU403" s="283" t="str">
        <f t="shared" si="60"/>
        <v/>
      </c>
      <c r="BV403" s="283" t="str">
        <f t="shared" si="61"/>
        <v/>
      </c>
      <c r="BW403" s="283" t="str">
        <f t="shared" si="64"/>
        <v/>
      </c>
      <c r="BX403" s="283" t="str">
        <f t="shared" si="62"/>
        <v/>
      </c>
      <c r="BY403" s="283" t="str">
        <f>IF(F403="","",IF(PRODUCT(分岐管理シート!AB403:'分岐管理シート'!AE403)=0,"error",""))</f>
        <v/>
      </c>
      <c r="BZ403" s="278" t="str">
        <f>IF(F403="","",IF(AND(AE403="○",分岐管理シート!AF403=0),"error",""))</f>
        <v/>
      </c>
      <c r="CA403" s="283" t="str">
        <f>IF(F403="","",IF(AND(分岐管理シート!AE403&lt;2,実施計画様式!AF403&lt;&gt;""),"error",""))</f>
        <v/>
      </c>
      <c r="CB403" s="282" t="str">
        <f>IF(F403="","",IF(AND(分岐管理シート!D403=1,分岐管理シート!AG403&gt;0,分岐管理シート!AG403&lt;24),"","error"))</f>
        <v/>
      </c>
      <c r="CC403" s="283"/>
      <c r="CD403" s="283" t="str">
        <f>IF(F403="","",IF(OR(分岐管理シート!AI403&lt;14,分岐管理シート!AI403&gt;25,分岐管理シート!AI403&gt;分岐管理シート!AJ403,分岐管理シート!AI403&gt;分岐管理シート!AK403),"error",""))</f>
        <v/>
      </c>
      <c r="CE403" s="283" t="str">
        <f>IF(F403="","",IF(OR(分岐管理シート!AJ403&lt;14,分岐管理シート!AJ403&gt;25,分岐管理シート!AJ403&lt;分岐管理シート!AI403,分岐管理シート!AJ403&gt;分岐管理シート!AK403),"error",""))</f>
        <v/>
      </c>
      <c r="CF403" s="282" t="str">
        <f>IF(F403="","",IF(OR(分岐管理シート!AK403&lt;14,分岐管理シート!AK403&gt;26,分岐管理シート!AK403&lt;分岐管理シート!AI403,分岐管理シート!AK403&lt;分岐管理シート!AJ403),"error",""))</f>
        <v/>
      </c>
      <c r="CG403" s="283" t="str">
        <f>IF(F403="","",IF(AND(AD403="－",分岐管理シート!AK403&gt;25),"error",""))</f>
        <v/>
      </c>
      <c r="CH403" s="283"/>
      <c r="CI403" s="278" t="str">
        <f>IF(F403="","",IF(分岐管理シート!AM403&lt;1,"error",""))</f>
        <v/>
      </c>
      <c r="CJ403" s="283" t="str">
        <f>IF(F403="","",IF(分岐管理シート!AN403&lt;1,"error",""))</f>
        <v/>
      </c>
      <c r="CK403" s="287" t="str">
        <f t="shared" si="63"/>
        <v/>
      </c>
      <c r="CL403" s="283" t="str">
        <f>IF(F403="","",IF(AND(SUM(分岐管理シート!AO403:AR403)&gt;180,分岐管理シート!AS403&lt;1),"error",""))</f>
        <v/>
      </c>
      <c r="CM403" s="283" t="str">
        <f>IF(F403="","",IF(AND(分岐管理シート!D403=1,分岐管理シート!BB403&gt;0,分岐管理シート!BB403&lt;7),"","error"))</f>
        <v/>
      </c>
      <c r="CN403" s="286"/>
      <c r="CO403" s="283" t="str">
        <f>IF(分岐管理シート!BP403=0,"","error")</f>
        <v/>
      </c>
      <c r="CP403" s="340" t="str">
        <f>IF(AND(F403="",SUM(分岐管理シート!D403:BB403)&gt;0),"error","")</f>
        <v/>
      </c>
    </row>
    <row r="404" spans="1:94" ht="55.05" customHeight="1">
      <c r="A404" s="29"/>
      <c r="B404" s="30"/>
      <c r="C404" s="130">
        <v>332</v>
      </c>
      <c r="D404" s="386"/>
      <c r="E404" s="386"/>
      <c r="F404" s="174"/>
      <c r="G404" s="174"/>
      <c r="H404" s="173"/>
      <c r="I404" s="174"/>
      <c r="J404" s="173"/>
      <c r="K404" s="174"/>
      <c r="L404" s="174"/>
      <c r="M404" s="174"/>
      <c r="N404" s="387"/>
      <c r="O404" s="174"/>
      <c r="P404" s="174"/>
      <c r="Q404" s="388"/>
      <c r="R404" s="389">
        <f t="shared" si="55"/>
        <v>0</v>
      </c>
      <c r="S404" s="390">
        <f t="shared" si="65"/>
        <v>0</v>
      </c>
      <c r="T404" s="391"/>
      <c r="U404" s="458"/>
      <c r="V404" s="458"/>
      <c r="W404" s="458"/>
      <c r="X404" s="458"/>
      <c r="Y404" s="391"/>
      <c r="Z404" s="391"/>
      <c r="AA404" s="173"/>
      <c r="AB404" s="174"/>
      <c r="AC404" s="392"/>
      <c r="AD404" s="392"/>
      <c r="AE404" s="392"/>
      <c r="AF404" s="393"/>
      <c r="AG404" s="393"/>
      <c r="AH404" s="393"/>
      <c r="AI404" s="173"/>
      <c r="AJ404" s="173"/>
      <c r="AK404" s="173"/>
      <c r="AL404" s="394"/>
      <c r="AM404" s="173"/>
      <c r="AN404" s="173"/>
      <c r="AO404" s="387"/>
      <c r="AP404" s="174"/>
      <c r="AQ404" s="174"/>
      <c r="AR404" s="174"/>
      <c r="AS404" s="395"/>
      <c r="AT404" s="396"/>
      <c r="AU404" s="396"/>
      <c r="AV404" s="396"/>
      <c r="AW404" s="396"/>
      <c r="AX404" s="396"/>
      <c r="AY404" s="396"/>
      <c r="AZ404" s="396"/>
      <c r="BA404" s="396"/>
      <c r="BB404" s="397"/>
      <c r="BC404" s="395"/>
      <c r="BD404" s="395"/>
      <c r="BE404" s="281" t="str">
        <f>IF(F404="","",IF(分岐管理シート!D404=1,"","error"))</f>
        <v/>
      </c>
      <c r="BF404" s="282" t="str">
        <f>IF(F404="","",IF(分岐管理シート!E404&gt;0,"","error"))</f>
        <v/>
      </c>
      <c r="BG404" s="283" t="str">
        <f>IF(F404="","",IF(分岐管理シート!G404=0,"error",""))</f>
        <v/>
      </c>
      <c r="BH404" s="283" t="str">
        <f>IF(F404="","",IF(分岐管理シート!H404=0,"error",""))</f>
        <v/>
      </c>
      <c r="BI404" s="284" t="str">
        <f>IF(F404="","",IF(分岐管理シート!I404=2,"","error"))</f>
        <v/>
      </c>
      <c r="BJ404" s="283" t="str">
        <f t="shared" si="56"/>
        <v/>
      </c>
      <c r="BK404" s="283" t="str">
        <f t="shared" si="57"/>
        <v/>
      </c>
      <c r="BL404" s="283" t="str">
        <f>IF(F404="","",IF(AND(分岐管理シート!D404=1,分岐管理シート!K404=1),"","error"))</f>
        <v/>
      </c>
      <c r="BM404" s="281" t="str">
        <f>IF(F404="","",IF(分岐管理シート!L404=2,"","error"))</f>
        <v/>
      </c>
      <c r="BN404" s="283" t="str">
        <f>IF(F404="","",IF(分岐管理シート!M404&lt;1,"error",""))</f>
        <v/>
      </c>
      <c r="BO404" s="283" t="str">
        <f>IF(F404="","",IF(AND(D404="R7_補正",分岐管理シート!M404&lt;12,分岐管理シート!M404&gt;0),"","error"))</f>
        <v/>
      </c>
      <c r="BP404" s="283" t="str">
        <f>IF(AND(分岐管理シート!M404&lt;&gt;1,SUM(分岐管理シート!N404:P404)&gt;0),"error","")</f>
        <v/>
      </c>
      <c r="BQ404" s="282" t="str">
        <f>IF(OR(AND(分岐管理シート!N404=0,OR(分岐管理シート!O404&lt;&gt;0,分岐管理シート!P404&lt;&gt;0)),AND(分岐管理シート!O404=0,分岐管理シート!P404&lt;&gt;0)),"error","")</f>
        <v/>
      </c>
      <c r="BR404" s="285" t="str" cm="1">
        <f t="array" ref="BR404">IF(SUMPRODUCT(COUNTIF(N404:P404,N404:P404))&gt;COUNTA(N404:P404),"error","")</f>
        <v/>
      </c>
      <c r="BS404" s="283" t="str">
        <f t="shared" si="58"/>
        <v/>
      </c>
      <c r="BT404" s="283" t="str">
        <f t="shared" si="59"/>
        <v/>
      </c>
      <c r="BU404" s="283" t="str">
        <f t="shared" si="60"/>
        <v/>
      </c>
      <c r="BV404" s="283" t="str">
        <f t="shared" si="61"/>
        <v/>
      </c>
      <c r="BW404" s="283" t="str">
        <f t="shared" si="64"/>
        <v/>
      </c>
      <c r="BX404" s="283" t="str">
        <f t="shared" si="62"/>
        <v/>
      </c>
      <c r="BY404" s="283" t="str">
        <f>IF(F404="","",IF(PRODUCT(分岐管理シート!AB404:'分岐管理シート'!AE404)=0,"error",""))</f>
        <v/>
      </c>
      <c r="BZ404" s="278" t="str">
        <f>IF(F404="","",IF(AND(AE404="○",分岐管理シート!AF404=0),"error",""))</f>
        <v/>
      </c>
      <c r="CA404" s="283" t="str">
        <f>IF(F404="","",IF(AND(分岐管理シート!AE404&lt;2,実施計画様式!AF404&lt;&gt;""),"error",""))</f>
        <v/>
      </c>
      <c r="CB404" s="282" t="str">
        <f>IF(F404="","",IF(AND(分岐管理シート!D404=1,分岐管理シート!AG404&gt;0,分岐管理シート!AG404&lt;24),"","error"))</f>
        <v/>
      </c>
      <c r="CC404" s="283"/>
      <c r="CD404" s="283" t="str">
        <f>IF(F404="","",IF(OR(分岐管理シート!AI404&lt;14,分岐管理シート!AI404&gt;25,分岐管理シート!AI404&gt;分岐管理シート!AJ404,分岐管理シート!AI404&gt;分岐管理シート!AK404),"error",""))</f>
        <v/>
      </c>
      <c r="CE404" s="283" t="str">
        <f>IF(F404="","",IF(OR(分岐管理シート!AJ404&lt;14,分岐管理シート!AJ404&gt;25,分岐管理シート!AJ404&lt;分岐管理シート!AI404,分岐管理シート!AJ404&gt;分岐管理シート!AK404),"error",""))</f>
        <v/>
      </c>
      <c r="CF404" s="282" t="str">
        <f>IF(F404="","",IF(OR(分岐管理シート!AK404&lt;14,分岐管理シート!AK404&gt;26,分岐管理シート!AK404&lt;分岐管理シート!AI404,分岐管理シート!AK404&lt;分岐管理シート!AJ404),"error",""))</f>
        <v/>
      </c>
      <c r="CG404" s="283" t="str">
        <f>IF(F404="","",IF(AND(AD404="－",分岐管理シート!AK404&gt;25),"error",""))</f>
        <v/>
      </c>
      <c r="CH404" s="283"/>
      <c r="CI404" s="278" t="str">
        <f>IF(F404="","",IF(分岐管理シート!AM404&lt;1,"error",""))</f>
        <v/>
      </c>
      <c r="CJ404" s="283" t="str">
        <f>IF(F404="","",IF(分岐管理シート!AN404&lt;1,"error",""))</f>
        <v/>
      </c>
      <c r="CK404" s="287" t="str">
        <f t="shared" si="63"/>
        <v/>
      </c>
      <c r="CL404" s="283" t="str">
        <f>IF(F404="","",IF(AND(SUM(分岐管理シート!AO404:AR404)&gt;180,分岐管理シート!AS404&lt;1),"error",""))</f>
        <v/>
      </c>
      <c r="CM404" s="283" t="str">
        <f>IF(F404="","",IF(AND(分岐管理シート!D404=1,分岐管理シート!BB404&gt;0,分岐管理シート!BB404&lt;7),"","error"))</f>
        <v/>
      </c>
      <c r="CN404" s="286"/>
      <c r="CO404" s="283" t="str">
        <f>IF(分岐管理シート!BP404=0,"","error")</f>
        <v/>
      </c>
      <c r="CP404" s="340" t="str">
        <f>IF(AND(F404="",SUM(分岐管理シート!D404:BB404)&gt;0),"error","")</f>
        <v/>
      </c>
    </row>
    <row r="405" spans="1:94" ht="55.05" customHeight="1">
      <c r="A405" s="29"/>
      <c r="B405" s="30"/>
      <c r="C405" s="130">
        <v>333</v>
      </c>
      <c r="D405" s="386"/>
      <c r="E405" s="386"/>
      <c r="F405" s="174"/>
      <c r="G405" s="174"/>
      <c r="H405" s="173"/>
      <c r="I405" s="174"/>
      <c r="J405" s="173"/>
      <c r="K405" s="174"/>
      <c r="L405" s="174"/>
      <c r="M405" s="174"/>
      <c r="N405" s="387"/>
      <c r="O405" s="174"/>
      <c r="P405" s="174"/>
      <c r="Q405" s="388"/>
      <c r="R405" s="389">
        <f t="shared" si="55"/>
        <v>0</v>
      </c>
      <c r="S405" s="390">
        <f t="shared" si="65"/>
        <v>0</v>
      </c>
      <c r="T405" s="391"/>
      <c r="U405" s="458"/>
      <c r="V405" s="458"/>
      <c r="W405" s="458"/>
      <c r="X405" s="458"/>
      <c r="Y405" s="391"/>
      <c r="Z405" s="391"/>
      <c r="AA405" s="173"/>
      <c r="AB405" s="174"/>
      <c r="AC405" s="392"/>
      <c r="AD405" s="392"/>
      <c r="AE405" s="392"/>
      <c r="AF405" s="393"/>
      <c r="AG405" s="393"/>
      <c r="AH405" s="393"/>
      <c r="AI405" s="173"/>
      <c r="AJ405" s="173"/>
      <c r="AK405" s="173"/>
      <c r="AL405" s="394"/>
      <c r="AM405" s="173"/>
      <c r="AN405" s="173"/>
      <c r="AO405" s="387"/>
      <c r="AP405" s="174"/>
      <c r="AQ405" s="174"/>
      <c r="AR405" s="174"/>
      <c r="AS405" s="395"/>
      <c r="AT405" s="396"/>
      <c r="AU405" s="396"/>
      <c r="AV405" s="396"/>
      <c r="AW405" s="396"/>
      <c r="AX405" s="396"/>
      <c r="AY405" s="396"/>
      <c r="AZ405" s="396"/>
      <c r="BA405" s="396"/>
      <c r="BB405" s="397"/>
      <c r="BC405" s="395"/>
      <c r="BD405" s="395"/>
      <c r="BE405" s="281" t="str">
        <f>IF(F405="","",IF(分岐管理シート!D405=1,"","error"))</f>
        <v/>
      </c>
      <c r="BF405" s="282" t="str">
        <f>IF(F405="","",IF(分岐管理シート!E405&gt;0,"","error"))</f>
        <v/>
      </c>
      <c r="BG405" s="283" t="str">
        <f>IF(F405="","",IF(分岐管理シート!G405=0,"error",""))</f>
        <v/>
      </c>
      <c r="BH405" s="283" t="str">
        <f>IF(F405="","",IF(分岐管理シート!H405=0,"error",""))</f>
        <v/>
      </c>
      <c r="BI405" s="284" t="str">
        <f>IF(F405="","",IF(分岐管理シート!I405=2,"","error"))</f>
        <v/>
      </c>
      <c r="BJ405" s="283" t="str">
        <f t="shared" si="56"/>
        <v/>
      </c>
      <c r="BK405" s="283" t="str">
        <f t="shared" si="57"/>
        <v/>
      </c>
      <c r="BL405" s="283" t="str">
        <f>IF(F405="","",IF(AND(分岐管理シート!D405=1,分岐管理シート!K405=1),"","error"))</f>
        <v/>
      </c>
      <c r="BM405" s="281" t="str">
        <f>IF(F405="","",IF(分岐管理シート!L405=2,"","error"))</f>
        <v/>
      </c>
      <c r="BN405" s="283" t="str">
        <f>IF(F405="","",IF(分岐管理シート!M405&lt;1,"error",""))</f>
        <v/>
      </c>
      <c r="BO405" s="283" t="str">
        <f>IF(F405="","",IF(AND(D405="R7_補正",分岐管理シート!M405&lt;12,分岐管理シート!M405&gt;0),"","error"))</f>
        <v/>
      </c>
      <c r="BP405" s="283" t="str">
        <f>IF(AND(分岐管理シート!M405&lt;&gt;1,SUM(分岐管理シート!N405:P405)&gt;0),"error","")</f>
        <v/>
      </c>
      <c r="BQ405" s="282" t="str">
        <f>IF(OR(AND(分岐管理シート!N405=0,OR(分岐管理シート!O405&lt;&gt;0,分岐管理シート!P405&lt;&gt;0)),AND(分岐管理シート!O405=0,分岐管理シート!P405&lt;&gt;0)),"error","")</f>
        <v/>
      </c>
      <c r="BR405" s="285" t="str" cm="1">
        <f t="array" ref="BR405">IF(SUMPRODUCT(COUNTIF(N405:P405,N405:P405))&gt;COUNTA(N405:P405),"error","")</f>
        <v/>
      </c>
      <c r="BS405" s="283" t="str">
        <f t="shared" si="58"/>
        <v/>
      </c>
      <c r="BT405" s="283" t="str">
        <f t="shared" si="59"/>
        <v/>
      </c>
      <c r="BU405" s="283" t="str">
        <f t="shared" si="60"/>
        <v/>
      </c>
      <c r="BV405" s="283" t="str">
        <f t="shared" si="61"/>
        <v/>
      </c>
      <c r="BW405" s="283" t="str">
        <f t="shared" si="64"/>
        <v/>
      </c>
      <c r="BX405" s="283" t="str">
        <f t="shared" si="62"/>
        <v/>
      </c>
      <c r="BY405" s="283" t="str">
        <f>IF(F405="","",IF(PRODUCT(分岐管理シート!AB405:'分岐管理シート'!AE405)=0,"error",""))</f>
        <v/>
      </c>
      <c r="BZ405" s="278" t="str">
        <f>IF(F405="","",IF(AND(AE405="○",分岐管理シート!AF405=0),"error",""))</f>
        <v/>
      </c>
      <c r="CA405" s="283" t="str">
        <f>IF(F405="","",IF(AND(分岐管理シート!AE405&lt;2,実施計画様式!AF405&lt;&gt;""),"error",""))</f>
        <v/>
      </c>
      <c r="CB405" s="282" t="str">
        <f>IF(F405="","",IF(AND(分岐管理シート!D405=1,分岐管理シート!AG405&gt;0,分岐管理シート!AG405&lt;24),"","error"))</f>
        <v/>
      </c>
      <c r="CC405" s="283"/>
      <c r="CD405" s="283" t="str">
        <f>IF(F405="","",IF(OR(分岐管理シート!AI405&lt;14,分岐管理シート!AI405&gt;25,分岐管理シート!AI405&gt;分岐管理シート!AJ405,分岐管理シート!AI405&gt;分岐管理シート!AK405),"error",""))</f>
        <v/>
      </c>
      <c r="CE405" s="283" t="str">
        <f>IF(F405="","",IF(OR(分岐管理シート!AJ405&lt;14,分岐管理シート!AJ405&gt;25,分岐管理シート!AJ405&lt;分岐管理シート!AI405,分岐管理シート!AJ405&gt;分岐管理シート!AK405),"error",""))</f>
        <v/>
      </c>
      <c r="CF405" s="282" t="str">
        <f>IF(F405="","",IF(OR(分岐管理シート!AK405&lt;14,分岐管理シート!AK405&gt;26,分岐管理シート!AK405&lt;分岐管理シート!AI405,分岐管理シート!AK405&lt;分岐管理シート!AJ405),"error",""))</f>
        <v/>
      </c>
      <c r="CG405" s="283" t="str">
        <f>IF(F405="","",IF(AND(AD405="－",分岐管理シート!AK405&gt;25),"error",""))</f>
        <v/>
      </c>
      <c r="CH405" s="283"/>
      <c r="CI405" s="278" t="str">
        <f>IF(F405="","",IF(分岐管理シート!AM405&lt;1,"error",""))</f>
        <v/>
      </c>
      <c r="CJ405" s="283" t="str">
        <f>IF(F405="","",IF(分岐管理シート!AN405&lt;1,"error",""))</f>
        <v/>
      </c>
      <c r="CK405" s="287" t="str">
        <f t="shared" si="63"/>
        <v/>
      </c>
      <c r="CL405" s="283" t="str">
        <f>IF(F405="","",IF(AND(SUM(分岐管理シート!AO405:AR405)&gt;180,分岐管理シート!AS405&lt;1),"error",""))</f>
        <v/>
      </c>
      <c r="CM405" s="283" t="str">
        <f>IF(F405="","",IF(AND(分岐管理シート!D405=1,分岐管理シート!BB405&gt;0,分岐管理シート!BB405&lt;7),"","error"))</f>
        <v/>
      </c>
      <c r="CN405" s="286"/>
      <c r="CO405" s="283" t="str">
        <f>IF(分岐管理シート!BP405=0,"","error")</f>
        <v/>
      </c>
      <c r="CP405" s="340" t="str">
        <f>IF(AND(F405="",SUM(分岐管理シート!D405:BB405)&gt;0),"error","")</f>
        <v/>
      </c>
    </row>
    <row r="406" spans="1:94" ht="55.05" customHeight="1">
      <c r="A406" s="29"/>
      <c r="B406" s="30"/>
      <c r="C406" s="130">
        <v>334</v>
      </c>
      <c r="D406" s="386"/>
      <c r="E406" s="386"/>
      <c r="F406" s="174"/>
      <c r="G406" s="174"/>
      <c r="H406" s="173"/>
      <c r="I406" s="174"/>
      <c r="J406" s="173"/>
      <c r="K406" s="174"/>
      <c r="L406" s="174"/>
      <c r="M406" s="174"/>
      <c r="N406" s="387"/>
      <c r="O406" s="174"/>
      <c r="P406" s="398"/>
      <c r="Q406" s="388"/>
      <c r="R406" s="389">
        <f t="shared" si="55"/>
        <v>0</v>
      </c>
      <c r="S406" s="390">
        <f t="shared" si="65"/>
        <v>0</v>
      </c>
      <c r="T406" s="391"/>
      <c r="U406" s="458"/>
      <c r="V406" s="458"/>
      <c r="W406" s="458"/>
      <c r="X406" s="458"/>
      <c r="Y406" s="391"/>
      <c r="Z406" s="391"/>
      <c r="AA406" s="173"/>
      <c r="AB406" s="174"/>
      <c r="AC406" s="392"/>
      <c r="AD406" s="392"/>
      <c r="AE406" s="392"/>
      <c r="AF406" s="393"/>
      <c r="AG406" s="393"/>
      <c r="AH406" s="393"/>
      <c r="AI406" s="173"/>
      <c r="AJ406" s="173"/>
      <c r="AK406" s="173"/>
      <c r="AL406" s="394"/>
      <c r="AM406" s="173"/>
      <c r="AN406" s="173"/>
      <c r="AO406" s="387"/>
      <c r="AP406" s="174"/>
      <c r="AQ406" s="174"/>
      <c r="AR406" s="174"/>
      <c r="AS406" s="395"/>
      <c r="AT406" s="396"/>
      <c r="AU406" s="396"/>
      <c r="AV406" s="396"/>
      <c r="AW406" s="396"/>
      <c r="AX406" s="396"/>
      <c r="AY406" s="396"/>
      <c r="AZ406" s="396"/>
      <c r="BA406" s="396"/>
      <c r="BB406" s="397"/>
      <c r="BC406" s="395"/>
      <c r="BD406" s="395"/>
      <c r="BE406" s="281" t="str">
        <f>IF(F406="","",IF(分岐管理シート!D406=1,"","error"))</f>
        <v/>
      </c>
      <c r="BF406" s="282" t="str">
        <f>IF(F406="","",IF(分岐管理シート!E406&gt;0,"","error"))</f>
        <v/>
      </c>
      <c r="BG406" s="283" t="str">
        <f>IF(F406="","",IF(分岐管理シート!G406=0,"error",""))</f>
        <v/>
      </c>
      <c r="BH406" s="283" t="str">
        <f>IF(F406="","",IF(分岐管理シート!H406=0,"error",""))</f>
        <v/>
      </c>
      <c r="BI406" s="284" t="str">
        <f>IF(F406="","",IF(分岐管理シート!I406=2,"","error"))</f>
        <v/>
      </c>
      <c r="BJ406" s="283" t="str">
        <f t="shared" si="56"/>
        <v/>
      </c>
      <c r="BK406" s="283" t="str">
        <f t="shared" si="57"/>
        <v/>
      </c>
      <c r="BL406" s="283" t="str">
        <f>IF(F406="","",IF(AND(分岐管理シート!D406=1,分岐管理シート!K406=1),"","error"))</f>
        <v/>
      </c>
      <c r="BM406" s="281" t="str">
        <f>IF(F406="","",IF(分岐管理シート!L406=2,"","error"))</f>
        <v/>
      </c>
      <c r="BN406" s="283" t="str">
        <f>IF(F406="","",IF(分岐管理シート!M406&lt;1,"error",""))</f>
        <v/>
      </c>
      <c r="BO406" s="283" t="str">
        <f>IF(F406="","",IF(AND(D406="R7_補正",分岐管理シート!M406&lt;12,分岐管理シート!M406&gt;0),"","error"))</f>
        <v/>
      </c>
      <c r="BP406" s="283" t="str">
        <f>IF(AND(分岐管理シート!M406&lt;&gt;1,SUM(分岐管理シート!N406:P406)&gt;0),"error","")</f>
        <v/>
      </c>
      <c r="BQ406" s="282" t="str">
        <f>IF(OR(AND(分岐管理シート!N406=0,OR(分岐管理シート!O406&lt;&gt;0,分岐管理シート!P406&lt;&gt;0)),AND(分岐管理シート!O406=0,分岐管理シート!P406&lt;&gt;0)),"error","")</f>
        <v/>
      </c>
      <c r="BR406" s="285" t="str" cm="1">
        <f t="array" ref="BR406">IF(SUMPRODUCT(COUNTIF(N406:P406,N406:P406))&gt;COUNTA(N406:P406),"error","")</f>
        <v/>
      </c>
      <c r="BS406" s="283" t="str">
        <f t="shared" si="58"/>
        <v/>
      </c>
      <c r="BT406" s="283" t="str">
        <f t="shared" si="59"/>
        <v/>
      </c>
      <c r="BU406" s="283" t="str">
        <f t="shared" si="60"/>
        <v/>
      </c>
      <c r="BV406" s="283" t="str">
        <f t="shared" si="61"/>
        <v/>
      </c>
      <c r="BW406" s="283" t="str">
        <f t="shared" si="64"/>
        <v/>
      </c>
      <c r="BX406" s="283" t="str">
        <f t="shared" si="62"/>
        <v/>
      </c>
      <c r="BY406" s="283" t="str">
        <f>IF(F406="","",IF(PRODUCT(分岐管理シート!AB406:'分岐管理シート'!AE406)=0,"error",""))</f>
        <v/>
      </c>
      <c r="BZ406" s="278" t="str">
        <f>IF(F406="","",IF(AND(AE406="○",分岐管理シート!AF406=0),"error",""))</f>
        <v/>
      </c>
      <c r="CA406" s="283" t="str">
        <f>IF(F406="","",IF(AND(分岐管理シート!AE406&lt;2,実施計画様式!AF406&lt;&gt;""),"error",""))</f>
        <v/>
      </c>
      <c r="CB406" s="282" t="str">
        <f>IF(F406="","",IF(AND(分岐管理シート!D406=1,分岐管理シート!AG406&gt;0,分岐管理シート!AG406&lt;24),"","error"))</f>
        <v/>
      </c>
      <c r="CC406" s="283"/>
      <c r="CD406" s="283" t="str">
        <f>IF(F406="","",IF(OR(分岐管理シート!AI406&lt;14,分岐管理シート!AI406&gt;25,分岐管理シート!AI406&gt;分岐管理シート!AJ406,分岐管理シート!AI406&gt;分岐管理シート!AK406),"error",""))</f>
        <v/>
      </c>
      <c r="CE406" s="283" t="str">
        <f>IF(F406="","",IF(OR(分岐管理シート!AJ406&lt;14,分岐管理シート!AJ406&gt;25,分岐管理シート!AJ406&lt;分岐管理シート!AI406,分岐管理シート!AJ406&gt;分岐管理シート!AK406),"error",""))</f>
        <v/>
      </c>
      <c r="CF406" s="282" t="str">
        <f>IF(F406="","",IF(OR(分岐管理シート!AK406&lt;14,分岐管理シート!AK406&gt;26,分岐管理シート!AK406&lt;分岐管理シート!AI406,分岐管理シート!AK406&lt;分岐管理シート!AJ406),"error",""))</f>
        <v/>
      </c>
      <c r="CG406" s="283" t="str">
        <f>IF(F406="","",IF(AND(AD406="－",分岐管理シート!AK406&gt;25),"error",""))</f>
        <v/>
      </c>
      <c r="CH406" s="283"/>
      <c r="CI406" s="278" t="str">
        <f>IF(F406="","",IF(分岐管理シート!AM406&lt;1,"error",""))</f>
        <v/>
      </c>
      <c r="CJ406" s="283" t="str">
        <f>IF(F406="","",IF(分岐管理シート!AN406&lt;1,"error",""))</f>
        <v/>
      </c>
      <c r="CK406" s="287" t="str">
        <f t="shared" si="63"/>
        <v/>
      </c>
      <c r="CL406" s="283" t="str">
        <f>IF(F406="","",IF(AND(SUM(分岐管理シート!AO406:AR406)&gt;180,分岐管理シート!AS406&lt;1),"error",""))</f>
        <v/>
      </c>
      <c r="CM406" s="283" t="str">
        <f>IF(F406="","",IF(AND(分岐管理シート!D406=1,分岐管理シート!BB406&gt;0,分岐管理シート!BB406&lt;7),"","error"))</f>
        <v/>
      </c>
      <c r="CN406" s="286"/>
      <c r="CO406" s="283" t="str">
        <f>IF(分岐管理シート!BP406=0,"","error")</f>
        <v/>
      </c>
      <c r="CP406" s="340" t="str">
        <f>IF(AND(F406="",SUM(分岐管理シート!D406:BB406)&gt;0),"error","")</f>
        <v/>
      </c>
    </row>
    <row r="407" spans="1:94" ht="55.05" customHeight="1">
      <c r="A407" s="29"/>
      <c r="B407" s="30"/>
      <c r="C407" s="130">
        <v>335</v>
      </c>
      <c r="D407" s="386"/>
      <c r="E407" s="386"/>
      <c r="F407" s="174"/>
      <c r="G407" s="174"/>
      <c r="H407" s="173"/>
      <c r="I407" s="174"/>
      <c r="J407" s="173"/>
      <c r="K407" s="174"/>
      <c r="L407" s="174"/>
      <c r="M407" s="174"/>
      <c r="N407" s="387"/>
      <c r="O407" s="174"/>
      <c r="P407" s="174"/>
      <c r="Q407" s="388"/>
      <c r="R407" s="389">
        <f t="shared" si="55"/>
        <v>0</v>
      </c>
      <c r="S407" s="390">
        <f t="shared" si="65"/>
        <v>0</v>
      </c>
      <c r="T407" s="391"/>
      <c r="U407" s="458"/>
      <c r="V407" s="458"/>
      <c r="W407" s="458"/>
      <c r="X407" s="458"/>
      <c r="Y407" s="391"/>
      <c r="Z407" s="391"/>
      <c r="AA407" s="173"/>
      <c r="AB407" s="174"/>
      <c r="AC407" s="392"/>
      <c r="AD407" s="392"/>
      <c r="AE407" s="392"/>
      <c r="AF407" s="393"/>
      <c r="AG407" s="393"/>
      <c r="AH407" s="393"/>
      <c r="AI407" s="173"/>
      <c r="AJ407" s="173"/>
      <c r="AK407" s="173"/>
      <c r="AL407" s="394"/>
      <c r="AM407" s="173"/>
      <c r="AN407" s="173"/>
      <c r="AO407" s="387"/>
      <c r="AP407" s="174"/>
      <c r="AQ407" s="174"/>
      <c r="AR407" s="174"/>
      <c r="AS407" s="395"/>
      <c r="AT407" s="396"/>
      <c r="AU407" s="396"/>
      <c r="AV407" s="396"/>
      <c r="AW407" s="396"/>
      <c r="AX407" s="396"/>
      <c r="AY407" s="396"/>
      <c r="AZ407" s="396"/>
      <c r="BA407" s="396"/>
      <c r="BB407" s="397"/>
      <c r="BC407" s="395"/>
      <c r="BD407" s="395"/>
      <c r="BE407" s="281" t="str">
        <f>IF(F407="","",IF(分岐管理シート!D407=1,"","error"))</f>
        <v/>
      </c>
      <c r="BF407" s="282" t="str">
        <f>IF(F407="","",IF(分岐管理シート!E407&gt;0,"","error"))</f>
        <v/>
      </c>
      <c r="BG407" s="283" t="str">
        <f>IF(F407="","",IF(分岐管理シート!G407=0,"error",""))</f>
        <v/>
      </c>
      <c r="BH407" s="283" t="str">
        <f>IF(F407="","",IF(分岐管理シート!H407=0,"error",""))</f>
        <v/>
      </c>
      <c r="BI407" s="284" t="str">
        <f>IF(F407="","",IF(分岐管理シート!I407=2,"","error"))</f>
        <v/>
      </c>
      <c r="BJ407" s="283" t="str">
        <f t="shared" si="56"/>
        <v/>
      </c>
      <c r="BK407" s="283" t="str">
        <f t="shared" si="57"/>
        <v/>
      </c>
      <c r="BL407" s="283" t="str">
        <f>IF(F407="","",IF(AND(分岐管理シート!D407=1,分岐管理シート!K407=1),"","error"))</f>
        <v/>
      </c>
      <c r="BM407" s="281" t="str">
        <f>IF(F407="","",IF(分岐管理シート!L407=2,"","error"))</f>
        <v/>
      </c>
      <c r="BN407" s="283" t="str">
        <f>IF(F407="","",IF(分岐管理シート!M407&lt;1,"error",""))</f>
        <v/>
      </c>
      <c r="BO407" s="283" t="str">
        <f>IF(F407="","",IF(AND(D407="R7_補正",分岐管理シート!M407&lt;12,分岐管理シート!M407&gt;0),"","error"))</f>
        <v/>
      </c>
      <c r="BP407" s="283" t="str">
        <f>IF(AND(分岐管理シート!M407&lt;&gt;1,SUM(分岐管理シート!N407:P407)&gt;0),"error","")</f>
        <v/>
      </c>
      <c r="BQ407" s="282" t="str">
        <f>IF(OR(AND(分岐管理シート!N407=0,OR(分岐管理シート!O407&lt;&gt;0,分岐管理シート!P407&lt;&gt;0)),AND(分岐管理シート!O407=0,分岐管理シート!P407&lt;&gt;0)),"error","")</f>
        <v/>
      </c>
      <c r="BR407" s="285" t="str" cm="1">
        <f t="array" ref="BR407">IF(SUMPRODUCT(COUNTIF(N407:P407,N407:P407))&gt;COUNTA(N407:P407),"error","")</f>
        <v/>
      </c>
      <c r="BS407" s="283" t="str">
        <f t="shared" si="58"/>
        <v/>
      </c>
      <c r="BT407" s="283" t="str">
        <f t="shared" si="59"/>
        <v/>
      </c>
      <c r="BU407" s="283" t="str">
        <f t="shared" si="60"/>
        <v/>
      </c>
      <c r="BV407" s="283" t="str">
        <f t="shared" si="61"/>
        <v/>
      </c>
      <c r="BW407" s="283" t="str">
        <f t="shared" si="64"/>
        <v/>
      </c>
      <c r="BX407" s="283" t="str">
        <f t="shared" si="62"/>
        <v/>
      </c>
      <c r="BY407" s="283" t="str">
        <f>IF(F407="","",IF(PRODUCT(分岐管理シート!AB407:'分岐管理シート'!AE407)=0,"error",""))</f>
        <v/>
      </c>
      <c r="BZ407" s="278" t="str">
        <f>IF(F407="","",IF(AND(AE407="○",分岐管理シート!AF407=0),"error",""))</f>
        <v/>
      </c>
      <c r="CA407" s="283" t="str">
        <f>IF(F407="","",IF(AND(分岐管理シート!AE407&lt;2,実施計画様式!AF407&lt;&gt;""),"error",""))</f>
        <v/>
      </c>
      <c r="CB407" s="282" t="str">
        <f>IF(F407="","",IF(AND(分岐管理シート!D407=1,分岐管理シート!AG407&gt;0,分岐管理シート!AG407&lt;24),"","error"))</f>
        <v/>
      </c>
      <c r="CC407" s="283"/>
      <c r="CD407" s="283" t="str">
        <f>IF(F407="","",IF(OR(分岐管理シート!AI407&lt;14,分岐管理シート!AI407&gt;25,分岐管理シート!AI407&gt;分岐管理シート!AJ407,分岐管理シート!AI407&gt;分岐管理シート!AK407),"error",""))</f>
        <v/>
      </c>
      <c r="CE407" s="283" t="str">
        <f>IF(F407="","",IF(OR(分岐管理シート!AJ407&lt;14,分岐管理シート!AJ407&gt;25,分岐管理シート!AJ407&lt;分岐管理シート!AI407,分岐管理シート!AJ407&gt;分岐管理シート!AK407),"error",""))</f>
        <v/>
      </c>
      <c r="CF407" s="282" t="str">
        <f>IF(F407="","",IF(OR(分岐管理シート!AK407&lt;14,分岐管理シート!AK407&gt;26,分岐管理シート!AK407&lt;分岐管理シート!AI407,分岐管理シート!AK407&lt;分岐管理シート!AJ407),"error",""))</f>
        <v/>
      </c>
      <c r="CG407" s="283" t="str">
        <f>IF(F407="","",IF(AND(AD407="－",分岐管理シート!AK407&gt;25),"error",""))</f>
        <v/>
      </c>
      <c r="CH407" s="283"/>
      <c r="CI407" s="278" t="str">
        <f>IF(F407="","",IF(分岐管理シート!AM407&lt;1,"error",""))</f>
        <v/>
      </c>
      <c r="CJ407" s="283" t="str">
        <f>IF(F407="","",IF(分岐管理シート!AN407&lt;1,"error",""))</f>
        <v/>
      </c>
      <c r="CK407" s="287" t="str">
        <f t="shared" si="63"/>
        <v/>
      </c>
      <c r="CL407" s="283" t="str">
        <f>IF(F407="","",IF(AND(SUM(分岐管理シート!AO407:AR407)&gt;180,分岐管理シート!AS407&lt;1),"error",""))</f>
        <v/>
      </c>
      <c r="CM407" s="283" t="str">
        <f>IF(F407="","",IF(AND(分岐管理シート!D407=1,分岐管理シート!BB407&gt;0,分岐管理シート!BB407&lt;7),"","error"))</f>
        <v/>
      </c>
      <c r="CN407" s="286"/>
      <c r="CO407" s="283" t="str">
        <f>IF(分岐管理シート!BP407=0,"","error")</f>
        <v/>
      </c>
      <c r="CP407" s="340" t="str">
        <f>IF(AND(F407="",SUM(分岐管理シート!D407:BB407)&gt;0),"error","")</f>
        <v/>
      </c>
    </row>
    <row r="408" spans="1:94" ht="55.05" customHeight="1">
      <c r="A408" s="29"/>
      <c r="B408" s="30"/>
      <c r="C408" s="130">
        <v>336</v>
      </c>
      <c r="D408" s="386"/>
      <c r="E408" s="386"/>
      <c r="F408" s="174"/>
      <c r="G408" s="174"/>
      <c r="H408" s="173"/>
      <c r="I408" s="174"/>
      <c r="J408" s="173"/>
      <c r="K408" s="174"/>
      <c r="L408" s="174"/>
      <c r="M408" s="174"/>
      <c r="N408" s="387"/>
      <c r="O408" s="174"/>
      <c r="P408" s="174"/>
      <c r="Q408" s="388"/>
      <c r="R408" s="389">
        <f t="shared" si="55"/>
        <v>0</v>
      </c>
      <c r="S408" s="390">
        <f t="shared" si="65"/>
        <v>0</v>
      </c>
      <c r="T408" s="391"/>
      <c r="U408" s="458"/>
      <c r="V408" s="458"/>
      <c r="W408" s="458"/>
      <c r="X408" s="458"/>
      <c r="Y408" s="391"/>
      <c r="Z408" s="391"/>
      <c r="AA408" s="173"/>
      <c r="AB408" s="174"/>
      <c r="AC408" s="392"/>
      <c r="AD408" s="392"/>
      <c r="AE408" s="392"/>
      <c r="AF408" s="393"/>
      <c r="AG408" s="393"/>
      <c r="AH408" s="393"/>
      <c r="AI408" s="173"/>
      <c r="AJ408" s="173"/>
      <c r="AK408" s="173"/>
      <c r="AL408" s="394"/>
      <c r="AM408" s="173"/>
      <c r="AN408" s="173"/>
      <c r="AO408" s="387"/>
      <c r="AP408" s="174"/>
      <c r="AQ408" s="174"/>
      <c r="AR408" s="174"/>
      <c r="AS408" s="395"/>
      <c r="AT408" s="396"/>
      <c r="AU408" s="396"/>
      <c r="AV408" s="396"/>
      <c r="AW408" s="396"/>
      <c r="AX408" s="396"/>
      <c r="AY408" s="396"/>
      <c r="AZ408" s="396"/>
      <c r="BA408" s="396"/>
      <c r="BB408" s="397"/>
      <c r="BC408" s="395"/>
      <c r="BD408" s="395"/>
      <c r="BE408" s="281" t="str">
        <f>IF(F408="","",IF(分岐管理シート!D408=1,"","error"))</f>
        <v/>
      </c>
      <c r="BF408" s="282" t="str">
        <f>IF(F408="","",IF(分岐管理シート!E408&gt;0,"","error"))</f>
        <v/>
      </c>
      <c r="BG408" s="283" t="str">
        <f>IF(F408="","",IF(分岐管理シート!G408=0,"error",""))</f>
        <v/>
      </c>
      <c r="BH408" s="283" t="str">
        <f>IF(F408="","",IF(分岐管理シート!H408=0,"error",""))</f>
        <v/>
      </c>
      <c r="BI408" s="284" t="str">
        <f>IF(F408="","",IF(分岐管理シート!I408=2,"","error"))</f>
        <v/>
      </c>
      <c r="BJ408" s="283" t="str">
        <f t="shared" si="56"/>
        <v/>
      </c>
      <c r="BK408" s="283" t="str">
        <f t="shared" si="57"/>
        <v/>
      </c>
      <c r="BL408" s="283" t="str">
        <f>IF(F408="","",IF(AND(分岐管理シート!D408=1,分岐管理シート!K408=1),"","error"))</f>
        <v/>
      </c>
      <c r="BM408" s="281" t="str">
        <f>IF(F408="","",IF(分岐管理シート!L408=2,"","error"))</f>
        <v/>
      </c>
      <c r="BN408" s="283" t="str">
        <f>IF(F408="","",IF(分岐管理シート!M408&lt;1,"error",""))</f>
        <v/>
      </c>
      <c r="BO408" s="283" t="str">
        <f>IF(F408="","",IF(AND(D408="R7_補正",分岐管理シート!M408&lt;12,分岐管理シート!M408&gt;0),"","error"))</f>
        <v/>
      </c>
      <c r="BP408" s="283" t="str">
        <f>IF(AND(分岐管理シート!M408&lt;&gt;1,SUM(分岐管理シート!N408:P408)&gt;0),"error","")</f>
        <v/>
      </c>
      <c r="BQ408" s="282" t="str">
        <f>IF(OR(AND(分岐管理シート!N408=0,OR(分岐管理シート!O408&lt;&gt;0,分岐管理シート!P408&lt;&gt;0)),AND(分岐管理シート!O408=0,分岐管理シート!P408&lt;&gt;0)),"error","")</f>
        <v/>
      </c>
      <c r="BR408" s="285" t="str" cm="1">
        <f t="array" ref="BR408">IF(SUMPRODUCT(COUNTIF(N408:P408,N408:P408))&gt;COUNTA(N408:P408),"error","")</f>
        <v/>
      </c>
      <c r="BS408" s="283" t="str">
        <f t="shared" si="58"/>
        <v/>
      </c>
      <c r="BT408" s="283" t="str">
        <f t="shared" si="59"/>
        <v/>
      </c>
      <c r="BU408" s="283" t="str">
        <f t="shared" si="60"/>
        <v/>
      </c>
      <c r="BV408" s="283" t="str">
        <f t="shared" si="61"/>
        <v/>
      </c>
      <c r="BW408" s="283" t="str">
        <f t="shared" si="64"/>
        <v/>
      </c>
      <c r="BX408" s="283" t="str">
        <f t="shared" si="62"/>
        <v/>
      </c>
      <c r="BY408" s="283" t="str">
        <f>IF(F408="","",IF(PRODUCT(分岐管理シート!AB408:'分岐管理シート'!AE408)=0,"error",""))</f>
        <v/>
      </c>
      <c r="BZ408" s="278" t="str">
        <f>IF(F408="","",IF(AND(AE408="○",分岐管理シート!AF408=0),"error",""))</f>
        <v/>
      </c>
      <c r="CA408" s="283" t="str">
        <f>IF(F408="","",IF(AND(分岐管理シート!AE408&lt;2,実施計画様式!AF408&lt;&gt;""),"error",""))</f>
        <v/>
      </c>
      <c r="CB408" s="282" t="str">
        <f>IF(F408="","",IF(AND(分岐管理シート!D408=1,分岐管理シート!AG408&gt;0,分岐管理シート!AG408&lt;24),"","error"))</f>
        <v/>
      </c>
      <c r="CC408" s="283"/>
      <c r="CD408" s="283" t="str">
        <f>IF(F408="","",IF(OR(分岐管理シート!AI408&lt;14,分岐管理シート!AI408&gt;25,分岐管理シート!AI408&gt;分岐管理シート!AJ408,分岐管理シート!AI408&gt;分岐管理シート!AK408),"error",""))</f>
        <v/>
      </c>
      <c r="CE408" s="283" t="str">
        <f>IF(F408="","",IF(OR(分岐管理シート!AJ408&lt;14,分岐管理シート!AJ408&gt;25,分岐管理シート!AJ408&lt;分岐管理シート!AI408,分岐管理シート!AJ408&gt;分岐管理シート!AK408),"error",""))</f>
        <v/>
      </c>
      <c r="CF408" s="282" t="str">
        <f>IF(F408="","",IF(OR(分岐管理シート!AK408&lt;14,分岐管理シート!AK408&gt;26,分岐管理シート!AK408&lt;分岐管理シート!AI408,分岐管理シート!AK408&lt;分岐管理シート!AJ408),"error",""))</f>
        <v/>
      </c>
      <c r="CG408" s="283" t="str">
        <f>IF(F408="","",IF(AND(AD408="－",分岐管理シート!AK408&gt;25),"error",""))</f>
        <v/>
      </c>
      <c r="CH408" s="283"/>
      <c r="CI408" s="278" t="str">
        <f>IF(F408="","",IF(分岐管理シート!AM408&lt;1,"error",""))</f>
        <v/>
      </c>
      <c r="CJ408" s="283" t="str">
        <f>IF(F408="","",IF(分岐管理シート!AN408&lt;1,"error",""))</f>
        <v/>
      </c>
      <c r="CK408" s="287" t="str">
        <f t="shared" si="63"/>
        <v/>
      </c>
      <c r="CL408" s="283" t="str">
        <f>IF(F408="","",IF(AND(SUM(分岐管理シート!AO408:AR408)&gt;180,分岐管理シート!AS408&lt;1),"error",""))</f>
        <v/>
      </c>
      <c r="CM408" s="283" t="str">
        <f>IF(F408="","",IF(AND(分岐管理シート!D408=1,分岐管理シート!BB408&gt;0,分岐管理シート!BB408&lt;7),"","error"))</f>
        <v/>
      </c>
      <c r="CN408" s="286"/>
      <c r="CO408" s="283" t="str">
        <f>IF(分岐管理シート!BP408=0,"","error")</f>
        <v/>
      </c>
      <c r="CP408" s="340" t="str">
        <f>IF(AND(F408="",SUM(分岐管理シート!D408:BB408)&gt;0),"error","")</f>
        <v/>
      </c>
    </row>
    <row r="409" spans="1:94" ht="55.05" customHeight="1">
      <c r="A409" s="29"/>
      <c r="B409" s="30"/>
      <c r="C409" s="130">
        <v>337</v>
      </c>
      <c r="D409" s="386"/>
      <c r="E409" s="386"/>
      <c r="F409" s="174"/>
      <c r="G409" s="174"/>
      <c r="H409" s="173"/>
      <c r="I409" s="174"/>
      <c r="J409" s="173"/>
      <c r="K409" s="174"/>
      <c r="L409" s="174"/>
      <c r="M409" s="174"/>
      <c r="N409" s="387"/>
      <c r="O409" s="174"/>
      <c r="P409" s="398"/>
      <c r="Q409" s="388"/>
      <c r="R409" s="389">
        <f t="shared" si="55"/>
        <v>0</v>
      </c>
      <c r="S409" s="390">
        <f t="shared" si="65"/>
        <v>0</v>
      </c>
      <c r="T409" s="391"/>
      <c r="U409" s="458"/>
      <c r="V409" s="458"/>
      <c r="W409" s="458"/>
      <c r="X409" s="458"/>
      <c r="Y409" s="391"/>
      <c r="Z409" s="391"/>
      <c r="AA409" s="173"/>
      <c r="AB409" s="174"/>
      <c r="AC409" s="392"/>
      <c r="AD409" s="392"/>
      <c r="AE409" s="392"/>
      <c r="AF409" s="393"/>
      <c r="AG409" s="393"/>
      <c r="AH409" s="393"/>
      <c r="AI409" s="173"/>
      <c r="AJ409" s="173"/>
      <c r="AK409" s="173"/>
      <c r="AL409" s="394"/>
      <c r="AM409" s="173"/>
      <c r="AN409" s="173"/>
      <c r="AO409" s="387"/>
      <c r="AP409" s="174"/>
      <c r="AQ409" s="174"/>
      <c r="AR409" s="174"/>
      <c r="AS409" s="395"/>
      <c r="AT409" s="396"/>
      <c r="AU409" s="396"/>
      <c r="AV409" s="396"/>
      <c r="AW409" s="396"/>
      <c r="AX409" s="396"/>
      <c r="AY409" s="396"/>
      <c r="AZ409" s="396"/>
      <c r="BA409" s="396"/>
      <c r="BB409" s="397"/>
      <c r="BC409" s="395"/>
      <c r="BD409" s="395"/>
      <c r="BE409" s="281" t="str">
        <f>IF(F409="","",IF(分岐管理シート!D409=1,"","error"))</f>
        <v/>
      </c>
      <c r="BF409" s="282" t="str">
        <f>IF(F409="","",IF(分岐管理シート!E409&gt;0,"","error"))</f>
        <v/>
      </c>
      <c r="BG409" s="283" t="str">
        <f>IF(F409="","",IF(分岐管理シート!G409=0,"error",""))</f>
        <v/>
      </c>
      <c r="BH409" s="283" t="str">
        <f>IF(F409="","",IF(分岐管理シート!H409=0,"error",""))</f>
        <v/>
      </c>
      <c r="BI409" s="284" t="str">
        <f>IF(F409="","",IF(分岐管理シート!I409=2,"","error"))</f>
        <v/>
      </c>
      <c r="BJ409" s="283" t="str">
        <f t="shared" si="56"/>
        <v/>
      </c>
      <c r="BK409" s="283" t="str">
        <f t="shared" si="57"/>
        <v/>
      </c>
      <c r="BL409" s="283" t="str">
        <f>IF(F409="","",IF(AND(分岐管理シート!D409=1,分岐管理シート!K409=1),"","error"))</f>
        <v/>
      </c>
      <c r="BM409" s="281" t="str">
        <f>IF(F409="","",IF(分岐管理シート!L409=2,"","error"))</f>
        <v/>
      </c>
      <c r="BN409" s="283" t="str">
        <f>IF(F409="","",IF(分岐管理シート!M409&lt;1,"error",""))</f>
        <v/>
      </c>
      <c r="BO409" s="283" t="str">
        <f>IF(F409="","",IF(AND(D409="R7_補正",分岐管理シート!M409&lt;12,分岐管理シート!M409&gt;0),"","error"))</f>
        <v/>
      </c>
      <c r="BP409" s="283" t="str">
        <f>IF(AND(分岐管理シート!M409&lt;&gt;1,SUM(分岐管理シート!N409:P409)&gt;0),"error","")</f>
        <v/>
      </c>
      <c r="BQ409" s="282" t="str">
        <f>IF(OR(AND(分岐管理シート!N409=0,OR(分岐管理シート!O409&lt;&gt;0,分岐管理シート!P409&lt;&gt;0)),AND(分岐管理シート!O409=0,分岐管理シート!P409&lt;&gt;0)),"error","")</f>
        <v/>
      </c>
      <c r="BR409" s="285" t="str" cm="1">
        <f t="array" ref="BR409">IF(SUMPRODUCT(COUNTIF(N409:P409,N409:P409))&gt;COUNTA(N409:P409),"error","")</f>
        <v/>
      </c>
      <c r="BS409" s="283" t="str">
        <f t="shared" si="58"/>
        <v/>
      </c>
      <c r="BT409" s="283" t="str">
        <f t="shared" si="59"/>
        <v/>
      </c>
      <c r="BU409" s="283" t="str">
        <f t="shared" si="60"/>
        <v/>
      </c>
      <c r="BV409" s="283" t="str">
        <f t="shared" si="61"/>
        <v/>
      </c>
      <c r="BW409" s="283" t="str">
        <f t="shared" si="64"/>
        <v/>
      </c>
      <c r="BX409" s="283" t="str">
        <f t="shared" si="62"/>
        <v/>
      </c>
      <c r="BY409" s="283" t="str">
        <f>IF(F409="","",IF(PRODUCT(分岐管理シート!AB409:'分岐管理シート'!AE409)=0,"error",""))</f>
        <v/>
      </c>
      <c r="BZ409" s="278" t="str">
        <f>IF(F409="","",IF(AND(AE409="○",分岐管理シート!AF409=0),"error",""))</f>
        <v/>
      </c>
      <c r="CA409" s="283" t="str">
        <f>IF(F409="","",IF(AND(分岐管理シート!AE409&lt;2,実施計画様式!AF409&lt;&gt;""),"error",""))</f>
        <v/>
      </c>
      <c r="CB409" s="282" t="str">
        <f>IF(F409="","",IF(AND(分岐管理シート!D409=1,分岐管理シート!AG409&gt;0,分岐管理シート!AG409&lt;24),"","error"))</f>
        <v/>
      </c>
      <c r="CC409" s="283"/>
      <c r="CD409" s="283" t="str">
        <f>IF(F409="","",IF(OR(分岐管理シート!AI409&lt;14,分岐管理シート!AI409&gt;25,分岐管理シート!AI409&gt;分岐管理シート!AJ409,分岐管理シート!AI409&gt;分岐管理シート!AK409),"error",""))</f>
        <v/>
      </c>
      <c r="CE409" s="283" t="str">
        <f>IF(F409="","",IF(OR(分岐管理シート!AJ409&lt;14,分岐管理シート!AJ409&gt;25,分岐管理シート!AJ409&lt;分岐管理シート!AI409,分岐管理シート!AJ409&gt;分岐管理シート!AK409),"error",""))</f>
        <v/>
      </c>
      <c r="CF409" s="282" t="str">
        <f>IF(F409="","",IF(OR(分岐管理シート!AK409&lt;14,分岐管理シート!AK409&gt;26,分岐管理シート!AK409&lt;分岐管理シート!AI409,分岐管理シート!AK409&lt;分岐管理シート!AJ409),"error",""))</f>
        <v/>
      </c>
      <c r="CG409" s="283" t="str">
        <f>IF(F409="","",IF(AND(AD409="－",分岐管理シート!AK409&gt;25),"error",""))</f>
        <v/>
      </c>
      <c r="CH409" s="283"/>
      <c r="CI409" s="278" t="str">
        <f>IF(F409="","",IF(分岐管理シート!AM409&lt;1,"error",""))</f>
        <v/>
      </c>
      <c r="CJ409" s="283" t="str">
        <f>IF(F409="","",IF(分岐管理シート!AN409&lt;1,"error",""))</f>
        <v/>
      </c>
      <c r="CK409" s="287" t="str">
        <f t="shared" si="63"/>
        <v/>
      </c>
      <c r="CL409" s="283" t="str">
        <f>IF(F409="","",IF(AND(SUM(分岐管理シート!AO409:AR409)&gt;180,分岐管理シート!AS409&lt;1),"error",""))</f>
        <v/>
      </c>
      <c r="CM409" s="283" t="str">
        <f>IF(F409="","",IF(AND(分岐管理シート!D409=1,分岐管理シート!BB409&gt;0,分岐管理シート!BB409&lt;7),"","error"))</f>
        <v/>
      </c>
      <c r="CN409" s="286"/>
      <c r="CO409" s="283" t="str">
        <f>IF(分岐管理シート!BP409=0,"","error")</f>
        <v/>
      </c>
      <c r="CP409" s="340" t="str">
        <f>IF(AND(F409="",SUM(分岐管理シート!D409:BB409)&gt;0),"error","")</f>
        <v/>
      </c>
    </row>
    <row r="410" spans="1:94" ht="55.05" customHeight="1">
      <c r="A410" s="29"/>
      <c r="B410" s="30"/>
      <c r="C410" s="130">
        <v>338</v>
      </c>
      <c r="D410" s="386"/>
      <c r="E410" s="386"/>
      <c r="F410" s="174"/>
      <c r="G410" s="174"/>
      <c r="H410" s="173"/>
      <c r="I410" s="174"/>
      <c r="J410" s="173"/>
      <c r="K410" s="174"/>
      <c r="L410" s="174"/>
      <c r="M410" s="174"/>
      <c r="N410" s="387"/>
      <c r="O410" s="174"/>
      <c r="P410" s="174"/>
      <c r="Q410" s="388"/>
      <c r="R410" s="389">
        <f t="shared" si="55"/>
        <v>0</v>
      </c>
      <c r="S410" s="390">
        <f t="shared" si="65"/>
        <v>0</v>
      </c>
      <c r="T410" s="391"/>
      <c r="U410" s="458"/>
      <c r="V410" s="458"/>
      <c r="W410" s="458"/>
      <c r="X410" s="458"/>
      <c r="Y410" s="391"/>
      <c r="Z410" s="391"/>
      <c r="AA410" s="173"/>
      <c r="AB410" s="174"/>
      <c r="AC410" s="392"/>
      <c r="AD410" s="392"/>
      <c r="AE410" s="392"/>
      <c r="AF410" s="393"/>
      <c r="AG410" s="393"/>
      <c r="AH410" s="393"/>
      <c r="AI410" s="173"/>
      <c r="AJ410" s="173"/>
      <c r="AK410" s="173"/>
      <c r="AL410" s="394"/>
      <c r="AM410" s="173"/>
      <c r="AN410" s="173"/>
      <c r="AO410" s="387"/>
      <c r="AP410" s="174"/>
      <c r="AQ410" s="174"/>
      <c r="AR410" s="174"/>
      <c r="AS410" s="395"/>
      <c r="AT410" s="396"/>
      <c r="AU410" s="396"/>
      <c r="AV410" s="396"/>
      <c r="AW410" s="396"/>
      <c r="AX410" s="396"/>
      <c r="AY410" s="396"/>
      <c r="AZ410" s="396"/>
      <c r="BA410" s="396"/>
      <c r="BB410" s="397"/>
      <c r="BC410" s="395"/>
      <c r="BD410" s="395"/>
      <c r="BE410" s="281" t="str">
        <f>IF(F410="","",IF(分岐管理シート!D410=1,"","error"))</f>
        <v/>
      </c>
      <c r="BF410" s="282" t="str">
        <f>IF(F410="","",IF(分岐管理シート!E410&gt;0,"","error"))</f>
        <v/>
      </c>
      <c r="BG410" s="283" t="str">
        <f>IF(F410="","",IF(分岐管理シート!G410=0,"error",""))</f>
        <v/>
      </c>
      <c r="BH410" s="283" t="str">
        <f>IF(F410="","",IF(分岐管理シート!H410=0,"error",""))</f>
        <v/>
      </c>
      <c r="BI410" s="284" t="str">
        <f>IF(F410="","",IF(分岐管理シート!I410=2,"","error"))</f>
        <v/>
      </c>
      <c r="BJ410" s="283" t="str">
        <f t="shared" si="56"/>
        <v/>
      </c>
      <c r="BK410" s="283" t="str">
        <f t="shared" si="57"/>
        <v/>
      </c>
      <c r="BL410" s="283" t="str">
        <f>IF(F410="","",IF(AND(分岐管理シート!D410=1,分岐管理シート!K410=1),"","error"))</f>
        <v/>
      </c>
      <c r="BM410" s="281" t="str">
        <f>IF(F410="","",IF(分岐管理シート!L410=2,"","error"))</f>
        <v/>
      </c>
      <c r="BN410" s="283" t="str">
        <f>IF(F410="","",IF(分岐管理シート!M410&lt;1,"error",""))</f>
        <v/>
      </c>
      <c r="BO410" s="283" t="str">
        <f>IF(F410="","",IF(AND(D410="R7_補正",分岐管理シート!M410&lt;12,分岐管理シート!M410&gt;0),"","error"))</f>
        <v/>
      </c>
      <c r="BP410" s="283" t="str">
        <f>IF(AND(分岐管理シート!M410&lt;&gt;1,SUM(分岐管理シート!N410:P410)&gt;0),"error","")</f>
        <v/>
      </c>
      <c r="BQ410" s="282" t="str">
        <f>IF(OR(AND(分岐管理シート!N410=0,OR(分岐管理シート!O410&lt;&gt;0,分岐管理シート!P410&lt;&gt;0)),AND(分岐管理シート!O410=0,分岐管理シート!P410&lt;&gt;0)),"error","")</f>
        <v/>
      </c>
      <c r="BR410" s="285" t="str" cm="1">
        <f t="array" ref="BR410">IF(SUMPRODUCT(COUNTIF(N410:P410,N410:P410))&gt;COUNTA(N410:P410),"error","")</f>
        <v/>
      </c>
      <c r="BS410" s="283" t="str">
        <f t="shared" si="58"/>
        <v/>
      </c>
      <c r="BT410" s="283" t="str">
        <f t="shared" si="59"/>
        <v/>
      </c>
      <c r="BU410" s="283" t="str">
        <f t="shared" si="60"/>
        <v/>
      </c>
      <c r="BV410" s="283" t="str">
        <f t="shared" si="61"/>
        <v/>
      </c>
      <c r="BW410" s="283" t="str">
        <f t="shared" si="64"/>
        <v/>
      </c>
      <c r="BX410" s="283" t="str">
        <f t="shared" si="62"/>
        <v/>
      </c>
      <c r="BY410" s="283" t="str">
        <f>IF(F410="","",IF(PRODUCT(分岐管理シート!AB410:'分岐管理シート'!AE410)=0,"error",""))</f>
        <v/>
      </c>
      <c r="BZ410" s="278" t="str">
        <f>IF(F410="","",IF(AND(AE410="○",分岐管理シート!AF410=0),"error",""))</f>
        <v/>
      </c>
      <c r="CA410" s="283" t="str">
        <f>IF(F410="","",IF(AND(分岐管理シート!AE410&lt;2,実施計画様式!AF410&lt;&gt;""),"error",""))</f>
        <v/>
      </c>
      <c r="CB410" s="282" t="str">
        <f>IF(F410="","",IF(AND(分岐管理シート!D410=1,分岐管理シート!AG410&gt;0,分岐管理シート!AG410&lt;24),"","error"))</f>
        <v/>
      </c>
      <c r="CC410" s="283"/>
      <c r="CD410" s="283" t="str">
        <f>IF(F410="","",IF(OR(分岐管理シート!AI410&lt;14,分岐管理シート!AI410&gt;25,分岐管理シート!AI410&gt;分岐管理シート!AJ410,分岐管理シート!AI410&gt;分岐管理シート!AK410),"error",""))</f>
        <v/>
      </c>
      <c r="CE410" s="283" t="str">
        <f>IF(F410="","",IF(OR(分岐管理シート!AJ410&lt;14,分岐管理シート!AJ410&gt;25,分岐管理シート!AJ410&lt;分岐管理シート!AI410,分岐管理シート!AJ410&gt;分岐管理シート!AK410),"error",""))</f>
        <v/>
      </c>
      <c r="CF410" s="282" t="str">
        <f>IF(F410="","",IF(OR(分岐管理シート!AK410&lt;14,分岐管理シート!AK410&gt;26,分岐管理シート!AK410&lt;分岐管理シート!AI410,分岐管理シート!AK410&lt;分岐管理シート!AJ410),"error",""))</f>
        <v/>
      </c>
      <c r="CG410" s="283" t="str">
        <f>IF(F410="","",IF(AND(AD410="－",分岐管理シート!AK410&gt;25),"error",""))</f>
        <v/>
      </c>
      <c r="CH410" s="283"/>
      <c r="CI410" s="278" t="str">
        <f>IF(F410="","",IF(分岐管理シート!AM410&lt;1,"error",""))</f>
        <v/>
      </c>
      <c r="CJ410" s="283" t="str">
        <f>IF(F410="","",IF(分岐管理シート!AN410&lt;1,"error",""))</f>
        <v/>
      </c>
      <c r="CK410" s="287" t="str">
        <f t="shared" si="63"/>
        <v/>
      </c>
      <c r="CL410" s="283" t="str">
        <f>IF(F410="","",IF(AND(SUM(分岐管理シート!AO410:AR410)&gt;180,分岐管理シート!AS410&lt;1),"error",""))</f>
        <v/>
      </c>
      <c r="CM410" s="283" t="str">
        <f>IF(F410="","",IF(AND(分岐管理シート!D410=1,分岐管理シート!BB410&gt;0,分岐管理シート!BB410&lt;7),"","error"))</f>
        <v/>
      </c>
      <c r="CN410" s="286"/>
      <c r="CO410" s="283" t="str">
        <f>IF(分岐管理シート!BP410=0,"","error")</f>
        <v/>
      </c>
      <c r="CP410" s="340" t="str">
        <f>IF(AND(F410="",SUM(分岐管理シート!D410:BB410)&gt;0),"error","")</f>
        <v/>
      </c>
    </row>
    <row r="411" spans="1:94" ht="55.05" customHeight="1">
      <c r="A411" s="29"/>
      <c r="B411" s="30"/>
      <c r="C411" s="130">
        <v>339</v>
      </c>
      <c r="D411" s="386"/>
      <c r="E411" s="386"/>
      <c r="F411" s="174"/>
      <c r="G411" s="174"/>
      <c r="H411" s="173"/>
      <c r="I411" s="174"/>
      <c r="J411" s="173"/>
      <c r="K411" s="174"/>
      <c r="L411" s="174"/>
      <c r="M411" s="174"/>
      <c r="N411" s="387"/>
      <c r="O411" s="174"/>
      <c r="P411" s="174"/>
      <c r="Q411" s="388"/>
      <c r="R411" s="389">
        <f t="shared" si="55"/>
        <v>0</v>
      </c>
      <c r="S411" s="390">
        <f t="shared" si="65"/>
        <v>0</v>
      </c>
      <c r="T411" s="391"/>
      <c r="U411" s="458"/>
      <c r="V411" s="458"/>
      <c r="W411" s="458"/>
      <c r="X411" s="458"/>
      <c r="Y411" s="391"/>
      <c r="Z411" s="391"/>
      <c r="AA411" s="173"/>
      <c r="AB411" s="174"/>
      <c r="AC411" s="392"/>
      <c r="AD411" s="392"/>
      <c r="AE411" s="392"/>
      <c r="AF411" s="393"/>
      <c r="AG411" s="393"/>
      <c r="AH411" s="393"/>
      <c r="AI411" s="173"/>
      <c r="AJ411" s="173"/>
      <c r="AK411" s="173"/>
      <c r="AL411" s="394"/>
      <c r="AM411" s="173"/>
      <c r="AN411" s="173"/>
      <c r="AO411" s="174"/>
      <c r="AP411" s="174"/>
      <c r="AQ411" s="174"/>
      <c r="AR411" s="174"/>
      <c r="AS411" s="395"/>
      <c r="AT411" s="396"/>
      <c r="AU411" s="396"/>
      <c r="AV411" s="396"/>
      <c r="AW411" s="396"/>
      <c r="AX411" s="396"/>
      <c r="AY411" s="396"/>
      <c r="AZ411" s="396"/>
      <c r="BA411" s="396"/>
      <c r="BB411" s="397"/>
      <c r="BC411" s="395"/>
      <c r="BD411" s="395"/>
      <c r="BE411" s="281" t="str">
        <f>IF(F411="","",IF(分岐管理シート!D411=1,"","error"))</f>
        <v/>
      </c>
      <c r="BF411" s="282" t="str">
        <f>IF(F411="","",IF(分岐管理シート!E411&gt;0,"","error"))</f>
        <v/>
      </c>
      <c r="BG411" s="283" t="str">
        <f>IF(F411="","",IF(分岐管理シート!G411=0,"error",""))</f>
        <v/>
      </c>
      <c r="BH411" s="283" t="str">
        <f>IF(F411="","",IF(分岐管理シート!H411=0,"error",""))</f>
        <v/>
      </c>
      <c r="BI411" s="284" t="str">
        <f>IF(F411="","",IF(分岐管理シート!I411=2,"","error"))</f>
        <v/>
      </c>
      <c r="BJ411" s="283" t="str">
        <f t="shared" si="56"/>
        <v/>
      </c>
      <c r="BK411" s="283" t="str">
        <f t="shared" si="57"/>
        <v/>
      </c>
      <c r="BL411" s="283" t="str">
        <f>IF(F411="","",IF(AND(分岐管理シート!D411=1,分岐管理シート!K411=1),"","error"))</f>
        <v/>
      </c>
      <c r="BM411" s="281" t="str">
        <f>IF(F411="","",IF(分岐管理シート!L411=2,"","error"))</f>
        <v/>
      </c>
      <c r="BN411" s="283" t="str">
        <f>IF(F411="","",IF(分岐管理シート!M411&lt;1,"error",""))</f>
        <v/>
      </c>
      <c r="BO411" s="283" t="str">
        <f>IF(F411="","",IF(AND(D411="R7_補正",分岐管理シート!M411&lt;12,分岐管理シート!M411&gt;0),"","error"))</f>
        <v/>
      </c>
      <c r="BP411" s="283" t="str">
        <f>IF(AND(分岐管理シート!M411&lt;&gt;1,SUM(分岐管理シート!N411:P411)&gt;0),"error","")</f>
        <v/>
      </c>
      <c r="BQ411" s="282" t="str">
        <f>IF(OR(AND(分岐管理シート!N411=0,OR(分岐管理シート!O411&lt;&gt;0,分岐管理シート!P411&lt;&gt;0)),AND(分岐管理シート!O411=0,分岐管理シート!P411&lt;&gt;0)),"error","")</f>
        <v/>
      </c>
      <c r="BR411" s="285" t="str" cm="1">
        <f t="array" ref="BR411">IF(SUMPRODUCT(COUNTIF(N411:P411,N411:P411))&gt;COUNTA(N411:P411),"error","")</f>
        <v/>
      </c>
      <c r="BS411" s="283" t="str">
        <f t="shared" si="58"/>
        <v/>
      </c>
      <c r="BT411" s="283" t="str">
        <f t="shared" si="59"/>
        <v/>
      </c>
      <c r="BU411" s="283" t="str">
        <f t="shared" si="60"/>
        <v/>
      </c>
      <c r="BV411" s="283" t="str">
        <f t="shared" si="61"/>
        <v/>
      </c>
      <c r="BW411" s="283" t="str">
        <f t="shared" si="64"/>
        <v/>
      </c>
      <c r="BX411" s="283" t="str">
        <f t="shared" si="62"/>
        <v/>
      </c>
      <c r="BY411" s="283" t="str">
        <f>IF(F411="","",IF(PRODUCT(分岐管理シート!AB411:'分岐管理シート'!AE411)=0,"error",""))</f>
        <v/>
      </c>
      <c r="BZ411" s="278" t="str">
        <f>IF(F411="","",IF(AND(AE411="○",分岐管理シート!AF411=0),"error",""))</f>
        <v/>
      </c>
      <c r="CA411" s="283" t="str">
        <f>IF(F411="","",IF(AND(分岐管理シート!AE411&lt;2,実施計画様式!AF411&lt;&gt;""),"error",""))</f>
        <v/>
      </c>
      <c r="CB411" s="282" t="str">
        <f>IF(F411="","",IF(AND(分岐管理シート!D411=1,分岐管理シート!AG411&gt;0,分岐管理シート!AG411&lt;24),"","error"))</f>
        <v/>
      </c>
      <c r="CC411" s="283"/>
      <c r="CD411" s="283" t="str">
        <f>IF(F411="","",IF(OR(分岐管理シート!AI411&lt;14,分岐管理シート!AI411&gt;25,分岐管理シート!AI411&gt;分岐管理シート!AJ411,分岐管理シート!AI411&gt;分岐管理シート!AK411),"error",""))</f>
        <v/>
      </c>
      <c r="CE411" s="283" t="str">
        <f>IF(F411="","",IF(OR(分岐管理シート!AJ411&lt;14,分岐管理シート!AJ411&gt;25,分岐管理シート!AJ411&lt;分岐管理シート!AI411,分岐管理シート!AJ411&gt;分岐管理シート!AK411),"error",""))</f>
        <v/>
      </c>
      <c r="CF411" s="282" t="str">
        <f>IF(F411="","",IF(OR(分岐管理シート!AK411&lt;14,分岐管理シート!AK411&gt;26,分岐管理シート!AK411&lt;分岐管理シート!AI411,分岐管理シート!AK411&lt;分岐管理シート!AJ411),"error",""))</f>
        <v/>
      </c>
      <c r="CG411" s="283" t="str">
        <f>IF(F411="","",IF(AND(AD411="－",分岐管理シート!AK411&gt;25),"error",""))</f>
        <v/>
      </c>
      <c r="CH411" s="283"/>
      <c r="CI411" s="278" t="str">
        <f>IF(F411="","",IF(分岐管理シート!AM411&lt;1,"error",""))</f>
        <v/>
      </c>
      <c r="CJ411" s="283" t="str">
        <f>IF(F411="","",IF(分岐管理シート!AN411&lt;1,"error",""))</f>
        <v/>
      </c>
      <c r="CK411" s="287" t="str">
        <f t="shared" si="63"/>
        <v/>
      </c>
      <c r="CL411" s="283" t="str">
        <f>IF(F411="","",IF(AND(SUM(分岐管理シート!AO411:AR411)&gt;180,分岐管理シート!AS411&lt;1),"error",""))</f>
        <v/>
      </c>
      <c r="CM411" s="283" t="str">
        <f>IF(F411="","",IF(AND(分岐管理シート!D411=1,分岐管理シート!BB411&gt;0,分岐管理シート!BB411&lt;7),"","error"))</f>
        <v/>
      </c>
      <c r="CN411" s="286"/>
      <c r="CO411" s="283" t="str">
        <f>IF(分岐管理シート!BP411=0,"","error")</f>
        <v/>
      </c>
      <c r="CP411" s="340" t="str">
        <f>IF(AND(F411="",SUM(分岐管理シート!D411:BB411)&gt;0),"error","")</f>
        <v/>
      </c>
    </row>
    <row r="412" spans="1:94" ht="55.05" customHeight="1">
      <c r="A412" s="29"/>
      <c r="B412" s="30"/>
      <c r="C412" s="130">
        <v>340</v>
      </c>
      <c r="D412" s="386"/>
      <c r="E412" s="386"/>
      <c r="F412" s="174"/>
      <c r="G412" s="174"/>
      <c r="H412" s="173"/>
      <c r="I412" s="174"/>
      <c r="J412" s="173"/>
      <c r="K412" s="174"/>
      <c r="L412" s="174"/>
      <c r="M412" s="174"/>
      <c r="N412" s="387"/>
      <c r="O412" s="174"/>
      <c r="P412" s="398"/>
      <c r="Q412" s="388"/>
      <c r="R412" s="389">
        <f t="shared" si="55"/>
        <v>0</v>
      </c>
      <c r="S412" s="390">
        <f t="shared" si="65"/>
        <v>0</v>
      </c>
      <c r="T412" s="391"/>
      <c r="U412" s="458"/>
      <c r="V412" s="458"/>
      <c r="W412" s="458"/>
      <c r="X412" s="458"/>
      <c r="Y412" s="391"/>
      <c r="Z412" s="391"/>
      <c r="AA412" s="173"/>
      <c r="AB412" s="174"/>
      <c r="AC412" s="392"/>
      <c r="AD412" s="392"/>
      <c r="AE412" s="392"/>
      <c r="AF412" s="393"/>
      <c r="AG412" s="393"/>
      <c r="AH412" s="393"/>
      <c r="AI412" s="173"/>
      <c r="AJ412" s="173"/>
      <c r="AK412" s="173"/>
      <c r="AL412" s="394"/>
      <c r="AM412" s="173"/>
      <c r="AN412" s="173"/>
      <c r="AO412" s="387"/>
      <c r="AP412" s="174"/>
      <c r="AQ412" s="174"/>
      <c r="AR412" s="174"/>
      <c r="AS412" s="395"/>
      <c r="AT412" s="396"/>
      <c r="AU412" s="396"/>
      <c r="AV412" s="396"/>
      <c r="AW412" s="396"/>
      <c r="AX412" s="396"/>
      <c r="AY412" s="396"/>
      <c r="AZ412" s="396"/>
      <c r="BA412" s="396"/>
      <c r="BB412" s="397"/>
      <c r="BC412" s="395"/>
      <c r="BD412" s="395"/>
      <c r="BE412" s="281" t="str">
        <f>IF(F412="","",IF(分岐管理シート!D412=1,"","error"))</f>
        <v/>
      </c>
      <c r="BF412" s="282" t="str">
        <f>IF(F412="","",IF(分岐管理シート!E412&gt;0,"","error"))</f>
        <v/>
      </c>
      <c r="BG412" s="283" t="str">
        <f>IF(F412="","",IF(分岐管理シート!G412=0,"error",""))</f>
        <v/>
      </c>
      <c r="BH412" s="283" t="str">
        <f>IF(F412="","",IF(分岐管理シート!H412=0,"error",""))</f>
        <v/>
      </c>
      <c r="BI412" s="284" t="str">
        <f>IF(F412="","",IF(分岐管理シート!I412=2,"","error"))</f>
        <v/>
      </c>
      <c r="BJ412" s="283" t="str">
        <f t="shared" si="56"/>
        <v/>
      </c>
      <c r="BK412" s="283" t="str">
        <f t="shared" si="57"/>
        <v/>
      </c>
      <c r="BL412" s="283" t="str">
        <f>IF(F412="","",IF(AND(分岐管理シート!D412=1,分岐管理シート!K412=1),"","error"))</f>
        <v/>
      </c>
      <c r="BM412" s="281" t="str">
        <f>IF(F412="","",IF(分岐管理シート!L412=2,"","error"))</f>
        <v/>
      </c>
      <c r="BN412" s="283" t="str">
        <f>IF(F412="","",IF(分岐管理シート!M412&lt;1,"error",""))</f>
        <v/>
      </c>
      <c r="BO412" s="283" t="str">
        <f>IF(F412="","",IF(AND(D412="R7_補正",分岐管理シート!M412&lt;12,分岐管理シート!M412&gt;0),"","error"))</f>
        <v/>
      </c>
      <c r="BP412" s="283" t="str">
        <f>IF(AND(分岐管理シート!M412&lt;&gt;1,SUM(分岐管理シート!N412:P412)&gt;0),"error","")</f>
        <v/>
      </c>
      <c r="BQ412" s="282" t="str">
        <f>IF(OR(AND(分岐管理シート!N412=0,OR(分岐管理シート!O412&lt;&gt;0,分岐管理シート!P412&lt;&gt;0)),AND(分岐管理シート!O412=0,分岐管理シート!P412&lt;&gt;0)),"error","")</f>
        <v/>
      </c>
      <c r="BR412" s="285" t="str" cm="1">
        <f t="array" ref="BR412">IF(SUMPRODUCT(COUNTIF(N412:P412,N412:P412))&gt;COUNTA(N412:P412),"error","")</f>
        <v/>
      </c>
      <c r="BS412" s="283" t="str">
        <f t="shared" si="58"/>
        <v/>
      </c>
      <c r="BT412" s="283" t="str">
        <f t="shared" si="59"/>
        <v/>
      </c>
      <c r="BU412" s="283" t="str">
        <f t="shared" si="60"/>
        <v/>
      </c>
      <c r="BV412" s="283" t="str">
        <f t="shared" si="61"/>
        <v/>
      </c>
      <c r="BW412" s="283" t="str">
        <f t="shared" si="64"/>
        <v/>
      </c>
      <c r="BX412" s="283" t="str">
        <f t="shared" si="62"/>
        <v/>
      </c>
      <c r="BY412" s="283" t="str">
        <f>IF(F412="","",IF(PRODUCT(分岐管理シート!AB412:'分岐管理シート'!AE412)=0,"error",""))</f>
        <v/>
      </c>
      <c r="BZ412" s="278" t="str">
        <f>IF(F412="","",IF(AND(AE412="○",分岐管理シート!AF412=0),"error",""))</f>
        <v/>
      </c>
      <c r="CA412" s="283" t="str">
        <f>IF(F412="","",IF(AND(分岐管理シート!AE412&lt;2,実施計画様式!AF412&lt;&gt;""),"error",""))</f>
        <v/>
      </c>
      <c r="CB412" s="282" t="str">
        <f>IF(F412="","",IF(AND(分岐管理シート!D412=1,分岐管理シート!AG412&gt;0,分岐管理シート!AG412&lt;24),"","error"))</f>
        <v/>
      </c>
      <c r="CC412" s="283"/>
      <c r="CD412" s="283" t="str">
        <f>IF(F412="","",IF(OR(分岐管理シート!AI412&lt;14,分岐管理シート!AI412&gt;25,分岐管理シート!AI412&gt;分岐管理シート!AJ412,分岐管理シート!AI412&gt;分岐管理シート!AK412),"error",""))</f>
        <v/>
      </c>
      <c r="CE412" s="283" t="str">
        <f>IF(F412="","",IF(OR(分岐管理シート!AJ412&lt;14,分岐管理シート!AJ412&gt;25,分岐管理シート!AJ412&lt;分岐管理シート!AI412,分岐管理シート!AJ412&gt;分岐管理シート!AK412),"error",""))</f>
        <v/>
      </c>
      <c r="CF412" s="282" t="str">
        <f>IF(F412="","",IF(OR(分岐管理シート!AK412&lt;14,分岐管理シート!AK412&gt;26,分岐管理シート!AK412&lt;分岐管理シート!AI412,分岐管理シート!AK412&lt;分岐管理シート!AJ412),"error",""))</f>
        <v/>
      </c>
      <c r="CG412" s="283" t="str">
        <f>IF(F412="","",IF(AND(AD412="－",分岐管理シート!AK412&gt;25),"error",""))</f>
        <v/>
      </c>
      <c r="CH412" s="283"/>
      <c r="CI412" s="278" t="str">
        <f>IF(F412="","",IF(分岐管理シート!AM412&lt;1,"error",""))</f>
        <v/>
      </c>
      <c r="CJ412" s="283" t="str">
        <f>IF(F412="","",IF(分岐管理シート!AN412&lt;1,"error",""))</f>
        <v/>
      </c>
      <c r="CK412" s="287" t="str">
        <f t="shared" si="63"/>
        <v/>
      </c>
      <c r="CL412" s="283" t="str">
        <f>IF(F412="","",IF(AND(SUM(分岐管理シート!AO412:AR412)&gt;180,分岐管理シート!AS412&lt;1),"error",""))</f>
        <v/>
      </c>
      <c r="CM412" s="283" t="str">
        <f>IF(F412="","",IF(AND(分岐管理シート!D412=1,分岐管理シート!BB412&gt;0,分岐管理シート!BB412&lt;7),"","error"))</f>
        <v/>
      </c>
      <c r="CN412" s="286"/>
      <c r="CO412" s="283" t="str">
        <f>IF(分岐管理シート!BP412=0,"","error")</f>
        <v/>
      </c>
      <c r="CP412" s="340" t="str">
        <f>IF(AND(F412="",SUM(分岐管理シート!D412:BB412)&gt;0),"error","")</f>
        <v/>
      </c>
    </row>
    <row r="413" spans="1:94" ht="55.05" customHeight="1">
      <c r="A413" s="29"/>
      <c r="B413" s="30"/>
      <c r="C413" s="130">
        <v>341</v>
      </c>
      <c r="D413" s="386"/>
      <c r="E413" s="386"/>
      <c r="F413" s="174"/>
      <c r="G413" s="174"/>
      <c r="H413" s="173"/>
      <c r="I413" s="174"/>
      <c r="J413" s="173"/>
      <c r="K413" s="174"/>
      <c r="L413" s="174"/>
      <c r="M413" s="174"/>
      <c r="N413" s="387"/>
      <c r="O413" s="174"/>
      <c r="P413" s="174"/>
      <c r="Q413" s="388"/>
      <c r="R413" s="389">
        <f t="shared" si="55"/>
        <v>0</v>
      </c>
      <c r="S413" s="390">
        <f t="shared" si="65"/>
        <v>0</v>
      </c>
      <c r="T413" s="391"/>
      <c r="U413" s="458"/>
      <c r="V413" s="458"/>
      <c r="W413" s="458"/>
      <c r="X413" s="458"/>
      <c r="Y413" s="391"/>
      <c r="Z413" s="391"/>
      <c r="AA413" s="173"/>
      <c r="AB413" s="174"/>
      <c r="AC413" s="392"/>
      <c r="AD413" s="392"/>
      <c r="AE413" s="392"/>
      <c r="AF413" s="393"/>
      <c r="AG413" s="393"/>
      <c r="AH413" s="393"/>
      <c r="AI413" s="173"/>
      <c r="AJ413" s="173"/>
      <c r="AK413" s="173"/>
      <c r="AL413" s="394"/>
      <c r="AM413" s="173"/>
      <c r="AN413" s="173"/>
      <c r="AO413" s="387"/>
      <c r="AP413" s="174"/>
      <c r="AQ413" s="174"/>
      <c r="AR413" s="174"/>
      <c r="AS413" s="395"/>
      <c r="AT413" s="396"/>
      <c r="AU413" s="396"/>
      <c r="AV413" s="396"/>
      <c r="AW413" s="396"/>
      <c r="AX413" s="396"/>
      <c r="AY413" s="396"/>
      <c r="AZ413" s="396"/>
      <c r="BA413" s="396"/>
      <c r="BB413" s="397"/>
      <c r="BC413" s="395"/>
      <c r="BD413" s="395"/>
      <c r="BE413" s="281" t="str">
        <f>IF(F413="","",IF(分岐管理シート!D413=1,"","error"))</f>
        <v/>
      </c>
      <c r="BF413" s="282" t="str">
        <f>IF(F413="","",IF(分岐管理シート!E413&gt;0,"","error"))</f>
        <v/>
      </c>
      <c r="BG413" s="283" t="str">
        <f>IF(F413="","",IF(分岐管理シート!G413=0,"error",""))</f>
        <v/>
      </c>
      <c r="BH413" s="283" t="str">
        <f>IF(F413="","",IF(分岐管理シート!H413=0,"error",""))</f>
        <v/>
      </c>
      <c r="BI413" s="284" t="str">
        <f>IF(F413="","",IF(分岐管理シート!I413=2,"","error"))</f>
        <v/>
      </c>
      <c r="BJ413" s="283" t="str">
        <f t="shared" si="56"/>
        <v/>
      </c>
      <c r="BK413" s="283" t="str">
        <f t="shared" si="57"/>
        <v/>
      </c>
      <c r="BL413" s="283" t="str">
        <f>IF(F413="","",IF(AND(分岐管理シート!D413=1,分岐管理シート!K413=1),"","error"))</f>
        <v/>
      </c>
      <c r="BM413" s="281" t="str">
        <f>IF(F413="","",IF(分岐管理シート!L413=2,"","error"))</f>
        <v/>
      </c>
      <c r="BN413" s="283" t="str">
        <f>IF(F413="","",IF(分岐管理シート!M413&lt;1,"error",""))</f>
        <v/>
      </c>
      <c r="BO413" s="283" t="str">
        <f>IF(F413="","",IF(AND(D413="R7_補正",分岐管理シート!M413&lt;12,分岐管理シート!M413&gt;0),"","error"))</f>
        <v/>
      </c>
      <c r="BP413" s="283" t="str">
        <f>IF(AND(分岐管理シート!M413&lt;&gt;1,SUM(分岐管理シート!N413:P413)&gt;0),"error","")</f>
        <v/>
      </c>
      <c r="BQ413" s="282" t="str">
        <f>IF(OR(AND(分岐管理シート!N413=0,OR(分岐管理シート!O413&lt;&gt;0,分岐管理シート!P413&lt;&gt;0)),AND(分岐管理シート!O413=0,分岐管理シート!P413&lt;&gt;0)),"error","")</f>
        <v/>
      </c>
      <c r="BR413" s="285" t="str" cm="1">
        <f t="array" ref="BR413">IF(SUMPRODUCT(COUNTIF(N413:P413,N413:P413))&gt;COUNTA(N413:P413),"error","")</f>
        <v/>
      </c>
      <c r="BS413" s="283" t="str">
        <f t="shared" si="58"/>
        <v/>
      </c>
      <c r="BT413" s="283" t="str">
        <f t="shared" si="59"/>
        <v/>
      </c>
      <c r="BU413" s="283" t="str">
        <f t="shared" si="60"/>
        <v/>
      </c>
      <c r="BV413" s="283" t="str">
        <f t="shared" si="61"/>
        <v/>
      </c>
      <c r="BW413" s="283" t="str">
        <f t="shared" si="64"/>
        <v/>
      </c>
      <c r="BX413" s="283" t="str">
        <f t="shared" si="62"/>
        <v/>
      </c>
      <c r="BY413" s="283" t="str">
        <f>IF(F413="","",IF(PRODUCT(分岐管理シート!AB413:'分岐管理シート'!AE413)=0,"error",""))</f>
        <v/>
      </c>
      <c r="BZ413" s="278" t="str">
        <f>IF(F413="","",IF(AND(AE413="○",分岐管理シート!AF413=0),"error",""))</f>
        <v/>
      </c>
      <c r="CA413" s="283" t="str">
        <f>IF(F413="","",IF(AND(分岐管理シート!AE413&lt;2,実施計画様式!AF413&lt;&gt;""),"error",""))</f>
        <v/>
      </c>
      <c r="CB413" s="282" t="str">
        <f>IF(F413="","",IF(AND(分岐管理シート!D413=1,分岐管理シート!AG413&gt;0,分岐管理シート!AG413&lt;24),"","error"))</f>
        <v/>
      </c>
      <c r="CC413" s="283"/>
      <c r="CD413" s="283" t="str">
        <f>IF(F413="","",IF(OR(分岐管理シート!AI413&lt;14,分岐管理シート!AI413&gt;25,分岐管理シート!AI413&gt;分岐管理シート!AJ413,分岐管理シート!AI413&gt;分岐管理シート!AK413),"error",""))</f>
        <v/>
      </c>
      <c r="CE413" s="283" t="str">
        <f>IF(F413="","",IF(OR(分岐管理シート!AJ413&lt;14,分岐管理シート!AJ413&gt;25,分岐管理シート!AJ413&lt;分岐管理シート!AI413,分岐管理シート!AJ413&gt;分岐管理シート!AK413),"error",""))</f>
        <v/>
      </c>
      <c r="CF413" s="282" t="str">
        <f>IF(F413="","",IF(OR(分岐管理シート!AK413&lt;14,分岐管理シート!AK413&gt;26,分岐管理シート!AK413&lt;分岐管理シート!AI413,分岐管理シート!AK413&lt;分岐管理シート!AJ413),"error",""))</f>
        <v/>
      </c>
      <c r="CG413" s="283" t="str">
        <f>IF(F413="","",IF(AND(AD413="－",分岐管理シート!AK413&gt;25),"error",""))</f>
        <v/>
      </c>
      <c r="CH413" s="283"/>
      <c r="CI413" s="278" t="str">
        <f>IF(F413="","",IF(分岐管理シート!AM413&lt;1,"error",""))</f>
        <v/>
      </c>
      <c r="CJ413" s="283" t="str">
        <f>IF(F413="","",IF(分岐管理シート!AN413&lt;1,"error",""))</f>
        <v/>
      </c>
      <c r="CK413" s="287" t="str">
        <f t="shared" si="63"/>
        <v/>
      </c>
      <c r="CL413" s="283" t="str">
        <f>IF(F413="","",IF(AND(SUM(分岐管理シート!AO413:AR413)&gt;180,分岐管理シート!AS413&lt;1),"error",""))</f>
        <v/>
      </c>
      <c r="CM413" s="283" t="str">
        <f>IF(F413="","",IF(AND(分岐管理シート!D413=1,分岐管理シート!BB413&gt;0,分岐管理シート!BB413&lt;7),"","error"))</f>
        <v/>
      </c>
      <c r="CN413" s="286"/>
      <c r="CO413" s="283" t="str">
        <f>IF(分岐管理シート!BP413=0,"","error")</f>
        <v/>
      </c>
      <c r="CP413" s="340" t="str">
        <f>IF(AND(F413="",SUM(分岐管理シート!D413:BB413)&gt;0),"error","")</f>
        <v/>
      </c>
    </row>
    <row r="414" spans="1:94" ht="55.05" customHeight="1">
      <c r="A414" s="29"/>
      <c r="B414" s="30"/>
      <c r="C414" s="130">
        <v>342</v>
      </c>
      <c r="D414" s="386"/>
      <c r="E414" s="386"/>
      <c r="F414" s="174"/>
      <c r="G414" s="174"/>
      <c r="H414" s="173"/>
      <c r="I414" s="174"/>
      <c r="J414" s="173"/>
      <c r="K414" s="174"/>
      <c r="L414" s="174"/>
      <c r="M414" s="174"/>
      <c r="N414" s="387"/>
      <c r="O414" s="174"/>
      <c r="P414" s="174"/>
      <c r="Q414" s="388"/>
      <c r="R414" s="389">
        <f t="shared" si="55"/>
        <v>0</v>
      </c>
      <c r="S414" s="390">
        <f t="shared" si="65"/>
        <v>0</v>
      </c>
      <c r="T414" s="391"/>
      <c r="U414" s="458"/>
      <c r="V414" s="458"/>
      <c r="W414" s="458"/>
      <c r="X414" s="458"/>
      <c r="Y414" s="391"/>
      <c r="Z414" s="391"/>
      <c r="AA414" s="173"/>
      <c r="AB414" s="174"/>
      <c r="AC414" s="392"/>
      <c r="AD414" s="392"/>
      <c r="AE414" s="392"/>
      <c r="AF414" s="393"/>
      <c r="AG414" s="393"/>
      <c r="AH414" s="393"/>
      <c r="AI414" s="173"/>
      <c r="AJ414" s="173"/>
      <c r="AK414" s="173"/>
      <c r="AL414" s="394"/>
      <c r="AM414" s="173"/>
      <c r="AN414" s="173"/>
      <c r="AO414" s="387"/>
      <c r="AP414" s="174"/>
      <c r="AQ414" s="174"/>
      <c r="AR414" s="174"/>
      <c r="AS414" s="395"/>
      <c r="AT414" s="396"/>
      <c r="AU414" s="396"/>
      <c r="AV414" s="396"/>
      <c r="AW414" s="396"/>
      <c r="AX414" s="396"/>
      <c r="AY414" s="396"/>
      <c r="AZ414" s="396"/>
      <c r="BA414" s="396"/>
      <c r="BB414" s="397"/>
      <c r="BC414" s="395"/>
      <c r="BD414" s="395"/>
      <c r="BE414" s="281" t="str">
        <f>IF(F414="","",IF(分岐管理シート!D414=1,"","error"))</f>
        <v/>
      </c>
      <c r="BF414" s="282" t="str">
        <f>IF(F414="","",IF(分岐管理シート!E414&gt;0,"","error"))</f>
        <v/>
      </c>
      <c r="BG414" s="283" t="str">
        <f>IF(F414="","",IF(分岐管理シート!G414=0,"error",""))</f>
        <v/>
      </c>
      <c r="BH414" s="283" t="str">
        <f>IF(F414="","",IF(分岐管理シート!H414=0,"error",""))</f>
        <v/>
      </c>
      <c r="BI414" s="284" t="str">
        <f>IF(F414="","",IF(分岐管理シート!I414=2,"","error"))</f>
        <v/>
      </c>
      <c r="BJ414" s="283" t="str">
        <f t="shared" si="56"/>
        <v/>
      </c>
      <c r="BK414" s="283" t="str">
        <f t="shared" si="57"/>
        <v/>
      </c>
      <c r="BL414" s="283" t="str">
        <f>IF(F414="","",IF(AND(分岐管理シート!D414=1,分岐管理シート!K414=1),"","error"))</f>
        <v/>
      </c>
      <c r="BM414" s="281" t="str">
        <f>IF(F414="","",IF(分岐管理シート!L414=2,"","error"))</f>
        <v/>
      </c>
      <c r="BN414" s="283" t="str">
        <f>IF(F414="","",IF(分岐管理シート!M414&lt;1,"error",""))</f>
        <v/>
      </c>
      <c r="BO414" s="283" t="str">
        <f>IF(F414="","",IF(AND(D414="R7_補正",分岐管理シート!M414&lt;12,分岐管理シート!M414&gt;0),"","error"))</f>
        <v/>
      </c>
      <c r="BP414" s="283" t="str">
        <f>IF(AND(分岐管理シート!M414&lt;&gt;1,SUM(分岐管理シート!N414:P414)&gt;0),"error","")</f>
        <v/>
      </c>
      <c r="BQ414" s="282" t="str">
        <f>IF(OR(AND(分岐管理シート!N414=0,OR(分岐管理シート!O414&lt;&gt;0,分岐管理シート!P414&lt;&gt;0)),AND(分岐管理シート!O414=0,分岐管理シート!P414&lt;&gt;0)),"error","")</f>
        <v/>
      </c>
      <c r="BR414" s="285" t="str" cm="1">
        <f t="array" ref="BR414">IF(SUMPRODUCT(COUNTIF(N414:P414,N414:P414))&gt;COUNTA(N414:P414),"error","")</f>
        <v/>
      </c>
      <c r="BS414" s="283" t="str">
        <f t="shared" si="58"/>
        <v/>
      </c>
      <c r="BT414" s="283" t="str">
        <f t="shared" si="59"/>
        <v/>
      </c>
      <c r="BU414" s="283" t="str">
        <f t="shared" si="60"/>
        <v/>
      </c>
      <c r="BV414" s="283" t="str">
        <f t="shared" si="61"/>
        <v/>
      </c>
      <c r="BW414" s="283" t="str">
        <f t="shared" si="64"/>
        <v/>
      </c>
      <c r="BX414" s="283" t="str">
        <f t="shared" si="62"/>
        <v/>
      </c>
      <c r="BY414" s="283" t="str">
        <f>IF(F414="","",IF(PRODUCT(分岐管理シート!AB414:'分岐管理シート'!AE414)=0,"error",""))</f>
        <v/>
      </c>
      <c r="BZ414" s="278" t="str">
        <f>IF(F414="","",IF(AND(AE414="○",分岐管理シート!AF414=0),"error",""))</f>
        <v/>
      </c>
      <c r="CA414" s="283" t="str">
        <f>IF(F414="","",IF(AND(分岐管理シート!AE414&lt;2,実施計画様式!AF414&lt;&gt;""),"error",""))</f>
        <v/>
      </c>
      <c r="CB414" s="282" t="str">
        <f>IF(F414="","",IF(AND(分岐管理シート!D414=1,分岐管理シート!AG414&gt;0,分岐管理シート!AG414&lt;24),"","error"))</f>
        <v/>
      </c>
      <c r="CC414" s="283"/>
      <c r="CD414" s="283" t="str">
        <f>IF(F414="","",IF(OR(分岐管理シート!AI414&lt;14,分岐管理シート!AI414&gt;25,分岐管理シート!AI414&gt;分岐管理シート!AJ414,分岐管理シート!AI414&gt;分岐管理シート!AK414),"error",""))</f>
        <v/>
      </c>
      <c r="CE414" s="283" t="str">
        <f>IF(F414="","",IF(OR(分岐管理シート!AJ414&lt;14,分岐管理シート!AJ414&gt;25,分岐管理シート!AJ414&lt;分岐管理シート!AI414,分岐管理シート!AJ414&gt;分岐管理シート!AK414),"error",""))</f>
        <v/>
      </c>
      <c r="CF414" s="282" t="str">
        <f>IF(F414="","",IF(OR(分岐管理シート!AK414&lt;14,分岐管理シート!AK414&gt;26,分岐管理シート!AK414&lt;分岐管理シート!AI414,分岐管理シート!AK414&lt;分岐管理シート!AJ414),"error",""))</f>
        <v/>
      </c>
      <c r="CG414" s="283" t="str">
        <f>IF(F414="","",IF(AND(AD414="－",分岐管理シート!AK414&gt;25),"error",""))</f>
        <v/>
      </c>
      <c r="CH414" s="283"/>
      <c r="CI414" s="278" t="str">
        <f>IF(F414="","",IF(分岐管理シート!AM414&lt;1,"error",""))</f>
        <v/>
      </c>
      <c r="CJ414" s="283" t="str">
        <f>IF(F414="","",IF(分岐管理シート!AN414&lt;1,"error",""))</f>
        <v/>
      </c>
      <c r="CK414" s="287" t="str">
        <f t="shared" si="63"/>
        <v/>
      </c>
      <c r="CL414" s="283" t="str">
        <f>IF(F414="","",IF(AND(SUM(分岐管理シート!AO414:AR414)&gt;180,分岐管理シート!AS414&lt;1),"error",""))</f>
        <v/>
      </c>
      <c r="CM414" s="283" t="str">
        <f>IF(F414="","",IF(AND(分岐管理シート!D414=1,分岐管理シート!BB414&gt;0,分岐管理シート!BB414&lt;7),"","error"))</f>
        <v/>
      </c>
      <c r="CN414" s="286"/>
      <c r="CO414" s="283" t="str">
        <f>IF(分岐管理シート!BP414=0,"","error")</f>
        <v/>
      </c>
      <c r="CP414" s="340" t="str">
        <f>IF(AND(F414="",SUM(分岐管理シート!D414:BB414)&gt;0),"error","")</f>
        <v/>
      </c>
    </row>
    <row r="415" spans="1:94" ht="55.05" customHeight="1">
      <c r="A415" s="29"/>
      <c r="B415" s="30"/>
      <c r="C415" s="130">
        <v>343</v>
      </c>
      <c r="D415" s="386"/>
      <c r="E415" s="386"/>
      <c r="F415" s="174"/>
      <c r="G415" s="174"/>
      <c r="H415" s="173"/>
      <c r="I415" s="174"/>
      <c r="J415" s="173"/>
      <c r="K415" s="174"/>
      <c r="L415" s="174"/>
      <c r="M415" s="174"/>
      <c r="N415" s="387"/>
      <c r="O415" s="174"/>
      <c r="P415" s="398"/>
      <c r="Q415" s="388"/>
      <c r="R415" s="389">
        <f t="shared" si="55"/>
        <v>0</v>
      </c>
      <c r="S415" s="390">
        <f t="shared" si="65"/>
        <v>0</v>
      </c>
      <c r="T415" s="391"/>
      <c r="U415" s="458"/>
      <c r="V415" s="458"/>
      <c r="W415" s="458"/>
      <c r="X415" s="458"/>
      <c r="Y415" s="391"/>
      <c r="Z415" s="391"/>
      <c r="AA415" s="173"/>
      <c r="AB415" s="174"/>
      <c r="AC415" s="392"/>
      <c r="AD415" s="392"/>
      <c r="AE415" s="392"/>
      <c r="AF415" s="393"/>
      <c r="AG415" s="393"/>
      <c r="AH415" s="393"/>
      <c r="AI415" s="173"/>
      <c r="AJ415" s="173"/>
      <c r="AK415" s="173"/>
      <c r="AL415" s="394"/>
      <c r="AM415" s="173"/>
      <c r="AN415" s="173"/>
      <c r="AO415" s="387"/>
      <c r="AP415" s="174"/>
      <c r="AQ415" s="174"/>
      <c r="AR415" s="174"/>
      <c r="AS415" s="395"/>
      <c r="AT415" s="396"/>
      <c r="AU415" s="396"/>
      <c r="AV415" s="396"/>
      <c r="AW415" s="396"/>
      <c r="AX415" s="396"/>
      <c r="AY415" s="396"/>
      <c r="AZ415" s="396"/>
      <c r="BA415" s="396"/>
      <c r="BB415" s="397"/>
      <c r="BC415" s="395"/>
      <c r="BD415" s="395"/>
      <c r="BE415" s="281" t="str">
        <f>IF(F415="","",IF(分岐管理シート!D415=1,"","error"))</f>
        <v/>
      </c>
      <c r="BF415" s="282" t="str">
        <f>IF(F415="","",IF(分岐管理シート!E415&gt;0,"","error"))</f>
        <v/>
      </c>
      <c r="BG415" s="283" t="str">
        <f>IF(F415="","",IF(分岐管理シート!G415=0,"error",""))</f>
        <v/>
      </c>
      <c r="BH415" s="283" t="str">
        <f>IF(F415="","",IF(分岐管理シート!H415=0,"error",""))</f>
        <v/>
      </c>
      <c r="BI415" s="284" t="str">
        <f>IF(F415="","",IF(分岐管理シート!I415=2,"","error"))</f>
        <v/>
      </c>
      <c r="BJ415" s="283" t="str">
        <f t="shared" si="56"/>
        <v/>
      </c>
      <c r="BK415" s="283" t="str">
        <f t="shared" si="57"/>
        <v/>
      </c>
      <c r="BL415" s="283" t="str">
        <f>IF(F415="","",IF(AND(分岐管理シート!D415=1,分岐管理シート!K415=1),"","error"))</f>
        <v/>
      </c>
      <c r="BM415" s="281" t="str">
        <f>IF(F415="","",IF(分岐管理シート!L415=2,"","error"))</f>
        <v/>
      </c>
      <c r="BN415" s="283" t="str">
        <f>IF(F415="","",IF(分岐管理シート!M415&lt;1,"error",""))</f>
        <v/>
      </c>
      <c r="BO415" s="283" t="str">
        <f>IF(F415="","",IF(AND(D415="R7_補正",分岐管理シート!M415&lt;12,分岐管理シート!M415&gt;0),"","error"))</f>
        <v/>
      </c>
      <c r="BP415" s="283" t="str">
        <f>IF(AND(分岐管理シート!M415&lt;&gt;1,SUM(分岐管理シート!N415:P415)&gt;0),"error","")</f>
        <v/>
      </c>
      <c r="BQ415" s="282" t="str">
        <f>IF(OR(AND(分岐管理シート!N415=0,OR(分岐管理シート!O415&lt;&gt;0,分岐管理シート!P415&lt;&gt;0)),AND(分岐管理シート!O415=0,分岐管理シート!P415&lt;&gt;0)),"error","")</f>
        <v/>
      </c>
      <c r="BR415" s="285" t="str" cm="1">
        <f t="array" ref="BR415">IF(SUMPRODUCT(COUNTIF(N415:P415,N415:P415))&gt;COUNTA(N415:P415),"error","")</f>
        <v/>
      </c>
      <c r="BS415" s="283" t="str">
        <f t="shared" si="58"/>
        <v/>
      </c>
      <c r="BT415" s="283" t="str">
        <f t="shared" si="59"/>
        <v/>
      </c>
      <c r="BU415" s="283" t="str">
        <f t="shared" si="60"/>
        <v/>
      </c>
      <c r="BV415" s="283" t="str">
        <f t="shared" si="61"/>
        <v/>
      </c>
      <c r="BW415" s="283" t="str">
        <f t="shared" si="64"/>
        <v/>
      </c>
      <c r="BX415" s="283" t="str">
        <f t="shared" si="62"/>
        <v/>
      </c>
      <c r="BY415" s="283" t="str">
        <f>IF(F415="","",IF(PRODUCT(分岐管理シート!AB415:'分岐管理シート'!AE415)=0,"error",""))</f>
        <v/>
      </c>
      <c r="BZ415" s="278" t="str">
        <f>IF(F415="","",IF(AND(AE415="○",分岐管理シート!AF415=0),"error",""))</f>
        <v/>
      </c>
      <c r="CA415" s="283" t="str">
        <f>IF(F415="","",IF(AND(分岐管理シート!AE415&lt;2,実施計画様式!AF415&lt;&gt;""),"error",""))</f>
        <v/>
      </c>
      <c r="CB415" s="282" t="str">
        <f>IF(F415="","",IF(AND(分岐管理シート!D415=1,分岐管理シート!AG415&gt;0,分岐管理シート!AG415&lt;24),"","error"))</f>
        <v/>
      </c>
      <c r="CC415" s="283"/>
      <c r="CD415" s="283" t="str">
        <f>IF(F415="","",IF(OR(分岐管理シート!AI415&lt;14,分岐管理シート!AI415&gt;25,分岐管理シート!AI415&gt;分岐管理シート!AJ415,分岐管理シート!AI415&gt;分岐管理シート!AK415),"error",""))</f>
        <v/>
      </c>
      <c r="CE415" s="283" t="str">
        <f>IF(F415="","",IF(OR(分岐管理シート!AJ415&lt;14,分岐管理シート!AJ415&gt;25,分岐管理シート!AJ415&lt;分岐管理シート!AI415,分岐管理シート!AJ415&gt;分岐管理シート!AK415),"error",""))</f>
        <v/>
      </c>
      <c r="CF415" s="282" t="str">
        <f>IF(F415="","",IF(OR(分岐管理シート!AK415&lt;14,分岐管理シート!AK415&gt;26,分岐管理シート!AK415&lt;分岐管理シート!AI415,分岐管理シート!AK415&lt;分岐管理シート!AJ415),"error",""))</f>
        <v/>
      </c>
      <c r="CG415" s="283" t="str">
        <f>IF(F415="","",IF(AND(AD415="－",分岐管理シート!AK415&gt;25),"error",""))</f>
        <v/>
      </c>
      <c r="CH415" s="283"/>
      <c r="CI415" s="278" t="str">
        <f>IF(F415="","",IF(分岐管理シート!AM415&lt;1,"error",""))</f>
        <v/>
      </c>
      <c r="CJ415" s="283" t="str">
        <f>IF(F415="","",IF(分岐管理シート!AN415&lt;1,"error",""))</f>
        <v/>
      </c>
      <c r="CK415" s="287" t="str">
        <f t="shared" si="63"/>
        <v/>
      </c>
      <c r="CL415" s="283" t="str">
        <f>IF(F415="","",IF(AND(SUM(分岐管理シート!AO415:AR415)&gt;180,分岐管理シート!AS415&lt;1),"error",""))</f>
        <v/>
      </c>
      <c r="CM415" s="283" t="str">
        <f>IF(F415="","",IF(AND(分岐管理シート!D415=1,分岐管理シート!BB415&gt;0,分岐管理シート!BB415&lt;7),"","error"))</f>
        <v/>
      </c>
      <c r="CN415" s="286"/>
      <c r="CO415" s="283" t="str">
        <f>IF(分岐管理シート!BP415=0,"","error")</f>
        <v/>
      </c>
      <c r="CP415" s="340" t="str">
        <f>IF(AND(F415="",SUM(分岐管理シート!D415:BB415)&gt;0),"error","")</f>
        <v/>
      </c>
    </row>
    <row r="416" spans="1:94" ht="55.05" customHeight="1">
      <c r="A416" s="29"/>
      <c r="B416" s="30"/>
      <c r="C416" s="130">
        <v>344</v>
      </c>
      <c r="D416" s="386"/>
      <c r="E416" s="386"/>
      <c r="F416" s="174"/>
      <c r="G416" s="174"/>
      <c r="H416" s="173"/>
      <c r="I416" s="174"/>
      <c r="J416" s="173"/>
      <c r="K416" s="174"/>
      <c r="L416" s="174"/>
      <c r="M416" s="174"/>
      <c r="N416" s="387"/>
      <c r="O416" s="174"/>
      <c r="P416" s="174"/>
      <c r="Q416" s="388"/>
      <c r="R416" s="389">
        <f t="shared" si="55"/>
        <v>0</v>
      </c>
      <c r="S416" s="390">
        <f t="shared" si="65"/>
        <v>0</v>
      </c>
      <c r="T416" s="391"/>
      <c r="U416" s="458"/>
      <c r="V416" s="458"/>
      <c r="W416" s="458"/>
      <c r="X416" s="458"/>
      <c r="Y416" s="391"/>
      <c r="Z416" s="391"/>
      <c r="AA416" s="173"/>
      <c r="AB416" s="174"/>
      <c r="AC416" s="392"/>
      <c r="AD416" s="392"/>
      <c r="AE416" s="392"/>
      <c r="AF416" s="393"/>
      <c r="AG416" s="393"/>
      <c r="AH416" s="393"/>
      <c r="AI416" s="173"/>
      <c r="AJ416" s="173"/>
      <c r="AK416" s="173"/>
      <c r="AL416" s="394"/>
      <c r="AM416" s="173"/>
      <c r="AN416" s="173"/>
      <c r="AO416" s="387"/>
      <c r="AP416" s="174"/>
      <c r="AQ416" s="174"/>
      <c r="AR416" s="174"/>
      <c r="AS416" s="395"/>
      <c r="AT416" s="396"/>
      <c r="AU416" s="396"/>
      <c r="AV416" s="396"/>
      <c r="AW416" s="396"/>
      <c r="AX416" s="396"/>
      <c r="AY416" s="396"/>
      <c r="AZ416" s="396"/>
      <c r="BA416" s="396"/>
      <c r="BB416" s="397"/>
      <c r="BC416" s="395"/>
      <c r="BD416" s="395"/>
      <c r="BE416" s="281" t="str">
        <f>IF(F416="","",IF(分岐管理シート!D416=1,"","error"))</f>
        <v/>
      </c>
      <c r="BF416" s="282" t="str">
        <f>IF(F416="","",IF(分岐管理シート!E416&gt;0,"","error"))</f>
        <v/>
      </c>
      <c r="BG416" s="283" t="str">
        <f>IF(F416="","",IF(分岐管理シート!G416=0,"error",""))</f>
        <v/>
      </c>
      <c r="BH416" s="283" t="str">
        <f>IF(F416="","",IF(分岐管理シート!H416=0,"error",""))</f>
        <v/>
      </c>
      <c r="BI416" s="284" t="str">
        <f>IF(F416="","",IF(分岐管理シート!I416=2,"","error"))</f>
        <v/>
      </c>
      <c r="BJ416" s="283" t="str">
        <f t="shared" si="56"/>
        <v/>
      </c>
      <c r="BK416" s="283" t="str">
        <f t="shared" si="57"/>
        <v/>
      </c>
      <c r="BL416" s="283" t="str">
        <f>IF(F416="","",IF(AND(分岐管理シート!D416=1,分岐管理シート!K416=1),"","error"))</f>
        <v/>
      </c>
      <c r="BM416" s="281" t="str">
        <f>IF(F416="","",IF(分岐管理シート!L416=2,"","error"))</f>
        <v/>
      </c>
      <c r="BN416" s="283" t="str">
        <f>IF(F416="","",IF(分岐管理シート!M416&lt;1,"error",""))</f>
        <v/>
      </c>
      <c r="BO416" s="283" t="str">
        <f>IF(F416="","",IF(AND(D416="R7_補正",分岐管理シート!M416&lt;12,分岐管理シート!M416&gt;0),"","error"))</f>
        <v/>
      </c>
      <c r="BP416" s="283" t="str">
        <f>IF(AND(分岐管理シート!M416&lt;&gt;1,SUM(分岐管理シート!N416:P416)&gt;0),"error","")</f>
        <v/>
      </c>
      <c r="BQ416" s="282" t="str">
        <f>IF(OR(AND(分岐管理シート!N416=0,OR(分岐管理シート!O416&lt;&gt;0,分岐管理シート!P416&lt;&gt;0)),AND(分岐管理シート!O416=0,分岐管理シート!P416&lt;&gt;0)),"error","")</f>
        <v/>
      </c>
      <c r="BR416" s="285" t="str" cm="1">
        <f t="array" ref="BR416">IF(SUMPRODUCT(COUNTIF(N416:P416,N416:P416))&gt;COUNTA(N416:P416),"error","")</f>
        <v/>
      </c>
      <c r="BS416" s="283" t="str">
        <f t="shared" si="58"/>
        <v/>
      </c>
      <c r="BT416" s="283" t="str">
        <f t="shared" si="59"/>
        <v/>
      </c>
      <c r="BU416" s="283" t="str">
        <f t="shared" si="60"/>
        <v/>
      </c>
      <c r="BV416" s="283" t="str">
        <f t="shared" si="61"/>
        <v/>
      </c>
      <c r="BW416" s="283" t="str">
        <f t="shared" si="64"/>
        <v/>
      </c>
      <c r="BX416" s="283" t="str">
        <f t="shared" si="62"/>
        <v/>
      </c>
      <c r="BY416" s="283" t="str">
        <f>IF(F416="","",IF(PRODUCT(分岐管理シート!AB416:'分岐管理シート'!AE416)=0,"error",""))</f>
        <v/>
      </c>
      <c r="BZ416" s="278" t="str">
        <f>IF(F416="","",IF(AND(AE416="○",分岐管理シート!AF416=0),"error",""))</f>
        <v/>
      </c>
      <c r="CA416" s="283" t="str">
        <f>IF(F416="","",IF(AND(分岐管理シート!AE416&lt;2,実施計画様式!AF416&lt;&gt;""),"error",""))</f>
        <v/>
      </c>
      <c r="CB416" s="282" t="str">
        <f>IF(F416="","",IF(AND(分岐管理シート!D416=1,分岐管理シート!AG416&gt;0,分岐管理シート!AG416&lt;24),"","error"))</f>
        <v/>
      </c>
      <c r="CC416" s="283"/>
      <c r="CD416" s="283" t="str">
        <f>IF(F416="","",IF(OR(分岐管理シート!AI416&lt;14,分岐管理シート!AI416&gt;25,分岐管理シート!AI416&gt;分岐管理シート!AJ416,分岐管理シート!AI416&gt;分岐管理シート!AK416),"error",""))</f>
        <v/>
      </c>
      <c r="CE416" s="283" t="str">
        <f>IF(F416="","",IF(OR(分岐管理シート!AJ416&lt;14,分岐管理シート!AJ416&gt;25,分岐管理シート!AJ416&lt;分岐管理シート!AI416,分岐管理シート!AJ416&gt;分岐管理シート!AK416),"error",""))</f>
        <v/>
      </c>
      <c r="CF416" s="282" t="str">
        <f>IF(F416="","",IF(OR(分岐管理シート!AK416&lt;14,分岐管理シート!AK416&gt;26,分岐管理シート!AK416&lt;分岐管理シート!AI416,分岐管理シート!AK416&lt;分岐管理シート!AJ416),"error",""))</f>
        <v/>
      </c>
      <c r="CG416" s="283" t="str">
        <f>IF(F416="","",IF(AND(AD416="－",分岐管理シート!AK416&gt;25),"error",""))</f>
        <v/>
      </c>
      <c r="CH416" s="283"/>
      <c r="CI416" s="278" t="str">
        <f>IF(F416="","",IF(分岐管理シート!AM416&lt;1,"error",""))</f>
        <v/>
      </c>
      <c r="CJ416" s="283" t="str">
        <f>IF(F416="","",IF(分岐管理シート!AN416&lt;1,"error",""))</f>
        <v/>
      </c>
      <c r="CK416" s="287" t="str">
        <f t="shared" si="63"/>
        <v/>
      </c>
      <c r="CL416" s="283" t="str">
        <f>IF(F416="","",IF(AND(SUM(分岐管理シート!AO416:AR416)&gt;180,分岐管理シート!AS416&lt;1),"error",""))</f>
        <v/>
      </c>
      <c r="CM416" s="283" t="str">
        <f>IF(F416="","",IF(AND(分岐管理シート!D416=1,分岐管理シート!BB416&gt;0,分岐管理シート!BB416&lt;7),"","error"))</f>
        <v/>
      </c>
      <c r="CN416" s="286"/>
      <c r="CO416" s="283" t="str">
        <f>IF(分岐管理シート!BP416=0,"","error")</f>
        <v/>
      </c>
      <c r="CP416" s="340" t="str">
        <f>IF(AND(F416="",SUM(分岐管理シート!D416:BB416)&gt;0),"error","")</f>
        <v/>
      </c>
    </row>
    <row r="417" spans="1:94" ht="55.05" customHeight="1">
      <c r="A417" s="29"/>
      <c r="B417" s="30"/>
      <c r="C417" s="130">
        <v>345</v>
      </c>
      <c r="D417" s="386"/>
      <c r="E417" s="386"/>
      <c r="F417" s="174"/>
      <c r="G417" s="174"/>
      <c r="H417" s="173"/>
      <c r="I417" s="174"/>
      <c r="J417" s="173"/>
      <c r="K417" s="174"/>
      <c r="L417" s="174"/>
      <c r="M417" s="174"/>
      <c r="N417" s="387"/>
      <c r="O417" s="174"/>
      <c r="P417" s="174"/>
      <c r="Q417" s="388"/>
      <c r="R417" s="389">
        <f t="shared" si="55"/>
        <v>0</v>
      </c>
      <c r="S417" s="390">
        <f t="shared" si="65"/>
        <v>0</v>
      </c>
      <c r="T417" s="391"/>
      <c r="U417" s="458"/>
      <c r="V417" s="458"/>
      <c r="W417" s="458"/>
      <c r="X417" s="458"/>
      <c r="Y417" s="391"/>
      <c r="Z417" s="391"/>
      <c r="AA417" s="173"/>
      <c r="AB417" s="174"/>
      <c r="AC417" s="392"/>
      <c r="AD417" s="392"/>
      <c r="AE417" s="392"/>
      <c r="AF417" s="393"/>
      <c r="AG417" s="393"/>
      <c r="AH417" s="393"/>
      <c r="AI417" s="173"/>
      <c r="AJ417" s="173"/>
      <c r="AK417" s="173"/>
      <c r="AL417" s="394"/>
      <c r="AM417" s="173"/>
      <c r="AN417" s="173"/>
      <c r="AO417" s="387"/>
      <c r="AP417" s="174"/>
      <c r="AQ417" s="174"/>
      <c r="AR417" s="174"/>
      <c r="AS417" s="395"/>
      <c r="AT417" s="396"/>
      <c r="AU417" s="396"/>
      <c r="AV417" s="396"/>
      <c r="AW417" s="396"/>
      <c r="AX417" s="396"/>
      <c r="AY417" s="396"/>
      <c r="AZ417" s="396"/>
      <c r="BA417" s="396"/>
      <c r="BB417" s="397"/>
      <c r="BC417" s="395"/>
      <c r="BD417" s="395"/>
      <c r="BE417" s="281" t="str">
        <f>IF(F417="","",IF(分岐管理シート!D417=1,"","error"))</f>
        <v/>
      </c>
      <c r="BF417" s="282" t="str">
        <f>IF(F417="","",IF(分岐管理シート!E417&gt;0,"","error"))</f>
        <v/>
      </c>
      <c r="BG417" s="283" t="str">
        <f>IF(F417="","",IF(分岐管理シート!G417=0,"error",""))</f>
        <v/>
      </c>
      <c r="BH417" s="283" t="str">
        <f>IF(F417="","",IF(分岐管理シート!H417=0,"error",""))</f>
        <v/>
      </c>
      <c r="BI417" s="284" t="str">
        <f>IF(F417="","",IF(分岐管理シート!I417=2,"","error"))</f>
        <v/>
      </c>
      <c r="BJ417" s="283" t="str">
        <f t="shared" si="56"/>
        <v/>
      </c>
      <c r="BK417" s="283" t="str">
        <f t="shared" si="57"/>
        <v/>
      </c>
      <c r="BL417" s="283" t="str">
        <f>IF(F417="","",IF(AND(分岐管理シート!D417=1,分岐管理シート!K417=1),"","error"))</f>
        <v/>
      </c>
      <c r="BM417" s="281" t="str">
        <f>IF(F417="","",IF(分岐管理シート!L417=2,"","error"))</f>
        <v/>
      </c>
      <c r="BN417" s="283" t="str">
        <f>IF(F417="","",IF(分岐管理シート!M417&lt;1,"error",""))</f>
        <v/>
      </c>
      <c r="BO417" s="283" t="str">
        <f>IF(F417="","",IF(AND(D417="R7_補正",分岐管理シート!M417&lt;12,分岐管理シート!M417&gt;0),"","error"))</f>
        <v/>
      </c>
      <c r="BP417" s="283" t="str">
        <f>IF(AND(分岐管理シート!M417&lt;&gt;1,SUM(分岐管理シート!N417:P417)&gt;0),"error","")</f>
        <v/>
      </c>
      <c r="BQ417" s="282" t="str">
        <f>IF(OR(AND(分岐管理シート!N417=0,OR(分岐管理シート!O417&lt;&gt;0,分岐管理シート!P417&lt;&gt;0)),AND(分岐管理シート!O417=0,分岐管理シート!P417&lt;&gt;0)),"error","")</f>
        <v/>
      </c>
      <c r="BR417" s="285" t="str" cm="1">
        <f t="array" ref="BR417">IF(SUMPRODUCT(COUNTIF(N417:P417,N417:P417))&gt;COUNTA(N417:P417),"error","")</f>
        <v/>
      </c>
      <c r="BS417" s="283" t="str">
        <f t="shared" si="58"/>
        <v/>
      </c>
      <c r="BT417" s="283" t="str">
        <f t="shared" si="59"/>
        <v/>
      </c>
      <c r="BU417" s="283" t="str">
        <f t="shared" si="60"/>
        <v/>
      </c>
      <c r="BV417" s="283" t="str">
        <f t="shared" si="61"/>
        <v/>
      </c>
      <c r="BW417" s="283" t="str">
        <f t="shared" si="64"/>
        <v/>
      </c>
      <c r="BX417" s="283" t="str">
        <f t="shared" si="62"/>
        <v/>
      </c>
      <c r="BY417" s="283" t="str">
        <f>IF(F417="","",IF(PRODUCT(分岐管理シート!AB417:'分岐管理シート'!AE417)=0,"error",""))</f>
        <v/>
      </c>
      <c r="BZ417" s="278" t="str">
        <f>IF(F417="","",IF(AND(AE417="○",分岐管理シート!AF417=0),"error",""))</f>
        <v/>
      </c>
      <c r="CA417" s="283" t="str">
        <f>IF(F417="","",IF(AND(分岐管理シート!AE417&lt;2,実施計画様式!AF417&lt;&gt;""),"error",""))</f>
        <v/>
      </c>
      <c r="CB417" s="282" t="str">
        <f>IF(F417="","",IF(AND(分岐管理シート!D417=1,分岐管理シート!AG417&gt;0,分岐管理シート!AG417&lt;24),"","error"))</f>
        <v/>
      </c>
      <c r="CC417" s="283"/>
      <c r="CD417" s="283" t="str">
        <f>IF(F417="","",IF(OR(分岐管理シート!AI417&lt;14,分岐管理シート!AI417&gt;25,分岐管理シート!AI417&gt;分岐管理シート!AJ417,分岐管理シート!AI417&gt;分岐管理シート!AK417),"error",""))</f>
        <v/>
      </c>
      <c r="CE417" s="283" t="str">
        <f>IF(F417="","",IF(OR(分岐管理シート!AJ417&lt;14,分岐管理シート!AJ417&gt;25,分岐管理シート!AJ417&lt;分岐管理シート!AI417,分岐管理シート!AJ417&gt;分岐管理シート!AK417),"error",""))</f>
        <v/>
      </c>
      <c r="CF417" s="282" t="str">
        <f>IF(F417="","",IF(OR(分岐管理シート!AK417&lt;14,分岐管理シート!AK417&gt;26,分岐管理シート!AK417&lt;分岐管理シート!AI417,分岐管理シート!AK417&lt;分岐管理シート!AJ417),"error",""))</f>
        <v/>
      </c>
      <c r="CG417" s="283" t="str">
        <f>IF(F417="","",IF(AND(AD417="－",分岐管理シート!AK417&gt;25),"error",""))</f>
        <v/>
      </c>
      <c r="CH417" s="283"/>
      <c r="CI417" s="278" t="str">
        <f>IF(F417="","",IF(分岐管理シート!AM417&lt;1,"error",""))</f>
        <v/>
      </c>
      <c r="CJ417" s="283" t="str">
        <f>IF(F417="","",IF(分岐管理シート!AN417&lt;1,"error",""))</f>
        <v/>
      </c>
      <c r="CK417" s="287" t="str">
        <f t="shared" si="63"/>
        <v/>
      </c>
      <c r="CL417" s="283" t="str">
        <f>IF(F417="","",IF(AND(SUM(分岐管理シート!AO417:AR417)&gt;180,分岐管理シート!AS417&lt;1),"error",""))</f>
        <v/>
      </c>
      <c r="CM417" s="283" t="str">
        <f>IF(F417="","",IF(AND(分岐管理シート!D417=1,分岐管理シート!BB417&gt;0,分岐管理シート!BB417&lt;7),"","error"))</f>
        <v/>
      </c>
      <c r="CN417" s="286"/>
      <c r="CO417" s="283" t="str">
        <f>IF(分岐管理シート!BP417=0,"","error")</f>
        <v/>
      </c>
      <c r="CP417" s="340" t="str">
        <f>IF(AND(F417="",SUM(分岐管理シート!D417:BB417)&gt;0),"error","")</f>
        <v/>
      </c>
    </row>
    <row r="418" spans="1:94" ht="55.05" customHeight="1">
      <c r="A418" s="29"/>
      <c r="B418" s="30"/>
      <c r="C418" s="130">
        <v>346</v>
      </c>
      <c r="D418" s="386"/>
      <c r="E418" s="386"/>
      <c r="F418" s="174"/>
      <c r="G418" s="174"/>
      <c r="H418" s="173"/>
      <c r="I418" s="174"/>
      <c r="J418" s="173"/>
      <c r="K418" s="174"/>
      <c r="L418" s="174"/>
      <c r="M418" s="174"/>
      <c r="N418" s="387"/>
      <c r="O418" s="174"/>
      <c r="P418" s="398"/>
      <c r="Q418" s="388"/>
      <c r="R418" s="389">
        <f t="shared" si="55"/>
        <v>0</v>
      </c>
      <c r="S418" s="390">
        <f t="shared" si="65"/>
        <v>0</v>
      </c>
      <c r="T418" s="391"/>
      <c r="U418" s="458"/>
      <c r="V418" s="458"/>
      <c r="W418" s="458"/>
      <c r="X418" s="458"/>
      <c r="Y418" s="391"/>
      <c r="Z418" s="391"/>
      <c r="AA418" s="173"/>
      <c r="AB418" s="174"/>
      <c r="AC418" s="392"/>
      <c r="AD418" s="392"/>
      <c r="AE418" s="392"/>
      <c r="AF418" s="393"/>
      <c r="AG418" s="393"/>
      <c r="AH418" s="393"/>
      <c r="AI418" s="173"/>
      <c r="AJ418" s="173"/>
      <c r="AK418" s="173"/>
      <c r="AL418" s="394"/>
      <c r="AM418" s="173"/>
      <c r="AN418" s="173"/>
      <c r="AO418" s="387"/>
      <c r="AP418" s="174"/>
      <c r="AQ418" s="174"/>
      <c r="AR418" s="174"/>
      <c r="AS418" s="395"/>
      <c r="AT418" s="396"/>
      <c r="AU418" s="396"/>
      <c r="AV418" s="396"/>
      <c r="AW418" s="396"/>
      <c r="AX418" s="396"/>
      <c r="AY418" s="396"/>
      <c r="AZ418" s="396"/>
      <c r="BA418" s="396"/>
      <c r="BB418" s="397"/>
      <c r="BC418" s="395"/>
      <c r="BD418" s="395"/>
      <c r="BE418" s="281" t="str">
        <f>IF(F418="","",IF(分岐管理シート!D418=1,"","error"))</f>
        <v/>
      </c>
      <c r="BF418" s="282" t="str">
        <f>IF(F418="","",IF(分岐管理シート!E418&gt;0,"","error"))</f>
        <v/>
      </c>
      <c r="BG418" s="283" t="str">
        <f>IF(F418="","",IF(分岐管理シート!G418=0,"error",""))</f>
        <v/>
      </c>
      <c r="BH418" s="283" t="str">
        <f>IF(F418="","",IF(分岐管理シート!H418=0,"error",""))</f>
        <v/>
      </c>
      <c r="BI418" s="284" t="str">
        <f>IF(F418="","",IF(分岐管理シート!I418=2,"","error"))</f>
        <v/>
      </c>
      <c r="BJ418" s="283" t="str">
        <f t="shared" si="56"/>
        <v/>
      </c>
      <c r="BK418" s="283" t="str">
        <f t="shared" si="57"/>
        <v/>
      </c>
      <c r="BL418" s="283" t="str">
        <f>IF(F418="","",IF(AND(分岐管理シート!D418=1,分岐管理シート!K418=1),"","error"))</f>
        <v/>
      </c>
      <c r="BM418" s="281" t="str">
        <f>IF(F418="","",IF(分岐管理シート!L418=2,"","error"))</f>
        <v/>
      </c>
      <c r="BN418" s="283" t="str">
        <f>IF(F418="","",IF(分岐管理シート!M418&lt;1,"error",""))</f>
        <v/>
      </c>
      <c r="BO418" s="283" t="str">
        <f>IF(F418="","",IF(AND(D418="R7_補正",分岐管理シート!M418&lt;12,分岐管理シート!M418&gt;0),"","error"))</f>
        <v/>
      </c>
      <c r="BP418" s="283" t="str">
        <f>IF(AND(分岐管理シート!M418&lt;&gt;1,SUM(分岐管理シート!N418:P418)&gt;0),"error","")</f>
        <v/>
      </c>
      <c r="BQ418" s="282" t="str">
        <f>IF(OR(AND(分岐管理シート!N418=0,OR(分岐管理シート!O418&lt;&gt;0,分岐管理シート!P418&lt;&gt;0)),AND(分岐管理シート!O418=0,分岐管理シート!P418&lt;&gt;0)),"error","")</f>
        <v/>
      </c>
      <c r="BR418" s="285" t="str" cm="1">
        <f t="array" ref="BR418">IF(SUMPRODUCT(COUNTIF(N418:P418,N418:P418))&gt;COUNTA(N418:P418),"error","")</f>
        <v/>
      </c>
      <c r="BS418" s="283" t="str">
        <f t="shared" si="58"/>
        <v/>
      </c>
      <c r="BT418" s="283" t="str">
        <f t="shared" si="59"/>
        <v/>
      </c>
      <c r="BU418" s="283" t="str">
        <f t="shared" si="60"/>
        <v/>
      </c>
      <c r="BV418" s="283" t="str">
        <f t="shared" si="61"/>
        <v/>
      </c>
      <c r="BW418" s="283" t="str">
        <f t="shared" si="64"/>
        <v/>
      </c>
      <c r="BX418" s="283" t="str">
        <f t="shared" si="62"/>
        <v/>
      </c>
      <c r="BY418" s="283" t="str">
        <f>IF(F418="","",IF(PRODUCT(分岐管理シート!AB418:'分岐管理シート'!AE418)=0,"error",""))</f>
        <v/>
      </c>
      <c r="BZ418" s="278" t="str">
        <f>IF(F418="","",IF(AND(AE418="○",分岐管理シート!AF418=0),"error",""))</f>
        <v/>
      </c>
      <c r="CA418" s="283" t="str">
        <f>IF(F418="","",IF(AND(分岐管理シート!AE418&lt;2,実施計画様式!AF418&lt;&gt;""),"error",""))</f>
        <v/>
      </c>
      <c r="CB418" s="282" t="str">
        <f>IF(F418="","",IF(AND(分岐管理シート!D418=1,分岐管理シート!AG418&gt;0,分岐管理シート!AG418&lt;24),"","error"))</f>
        <v/>
      </c>
      <c r="CC418" s="283"/>
      <c r="CD418" s="283" t="str">
        <f>IF(F418="","",IF(OR(分岐管理シート!AI418&lt;14,分岐管理シート!AI418&gt;25,分岐管理シート!AI418&gt;分岐管理シート!AJ418,分岐管理シート!AI418&gt;分岐管理シート!AK418),"error",""))</f>
        <v/>
      </c>
      <c r="CE418" s="283" t="str">
        <f>IF(F418="","",IF(OR(分岐管理シート!AJ418&lt;14,分岐管理シート!AJ418&gt;25,分岐管理シート!AJ418&lt;分岐管理シート!AI418,分岐管理シート!AJ418&gt;分岐管理シート!AK418),"error",""))</f>
        <v/>
      </c>
      <c r="CF418" s="282" t="str">
        <f>IF(F418="","",IF(OR(分岐管理シート!AK418&lt;14,分岐管理シート!AK418&gt;26,分岐管理シート!AK418&lt;分岐管理シート!AI418,分岐管理シート!AK418&lt;分岐管理シート!AJ418),"error",""))</f>
        <v/>
      </c>
      <c r="CG418" s="283" t="str">
        <f>IF(F418="","",IF(AND(AD418="－",分岐管理シート!AK418&gt;25),"error",""))</f>
        <v/>
      </c>
      <c r="CH418" s="283"/>
      <c r="CI418" s="278" t="str">
        <f>IF(F418="","",IF(分岐管理シート!AM418&lt;1,"error",""))</f>
        <v/>
      </c>
      <c r="CJ418" s="283" t="str">
        <f>IF(F418="","",IF(分岐管理シート!AN418&lt;1,"error",""))</f>
        <v/>
      </c>
      <c r="CK418" s="287" t="str">
        <f t="shared" si="63"/>
        <v/>
      </c>
      <c r="CL418" s="283" t="str">
        <f>IF(F418="","",IF(AND(SUM(分岐管理シート!AO418:AR418)&gt;180,分岐管理シート!AS418&lt;1),"error",""))</f>
        <v/>
      </c>
      <c r="CM418" s="283" t="str">
        <f>IF(F418="","",IF(AND(分岐管理シート!D418=1,分岐管理シート!BB418&gt;0,分岐管理シート!BB418&lt;7),"","error"))</f>
        <v/>
      </c>
      <c r="CN418" s="286"/>
      <c r="CO418" s="283" t="str">
        <f>IF(分岐管理シート!BP418=0,"","error")</f>
        <v/>
      </c>
      <c r="CP418" s="340" t="str">
        <f>IF(AND(F418="",SUM(分岐管理シート!D418:BB418)&gt;0),"error","")</f>
        <v/>
      </c>
    </row>
    <row r="419" spans="1:94" ht="55.05" customHeight="1">
      <c r="A419" s="29"/>
      <c r="B419" s="30"/>
      <c r="C419" s="130">
        <v>347</v>
      </c>
      <c r="D419" s="386"/>
      <c r="E419" s="386"/>
      <c r="F419" s="174"/>
      <c r="G419" s="174"/>
      <c r="H419" s="173"/>
      <c r="I419" s="174"/>
      <c r="J419" s="173"/>
      <c r="K419" s="174"/>
      <c r="L419" s="174"/>
      <c r="M419" s="174"/>
      <c r="N419" s="387"/>
      <c r="O419" s="174"/>
      <c r="P419" s="174"/>
      <c r="Q419" s="388"/>
      <c r="R419" s="389">
        <f t="shared" si="55"/>
        <v>0</v>
      </c>
      <c r="S419" s="390">
        <f t="shared" si="65"/>
        <v>0</v>
      </c>
      <c r="T419" s="391"/>
      <c r="U419" s="458"/>
      <c r="V419" s="458"/>
      <c r="W419" s="458"/>
      <c r="X419" s="458"/>
      <c r="Y419" s="391"/>
      <c r="Z419" s="391"/>
      <c r="AA419" s="173"/>
      <c r="AB419" s="174"/>
      <c r="AC419" s="392"/>
      <c r="AD419" s="392"/>
      <c r="AE419" s="392"/>
      <c r="AF419" s="393"/>
      <c r="AG419" s="393"/>
      <c r="AH419" s="393"/>
      <c r="AI419" s="173"/>
      <c r="AJ419" s="173"/>
      <c r="AK419" s="173"/>
      <c r="AL419" s="394"/>
      <c r="AM419" s="173"/>
      <c r="AN419" s="173"/>
      <c r="AO419" s="387"/>
      <c r="AP419" s="174"/>
      <c r="AQ419" s="174"/>
      <c r="AR419" s="174"/>
      <c r="AS419" s="395"/>
      <c r="AT419" s="396"/>
      <c r="AU419" s="396"/>
      <c r="AV419" s="396"/>
      <c r="AW419" s="396"/>
      <c r="AX419" s="396"/>
      <c r="AY419" s="396"/>
      <c r="AZ419" s="396"/>
      <c r="BA419" s="396"/>
      <c r="BB419" s="397"/>
      <c r="BC419" s="395"/>
      <c r="BD419" s="395"/>
      <c r="BE419" s="281" t="str">
        <f>IF(F419="","",IF(分岐管理シート!D419=1,"","error"))</f>
        <v/>
      </c>
      <c r="BF419" s="282" t="str">
        <f>IF(F419="","",IF(分岐管理シート!E419&gt;0,"","error"))</f>
        <v/>
      </c>
      <c r="BG419" s="283" t="str">
        <f>IF(F419="","",IF(分岐管理シート!G419=0,"error",""))</f>
        <v/>
      </c>
      <c r="BH419" s="283" t="str">
        <f>IF(F419="","",IF(分岐管理シート!H419=0,"error",""))</f>
        <v/>
      </c>
      <c r="BI419" s="284" t="str">
        <f>IF(F419="","",IF(分岐管理シート!I419=2,"","error"))</f>
        <v/>
      </c>
      <c r="BJ419" s="283" t="str">
        <f t="shared" si="56"/>
        <v/>
      </c>
      <c r="BK419" s="283" t="str">
        <f t="shared" si="57"/>
        <v/>
      </c>
      <c r="BL419" s="283" t="str">
        <f>IF(F419="","",IF(AND(分岐管理シート!D419=1,分岐管理シート!K419=1),"","error"))</f>
        <v/>
      </c>
      <c r="BM419" s="281" t="str">
        <f>IF(F419="","",IF(分岐管理シート!L419=2,"","error"))</f>
        <v/>
      </c>
      <c r="BN419" s="283" t="str">
        <f>IF(F419="","",IF(分岐管理シート!M419&lt;1,"error",""))</f>
        <v/>
      </c>
      <c r="BO419" s="283" t="str">
        <f>IF(F419="","",IF(AND(D419="R7_補正",分岐管理シート!M419&lt;12,分岐管理シート!M419&gt;0),"","error"))</f>
        <v/>
      </c>
      <c r="BP419" s="283" t="str">
        <f>IF(AND(分岐管理シート!M419&lt;&gt;1,SUM(分岐管理シート!N419:P419)&gt;0),"error","")</f>
        <v/>
      </c>
      <c r="BQ419" s="282" t="str">
        <f>IF(OR(AND(分岐管理シート!N419=0,OR(分岐管理シート!O419&lt;&gt;0,分岐管理シート!P419&lt;&gt;0)),AND(分岐管理シート!O419=0,分岐管理シート!P419&lt;&gt;0)),"error","")</f>
        <v/>
      </c>
      <c r="BR419" s="285" t="str" cm="1">
        <f t="array" ref="BR419">IF(SUMPRODUCT(COUNTIF(N419:P419,N419:P419))&gt;COUNTA(N419:P419),"error","")</f>
        <v/>
      </c>
      <c r="BS419" s="283" t="str">
        <f t="shared" si="58"/>
        <v/>
      </c>
      <c r="BT419" s="283" t="str">
        <f t="shared" si="59"/>
        <v/>
      </c>
      <c r="BU419" s="283" t="str">
        <f t="shared" si="60"/>
        <v/>
      </c>
      <c r="BV419" s="283" t="str">
        <f t="shared" si="61"/>
        <v/>
      </c>
      <c r="BW419" s="283" t="str">
        <f t="shared" si="64"/>
        <v/>
      </c>
      <c r="BX419" s="283" t="str">
        <f t="shared" si="62"/>
        <v/>
      </c>
      <c r="BY419" s="283" t="str">
        <f>IF(F419="","",IF(PRODUCT(分岐管理シート!AB419:'分岐管理シート'!AE419)=0,"error",""))</f>
        <v/>
      </c>
      <c r="BZ419" s="278" t="str">
        <f>IF(F419="","",IF(AND(AE419="○",分岐管理シート!AF419=0),"error",""))</f>
        <v/>
      </c>
      <c r="CA419" s="283" t="str">
        <f>IF(F419="","",IF(AND(分岐管理シート!AE419&lt;2,実施計画様式!AF419&lt;&gt;""),"error",""))</f>
        <v/>
      </c>
      <c r="CB419" s="282" t="str">
        <f>IF(F419="","",IF(AND(分岐管理シート!D419=1,分岐管理シート!AG419&gt;0,分岐管理シート!AG419&lt;24),"","error"))</f>
        <v/>
      </c>
      <c r="CC419" s="283"/>
      <c r="CD419" s="283" t="str">
        <f>IF(F419="","",IF(OR(分岐管理シート!AI419&lt;14,分岐管理シート!AI419&gt;25,分岐管理シート!AI419&gt;分岐管理シート!AJ419,分岐管理シート!AI419&gt;分岐管理シート!AK419),"error",""))</f>
        <v/>
      </c>
      <c r="CE419" s="283" t="str">
        <f>IF(F419="","",IF(OR(分岐管理シート!AJ419&lt;14,分岐管理シート!AJ419&gt;25,分岐管理シート!AJ419&lt;分岐管理シート!AI419,分岐管理シート!AJ419&gt;分岐管理シート!AK419),"error",""))</f>
        <v/>
      </c>
      <c r="CF419" s="282" t="str">
        <f>IF(F419="","",IF(OR(分岐管理シート!AK419&lt;14,分岐管理シート!AK419&gt;26,分岐管理シート!AK419&lt;分岐管理シート!AI419,分岐管理シート!AK419&lt;分岐管理シート!AJ419),"error",""))</f>
        <v/>
      </c>
      <c r="CG419" s="283" t="str">
        <f>IF(F419="","",IF(AND(AD419="－",分岐管理シート!AK419&gt;25),"error",""))</f>
        <v/>
      </c>
      <c r="CH419" s="283"/>
      <c r="CI419" s="278" t="str">
        <f>IF(F419="","",IF(分岐管理シート!AM419&lt;1,"error",""))</f>
        <v/>
      </c>
      <c r="CJ419" s="283" t="str">
        <f>IF(F419="","",IF(分岐管理シート!AN419&lt;1,"error",""))</f>
        <v/>
      </c>
      <c r="CK419" s="287" t="str">
        <f t="shared" si="63"/>
        <v/>
      </c>
      <c r="CL419" s="283" t="str">
        <f>IF(F419="","",IF(AND(SUM(分岐管理シート!AO419:AR419)&gt;180,分岐管理シート!AS419&lt;1),"error",""))</f>
        <v/>
      </c>
      <c r="CM419" s="283" t="str">
        <f>IF(F419="","",IF(AND(分岐管理シート!D419=1,分岐管理シート!BB419&gt;0,分岐管理シート!BB419&lt;7),"","error"))</f>
        <v/>
      </c>
      <c r="CN419" s="286"/>
      <c r="CO419" s="283" t="str">
        <f>IF(分岐管理シート!BP419=0,"","error")</f>
        <v/>
      </c>
      <c r="CP419" s="340" t="str">
        <f>IF(AND(F419="",SUM(分岐管理シート!D419:BB419)&gt;0),"error","")</f>
        <v/>
      </c>
    </row>
    <row r="420" spans="1:94" ht="55.05" customHeight="1">
      <c r="A420" s="29"/>
      <c r="B420" s="30"/>
      <c r="C420" s="130">
        <v>348</v>
      </c>
      <c r="D420" s="386"/>
      <c r="E420" s="386"/>
      <c r="F420" s="174"/>
      <c r="G420" s="174"/>
      <c r="H420" s="173"/>
      <c r="I420" s="174"/>
      <c r="J420" s="173"/>
      <c r="K420" s="174"/>
      <c r="L420" s="174"/>
      <c r="M420" s="174"/>
      <c r="N420" s="387"/>
      <c r="O420" s="174"/>
      <c r="P420" s="174"/>
      <c r="Q420" s="388"/>
      <c r="R420" s="389">
        <f t="shared" si="55"/>
        <v>0</v>
      </c>
      <c r="S420" s="390">
        <f t="shared" si="65"/>
        <v>0</v>
      </c>
      <c r="T420" s="391"/>
      <c r="U420" s="458"/>
      <c r="V420" s="458"/>
      <c r="W420" s="458"/>
      <c r="X420" s="458"/>
      <c r="Y420" s="391"/>
      <c r="Z420" s="391"/>
      <c r="AA420" s="173"/>
      <c r="AB420" s="174"/>
      <c r="AC420" s="392"/>
      <c r="AD420" s="392"/>
      <c r="AE420" s="392"/>
      <c r="AF420" s="393"/>
      <c r="AG420" s="393"/>
      <c r="AH420" s="393"/>
      <c r="AI420" s="173"/>
      <c r="AJ420" s="173"/>
      <c r="AK420" s="173"/>
      <c r="AL420" s="394"/>
      <c r="AM420" s="173"/>
      <c r="AN420" s="173"/>
      <c r="AO420" s="387"/>
      <c r="AP420" s="174"/>
      <c r="AQ420" s="174"/>
      <c r="AR420" s="174"/>
      <c r="AS420" s="395"/>
      <c r="AT420" s="396"/>
      <c r="AU420" s="396"/>
      <c r="AV420" s="396"/>
      <c r="AW420" s="396"/>
      <c r="AX420" s="396"/>
      <c r="AY420" s="396"/>
      <c r="AZ420" s="396"/>
      <c r="BA420" s="396"/>
      <c r="BB420" s="397"/>
      <c r="BC420" s="395"/>
      <c r="BD420" s="395"/>
      <c r="BE420" s="281" t="str">
        <f>IF(F420="","",IF(分岐管理シート!D420=1,"","error"))</f>
        <v/>
      </c>
      <c r="BF420" s="282" t="str">
        <f>IF(F420="","",IF(分岐管理シート!E420&gt;0,"","error"))</f>
        <v/>
      </c>
      <c r="BG420" s="283" t="str">
        <f>IF(F420="","",IF(分岐管理シート!G420=0,"error",""))</f>
        <v/>
      </c>
      <c r="BH420" s="283" t="str">
        <f>IF(F420="","",IF(分岐管理シート!H420=0,"error",""))</f>
        <v/>
      </c>
      <c r="BI420" s="284" t="str">
        <f>IF(F420="","",IF(分岐管理シート!I420=2,"","error"))</f>
        <v/>
      </c>
      <c r="BJ420" s="283" t="str">
        <f t="shared" si="56"/>
        <v/>
      </c>
      <c r="BK420" s="283" t="str">
        <f t="shared" si="57"/>
        <v/>
      </c>
      <c r="BL420" s="283" t="str">
        <f>IF(F420="","",IF(AND(分岐管理シート!D420=1,分岐管理シート!K420=1),"","error"))</f>
        <v/>
      </c>
      <c r="BM420" s="281" t="str">
        <f>IF(F420="","",IF(分岐管理シート!L420=2,"","error"))</f>
        <v/>
      </c>
      <c r="BN420" s="283" t="str">
        <f>IF(F420="","",IF(分岐管理シート!M420&lt;1,"error",""))</f>
        <v/>
      </c>
      <c r="BO420" s="283" t="str">
        <f>IF(F420="","",IF(AND(D420="R7_補正",分岐管理シート!M420&lt;12,分岐管理シート!M420&gt;0),"","error"))</f>
        <v/>
      </c>
      <c r="BP420" s="283" t="str">
        <f>IF(AND(分岐管理シート!M420&lt;&gt;1,SUM(分岐管理シート!N420:P420)&gt;0),"error","")</f>
        <v/>
      </c>
      <c r="BQ420" s="282" t="str">
        <f>IF(OR(AND(分岐管理シート!N420=0,OR(分岐管理シート!O420&lt;&gt;0,分岐管理シート!P420&lt;&gt;0)),AND(分岐管理シート!O420=0,分岐管理シート!P420&lt;&gt;0)),"error","")</f>
        <v/>
      </c>
      <c r="BR420" s="285" t="str" cm="1">
        <f t="array" ref="BR420">IF(SUMPRODUCT(COUNTIF(N420:P420,N420:P420))&gt;COUNTA(N420:P420),"error","")</f>
        <v/>
      </c>
      <c r="BS420" s="283" t="str">
        <f t="shared" si="58"/>
        <v/>
      </c>
      <c r="BT420" s="283" t="str">
        <f t="shared" si="59"/>
        <v/>
      </c>
      <c r="BU420" s="283" t="str">
        <f t="shared" si="60"/>
        <v/>
      </c>
      <c r="BV420" s="283" t="str">
        <f t="shared" si="61"/>
        <v/>
      </c>
      <c r="BW420" s="283" t="str">
        <f t="shared" si="64"/>
        <v/>
      </c>
      <c r="BX420" s="283" t="str">
        <f t="shared" si="62"/>
        <v/>
      </c>
      <c r="BY420" s="283" t="str">
        <f>IF(F420="","",IF(PRODUCT(分岐管理シート!AB420:'分岐管理シート'!AE420)=0,"error",""))</f>
        <v/>
      </c>
      <c r="BZ420" s="278" t="str">
        <f>IF(F420="","",IF(AND(AE420="○",分岐管理シート!AF420=0),"error",""))</f>
        <v/>
      </c>
      <c r="CA420" s="283" t="str">
        <f>IF(F420="","",IF(AND(分岐管理シート!AE420&lt;2,実施計画様式!AF420&lt;&gt;""),"error",""))</f>
        <v/>
      </c>
      <c r="CB420" s="282" t="str">
        <f>IF(F420="","",IF(AND(分岐管理シート!D420=1,分岐管理シート!AG420&gt;0,分岐管理シート!AG420&lt;24),"","error"))</f>
        <v/>
      </c>
      <c r="CC420" s="283"/>
      <c r="CD420" s="283" t="str">
        <f>IF(F420="","",IF(OR(分岐管理シート!AI420&lt;14,分岐管理シート!AI420&gt;25,分岐管理シート!AI420&gt;分岐管理シート!AJ420,分岐管理シート!AI420&gt;分岐管理シート!AK420),"error",""))</f>
        <v/>
      </c>
      <c r="CE420" s="283" t="str">
        <f>IF(F420="","",IF(OR(分岐管理シート!AJ420&lt;14,分岐管理シート!AJ420&gt;25,分岐管理シート!AJ420&lt;分岐管理シート!AI420,分岐管理シート!AJ420&gt;分岐管理シート!AK420),"error",""))</f>
        <v/>
      </c>
      <c r="CF420" s="282" t="str">
        <f>IF(F420="","",IF(OR(分岐管理シート!AK420&lt;14,分岐管理シート!AK420&gt;26,分岐管理シート!AK420&lt;分岐管理シート!AI420,分岐管理シート!AK420&lt;分岐管理シート!AJ420),"error",""))</f>
        <v/>
      </c>
      <c r="CG420" s="283" t="str">
        <f>IF(F420="","",IF(AND(AD420="－",分岐管理シート!AK420&gt;25),"error",""))</f>
        <v/>
      </c>
      <c r="CH420" s="283"/>
      <c r="CI420" s="278" t="str">
        <f>IF(F420="","",IF(分岐管理シート!AM420&lt;1,"error",""))</f>
        <v/>
      </c>
      <c r="CJ420" s="283" t="str">
        <f>IF(F420="","",IF(分岐管理シート!AN420&lt;1,"error",""))</f>
        <v/>
      </c>
      <c r="CK420" s="287" t="str">
        <f t="shared" si="63"/>
        <v/>
      </c>
      <c r="CL420" s="283" t="str">
        <f>IF(F420="","",IF(AND(SUM(分岐管理シート!AO420:AR420)&gt;180,分岐管理シート!AS420&lt;1),"error",""))</f>
        <v/>
      </c>
      <c r="CM420" s="283" t="str">
        <f>IF(F420="","",IF(AND(分岐管理シート!D420=1,分岐管理シート!BB420&gt;0,分岐管理シート!BB420&lt;7),"","error"))</f>
        <v/>
      </c>
      <c r="CN420" s="286"/>
      <c r="CO420" s="283" t="str">
        <f>IF(分岐管理シート!BP420=0,"","error")</f>
        <v/>
      </c>
      <c r="CP420" s="340" t="str">
        <f>IF(AND(F420="",SUM(分岐管理シート!D420:BB420)&gt;0),"error","")</f>
        <v/>
      </c>
    </row>
    <row r="421" spans="1:94" ht="55.05" customHeight="1">
      <c r="A421" s="29"/>
      <c r="B421" s="30"/>
      <c r="C421" s="130">
        <v>349</v>
      </c>
      <c r="D421" s="386"/>
      <c r="E421" s="386"/>
      <c r="F421" s="174"/>
      <c r="G421" s="174"/>
      <c r="H421" s="173"/>
      <c r="I421" s="174"/>
      <c r="J421" s="173"/>
      <c r="K421" s="174"/>
      <c r="L421" s="174"/>
      <c r="M421" s="174"/>
      <c r="N421" s="387"/>
      <c r="O421" s="174"/>
      <c r="P421" s="398"/>
      <c r="Q421" s="388"/>
      <c r="R421" s="389">
        <f t="shared" si="55"/>
        <v>0</v>
      </c>
      <c r="S421" s="390">
        <f t="shared" si="65"/>
        <v>0</v>
      </c>
      <c r="T421" s="391"/>
      <c r="U421" s="458"/>
      <c r="V421" s="458"/>
      <c r="W421" s="458"/>
      <c r="X421" s="458"/>
      <c r="Y421" s="391"/>
      <c r="Z421" s="391"/>
      <c r="AA421" s="173"/>
      <c r="AB421" s="174"/>
      <c r="AC421" s="392"/>
      <c r="AD421" s="392"/>
      <c r="AE421" s="392"/>
      <c r="AF421" s="393"/>
      <c r="AG421" s="393"/>
      <c r="AH421" s="393"/>
      <c r="AI421" s="173"/>
      <c r="AJ421" s="173"/>
      <c r="AK421" s="173"/>
      <c r="AL421" s="394"/>
      <c r="AM421" s="173"/>
      <c r="AN421" s="173"/>
      <c r="AO421" s="387"/>
      <c r="AP421" s="174"/>
      <c r="AQ421" s="174"/>
      <c r="AR421" s="174"/>
      <c r="AS421" s="395"/>
      <c r="AT421" s="396"/>
      <c r="AU421" s="396"/>
      <c r="AV421" s="396"/>
      <c r="AW421" s="396"/>
      <c r="AX421" s="396"/>
      <c r="AY421" s="396"/>
      <c r="AZ421" s="396"/>
      <c r="BA421" s="396"/>
      <c r="BB421" s="397"/>
      <c r="BC421" s="395"/>
      <c r="BD421" s="395"/>
      <c r="BE421" s="281" t="str">
        <f>IF(F421="","",IF(分岐管理シート!D421=1,"","error"))</f>
        <v/>
      </c>
      <c r="BF421" s="282" t="str">
        <f>IF(F421="","",IF(分岐管理シート!E421&gt;0,"","error"))</f>
        <v/>
      </c>
      <c r="BG421" s="283" t="str">
        <f>IF(F421="","",IF(分岐管理シート!G421=0,"error",""))</f>
        <v/>
      </c>
      <c r="BH421" s="283" t="str">
        <f>IF(F421="","",IF(分岐管理シート!H421=0,"error",""))</f>
        <v/>
      </c>
      <c r="BI421" s="284" t="str">
        <f>IF(F421="","",IF(分岐管理シート!I421=2,"","error"))</f>
        <v/>
      </c>
      <c r="BJ421" s="283" t="str">
        <f t="shared" si="56"/>
        <v/>
      </c>
      <c r="BK421" s="283" t="str">
        <f t="shared" si="57"/>
        <v/>
      </c>
      <c r="BL421" s="283" t="str">
        <f>IF(F421="","",IF(AND(分岐管理シート!D421=1,分岐管理シート!K421=1),"","error"))</f>
        <v/>
      </c>
      <c r="BM421" s="281" t="str">
        <f>IF(F421="","",IF(分岐管理シート!L421=2,"","error"))</f>
        <v/>
      </c>
      <c r="BN421" s="283" t="str">
        <f>IF(F421="","",IF(分岐管理シート!M421&lt;1,"error",""))</f>
        <v/>
      </c>
      <c r="BO421" s="283" t="str">
        <f>IF(F421="","",IF(AND(D421="R7_補正",分岐管理シート!M421&lt;12,分岐管理シート!M421&gt;0),"","error"))</f>
        <v/>
      </c>
      <c r="BP421" s="283" t="str">
        <f>IF(AND(分岐管理シート!M421&lt;&gt;1,SUM(分岐管理シート!N421:P421)&gt;0),"error","")</f>
        <v/>
      </c>
      <c r="BQ421" s="282" t="str">
        <f>IF(OR(AND(分岐管理シート!N421=0,OR(分岐管理シート!O421&lt;&gt;0,分岐管理シート!P421&lt;&gt;0)),AND(分岐管理シート!O421=0,分岐管理シート!P421&lt;&gt;0)),"error","")</f>
        <v/>
      </c>
      <c r="BR421" s="285" t="str" cm="1">
        <f t="array" ref="BR421">IF(SUMPRODUCT(COUNTIF(N421:P421,N421:P421))&gt;COUNTA(N421:P421),"error","")</f>
        <v/>
      </c>
      <c r="BS421" s="283" t="str">
        <f t="shared" si="58"/>
        <v/>
      </c>
      <c r="BT421" s="283" t="str">
        <f t="shared" si="59"/>
        <v/>
      </c>
      <c r="BU421" s="283" t="str">
        <f t="shared" si="60"/>
        <v/>
      </c>
      <c r="BV421" s="283" t="str">
        <f t="shared" si="61"/>
        <v/>
      </c>
      <c r="BW421" s="283" t="str">
        <f t="shared" si="64"/>
        <v/>
      </c>
      <c r="BX421" s="283" t="str">
        <f t="shared" si="62"/>
        <v/>
      </c>
      <c r="BY421" s="283" t="str">
        <f>IF(F421="","",IF(PRODUCT(分岐管理シート!AB421:'分岐管理シート'!AE421)=0,"error",""))</f>
        <v/>
      </c>
      <c r="BZ421" s="278" t="str">
        <f>IF(F421="","",IF(AND(AE421="○",分岐管理シート!AF421=0),"error",""))</f>
        <v/>
      </c>
      <c r="CA421" s="283" t="str">
        <f>IF(F421="","",IF(AND(分岐管理シート!AE421&lt;2,実施計画様式!AF421&lt;&gt;""),"error",""))</f>
        <v/>
      </c>
      <c r="CB421" s="282" t="str">
        <f>IF(F421="","",IF(AND(分岐管理シート!D421=1,分岐管理シート!AG421&gt;0,分岐管理シート!AG421&lt;24),"","error"))</f>
        <v/>
      </c>
      <c r="CC421" s="283"/>
      <c r="CD421" s="283" t="str">
        <f>IF(F421="","",IF(OR(分岐管理シート!AI421&lt;14,分岐管理シート!AI421&gt;25,分岐管理シート!AI421&gt;分岐管理シート!AJ421,分岐管理シート!AI421&gt;分岐管理シート!AK421),"error",""))</f>
        <v/>
      </c>
      <c r="CE421" s="283" t="str">
        <f>IF(F421="","",IF(OR(分岐管理シート!AJ421&lt;14,分岐管理シート!AJ421&gt;25,分岐管理シート!AJ421&lt;分岐管理シート!AI421,分岐管理シート!AJ421&gt;分岐管理シート!AK421),"error",""))</f>
        <v/>
      </c>
      <c r="CF421" s="282" t="str">
        <f>IF(F421="","",IF(OR(分岐管理シート!AK421&lt;14,分岐管理シート!AK421&gt;26,分岐管理シート!AK421&lt;分岐管理シート!AI421,分岐管理シート!AK421&lt;分岐管理シート!AJ421),"error",""))</f>
        <v/>
      </c>
      <c r="CG421" s="283" t="str">
        <f>IF(F421="","",IF(AND(AD421="－",分岐管理シート!AK421&gt;25),"error",""))</f>
        <v/>
      </c>
      <c r="CH421" s="283"/>
      <c r="CI421" s="278" t="str">
        <f>IF(F421="","",IF(分岐管理シート!AM421&lt;1,"error",""))</f>
        <v/>
      </c>
      <c r="CJ421" s="283" t="str">
        <f>IF(F421="","",IF(分岐管理シート!AN421&lt;1,"error",""))</f>
        <v/>
      </c>
      <c r="CK421" s="287" t="str">
        <f t="shared" si="63"/>
        <v/>
      </c>
      <c r="CL421" s="283" t="str">
        <f>IF(F421="","",IF(AND(SUM(分岐管理シート!AO421:AR421)&gt;180,分岐管理シート!AS421&lt;1),"error",""))</f>
        <v/>
      </c>
      <c r="CM421" s="283" t="str">
        <f>IF(F421="","",IF(AND(分岐管理シート!D421=1,分岐管理シート!BB421&gt;0,分岐管理シート!BB421&lt;7),"","error"))</f>
        <v/>
      </c>
      <c r="CN421" s="286"/>
      <c r="CO421" s="283" t="str">
        <f>IF(分岐管理シート!BP421=0,"","error")</f>
        <v/>
      </c>
      <c r="CP421" s="340" t="str">
        <f>IF(AND(F421="",SUM(分岐管理シート!D421:BB421)&gt;0),"error","")</f>
        <v/>
      </c>
    </row>
    <row r="422" spans="1:94" ht="55.05" customHeight="1">
      <c r="A422" s="29"/>
      <c r="B422" s="30"/>
      <c r="C422" s="130">
        <v>350</v>
      </c>
      <c r="D422" s="386"/>
      <c r="E422" s="386"/>
      <c r="F422" s="174"/>
      <c r="G422" s="174"/>
      <c r="H422" s="173"/>
      <c r="I422" s="174"/>
      <c r="J422" s="173"/>
      <c r="K422" s="174"/>
      <c r="L422" s="174"/>
      <c r="M422" s="174"/>
      <c r="N422" s="387"/>
      <c r="O422" s="174"/>
      <c r="P422" s="174"/>
      <c r="Q422" s="388"/>
      <c r="R422" s="389">
        <f t="shared" si="55"/>
        <v>0</v>
      </c>
      <c r="S422" s="390">
        <f t="shared" si="65"/>
        <v>0</v>
      </c>
      <c r="T422" s="391"/>
      <c r="U422" s="458"/>
      <c r="V422" s="458"/>
      <c r="W422" s="458"/>
      <c r="X422" s="458"/>
      <c r="Y422" s="391"/>
      <c r="Z422" s="391"/>
      <c r="AA422" s="173"/>
      <c r="AB422" s="174"/>
      <c r="AC422" s="392"/>
      <c r="AD422" s="392"/>
      <c r="AE422" s="392"/>
      <c r="AF422" s="393"/>
      <c r="AG422" s="393"/>
      <c r="AH422" s="393"/>
      <c r="AI422" s="173"/>
      <c r="AJ422" s="173"/>
      <c r="AK422" s="173"/>
      <c r="AL422" s="394"/>
      <c r="AM422" s="173"/>
      <c r="AN422" s="173"/>
      <c r="AO422" s="387"/>
      <c r="AP422" s="174"/>
      <c r="AQ422" s="174"/>
      <c r="AR422" s="174"/>
      <c r="AS422" s="395"/>
      <c r="AT422" s="396"/>
      <c r="AU422" s="396"/>
      <c r="AV422" s="396"/>
      <c r="AW422" s="396"/>
      <c r="AX422" s="396"/>
      <c r="AY422" s="396"/>
      <c r="AZ422" s="396"/>
      <c r="BA422" s="396"/>
      <c r="BB422" s="397"/>
      <c r="BC422" s="395"/>
      <c r="BD422" s="395"/>
      <c r="BE422" s="281" t="str">
        <f>IF(F422="","",IF(分岐管理シート!D422=1,"","error"))</f>
        <v/>
      </c>
      <c r="BF422" s="282" t="str">
        <f>IF(F422="","",IF(分岐管理シート!E422&gt;0,"","error"))</f>
        <v/>
      </c>
      <c r="BG422" s="283" t="str">
        <f>IF(F422="","",IF(分岐管理シート!G422=0,"error",""))</f>
        <v/>
      </c>
      <c r="BH422" s="283" t="str">
        <f>IF(F422="","",IF(分岐管理シート!H422=0,"error",""))</f>
        <v/>
      </c>
      <c r="BI422" s="284" t="str">
        <f>IF(F422="","",IF(分岐管理シート!I422=2,"","error"))</f>
        <v/>
      </c>
      <c r="BJ422" s="283" t="str">
        <f t="shared" si="56"/>
        <v/>
      </c>
      <c r="BK422" s="283" t="str">
        <f t="shared" si="57"/>
        <v/>
      </c>
      <c r="BL422" s="283" t="str">
        <f>IF(F422="","",IF(AND(分岐管理シート!D422=1,分岐管理シート!K422=1),"","error"))</f>
        <v/>
      </c>
      <c r="BM422" s="281" t="str">
        <f>IF(F422="","",IF(分岐管理シート!L422=2,"","error"))</f>
        <v/>
      </c>
      <c r="BN422" s="283" t="str">
        <f>IF(F422="","",IF(分岐管理シート!M422&lt;1,"error",""))</f>
        <v/>
      </c>
      <c r="BO422" s="283" t="str">
        <f>IF(F422="","",IF(AND(D422="R7_補正",分岐管理シート!M422&lt;12,分岐管理シート!M422&gt;0),"","error"))</f>
        <v/>
      </c>
      <c r="BP422" s="283" t="str">
        <f>IF(AND(分岐管理シート!M422&lt;&gt;1,SUM(分岐管理シート!N422:P422)&gt;0),"error","")</f>
        <v/>
      </c>
      <c r="BQ422" s="282" t="str">
        <f>IF(OR(AND(分岐管理シート!N422=0,OR(分岐管理シート!O422&lt;&gt;0,分岐管理シート!P422&lt;&gt;0)),AND(分岐管理シート!O422=0,分岐管理シート!P422&lt;&gt;0)),"error","")</f>
        <v/>
      </c>
      <c r="BR422" s="285" t="str" cm="1">
        <f t="array" ref="BR422">IF(SUMPRODUCT(COUNTIF(N422:P422,N422:P422))&gt;COUNTA(N422:P422),"error","")</f>
        <v/>
      </c>
      <c r="BS422" s="283" t="str">
        <f t="shared" si="58"/>
        <v/>
      </c>
      <c r="BT422" s="283" t="str">
        <f t="shared" si="59"/>
        <v/>
      </c>
      <c r="BU422" s="283" t="str">
        <f t="shared" si="60"/>
        <v/>
      </c>
      <c r="BV422" s="283" t="str">
        <f t="shared" si="61"/>
        <v/>
      </c>
      <c r="BW422" s="283" t="str">
        <f t="shared" si="64"/>
        <v/>
      </c>
      <c r="BX422" s="283" t="str">
        <f t="shared" si="62"/>
        <v/>
      </c>
      <c r="BY422" s="283" t="str">
        <f>IF(F422="","",IF(PRODUCT(分岐管理シート!AB422:'分岐管理シート'!AE422)=0,"error",""))</f>
        <v/>
      </c>
      <c r="BZ422" s="278" t="str">
        <f>IF(F422="","",IF(AND(AE422="○",分岐管理シート!AF422=0),"error",""))</f>
        <v/>
      </c>
      <c r="CA422" s="283" t="str">
        <f>IF(F422="","",IF(AND(分岐管理シート!AE422&lt;2,実施計画様式!AF422&lt;&gt;""),"error",""))</f>
        <v/>
      </c>
      <c r="CB422" s="282" t="str">
        <f>IF(F422="","",IF(AND(分岐管理シート!D422=1,分岐管理シート!AG422&gt;0,分岐管理シート!AG422&lt;24),"","error"))</f>
        <v/>
      </c>
      <c r="CC422" s="283"/>
      <c r="CD422" s="283" t="str">
        <f>IF(F422="","",IF(OR(分岐管理シート!AI422&lt;14,分岐管理シート!AI422&gt;25,分岐管理シート!AI422&gt;分岐管理シート!AJ422,分岐管理シート!AI422&gt;分岐管理シート!AK422),"error",""))</f>
        <v/>
      </c>
      <c r="CE422" s="283" t="str">
        <f>IF(F422="","",IF(OR(分岐管理シート!AJ422&lt;14,分岐管理シート!AJ422&gt;25,分岐管理シート!AJ422&lt;分岐管理シート!AI422,分岐管理シート!AJ422&gt;分岐管理シート!AK422),"error",""))</f>
        <v/>
      </c>
      <c r="CF422" s="282" t="str">
        <f>IF(F422="","",IF(OR(分岐管理シート!AK422&lt;14,分岐管理シート!AK422&gt;26,分岐管理シート!AK422&lt;分岐管理シート!AI422,分岐管理シート!AK422&lt;分岐管理シート!AJ422),"error",""))</f>
        <v/>
      </c>
      <c r="CG422" s="283" t="str">
        <f>IF(F422="","",IF(AND(AD422="－",分岐管理シート!AK422&gt;25),"error",""))</f>
        <v/>
      </c>
      <c r="CH422" s="283"/>
      <c r="CI422" s="278" t="str">
        <f>IF(F422="","",IF(分岐管理シート!AM422&lt;1,"error",""))</f>
        <v/>
      </c>
      <c r="CJ422" s="283" t="str">
        <f>IF(F422="","",IF(分岐管理シート!AN422&lt;1,"error",""))</f>
        <v/>
      </c>
      <c r="CK422" s="287" t="str">
        <f t="shared" si="63"/>
        <v/>
      </c>
      <c r="CL422" s="283" t="str">
        <f>IF(F422="","",IF(AND(SUM(分岐管理シート!AO422:AR422)&gt;180,分岐管理シート!AS422&lt;1),"error",""))</f>
        <v/>
      </c>
      <c r="CM422" s="283" t="str">
        <f>IF(F422="","",IF(AND(分岐管理シート!D422=1,分岐管理シート!BB422&gt;0,分岐管理シート!BB422&lt;7),"","error"))</f>
        <v/>
      </c>
      <c r="CN422" s="286"/>
      <c r="CO422" s="283" t="str">
        <f>IF(分岐管理シート!BP422=0,"","error")</f>
        <v/>
      </c>
      <c r="CP422" s="340" t="str">
        <f>IF(AND(F422="",SUM(分岐管理シート!D422:BB422)&gt;0),"error","")</f>
        <v/>
      </c>
    </row>
    <row r="423" spans="1:94" ht="55.05" customHeight="1">
      <c r="A423" s="29"/>
      <c r="B423" s="30"/>
      <c r="C423" s="130">
        <v>351</v>
      </c>
      <c r="D423" s="386"/>
      <c r="E423" s="386"/>
      <c r="F423" s="174"/>
      <c r="G423" s="174"/>
      <c r="H423" s="173"/>
      <c r="I423" s="174"/>
      <c r="J423" s="173"/>
      <c r="K423" s="174"/>
      <c r="L423" s="174"/>
      <c r="M423" s="174"/>
      <c r="N423" s="387"/>
      <c r="O423" s="174"/>
      <c r="P423" s="174"/>
      <c r="Q423" s="388"/>
      <c r="R423" s="389">
        <f t="shared" si="55"/>
        <v>0</v>
      </c>
      <c r="S423" s="390">
        <f t="shared" si="65"/>
        <v>0</v>
      </c>
      <c r="T423" s="391"/>
      <c r="U423" s="458"/>
      <c r="V423" s="458"/>
      <c r="W423" s="458"/>
      <c r="X423" s="458"/>
      <c r="Y423" s="391"/>
      <c r="Z423" s="391"/>
      <c r="AA423" s="173"/>
      <c r="AB423" s="174"/>
      <c r="AC423" s="392"/>
      <c r="AD423" s="392"/>
      <c r="AE423" s="392"/>
      <c r="AF423" s="393"/>
      <c r="AG423" s="393"/>
      <c r="AH423" s="393"/>
      <c r="AI423" s="173"/>
      <c r="AJ423" s="173"/>
      <c r="AK423" s="173"/>
      <c r="AL423" s="394"/>
      <c r="AM423" s="173"/>
      <c r="AN423" s="173"/>
      <c r="AO423" s="387"/>
      <c r="AP423" s="174"/>
      <c r="AQ423" s="174"/>
      <c r="AR423" s="174"/>
      <c r="AS423" s="395"/>
      <c r="AT423" s="396"/>
      <c r="AU423" s="396"/>
      <c r="AV423" s="396"/>
      <c r="AW423" s="396"/>
      <c r="AX423" s="396"/>
      <c r="AY423" s="396"/>
      <c r="AZ423" s="396"/>
      <c r="BA423" s="396"/>
      <c r="BB423" s="397"/>
      <c r="BC423" s="395"/>
      <c r="BD423" s="395"/>
      <c r="BE423" s="281" t="str">
        <f>IF(F423="","",IF(分岐管理シート!D423=1,"","error"))</f>
        <v/>
      </c>
      <c r="BF423" s="282" t="str">
        <f>IF(F423="","",IF(分岐管理シート!E423&gt;0,"","error"))</f>
        <v/>
      </c>
      <c r="BG423" s="283" t="str">
        <f>IF(F423="","",IF(分岐管理シート!G423=0,"error",""))</f>
        <v/>
      </c>
      <c r="BH423" s="283" t="str">
        <f>IF(F423="","",IF(分岐管理シート!H423=0,"error",""))</f>
        <v/>
      </c>
      <c r="BI423" s="284" t="str">
        <f>IF(F423="","",IF(分岐管理シート!I423=2,"","error"))</f>
        <v/>
      </c>
      <c r="BJ423" s="283" t="str">
        <f t="shared" si="56"/>
        <v/>
      </c>
      <c r="BK423" s="283" t="str">
        <f t="shared" si="57"/>
        <v/>
      </c>
      <c r="BL423" s="283" t="str">
        <f>IF(F423="","",IF(AND(分岐管理シート!D423=1,分岐管理シート!K423=1),"","error"))</f>
        <v/>
      </c>
      <c r="BM423" s="281" t="str">
        <f>IF(F423="","",IF(分岐管理シート!L423=2,"","error"))</f>
        <v/>
      </c>
      <c r="BN423" s="283" t="str">
        <f>IF(F423="","",IF(分岐管理シート!M423&lt;1,"error",""))</f>
        <v/>
      </c>
      <c r="BO423" s="283" t="str">
        <f>IF(F423="","",IF(AND(D423="R7_補正",分岐管理シート!M423&lt;12,分岐管理シート!M423&gt;0),"","error"))</f>
        <v/>
      </c>
      <c r="BP423" s="283" t="str">
        <f>IF(AND(分岐管理シート!M423&lt;&gt;1,SUM(分岐管理シート!N423:P423)&gt;0),"error","")</f>
        <v/>
      </c>
      <c r="BQ423" s="282" t="str">
        <f>IF(OR(AND(分岐管理シート!N423=0,OR(分岐管理シート!O423&lt;&gt;0,分岐管理シート!P423&lt;&gt;0)),AND(分岐管理シート!O423=0,分岐管理シート!P423&lt;&gt;0)),"error","")</f>
        <v/>
      </c>
      <c r="BR423" s="285" t="str" cm="1">
        <f t="array" ref="BR423">IF(SUMPRODUCT(COUNTIF(N423:P423,N423:P423))&gt;COUNTA(N423:P423),"error","")</f>
        <v/>
      </c>
      <c r="BS423" s="283" t="str">
        <f t="shared" si="58"/>
        <v/>
      </c>
      <c r="BT423" s="283" t="str">
        <f t="shared" si="59"/>
        <v/>
      </c>
      <c r="BU423" s="283" t="str">
        <f t="shared" si="60"/>
        <v/>
      </c>
      <c r="BV423" s="283" t="str">
        <f t="shared" si="61"/>
        <v/>
      </c>
      <c r="BW423" s="283" t="str">
        <f t="shared" si="64"/>
        <v/>
      </c>
      <c r="BX423" s="283" t="str">
        <f t="shared" si="62"/>
        <v/>
      </c>
      <c r="BY423" s="283" t="str">
        <f>IF(F423="","",IF(PRODUCT(分岐管理シート!AB423:'分岐管理シート'!AE423)=0,"error",""))</f>
        <v/>
      </c>
      <c r="BZ423" s="278" t="str">
        <f>IF(F423="","",IF(AND(AE423="○",分岐管理シート!AF423=0),"error",""))</f>
        <v/>
      </c>
      <c r="CA423" s="283" t="str">
        <f>IF(F423="","",IF(AND(分岐管理シート!AE423&lt;2,実施計画様式!AF423&lt;&gt;""),"error",""))</f>
        <v/>
      </c>
      <c r="CB423" s="282" t="str">
        <f>IF(F423="","",IF(AND(分岐管理シート!D423=1,分岐管理シート!AG423&gt;0,分岐管理シート!AG423&lt;24),"","error"))</f>
        <v/>
      </c>
      <c r="CC423" s="283"/>
      <c r="CD423" s="283" t="str">
        <f>IF(F423="","",IF(OR(分岐管理シート!AI423&lt;14,分岐管理シート!AI423&gt;25,分岐管理シート!AI423&gt;分岐管理シート!AJ423,分岐管理シート!AI423&gt;分岐管理シート!AK423),"error",""))</f>
        <v/>
      </c>
      <c r="CE423" s="283" t="str">
        <f>IF(F423="","",IF(OR(分岐管理シート!AJ423&lt;14,分岐管理シート!AJ423&gt;25,分岐管理シート!AJ423&lt;分岐管理シート!AI423,分岐管理シート!AJ423&gt;分岐管理シート!AK423),"error",""))</f>
        <v/>
      </c>
      <c r="CF423" s="282" t="str">
        <f>IF(F423="","",IF(OR(分岐管理シート!AK423&lt;14,分岐管理シート!AK423&gt;26,分岐管理シート!AK423&lt;分岐管理シート!AI423,分岐管理シート!AK423&lt;分岐管理シート!AJ423),"error",""))</f>
        <v/>
      </c>
      <c r="CG423" s="283" t="str">
        <f>IF(F423="","",IF(AND(AD423="－",分岐管理シート!AK423&gt;25),"error",""))</f>
        <v/>
      </c>
      <c r="CH423" s="283"/>
      <c r="CI423" s="278" t="str">
        <f>IF(F423="","",IF(分岐管理シート!AM423&lt;1,"error",""))</f>
        <v/>
      </c>
      <c r="CJ423" s="283" t="str">
        <f>IF(F423="","",IF(分岐管理シート!AN423&lt;1,"error",""))</f>
        <v/>
      </c>
      <c r="CK423" s="287" t="str">
        <f t="shared" si="63"/>
        <v/>
      </c>
      <c r="CL423" s="283" t="str">
        <f>IF(F423="","",IF(AND(SUM(分岐管理シート!AO423:AR423)&gt;180,分岐管理シート!AS423&lt;1),"error",""))</f>
        <v/>
      </c>
      <c r="CM423" s="283" t="str">
        <f>IF(F423="","",IF(AND(分岐管理シート!D423=1,分岐管理シート!BB423&gt;0,分岐管理シート!BB423&lt;7),"","error"))</f>
        <v/>
      </c>
      <c r="CN423" s="286"/>
      <c r="CO423" s="283" t="str">
        <f>IF(分岐管理シート!BP423=0,"","error")</f>
        <v/>
      </c>
      <c r="CP423" s="340" t="str">
        <f>IF(AND(F423="",SUM(分岐管理シート!D423:BB423)&gt;0),"error","")</f>
        <v/>
      </c>
    </row>
    <row r="424" spans="1:94" ht="55.05" customHeight="1">
      <c r="A424" s="29"/>
      <c r="B424" s="30"/>
      <c r="C424" s="130">
        <v>352</v>
      </c>
      <c r="D424" s="386"/>
      <c r="E424" s="386"/>
      <c r="F424" s="174"/>
      <c r="G424" s="174"/>
      <c r="H424" s="173"/>
      <c r="I424" s="174"/>
      <c r="J424" s="173"/>
      <c r="K424" s="174"/>
      <c r="L424" s="174"/>
      <c r="M424" s="174"/>
      <c r="N424" s="387"/>
      <c r="O424" s="174"/>
      <c r="P424" s="398"/>
      <c r="Q424" s="388"/>
      <c r="R424" s="389">
        <f t="shared" si="55"/>
        <v>0</v>
      </c>
      <c r="S424" s="390">
        <f t="shared" si="65"/>
        <v>0</v>
      </c>
      <c r="T424" s="391"/>
      <c r="U424" s="458"/>
      <c r="V424" s="458"/>
      <c r="W424" s="458"/>
      <c r="X424" s="458"/>
      <c r="Y424" s="391"/>
      <c r="Z424" s="391"/>
      <c r="AA424" s="173"/>
      <c r="AB424" s="174"/>
      <c r="AC424" s="392"/>
      <c r="AD424" s="392"/>
      <c r="AE424" s="392"/>
      <c r="AF424" s="393"/>
      <c r="AG424" s="393"/>
      <c r="AH424" s="393"/>
      <c r="AI424" s="173"/>
      <c r="AJ424" s="173"/>
      <c r="AK424" s="173"/>
      <c r="AL424" s="394"/>
      <c r="AM424" s="173"/>
      <c r="AN424" s="173"/>
      <c r="AO424" s="414"/>
      <c r="AP424" s="174"/>
      <c r="AQ424" s="174"/>
      <c r="AR424" s="174"/>
      <c r="AS424" s="395"/>
      <c r="AT424" s="396"/>
      <c r="AU424" s="396"/>
      <c r="AV424" s="396"/>
      <c r="AW424" s="396"/>
      <c r="AX424" s="396"/>
      <c r="AY424" s="396"/>
      <c r="AZ424" s="396"/>
      <c r="BA424" s="396"/>
      <c r="BB424" s="397"/>
      <c r="BC424" s="395"/>
      <c r="BD424" s="395"/>
      <c r="BE424" s="281" t="str">
        <f>IF(F424="","",IF(分岐管理シート!D424=1,"","error"))</f>
        <v/>
      </c>
      <c r="BF424" s="282" t="str">
        <f>IF(F424="","",IF(分岐管理シート!E424&gt;0,"","error"))</f>
        <v/>
      </c>
      <c r="BG424" s="283" t="str">
        <f>IF(F424="","",IF(分岐管理シート!G424=0,"error",""))</f>
        <v/>
      </c>
      <c r="BH424" s="283" t="str">
        <f>IF(F424="","",IF(分岐管理シート!H424=0,"error",""))</f>
        <v/>
      </c>
      <c r="BI424" s="284" t="str">
        <f>IF(F424="","",IF(分岐管理シート!I424=2,"","error"))</f>
        <v/>
      </c>
      <c r="BJ424" s="283" t="str">
        <f t="shared" si="56"/>
        <v/>
      </c>
      <c r="BK424" s="283" t="str">
        <f t="shared" si="57"/>
        <v/>
      </c>
      <c r="BL424" s="283" t="str">
        <f>IF(F424="","",IF(AND(分岐管理シート!D424=1,分岐管理シート!K424=1),"","error"))</f>
        <v/>
      </c>
      <c r="BM424" s="281" t="str">
        <f>IF(F424="","",IF(分岐管理シート!L424=2,"","error"))</f>
        <v/>
      </c>
      <c r="BN424" s="283" t="str">
        <f>IF(F424="","",IF(分岐管理シート!M424&lt;1,"error",""))</f>
        <v/>
      </c>
      <c r="BO424" s="283" t="str">
        <f>IF(F424="","",IF(AND(D424="R7_補正",分岐管理シート!M424&lt;12,分岐管理シート!M424&gt;0),"","error"))</f>
        <v/>
      </c>
      <c r="BP424" s="283" t="str">
        <f>IF(AND(分岐管理シート!M424&lt;&gt;1,SUM(分岐管理シート!N424:P424)&gt;0),"error","")</f>
        <v/>
      </c>
      <c r="BQ424" s="282" t="str">
        <f>IF(OR(AND(分岐管理シート!N424=0,OR(分岐管理シート!O424&lt;&gt;0,分岐管理シート!P424&lt;&gt;0)),AND(分岐管理シート!O424=0,分岐管理シート!P424&lt;&gt;0)),"error","")</f>
        <v/>
      </c>
      <c r="BR424" s="285" t="str" cm="1">
        <f t="array" ref="BR424">IF(SUMPRODUCT(COUNTIF(N424:P424,N424:P424))&gt;COUNTA(N424:P424),"error","")</f>
        <v/>
      </c>
      <c r="BS424" s="283" t="str">
        <f t="shared" si="58"/>
        <v/>
      </c>
      <c r="BT424" s="283" t="str">
        <f t="shared" si="59"/>
        <v/>
      </c>
      <c r="BU424" s="283" t="str">
        <f t="shared" si="60"/>
        <v/>
      </c>
      <c r="BV424" s="283" t="str">
        <f t="shared" si="61"/>
        <v/>
      </c>
      <c r="BW424" s="283" t="str">
        <f t="shared" si="64"/>
        <v/>
      </c>
      <c r="BX424" s="283" t="str">
        <f t="shared" si="62"/>
        <v/>
      </c>
      <c r="BY424" s="283" t="str">
        <f>IF(F424="","",IF(PRODUCT(分岐管理シート!AB424:'分岐管理シート'!AE424)=0,"error",""))</f>
        <v/>
      </c>
      <c r="BZ424" s="278" t="str">
        <f>IF(F424="","",IF(AND(AE424="○",分岐管理シート!AF424=0),"error",""))</f>
        <v/>
      </c>
      <c r="CA424" s="283" t="str">
        <f>IF(F424="","",IF(AND(分岐管理シート!AE424&lt;2,実施計画様式!AF424&lt;&gt;""),"error",""))</f>
        <v/>
      </c>
      <c r="CB424" s="282" t="str">
        <f>IF(F424="","",IF(AND(分岐管理シート!D424=1,分岐管理シート!AG424&gt;0,分岐管理シート!AG424&lt;24),"","error"))</f>
        <v/>
      </c>
      <c r="CC424" s="283"/>
      <c r="CD424" s="283" t="str">
        <f>IF(F424="","",IF(OR(分岐管理シート!AI424&lt;14,分岐管理シート!AI424&gt;25,分岐管理シート!AI424&gt;分岐管理シート!AJ424,分岐管理シート!AI424&gt;分岐管理シート!AK424),"error",""))</f>
        <v/>
      </c>
      <c r="CE424" s="283" t="str">
        <f>IF(F424="","",IF(OR(分岐管理シート!AJ424&lt;14,分岐管理シート!AJ424&gt;25,分岐管理シート!AJ424&lt;分岐管理シート!AI424,分岐管理シート!AJ424&gt;分岐管理シート!AK424),"error",""))</f>
        <v/>
      </c>
      <c r="CF424" s="282" t="str">
        <f>IF(F424="","",IF(OR(分岐管理シート!AK424&lt;14,分岐管理シート!AK424&gt;26,分岐管理シート!AK424&lt;分岐管理シート!AI424,分岐管理シート!AK424&lt;分岐管理シート!AJ424),"error",""))</f>
        <v/>
      </c>
      <c r="CG424" s="283" t="str">
        <f>IF(F424="","",IF(AND(AD424="－",分岐管理シート!AK424&gt;25),"error",""))</f>
        <v/>
      </c>
      <c r="CH424" s="283"/>
      <c r="CI424" s="278" t="str">
        <f>IF(F424="","",IF(分岐管理シート!AM424&lt;1,"error",""))</f>
        <v/>
      </c>
      <c r="CJ424" s="283" t="str">
        <f>IF(F424="","",IF(分岐管理シート!AN424&lt;1,"error",""))</f>
        <v/>
      </c>
      <c r="CK424" s="287" t="str">
        <f t="shared" si="63"/>
        <v/>
      </c>
      <c r="CL424" s="283" t="str">
        <f>IF(F424="","",IF(AND(SUM(分岐管理シート!AO424:AR424)&gt;180,分岐管理シート!AS424&lt;1),"error",""))</f>
        <v/>
      </c>
      <c r="CM424" s="283" t="str">
        <f>IF(F424="","",IF(AND(分岐管理シート!D424=1,分岐管理シート!BB424&gt;0,分岐管理シート!BB424&lt;7),"","error"))</f>
        <v/>
      </c>
      <c r="CN424" s="286"/>
      <c r="CO424" s="283" t="str">
        <f>IF(分岐管理シート!BP424=0,"","error")</f>
        <v/>
      </c>
      <c r="CP424" s="340" t="str">
        <f>IF(AND(F424="",SUM(分岐管理シート!D424:BB424)&gt;0),"error","")</f>
        <v/>
      </c>
    </row>
    <row r="425" spans="1:94" ht="55.05" customHeight="1">
      <c r="A425" s="29"/>
      <c r="B425" s="30"/>
      <c r="C425" s="130">
        <v>353</v>
      </c>
      <c r="D425" s="386"/>
      <c r="E425" s="386"/>
      <c r="F425" s="174"/>
      <c r="G425" s="174"/>
      <c r="H425" s="173"/>
      <c r="I425" s="174"/>
      <c r="J425" s="173"/>
      <c r="K425" s="174"/>
      <c r="L425" s="174"/>
      <c r="M425" s="174"/>
      <c r="N425" s="387"/>
      <c r="O425" s="174"/>
      <c r="P425" s="174"/>
      <c r="Q425" s="388"/>
      <c r="R425" s="389">
        <f t="shared" si="55"/>
        <v>0</v>
      </c>
      <c r="S425" s="390">
        <f t="shared" si="65"/>
        <v>0</v>
      </c>
      <c r="T425" s="391"/>
      <c r="U425" s="458"/>
      <c r="V425" s="458"/>
      <c r="W425" s="458"/>
      <c r="X425" s="458"/>
      <c r="Y425" s="391"/>
      <c r="Z425" s="391"/>
      <c r="AA425" s="173"/>
      <c r="AB425" s="174"/>
      <c r="AC425" s="392"/>
      <c r="AD425" s="392"/>
      <c r="AE425" s="392"/>
      <c r="AF425" s="393"/>
      <c r="AG425" s="393"/>
      <c r="AH425" s="393"/>
      <c r="AI425" s="173"/>
      <c r="AJ425" s="173"/>
      <c r="AK425" s="173"/>
      <c r="AL425" s="394"/>
      <c r="AM425" s="173"/>
      <c r="AN425" s="173"/>
      <c r="AO425" s="414"/>
      <c r="AP425" s="174"/>
      <c r="AQ425" s="174"/>
      <c r="AR425" s="174"/>
      <c r="AS425" s="395"/>
      <c r="AT425" s="396"/>
      <c r="AU425" s="396"/>
      <c r="AV425" s="396"/>
      <c r="AW425" s="396"/>
      <c r="AX425" s="396"/>
      <c r="AY425" s="396"/>
      <c r="AZ425" s="396"/>
      <c r="BA425" s="396"/>
      <c r="BB425" s="397"/>
      <c r="BC425" s="395"/>
      <c r="BD425" s="395"/>
      <c r="BE425" s="281" t="str">
        <f>IF(F425="","",IF(分岐管理シート!D425=1,"","error"))</f>
        <v/>
      </c>
      <c r="BF425" s="282" t="str">
        <f>IF(F425="","",IF(分岐管理シート!E425&gt;0,"","error"))</f>
        <v/>
      </c>
      <c r="BG425" s="283" t="str">
        <f>IF(F425="","",IF(分岐管理シート!G425=0,"error",""))</f>
        <v/>
      </c>
      <c r="BH425" s="283" t="str">
        <f>IF(F425="","",IF(分岐管理シート!H425=0,"error",""))</f>
        <v/>
      </c>
      <c r="BI425" s="284" t="str">
        <f>IF(F425="","",IF(分岐管理シート!I425=2,"","error"))</f>
        <v/>
      </c>
      <c r="BJ425" s="283" t="str">
        <f t="shared" si="56"/>
        <v/>
      </c>
      <c r="BK425" s="283" t="str">
        <f t="shared" si="57"/>
        <v/>
      </c>
      <c r="BL425" s="283" t="str">
        <f>IF(F425="","",IF(AND(分岐管理シート!D425=1,分岐管理シート!K425=1),"","error"))</f>
        <v/>
      </c>
      <c r="BM425" s="281" t="str">
        <f>IF(F425="","",IF(分岐管理シート!L425=2,"","error"))</f>
        <v/>
      </c>
      <c r="BN425" s="283" t="str">
        <f>IF(F425="","",IF(分岐管理シート!M425&lt;1,"error",""))</f>
        <v/>
      </c>
      <c r="BO425" s="283" t="str">
        <f>IF(F425="","",IF(AND(D425="R7_補正",分岐管理シート!M425&lt;12,分岐管理シート!M425&gt;0),"","error"))</f>
        <v/>
      </c>
      <c r="BP425" s="283" t="str">
        <f>IF(AND(分岐管理シート!M425&lt;&gt;1,SUM(分岐管理シート!N425:P425)&gt;0),"error","")</f>
        <v/>
      </c>
      <c r="BQ425" s="282" t="str">
        <f>IF(OR(AND(分岐管理シート!N425=0,OR(分岐管理シート!O425&lt;&gt;0,分岐管理シート!P425&lt;&gt;0)),AND(分岐管理シート!O425=0,分岐管理シート!P425&lt;&gt;0)),"error","")</f>
        <v/>
      </c>
      <c r="BR425" s="285" t="str" cm="1">
        <f t="array" ref="BR425">IF(SUMPRODUCT(COUNTIF(N425:P425,N425:P425))&gt;COUNTA(N425:P425),"error","")</f>
        <v/>
      </c>
      <c r="BS425" s="283" t="str">
        <f t="shared" si="58"/>
        <v/>
      </c>
      <c r="BT425" s="283" t="str">
        <f t="shared" si="59"/>
        <v/>
      </c>
      <c r="BU425" s="283" t="str">
        <f t="shared" si="60"/>
        <v/>
      </c>
      <c r="BV425" s="283" t="str">
        <f t="shared" si="61"/>
        <v/>
      </c>
      <c r="BW425" s="283" t="str">
        <f t="shared" si="64"/>
        <v/>
      </c>
      <c r="BX425" s="283" t="str">
        <f t="shared" si="62"/>
        <v/>
      </c>
      <c r="BY425" s="283" t="str">
        <f>IF(F425="","",IF(PRODUCT(分岐管理シート!AB425:'分岐管理シート'!AE425)=0,"error",""))</f>
        <v/>
      </c>
      <c r="BZ425" s="278" t="str">
        <f>IF(F425="","",IF(AND(AE425="○",分岐管理シート!AF425=0),"error",""))</f>
        <v/>
      </c>
      <c r="CA425" s="283" t="str">
        <f>IF(F425="","",IF(AND(分岐管理シート!AE425&lt;2,実施計画様式!AF425&lt;&gt;""),"error",""))</f>
        <v/>
      </c>
      <c r="CB425" s="282" t="str">
        <f>IF(F425="","",IF(AND(分岐管理シート!D425=1,分岐管理シート!AG425&gt;0,分岐管理シート!AG425&lt;24),"","error"))</f>
        <v/>
      </c>
      <c r="CC425" s="283"/>
      <c r="CD425" s="283" t="str">
        <f>IF(F425="","",IF(OR(分岐管理シート!AI425&lt;14,分岐管理シート!AI425&gt;25,分岐管理シート!AI425&gt;分岐管理シート!AJ425,分岐管理シート!AI425&gt;分岐管理シート!AK425),"error",""))</f>
        <v/>
      </c>
      <c r="CE425" s="283" t="str">
        <f>IF(F425="","",IF(OR(分岐管理シート!AJ425&lt;14,分岐管理シート!AJ425&gt;25,分岐管理シート!AJ425&lt;分岐管理シート!AI425,分岐管理シート!AJ425&gt;分岐管理シート!AK425),"error",""))</f>
        <v/>
      </c>
      <c r="CF425" s="282" t="str">
        <f>IF(F425="","",IF(OR(分岐管理シート!AK425&lt;14,分岐管理シート!AK425&gt;26,分岐管理シート!AK425&lt;分岐管理シート!AI425,分岐管理シート!AK425&lt;分岐管理シート!AJ425),"error",""))</f>
        <v/>
      </c>
      <c r="CG425" s="283" t="str">
        <f>IF(F425="","",IF(AND(AD425="－",分岐管理シート!AK425&gt;25),"error",""))</f>
        <v/>
      </c>
      <c r="CH425" s="283"/>
      <c r="CI425" s="278" t="str">
        <f>IF(F425="","",IF(分岐管理シート!AM425&lt;1,"error",""))</f>
        <v/>
      </c>
      <c r="CJ425" s="283" t="str">
        <f>IF(F425="","",IF(分岐管理シート!AN425&lt;1,"error",""))</f>
        <v/>
      </c>
      <c r="CK425" s="287" t="str">
        <f t="shared" si="63"/>
        <v/>
      </c>
      <c r="CL425" s="283" t="str">
        <f>IF(F425="","",IF(AND(SUM(分岐管理シート!AO425:AR425)&gt;180,分岐管理シート!AS425&lt;1),"error",""))</f>
        <v/>
      </c>
      <c r="CM425" s="283" t="str">
        <f>IF(F425="","",IF(AND(分岐管理シート!D425=1,分岐管理シート!BB425&gt;0,分岐管理シート!BB425&lt;7),"","error"))</f>
        <v/>
      </c>
      <c r="CN425" s="286"/>
      <c r="CO425" s="283" t="str">
        <f>IF(分岐管理シート!BP425=0,"","error")</f>
        <v/>
      </c>
      <c r="CP425" s="340" t="str">
        <f>IF(AND(F425="",SUM(分岐管理シート!D425:BB425)&gt;0),"error","")</f>
        <v/>
      </c>
    </row>
    <row r="426" spans="1:94" ht="55.05" customHeight="1">
      <c r="A426" s="29"/>
      <c r="B426" s="30"/>
      <c r="C426" s="130">
        <v>354</v>
      </c>
      <c r="D426" s="386"/>
      <c r="E426" s="386"/>
      <c r="F426" s="174"/>
      <c r="G426" s="174"/>
      <c r="H426" s="173"/>
      <c r="I426" s="174"/>
      <c r="J426" s="173"/>
      <c r="K426" s="174"/>
      <c r="L426" s="174"/>
      <c r="M426" s="174"/>
      <c r="N426" s="387"/>
      <c r="O426" s="174"/>
      <c r="P426" s="174"/>
      <c r="Q426" s="388"/>
      <c r="R426" s="389">
        <f t="shared" si="55"/>
        <v>0</v>
      </c>
      <c r="S426" s="390">
        <f t="shared" si="65"/>
        <v>0</v>
      </c>
      <c r="T426" s="391"/>
      <c r="U426" s="458"/>
      <c r="V426" s="458"/>
      <c r="W426" s="458"/>
      <c r="X426" s="458"/>
      <c r="Y426" s="391"/>
      <c r="Z426" s="391"/>
      <c r="AA426" s="173"/>
      <c r="AB426" s="174"/>
      <c r="AC426" s="392"/>
      <c r="AD426" s="392"/>
      <c r="AE426" s="392"/>
      <c r="AF426" s="393"/>
      <c r="AG426" s="393"/>
      <c r="AH426" s="393"/>
      <c r="AI426" s="173"/>
      <c r="AJ426" s="173"/>
      <c r="AK426" s="173"/>
      <c r="AL426" s="394"/>
      <c r="AM426" s="173"/>
      <c r="AN426" s="173"/>
      <c r="AO426" s="414"/>
      <c r="AP426" s="174"/>
      <c r="AQ426" s="174"/>
      <c r="AR426" s="174"/>
      <c r="AS426" s="395"/>
      <c r="AT426" s="396"/>
      <c r="AU426" s="396"/>
      <c r="AV426" s="396"/>
      <c r="AW426" s="396"/>
      <c r="AX426" s="396"/>
      <c r="AY426" s="396"/>
      <c r="AZ426" s="396"/>
      <c r="BA426" s="396"/>
      <c r="BB426" s="397"/>
      <c r="BC426" s="395"/>
      <c r="BD426" s="395"/>
      <c r="BE426" s="281" t="str">
        <f>IF(F426="","",IF(分岐管理シート!D426=1,"","error"))</f>
        <v/>
      </c>
      <c r="BF426" s="282" t="str">
        <f>IF(F426="","",IF(分岐管理シート!E426&gt;0,"","error"))</f>
        <v/>
      </c>
      <c r="BG426" s="283" t="str">
        <f>IF(F426="","",IF(分岐管理シート!G426=0,"error",""))</f>
        <v/>
      </c>
      <c r="BH426" s="283" t="str">
        <f>IF(F426="","",IF(分岐管理シート!H426=0,"error",""))</f>
        <v/>
      </c>
      <c r="BI426" s="284" t="str">
        <f>IF(F426="","",IF(分岐管理シート!I426=2,"","error"))</f>
        <v/>
      </c>
      <c r="BJ426" s="283" t="str">
        <f t="shared" si="56"/>
        <v/>
      </c>
      <c r="BK426" s="283" t="str">
        <f t="shared" si="57"/>
        <v/>
      </c>
      <c r="BL426" s="283" t="str">
        <f>IF(F426="","",IF(AND(分岐管理シート!D426=1,分岐管理シート!K426=1),"","error"))</f>
        <v/>
      </c>
      <c r="BM426" s="281" t="str">
        <f>IF(F426="","",IF(分岐管理シート!L426=2,"","error"))</f>
        <v/>
      </c>
      <c r="BN426" s="283" t="str">
        <f>IF(F426="","",IF(分岐管理シート!M426&lt;1,"error",""))</f>
        <v/>
      </c>
      <c r="BO426" s="283" t="str">
        <f>IF(F426="","",IF(AND(D426="R7_補正",分岐管理シート!M426&lt;12,分岐管理シート!M426&gt;0),"","error"))</f>
        <v/>
      </c>
      <c r="BP426" s="283" t="str">
        <f>IF(AND(分岐管理シート!M426&lt;&gt;1,SUM(分岐管理シート!N426:P426)&gt;0),"error","")</f>
        <v/>
      </c>
      <c r="BQ426" s="282" t="str">
        <f>IF(OR(AND(分岐管理シート!N426=0,OR(分岐管理シート!O426&lt;&gt;0,分岐管理シート!P426&lt;&gt;0)),AND(分岐管理シート!O426=0,分岐管理シート!P426&lt;&gt;0)),"error","")</f>
        <v/>
      </c>
      <c r="BR426" s="285" t="str" cm="1">
        <f t="array" ref="BR426">IF(SUMPRODUCT(COUNTIF(N426:P426,N426:P426))&gt;COUNTA(N426:P426),"error","")</f>
        <v/>
      </c>
      <c r="BS426" s="283" t="str">
        <f t="shared" si="58"/>
        <v/>
      </c>
      <c r="BT426" s="283" t="str">
        <f t="shared" si="59"/>
        <v/>
      </c>
      <c r="BU426" s="283" t="str">
        <f t="shared" si="60"/>
        <v/>
      </c>
      <c r="BV426" s="283" t="str">
        <f t="shared" si="61"/>
        <v/>
      </c>
      <c r="BW426" s="283" t="str">
        <f t="shared" si="64"/>
        <v/>
      </c>
      <c r="BX426" s="283" t="str">
        <f t="shared" si="62"/>
        <v/>
      </c>
      <c r="BY426" s="283" t="str">
        <f>IF(F426="","",IF(PRODUCT(分岐管理シート!AB426:'分岐管理シート'!AE426)=0,"error",""))</f>
        <v/>
      </c>
      <c r="BZ426" s="278" t="str">
        <f>IF(F426="","",IF(AND(AE426="○",分岐管理シート!AF426=0),"error",""))</f>
        <v/>
      </c>
      <c r="CA426" s="283" t="str">
        <f>IF(F426="","",IF(AND(分岐管理シート!AE426&lt;2,実施計画様式!AF426&lt;&gt;""),"error",""))</f>
        <v/>
      </c>
      <c r="CB426" s="282" t="str">
        <f>IF(F426="","",IF(AND(分岐管理シート!D426=1,分岐管理シート!AG426&gt;0,分岐管理シート!AG426&lt;24),"","error"))</f>
        <v/>
      </c>
      <c r="CC426" s="283"/>
      <c r="CD426" s="283" t="str">
        <f>IF(F426="","",IF(OR(分岐管理シート!AI426&lt;14,分岐管理シート!AI426&gt;25,分岐管理シート!AI426&gt;分岐管理シート!AJ426,分岐管理シート!AI426&gt;分岐管理シート!AK426),"error",""))</f>
        <v/>
      </c>
      <c r="CE426" s="283" t="str">
        <f>IF(F426="","",IF(OR(分岐管理シート!AJ426&lt;14,分岐管理シート!AJ426&gt;25,分岐管理シート!AJ426&lt;分岐管理シート!AI426,分岐管理シート!AJ426&gt;分岐管理シート!AK426),"error",""))</f>
        <v/>
      </c>
      <c r="CF426" s="282" t="str">
        <f>IF(F426="","",IF(OR(分岐管理シート!AK426&lt;14,分岐管理シート!AK426&gt;26,分岐管理シート!AK426&lt;分岐管理シート!AI426,分岐管理シート!AK426&lt;分岐管理シート!AJ426),"error",""))</f>
        <v/>
      </c>
      <c r="CG426" s="283" t="str">
        <f>IF(F426="","",IF(AND(AD426="－",分岐管理シート!AK426&gt;25),"error",""))</f>
        <v/>
      </c>
      <c r="CH426" s="283"/>
      <c r="CI426" s="278" t="str">
        <f>IF(F426="","",IF(分岐管理シート!AM426&lt;1,"error",""))</f>
        <v/>
      </c>
      <c r="CJ426" s="283" t="str">
        <f>IF(F426="","",IF(分岐管理シート!AN426&lt;1,"error",""))</f>
        <v/>
      </c>
      <c r="CK426" s="287" t="str">
        <f t="shared" si="63"/>
        <v/>
      </c>
      <c r="CL426" s="283" t="str">
        <f>IF(F426="","",IF(AND(SUM(分岐管理シート!AO426:AR426)&gt;180,分岐管理シート!AS426&lt;1),"error",""))</f>
        <v/>
      </c>
      <c r="CM426" s="283" t="str">
        <f>IF(F426="","",IF(AND(分岐管理シート!D426=1,分岐管理シート!BB426&gt;0,分岐管理シート!BB426&lt;7),"","error"))</f>
        <v/>
      </c>
      <c r="CN426" s="286"/>
      <c r="CO426" s="283" t="str">
        <f>IF(分岐管理シート!BP426=0,"","error")</f>
        <v/>
      </c>
      <c r="CP426" s="340" t="str">
        <f>IF(AND(F426="",SUM(分岐管理シート!D426:BB426)&gt;0),"error","")</f>
        <v/>
      </c>
    </row>
    <row r="427" spans="1:94" ht="55.05" customHeight="1">
      <c r="A427" s="29"/>
      <c r="B427" s="30"/>
      <c r="C427" s="130">
        <v>355</v>
      </c>
      <c r="D427" s="386"/>
      <c r="E427" s="386"/>
      <c r="F427" s="174"/>
      <c r="G427" s="174"/>
      <c r="H427" s="173"/>
      <c r="I427" s="174"/>
      <c r="J427" s="173"/>
      <c r="K427" s="174"/>
      <c r="L427" s="174"/>
      <c r="M427" s="174"/>
      <c r="N427" s="387"/>
      <c r="O427" s="174"/>
      <c r="P427" s="398"/>
      <c r="Q427" s="388"/>
      <c r="R427" s="389">
        <f t="shared" si="55"/>
        <v>0</v>
      </c>
      <c r="S427" s="390">
        <f t="shared" si="65"/>
        <v>0</v>
      </c>
      <c r="T427" s="391"/>
      <c r="U427" s="458"/>
      <c r="V427" s="458"/>
      <c r="W427" s="458"/>
      <c r="X427" s="458"/>
      <c r="Y427" s="391"/>
      <c r="Z427" s="391"/>
      <c r="AA427" s="173"/>
      <c r="AB427" s="174"/>
      <c r="AC427" s="392"/>
      <c r="AD427" s="392"/>
      <c r="AE427" s="392"/>
      <c r="AF427" s="393"/>
      <c r="AG427" s="393"/>
      <c r="AH427" s="393"/>
      <c r="AI427" s="173"/>
      <c r="AJ427" s="173"/>
      <c r="AK427" s="173"/>
      <c r="AL427" s="394"/>
      <c r="AM427" s="173"/>
      <c r="AN427" s="173"/>
      <c r="AO427" s="414"/>
      <c r="AP427" s="174"/>
      <c r="AQ427" s="174"/>
      <c r="AR427" s="174"/>
      <c r="AS427" s="395"/>
      <c r="AT427" s="396"/>
      <c r="AU427" s="396"/>
      <c r="AV427" s="396"/>
      <c r="AW427" s="396"/>
      <c r="AX427" s="396"/>
      <c r="AY427" s="396"/>
      <c r="AZ427" s="396"/>
      <c r="BA427" s="396"/>
      <c r="BB427" s="397"/>
      <c r="BC427" s="395"/>
      <c r="BD427" s="395"/>
      <c r="BE427" s="281" t="str">
        <f>IF(F427="","",IF(分岐管理シート!D427=1,"","error"))</f>
        <v/>
      </c>
      <c r="BF427" s="282" t="str">
        <f>IF(F427="","",IF(分岐管理シート!E427&gt;0,"","error"))</f>
        <v/>
      </c>
      <c r="BG427" s="283" t="str">
        <f>IF(F427="","",IF(分岐管理シート!G427=0,"error",""))</f>
        <v/>
      </c>
      <c r="BH427" s="283" t="str">
        <f>IF(F427="","",IF(分岐管理シート!H427=0,"error",""))</f>
        <v/>
      </c>
      <c r="BI427" s="284" t="str">
        <f>IF(F427="","",IF(分岐管理シート!I427=2,"","error"))</f>
        <v/>
      </c>
      <c r="BJ427" s="283" t="str">
        <f t="shared" si="56"/>
        <v/>
      </c>
      <c r="BK427" s="283" t="str">
        <f t="shared" si="57"/>
        <v/>
      </c>
      <c r="BL427" s="283" t="str">
        <f>IF(F427="","",IF(AND(分岐管理シート!D427=1,分岐管理シート!K427=1),"","error"))</f>
        <v/>
      </c>
      <c r="BM427" s="281" t="str">
        <f>IF(F427="","",IF(分岐管理シート!L427=2,"","error"))</f>
        <v/>
      </c>
      <c r="BN427" s="283" t="str">
        <f>IF(F427="","",IF(分岐管理シート!M427&lt;1,"error",""))</f>
        <v/>
      </c>
      <c r="BO427" s="283" t="str">
        <f>IF(F427="","",IF(AND(D427="R7_補正",分岐管理シート!M427&lt;12,分岐管理シート!M427&gt;0),"","error"))</f>
        <v/>
      </c>
      <c r="BP427" s="283" t="str">
        <f>IF(AND(分岐管理シート!M427&lt;&gt;1,SUM(分岐管理シート!N427:P427)&gt;0),"error","")</f>
        <v/>
      </c>
      <c r="BQ427" s="282" t="str">
        <f>IF(OR(AND(分岐管理シート!N427=0,OR(分岐管理シート!O427&lt;&gt;0,分岐管理シート!P427&lt;&gt;0)),AND(分岐管理シート!O427=0,分岐管理シート!P427&lt;&gt;0)),"error","")</f>
        <v/>
      </c>
      <c r="BR427" s="285" t="str" cm="1">
        <f t="array" ref="BR427">IF(SUMPRODUCT(COUNTIF(N427:P427,N427:P427))&gt;COUNTA(N427:P427),"error","")</f>
        <v/>
      </c>
      <c r="BS427" s="283" t="str">
        <f t="shared" si="58"/>
        <v/>
      </c>
      <c r="BT427" s="283" t="str">
        <f t="shared" si="59"/>
        <v/>
      </c>
      <c r="BU427" s="283" t="str">
        <f t="shared" si="60"/>
        <v/>
      </c>
      <c r="BV427" s="283" t="str">
        <f t="shared" si="61"/>
        <v/>
      </c>
      <c r="BW427" s="283" t="str">
        <f t="shared" si="64"/>
        <v/>
      </c>
      <c r="BX427" s="283" t="str">
        <f t="shared" si="62"/>
        <v/>
      </c>
      <c r="BY427" s="283" t="str">
        <f>IF(F427="","",IF(PRODUCT(分岐管理シート!AB427:'分岐管理シート'!AE427)=0,"error",""))</f>
        <v/>
      </c>
      <c r="BZ427" s="278" t="str">
        <f>IF(F427="","",IF(AND(AE427="○",分岐管理シート!AF427=0),"error",""))</f>
        <v/>
      </c>
      <c r="CA427" s="283" t="str">
        <f>IF(F427="","",IF(AND(分岐管理シート!AE427&lt;2,実施計画様式!AF427&lt;&gt;""),"error",""))</f>
        <v/>
      </c>
      <c r="CB427" s="282" t="str">
        <f>IF(F427="","",IF(AND(分岐管理シート!D427=1,分岐管理シート!AG427&gt;0,分岐管理シート!AG427&lt;24),"","error"))</f>
        <v/>
      </c>
      <c r="CC427" s="283"/>
      <c r="CD427" s="283" t="str">
        <f>IF(F427="","",IF(OR(分岐管理シート!AI427&lt;14,分岐管理シート!AI427&gt;25,分岐管理シート!AI427&gt;分岐管理シート!AJ427,分岐管理シート!AI427&gt;分岐管理シート!AK427),"error",""))</f>
        <v/>
      </c>
      <c r="CE427" s="283" t="str">
        <f>IF(F427="","",IF(OR(分岐管理シート!AJ427&lt;14,分岐管理シート!AJ427&gt;25,分岐管理シート!AJ427&lt;分岐管理シート!AI427,分岐管理シート!AJ427&gt;分岐管理シート!AK427),"error",""))</f>
        <v/>
      </c>
      <c r="CF427" s="282" t="str">
        <f>IF(F427="","",IF(OR(分岐管理シート!AK427&lt;14,分岐管理シート!AK427&gt;26,分岐管理シート!AK427&lt;分岐管理シート!AI427,分岐管理シート!AK427&lt;分岐管理シート!AJ427),"error",""))</f>
        <v/>
      </c>
      <c r="CG427" s="283" t="str">
        <f>IF(F427="","",IF(AND(AD427="－",分岐管理シート!AK427&gt;25),"error",""))</f>
        <v/>
      </c>
      <c r="CH427" s="283"/>
      <c r="CI427" s="278" t="str">
        <f>IF(F427="","",IF(分岐管理シート!AM427&lt;1,"error",""))</f>
        <v/>
      </c>
      <c r="CJ427" s="283" t="str">
        <f>IF(F427="","",IF(分岐管理シート!AN427&lt;1,"error",""))</f>
        <v/>
      </c>
      <c r="CK427" s="287" t="str">
        <f t="shared" si="63"/>
        <v/>
      </c>
      <c r="CL427" s="283" t="str">
        <f>IF(F427="","",IF(AND(SUM(分岐管理シート!AO427:AR427)&gt;180,分岐管理シート!AS427&lt;1),"error",""))</f>
        <v/>
      </c>
      <c r="CM427" s="283" t="str">
        <f>IF(F427="","",IF(AND(分岐管理シート!D427=1,分岐管理シート!BB427&gt;0,分岐管理シート!BB427&lt;7),"","error"))</f>
        <v/>
      </c>
      <c r="CN427" s="286"/>
      <c r="CO427" s="283" t="str">
        <f>IF(分岐管理シート!BP427=0,"","error")</f>
        <v/>
      </c>
      <c r="CP427" s="340" t="str">
        <f>IF(AND(F427="",SUM(分岐管理シート!D427:BB427)&gt;0),"error","")</f>
        <v/>
      </c>
    </row>
    <row r="428" spans="1:94" ht="55.05" customHeight="1">
      <c r="A428" s="29"/>
      <c r="B428" s="30"/>
      <c r="C428" s="130">
        <v>356</v>
      </c>
      <c r="D428" s="386"/>
      <c r="E428" s="386"/>
      <c r="F428" s="174"/>
      <c r="G428" s="174"/>
      <c r="H428" s="173"/>
      <c r="I428" s="174"/>
      <c r="J428" s="173"/>
      <c r="K428" s="174"/>
      <c r="L428" s="174"/>
      <c r="M428" s="174"/>
      <c r="N428" s="387"/>
      <c r="O428" s="174"/>
      <c r="P428" s="174"/>
      <c r="Q428" s="388"/>
      <c r="R428" s="389">
        <f t="shared" si="55"/>
        <v>0</v>
      </c>
      <c r="S428" s="390">
        <f t="shared" si="65"/>
        <v>0</v>
      </c>
      <c r="T428" s="391"/>
      <c r="U428" s="458"/>
      <c r="V428" s="458"/>
      <c r="W428" s="458"/>
      <c r="X428" s="458"/>
      <c r="Y428" s="391"/>
      <c r="Z428" s="391"/>
      <c r="AA428" s="173"/>
      <c r="AB428" s="174"/>
      <c r="AC428" s="392"/>
      <c r="AD428" s="392"/>
      <c r="AE428" s="392"/>
      <c r="AF428" s="393"/>
      <c r="AG428" s="393"/>
      <c r="AH428" s="393"/>
      <c r="AI428" s="173"/>
      <c r="AJ428" s="173"/>
      <c r="AK428" s="173"/>
      <c r="AL428" s="394"/>
      <c r="AM428" s="173"/>
      <c r="AN428" s="173"/>
      <c r="AO428" s="414"/>
      <c r="AP428" s="174"/>
      <c r="AQ428" s="174"/>
      <c r="AR428" s="174"/>
      <c r="AS428" s="395"/>
      <c r="AT428" s="396"/>
      <c r="AU428" s="396"/>
      <c r="AV428" s="396"/>
      <c r="AW428" s="396"/>
      <c r="AX428" s="396"/>
      <c r="AY428" s="396"/>
      <c r="AZ428" s="396"/>
      <c r="BA428" s="396"/>
      <c r="BB428" s="397"/>
      <c r="BC428" s="395"/>
      <c r="BD428" s="395"/>
      <c r="BE428" s="281" t="str">
        <f>IF(F428="","",IF(分岐管理シート!D428=1,"","error"))</f>
        <v/>
      </c>
      <c r="BF428" s="282" t="str">
        <f>IF(F428="","",IF(分岐管理シート!E428&gt;0,"","error"))</f>
        <v/>
      </c>
      <c r="BG428" s="283" t="str">
        <f>IF(F428="","",IF(分岐管理シート!G428=0,"error",""))</f>
        <v/>
      </c>
      <c r="BH428" s="283" t="str">
        <f>IF(F428="","",IF(分岐管理シート!H428=0,"error",""))</f>
        <v/>
      </c>
      <c r="BI428" s="284" t="str">
        <f>IF(F428="","",IF(分岐管理シート!I428=2,"","error"))</f>
        <v/>
      </c>
      <c r="BJ428" s="283" t="str">
        <f t="shared" si="56"/>
        <v/>
      </c>
      <c r="BK428" s="283" t="str">
        <f t="shared" si="57"/>
        <v/>
      </c>
      <c r="BL428" s="283" t="str">
        <f>IF(F428="","",IF(AND(分岐管理シート!D428=1,分岐管理シート!K428=1),"","error"))</f>
        <v/>
      </c>
      <c r="BM428" s="281" t="str">
        <f>IF(F428="","",IF(分岐管理シート!L428=2,"","error"))</f>
        <v/>
      </c>
      <c r="BN428" s="283" t="str">
        <f>IF(F428="","",IF(分岐管理シート!M428&lt;1,"error",""))</f>
        <v/>
      </c>
      <c r="BO428" s="283" t="str">
        <f>IF(F428="","",IF(AND(D428="R7_補正",分岐管理シート!M428&lt;12,分岐管理シート!M428&gt;0),"","error"))</f>
        <v/>
      </c>
      <c r="BP428" s="283" t="str">
        <f>IF(AND(分岐管理シート!M428&lt;&gt;1,SUM(分岐管理シート!N428:P428)&gt;0),"error","")</f>
        <v/>
      </c>
      <c r="BQ428" s="282" t="str">
        <f>IF(OR(AND(分岐管理シート!N428=0,OR(分岐管理シート!O428&lt;&gt;0,分岐管理シート!P428&lt;&gt;0)),AND(分岐管理シート!O428=0,分岐管理シート!P428&lt;&gt;0)),"error","")</f>
        <v/>
      </c>
      <c r="BR428" s="285" t="str" cm="1">
        <f t="array" ref="BR428">IF(SUMPRODUCT(COUNTIF(N428:P428,N428:P428))&gt;COUNTA(N428:P428),"error","")</f>
        <v/>
      </c>
      <c r="BS428" s="283" t="str">
        <f t="shared" si="58"/>
        <v/>
      </c>
      <c r="BT428" s="283" t="str">
        <f t="shared" si="59"/>
        <v/>
      </c>
      <c r="BU428" s="283" t="str">
        <f t="shared" si="60"/>
        <v/>
      </c>
      <c r="BV428" s="283" t="str">
        <f t="shared" si="61"/>
        <v/>
      </c>
      <c r="BW428" s="283" t="str">
        <f t="shared" si="64"/>
        <v/>
      </c>
      <c r="BX428" s="283" t="str">
        <f t="shared" si="62"/>
        <v/>
      </c>
      <c r="BY428" s="283" t="str">
        <f>IF(F428="","",IF(PRODUCT(分岐管理シート!AB428:'分岐管理シート'!AE428)=0,"error",""))</f>
        <v/>
      </c>
      <c r="BZ428" s="278" t="str">
        <f>IF(F428="","",IF(AND(AE428="○",分岐管理シート!AF428=0),"error",""))</f>
        <v/>
      </c>
      <c r="CA428" s="283" t="str">
        <f>IF(F428="","",IF(AND(分岐管理シート!AE428&lt;2,実施計画様式!AF428&lt;&gt;""),"error",""))</f>
        <v/>
      </c>
      <c r="CB428" s="282" t="str">
        <f>IF(F428="","",IF(AND(分岐管理シート!D428=1,分岐管理シート!AG428&gt;0,分岐管理シート!AG428&lt;24),"","error"))</f>
        <v/>
      </c>
      <c r="CC428" s="283"/>
      <c r="CD428" s="283" t="str">
        <f>IF(F428="","",IF(OR(分岐管理シート!AI428&lt;14,分岐管理シート!AI428&gt;25,分岐管理シート!AI428&gt;分岐管理シート!AJ428,分岐管理シート!AI428&gt;分岐管理シート!AK428),"error",""))</f>
        <v/>
      </c>
      <c r="CE428" s="283" t="str">
        <f>IF(F428="","",IF(OR(分岐管理シート!AJ428&lt;14,分岐管理シート!AJ428&gt;25,分岐管理シート!AJ428&lt;分岐管理シート!AI428,分岐管理シート!AJ428&gt;分岐管理シート!AK428),"error",""))</f>
        <v/>
      </c>
      <c r="CF428" s="282" t="str">
        <f>IF(F428="","",IF(OR(分岐管理シート!AK428&lt;14,分岐管理シート!AK428&gt;26,分岐管理シート!AK428&lt;分岐管理シート!AI428,分岐管理シート!AK428&lt;分岐管理シート!AJ428),"error",""))</f>
        <v/>
      </c>
      <c r="CG428" s="283" t="str">
        <f>IF(F428="","",IF(AND(AD428="－",分岐管理シート!AK428&gt;25),"error",""))</f>
        <v/>
      </c>
      <c r="CH428" s="283"/>
      <c r="CI428" s="278" t="str">
        <f>IF(F428="","",IF(分岐管理シート!AM428&lt;1,"error",""))</f>
        <v/>
      </c>
      <c r="CJ428" s="283" t="str">
        <f>IF(F428="","",IF(分岐管理シート!AN428&lt;1,"error",""))</f>
        <v/>
      </c>
      <c r="CK428" s="287" t="str">
        <f t="shared" si="63"/>
        <v/>
      </c>
      <c r="CL428" s="283" t="str">
        <f>IF(F428="","",IF(AND(SUM(分岐管理シート!AO428:AR428)&gt;180,分岐管理シート!AS428&lt;1),"error",""))</f>
        <v/>
      </c>
      <c r="CM428" s="283" t="str">
        <f>IF(F428="","",IF(AND(分岐管理シート!D428=1,分岐管理シート!BB428&gt;0,分岐管理シート!BB428&lt;7),"","error"))</f>
        <v/>
      </c>
      <c r="CN428" s="286"/>
      <c r="CO428" s="283" t="str">
        <f>IF(分岐管理シート!BP428=0,"","error")</f>
        <v/>
      </c>
      <c r="CP428" s="340" t="str">
        <f>IF(AND(F428="",SUM(分岐管理シート!D428:BB428)&gt;0),"error","")</f>
        <v/>
      </c>
    </row>
    <row r="429" spans="1:94" ht="55.05" customHeight="1">
      <c r="A429" s="29"/>
      <c r="B429" s="30"/>
      <c r="C429" s="130">
        <v>357</v>
      </c>
      <c r="D429" s="386"/>
      <c r="E429" s="386"/>
      <c r="F429" s="174"/>
      <c r="G429" s="174"/>
      <c r="H429" s="173"/>
      <c r="I429" s="174"/>
      <c r="J429" s="173"/>
      <c r="K429" s="174"/>
      <c r="L429" s="174"/>
      <c r="M429" s="174"/>
      <c r="N429" s="387"/>
      <c r="O429" s="174"/>
      <c r="P429" s="174"/>
      <c r="Q429" s="388"/>
      <c r="R429" s="389">
        <f t="shared" si="55"/>
        <v>0</v>
      </c>
      <c r="S429" s="390">
        <f t="shared" si="65"/>
        <v>0</v>
      </c>
      <c r="T429" s="391"/>
      <c r="U429" s="458"/>
      <c r="V429" s="458"/>
      <c r="W429" s="458"/>
      <c r="X429" s="458"/>
      <c r="Y429" s="391"/>
      <c r="Z429" s="391"/>
      <c r="AA429" s="173"/>
      <c r="AB429" s="174"/>
      <c r="AC429" s="392"/>
      <c r="AD429" s="392"/>
      <c r="AE429" s="392"/>
      <c r="AF429" s="393"/>
      <c r="AG429" s="393"/>
      <c r="AH429" s="393"/>
      <c r="AI429" s="173"/>
      <c r="AJ429" s="173"/>
      <c r="AK429" s="173"/>
      <c r="AL429" s="394"/>
      <c r="AM429" s="173"/>
      <c r="AN429" s="173"/>
      <c r="AO429" s="414"/>
      <c r="AP429" s="174"/>
      <c r="AQ429" s="174"/>
      <c r="AR429" s="174"/>
      <c r="AS429" s="395"/>
      <c r="AT429" s="396"/>
      <c r="AU429" s="396"/>
      <c r="AV429" s="396"/>
      <c r="AW429" s="396"/>
      <c r="AX429" s="396"/>
      <c r="AY429" s="396"/>
      <c r="AZ429" s="396"/>
      <c r="BA429" s="396"/>
      <c r="BB429" s="397"/>
      <c r="BC429" s="395"/>
      <c r="BD429" s="395"/>
      <c r="BE429" s="281" t="str">
        <f>IF(F429="","",IF(分岐管理シート!D429=1,"","error"))</f>
        <v/>
      </c>
      <c r="BF429" s="282" t="str">
        <f>IF(F429="","",IF(分岐管理シート!E429&gt;0,"","error"))</f>
        <v/>
      </c>
      <c r="BG429" s="283" t="str">
        <f>IF(F429="","",IF(分岐管理シート!G429=0,"error",""))</f>
        <v/>
      </c>
      <c r="BH429" s="283" t="str">
        <f>IF(F429="","",IF(分岐管理シート!H429=0,"error",""))</f>
        <v/>
      </c>
      <c r="BI429" s="284" t="str">
        <f>IF(F429="","",IF(分岐管理シート!I429=2,"","error"))</f>
        <v/>
      </c>
      <c r="BJ429" s="283" t="str">
        <f t="shared" si="56"/>
        <v/>
      </c>
      <c r="BK429" s="283" t="str">
        <f t="shared" si="57"/>
        <v/>
      </c>
      <c r="BL429" s="283" t="str">
        <f>IF(F429="","",IF(AND(分岐管理シート!D429=1,分岐管理シート!K429=1),"","error"))</f>
        <v/>
      </c>
      <c r="BM429" s="281" t="str">
        <f>IF(F429="","",IF(分岐管理シート!L429=2,"","error"))</f>
        <v/>
      </c>
      <c r="BN429" s="283" t="str">
        <f>IF(F429="","",IF(分岐管理シート!M429&lt;1,"error",""))</f>
        <v/>
      </c>
      <c r="BO429" s="283" t="str">
        <f>IF(F429="","",IF(AND(D429="R7_補正",分岐管理シート!M429&lt;12,分岐管理シート!M429&gt;0),"","error"))</f>
        <v/>
      </c>
      <c r="BP429" s="283" t="str">
        <f>IF(AND(分岐管理シート!M429&lt;&gt;1,SUM(分岐管理シート!N429:P429)&gt;0),"error","")</f>
        <v/>
      </c>
      <c r="BQ429" s="282" t="str">
        <f>IF(OR(AND(分岐管理シート!N429=0,OR(分岐管理シート!O429&lt;&gt;0,分岐管理シート!P429&lt;&gt;0)),AND(分岐管理シート!O429=0,分岐管理シート!P429&lt;&gt;0)),"error","")</f>
        <v/>
      </c>
      <c r="BR429" s="285" t="str" cm="1">
        <f t="array" ref="BR429">IF(SUMPRODUCT(COUNTIF(N429:P429,N429:P429))&gt;COUNTA(N429:P429),"error","")</f>
        <v/>
      </c>
      <c r="BS429" s="283" t="str">
        <f t="shared" si="58"/>
        <v/>
      </c>
      <c r="BT429" s="283" t="str">
        <f t="shared" si="59"/>
        <v/>
      </c>
      <c r="BU429" s="283" t="str">
        <f t="shared" si="60"/>
        <v/>
      </c>
      <c r="BV429" s="283" t="str">
        <f t="shared" si="61"/>
        <v/>
      </c>
      <c r="BW429" s="283" t="str">
        <f t="shared" si="64"/>
        <v/>
      </c>
      <c r="BX429" s="283" t="str">
        <f t="shared" si="62"/>
        <v/>
      </c>
      <c r="BY429" s="283" t="str">
        <f>IF(F429="","",IF(PRODUCT(分岐管理シート!AB429:'分岐管理シート'!AE429)=0,"error",""))</f>
        <v/>
      </c>
      <c r="BZ429" s="278" t="str">
        <f>IF(F429="","",IF(AND(AE429="○",分岐管理シート!AF429=0),"error",""))</f>
        <v/>
      </c>
      <c r="CA429" s="283" t="str">
        <f>IF(F429="","",IF(AND(分岐管理シート!AE429&lt;2,実施計画様式!AF429&lt;&gt;""),"error",""))</f>
        <v/>
      </c>
      <c r="CB429" s="282" t="str">
        <f>IF(F429="","",IF(AND(分岐管理シート!D429=1,分岐管理シート!AG429&gt;0,分岐管理シート!AG429&lt;24),"","error"))</f>
        <v/>
      </c>
      <c r="CC429" s="283"/>
      <c r="CD429" s="283" t="str">
        <f>IF(F429="","",IF(OR(分岐管理シート!AI429&lt;14,分岐管理シート!AI429&gt;25,分岐管理シート!AI429&gt;分岐管理シート!AJ429,分岐管理シート!AI429&gt;分岐管理シート!AK429),"error",""))</f>
        <v/>
      </c>
      <c r="CE429" s="283" t="str">
        <f>IF(F429="","",IF(OR(分岐管理シート!AJ429&lt;14,分岐管理シート!AJ429&gt;25,分岐管理シート!AJ429&lt;分岐管理シート!AI429,分岐管理シート!AJ429&gt;分岐管理シート!AK429),"error",""))</f>
        <v/>
      </c>
      <c r="CF429" s="282" t="str">
        <f>IF(F429="","",IF(OR(分岐管理シート!AK429&lt;14,分岐管理シート!AK429&gt;26,分岐管理シート!AK429&lt;分岐管理シート!AI429,分岐管理シート!AK429&lt;分岐管理シート!AJ429),"error",""))</f>
        <v/>
      </c>
      <c r="CG429" s="283" t="str">
        <f>IF(F429="","",IF(AND(AD429="－",分岐管理シート!AK429&gt;25),"error",""))</f>
        <v/>
      </c>
      <c r="CH429" s="283"/>
      <c r="CI429" s="278" t="str">
        <f>IF(F429="","",IF(分岐管理シート!AM429&lt;1,"error",""))</f>
        <v/>
      </c>
      <c r="CJ429" s="283" t="str">
        <f>IF(F429="","",IF(分岐管理シート!AN429&lt;1,"error",""))</f>
        <v/>
      </c>
      <c r="CK429" s="287" t="str">
        <f t="shared" si="63"/>
        <v/>
      </c>
      <c r="CL429" s="283" t="str">
        <f>IF(F429="","",IF(AND(SUM(分岐管理シート!AO429:AR429)&gt;180,分岐管理シート!AS429&lt;1),"error",""))</f>
        <v/>
      </c>
      <c r="CM429" s="283" t="str">
        <f>IF(F429="","",IF(AND(分岐管理シート!D429=1,分岐管理シート!BB429&gt;0,分岐管理シート!BB429&lt;7),"","error"))</f>
        <v/>
      </c>
      <c r="CN429" s="286"/>
      <c r="CO429" s="283" t="str">
        <f>IF(分岐管理シート!BP429=0,"","error")</f>
        <v/>
      </c>
      <c r="CP429" s="340" t="str">
        <f>IF(AND(F429="",SUM(分岐管理シート!D429:BB429)&gt;0),"error","")</f>
        <v/>
      </c>
    </row>
    <row r="430" spans="1:94" ht="55.05" customHeight="1">
      <c r="A430" s="29"/>
      <c r="B430" s="30"/>
      <c r="C430" s="130">
        <v>358</v>
      </c>
      <c r="D430" s="386"/>
      <c r="E430" s="386"/>
      <c r="F430" s="174"/>
      <c r="G430" s="174"/>
      <c r="H430" s="173"/>
      <c r="I430" s="174"/>
      <c r="J430" s="173"/>
      <c r="K430" s="174"/>
      <c r="L430" s="174"/>
      <c r="M430" s="174"/>
      <c r="N430" s="387"/>
      <c r="O430" s="174"/>
      <c r="P430" s="398"/>
      <c r="Q430" s="388"/>
      <c r="R430" s="389">
        <f t="shared" si="55"/>
        <v>0</v>
      </c>
      <c r="S430" s="390">
        <f t="shared" si="65"/>
        <v>0</v>
      </c>
      <c r="T430" s="391"/>
      <c r="U430" s="458"/>
      <c r="V430" s="458"/>
      <c r="W430" s="458"/>
      <c r="X430" s="458"/>
      <c r="Y430" s="391"/>
      <c r="Z430" s="391"/>
      <c r="AA430" s="173"/>
      <c r="AB430" s="174"/>
      <c r="AC430" s="392"/>
      <c r="AD430" s="392"/>
      <c r="AE430" s="392"/>
      <c r="AF430" s="393"/>
      <c r="AG430" s="393"/>
      <c r="AH430" s="393"/>
      <c r="AI430" s="173"/>
      <c r="AJ430" s="173"/>
      <c r="AK430" s="173"/>
      <c r="AL430" s="394"/>
      <c r="AM430" s="173"/>
      <c r="AN430" s="173"/>
      <c r="AO430" s="414"/>
      <c r="AP430" s="174"/>
      <c r="AQ430" s="174"/>
      <c r="AR430" s="174"/>
      <c r="AS430" s="395"/>
      <c r="AT430" s="396"/>
      <c r="AU430" s="396"/>
      <c r="AV430" s="396"/>
      <c r="AW430" s="396"/>
      <c r="AX430" s="396"/>
      <c r="AY430" s="396"/>
      <c r="AZ430" s="396"/>
      <c r="BA430" s="396"/>
      <c r="BB430" s="397"/>
      <c r="BC430" s="395"/>
      <c r="BD430" s="395"/>
      <c r="BE430" s="281" t="str">
        <f>IF(F430="","",IF(分岐管理シート!D430=1,"","error"))</f>
        <v/>
      </c>
      <c r="BF430" s="282" t="str">
        <f>IF(F430="","",IF(分岐管理シート!E430&gt;0,"","error"))</f>
        <v/>
      </c>
      <c r="BG430" s="283" t="str">
        <f>IF(F430="","",IF(分岐管理シート!G430=0,"error",""))</f>
        <v/>
      </c>
      <c r="BH430" s="283" t="str">
        <f>IF(F430="","",IF(分岐管理シート!H430=0,"error",""))</f>
        <v/>
      </c>
      <c r="BI430" s="284" t="str">
        <f>IF(F430="","",IF(分岐管理シート!I430=2,"","error"))</f>
        <v/>
      </c>
      <c r="BJ430" s="283" t="str">
        <f t="shared" si="56"/>
        <v/>
      </c>
      <c r="BK430" s="283" t="str">
        <f t="shared" si="57"/>
        <v/>
      </c>
      <c r="BL430" s="283" t="str">
        <f>IF(F430="","",IF(AND(分岐管理シート!D430=1,分岐管理シート!K430=1),"","error"))</f>
        <v/>
      </c>
      <c r="BM430" s="281" t="str">
        <f>IF(F430="","",IF(分岐管理シート!L430=2,"","error"))</f>
        <v/>
      </c>
      <c r="BN430" s="283" t="str">
        <f>IF(F430="","",IF(分岐管理シート!M430&lt;1,"error",""))</f>
        <v/>
      </c>
      <c r="BO430" s="283" t="str">
        <f>IF(F430="","",IF(AND(D430="R7_補正",分岐管理シート!M430&lt;12,分岐管理シート!M430&gt;0),"","error"))</f>
        <v/>
      </c>
      <c r="BP430" s="283" t="str">
        <f>IF(AND(分岐管理シート!M430&lt;&gt;1,SUM(分岐管理シート!N430:P430)&gt;0),"error","")</f>
        <v/>
      </c>
      <c r="BQ430" s="282" t="str">
        <f>IF(OR(AND(分岐管理シート!N430=0,OR(分岐管理シート!O430&lt;&gt;0,分岐管理シート!P430&lt;&gt;0)),AND(分岐管理シート!O430=0,分岐管理シート!P430&lt;&gt;0)),"error","")</f>
        <v/>
      </c>
      <c r="BR430" s="285" t="str" cm="1">
        <f t="array" ref="BR430">IF(SUMPRODUCT(COUNTIF(N430:P430,N430:P430))&gt;COUNTA(N430:P430),"error","")</f>
        <v/>
      </c>
      <c r="BS430" s="283" t="str">
        <f t="shared" si="58"/>
        <v/>
      </c>
      <c r="BT430" s="283" t="str">
        <f t="shared" si="59"/>
        <v/>
      </c>
      <c r="BU430" s="283" t="str">
        <f t="shared" si="60"/>
        <v/>
      </c>
      <c r="BV430" s="283" t="str">
        <f t="shared" si="61"/>
        <v/>
      </c>
      <c r="BW430" s="283" t="str">
        <f t="shared" si="64"/>
        <v/>
      </c>
      <c r="BX430" s="283" t="str">
        <f t="shared" si="62"/>
        <v/>
      </c>
      <c r="BY430" s="283" t="str">
        <f>IF(F430="","",IF(PRODUCT(分岐管理シート!AB430:'分岐管理シート'!AE430)=0,"error",""))</f>
        <v/>
      </c>
      <c r="BZ430" s="278" t="str">
        <f>IF(F430="","",IF(AND(AE430="○",分岐管理シート!AF430=0),"error",""))</f>
        <v/>
      </c>
      <c r="CA430" s="283" t="str">
        <f>IF(F430="","",IF(AND(分岐管理シート!AE430&lt;2,実施計画様式!AF430&lt;&gt;""),"error",""))</f>
        <v/>
      </c>
      <c r="CB430" s="282" t="str">
        <f>IF(F430="","",IF(AND(分岐管理シート!D430=1,分岐管理シート!AG430&gt;0,分岐管理シート!AG430&lt;24),"","error"))</f>
        <v/>
      </c>
      <c r="CC430" s="283"/>
      <c r="CD430" s="283" t="str">
        <f>IF(F430="","",IF(OR(分岐管理シート!AI430&lt;14,分岐管理シート!AI430&gt;25,分岐管理シート!AI430&gt;分岐管理シート!AJ430,分岐管理シート!AI430&gt;分岐管理シート!AK430),"error",""))</f>
        <v/>
      </c>
      <c r="CE430" s="283" t="str">
        <f>IF(F430="","",IF(OR(分岐管理シート!AJ430&lt;14,分岐管理シート!AJ430&gt;25,分岐管理シート!AJ430&lt;分岐管理シート!AI430,分岐管理シート!AJ430&gt;分岐管理シート!AK430),"error",""))</f>
        <v/>
      </c>
      <c r="CF430" s="282" t="str">
        <f>IF(F430="","",IF(OR(分岐管理シート!AK430&lt;14,分岐管理シート!AK430&gt;26,分岐管理シート!AK430&lt;分岐管理シート!AI430,分岐管理シート!AK430&lt;分岐管理シート!AJ430),"error",""))</f>
        <v/>
      </c>
      <c r="CG430" s="283" t="str">
        <f>IF(F430="","",IF(AND(AD430="－",分岐管理シート!AK430&gt;25),"error",""))</f>
        <v/>
      </c>
      <c r="CH430" s="283"/>
      <c r="CI430" s="278" t="str">
        <f>IF(F430="","",IF(分岐管理シート!AM430&lt;1,"error",""))</f>
        <v/>
      </c>
      <c r="CJ430" s="283" t="str">
        <f>IF(F430="","",IF(分岐管理シート!AN430&lt;1,"error",""))</f>
        <v/>
      </c>
      <c r="CK430" s="287" t="str">
        <f t="shared" si="63"/>
        <v/>
      </c>
      <c r="CL430" s="283" t="str">
        <f>IF(F430="","",IF(AND(SUM(分岐管理シート!AO430:AR430)&gt;180,分岐管理シート!AS430&lt;1),"error",""))</f>
        <v/>
      </c>
      <c r="CM430" s="283" t="str">
        <f>IF(F430="","",IF(AND(分岐管理シート!D430=1,分岐管理シート!BB430&gt;0,分岐管理シート!BB430&lt;7),"","error"))</f>
        <v/>
      </c>
      <c r="CN430" s="286"/>
      <c r="CO430" s="283" t="str">
        <f>IF(分岐管理シート!BP430=0,"","error")</f>
        <v/>
      </c>
      <c r="CP430" s="340" t="str">
        <f>IF(AND(F430="",SUM(分岐管理シート!D430:BB430)&gt;0),"error","")</f>
        <v/>
      </c>
    </row>
    <row r="431" spans="1:94" ht="55.05" customHeight="1">
      <c r="A431" s="29"/>
      <c r="B431" s="30"/>
      <c r="C431" s="130">
        <v>359</v>
      </c>
      <c r="D431" s="386"/>
      <c r="E431" s="386"/>
      <c r="F431" s="174"/>
      <c r="G431" s="174"/>
      <c r="H431" s="173"/>
      <c r="I431" s="174"/>
      <c r="J431" s="173"/>
      <c r="K431" s="174"/>
      <c r="L431" s="174"/>
      <c r="M431" s="174"/>
      <c r="N431" s="387"/>
      <c r="O431" s="174"/>
      <c r="P431" s="174"/>
      <c r="Q431" s="388"/>
      <c r="R431" s="389">
        <f t="shared" si="55"/>
        <v>0</v>
      </c>
      <c r="S431" s="390">
        <f t="shared" si="65"/>
        <v>0</v>
      </c>
      <c r="T431" s="391"/>
      <c r="U431" s="458"/>
      <c r="V431" s="458"/>
      <c r="W431" s="458"/>
      <c r="X431" s="458"/>
      <c r="Y431" s="391"/>
      <c r="Z431" s="391"/>
      <c r="AA431" s="173"/>
      <c r="AB431" s="174"/>
      <c r="AC431" s="392"/>
      <c r="AD431" s="392"/>
      <c r="AE431" s="392"/>
      <c r="AF431" s="393"/>
      <c r="AG431" s="393"/>
      <c r="AH431" s="393"/>
      <c r="AI431" s="173"/>
      <c r="AJ431" s="173"/>
      <c r="AK431" s="173"/>
      <c r="AL431" s="394"/>
      <c r="AM431" s="173"/>
      <c r="AN431" s="173"/>
      <c r="AO431" s="414"/>
      <c r="AP431" s="174"/>
      <c r="AQ431" s="174"/>
      <c r="AR431" s="174"/>
      <c r="AS431" s="395"/>
      <c r="AT431" s="396"/>
      <c r="AU431" s="396"/>
      <c r="AV431" s="396"/>
      <c r="AW431" s="396"/>
      <c r="AX431" s="396"/>
      <c r="AY431" s="396"/>
      <c r="AZ431" s="396"/>
      <c r="BA431" s="396"/>
      <c r="BB431" s="397"/>
      <c r="BC431" s="395"/>
      <c r="BD431" s="395"/>
      <c r="BE431" s="281" t="str">
        <f>IF(F431="","",IF(分岐管理シート!D431=1,"","error"))</f>
        <v/>
      </c>
      <c r="BF431" s="282" t="str">
        <f>IF(F431="","",IF(分岐管理シート!E431&gt;0,"","error"))</f>
        <v/>
      </c>
      <c r="BG431" s="283" t="str">
        <f>IF(F431="","",IF(分岐管理シート!G431=0,"error",""))</f>
        <v/>
      </c>
      <c r="BH431" s="283" t="str">
        <f>IF(F431="","",IF(分岐管理シート!H431=0,"error",""))</f>
        <v/>
      </c>
      <c r="BI431" s="284" t="str">
        <f>IF(F431="","",IF(分岐管理シート!I431=2,"","error"))</f>
        <v/>
      </c>
      <c r="BJ431" s="283" t="str">
        <f t="shared" si="56"/>
        <v/>
      </c>
      <c r="BK431" s="283" t="str">
        <f t="shared" si="57"/>
        <v/>
      </c>
      <c r="BL431" s="283" t="str">
        <f>IF(F431="","",IF(AND(分岐管理シート!D431=1,分岐管理シート!K431=1),"","error"))</f>
        <v/>
      </c>
      <c r="BM431" s="281" t="str">
        <f>IF(F431="","",IF(分岐管理シート!L431=2,"","error"))</f>
        <v/>
      </c>
      <c r="BN431" s="283" t="str">
        <f>IF(F431="","",IF(分岐管理シート!M431&lt;1,"error",""))</f>
        <v/>
      </c>
      <c r="BO431" s="283" t="str">
        <f>IF(F431="","",IF(AND(D431="R7_補正",分岐管理シート!M431&lt;12,分岐管理シート!M431&gt;0),"","error"))</f>
        <v/>
      </c>
      <c r="BP431" s="283" t="str">
        <f>IF(AND(分岐管理シート!M431&lt;&gt;1,SUM(分岐管理シート!N431:P431)&gt;0),"error","")</f>
        <v/>
      </c>
      <c r="BQ431" s="282" t="str">
        <f>IF(OR(AND(分岐管理シート!N431=0,OR(分岐管理シート!O431&lt;&gt;0,分岐管理シート!P431&lt;&gt;0)),AND(分岐管理シート!O431=0,分岐管理シート!P431&lt;&gt;0)),"error","")</f>
        <v/>
      </c>
      <c r="BR431" s="285" t="str" cm="1">
        <f t="array" ref="BR431">IF(SUMPRODUCT(COUNTIF(N431:P431,N431:P431))&gt;COUNTA(N431:P431),"error","")</f>
        <v/>
      </c>
      <c r="BS431" s="283" t="str">
        <f t="shared" si="58"/>
        <v/>
      </c>
      <c r="BT431" s="283" t="str">
        <f t="shared" si="59"/>
        <v/>
      </c>
      <c r="BU431" s="283" t="str">
        <f t="shared" si="60"/>
        <v/>
      </c>
      <c r="BV431" s="283" t="str">
        <f t="shared" si="61"/>
        <v/>
      </c>
      <c r="BW431" s="283" t="str">
        <f t="shared" si="64"/>
        <v/>
      </c>
      <c r="BX431" s="283" t="str">
        <f t="shared" si="62"/>
        <v/>
      </c>
      <c r="BY431" s="283" t="str">
        <f>IF(F431="","",IF(PRODUCT(分岐管理シート!AB431:'分岐管理シート'!AE431)=0,"error",""))</f>
        <v/>
      </c>
      <c r="BZ431" s="278" t="str">
        <f>IF(F431="","",IF(AND(AE431="○",分岐管理シート!AF431=0),"error",""))</f>
        <v/>
      </c>
      <c r="CA431" s="283" t="str">
        <f>IF(F431="","",IF(AND(分岐管理シート!AE431&lt;2,実施計画様式!AF431&lt;&gt;""),"error",""))</f>
        <v/>
      </c>
      <c r="CB431" s="282" t="str">
        <f>IF(F431="","",IF(AND(分岐管理シート!D431=1,分岐管理シート!AG431&gt;0,分岐管理シート!AG431&lt;24),"","error"))</f>
        <v/>
      </c>
      <c r="CC431" s="283"/>
      <c r="CD431" s="283" t="str">
        <f>IF(F431="","",IF(OR(分岐管理シート!AI431&lt;14,分岐管理シート!AI431&gt;25,分岐管理シート!AI431&gt;分岐管理シート!AJ431,分岐管理シート!AI431&gt;分岐管理シート!AK431),"error",""))</f>
        <v/>
      </c>
      <c r="CE431" s="283" t="str">
        <f>IF(F431="","",IF(OR(分岐管理シート!AJ431&lt;14,分岐管理シート!AJ431&gt;25,分岐管理シート!AJ431&lt;分岐管理シート!AI431,分岐管理シート!AJ431&gt;分岐管理シート!AK431),"error",""))</f>
        <v/>
      </c>
      <c r="CF431" s="282" t="str">
        <f>IF(F431="","",IF(OR(分岐管理シート!AK431&lt;14,分岐管理シート!AK431&gt;26,分岐管理シート!AK431&lt;分岐管理シート!AI431,分岐管理シート!AK431&lt;分岐管理シート!AJ431),"error",""))</f>
        <v/>
      </c>
      <c r="CG431" s="283" t="str">
        <f>IF(F431="","",IF(AND(AD431="－",分岐管理シート!AK431&gt;25),"error",""))</f>
        <v/>
      </c>
      <c r="CH431" s="283"/>
      <c r="CI431" s="278" t="str">
        <f>IF(F431="","",IF(分岐管理シート!AM431&lt;1,"error",""))</f>
        <v/>
      </c>
      <c r="CJ431" s="283" t="str">
        <f>IF(F431="","",IF(分岐管理シート!AN431&lt;1,"error",""))</f>
        <v/>
      </c>
      <c r="CK431" s="287" t="str">
        <f t="shared" si="63"/>
        <v/>
      </c>
      <c r="CL431" s="283" t="str">
        <f>IF(F431="","",IF(AND(SUM(分岐管理シート!AO431:AR431)&gt;180,分岐管理シート!AS431&lt;1),"error",""))</f>
        <v/>
      </c>
      <c r="CM431" s="283" t="str">
        <f>IF(F431="","",IF(AND(分岐管理シート!D431=1,分岐管理シート!BB431&gt;0,分岐管理シート!BB431&lt;7),"","error"))</f>
        <v/>
      </c>
      <c r="CN431" s="286"/>
      <c r="CO431" s="283" t="str">
        <f>IF(分岐管理シート!BP431=0,"","error")</f>
        <v/>
      </c>
      <c r="CP431" s="340" t="str">
        <f>IF(AND(F431="",SUM(分岐管理シート!D431:BB431)&gt;0),"error","")</f>
        <v/>
      </c>
    </row>
    <row r="432" spans="1:94" ht="55.05" customHeight="1">
      <c r="A432" s="29"/>
      <c r="B432" s="30"/>
      <c r="C432" s="130">
        <v>360</v>
      </c>
      <c r="D432" s="386"/>
      <c r="E432" s="386"/>
      <c r="F432" s="174"/>
      <c r="G432" s="174"/>
      <c r="H432" s="173"/>
      <c r="I432" s="174"/>
      <c r="J432" s="173"/>
      <c r="K432" s="174"/>
      <c r="L432" s="174"/>
      <c r="M432" s="174"/>
      <c r="N432" s="387"/>
      <c r="O432" s="174"/>
      <c r="P432" s="174"/>
      <c r="Q432" s="388"/>
      <c r="R432" s="389">
        <f t="shared" si="55"/>
        <v>0</v>
      </c>
      <c r="S432" s="390">
        <f t="shared" si="65"/>
        <v>0</v>
      </c>
      <c r="T432" s="391"/>
      <c r="U432" s="458"/>
      <c r="V432" s="458"/>
      <c r="W432" s="458"/>
      <c r="X432" s="458"/>
      <c r="Y432" s="391"/>
      <c r="Z432" s="391"/>
      <c r="AA432" s="173"/>
      <c r="AB432" s="174"/>
      <c r="AC432" s="392"/>
      <c r="AD432" s="392"/>
      <c r="AE432" s="392"/>
      <c r="AF432" s="393"/>
      <c r="AG432" s="393"/>
      <c r="AH432" s="393"/>
      <c r="AI432" s="173"/>
      <c r="AJ432" s="173"/>
      <c r="AK432" s="173"/>
      <c r="AL432" s="394"/>
      <c r="AM432" s="173"/>
      <c r="AN432" s="173"/>
      <c r="AO432" s="414"/>
      <c r="AP432" s="174"/>
      <c r="AQ432" s="174"/>
      <c r="AR432" s="174"/>
      <c r="AS432" s="395"/>
      <c r="AT432" s="396"/>
      <c r="AU432" s="396"/>
      <c r="AV432" s="396"/>
      <c r="AW432" s="396"/>
      <c r="AX432" s="396"/>
      <c r="AY432" s="396"/>
      <c r="AZ432" s="396"/>
      <c r="BA432" s="396"/>
      <c r="BB432" s="397"/>
      <c r="BC432" s="395"/>
      <c r="BD432" s="395"/>
      <c r="BE432" s="281" t="str">
        <f>IF(F432="","",IF(分岐管理シート!D432=1,"","error"))</f>
        <v/>
      </c>
      <c r="BF432" s="282" t="str">
        <f>IF(F432="","",IF(分岐管理シート!E432&gt;0,"","error"))</f>
        <v/>
      </c>
      <c r="BG432" s="283" t="str">
        <f>IF(F432="","",IF(分岐管理シート!G432=0,"error",""))</f>
        <v/>
      </c>
      <c r="BH432" s="283" t="str">
        <f>IF(F432="","",IF(分岐管理シート!H432=0,"error",""))</f>
        <v/>
      </c>
      <c r="BI432" s="284" t="str">
        <f>IF(F432="","",IF(分岐管理シート!I432=2,"","error"))</f>
        <v/>
      </c>
      <c r="BJ432" s="283" t="str">
        <f t="shared" si="56"/>
        <v/>
      </c>
      <c r="BK432" s="283" t="str">
        <f t="shared" si="57"/>
        <v/>
      </c>
      <c r="BL432" s="283" t="str">
        <f>IF(F432="","",IF(AND(分岐管理シート!D432=1,分岐管理シート!K432=1),"","error"))</f>
        <v/>
      </c>
      <c r="BM432" s="281" t="str">
        <f>IF(F432="","",IF(分岐管理シート!L432=2,"","error"))</f>
        <v/>
      </c>
      <c r="BN432" s="283" t="str">
        <f>IF(F432="","",IF(分岐管理シート!M432&lt;1,"error",""))</f>
        <v/>
      </c>
      <c r="BO432" s="283" t="str">
        <f>IF(F432="","",IF(AND(D432="R7_補正",分岐管理シート!M432&lt;12,分岐管理シート!M432&gt;0),"","error"))</f>
        <v/>
      </c>
      <c r="BP432" s="283" t="str">
        <f>IF(AND(分岐管理シート!M432&lt;&gt;1,SUM(分岐管理シート!N432:P432)&gt;0),"error","")</f>
        <v/>
      </c>
      <c r="BQ432" s="282" t="str">
        <f>IF(OR(AND(分岐管理シート!N432=0,OR(分岐管理シート!O432&lt;&gt;0,分岐管理シート!P432&lt;&gt;0)),AND(分岐管理シート!O432=0,分岐管理シート!P432&lt;&gt;0)),"error","")</f>
        <v/>
      </c>
      <c r="BR432" s="285" t="str" cm="1">
        <f t="array" ref="BR432">IF(SUMPRODUCT(COUNTIF(N432:P432,N432:P432))&gt;COUNTA(N432:P432),"error","")</f>
        <v/>
      </c>
      <c r="BS432" s="283" t="str">
        <f t="shared" si="58"/>
        <v/>
      </c>
      <c r="BT432" s="283" t="str">
        <f t="shared" si="59"/>
        <v/>
      </c>
      <c r="BU432" s="283" t="str">
        <f t="shared" si="60"/>
        <v/>
      </c>
      <c r="BV432" s="283" t="str">
        <f t="shared" si="61"/>
        <v/>
      </c>
      <c r="BW432" s="283" t="str">
        <f t="shared" si="64"/>
        <v/>
      </c>
      <c r="BX432" s="283" t="str">
        <f t="shared" si="62"/>
        <v/>
      </c>
      <c r="BY432" s="283" t="str">
        <f>IF(F432="","",IF(PRODUCT(分岐管理シート!AB432:'分岐管理シート'!AE432)=0,"error",""))</f>
        <v/>
      </c>
      <c r="BZ432" s="278" t="str">
        <f>IF(F432="","",IF(AND(AE432="○",分岐管理シート!AF432=0),"error",""))</f>
        <v/>
      </c>
      <c r="CA432" s="283" t="str">
        <f>IF(F432="","",IF(AND(分岐管理シート!AE432&lt;2,実施計画様式!AF432&lt;&gt;""),"error",""))</f>
        <v/>
      </c>
      <c r="CB432" s="282" t="str">
        <f>IF(F432="","",IF(AND(分岐管理シート!D432=1,分岐管理シート!AG432&gt;0,分岐管理シート!AG432&lt;24),"","error"))</f>
        <v/>
      </c>
      <c r="CC432" s="283"/>
      <c r="CD432" s="283" t="str">
        <f>IF(F432="","",IF(OR(分岐管理シート!AI432&lt;14,分岐管理シート!AI432&gt;25,分岐管理シート!AI432&gt;分岐管理シート!AJ432,分岐管理シート!AI432&gt;分岐管理シート!AK432),"error",""))</f>
        <v/>
      </c>
      <c r="CE432" s="283" t="str">
        <f>IF(F432="","",IF(OR(分岐管理シート!AJ432&lt;14,分岐管理シート!AJ432&gt;25,分岐管理シート!AJ432&lt;分岐管理シート!AI432,分岐管理シート!AJ432&gt;分岐管理シート!AK432),"error",""))</f>
        <v/>
      </c>
      <c r="CF432" s="282" t="str">
        <f>IF(F432="","",IF(OR(分岐管理シート!AK432&lt;14,分岐管理シート!AK432&gt;26,分岐管理シート!AK432&lt;分岐管理シート!AI432,分岐管理シート!AK432&lt;分岐管理シート!AJ432),"error",""))</f>
        <v/>
      </c>
      <c r="CG432" s="283" t="str">
        <f>IF(F432="","",IF(AND(AD432="－",分岐管理シート!AK432&gt;25),"error",""))</f>
        <v/>
      </c>
      <c r="CH432" s="283"/>
      <c r="CI432" s="278" t="str">
        <f>IF(F432="","",IF(分岐管理シート!AM432&lt;1,"error",""))</f>
        <v/>
      </c>
      <c r="CJ432" s="283" t="str">
        <f>IF(F432="","",IF(分岐管理シート!AN432&lt;1,"error",""))</f>
        <v/>
      </c>
      <c r="CK432" s="287" t="str">
        <f t="shared" si="63"/>
        <v/>
      </c>
      <c r="CL432" s="283" t="str">
        <f>IF(F432="","",IF(AND(SUM(分岐管理シート!AO432:AR432)&gt;180,分岐管理シート!AS432&lt;1),"error",""))</f>
        <v/>
      </c>
      <c r="CM432" s="283" t="str">
        <f>IF(F432="","",IF(AND(分岐管理シート!D432=1,分岐管理シート!BB432&gt;0,分岐管理シート!BB432&lt;7),"","error"))</f>
        <v/>
      </c>
      <c r="CN432" s="286"/>
      <c r="CO432" s="283" t="str">
        <f>IF(分岐管理シート!BP432=0,"","error")</f>
        <v/>
      </c>
      <c r="CP432" s="340" t="str">
        <f>IF(AND(F432="",SUM(分岐管理シート!D432:BB432)&gt;0),"error","")</f>
        <v/>
      </c>
    </row>
    <row r="433" spans="1:94" ht="55.05" customHeight="1">
      <c r="A433" s="29"/>
      <c r="B433" s="30"/>
      <c r="C433" s="130">
        <v>361</v>
      </c>
      <c r="D433" s="386"/>
      <c r="E433" s="386"/>
      <c r="F433" s="174"/>
      <c r="G433" s="174"/>
      <c r="H433" s="173"/>
      <c r="I433" s="174"/>
      <c r="J433" s="173"/>
      <c r="K433" s="174"/>
      <c r="L433" s="174"/>
      <c r="M433" s="174"/>
      <c r="N433" s="387"/>
      <c r="O433" s="174"/>
      <c r="P433" s="398"/>
      <c r="Q433" s="388"/>
      <c r="R433" s="389">
        <f t="shared" si="55"/>
        <v>0</v>
      </c>
      <c r="S433" s="390">
        <f t="shared" si="65"/>
        <v>0</v>
      </c>
      <c r="T433" s="391"/>
      <c r="U433" s="458"/>
      <c r="V433" s="458"/>
      <c r="W433" s="458"/>
      <c r="X433" s="458"/>
      <c r="Y433" s="391"/>
      <c r="Z433" s="391"/>
      <c r="AA433" s="173"/>
      <c r="AB433" s="174"/>
      <c r="AC433" s="392"/>
      <c r="AD433" s="392"/>
      <c r="AE433" s="392"/>
      <c r="AF433" s="393"/>
      <c r="AG433" s="393"/>
      <c r="AH433" s="393"/>
      <c r="AI433" s="173"/>
      <c r="AJ433" s="173"/>
      <c r="AK433" s="173"/>
      <c r="AL433" s="394"/>
      <c r="AM433" s="173"/>
      <c r="AN433" s="173"/>
      <c r="AO433" s="414"/>
      <c r="AP433" s="174"/>
      <c r="AQ433" s="174"/>
      <c r="AR433" s="174"/>
      <c r="AS433" s="395"/>
      <c r="AT433" s="396"/>
      <c r="AU433" s="396"/>
      <c r="AV433" s="396"/>
      <c r="AW433" s="396"/>
      <c r="AX433" s="396"/>
      <c r="AY433" s="396"/>
      <c r="AZ433" s="396"/>
      <c r="BA433" s="396"/>
      <c r="BB433" s="397"/>
      <c r="BC433" s="395"/>
      <c r="BD433" s="395"/>
      <c r="BE433" s="281" t="str">
        <f>IF(F433="","",IF(分岐管理シート!D433=1,"","error"))</f>
        <v/>
      </c>
      <c r="BF433" s="282" t="str">
        <f>IF(F433="","",IF(分岐管理シート!E433&gt;0,"","error"))</f>
        <v/>
      </c>
      <c r="BG433" s="283" t="str">
        <f>IF(F433="","",IF(分岐管理シート!G433=0,"error",""))</f>
        <v/>
      </c>
      <c r="BH433" s="283" t="str">
        <f>IF(F433="","",IF(分岐管理シート!H433=0,"error",""))</f>
        <v/>
      </c>
      <c r="BI433" s="284" t="str">
        <f>IF(F433="","",IF(分岐管理シート!I433=2,"","error"))</f>
        <v/>
      </c>
      <c r="BJ433" s="283" t="str">
        <f t="shared" si="56"/>
        <v/>
      </c>
      <c r="BK433" s="283" t="str">
        <f t="shared" si="57"/>
        <v/>
      </c>
      <c r="BL433" s="283" t="str">
        <f>IF(F433="","",IF(AND(分岐管理シート!D433=1,分岐管理シート!K433=1),"","error"))</f>
        <v/>
      </c>
      <c r="BM433" s="281" t="str">
        <f>IF(F433="","",IF(分岐管理シート!L433=2,"","error"))</f>
        <v/>
      </c>
      <c r="BN433" s="283" t="str">
        <f>IF(F433="","",IF(分岐管理シート!M433&lt;1,"error",""))</f>
        <v/>
      </c>
      <c r="BO433" s="283" t="str">
        <f>IF(F433="","",IF(AND(D433="R7_補正",分岐管理シート!M433&lt;12,分岐管理シート!M433&gt;0),"","error"))</f>
        <v/>
      </c>
      <c r="BP433" s="283" t="str">
        <f>IF(AND(分岐管理シート!M433&lt;&gt;1,SUM(分岐管理シート!N433:P433)&gt;0),"error","")</f>
        <v/>
      </c>
      <c r="BQ433" s="282" t="str">
        <f>IF(OR(AND(分岐管理シート!N433=0,OR(分岐管理シート!O433&lt;&gt;0,分岐管理シート!P433&lt;&gt;0)),AND(分岐管理シート!O433=0,分岐管理シート!P433&lt;&gt;0)),"error","")</f>
        <v/>
      </c>
      <c r="BR433" s="285" t="str" cm="1">
        <f t="array" ref="BR433">IF(SUMPRODUCT(COUNTIF(N433:P433,N433:P433))&gt;COUNTA(N433:P433),"error","")</f>
        <v/>
      </c>
      <c r="BS433" s="283" t="str">
        <f t="shared" si="58"/>
        <v/>
      </c>
      <c r="BT433" s="283" t="str">
        <f t="shared" si="59"/>
        <v/>
      </c>
      <c r="BU433" s="283" t="str">
        <f t="shared" si="60"/>
        <v/>
      </c>
      <c r="BV433" s="283" t="str">
        <f t="shared" si="61"/>
        <v/>
      </c>
      <c r="BW433" s="283" t="str">
        <f t="shared" si="64"/>
        <v/>
      </c>
      <c r="BX433" s="283" t="str">
        <f t="shared" si="62"/>
        <v/>
      </c>
      <c r="BY433" s="283" t="str">
        <f>IF(F433="","",IF(PRODUCT(分岐管理シート!AB433:'分岐管理シート'!AE433)=0,"error",""))</f>
        <v/>
      </c>
      <c r="BZ433" s="278" t="str">
        <f>IF(F433="","",IF(AND(AE433="○",分岐管理シート!AF433=0),"error",""))</f>
        <v/>
      </c>
      <c r="CA433" s="283" t="str">
        <f>IF(F433="","",IF(AND(分岐管理シート!AE433&lt;2,実施計画様式!AF433&lt;&gt;""),"error",""))</f>
        <v/>
      </c>
      <c r="CB433" s="282" t="str">
        <f>IF(F433="","",IF(AND(分岐管理シート!D433=1,分岐管理シート!AG433&gt;0,分岐管理シート!AG433&lt;24),"","error"))</f>
        <v/>
      </c>
      <c r="CC433" s="283"/>
      <c r="CD433" s="283" t="str">
        <f>IF(F433="","",IF(OR(分岐管理シート!AI433&lt;14,分岐管理シート!AI433&gt;25,分岐管理シート!AI433&gt;分岐管理シート!AJ433,分岐管理シート!AI433&gt;分岐管理シート!AK433),"error",""))</f>
        <v/>
      </c>
      <c r="CE433" s="283" t="str">
        <f>IF(F433="","",IF(OR(分岐管理シート!AJ433&lt;14,分岐管理シート!AJ433&gt;25,分岐管理シート!AJ433&lt;分岐管理シート!AI433,分岐管理シート!AJ433&gt;分岐管理シート!AK433),"error",""))</f>
        <v/>
      </c>
      <c r="CF433" s="282" t="str">
        <f>IF(F433="","",IF(OR(分岐管理シート!AK433&lt;14,分岐管理シート!AK433&gt;26,分岐管理シート!AK433&lt;分岐管理シート!AI433,分岐管理シート!AK433&lt;分岐管理シート!AJ433),"error",""))</f>
        <v/>
      </c>
      <c r="CG433" s="283" t="str">
        <f>IF(F433="","",IF(AND(AD433="－",分岐管理シート!AK433&gt;25),"error",""))</f>
        <v/>
      </c>
      <c r="CH433" s="283"/>
      <c r="CI433" s="278" t="str">
        <f>IF(F433="","",IF(分岐管理シート!AM433&lt;1,"error",""))</f>
        <v/>
      </c>
      <c r="CJ433" s="283" t="str">
        <f>IF(F433="","",IF(分岐管理シート!AN433&lt;1,"error",""))</f>
        <v/>
      </c>
      <c r="CK433" s="287" t="str">
        <f t="shared" si="63"/>
        <v/>
      </c>
      <c r="CL433" s="283" t="str">
        <f>IF(F433="","",IF(AND(SUM(分岐管理シート!AO433:AR433)&gt;180,分岐管理シート!AS433&lt;1),"error",""))</f>
        <v/>
      </c>
      <c r="CM433" s="283" t="str">
        <f>IF(F433="","",IF(AND(分岐管理シート!D433=1,分岐管理シート!BB433&gt;0,分岐管理シート!BB433&lt;7),"","error"))</f>
        <v/>
      </c>
      <c r="CN433" s="286"/>
      <c r="CO433" s="283" t="str">
        <f>IF(分岐管理シート!BP433=0,"","error")</f>
        <v/>
      </c>
      <c r="CP433" s="340" t="str">
        <f>IF(AND(F433="",SUM(分岐管理シート!D433:BB433)&gt;0),"error","")</f>
        <v/>
      </c>
    </row>
    <row r="434" spans="1:94" ht="55.05" customHeight="1">
      <c r="A434" s="29"/>
      <c r="B434" s="30"/>
      <c r="C434" s="130">
        <v>362</v>
      </c>
      <c r="D434" s="386"/>
      <c r="E434" s="386"/>
      <c r="F434" s="174"/>
      <c r="G434" s="174"/>
      <c r="H434" s="173"/>
      <c r="I434" s="174"/>
      <c r="J434" s="173"/>
      <c r="K434" s="174"/>
      <c r="L434" s="174"/>
      <c r="M434" s="174"/>
      <c r="N434" s="387"/>
      <c r="O434" s="174"/>
      <c r="P434" s="174"/>
      <c r="Q434" s="388"/>
      <c r="R434" s="389">
        <f t="shared" si="55"/>
        <v>0</v>
      </c>
      <c r="S434" s="390">
        <f t="shared" si="65"/>
        <v>0</v>
      </c>
      <c r="T434" s="391"/>
      <c r="U434" s="458"/>
      <c r="V434" s="458"/>
      <c r="W434" s="458"/>
      <c r="X434" s="458"/>
      <c r="Y434" s="391"/>
      <c r="Z434" s="391"/>
      <c r="AA434" s="173"/>
      <c r="AB434" s="174"/>
      <c r="AC434" s="392"/>
      <c r="AD434" s="392"/>
      <c r="AE434" s="392"/>
      <c r="AF434" s="393"/>
      <c r="AG434" s="393"/>
      <c r="AH434" s="393"/>
      <c r="AI434" s="173"/>
      <c r="AJ434" s="173"/>
      <c r="AK434" s="173"/>
      <c r="AL434" s="394"/>
      <c r="AM434" s="173"/>
      <c r="AN434" s="173"/>
      <c r="AO434" s="414"/>
      <c r="AP434" s="174"/>
      <c r="AQ434" s="174"/>
      <c r="AR434" s="174"/>
      <c r="AS434" s="395"/>
      <c r="AT434" s="396"/>
      <c r="AU434" s="396"/>
      <c r="AV434" s="396"/>
      <c r="AW434" s="396"/>
      <c r="AX434" s="396"/>
      <c r="AY434" s="396"/>
      <c r="AZ434" s="396"/>
      <c r="BA434" s="396"/>
      <c r="BB434" s="397"/>
      <c r="BC434" s="395"/>
      <c r="BD434" s="395"/>
      <c r="BE434" s="281" t="str">
        <f>IF(F434="","",IF(分岐管理シート!D434=1,"","error"))</f>
        <v/>
      </c>
      <c r="BF434" s="282" t="str">
        <f>IF(F434="","",IF(分岐管理シート!E434&gt;0,"","error"))</f>
        <v/>
      </c>
      <c r="BG434" s="283" t="str">
        <f>IF(F434="","",IF(分岐管理シート!G434=0,"error",""))</f>
        <v/>
      </c>
      <c r="BH434" s="283" t="str">
        <f>IF(F434="","",IF(分岐管理シート!H434=0,"error",""))</f>
        <v/>
      </c>
      <c r="BI434" s="284" t="str">
        <f>IF(F434="","",IF(分岐管理シート!I434=2,"","error"))</f>
        <v/>
      </c>
      <c r="BJ434" s="283" t="str">
        <f t="shared" si="56"/>
        <v/>
      </c>
      <c r="BK434" s="283" t="str">
        <f t="shared" si="57"/>
        <v/>
      </c>
      <c r="BL434" s="283" t="str">
        <f>IF(F434="","",IF(AND(分岐管理シート!D434=1,分岐管理シート!K434=1),"","error"))</f>
        <v/>
      </c>
      <c r="BM434" s="281" t="str">
        <f>IF(F434="","",IF(分岐管理シート!L434=2,"","error"))</f>
        <v/>
      </c>
      <c r="BN434" s="283" t="str">
        <f>IF(F434="","",IF(分岐管理シート!M434&lt;1,"error",""))</f>
        <v/>
      </c>
      <c r="BO434" s="283" t="str">
        <f>IF(F434="","",IF(AND(D434="R7_補正",分岐管理シート!M434&lt;12,分岐管理シート!M434&gt;0),"","error"))</f>
        <v/>
      </c>
      <c r="BP434" s="283" t="str">
        <f>IF(AND(分岐管理シート!M434&lt;&gt;1,SUM(分岐管理シート!N434:P434)&gt;0),"error","")</f>
        <v/>
      </c>
      <c r="BQ434" s="282" t="str">
        <f>IF(OR(AND(分岐管理シート!N434=0,OR(分岐管理シート!O434&lt;&gt;0,分岐管理シート!P434&lt;&gt;0)),AND(分岐管理シート!O434=0,分岐管理シート!P434&lt;&gt;0)),"error","")</f>
        <v/>
      </c>
      <c r="BR434" s="285" t="str" cm="1">
        <f t="array" ref="BR434">IF(SUMPRODUCT(COUNTIF(N434:P434,N434:P434))&gt;COUNTA(N434:P434),"error","")</f>
        <v/>
      </c>
      <c r="BS434" s="283" t="str">
        <f t="shared" si="58"/>
        <v/>
      </c>
      <c r="BT434" s="283" t="str">
        <f t="shared" si="59"/>
        <v/>
      </c>
      <c r="BU434" s="283" t="str">
        <f t="shared" si="60"/>
        <v/>
      </c>
      <c r="BV434" s="283" t="str">
        <f t="shared" si="61"/>
        <v/>
      </c>
      <c r="BW434" s="283" t="str">
        <f t="shared" si="64"/>
        <v/>
      </c>
      <c r="BX434" s="283" t="str">
        <f t="shared" si="62"/>
        <v/>
      </c>
      <c r="BY434" s="283" t="str">
        <f>IF(F434="","",IF(PRODUCT(分岐管理シート!AB434:'分岐管理シート'!AE434)=0,"error",""))</f>
        <v/>
      </c>
      <c r="BZ434" s="278" t="str">
        <f>IF(F434="","",IF(AND(AE434="○",分岐管理シート!AF434=0),"error",""))</f>
        <v/>
      </c>
      <c r="CA434" s="283" t="str">
        <f>IF(F434="","",IF(AND(分岐管理シート!AE434&lt;2,実施計画様式!AF434&lt;&gt;""),"error",""))</f>
        <v/>
      </c>
      <c r="CB434" s="282" t="str">
        <f>IF(F434="","",IF(AND(分岐管理シート!D434=1,分岐管理シート!AG434&gt;0,分岐管理シート!AG434&lt;24),"","error"))</f>
        <v/>
      </c>
      <c r="CC434" s="283"/>
      <c r="CD434" s="283" t="str">
        <f>IF(F434="","",IF(OR(分岐管理シート!AI434&lt;14,分岐管理シート!AI434&gt;25,分岐管理シート!AI434&gt;分岐管理シート!AJ434,分岐管理シート!AI434&gt;分岐管理シート!AK434),"error",""))</f>
        <v/>
      </c>
      <c r="CE434" s="283" t="str">
        <f>IF(F434="","",IF(OR(分岐管理シート!AJ434&lt;14,分岐管理シート!AJ434&gt;25,分岐管理シート!AJ434&lt;分岐管理シート!AI434,分岐管理シート!AJ434&gt;分岐管理シート!AK434),"error",""))</f>
        <v/>
      </c>
      <c r="CF434" s="282" t="str">
        <f>IF(F434="","",IF(OR(分岐管理シート!AK434&lt;14,分岐管理シート!AK434&gt;26,分岐管理シート!AK434&lt;分岐管理シート!AI434,分岐管理シート!AK434&lt;分岐管理シート!AJ434),"error",""))</f>
        <v/>
      </c>
      <c r="CG434" s="283" t="str">
        <f>IF(F434="","",IF(AND(AD434="－",分岐管理シート!AK434&gt;25),"error",""))</f>
        <v/>
      </c>
      <c r="CH434" s="283"/>
      <c r="CI434" s="278" t="str">
        <f>IF(F434="","",IF(分岐管理シート!AM434&lt;1,"error",""))</f>
        <v/>
      </c>
      <c r="CJ434" s="283" t="str">
        <f>IF(F434="","",IF(分岐管理シート!AN434&lt;1,"error",""))</f>
        <v/>
      </c>
      <c r="CK434" s="287" t="str">
        <f t="shared" si="63"/>
        <v/>
      </c>
      <c r="CL434" s="283" t="str">
        <f>IF(F434="","",IF(AND(SUM(分岐管理シート!AO434:AR434)&gt;180,分岐管理シート!AS434&lt;1),"error",""))</f>
        <v/>
      </c>
      <c r="CM434" s="283" t="str">
        <f>IF(F434="","",IF(AND(分岐管理シート!D434=1,分岐管理シート!BB434&gt;0,分岐管理シート!BB434&lt;7),"","error"))</f>
        <v/>
      </c>
      <c r="CN434" s="286"/>
      <c r="CO434" s="283" t="str">
        <f>IF(分岐管理シート!BP434=0,"","error")</f>
        <v/>
      </c>
      <c r="CP434" s="340" t="str">
        <f>IF(AND(F434="",SUM(分岐管理シート!D434:BB434)&gt;0),"error","")</f>
        <v/>
      </c>
    </row>
    <row r="435" spans="1:94" ht="55.05" customHeight="1">
      <c r="A435" s="29"/>
      <c r="B435" s="30"/>
      <c r="C435" s="130">
        <v>363</v>
      </c>
      <c r="D435" s="386"/>
      <c r="E435" s="386"/>
      <c r="F435" s="174"/>
      <c r="G435" s="174"/>
      <c r="H435" s="173"/>
      <c r="I435" s="174"/>
      <c r="J435" s="173"/>
      <c r="K435" s="174"/>
      <c r="L435" s="174"/>
      <c r="M435" s="174"/>
      <c r="N435" s="387"/>
      <c r="O435" s="174"/>
      <c r="P435" s="174"/>
      <c r="Q435" s="388"/>
      <c r="R435" s="389">
        <f t="shared" si="55"/>
        <v>0</v>
      </c>
      <c r="S435" s="390">
        <f t="shared" si="65"/>
        <v>0</v>
      </c>
      <c r="T435" s="391"/>
      <c r="U435" s="458"/>
      <c r="V435" s="458"/>
      <c r="W435" s="458"/>
      <c r="X435" s="458"/>
      <c r="Y435" s="391"/>
      <c r="Z435" s="391"/>
      <c r="AA435" s="173"/>
      <c r="AB435" s="174"/>
      <c r="AC435" s="392"/>
      <c r="AD435" s="392"/>
      <c r="AE435" s="392"/>
      <c r="AF435" s="393"/>
      <c r="AG435" s="393"/>
      <c r="AH435" s="393"/>
      <c r="AI435" s="173"/>
      <c r="AJ435" s="173"/>
      <c r="AK435" s="173"/>
      <c r="AL435" s="394"/>
      <c r="AM435" s="173"/>
      <c r="AN435" s="173"/>
      <c r="AO435" s="414"/>
      <c r="AP435" s="174"/>
      <c r="AQ435" s="174"/>
      <c r="AR435" s="174"/>
      <c r="AS435" s="395"/>
      <c r="AT435" s="396"/>
      <c r="AU435" s="396"/>
      <c r="AV435" s="396"/>
      <c r="AW435" s="396"/>
      <c r="AX435" s="396"/>
      <c r="AY435" s="396"/>
      <c r="AZ435" s="396"/>
      <c r="BA435" s="396"/>
      <c r="BB435" s="397"/>
      <c r="BC435" s="395"/>
      <c r="BD435" s="395"/>
      <c r="BE435" s="281" t="str">
        <f>IF(F435="","",IF(分岐管理シート!D435=1,"","error"))</f>
        <v/>
      </c>
      <c r="BF435" s="282" t="str">
        <f>IF(F435="","",IF(分岐管理シート!E435&gt;0,"","error"))</f>
        <v/>
      </c>
      <c r="BG435" s="283" t="str">
        <f>IF(F435="","",IF(分岐管理シート!G435=0,"error",""))</f>
        <v/>
      </c>
      <c r="BH435" s="283" t="str">
        <f>IF(F435="","",IF(分岐管理シート!H435=0,"error",""))</f>
        <v/>
      </c>
      <c r="BI435" s="284" t="str">
        <f>IF(F435="","",IF(分岐管理シート!I435=2,"","error"))</f>
        <v/>
      </c>
      <c r="BJ435" s="283" t="str">
        <f t="shared" si="56"/>
        <v/>
      </c>
      <c r="BK435" s="283" t="str">
        <f t="shared" si="57"/>
        <v/>
      </c>
      <c r="BL435" s="283" t="str">
        <f>IF(F435="","",IF(AND(分岐管理シート!D435=1,分岐管理シート!K435=1),"","error"))</f>
        <v/>
      </c>
      <c r="BM435" s="281" t="str">
        <f>IF(F435="","",IF(分岐管理シート!L435=2,"","error"))</f>
        <v/>
      </c>
      <c r="BN435" s="283" t="str">
        <f>IF(F435="","",IF(分岐管理シート!M435&lt;1,"error",""))</f>
        <v/>
      </c>
      <c r="BO435" s="283" t="str">
        <f>IF(F435="","",IF(AND(D435="R7_補正",分岐管理シート!M435&lt;12,分岐管理シート!M435&gt;0),"","error"))</f>
        <v/>
      </c>
      <c r="BP435" s="283" t="str">
        <f>IF(AND(分岐管理シート!M435&lt;&gt;1,SUM(分岐管理シート!N435:P435)&gt;0),"error","")</f>
        <v/>
      </c>
      <c r="BQ435" s="282" t="str">
        <f>IF(OR(AND(分岐管理シート!N435=0,OR(分岐管理シート!O435&lt;&gt;0,分岐管理シート!P435&lt;&gt;0)),AND(分岐管理シート!O435=0,分岐管理シート!P435&lt;&gt;0)),"error","")</f>
        <v/>
      </c>
      <c r="BR435" s="285" t="str" cm="1">
        <f t="array" ref="BR435">IF(SUMPRODUCT(COUNTIF(N435:P435,N435:P435))&gt;COUNTA(N435:P435),"error","")</f>
        <v/>
      </c>
      <c r="BS435" s="283" t="str">
        <f t="shared" si="58"/>
        <v/>
      </c>
      <c r="BT435" s="283" t="str">
        <f t="shared" si="59"/>
        <v/>
      </c>
      <c r="BU435" s="283" t="str">
        <f t="shared" si="60"/>
        <v/>
      </c>
      <c r="BV435" s="283" t="str">
        <f t="shared" si="61"/>
        <v/>
      </c>
      <c r="BW435" s="283" t="str">
        <f t="shared" si="64"/>
        <v/>
      </c>
      <c r="BX435" s="283" t="str">
        <f t="shared" si="62"/>
        <v/>
      </c>
      <c r="BY435" s="283" t="str">
        <f>IF(F435="","",IF(PRODUCT(分岐管理シート!AB435:'分岐管理シート'!AE435)=0,"error",""))</f>
        <v/>
      </c>
      <c r="BZ435" s="278" t="str">
        <f>IF(F435="","",IF(AND(AE435="○",分岐管理シート!AF435=0),"error",""))</f>
        <v/>
      </c>
      <c r="CA435" s="283" t="str">
        <f>IF(F435="","",IF(AND(分岐管理シート!AE435&lt;2,実施計画様式!AF435&lt;&gt;""),"error",""))</f>
        <v/>
      </c>
      <c r="CB435" s="282" t="str">
        <f>IF(F435="","",IF(AND(分岐管理シート!D435=1,分岐管理シート!AG435&gt;0,分岐管理シート!AG435&lt;24),"","error"))</f>
        <v/>
      </c>
      <c r="CC435" s="283"/>
      <c r="CD435" s="283" t="str">
        <f>IF(F435="","",IF(OR(分岐管理シート!AI435&lt;14,分岐管理シート!AI435&gt;25,分岐管理シート!AI435&gt;分岐管理シート!AJ435,分岐管理シート!AI435&gt;分岐管理シート!AK435),"error",""))</f>
        <v/>
      </c>
      <c r="CE435" s="283" t="str">
        <f>IF(F435="","",IF(OR(分岐管理シート!AJ435&lt;14,分岐管理シート!AJ435&gt;25,分岐管理シート!AJ435&lt;分岐管理シート!AI435,分岐管理シート!AJ435&gt;分岐管理シート!AK435),"error",""))</f>
        <v/>
      </c>
      <c r="CF435" s="282" t="str">
        <f>IF(F435="","",IF(OR(分岐管理シート!AK435&lt;14,分岐管理シート!AK435&gt;26,分岐管理シート!AK435&lt;分岐管理シート!AI435,分岐管理シート!AK435&lt;分岐管理シート!AJ435),"error",""))</f>
        <v/>
      </c>
      <c r="CG435" s="283" t="str">
        <f>IF(F435="","",IF(AND(AD435="－",分岐管理シート!AK435&gt;25),"error",""))</f>
        <v/>
      </c>
      <c r="CH435" s="283"/>
      <c r="CI435" s="278" t="str">
        <f>IF(F435="","",IF(分岐管理シート!AM435&lt;1,"error",""))</f>
        <v/>
      </c>
      <c r="CJ435" s="283" t="str">
        <f>IF(F435="","",IF(分岐管理シート!AN435&lt;1,"error",""))</f>
        <v/>
      </c>
      <c r="CK435" s="287" t="str">
        <f t="shared" si="63"/>
        <v/>
      </c>
      <c r="CL435" s="283" t="str">
        <f>IF(F435="","",IF(AND(SUM(分岐管理シート!AO435:AR435)&gt;180,分岐管理シート!AS435&lt;1),"error",""))</f>
        <v/>
      </c>
      <c r="CM435" s="283" t="str">
        <f>IF(F435="","",IF(AND(分岐管理シート!D435=1,分岐管理シート!BB435&gt;0,分岐管理シート!BB435&lt;7),"","error"))</f>
        <v/>
      </c>
      <c r="CN435" s="286"/>
      <c r="CO435" s="283" t="str">
        <f>IF(分岐管理シート!BP435=0,"","error")</f>
        <v/>
      </c>
      <c r="CP435" s="340" t="str">
        <f>IF(AND(F435="",SUM(分岐管理シート!D435:BB435)&gt;0),"error","")</f>
        <v/>
      </c>
    </row>
    <row r="436" spans="1:94" ht="55.05" customHeight="1">
      <c r="A436" s="29"/>
      <c r="B436" s="30"/>
      <c r="C436" s="130">
        <v>364</v>
      </c>
      <c r="D436" s="386"/>
      <c r="E436" s="386"/>
      <c r="F436" s="174"/>
      <c r="G436" s="174"/>
      <c r="H436" s="173"/>
      <c r="I436" s="174"/>
      <c r="J436" s="173"/>
      <c r="K436" s="174"/>
      <c r="L436" s="174"/>
      <c r="M436" s="174"/>
      <c r="N436" s="387"/>
      <c r="O436" s="174"/>
      <c r="P436" s="398"/>
      <c r="Q436" s="388"/>
      <c r="R436" s="389">
        <f t="shared" si="55"/>
        <v>0</v>
      </c>
      <c r="S436" s="390">
        <f t="shared" si="65"/>
        <v>0</v>
      </c>
      <c r="T436" s="391"/>
      <c r="U436" s="458"/>
      <c r="V436" s="458"/>
      <c r="W436" s="458"/>
      <c r="X436" s="458"/>
      <c r="Y436" s="391"/>
      <c r="Z436" s="391"/>
      <c r="AA436" s="173"/>
      <c r="AB436" s="174"/>
      <c r="AC436" s="392"/>
      <c r="AD436" s="392"/>
      <c r="AE436" s="392"/>
      <c r="AF436" s="393"/>
      <c r="AG436" s="393"/>
      <c r="AH436" s="393"/>
      <c r="AI436" s="173"/>
      <c r="AJ436" s="173"/>
      <c r="AK436" s="173"/>
      <c r="AL436" s="394"/>
      <c r="AM436" s="173"/>
      <c r="AN436" s="173"/>
      <c r="AO436" s="414"/>
      <c r="AP436" s="174"/>
      <c r="AQ436" s="174"/>
      <c r="AR436" s="174"/>
      <c r="AS436" s="395"/>
      <c r="AT436" s="396"/>
      <c r="AU436" s="396"/>
      <c r="AV436" s="396"/>
      <c r="AW436" s="396"/>
      <c r="AX436" s="396"/>
      <c r="AY436" s="396"/>
      <c r="AZ436" s="396"/>
      <c r="BA436" s="396"/>
      <c r="BB436" s="397"/>
      <c r="BC436" s="395"/>
      <c r="BD436" s="395"/>
      <c r="BE436" s="281" t="str">
        <f>IF(F436="","",IF(分岐管理シート!D436=1,"","error"))</f>
        <v/>
      </c>
      <c r="BF436" s="282" t="str">
        <f>IF(F436="","",IF(分岐管理シート!E436&gt;0,"","error"))</f>
        <v/>
      </c>
      <c r="BG436" s="283" t="str">
        <f>IF(F436="","",IF(分岐管理シート!G436=0,"error",""))</f>
        <v/>
      </c>
      <c r="BH436" s="283" t="str">
        <f>IF(F436="","",IF(分岐管理シート!H436=0,"error",""))</f>
        <v/>
      </c>
      <c r="BI436" s="284" t="str">
        <f>IF(F436="","",IF(分岐管理シート!I436=2,"","error"))</f>
        <v/>
      </c>
      <c r="BJ436" s="283" t="str">
        <f t="shared" si="56"/>
        <v/>
      </c>
      <c r="BK436" s="283" t="str">
        <f t="shared" si="57"/>
        <v/>
      </c>
      <c r="BL436" s="283" t="str">
        <f>IF(F436="","",IF(AND(分岐管理シート!D436=1,分岐管理シート!K436=1),"","error"))</f>
        <v/>
      </c>
      <c r="BM436" s="281" t="str">
        <f>IF(F436="","",IF(分岐管理シート!L436=2,"","error"))</f>
        <v/>
      </c>
      <c r="BN436" s="283" t="str">
        <f>IF(F436="","",IF(分岐管理シート!M436&lt;1,"error",""))</f>
        <v/>
      </c>
      <c r="BO436" s="283" t="str">
        <f>IF(F436="","",IF(AND(D436="R7_補正",分岐管理シート!M436&lt;12,分岐管理シート!M436&gt;0),"","error"))</f>
        <v/>
      </c>
      <c r="BP436" s="283" t="str">
        <f>IF(AND(分岐管理シート!M436&lt;&gt;1,SUM(分岐管理シート!N436:P436)&gt;0),"error","")</f>
        <v/>
      </c>
      <c r="BQ436" s="282" t="str">
        <f>IF(OR(AND(分岐管理シート!N436=0,OR(分岐管理シート!O436&lt;&gt;0,分岐管理シート!P436&lt;&gt;0)),AND(分岐管理シート!O436=0,分岐管理シート!P436&lt;&gt;0)),"error","")</f>
        <v/>
      </c>
      <c r="BR436" s="285" t="str" cm="1">
        <f t="array" ref="BR436">IF(SUMPRODUCT(COUNTIF(N436:P436,N436:P436))&gt;COUNTA(N436:P436),"error","")</f>
        <v/>
      </c>
      <c r="BS436" s="283" t="str">
        <f t="shared" si="58"/>
        <v/>
      </c>
      <c r="BT436" s="283" t="str">
        <f t="shared" si="59"/>
        <v/>
      </c>
      <c r="BU436" s="283" t="str">
        <f t="shared" si="60"/>
        <v/>
      </c>
      <c r="BV436" s="283" t="str">
        <f t="shared" si="61"/>
        <v/>
      </c>
      <c r="BW436" s="283" t="str">
        <f t="shared" si="64"/>
        <v/>
      </c>
      <c r="BX436" s="283" t="str">
        <f t="shared" si="62"/>
        <v/>
      </c>
      <c r="BY436" s="283" t="str">
        <f>IF(F436="","",IF(PRODUCT(分岐管理シート!AB436:'分岐管理シート'!AE436)=0,"error",""))</f>
        <v/>
      </c>
      <c r="BZ436" s="278" t="str">
        <f>IF(F436="","",IF(AND(AE436="○",分岐管理シート!AF436=0),"error",""))</f>
        <v/>
      </c>
      <c r="CA436" s="283" t="str">
        <f>IF(F436="","",IF(AND(分岐管理シート!AE436&lt;2,実施計画様式!AF436&lt;&gt;""),"error",""))</f>
        <v/>
      </c>
      <c r="CB436" s="282" t="str">
        <f>IF(F436="","",IF(AND(分岐管理シート!D436=1,分岐管理シート!AG436&gt;0,分岐管理シート!AG436&lt;24),"","error"))</f>
        <v/>
      </c>
      <c r="CC436" s="283"/>
      <c r="CD436" s="283" t="str">
        <f>IF(F436="","",IF(OR(分岐管理シート!AI436&lt;14,分岐管理シート!AI436&gt;25,分岐管理シート!AI436&gt;分岐管理シート!AJ436,分岐管理シート!AI436&gt;分岐管理シート!AK436),"error",""))</f>
        <v/>
      </c>
      <c r="CE436" s="283" t="str">
        <f>IF(F436="","",IF(OR(分岐管理シート!AJ436&lt;14,分岐管理シート!AJ436&gt;25,分岐管理シート!AJ436&lt;分岐管理シート!AI436,分岐管理シート!AJ436&gt;分岐管理シート!AK436),"error",""))</f>
        <v/>
      </c>
      <c r="CF436" s="282" t="str">
        <f>IF(F436="","",IF(OR(分岐管理シート!AK436&lt;14,分岐管理シート!AK436&gt;26,分岐管理シート!AK436&lt;分岐管理シート!AI436,分岐管理シート!AK436&lt;分岐管理シート!AJ436),"error",""))</f>
        <v/>
      </c>
      <c r="CG436" s="283" t="str">
        <f>IF(F436="","",IF(AND(AD436="－",分岐管理シート!AK436&gt;25),"error",""))</f>
        <v/>
      </c>
      <c r="CH436" s="283"/>
      <c r="CI436" s="278" t="str">
        <f>IF(F436="","",IF(分岐管理シート!AM436&lt;1,"error",""))</f>
        <v/>
      </c>
      <c r="CJ436" s="283" t="str">
        <f>IF(F436="","",IF(分岐管理シート!AN436&lt;1,"error",""))</f>
        <v/>
      </c>
      <c r="CK436" s="287" t="str">
        <f t="shared" si="63"/>
        <v/>
      </c>
      <c r="CL436" s="283" t="str">
        <f>IF(F436="","",IF(AND(SUM(分岐管理シート!AO436:AR436)&gt;180,分岐管理シート!AS436&lt;1),"error",""))</f>
        <v/>
      </c>
      <c r="CM436" s="283" t="str">
        <f>IF(F436="","",IF(AND(分岐管理シート!D436=1,分岐管理シート!BB436&gt;0,分岐管理シート!BB436&lt;7),"","error"))</f>
        <v/>
      </c>
      <c r="CN436" s="286"/>
      <c r="CO436" s="283" t="str">
        <f>IF(分岐管理シート!BP436=0,"","error")</f>
        <v/>
      </c>
      <c r="CP436" s="340" t="str">
        <f>IF(AND(F436="",SUM(分岐管理シート!D436:BB436)&gt;0),"error","")</f>
        <v/>
      </c>
    </row>
    <row r="437" spans="1:94" ht="55.05" customHeight="1">
      <c r="A437" s="29"/>
      <c r="B437" s="30"/>
      <c r="C437" s="130">
        <v>365</v>
      </c>
      <c r="D437" s="386"/>
      <c r="E437" s="386"/>
      <c r="F437" s="174"/>
      <c r="G437" s="174"/>
      <c r="H437" s="173"/>
      <c r="I437" s="174"/>
      <c r="J437" s="173"/>
      <c r="K437" s="174"/>
      <c r="L437" s="174"/>
      <c r="M437" s="174"/>
      <c r="N437" s="387"/>
      <c r="O437" s="174"/>
      <c r="P437" s="174"/>
      <c r="Q437" s="388"/>
      <c r="R437" s="389">
        <f t="shared" si="55"/>
        <v>0</v>
      </c>
      <c r="S437" s="390">
        <f t="shared" si="65"/>
        <v>0</v>
      </c>
      <c r="T437" s="391"/>
      <c r="U437" s="458"/>
      <c r="V437" s="458"/>
      <c r="W437" s="458"/>
      <c r="X437" s="458"/>
      <c r="Y437" s="391"/>
      <c r="Z437" s="391"/>
      <c r="AA437" s="173"/>
      <c r="AB437" s="174"/>
      <c r="AC437" s="392"/>
      <c r="AD437" s="392"/>
      <c r="AE437" s="392"/>
      <c r="AF437" s="393"/>
      <c r="AG437" s="393"/>
      <c r="AH437" s="393"/>
      <c r="AI437" s="173"/>
      <c r="AJ437" s="173"/>
      <c r="AK437" s="173"/>
      <c r="AL437" s="394"/>
      <c r="AM437" s="173"/>
      <c r="AN437" s="173"/>
      <c r="AO437" s="414"/>
      <c r="AP437" s="174"/>
      <c r="AQ437" s="174"/>
      <c r="AR437" s="174"/>
      <c r="AS437" s="395"/>
      <c r="AT437" s="396"/>
      <c r="AU437" s="396"/>
      <c r="AV437" s="396"/>
      <c r="AW437" s="396"/>
      <c r="AX437" s="396"/>
      <c r="AY437" s="396"/>
      <c r="AZ437" s="396"/>
      <c r="BA437" s="396"/>
      <c r="BB437" s="397"/>
      <c r="BC437" s="395"/>
      <c r="BD437" s="395"/>
      <c r="BE437" s="281" t="str">
        <f>IF(F437="","",IF(分岐管理シート!D437=1,"","error"))</f>
        <v/>
      </c>
      <c r="BF437" s="282" t="str">
        <f>IF(F437="","",IF(分岐管理シート!E437&gt;0,"","error"))</f>
        <v/>
      </c>
      <c r="BG437" s="283" t="str">
        <f>IF(F437="","",IF(分岐管理シート!G437=0,"error",""))</f>
        <v/>
      </c>
      <c r="BH437" s="283" t="str">
        <f>IF(F437="","",IF(分岐管理シート!H437=0,"error",""))</f>
        <v/>
      </c>
      <c r="BI437" s="284" t="str">
        <f>IF(F437="","",IF(分岐管理シート!I437=2,"","error"))</f>
        <v/>
      </c>
      <c r="BJ437" s="283" t="str">
        <f t="shared" si="56"/>
        <v/>
      </c>
      <c r="BK437" s="283" t="str">
        <f t="shared" si="57"/>
        <v/>
      </c>
      <c r="BL437" s="283" t="str">
        <f>IF(F437="","",IF(AND(分岐管理シート!D437=1,分岐管理シート!K437=1),"","error"))</f>
        <v/>
      </c>
      <c r="BM437" s="281" t="str">
        <f>IF(F437="","",IF(分岐管理シート!L437=2,"","error"))</f>
        <v/>
      </c>
      <c r="BN437" s="283" t="str">
        <f>IF(F437="","",IF(分岐管理シート!M437&lt;1,"error",""))</f>
        <v/>
      </c>
      <c r="BO437" s="283" t="str">
        <f>IF(F437="","",IF(AND(D437="R7_補正",分岐管理シート!M437&lt;12,分岐管理シート!M437&gt;0),"","error"))</f>
        <v/>
      </c>
      <c r="BP437" s="283" t="str">
        <f>IF(AND(分岐管理シート!M437&lt;&gt;1,SUM(分岐管理シート!N437:P437)&gt;0),"error","")</f>
        <v/>
      </c>
      <c r="BQ437" s="282" t="str">
        <f>IF(OR(AND(分岐管理シート!N437=0,OR(分岐管理シート!O437&lt;&gt;0,分岐管理シート!P437&lt;&gt;0)),AND(分岐管理シート!O437=0,分岐管理シート!P437&lt;&gt;0)),"error","")</f>
        <v/>
      </c>
      <c r="BR437" s="285" t="str" cm="1">
        <f t="array" ref="BR437">IF(SUMPRODUCT(COUNTIF(N437:P437,N437:P437))&gt;COUNTA(N437:P437),"error","")</f>
        <v/>
      </c>
      <c r="BS437" s="283" t="str">
        <f t="shared" si="58"/>
        <v/>
      </c>
      <c r="BT437" s="283" t="str">
        <f t="shared" si="59"/>
        <v/>
      </c>
      <c r="BU437" s="283" t="str">
        <f t="shared" si="60"/>
        <v/>
      </c>
      <c r="BV437" s="283" t="str">
        <f t="shared" si="61"/>
        <v/>
      </c>
      <c r="BW437" s="283" t="str">
        <f t="shared" si="64"/>
        <v/>
      </c>
      <c r="BX437" s="283" t="str">
        <f t="shared" si="62"/>
        <v/>
      </c>
      <c r="BY437" s="283" t="str">
        <f>IF(F437="","",IF(PRODUCT(分岐管理シート!AB437:'分岐管理シート'!AE437)=0,"error",""))</f>
        <v/>
      </c>
      <c r="BZ437" s="278" t="str">
        <f>IF(F437="","",IF(AND(AE437="○",分岐管理シート!AF437=0),"error",""))</f>
        <v/>
      </c>
      <c r="CA437" s="283" t="str">
        <f>IF(F437="","",IF(AND(分岐管理シート!AE437&lt;2,実施計画様式!AF437&lt;&gt;""),"error",""))</f>
        <v/>
      </c>
      <c r="CB437" s="282" t="str">
        <f>IF(F437="","",IF(AND(分岐管理シート!D437=1,分岐管理シート!AG437&gt;0,分岐管理シート!AG437&lt;24),"","error"))</f>
        <v/>
      </c>
      <c r="CC437" s="283"/>
      <c r="CD437" s="283" t="str">
        <f>IF(F437="","",IF(OR(分岐管理シート!AI437&lt;14,分岐管理シート!AI437&gt;25,分岐管理シート!AI437&gt;分岐管理シート!AJ437,分岐管理シート!AI437&gt;分岐管理シート!AK437),"error",""))</f>
        <v/>
      </c>
      <c r="CE437" s="283" t="str">
        <f>IF(F437="","",IF(OR(分岐管理シート!AJ437&lt;14,分岐管理シート!AJ437&gt;25,分岐管理シート!AJ437&lt;分岐管理シート!AI437,分岐管理シート!AJ437&gt;分岐管理シート!AK437),"error",""))</f>
        <v/>
      </c>
      <c r="CF437" s="282" t="str">
        <f>IF(F437="","",IF(OR(分岐管理シート!AK437&lt;14,分岐管理シート!AK437&gt;26,分岐管理シート!AK437&lt;分岐管理シート!AI437,分岐管理シート!AK437&lt;分岐管理シート!AJ437),"error",""))</f>
        <v/>
      </c>
      <c r="CG437" s="283" t="str">
        <f>IF(F437="","",IF(AND(AD437="－",分岐管理シート!AK437&gt;25),"error",""))</f>
        <v/>
      </c>
      <c r="CH437" s="283"/>
      <c r="CI437" s="278" t="str">
        <f>IF(F437="","",IF(分岐管理シート!AM437&lt;1,"error",""))</f>
        <v/>
      </c>
      <c r="CJ437" s="283" t="str">
        <f>IF(F437="","",IF(分岐管理シート!AN437&lt;1,"error",""))</f>
        <v/>
      </c>
      <c r="CK437" s="287" t="str">
        <f t="shared" si="63"/>
        <v/>
      </c>
      <c r="CL437" s="283" t="str">
        <f>IF(F437="","",IF(AND(SUM(分岐管理シート!AO437:AR437)&gt;180,分岐管理シート!AS437&lt;1),"error",""))</f>
        <v/>
      </c>
      <c r="CM437" s="283" t="str">
        <f>IF(F437="","",IF(AND(分岐管理シート!D437=1,分岐管理シート!BB437&gt;0,分岐管理シート!BB437&lt;7),"","error"))</f>
        <v/>
      </c>
      <c r="CN437" s="286"/>
      <c r="CO437" s="283" t="str">
        <f>IF(分岐管理シート!BP437=0,"","error")</f>
        <v/>
      </c>
      <c r="CP437" s="340" t="str">
        <f>IF(AND(F437="",SUM(分岐管理シート!D437:BB437)&gt;0),"error","")</f>
        <v/>
      </c>
    </row>
    <row r="438" spans="1:94" ht="55.05" customHeight="1">
      <c r="A438" s="29"/>
      <c r="B438" s="30"/>
      <c r="C438" s="130">
        <v>366</v>
      </c>
      <c r="D438" s="386"/>
      <c r="E438" s="386"/>
      <c r="F438" s="174"/>
      <c r="G438" s="174"/>
      <c r="H438" s="173"/>
      <c r="I438" s="174"/>
      <c r="J438" s="173"/>
      <c r="K438" s="174"/>
      <c r="L438" s="174"/>
      <c r="M438" s="174"/>
      <c r="N438" s="387"/>
      <c r="O438" s="174"/>
      <c r="P438" s="174"/>
      <c r="Q438" s="388"/>
      <c r="R438" s="389">
        <f t="shared" si="55"/>
        <v>0</v>
      </c>
      <c r="S438" s="390">
        <f t="shared" si="65"/>
        <v>0</v>
      </c>
      <c r="T438" s="391"/>
      <c r="U438" s="458"/>
      <c r="V438" s="458"/>
      <c r="W438" s="458"/>
      <c r="X438" s="458"/>
      <c r="Y438" s="391"/>
      <c r="Z438" s="391"/>
      <c r="AA438" s="173"/>
      <c r="AB438" s="174"/>
      <c r="AC438" s="392"/>
      <c r="AD438" s="392"/>
      <c r="AE438" s="392"/>
      <c r="AF438" s="393"/>
      <c r="AG438" s="393"/>
      <c r="AH438" s="393"/>
      <c r="AI438" s="173"/>
      <c r="AJ438" s="173"/>
      <c r="AK438" s="173"/>
      <c r="AL438" s="394"/>
      <c r="AM438" s="173"/>
      <c r="AN438" s="173"/>
      <c r="AO438" s="414"/>
      <c r="AP438" s="174"/>
      <c r="AQ438" s="174"/>
      <c r="AR438" s="174"/>
      <c r="AS438" s="395"/>
      <c r="AT438" s="396"/>
      <c r="AU438" s="396"/>
      <c r="AV438" s="396"/>
      <c r="AW438" s="396"/>
      <c r="AX438" s="396"/>
      <c r="AY438" s="396"/>
      <c r="AZ438" s="396"/>
      <c r="BA438" s="396"/>
      <c r="BB438" s="397"/>
      <c r="BC438" s="395"/>
      <c r="BD438" s="395"/>
      <c r="BE438" s="281" t="str">
        <f>IF(F438="","",IF(分岐管理シート!D438=1,"","error"))</f>
        <v/>
      </c>
      <c r="BF438" s="282" t="str">
        <f>IF(F438="","",IF(分岐管理シート!E438&gt;0,"","error"))</f>
        <v/>
      </c>
      <c r="BG438" s="283" t="str">
        <f>IF(F438="","",IF(分岐管理シート!G438=0,"error",""))</f>
        <v/>
      </c>
      <c r="BH438" s="283" t="str">
        <f>IF(F438="","",IF(分岐管理シート!H438=0,"error",""))</f>
        <v/>
      </c>
      <c r="BI438" s="284" t="str">
        <f>IF(F438="","",IF(分岐管理シート!I438=2,"","error"))</f>
        <v/>
      </c>
      <c r="BJ438" s="283" t="str">
        <f t="shared" si="56"/>
        <v/>
      </c>
      <c r="BK438" s="283" t="str">
        <f t="shared" si="57"/>
        <v/>
      </c>
      <c r="BL438" s="283" t="str">
        <f>IF(F438="","",IF(AND(分岐管理シート!D438=1,分岐管理シート!K438=1),"","error"))</f>
        <v/>
      </c>
      <c r="BM438" s="281" t="str">
        <f>IF(F438="","",IF(分岐管理シート!L438=2,"","error"))</f>
        <v/>
      </c>
      <c r="BN438" s="283" t="str">
        <f>IF(F438="","",IF(分岐管理シート!M438&lt;1,"error",""))</f>
        <v/>
      </c>
      <c r="BO438" s="283" t="str">
        <f>IF(F438="","",IF(AND(D438="R7_補正",分岐管理シート!M438&lt;12,分岐管理シート!M438&gt;0),"","error"))</f>
        <v/>
      </c>
      <c r="BP438" s="283" t="str">
        <f>IF(AND(分岐管理シート!M438&lt;&gt;1,SUM(分岐管理シート!N438:P438)&gt;0),"error","")</f>
        <v/>
      </c>
      <c r="BQ438" s="282" t="str">
        <f>IF(OR(AND(分岐管理シート!N438=0,OR(分岐管理シート!O438&lt;&gt;0,分岐管理シート!P438&lt;&gt;0)),AND(分岐管理シート!O438=0,分岐管理シート!P438&lt;&gt;0)),"error","")</f>
        <v/>
      </c>
      <c r="BR438" s="285" t="str" cm="1">
        <f t="array" ref="BR438">IF(SUMPRODUCT(COUNTIF(N438:P438,N438:P438))&gt;COUNTA(N438:P438),"error","")</f>
        <v/>
      </c>
      <c r="BS438" s="283" t="str">
        <f t="shared" si="58"/>
        <v/>
      </c>
      <c r="BT438" s="283" t="str">
        <f t="shared" si="59"/>
        <v/>
      </c>
      <c r="BU438" s="283" t="str">
        <f t="shared" si="60"/>
        <v/>
      </c>
      <c r="BV438" s="283" t="str">
        <f t="shared" si="61"/>
        <v/>
      </c>
      <c r="BW438" s="283" t="str">
        <f t="shared" si="64"/>
        <v/>
      </c>
      <c r="BX438" s="283" t="str">
        <f t="shared" si="62"/>
        <v/>
      </c>
      <c r="BY438" s="283" t="str">
        <f>IF(F438="","",IF(PRODUCT(分岐管理シート!AB438:'分岐管理シート'!AE438)=0,"error",""))</f>
        <v/>
      </c>
      <c r="BZ438" s="278" t="str">
        <f>IF(F438="","",IF(AND(AE438="○",分岐管理シート!AF438=0),"error",""))</f>
        <v/>
      </c>
      <c r="CA438" s="283" t="str">
        <f>IF(F438="","",IF(AND(分岐管理シート!AE438&lt;2,実施計画様式!AF438&lt;&gt;""),"error",""))</f>
        <v/>
      </c>
      <c r="CB438" s="282" t="str">
        <f>IF(F438="","",IF(AND(分岐管理シート!D438=1,分岐管理シート!AG438&gt;0,分岐管理シート!AG438&lt;24),"","error"))</f>
        <v/>
      </c>
      <c r="CC438" s="283"/>
      <c r="CD438" s="283" t="str">
        <f>IF(F438="","",IF(OR(分岐管理シート!AI438&lt;14,分岐管理シート!AI438&gt;25,分岐管理シート!AI438&gt;分岐管理シート!AJ438,分岐管理シート!AI438&gt;分岐管理シート!AK438),"error",""))</f>
        <v/>
      </c>
      <c r="CE438" s="283" t="str">
        <f>IF(F438="","",IF(OR(分岐管理シート!AJ438&lt;14,分岐管理シート!AJ438&gt;25,分岐管理シート!AJ438&lt;分岐管理シート!AI438,分岐管理シート!AJ438&gt;分岐管理シート!AK438),"error",""))</f>
        <v/>
      </c>
      <c r="CF438" s="282" t="str">
        <f>IF(F438="","",IF(OR(分岐管理シート!AK438&lt;14,分岐管理シート!AK438&gt;26,分岐管理シート!AK438&lt;分岐管理シート!AI438,分岐管理シート!AK438&lt;分岐管理シート!AJ438),"error",""))</f>
        <v/>
      </c>
      <c r="CG438" s="283" t="str">
        <f>IF(F438="","",IF(AND(AD438="－",分岐管理シート!AK438&gt;25),"error",""))</f>
        <v/>
      </c>
      <c r="CH438" s="283"/>
      <c r="CI438" s="278" t="str">
        <f>IF(F438="","",IF(分岐管理シート!AM438&lt;1,"error",""))</f>
        <v/>
      </c>
      <c r="CJ438" s="283" t="str">
        <f>IF(F438="","",IF(分岐管理シート!AN438&lt;1,"error",""))</f>
        <v/>
      </c>
      <c r="CK438" s="287" t="str">
        <f t="shared" si="63"/>
        <v/>
      </c>
      <c r="CL438" s="283" t="str">
        <f>IF(F438="","",IF(AND(SUM(分岐管理シート!AO438:AR438)&gt;180,分岐管理シート!AS438&lt;1),"error",""))</f>
        <v/>
      </c>
      <c r="CM438" s="283" t="str">
        <f>IF(F438="","",IF(AND(分岐管理シート!D438=1,分岐管理シート!BB438&gt;0,分岐管理シート!BB438&lt;7),"","error"))</f>
        <v/>
      </c>
      <c r="CN438" s="286"/>
      <c r="CO438" s="283" t="str">
        <f>IF(分岐管理シート!BP438=0,"","error")</f>
        <v/>
      </c>
      <c r="CP438" s="340" t="str">
        <f>IF(AND(F438="",SUM(分岐管理シート!D438:BB438)&gt;0),"error","")</f>
        <v/>
      </c>
    </row>
    <row r="439" spans="1:94" ht="55.05" customHeight="1">
      <c r="A439" s="29"/>
      <c r="B439" s="30"/>
      <c r="C439" s="130">
        <v>367</v>
      </c>
      <c r="D439" s="386"/>
      <c r="E439" s="386"/>
      <c r="F439" s="174"/>
      <c r="G439" s="174"/>
      <c r="H439" s="173"/>
      <c r="I439" s="174"/>
      <c r="J439" s="173"/>
      <c r="K439" s="174"/>
      <c r="L439" s="174"/>
      <c r="M439" s="174"/>
      <c r="N439" s="387"/>
      <c r="O439" s="174"/>
      <c r="P439" s="398"/>
      <c r="Q439" s="388"/>
      <c r="R439" s="389">
        <f t="shared" si="55"/>
        <v>0</v>
      </c>
      <c r="S439" s="390">
        <f t="shared" si="65"/>
        <v>0</v>
      </c>
      <c r="T439" s="391"/>
      <c r="U439" s="458"/>
      <c r="V439" s="458"/>
      <c r="W439" s="458"/>
      <c r="X439" s="458"/>
      <c r="Y439" s="391"/>
      <c r="Z439" s="391"/>
      <c r="AA439" s="173"/>
      <c r="AB439" s="174"/>
      <c r="AC439" s="392"/>
      <c r="AD439" s="392"/>
      <c r="AE439" s="392"/>
      <c r="AF439" s="393"/>
      <c r="AG439" s="393"/>
      <c r="AH439" s="393"/>
      <c r="AI439" s="173"/>
      <c r="AJ439" s="173"/>
      <c r="AK439" s="173"/>
      <c r="AL439" s="394"/>
      <c r="AM439" s="173"/>
      <c r="AN439" s="173"/>
      <c r="AO439" s="414"/>
      <c r="AP439" s="174"/>
      <c r="AQ439" s="174"/>
      <c r="AR439" s="174"/>
      <c r="AS439" s="395"/>
      <c r="AT439" s="396"/>
      <c r="AU439" s="396"/>
      <c r="AV439" s="396"/>
      <c r="AW439" s="396"/>
      <c r="AX439" s="396"/>
      <c r="AY439" s="396"/>
      <c r="AZ439" s="396"/>
      <c r="BA439" s="396"/>
      <c r="BB439" s="397"/>
      <c r="BC439" s="395"/>
      <c r="BD439" s="395"/>
      <c r="BE439" s="281" t="str">
        <f>IF(F439="","",IF(分岐管理シート!D439=1,"","error"))</f>
        <v/>
      </c>
      <c r="BF439" s="282" t="str">
        <f>IF(F439="","",IF(分岐管理シート!E439&gt;0,"","error"))</f>
        <v/>
      </c>
      <c r="BG439" s="283" t="str">
        <f>IF(F439="","",IF(分岐管理シート!G439=0,"error",""))</f>
        <v/>
      </c>
      <c r="BH439" s="283" t="str">
        <f>IF(F439="","",IF(分岐管理シート!H439=0,"error",""))</f>
        <v/>
      </c>
      <c r="BI439" s="284" t="str">
        <f>IF(F439="","",IF(分岐管理シート!I439=2,"","error"))</f>
        <v/>
      </c>
      <c r="BJ439" s="283" t="str">
        <f t="shared" si="56"/>
        <v/>
      </c>
      <c r="BK439" s="283" t="str">
        <f t="shared" si="57"/>
        <v/>
      </c>
      <c r="BL439" s="283" t="str">
        <f>IF(F439="","",IF(AND(分岐管理シート!D439=1,分岐管理シート!K439=1),"","error"))</f>
        <v/>
      </c>
      <c r="BM439" s="281" t="str">
        <f>IF(F439="","",IF(分岐管理シート!L439=2,"","error"))</f>
        <v/>
      </c>
      <c r="BN439" s="283" t="str">
        <f>IF(F439="","",IF(分岐管理シート!M439&lt;1,"error",""))</f>
        <v/>
      </c>
      <c r="BO439" s="283" t="str">
        <f>IF(F439="","",IF(AND(D439="R7_補正",分岐管理シート!M439&lt;12,分岐管理シート!M439&gt;0),"","error"))</f>
        <v/>
      </c>
      <c r="BP439" s="283" t="str">
        <f>IF(AND(分岐管理シート!M439&lt;&gt;1,SUM(分岐管理シート!N439:P439)&gt;0),"error","")</f>
        <v/>
      </c>
      <c r="BQ439" s="282" t="str">
        <f>IF(OR(AND(分岐管理シート!N439=0,OR(分岐管理シート!O439&lt;&gt;0,分岐管理シート!P439&lt;&gt;0)),AND(分岐管理シート!O439=0,分岐管理シート!P439&lt;&gt;0)),"error","")</f>
        <v/>
      </c>
      <c r="BR439" s="285" t="str" cm="1">
        <f t="array" ref="BR439">IF(SUMPRODUCT(COUNTIF(N439:P439,N439:P439))&gt;COUNTA(N439:P439),"error","")</f>
        <v/>
      </c>
      <c r="BS439" s="283" t="str">
        <f t="shared" si="58"/>
        <v/>
      </c>
      <c r="BT439" s="283" t="str">
        <f t="shared" si="59"/>
        <v/>
      </c>
      <c r="BU439" s="283" t="str">
        <f t="shared" si="60"/>
        <v/>
      </c>
      <c r="BV439" s="283" t="str">
        <f t="shared" si="61"/>
        <v/>
      </c>
      <c r="BW439" s="283" t="str">
        <f t="shared" si="64"/>
        <v/>
      </c>
      <c r="BX439" s="283" t="str">
        <f t="shared" si="62"/>
        <v/>
      </c>
      <c r="BY439" s="283" t="str">
        <f>IF(F439="","",IF(PRODUCT(分岐管理シート!AB439:'分岐管理シート'!AE439)=0,"error",""))</f>
        <v/>
      </c>
      <c r="BZ439" s="278" t="str">
        <f>IF(F439="","",IF(AND(AE439="○",分岐管理シート!AF439=0),"error",""))</f>
        <v/>
      </c>
      <c r="CA439" s="283" t="str">
        <f>IF(F439="","",IF(AND(分岐管理シート!AE439&lt;2,実施計画様式!AF439&lt;&gt;""),"error",""))</f>
        <v/>
      </c>
      <c r="CB439" s="282" t="str">
        <f>IF(F439="","",IF(AND(分岐管理シート!D439=1,分岐管理シート!AG439&gt;0,分岐管理シート!AG439&lt;24),"","error"))</f>
        <v/>
      </c>
      <c r="CC439" s="283"/>
      <c r="CD439" s="283" t="str">
        <f>IF(F439="","",IF(OR(分岐管理シート!AI439&lt;14,分岐管理シート!AI439&gt;25,分岐管理シート!AI439&gt;分岐管理シート!AJ439,分岐管理シート!AI439&gt;分岐管理シート!AK439),"error",""))</f>
        <v/>
      </c>
      <c r="CE439" s="283" t="str">
        <f>IF(F439="","",IF(OR(分岐管理シート!AJ439&lt;14,分岐管理シート!AJ439&gt;25,分岐管理シート!AJ439&lt;分岐管理シート!AI439,分岐管理シート!AJ439&gt;分岐管理シート!AK439),"error",""))</f>
        <v/>
      </c>
      <c r="CF439" s="282" t="str">
        <f>IF(F439="","",IF(OR(分岐管理シート!AK439&lt;14,分岐管理シート!AK439&gt;26,分岐管理シート!AK439&lt;分岐管理シート!AI439,分岐管理シート!AK439&lt;分岐管理シート!AJ439),"error",""))</f>
        <v/>
      </c>
      <c r="CG439" s="283" t="str">
        <f>IF(F439="","",IF(AND(AD439="－",分岐管理シート!AK439&gt;25),"error",""))</f>
        <v/>
      </c>
      <c r="CH439" s="283"/>
      <c r="CI439" s="278" t="str">
        <f>IF(F439="","",IF(分岐管理シート!AM439&lt;1,"error",""))</f>
        <v/>
      </c>
      <c r="CJ439" s="283" t="str">
        <f>IF(F439="","",IF(分岐管理シート!AN439&lt;1,"error",""))</f>
        <v/>
      </c>
      <c r="CK439" s="287" t="str">
        <f t="shared" si="63"/>
        <v/>
      </c>
      <c r="CL439" s="283" t="str">
        <f>IF(F439="","",IF(AND(SUM(分岐管理シート!AO439:AR439)&gt;180,分岐管理シート!AS439&lt;1),"error",""))</f>
        <v/>
      </c>
      <c r="CM439" s="283" t="str">
        <f>IF(F439="","",IF(AND(分岐管理シート!D439=1,分岐管理シート!BB439&gt;0,分岐管理シート!BB439&lt;7),"","error"))</f>
        <v/>
      </c>
      <c r="CN439" s="286"/>
      <c r="CO439" s="283" t="str">
        <f>IF(分岐管理シート!BP439=0,"","error")</f>
        <v/>
      </c>
      <c r="CP439" s="340" t="str">
        <f>IF(AND(F439="",SUM(分岐管理シート!D439:BB439)&gt;0),"error","")</f>
        <v/>
      </c>
    </row>
    <row r="440" spans="1:94" ht="55.05" customHeight="1">
      <c r="A440" s="29"/>
      <c r="B440" s="30"/>
      <c r="C440" s="130">
        <v>368</v>
      </c>
      <c r="D440" s="386"/>
      <c r="E440" s="386"/>
      <c r="F440" s="174"/>
      <c r="G440" s="174"/>
      <c r="H440" s="173"/>
      <c r="I440" s="174"/>
      <c r="J440" s="173"/>
      <c r="K440" s="174"/>
      <c r="L440" s="174"/>
      <c r="M440" s="174"/>
      <c r="N440" s="387"/>
      <c r="O440" s="174"/>
      <c r="P440" s="174"/>
      <c r="Q440" s="388"/>
      <c r="R440" s="389">
        <f t="shared" si="55"/>
        <v>0</v>
      </c>
      <c r="S440" s="390">
        <f t="shared" si="65"/>
        <v>0</v>
      </c>
      <c r="T440" s="391"/>
      <c r="U440" s="458"/>
      <c r="V440" s="458"/>
      <c r="W440" s="458"/>
      <c r="X440" s="458"/>
      <c r="Y440" s="391"/>
      <c r="Z440" s="391"/>
      <c r="AA440" s="173"/>
      <c r="AB440" s="174"/>
      <c r="AC440" s="392"/>
      <c r="AD440" s="392"/>
      <c r="AE440" s="392"/>
      <c r="AF440" s="393"/>
      <c r="AG440" s="393"/>
      <c r="AH440" s="393"/>
      <c r="AI440" s="173"/>
      <c r="AJ440" s="173"/>
      <c r="AK440" s="173"/>
      <c r="AL440" s="394"/>
      <c r="AM440" s="173"/>
      <c r="AN440" s="173"/>
      <c r="AO440" s="414"/>
      <c r="AP440" s="174"/>
      <c r="AQ440" s="174"/>
      <c r="AR440" s="174"/>
      <c r="AS440" s="395"/>
      <c r="AT440" s="396"/>
      <c r="AU440" s="396"/>
      <c r="AV440" s="396"/>
      <c r="AW440" s="396"/>
      <c r="AX440" s="396"/>
      <c r="AY440" s="396"/>
      <c r="AZ440" s="396"/>
      <c r="BA440" s="396"/>
      <c r="BB440" s="397"/>
      <c r="BC440" s="395"/>
      <c r="BD440" s="395"/>
      <c r="BE440" s="281" t="str">
        <f>IF(F440="","",IF(分岐管理シート!D440=1,"","error"))</f>
        <v/>
      </c>
      <c r="BF440" s="282" t="str">
        <f>IF(F440="","",IF(分岐管理シート!E440&gt;0,"","error"))</f>
        <v/>
      </c>
      <c r="BG440" s="283" t="str">
        <f>IF(F440="","",IF(分岐管理シート!G440=0,"error",""))</f>
        <v/>
      </c>
      <c r="BH440" s="283" t="str">
        <f>IF(F440="","",IF(分岐管理シート!H440=0,"error",""))</f>
        <v/>
      </c>
      <c r="BI440" s="284" t="str">
        <f>IF(F440="","",IF(分岐管理シート!I440=2,"","error"))</f>
        <v/>
      </c>
      <c r="BJ440" s="283" t="str">
        <f t="shared" si="56"/>
        <v/>
      </c>
      <c r="BK440" s="283" t="str">
        <f t="shared" si="57"/>
        <v/>
      </c>
      <c r="BL440" s="283" t="str">
        <f>IF(F440="","",IF(AND(分岐管理シート!D440=1,分岐管理シート!K440=1),"","error"))</f>
        <v/>
      </c>
      <c r="BM440" s="281" t="str">
        <f>IF(F440="","",IF(分岐管理シート!L440=2,"","error"))</f>
        <v/>
      </c>
      <c r="BN440" s="283" t="str">
        <f>IF(F440="","",IF(分岐管理シート!M440&lt;1,"error",""))</f>
        <v/>
      </c>
      <c r="BO440" s="283" t="str">
        <f>IF(F440="","",IF(AND(D440="R7_補正",分岐管理シート!M440&lt;12,分岐管理シート!M440&gt;0),"","error"))</f>
        <v/>
      </c>
      <c r="BP440" s="283" t="str">
        <f>IF(AND(分岐管理シート!M440&lt;&gt;1,SUM(分岐管理シート!N440:P440)&gt;0),"error","")</f>
        <v/>
      </c>
      <c r="BQ440" s="282" t="str">
        <f>IF(OR(AND(分岐管理シート!N440=0,OR(分岐管理シート!O440&lt;&gt;0,分岐管理シート!P440&lt;&gt;0)),AND(分岐管理シート!O440=0,分岐管理シート!P440&lt;&gt;0)),"error","")</f>
        <v/>
      </c>
      <c r="BR440" s="285" t="str" cm="1">
        <f t="array" ref="BR440">IF(SUMPRODUCT(COUNTIF(N440:P440,N440:P440))&gt;COUNTA(N440:P440),"error","")</f>
        <v/>
      </c>
      <c r="BS440" s="283" t="str">
        <f t="shared" si="58"/>
        <v/>
      </c>
      <c r="BT440" s="283" t="str">
        <f t="shared" si="59"/>
        <v/>
      </c>
      <c r="BU440" s="283" t="str">
        <f t="shared" si="60"/>
        <v/>
      </c>
      <c r="BV440" s="283" t="str">
        <f t="shared" si="61"/>
        <v/>
      </c>
      <c r="BW440" s="283" t="str">
        <f t="shared" si="64"/>
        <v/>
      </c>
      <c r="BX440" s="283" t="str">
        <f t="shared" si="62"/>
        <v/>
      </c>
      <c r="BY440" s="283" t="str">
        <f>IF(F440="","",IF(PRODUCT(分岐管理シート!AB440:'分岐管理シート'!AE440)=0,"error",""))</f>
        <v/>
      </c>
      <c r="BZ440" s="278" t="str">
        <f>IF(F440="","",IF(AND(AE440="○",分岐管理シート!AF440=0),"error",""))</f>
        <v/>
      </c>
      <c r="CA440" s="283" t="str">
        <f>IF(F440="","",IF(AND(分岐管理シート!AE440&lt;2,実施計画様式!AF440&lt;&gt;""),"error",""))</f>
        <v/>
      </c>
      <c r="CB440" s="282" t="str">
        <f>IF(F440="","",IF(AND(分岐管理シート!D440=1,分岐管理シート!AG440&gt;0,分岐管理シート!AG440&lt;24),"","error"))</f>
        <v/>
      </c>
      <c r="CC440" s="283"/>
      <c r="CD440" s="283" t="str">
        <f>IF(F440="","",IF(OR(分岐管理シート!AI440&lt;14,分岐管理シート!AI440&gt;25,分岐管理シート!AI440&gt;分岐管理シート!AJ440,分岐管理シート!AI440&gt;分岐管理シート!AK440),"error",""))</f>
        <v/>
      </c>
      <c r="CE440" s="283" t="str">
        <f>IF(F440="","",IF(OR(分岐管理シート!AJ440&lt;14,分岐管理シート!AJ440&gt;25,分岐管理シート!AJ440&lt;分岐管理シート!AI440,分岐管理シート!AJ440&gt;分岐管理シート!AK440),"error",""))</f>
        <v/>
      </c>
      <c r="CF440" s="282" t="str">
        <f>IF(F440="","",IF(OR(分岐管理シート!AK440&lt;14,分岐管理シート!AK440&gt;26,分岐管理シート!AK440&lt;分岐管理シート!AI440,分岐管理シート!AK440&lt;分岐管理シート!AJ440),"error",""))</f>
        <v/>
      </c>
      <c r="CG440" s="283" t="str">
        <f>IF(F440="","",IF(AND(AD440="－",分岐管理シート!AK440&gt;25),"error",""))</f>
        <v/>
      </c>
      <c r="CH440" s="283"/>
      <c r="CI440" s="278" t="str">
        <f>IF(F440="","",IF(分岐管理シート!AM440&lt;1,"error",""))</f>
        <v/>
      </c>
      <c r="CJ440" s="283" t="str">
        <f>IF(F440="","",IF(分岐管理シート!AN440&lt;1,"error",""))</f>
        <v/>
      </c>
      <c r="CK440" s="287" t="str">
        <f t="shared" si="63"/>
        <v/>
      </c>
      <c r="CL440" s="283" t="str">
        <f>IF(F440="","",IF(AND(SUM(分岐管理シート!AO440:AR440)&gt;180,分岐管理シート!AS440&lt;1),"error",""))</f>
        <v/>
      </c>
      <c r="CM440" s="283" t="str">
        <f>IF(F440="","",IF(AND(分岐管理シート!D440=1,分岐管理シート!BB440&gt;0,分岐管理シート!BB440&lt;7),"","error"))</f>
        <v/>
      </c>
      <c r="CN440" s="286"/>
      <c r="CO440" s="283" t="str">
        <f>IF(分岐管理シート!BP440=0,"","error")</f>
        <v/>
      </c>
      <c r="CP440" s="340" t="str">
        <f>IF(AND(F440="",SUM(分岐管理シート!D440:BB440)&gt;0),"error","")</f>
        <v/>
      </c>
    </row>
    <row r="441" spans="1:94" ht="55.05" customHeight="1">
      <c r="A441" s="29"/>
      <c r="B441" s="30"/>
      <c r="C441" s="130">
        <v>369</v>
      </c>
      <c r="D441" s="386"/>
      <c r="E441" s="386"/>
      <c r="F441" s="174"/>
      <c r="G441" s="174"/>
      <c r="H441" s="173"/>
      <c r="I441" s="174"/>
      <c r="J441" s="173"/>
      <c r="K441" s="174"/>
      <c r="L441" s="174"/>
      <c r="M441" s="174"/>
      <c r="N441" s="387"/>
      <c r="O441" s="174"/>
      <c r="P441" s="174"/>
      <c r="Q441" s="388"/>
      <c r="R441" s="389">
        <f t="shared" si="55"/>
        <v>0</v>
      </c>
      <c r="S441" s="390">
        <f t="shared" si="65"/>
        <v>0</v>
      </c>
      <c r="T441" s="391"/>
      <c r="U441" s="458"/>
      <c r="V441" s="458"/>
      <c r="W441" s="458"/>
      <c r="X441" s="458"/>
      <c r="Y441" s="391"/>
      <c r="Z441" s="391"/>
      <c r="AA441" s="173"/>
      <c r="AB441" s="174"/>
      <c r="AC441" s="392"/>
      <c r="AD441" s="392"/>
      <c r="AE441" s="392"/>
      <c r="AF441" s="393"/>
      <c r="AG441" s="393"/>
      <c r="AH441" s="393"/>
      <c r="AI441" s="173"/>
      <c r="AJ441" s="173"/>
      <c r="AK441" s="173"/>
      <c r="AL441" s="394"/>
      <c r="AM441" s="173"/>
      <c r="AN441" s="173"/>
      <c r="AO441" s="414"/>
      <c r="AP441" s="174"/>
      <c r="AQ441" s="174"/>
      <c r="AR441" s="174"/>
      <c r="AS441" s="395"/>
      <c r="AT441" s="396"/>
      <c r="AU441" s="396"/>
      <c r="AV441" s="396"/>
      <c r="AW441" s="396"/>
      <c r="AX441" s="396"/>
      <c r="AY441" s="396"/>
      <c r="AZ441" s="396"/>
      <c r="BA441" s="396"/>
      <c r="BB441" s="397"/>
      <c r="BC441" s="395"/>
      <c r="BD441" s="395"/>
      <c r="BE441" s="281" t="str">
        <f>IF(F441="","",IF(分岐管理シート!D441=1,"","error"))</f>
        <v/>
      </c>
      <c r="BF441" s="282" t="str">
        <f>IF(F441="","",IF(分岐管理シート!E441&gt;0,"","error"))</f>
        <v/>
      </c>
      <c r="BG441" s="283" t="str">
        <f>IF(F441="","",IF(分岐管理シート!G441=0,"error",""))</f>
        <v/>
      </c>
      <c r="BH441" s="283" t="str">
        <f>IF(F441="","",IF(分岐管理シート!H441=0,"error",""))</f>
        <v/>
      </c>
      <c r="BI441" s="284" t="str">
        <f>IF(F441="","",IF(分岐管理シート!I441=2,"","error"))</f>
        <v/>
      </c>
      <c r="BJ441" s="283" t="str">
        <f t="shared" si="56"/>
        <v/>
      </c>
      <c r="BK441" s="283" t="str">
        <f t="shared" si="57"/>
        <v/>
      </c>
      <c r="BL441" s="283" t="str">
        <f>IF(F441="","",IF(AND(分岐管理シート!D441=1,分岐管理シート!K441=1),"","error"))</f>
        <v/>
      </c>
      <c r="BM441" s="281" t="str">
        <f>IF(F441="","",IF(分岐管理シート!L441=2,"","error"))</f>
        <v/>
      </c>
      <c r="BN441" s="283" t="str">
        <f>IF(F441="","",IF(分岐管理シート!M441&lt;1,"error",""))</f>
        <v/>
      </c>
      <c r="BO441" s="283" t="str">
        <f>IF(F441="","",IF(AND(D441="R7_補正",分岐管理シート!M441&lt;12,分岐管理シート!M441&gt;0),"","error"))</f>
        <v/>
      </c>
      <c r="BP441" s="283" t="str">
        <f>IF(AND(分岐管理シート!M441&lt;&gt;1,SUM(分岐管理シート!N441:P441)&gt;0),"error","")</f>
        <v/>
      </c>
      <c r="BQ441" s="282" t="str">
        <f>IF(OR(AND(分岐管理シート!N441=0,OR(分岐管理シート!O441&lt;&gt;0,分岐管理シート!P441&lt;&gt;0)),AND(分岐管理シート!O441=0,分岐管理シート!P441&lt;&gt;0)),"error","")</f>
        <v/>
      </c>
      <c r="BR441" s="285" t="str" cm="1">
        <f t="array" ref="BR441">IF(SUMPRODUCT(COUNTIF(N441:P441,N441:P441))&gt;COUNTA(N441:P441),"error","")</f>
        <v/>
      </c>
      <c r="BS441" s="283" t="str">
        <f t="shared" si="58"/>
        <v/>
      </c>
      <c r="BT441" s="283" t="str">
        <f t="shared" si="59"/>
        <v/>
      </c>
      <c r="BU441" s="283" t="str">
        <f t="shared" si="60"/>
        <v/>
      </c>
      <c r="BV441" s="283" t="str">
        <f t="shared" si="61"/>
        <v/>
      </c>
      <c r="BW441" s="283" t="str">
        <f t="shared" si="64"/>
        <v/>
      </c>
      <c r="BX441" s="283" t="str">
        <f t="shared" si="62"/>
        <v/>
      </c>
      <c r="BY441" s="283" t="str">
        <f>IF(F441="","",IF(PRODUCT(分岐管理シート!AB441:'分岐管理シート'!AE441)=0,"error",""))</f>
        <v/>
      </c>
      <c r="BZ441" s="278" t="str">
        <f>IF(F441="","",IF(AND(AE441="○",分岐管理シート!AF441=0),"error",""))</f>
        <v/>
      </c>
      <c r="CA441" s="283" t="str">
        <f>IF(F441="","",IF(AND(分岐管理シート!AE441&lt;2,実施計画様式!AF441&lt;&gt;""),"error",""))</f>
        <v/>
      </c>
      <c r="CB441" s="282" t="str">
        <f>IF(F441="","",IF(AND(分岐管理シート!D441=1,分岐管理シート!AG441&gt;0,分岐管理シート!AG441&lt;24),"","error"))</f>
        <v/>
      </c>
      <c r="CC441" s="283"/>
      <c r="CD441" s="283" t="str">
        <f>IF(F441="","",IF(OR(分岐管理シート!AI441&lt;14,分岐管理シート!AI441&gt;25,分岐管理シート!AI441&gt;分岐管理シート!AJ441,分岐管理シート!AI441&gt;分岐管理シート!AK441),"error",""))</f>
        <v/>
      </c>
      <c r="CE441" s="283" t="str">
        <f>IF(F441="","",IF(OR(分岐管理シート!AJ441&lt;14,分岐管理シート!AJ441&gt;25,分岐管理シート!AJ441&lt;分岐管理シート!AI441,分岐管理シート!AJ441&gt;分岐管理シート!AK441),"error",""))</f>
        <v/>
      </c>
      <c r="CF441" s="282" t="str">
        <f>IF(F441="","",IF(OR(分岐管理シート!AK441&lt;14,分岐管理シート!AK441&gt;26,分岐管理シート!AK441&lt;分岐管理シート!AI441,分岐管理シート!AK441&lt;分岐管理シート!AJ441),"error",""))</f>
        <v/>
      </c>
      <c r="CG441" s="283" t="str">
        <f>IF(F441="","",IF(AND(AD441="－",分岐管理シート!AK441&gt;25),"error",""))</f>
        <v/>
      </c>
      <c r="CH441" s="283"/>
      <c r="CI441" s="278" t="str">
        <f>IF(F441="","",IF(分岐管理シート!AM441&lt;1,"error",""))</f>
        <v/>
      </c>
      <c r="CJ441" s="283" t="str">
        <f>IF(F441="","",IF(分岐管理シート!AN441&lt;1,"error",""))</f>
        <v/>
      </c>
      <c r="CK441" s="287" t="str">
        <f t="shared" si="63"/>
        <v/>
      </c>
      <c r="CL441" s="283" t="str">
        <f>IF(F441="","",IF(AND(SUM(分岐管理シート!AO441:AR441)&gt;180,分岐管理シート!AS441&lt;1),"error",""))</f>
        <v/>
      </c>
      <c r="CM441" s="283" t="str">
        <f>IF(F441="","",IF(AND(分岐管理シート!D441=1,分岐管理シート!BB441&gt;0,分岐管理シート!BB441&lt;7),"","error"))</f>
        <v/>
      </c>
      <c r="CN441" s="286"/>
      <c r="CO441" s="283" t="str">
        <f>IF(分岐管理シート!BP441=0,"","error")</f>
        <v/>
      </c>
      <c r="CP441" s="340" t="str">
        <f>IF(AND(F441="",SUM(分岐管理シート!D441:BB441)&gt;0),"error","")</f>
        <v/>
      </c>
    </row>
    <row r="442" spans="1:94" ht="55.05" customHeight="1">
      <c r="A442" s="29"/>
      <c r="B442" s="30"/>
      <c r="C442" s="130">
        <v>370</v>
      </c>
      <c r="D442" s="386"/>
      <c r="E442" s="386"/>
      <c r="F442" s="174"/>
      <c r="G442" s="174"/>
      <c r="H442" s="173"/>
      <c r="I442" s="174"/>
      <c r="J442" s="173"/>
      <c r="K442" s="174"/>
      <c r="L442" s="174"/>
      <c r="M442" s="174"/>
      <c r="N442" s="387"/>
      <c r="O442" s="174"/>
      <c r="P442" s="398"/>
      <c r="Q442" s="388"/>
      <c r="R442" s="389">
        <f t="shared" si="55"/>
        <v>0</v>
      </c>
      <c r="S442" s="390">
        <f t="shared" si="65"/>
        <v>0</v>
      </c>
      <c r="T442" s="391"/>
      <c r="U442" s="458"/>
      <c r="V442" s="458"/>
      <c r="W442" s="458"/>
      <c r="X442" s="458"/>
      <c r="Y442" s="391"/>
      <c r="Z442" s="391"/>
      <c r="AA442" s="173"/>
      <c r="AB442" s="174"/>
      <c r="AC442" s="392"/>
      <c r="AD442" s="392"/>
      <c r="AE442" s="392"/>
      <c r="AF442" s="393"/>
      <c r="AG442" s="393"/>
      <c r="AH442" s="393"/>
      <c r="AI442" s="173"/>
      <c r="AJ442" s="173"/>
      <c r="AK442" s="173"/>
      <c r="AL442" s="394"/>
      <c r="AM442" s="173"/>
      <c r="AN442" s="173"/>
      <c r="AO442" s="414"/>
      <c r="AP442" s="174"/>
      <c r="AQ442" s="174"/>
      <c r="AR442" s="174"/>
      <c r="AS442" s="395"/>
      <c r="AT442" s="396"/>
      <c r="AU442" s="396"/>
      <c r="AV442" s="396"/>
      <c r="AW442" s="396"/>
      <c r="AX442" s="396"/>
      <c r="AY442" s="396"/>
      <c r="AZ442" s="396"/>
      <c r="BA442" s="396"/>
      <c r="BB442" s="397"/>
      <c r="BC442" s="395"/>
      <c r="BD442" s="395"/>
      <c r="BE442" s="281" t="str">
        <f>IF(F442="","",IF(分岐管理シート!D442=1,"","error"))</f>
        <v/>
      </c>
      <c r="BF442" s="282" t="str">
        <f>IF(F442="","",IF(分岐管理シート!E442&gt;0,"","error"))</f>
        <v/>
      </c>
      <c r="BG442" s="283" t="str">
        <f>IF(F442="","",IF(分岐管理シート!G442=0,"error",""))</f>
        <v/>
      </c>
      <c r="BH442" s="283" t="str">
        <f>IF(F442="","",IF(分岐管理シート!H442=0,"error",""))</f>
        <v/>
      </c>
      <c r="BI442" s="284" t="str">
        <f>IF(F442="","",IF(分岐管理シート!I442=2,"","error"))</f>
        <v/>
      </c>
      <c r="BJ442" s="283" t="str">
        <f t="shared" si="56"/>
        <v/>
      </c>
      <c r="BK442" s="283" t="str">
        <f t="shared" si="57"/>
        <v/>
      </c>
      <c r="BL442" s="283" t="str">
        <f>IF(F442="","",IF(AND(分岐管理シート!D442=1,分岐管理シート!K442=1),"","error"))</f>
        <v/>
      </c>
      <c r="BM442" s="281" t="str">
        <f>IF(F442="","",IF(分岐管理シート!L442=2,"","error"))</f>
        <v/>
      </c>
      <c r="BN442" s="283" t="str">
        <f>IF(F442="","",IF(分岐管理シート!M442&lt;1,"error",""))</f>
        <v/>
      </c>
      <c r="BO442" s="283" t="str">
        <f>IF(F442="","",IF(AND(D442="R7_補正",分岐管理シート!M442&lt;12,分岐管理シート!M442&gt;0),"","error"))</f>
        <v/>
      </c>
      <c r="BP442" s="283" t="str">
        <f>IF(AND(分岐管理シート!M442&lt;&gt;1,SUM(分岐管理シート!N442:P442)&gt;0),"error","")</f>
        <v/>
      </c>
      <c r="BQ442" s="282" t="str">
        <f>IF(OR(AND(分岐管理シート!N442=0,OR(分岐管理シート!O442&lt;&gt;0,分岐管理シート!P442&lt;&gt;0)),AND(分岐管理シート!O442=0,分岐管理シート!P442&lt;&gt;0)),"error","")</f>
        <v/>
      </c>
      <c r="BR442" s="285" t="str" cm="1">
        <f t="array" ref="BR442">IF(SUMPRODUCT(COUNTIF(N442:P442,N442:P442))&gt;COUNTA(N442:P442),"error","")</f>
        <v/>
      </c>
      <c r="BS442" s="283" t="str">
        <f t="shared" si="58"/>
        <v/>
      </c>
      <c r="BT442" s="283" t="str">
        <f t="shared" si="59"/>
        <v/>
      </c>
      <c r="BU442" s="283" t="str">
        <f t="shared" si="60"/>
        <v/>
      </c>
      <c r="BV442" s="283" t="str">
        <f t="shared" si="61"/>
        <v/>
      </c>
      <c r="BW442" s="283" t="str">
        <f t="shared" si="64"/>
        <v/>
      </c>
      <c r="BX442" s="283" t="str">
        <f t="shared" si="62"/>
        <v/>
      </c>
      <c r="BY442" s="283" t="str">
        <f>IF(F442="","",IF(PRODUCT(分岐管理シート!AB442:'分岐管理シート'!AE442)=0,"error",""))</f>
        <v/>
      </c>
      <c r="BZ442" s="278" t="str">
        <f>IF(F442="","",IF(AND(AE442="○",分岐管理シート!AF442=0),"error",""))</f>
        <v/>
      </c>
      <c r="CA442" s="283" t="str">
        <f>IF(F442="","",IF(AND(分岐管理シート!AE442&lt;2,実施計画様式!AF442&lt;&gt;""),"error",""))</f>
        <v/>
      </c>
      <c r="CB442" s="282" t="str">
        <f>IF(F442="","",IF(AND(分岐管理シート!D442=1,分岐管理シート!AG442&gt;0,分岐管理シート!AG442&lt;24),"","error"))</f>
        <v/>
      </c>
      <c r="CC442" s="283"/>
      <c r="CD442" s="283" t="str">
        <f>IF(F442="","",IF(OR(分岐管理シート!AI442&lt;14,分岐管理シート!AI442&gt;25,分岐管理シート!AI442&gt;分岐管理シート!AJ442,分岐管理シート!AI442&gt;分岐管理シート!AK442),"error",""))</f>
        <v/>
      </c>
      <c r="CE442" s="283" t="str">
        <f>IF(F442="","",IF(OR(分岐管理シート!AJ442&lt;14,分岐管理シート!AJ442&gt;25,分岐管理シート!AJ442&lt;分岐管理シート!AI442,分岐管理シート!AJ442&gt;分岐管理シート!AK442),"error",""))</f>
        <v/>
      </c>
      <c r="CF442" s="282" t="str">
        <f>IF(F442="","",IF(OR(分岐管理シート!AK442&lt;14,分岐管理シート!AK442&gt;26,分岐管理シート!AK442&lt;分岐管理シート!AI442,分岐管理シート!AK442&lt;分岐管理シート!AJ442),"error",""))</f>
        <v/>
      </c>
      <c r="CG442" s="283" t="str">
        <f>IF(F442="","",IF(AND(AD442="－",分岐管理シート!AK442&gt;25),"error",""))</f>
        <v/>
      </c>
      <c r="CH442" s="283"/>
      <c r="CI442" s="278" t="str">
        <f>IF(F442="","",IF(分岐管理シート!AM442&lt;1,"error",""))</f>
        <v/>
      </c>
      <c r="CJ442" s="283" t="str">
        <f>IF(F442="","",IF(分岐管理シート!AN442&lt;1,"error",""))</f>
        <v/>
      </c>
      <c r="CK442" s="287" t="str">
        <f t="shared" si="63"/>
        <v/>
      </c>
      <c r="CL442" s="283" t="str">
        <f>IF(F442="","",IF(AND(SUM(分岐管理シート!AO442:AR442)&gt;180,分岐管理シート!AS442&lt;1),"error",""))</f>
        <v/>
      </c>
      <c r="CM442" s="283" t="str">
        <f>IF(F442="","",IF(AND(分岐管理シート!D442=1,分岐管理シート!BB442&gt;0,分岐管理シート!BB442&lt;7),"","error"))</f>
        <v/>
      </c>
      <c r="CN442" s="286"/>
      <c r="CO442" s="283" t="str">
        <f>IF(分岐管理シート!BP442=0,"","error")</f>
        <v/>
      </c>
      <c r="CP442" s="340" t="str">
        <f>IF(AND(F442="",SUM(分岐管理シート!D442:BB442)&gt;0),"error","")</f>
        <v/>
      </c>
    </row>
    <row r="443" spans="1:94" ht="55.05" customHeight="1">
      <c r="A443" s="29"/>
      <c r="B443" s="30"/>
      <c r="C443" s="130">
        <v>371</v>
      </c>
      <c r="D443" s="386"/>
      <c r="E443" s="386"/>
      <c r="F443" s="174"/>
      <c r="G443" s="174"/>
      <c r="H443" s="173"/>
      <c r="I443" s="174"/>
      <c r="J443" s="173"/>
      <c r="K443" s="174"/>
      <c r="L443" s="174"/>
      <c r="M443" s="174"/>
      <c r="N443" s="387"/>
      <c r="O443" s="174"/>
      <c r="P443" s="174"/>
      <c r="Q443" s="388"/>
      <c r="R443" s="389">
        <f t="shared" si="55"/>
        <v>0</v>
      </c>
      <c r="S443" s="390">
        <f t="shared" si="65"/>
        <v>0</v>
      </c>
      <c r="T443" s="391"/>
      <c r="U443" s="458"/>
      <c r="V443" s="458"/>
      <c r="W443" s="458"/>
      <c r="X443" s="458"/>
      <c r="Y443" s="391"/>
      <c r="Z443" s="391"/>
      <c r="AA443" s="173"/>
      <c r="AB443" s="174"/>
      <c r="AC443" s="392"/>
      <c r="AD443" s="392"/>
      <c r="AE443" s="392"/>
      <c r="AF443" s="393"/>
      <c r="AG443" s="393"/>
      <c r="AH443" s="393"/>
      <c r="AI443" s="173"/>
      <c r="AJ443" s="173"/>
      <c r="AK443" s="173"/>
      <c r="AL443" s="394"/>
      <c r="AM443" s="173"/>
      <c r="AN443" s="173"/>
      <c r="AO443" s="414"/>
      <c r="AP443" s="174"/>
      <c r="AQ443" s="174"/>
      <c r="AR443" s="174"/>
      <c r="AS443" s="395"/>
      <c r="AT443" s="396"/>
      <c r="AU443" s="396"/>
      <c r="AV443" s="396"/>
      <c r="AW443" s="396"/>
      <c r="AX443" s="396"/>
      <c r="AY443" s="396"/>
      <c r="AZ443" s="396"/>
      <c r="BA443" s="396"/>
      <c r="BB443" s="397"/>
      <c r="BC443" s="395"/>
      <c r="BD443" s="395"/>
      <c r="BE443" s="281" t="str">
        <f>IF(F443="","",IF(分岐管理シート!D443=1,"","error"))</f>
        <v/>
      </c>
      <c r="BF443" s="282" t="str">
        <f>IF(F443="","",IF(分岐管理シート!E443&gt;0,"","error"))</f>
        <v/>
      </c>
      <c r="BG443" s="283" t="str">
        <f>IF(F443="","",IF(分岐管理シート!G443=0,"error",""))</f>
        <v/>
      </c>
      <c r="BH443" s="283" t="str">
        <f>IF(F443="","",IF(分岐管理シート!H443=0,"error",""))</f>
        <v/>
      </c>
      <c r="BI443" s="284" t="str">
        <f>IF(F443="","",IF(分岐管理シート!I443=2,"","error"))</f>
        <v/>
      </c>
      <c r="BJ443" s="283" t="str">
        <f t="shared" si="56"/>
        <v/>
      </c>
      <c r="BK443" s="283" t="str">
        <f t="shared" si="57"/>
        <v/>
      </c>
      <c r="BL443" s="283" t="str">
        <f>IF(F443="","",IF(AND(分岐管理シート!D443=1,分岐管理シート!K443=1),"","error"))</f>
        <v/>
      </c>
      <c r="BM443" s="281" t="str">
        <f>IF(F443="","",IF(分岐管理シート!L443=2,"","error"))</f>
        <v/>
      </c>
      <c r="BN443" s="283" t="str">
        <f>IF(F443="","",IF(分岐管理シート!M443&lt;1,"error",""))</f>
        <v/>
      </c>
      <c r="BO443" s="283" t="str">
        <f>IF(F443="","",IF(AND(D443="R7_補正",分岐管理シート!M443&lt;12,分岐管理シート!M443&gt;0),"","error"))</f>
        <v/>
      </c>
      <c r="BP443" s="283" t="str">
        <f>IF(AND(分岐管理シート!M443&lt;&gt;1,SUM(分岐管理シート!N443:P443)&gt;0),"error","")</f>
        <v/>
      </c>
      <c r="BQ443" s="282" t="str">
        <f>IF(OR(AND(分岐管理シート!N443=0,OR(分岐管理シート!O443&lt;&gt;0,分岐管理シート!P443&lt;&gt;0)),AND(分岐管理シート!O443=0,分岐管理シート!P443&lt;&gt;0)),"error","")</f>
        <v/>
      </c>
      <c r="BR443" s="285" t="str" cm="1">
        <f t="array" ref="BR443">IF(SUMPRODUCT(COUNTIF(N443:P443,N443:P443))&gt;COUNTA(N443:P443),"error","")</f>
        <v/>
      </c>
      <c r="BS443" s="283" t="str">
        <f t="shared" si="58"/>
        <v/>
      </c>
      <c r="BT443" s="283" t="str">
        <f t="shared" si="59"/>
        <v/>
      </c>
      <c r="BU443" s="283" t="str">
        <f t="shared" si="60"/>
        <v/>
      </c>
      <c r="BV443" s="283" t="str">
        <f t="shared" si="61"/>
        <v/>
      </c>
      <c r="BW443" s="283" t="str">
        <f t="shared" si="64"/>
        <v/>
      </c>
      <c r="BX443" s="283" t="str">
        <f t="shared" si="62"/>
        <v/>
      </c>
      <c r="BY443" s="283" t="str">
        <f>IF(F443="","",IF(PRODUCT(分岐管理シート!AB443:'分岐管理シート'!AE443)=0,"error",""))</f>
        <v/>
      </c>
      <c r="BZ443" s="278" t="str">
        <f>IF(F443="","",IF(AND(AE443="○",分岐管理シート!AF443=0),"error",""))</f>
        <v/>
      </c>
      <c r="CA443" s="283" t="str">
        <f>IF(F443="","",IF(AND(分岐管理シート!AE443&lt;2,実施計画様式!AF443&lt;&gt;""),"error",""))</f>
        <v/>
      </c>
      <c r="CB443" s="282" t="str">
        <f>IF(F443="","",IF(AND(分岐管理シート!D443=1,分岐管理シート!AG443&gt;0,分岐管理シート!AG443&lt;24),"","error"))</f>
        <v/>
      </c>
      <c r="CC443" s="283"/>
      <c r="CD443" s="283" t="str">
        <f>IF(F443="","",IF(OR(分岐管理シート!AI443&lt;14,分岐管理シート!AI443&gt;25,分岐管理シート!AI443&gt;分岐管理シート!AJ443,分岐管理シート!AI443&gt;分岐管理シート!AK443),"error",""))</f>
        <v/>
      </c>
      <c r="CE443" s="283" t="str">
        <f>IF(F443="","",IF(OR(分岐管理シート!AJ443&lt;14,分岐管理シート!AJ443&gt;25,分岐管理シート!AJ443&lt;分岐管理シート!AI443,分岐管理シート!AJ443&gt;分岐管理シート!AK443),"error",""))</f>
        <v/>
      </c>
      <c r="CF443" s="282" t="str">
        <f>IF(F443="","",IF(OR(分岐管理シート!AK443&lt;14,分岐管理シート!AK443&gt;26,分岐管理シート!AK443&lt;分岐管理シート!AI443,分岐管理シート!AK443&lt;分岐管理シート!AJ443),"error",""))</f>
        <v/>
      </c>
      <c r="CG443" s="283" t="str">
        <f>IF(F443="","",IF(AND(AD443="－",分岐管理シート!AK443&gt;25),"error",""))</f>
        <v/>
      </c>
      <c r="CH443" s="283"/>
      <c r="CI443" s="278" t="str">
        <f>IF(F443="","",IF(分岐管理シート!AM443&lt;1,"error",""))</f>
        <v/>
      </c>
      <c r="CJ443" s="283" t="str">
        <f>IF(F443="","",IF(分岐管理シート!AN443&lt;1,"error",""))</f>
        <v/>
      </c>
      <c r="CK443" s="287" t="str">
        <f t="shared" si="63"/>
        <v/>
      </c>
      <c r="CL443" s="283" t="str">
        <f>IF(F443="","",IF(AND(SUM(分岐管理シート!AO443:AR443)&gt;180,分岐管理シート!AS443&lt;1),"error",""))</f>
        <v/>
      </c>
      <c r="CM443" s="283" t="str">
        <f>IF(F443="","",IF(AND(分岐管理シート!D443=1,分岐管理シート!BB443&gt;0,分岐管理シート!BB443&lt;7),"","error"))</f>
        <v/>
      </c>
      <c r="CN443" s="286"/>
      <c r="CO443" s="283" t="str">
        <f>IF(分岐管理シート!BP443=0,"","error")</f>
        <v/>
      </c>
      <c r="CP443" s="340" t="str">
        <f>IF(AND(F443="",SUM(分岐管理シート!D443:BB443)&gt;0),"error","")</f>
        <v/>
      </c>
    </row>
    <row r="444" spans="1:94" ht="55.05" customHeight="1">
      <c r="A444" s="29"/>
      <c r="B444" s="30"/>
      <c r="C444" s="130">
        <v>372</v>
      </c>
      <c r="D444" s="386"/>
      <c r="E444" s="386"/>
      <c r="F444" s="174"/>
      <c r="G444" s="174"/>
      <c r="H444" s="173"/>
      <c r="I444" s="174"/>
      <c r="J444" s="173"/>
      <c r="K444" s="174"/>
      <c r="L444" s="174"/>
      <c r="M444" s="174"/>
      <c r="N444" s="387"/>
      <c r="O444" s="174"/>
      <c r="P444" s="174"/>
      <c r="Q444" s="388"/>
      <c r="R444" s="389">
        <f t="shared" si="55"/>
        <v>0</v>
      </c>
      <c r="S444" s="390">
        <f t="shared" si="65"/>
        <v>0</v>
      </c>
      <c r="T444" s="391"/>
      <c r="U444" s="458"/>
      <c r="V444" s="458"/>
      <c r="W444" s="458"/>
      <c r="X444" s="458"/>
      <c r="Y444" s="391"/>
      <c r="Z444" s="391"/>
      <c r="AA444" s="173"/>
      <c r="AB444" s="174"/>
      <c r="AC444" s="392"/>
      <c r="AD444" s="392"/>
      <c r="AE444" s="392"/>
      <c r="AF444" s="393"/>
      <c r="AG444" s="393"/>
      <c r="AH444" s="393"/>
      <c r="AI444" s="173"/>
      <c r="AJ444" s="173"/>
      <c r="AK444" s="173"/>
      <c r="AL444" s="394"/>
      <c r="AM444" s="173"/>
      <c r="AN444" s="173"/>
      <c r="AO444" s="414"/>
      <c r="AP444" s="174"/>
      <c r="AQ444" s="174"/>
      <c r="AR444" s="174"/>
      <c r="AS444" s="395"/>
      <c r="AT444" s="396"/>
      <c r="AU444" s="396"/>
      <c r="AV444" s="396"/>
      <c r="AW444" s="396"/>
      <c r="AX444" s="396"/>
      <c r="AY444" s="396"/>
      <c r="AZ444" s="396"/>
      <c r="BA444" s="396"/>
      <c r="BB444" s="397"/>
      <c r="BC444" s="395"/>
      <c r="BD444" s="395"/>
      <c r="BE444" s="281" t="str">
        <f>IF(F444="","",IF(分岐管理シート!D444=1,"","error"))</f>
        <v/>
      </c>
      <c r="BF444" s="282" t="str">
        <f>IF(F444="","",IF(分岐管理シート!E444&gt;0,"","error"))</f>
        <v/>
      </c>
      <c r="BG444" s="283" t="str">
        <f>IF(F444="","",IF(分岐管理シート!G444=0,"error",""))</f>
        <v/>
      </c>
      <c r="BH444" s="283" t="str">
        <f>IF(F444="","",IF(分岐管理シート!H444=0,"error",""))</f>
        <v/>
      </c>
      <c r="BI444" s="284" t="str">
        <f>IF(F444="","",IF(分岐管理シート!I444=2,"","error"))</f>
        <v/>
      </c>
      <c r="BJ444" s="283" t="str">
        <f t="shared" si="56"/>
        <v/>
      </c>
      <c r="BK444" s="283" t="str">
        <f t="shared" si="57"/>
        <v/>
      </c>
      <c r="BL444" s="283" t="str">
        <f>IF(F444="","",IF(AND(分岐管理シート!D444=1,分岐管理シート!K444=1),"","error"))</f>
        <v/>
      </c>
      <c r="BM444" s="281" t="str">
        <f>IF(F444="","",IF(分岐管理シート!L444=2,"","error"))</f>
        <v/>
      </c>
      <c r="BN444" s="283" t="str">
        <f>IF(F444="","",IF(分岐管理シート!M444&lt;1,"error",""))</f>
        <v/>
      </c>
      <c r="BO444" s="283" t="str">
        <f>IF(F444="","",IF(AND(D444="R7_補正",分岐管理シート!M444&lt;12,分岐管理シート!M444&gt;0),"","error"))</f>
        <v/>
      </c>
      <c r="BP444" s="283" t="str">
        <f>IF(AND(分岐管理シート!M444&lt;&gt;1,SUM(分岐管理シート!N444:P444)&gt;0),"error","")</f>
        <v/>
      </c>
      <c r="BQ444" s="282" t="str">
        <f>IF(OR(AND(分岐管理シート!N444=0,OR(分岐管理シート!O444&lt;&gt;0,分岐管理シート!P444&lt;&gt;0)),AND(分岐管理シート!O444=0,分岐管理シート!P444&lt;&gt;0)),"error","")</f>
        <v/>
      </c>
      <c r="BR444" s="285" t="str" cm="1">
        <f t="array" ref="BR444">IF(SUMPRODUCT(COUNTIF(N444:P444,N444:P444))&gt;COUNTA(N444:P444),"error","")</f>
        <v/>
      </c>
      <c r="BS444" s="283" t="str">
        <f t="shared" si="58"/>
        <v/>
      </c>
      <c r="BT444" s="283" t="str">
        <f t="shared" si="59"/>
        <v/>
      </c>
      <c r="BU444" s="283" t="str">
        <f t="shared" si="60"/>
        <v/>
      </c>
      <c r="BV444" s="283" t="str">
        <f t="shared" si="61"/>
        <v/>
      </c>
      <c r="BW444" s="283" t="str">
        <f t="shared" si="64"/>
        <v/>
      </c>
      <c r="BX444" s="283" t="str">
        <f t="shared" si="62"/>
        <v/>
      </c>
      <c r="BY444" s="283" t="str">
        <f>IF(F444="","",IF(PRODUCT(分岐管理シート!AB444:'分岐管理シート'!AE444)=0,"error",""))</f>
        <v/>
      </c>
      <c r="BZ444" s="278" t="str">
        <f>IF(F444="","",IF(AND(AE444="○",分岐管理シート!AF444=0),"error",""))</f>
        <v/>
      </c>
      <c r="CA444" s="283" t="str">
        <f>IF(F444="","",IF(AND(分岐管理シート!AE444&lt;2,実施計画様式!AF444&lt;&gt;""),"error",""))</f>
        <v/>
      </c>
      <c r="CB444" s="282" t="str">
        <f>IF(F444="","",IF(AND(分岐管理シート!D444=1,分岐管理シート!AG444&gt;0,分岐管理シート!AG444&lt;24),"","error"))</f>
        <v/>
      </c>
      <c r="CC444" s="283"/>
      <c r="CD444" s="283" t="str">
        <f>IF(F444="","",IF(OR(分岐管理シート!AI444&lt;14,分岐管理シート!AI444&gt;25,分岐管理シート!AI444&gt;分岐管理シート!AJ444,分岐管理シート!AI444&gt;分岐管理シート!AK444),"error",""))</f>
        <v/>
      </c>
      <c r="CE444" s="283" t="str">
        <f>IF(F444="","",IF(OR(分岐管理シート!AJ444&lt;14,分岐管理シート!AJ444&gt;25,分岐管理シート!AJ444&lt;分岐管理シート!AI444,分岐管理シート!AJ444&gt;分岐管理シート!AK444),"error",""))</f>
        <v/>
      </c>
      <c r="CF444" s="282" t="str">
        <f>IF(F444="","",IF(OR(分岐管理シート!AK444&lt;14,分岐管理シート!AK444&gt;26,分岐管理シート!AK444&lt;分岐管理シート!AI444,分岐管理シート!AK444&lt;分岐管理シート!AJ444),"error",""))</f>
        <v/>
      </c>
      <c r="CG444" s="283" t="str">
        <f>IF(F444="","",IF(AND(AD444="－",分岐管理シート!AK444&gt;25),"error",""))</f>
        <v/>
      </c>
      <c r="CH444" s="283"/>
      <c r="CI444" s="278" t="str">
        <f>IF(F444="","",IF(分岐管理シート!AM444&lt;1,"error",""))</f>
        <v/>
      </c>
      <c r="CJ444" s="283" t="str">
        <f>IF(F444="","",IF(分岐管理シート!AN444&lt;1,"error",""))</f>
        <v/>
      </c>
      <c r="CK444" s="287" t="str">
        <f t="shared" si="63"/>
        <v/>
      </c>
      <c r="CL444" s="283" t="str">
        <f>IF(F444="","",IF(AND(SUM(分岐管理シート!AO444:AR444)&gt;180,分岐管理シート!AS444&lt;1),"error",""))</f>
        <v/>
      </c>
      <c r="CM444" s="283" t="str">
        <f>IF(F444="","",IF(AND(分岐管理シート!D444=1,分岐管理シート!BB444&gt;0,分岐管理シート!BB444&lt;7),"","error"))</f>
        <v/>
      </c>
      <c r="CN444" s="286"/>
      <c r="CO444" s="283" t="str">
        <f>IF(分岐管理シート!BP444=0,"","error")</f>
        <v/>
      </c>
      <c r="CP444" s="340" t="str">
        <f>IF(AND(F444="",SUM(分岐管理シート!D444:BB444)&gt;0),"error","")</f>
        <v/>
      </c>
    </row>
    <row r="445" spans="1:94" ht="55.05" customHeight="1">
      <c r="A445" s="29"/>
      <c r="B445" s="30"/>
      <c r="C445" s="130">
        <v>373</v>
      </c>
      <c r="D445" s="386"/>
      <c r="E445" s="386"/>
      <c r="F445" s="174"/>
      <c r="G445" s="174"/>
      <c r="H445" s="173"/>
      <c r="I445" s="174"/>
      <c r="J445" s="173"/>
      <c r="K445" s="174"/>
      <c r="L445" s="174"/>
      <c r="M445" s="174"/>
      <c r="N445" s="387"/>
      <c r="O445" s="174"/>
      <c r="P445" s="398"/>
      <c r="Q445" s="388"/>
      <c r="R445" s="389">
        <f t="shared" si="55"/>
        <v>0</v>
      </c>
      <c r="S445" s="390">
        <f t="shared" si="65"/>
        <v>0</v>
      </c>
      <c r="T445" s="391"/>
      <c r="U445" s="458"/>
      <c r="V445" s="458"/>
      <c r="W445" s="458"/>
      <c r="X445" s="458"/>
      <c r="Y445" s="391"/>
      <c r="Z445" s="391"/>
      <c r="AA445" s="173"/>
      <c r="AB445" s="174"/>
      <c r="AC445" s="392"/>
      <c r="AD445" s="392"/>
      <c r="AE445" s="392"/>
      <c r="AF445" s="393"/>
      <c r="AG445" s="393"/>
      <c r="AH445" s="393"/>
      <c r="AI445" s="173"/>
      <c r="AJ445" s="173"/>
      <c r="AK445" s="173"/>
      <c r="AL445" s="394"/>
      <c r="AM445" s="173"/>
      <c r="AN445" s="173"/>
      <c r="AO445" s="414"/>
      <c r="AP445" s="174"/>
      <c r="AQ445" s="174"/>
      <c r="AR445" s="174"/>
      <c r="AS445" s="395"/>
      <c r="AT445" s="396"/>
      <c r="AU445" s="396"/>
      <c r="AV445" s="396"/>
      <c r="AW445" s="396"/>
      <c r="AX445" s="396"/>
      <c r="AY445" s="396"/>
      <c r="AZ445" s="396"/>
      <c r="BA445" s="396"/>
      <c r="BB445" s="397"/>
      <c r="BC445" s="395"/>
      <c r="BD445" s="395"/>
      <c r="BE445" s="281" t="str">
        <f>IF(F445="","",IF(分岐管理シート!D445=1,"","error"))</f>
        <v/>
      </c>
      <c r="BF445" s="282" t="str">
        <f>IF(F445="","",IF(分岐管理シート!E445&gt;0,"","error"))</f>
        <v/>
      </c>
      <c r="BG445" s="283" t="str">
        <f>IF(F445="","",IF(分岐管理シート!G445=0,"error",""))</f>
        <v/>
      </c>
      <c r="BH445" s="283" t="str">
        <f>IF(F445="","",IF(分岐管理シート!H445=0,"error",""))</f>
        <v/>
      </c>
      <c r="BI445" s="284" t="str">
        <f>IF(F445="","",IF(分岐管理シート!I445=2,"","error"))</f>
        <v/>
      </c>
      <c r="BJ445" s="283" t="str">
        <f t="shared" si="56"/>
        <v/>
      </c>
      <c r="BK445" s="283" t="str">
        <f t="shared" si="57"/>
        <v/>
      </c>
      <c r="BL445" s="283" t="str">
        <f>IF(F445="","",IF(AND(分岐管理シート!D445=1,分岐管理シート!K445=1),"","error"))</f>
        <v/>
      </c>
      <c r="BM445" s="281" t="str">
        <f>IF(F445="","",IF(分岐管理シート!L445=2,"","error"))</f>
        <v/>
      </c>
      <c r="BN445" s="283" t="str">
        <f>IF(F445="","",IF(分岐管理シート!M445&lt;1,"error",""))</f>
        <v/>
      </c>
      <c r="BO445" s="283" t="str">
        <f>IF(F445="","",IF(AND(D445="R7_補正",分岐管理シート!M445&lt;12,分岐管理シート!M445&gt;0),"","error"))</f>
        <v/>
      </c>
      <c r="BP445" s="283" t="str">
        <f>IF(AND(分岐管理シート!M445&lt;&gt;1,SUM(分岐管理シート!N445:P445)&gt;0),"error","")</f>
        <v/>
      </c>
      <c r="BQ445" s="282" t="str">
        <f>IF(OR(AND(分岐管理シート!N445=0,OR(分岐管理シート!O445&lt;&gt;0,分岐管理シート!P445&lt;&gt;0)),AND(分岐管理シート!O445=0,分岐管理シート!P445&lt;&gt;0)),"error","")</f>
        <v/>
      </c>
      <c r="BR445" s="285" t="str" cm="1">
        <f t="array" ref="BR445">IF(SUMPRODUCT(COUNTIF(N445:P445,N445:P445))&gt;COUNTA(N445:P445),"error","")</f>
        <v/>
      </c>
      <c r="BS445" s="283" t="str">
        <f t="shared" si="58"/>
        <v/>
      </c>
      <c r="BT445" s="283" t="str">
        <f t="shared" si="59"/>
        <v/>
      </c>
      <c r="BU445" s="283" t="str">
        <f t="shared" si="60"/>
        <v/>
      </c>
      <c r="BV445" s="283" t="str">
        <f t="shared" si="61"/>
        <v/>
      </c>
      <c r="BW445" s="283" t="str">
        <f t="shared" si="64"/>
        <v/>
      </c>
      <c r="BX445" s="283" t="str">
        <f t="shared" si="62"/>
        <v/>
      </c>
      <c r="BY445" s="283" t="str">
        <f>IF(F445="","",IF(PRODUCT(分岐管理シート!AB445:'分岐管理シート'!AE445)=0,"error",""))</f>
        <v/>
      </c>
      <c r="BZ445" s="278" t="str">
        <f>IF(F445="","",IF(AND(AE445="○",分岐管理シート!AF445=0),"error",""))</f>
        <v/>
      </c>
      <c r="CA445" s="283" t="str">
        <f>IF(F445="","",IF(AND(分岐管理シート!AE445&lt;2,実施計画様式!AF445&lt;&gt;""),"error",""))</f>
        <v/>
      </c>
      <c r="CB445" s="282" t="str">
        <f>IF(F445="","",IF(AND(分岐管理シート!D445=1,分岐管理シート!AG445&gt;0,分岐管理シート!AG445&lt;24),"","error"))</f>
        <v/>
      </c>
      <c r="CC445" s="283"/>
      <c r="CD445" s="283" t="str">
        <f>IF(F445="","",IF(OR(分岐管理シート!AI445&lt;14,分岐管理シート!AI445&gt;25,分岐管理シート!AI445&gt;分岐管理シート!AJ445,分岐管理シート!AI445&gt;分岐管理シート!AK445),"error",""))</f>
        <v/>
      </c>
      <c r="CE445" s="283" t="str">
        <f>IF(F445="","",IF(OR(分岐管理シート!AJ445&lt;14,分岐管理シート!AJ445&gt;25,分岐管理シート!AJ445&lt;分岐管理シート!AI445,分岐管理シート!AJ445&gt;分岐管理シート!AK445),"error",""))</f>
        <v/>
      </c>
      <c r="CF445" s="282" t="str">
        <f>IF(F445="","",IF(OR(分岐管理シート!AK445&lt;14,分岐管理シート!AK445&gt;26,分岐管理シート!AK445&lt;分岐管理シート!AI445,分岐管理シート!AK445&lt;分岐管理シート!AJ445),"error",""))</f>
        <v/>
      </c>
      <c r="CG445" s="283" t="str">
        <f>IF(F445="","",IF(AND(AD445="－",分岐管理シート!AK445&gt;25),"error",""))</f>
        <v/>
      </c>
      <c r="CH445" s="283"/>
      <c r="CI445" s="278" t="str">
        <f>IF(F445="","",IF(分岐管理シート!AM445&lt;1,"error",""))</f>
        <v/>
      </c>
      <c r="CJ445" s="283" t="str">
        <f>IF(F445="","",IF(分岐管理シート!AN445&lt;1,"error",""))</f>
        <v/>
      </c>
      <c r="CK445" s="287" t="str">
        <f t="shared" si="63"/>
        <v/>
      </c>
      <c r="CL445" s="283" t="str">
        <f>IF(F445="","",IF(AND(SUM(分岐管理シート!AO445:AR445)&gt;180,分岐管理シート!AS445&lt;1),"error",""))</f>
        <v/>
      </c>
      <c r="CM445" s="283" t="str">
        <f>IF(F445="","",IF(AND(分岐管理シート!D445=1,分岐管理シート!BB445&gt;0,分岐管理シート!BB445&lt;7),"","error"))</f>
        <v/>
      </c>
      <c r="CN445" s="286"/>
      <c r="CO445" s="283" t="str">
        <f>IF(分岐管理シート!BP445=0,"","error")</f>
        <v/>
      </c>
      <c r="CP445" s="340" t="str">
        <f>IF(AND(F445="",SUM(分岐管理シート!D445:BB445)&gt;0),"error","")</f>
        <v/>
      </c>
    </row>
    <row r="446" spans="1:94" ht="55.05" customHeight="1">
      <c r="A446" s="29"/>
      <c r="B446" s="30"/>
      <c r="C446" s="130">
        <v>374</v>
      </c>
      <c r="D446" s="386"/>
      <c r="E446" s="386"/>
      <c r="F446" s="174"/>
      <c r="G446" s="174"/>
      <c r="H446" s="173"/>
      <c r="I446" s="174"/>
      <c r="J446" s="173"/>
      <c r="K446" s="174"/>
      <c r="L446" s="174"/>
      <c r="M446" s="174"/>
      <c r="N446" s="387"/>
      <c r="O446" s="174"/>
      <c r="P446" s="174"/>
      <c r="Q446" s="388"/>
      <c r="R446" s="389">
        <f t="shared" si="55"/>
        <v>0</v>
      </c>
      <c r="S446" s="390">
        <f t="shared" si="65"/>
        <v>0</v>
      </c>
      <c r="T446" s="391"/>
      <c r="U446" s="458"/>
      <c r="V446" s="458"/>
      <c r="W446" s="458"/>
      <c r="X446" s="458"/>
      <c r="Y446" s="391"/>
      <c r="Z446" s="391"/>
      <c r="AA446" s="173"/>
      <c r="AB446" s="174"/>
      <c r="AC446" s="392"/>
      <c r="AD446" s="392"/>
      <c r="AE446" s="392"/>
      <c r="AF446" s="393"/>
      <c r="AG446" s="393"/>
      <c r="AH446" s="393"/>
      <c r="AI446" s="173"/>
      <c r="AJ446" s="173"/>
      <c r="AK446" s="173"/>
      <c r="AL446" s="394"/>
      <c r="AM446" s="173"/>
      <c r="AN446" s="173"/>
      <c r="AO446" s="414"/>
      <c r="AP446" s="174"/>
      <c r="AQ446" s="174"/>
      <c r="AR446" s="174"/>
      <c r="AS446" s="395"/>
      <c r="AT446" s="396"/>
      <c r="AU446" s="396"/>
      <c r="AV446" s="396"/>
      <c r="AW446" s="396"/>
      <c r="AX446" s="396"/>
      <c r="AY446" s="396"/>
      <c r="AZ446" s="396"/>
      <c r="BA446" s="396"/>
      <c r="BB446" s="397"/>
      <c r="BC446" s="395"/>
      <c r="BD446" s="395"/>
      <c r="BE446" s="281" t="str">
        <f>IF(F446="","",IF(分岐管理シート!D446=1,"","error"))</f>
        <v/>
      </c>
      <c r="BF446" s="282" t="str">
        <f>IF(F446="","",IF(分岐管理シート!E446&gt;0,"","error"))</f>
        <v/>
      </c>
      <c r="BG446" s="283" t="str">
        <f>IF(F446="","",IF(分岐管理シート!G446=0,"error",""))</f>
        <v/>
      </c>
      <c r="BH446" s="283" t="str">
        <f>IF(F446="","",IF(分岐管理シート!H446=0,"error",""))</f>
        <v/>
      </c>
      <c r="BI446" s="284" t="str">
        <f>IF(F446="","",IF(分岐管理シート!I446=2,"","error"))</f>
        <v/>
      </c>
      <c r="BJ446" s="283" t="str">
        <f t="shared" si="56"/>
        <v/>
      </c>
      <c r="BK446" s="283" t="str">
        <f t="shared" si="57"/>
        <v/>
      </c>
      <c r="BL446" s="283" t="str">
        <f>IF(F446="","",IF(AND(分岐管理シート!D446=1,分岐管理シート!K446=1),"","error"))</f>
        <v/>
      </c>
      <c r="BM446" s="281" t="str">
        <f>IF(F446="","",IF(分岐管理シート!L446=2,"","error"))</f>
        <v/>
      </c>
      <c r="BN446" s="283" t="str">
        <f>IF(F446="","",IF(分岐管理シート!M446&lt;1,"error",""))</f>
        <v/>
      </c>
      <c r="BO446" s="283" t="str">
        <f>IF(F446="","",IF(AND(D446="R7_補正",分岐管理シート!M446&lt;12,分岐管理シート!M446&gt;0),"","error"))</f>
        <v/>
      </c>
      <c r="BP446" s="283" t="str">
        <f>IF(AND(分岐管理シート!M446&lt;&gt;1,SUM(分岐管理シート!N446:P446)&gt;0),"error","")</f>
        <v/>
      </c>
      <c r="BQ446" s="282" t="str">
        <f>IF(OR(AND(分岐管理シート!N446=0,OR(分岐管理シート!O446&lt;&gt;0,分岐管理シート!P446&lt;&gt;0)),AND(分岐管理シート!O446=0,分岐管理シート!P446&lt;&gt;0)),"error","")</f>
        <v/>
      </c>
      <c r="BR446" s="285" t="str" cm="1">
        <f t="array" ref="BR446">IF(SUMPRODUCT(COUNTIF(N446:P446,N446:P446))&gt;COUNTA(N446:P446),"error","")</f>
        <v/>
      </c>
      <c r="BS446" s="283" t="str">
        <f t="shared" si="58"/>
        <v/>
      </c>
      <c r="BT446" s="283" t="str">
        <f t="shared" si="59"/>
        <v/>
      </c>
      <c r="BU446" s="283" t="str">
        <f t="shared" si="60"/>
        <v/>
      </c>
      <c r="BV446" s="283" t="str">
        <f t="shared" si="61"/>
        <v/>
      </c>
      <c r="BW446" s="283" t="str">
        <f t="shared" si="64"/>
        <v/>
      </c>
      <c r="BX446" s="283" t="str">
        <f t="shared" si="62"/>
        <v/>
      </c>
      <c r="BY446" s="283" t="str">
        <f>IF(F446="","",IF(PRODUCT(分岐管理シート!AB446:'分岐管理シート'!AE446)=0,"error",""))</f>
        <v/>
      </c>
      <c r="BZ446" s="278" t="str">
        <f>IF(F446="","",IF(AND(AE446="○",分岐管理シート!AF446=0),"error",""))</f>
        <v/>
      </c>
      <c r="CA446" s="283" t="str">
        <f>IF(F446="","",IF(AND(分岐管理シート!AE446&lt;2,実施計画様式!AF446&lt;&gt;""),"error",""))</f>
        <v/>
      </c>
      <c r="CB446" s="282" t="str">
        <f>IF(F446="","",IF(AND(分岐管理シート!D446=1,分岐管理シート!AG446&gt;0,分岐管理シート!AG446&lt;24),"","error"))</f>
        <v/>
      </c>
      <c r="CC446" s="283"/>
      <c r="CD446" s="283" t="str">
        <f>IF(F446="","",IF(OR(分岐管理シート!AI446&lt;14,分岐管理シート!AI446&gt;25,分岐管理シート!AI446&gt;分岐管理シート!AJ446,分岐管理シート!AI446&gt;分岐管理シート!AK446),"error",""))</f>
        <v/>
      </c>
      <c r="CE446" s="283" t="str">
        <f>IF(F446="","",IF(OR(分岐管理シート!AJ446&lt;14,分岐管理シート!AJ446&gt;25,分岐管理シート!AJ446&lt;分岐管理シート!AI446,分岐管理シート!AJ446&gt;分岐管理シート!AK446),"error",""))</f>
        <v/>
      </c>
      <c r="CF446" s="282" t="str">
        <f>IF(F446="","",IF(OR(分岐管理シート!AK446&lt;14,分岐管理シート!AK446&gt;26,分岐管理シート!AK446&lt;分岐管理シート!AI446,分岐管理シート!AK446&lt;分岐管理シート!AJ446),"error",""))</f>
        <v/>
      </c>
      <c r="CG446" s="283" t="str">
        <f>IF(F446="","",IF(AND(AD446="－",分岐管理シート!AK446&gt;25),"error",""))</f>
        <v/>
      </c>
      <c r="CH446" s="283"/>
      <c r="CI446" s="278" t="str">
        <f>IF(F446="","",IF(分岐管理シート!AM446&lt;1,"error",""))</f>
        <v/>
      </c>
      <c r="CJ446" s="283" t="str">
        <f>IF(F446="","",IF(分岐管理シート!AN446&lt;1,"error",""))</f>
        <v/>
      </c>
      <c r="CK446" s="287" t="str">
        <f t="shared" si="63"/>
        <v/>
      </c>
      <c r="CL446" s="283" t="str">
        <f>IF(F446="","",IF(AND(SUM(分岐管理シート!AO446:AR446)&gt;180,分岐管理シート!AS446&lt;1),"error",""))</f>
        <v/>
      </c>
      <c r="CM446" s="283" t="str">
        <f>IF(F446="","",IF(AND(分岐管理シート!D446=1,分岐管理シート!BB446&gt;0,分岐管理シート!BB446&lt;7),"","error"))</f>
        <v/>
      </c>
      <c r="CN446" s="286"/>
      <c r="CO446" s="283" t="str">
        <f>IF(分岐管理シート!BP446=0,"","error")</f>
        <v/>
      </c>
      <c r="CP446" s="340" t="str">
        <f>IF(AND(F446="",SUM(分岐管理シート!D446:BB446)&gt;0),"error","")</f>
        <v/>
      </c>
    </row>
    <row r="447" spans="1:94" ht="55.05" customHeight="1">
      <c r="A447" s="29"/>
      <c r="B447" s="30"/>
      <c r="C447" s="130">
        <v>375</v>
      </c>
      <c r="D447" s="386"/>
      <c r="E447" s="386"/>
      <c r="F447" s="174"/>
      <c r="G447" s="174"/>
      <c r="H447" s="173"/>
      <c r="I447" s="174"/>
      <c r="J447" s="173"/>
      <c r="K447" s="174"/>
      <c r="L447" s="174"/>
      <c r="M447" s="174"/>
      <c r="N447" s="387"/>
      <c r="O447" s="174"/>
      <c r="P447" s="174"/>
      <c r="Q447" s="388"/>
      <c r="R447" s="389">
        <f t="shared" si="55"/>
        <v>0</v>
      </c>
      <c r="S447" s="390">
        <f t="shared" si="65"/>
        <v>0</v>
      </c>
      <c r="T447" s="391"/>
      <c r="U447" s="458"/>
      <c r="V447" s="458"/>
      <c r="W447" s="458"/>
      <c r="X447" s="458"/>
      <c r="Y447" s="391"/>
      <c r="Z447" s="391"/>
      <c r="AA447" s="173"/>
      <c r="AB447" s="174"/>
      <c r="AC447" s="392"/>
      <c r="AD447" s="392"/>
      <c r="AE447" s="392"/>
      <c r="AF447" s="393"/>
      <c r="AG447" s="393"/>
      <c r="AH447" s="393"/>
      <c r="AI447" s="173"/>
      <c r="AJ447" s="173"/>
      <c r="AK447" s="173"/>
      <c r="AL447" s="394"/>
      <c r="AM447" s="173"/>
      <c r="AN447" s="173"/>
      <c r="AO447" s="414"/>
      <c r="AP447" s="174"/>
      <c r="AQ447" s="174"/>
      <c r="AR447" s="174"/>
      <c r="AS447" s="395"/>
      <c r="AT447" s="396"/>
      <c r="AU447" s="396"/>
      <c r="AV447" s="396"/>
      <c r="AW447" s="396"/>
      <c r="AX447" s="396"/>
      <c r="AY447" s="396"/>
      <c r="AZ447" s="396"/>
      <c r="BA447" s="396"/>
      <c r="BB447" s="397"/>
      <c r="BC447" s="395"/>
      <c r="BD447" s="395"/>
      <c r="BE447" s="281" t="str">
        <f>IF(F447="","",IF(分岐管理シート!D447=1,"","error"))</f>
        <v/>
      </c>
      <c r="BF447" s="282" t="str">
        <f>IF(F447="","",IF(分岐管理シート!E447&gt;0,"","error"))</f>
        <v/>
      </c>
      <c r="BG447" s="283" t="str">
        <f>IF(F447="","",IF(分岐管理シート!G447=0,"error",""))</f>
        <v/>
      </c>
      <c r="BH447" s="283" t="str">
        <f>IF(F447="","",IF(分岐管理シート!H447=0,"error",""))</f>
        <v/>
      </c>
      <c r="BI447" s="284" t="str">
        <f>IF(F447="","",IF(分岐管理シート!I447=2,"","error"))</f>
        <v/>
      </c>
      <c r="BJ447" s="283" t="str">
        <f t="shared" si="56"/>
        <v/>
      </c>
      <c r="BK447" s="283" t="str">
        <f t="shared" si="57"/>
        <v/>
      </c>
      <c r="BL447" s="283" t="str">
        <f>IF(F447="","",IF(AND(分岐管理シート!D447=1,分岐管理シート!K447=1),"","error"))</f>
        <v/>
      </c>
      <c r="BM447" s="281" t="str">
        <f>IF(F447="","",IF(分岐管理シート!L447=2,"","error"))</f>
        <v/>
      </c>
      <c r="BN447" s="283" t="str">
        <f>IF(F447="","",IF(分岐管理シート!M447&lt;1,"error",""))</f>
        <v/>
      </c>
      <c r="BO447" s="283" t="str">
        <f>IF(F447="","",IF(AND(D447="R7_補正",分岐管理シート!M447&lt;12,分岐管理シート!M447&gt;0),"","error"))</f>
        <v/>
      </c>
      <c r="BP447" s="283" t="str">
        <f>IF(AND(分岐管理シート!M447&lt;&gt;1,SUM(分岐管理シート!N447:P447)&gt;0),"error","")</f>
        <v/>
      </c>
      <c r="BQ447" s="282" t="str">
        <f>IF(OR(AND(分岐管理シート!N447=0,OR(分岐管理シート!O447&lt;&gt;0,分岐管理シート!P447&lt;&gt;0)),AND(分岐管理シート!O447=0,分岐管理シート!P447&lt;&gt;0)),"error","")</f>
        <v/>
      </c>
      <c r="BR447" s="285" t="str" cm="1">
        <f t="array" ref="BR447">IF(SUMPRODUCT(COUNTIF(N447:P447,N447:P447))&gt;COUNTA(N447:P447),"error","")</f>
        <v/>
      </c>
      <c r="BS447" s="283" t="str">
        <f t="shared" si="58"/>
        <v/>
      </c>
      <c r="BT447" s="283" t="str">
        <f t="shared" si="59"/>
        <v/>
      </c>
      <c r="BU447" s="283" t="str">
        <f t="shared" si="60"/>
        <v/>
      </c>
      <c r="BV447" s="283" t="str">
        <f t="shared" si="61"/>
        <v/>
      </c>
      <c r="BW447" s="283" t="str">
        <f t="shared" si="64"/>
        <v/>
      </c>
      <c r="BX447" s="283" t="str">
        <f t="shared" si="62"/>
        <v/>
      </c>
      <c r="BY447" s="283" t="str">
        <f>IF(F447="","",IF(PRODUCT(分岐管理シート!AB447:'分岐管理シート'!AE447)=0,"error",""))</f>
        <v/>
      </c>
      <c r="BZ447" s="278" t="str">
        <f>IF(F447="","",IF(AND(AE447="○",分岐管理シート!AF447=0),"error",""))</f>
        <v/>
      </c>
      <c r="CA447" s="283" t="str">
        <f>IF(F447="","",IF(AND(分岐管理シート!AE447&lt;2,実施計画様式!AF447&lt;&gt;""),"error",""))</f>
        <v/>
      </c>
      <c r="CB447" s="282" t="str">
        <f>IF(F447="","",IF(AND(分岐管理シート!D447=1,分岐管理シート!AG447&gt;0,分岐管理シート!AG447&lt;24),"","error"))</f>
        <v/>
      </c>
      <c r="CC447" s="283"/>
      <c r="CD447" s="283" t="str">
        <f>IF(F447="","",IF(OR(分岐管理シート!AI447&lt;14,分岐管理シート!AI447&gt;25,分岐管理シート!AI447&gt;分岐管理シート!AJ447,分岐管理シート!AI447&gt;分岐管理シート!AK447),"error",""))</f>
        <v/>
      </c>
      <c r="CE447" s="283" t="str">
        <f>IF(F447="","",IF(OR(分岐管理シート!AJ447&lt;14,分岐管理シート!AJ447&gt;25,分岐管理シート!AJ447&lt;分岐管理シート!AI447,分岐管理シート!AJ447&gt;分岐管理シート!AK447),"error",""))</f>
        <v/>
      </c>
      <c r="CF447" s="282" t="str">
        <f>IF(F447="","",IF(OR(分岐管理シート!AK447&lt;14,分岐管理シート!AK447&gt;26,分岐管理シート!AK447&lt;分岐管理シート!AI447,分岐管理シート!AK447&lt;分岐管理シート!AJ447),"error",""))</f>
        <v/>
      </c>
      <c r="CG447" s="283" t="str">
        <f>IF(F447="","",IF(AND(AD447="－",分岐管理シート!AK447&gt;25),"error",""))</f>
        <v/>
      </c>
      <c r="CH447" s="283"/>
      <c r="CI447" s="278" t="str">
        <f>IF(F447="","",IF(分岐管理シート!AM447&lt;1,"error",""))</f>
        <v/>
      </c>
      <c r="CJ447" s="283" t="str">
        <f>IF(F447="","",IF(分岐管理シート!AN447&lt;1,"error",""))</f>
        <v/>
      </c>
      <c r="CK447" s="287" t="str">
        <f t="shared" si="63"/>
        <v/>
      </c>
      <c r="CL447" s="283" t="str">
        <f>IF(F447="","",IF(AND(SUM(分岐管理シート!AO447:AR447)&gt;180,分岐管理シート!AS447&lt;1),"error",""))</f>
        <v/>
      </c>
      <c r="CM447" s="283" t="str">
        <f>IF(F447="","",IF(AND(分岐管理シート!D447=1,分岐管理シート!BB447&gt;0,分岐管理シート!BB447&lt;7),"","error"))</f>
        <v/>
      </c>
      <c r="CN447" s="286"/>
      <c r="CO447" s="283" t="str">
        <f>IF(分岐管理シート!BP447=0,"","error")</f>
        <v/>
      </c>
      <c r="CP447" s="340" t="str">
        <f>IF(AND(F447="",SUM(分岐管理シート!D447:BB447)&gt;0),"error","")</f>
        <v/>
      </c>
    </row>
    <row r="448" spans="1:94" ht="55.05" customHeight="1">
      <c r="A448" s="29"/>
      <c r="B448" s="30"/>
      <c r="C448" s="130">
        <v>376</v>
      </c>
      <c r="D448" s="386"/>
      <c r="E448" s="386"/>
      <c r="F448" s="174"/>
      <c r="G448" s="174"/>
      <c r="H448" s="173"/>
      <c r="I448" s="174"/>
      <c r="J448" s="173"/>
      <c r="K448" s="174"/>
      <c r="L448" s="174"/>
      <c r="M448" s="174"/>
      <c r="N448" s="387"/>
      <c r="O448" s="174"/>
      <c r="P448" s="398"/>
      <c r="Q448" s="388"/>
      <c r="R448" s="389">
        <f t="shared" si="55"/>
        <v>0</v>
      </c>
      <c r="S448" s="390">
        <f t="shared" si="65"/>
        <v>0</v>
      </c>
      <c r="T448" s="391"/>
      <c r="U448" s="458"/>
      <c r="V448" s="458"/>
      <c r="W448" s="458"/>
      <c r="X448" s="458"/>
      <c r="Y448" s="391"/>
      <c r="Z448" s="391"/>
      <c r="AA448" s="173"/>
      <c r="AB448" s="174"/>
      <c r="AC448" s="392"/>
      <c r="AD448" s="392"/>
      <c r="AE448" s="392"/>
      <c r="AF448" s="393"/>
      <c r="AG448" s="393"/>
      <c r="AH448" s="393"/>
      <c r="AI448" s="173"/>
      <c r="AJ448" s="173"/>
      <c r="AK448" s="173"/>
      <c r="AL448" s="394"/>
      <c r="AM448" s="173"/>
      <c r="AN448" s="173"/>
      <c r="AO448" s="414"/>
      <c r="AP448" s="174"/>
      <c r="AQ448" s="174"/>
      <c r="AR448" s="174"/>
      <c r="AS448" s="395"/>
      <c r="AT448" s="396"/>
      <c r="AU448" s="396"/>
      <c r="AV448" s="396"/>
      <c r="AW448" s="396"/>
      <c r="AX448" s="396"/>
      <c r="AY448" s="396"/>
      <c r="AZ448" s="396"/>
      <c r="BA448" s="396"/>
      <c r="BB448" s="397"/>
      <c r="BC448" s="395"/>
      <c r="BD448" s="395"/>
      <c r="BE448" s="281" t="str">
        <f>IF(F448="","",IF(分岐管理シート!D448=1,"","error"))</f>
        <v/>
      </c>
      <c r="BF448" s="282" t="str">
        <f>IF(F448="","",IF(分岐管理シート!E448&gt;0,"","error"))</f>
        <v/>
      </c>
      <c r="BG448" s="283" t="str">
        <f>IF(F448="","",IF(分岐管理シート!G448=0,"error",""))</f>
        <v/>
      </c>
      <c r="BH448" s="283" t="str">
        <f>IF(F448="","",IF(分岐管理シート!H448=0,"error",""))</f>
        <v/>
      </c>
      <c r="BI448" s="284" t="str">
        <f>IF(F448="","",IF(分岐管理シート!I448=2,"","error"))</f>
        <v/>
      </c>
      <c r="BJ448" s="283" t="str">
        <f t="shared" si="56"/>
        <v/>
      </c>
      <c r="BK448" s="283" t="str">
        <f t="shared" si="57"/>
        <v/>
      </c>
      <c r="BL448" s="283" t="str">
        <f>IF(F448="","",IF(AND(分岐管理シート!D448=1,分岐管理シート!K448=1),"","error"))</f>
        <v/>
      </c>
      <c r="BM448" s="281" t="str">
        <f>IF(F448="","",IF(分岐管理シート!L448=2,"","error"))</f>
        <v/>
      </c>
      <c r="BN448" s="283" t="str">
        <f>IF(F448="","",IF(分岐管理シート!M448&lt;1,"error",""))</f>
        <v/>
      </c>
      <c r="BO448" s="283" t="str">
        <f>IF(F448="","",IF(AND(D448="R7_補正",分岐管理シート!M448&lt;12,分岐管理シート!M448&gt;0),"","error"))</f>
        <v/>
      </c>
      <c r="BP448" s="283" t="str">
        <f>IF(AND(分岐管理シート!M448&lt;&gt;1,SUM(分岐管理シート!N448:P448)&gt;0),"error","")</f>
        <v/>
      </c>
      <c r="BQ448" s="282" t="str">
        <f>IF(OR(AND(分岐管理シート!N448=0,OR(分岐管理シート!O448&lt;&gt;0,分岐管理シート!P448&lt;&gt;0)),AND(分岐管理シート!O448=0,分岐管理シート!P448&lt;&gt;0)),"error","")</f>
        <v/>
      </c>
      <c r="BR448" s="285" t="str" cm="1">
        <f t="array" ref="BR448">IF(SUMPRODUCT(COUNTIF(N448:P448,N448:P448))&gt;COUNTA(N448:P448),"error","")</f>
        <v/>
      </c>
      <c r="BS448" s="283" t="str">
        <f t="shared" si="58"/>
        <v/>
      </c>
      <c r="BT448" s="283" t="str">
        <f t="shared" si="59"/>
        <v/>
      </c>
      <c r="BU448" s="283" t="str">
        <f t="shared" si="60"/>
        <v/>
      </c>
      <c r="BV448" s="283" t="str">
        <f t="shared" si="61"/>
        <v/>
      </c>
      <c r="BW448" s="283" t="str">
        <f t="shared" si="64"/>
        <v/>
      </c>
      <c r="BX448" s="283" t="str">
        <f t="shared" si="62"/>
        <v/>
      </c>
      <c r="BY448" s="283" t="str">
        <f>IF(F448="","",IF(PRODUCT(分岐管理シート!AB448:'分岐管理シート'!AE448)=0,"error",""))</f>
        <v/>
      </c>
      <c r="BZ448" s="278" t="str">
        <f>IF(F448="","",IF(AND(AE448="○",分岐管理シート!AF448=0),"error",""))</f>
        <v/>
      </c>
      <c r="CA448" s="283" t="str">
        <f>IF(F448="","",IF(AND(分岐管理シート!AE448&lt;2,実施計画様式!AF448&lt;&gt;""),"error",""))</f>
        <v/>
      </c>
      <c r="CB448" s="282" t="str">
        <f>IF(F448="","",IF(AND(分岐管理シート!D448=1,分岐管理シート!AG448&gt;0,分岐管理シート!AG448&lt;24),"","error"))</f>
        <v/>
      </c>
      <c r="CC448" s="283"/>
      <c r="CD448" s="283" t="str">
        <f>IF(F448="","",IF(OR(分岐管理シート!AI448&lt;14,分岐管理シート!AI448&gt;25,分岐管理シート!AI448&gt;分岐管理シート!AJ448,分岐管理シート!AI448&gt;分岐管理シート!AK448),"error",""))</f>
        <v/>
      </c>
      <c r="CE448" s="283" t="str">
        <f>IF(F448="","",IF(OR(分岐管理シート!AJ448&lt;14,分岐管理シート!AJ448&gt;25,分岐管理シート!AJ448&lt;分岐管理シート!AI448,分岐管理シート!AJ448&gt;分岐管理シート!AK448),"error",""))</f>
        <v/>
      </c>
      <c r="CF448" s="282" t="str">
        <f>IF(F448="","",IF(OR(分岐管理シート!AK448&lt;14,分岐管理シート!AK448&gt;26,分岐管理シート!AK448&lt;分岐管理シート!AI448,分岐管理シート!AK448&lt;分岐管理シート!AJ448),"error",""))</f>
        <v/>
      </c>
      <c r="CG448" s="283" t="str">
        <f>IF(F448="","",IF(AND(AD448="－",分岐管理シート!AK448&gt;25),"error",""))</f>
        <v/>
      </c>
      <c r="CH448" s="283"/>
      <c r="CI448" s="278" t="str">
        <f>IF(F448="","",IF(分岐管理シート!AM448&lt;1,"error",""))</f>
        <v/>
      </c>
      <c r="CJ448" s="283" t="str">
        <f>IF(F448="","",IF(分岐管理シート!AN448&lt;1,"error",""))</f>
        <v/>
      </c>
      <c r="CK448" s="287" t="str">
        <f t="shared" si="63"/>
        <v/>
      </c>
      <c r="CL448" s="283" t="str">
        <f>IF(F448="","",IF(AND(SUM(分岐管理シート!AO448:AR448)&gt;180,分岐管理シート!AS448&lt;1),"error",""))</f>
        <v/>
      </c>
      <c r="CM448" s="283" t="str">
        <f>IF(F448="","",IF(AND(分岐管理シート!D448=1,分岐管理シート!BB448&gt;0,分岐管理シート!BB448&lt;7),"","error"))</f>
        <v/>
      </c>
      <c r="CN448" s="286"/>
      <c r="CO448" s="283" t="str">
        <f>IF(分岐管理シート!BP448=0,"","error")</f>
        <v/>
      </c>
      <c r="CP448" s="340" t="str">
        <f>IF(AND(F448="",SUM(分岐管理シート!D448:BB448)&gt;0),"error","")</f>
        <v/>
      </c>
    </row>
    <row r="449" spans="1:94" ht="55.05" customHeight="1">
      <c r="A449" s="29"/>
      <c r="B449" s="30"/>
      <c r="C449" s="130">
        <v>377</v>
      </c>
      <c r="D449" s="386"/>
      <c r="E449" s="386"/>
      <c r="F449" s="174"/>
      <c r="G449" s="174"/>
      <c r="H449" s="173"/>
      <c r="I449" s="174"/>
      <c r="J449" s="173"/>
      <c r="K449" s="174"/>
      <c r="L449" s="174"/>
      <c r="M449" s="174"/>
      <c r="N449" s="387"/>
      <c r="O449" s="174"/>
      <c r="P449" s="174"/>
      <c r="Q449" s="388"/>
      <c r="R449" s="389">
        <f t="shared" si="55"/>
        <v>0</v>
      </c>
      <c r="S449" s="390">
        <f t="shared" si="65"/>
        <v>0</v>
      </c>
      <c r="T449" s="391"/>
      <c r="U449" s="458"/>
      <c r="V449" s="458"/>
      <c r="W449" s="458"/>
      <c r="X449" s="458"/>
      <c r="Y449" s="391"/>
      <c r="Z449" s="391"/>
      <c r="AA449" s="173"/>
      <c r="AB449" s="174"/>
      <c r="AC449" s="392"/>
      <c r="AD449" s="392"/>
      <c r="AE449" s="392"/>
      <c r="AF449" s="393"/>
      <c r="AG449" s="393"/>
      <c r="AH449" s="393"/>
      <c r="AI449" s="173"/>
      <c r="AJ449" s="173"/>
      <c r="AK449" s="173"/>
      <c r="AL449" s="394"/>
      <c r="AM449" s="173"/>
      <c r="AN449" s="173"/>
      <c r="AO449" s="414"/>
      <c r="AP449" s="174"/>
      <c r="AQ449" s="174"/>
      <c r="AR449" s="174"/>
      <c r="AS449" s="395"/>
      <c r="AT449" s="396"/>
      <c r="AU449" s="396"/>
      <c r="AV449" s="396"/>
      <c r="AW449" s="396"/>
      <c r="AX449" s="396"/>
      <c r="AY449" s="396"/>
      <c r="AZ449" s="396"/>
      <c r="BA449" s="396"/>
      <c r="BB449" s="397"/>
      <c r="BC449" s="395"/>
      <c r="BD449" s="395"/>
      <c r="BE449" s="281" t="str">
        <f>IF(F449="","",IF(分岐管理シート!D449=1,"","error"))</f>
        <v/>
      </c>
      <c r="BF449" s="282" t="str">
        <f>IF(F449="","",IF(分岐管理シート!E449&gt;0,"","error"))</f>
        <v/>
      </c>
      <c r="BG449" s="283" t="str">
        <f>IF(F449="","",IF(分岐管理シート!G449=0,"error",""))</f>
        <v/>
      </c>
      <c r="BH449" s="283" t="str">
        <f>IF(F449="","",IF(分岐管理シート!H449=0,"error",""))</f>
        <v/>
      </c>
      <c r="BI449" s="284" t="str">
        <f>IF(F449="","",IF(分岐管理シート!I449=2,"","error"))</f>
        <v/>
      </c>
      <c r="BJ449" s="283" t="str">
        <f t="shared" si="56"/>
        <v/>
      </c>
      <c r="BK449" s="283" t="str">
        <f t="shared" si="57"/>
        <v/>
      </c>
      <c r="BL449" s="283" t="str">
        <f>IF(F449="","",IF(AND(分岐管理シート!D449=1,分岐管理シート!K449=1),"","error"))</f>
        <v/>
      </c>
      <c r="BM449" s="281" t="str">
        <f>IF(F449="","",IF(分岐管理シート!L449=2,"","error"))</f>
        <v/>
      </c>
      <c r="BN449" s="283" t="str">
        <f>IF(F449="","",IF(分岐管理シート!M449&lt;1,"error",""))</f>
        <v/>
      </c>
      <c r="BO449" s="283" t="str">
        <f>IF(F449="","",IF(AND(D449="R7_補正",分岐管理シート!M449&lt;12,分岐管理シート!M449&gt;0),"","error"))</f>
        <v/>
      </c>
      <c r="BP449" s="283" t="str">
        <f>IF(AND(分岐管理シート!M449&lt;&gt;1,SUM(分岐管理シート!N449:P449)&gt;0),"error","")</f>
        <v/>
      </c>
      <c r="BQ449" s="282" t="str">
        <f>IF(OR(AND(分岐管理シート!N449=0,OR(分岐管理シート!O449&lt;&gt;0,分岐管理シート!P449&lt;&gt;0)),AND(分岐管理シート!O449=0,分岐管理シート!P449&lt;&gt;0)),"error","")</f>
        <v/>
      </c>
      <c r="BR449" s="285" t="str" cm="1">
        <f t="array" ref="BR449">IF(SUMPRODUCT(COUNTIF(N449:P449,N449:P449))&gt;COUNTA(N449:P449),"error","")</f>
        <v/>
      </c>
      <c r="BS449" s="283" t="str">
        <f t="shared" si="58"/>
        <v/>
      </c>
      <c r="BT449" s="283" t="str">
        <f t="shared" si="59"/>
        <v/>
      </c>
      <c r="BU449" s="283" t="str">
        <f t="shared" si="60"/>
        <v/>
      </c>
      <c r="BV449" s="283" t="str">
        <f t="shared" si="61"/>
        <v/>
      </c>
      <c r="BW449" s="283" t="str">
        <f t="shared" si="64"/>
        <v/>
      </c>
      <c r="BX449" s="283" t="str">
        <f t="shared" si="62"/>
        <v/>
      </c>
      <c r="BY449" s="283" t="str">
        <f>IF(F449="","",IF(PRODUCT(分岐管理シート!AB449:'分岐管理シート'!AE449)=0,"error",""))</f>
        <v/>
      </c>
      <c r="BZ449" s="278" t="str">
        <f>IF(F449="","",IF(AND(AE449="○",分岐管理シート!AF449=0),"error",""))</f>
        <v/>
      </c>
      <c r="CA449" s="283" t="str">
        <f>IF(F449="","",IF(AND(分岐管理シート!AE449&lt;2,実施計画様式!AF449&lt;&gt;""),"error",""))</f>
        <v/>
      </c>
      <c r="CB449" s="282" t="str">
        <f>IF(F449="","",IF(AND(分岐管理シート!D449=1,分岐管理シート!AG449&gt;0,分岐管理シート!AG449&lt;24),"","error"))</f>
        <v/>
      </c>
      <c r="CC449" s="283"/>
      <c r="CD449" s="283" t="str">
        <f>IF(F449="","",IF(OR(分岐管理シート!AI449&lt;14,分岐管理シート!AI449&gt;25,分岐管理シート!AI449&gt;分岐管理シート!AJ449,分岐管理シート!AI449&gt;分岐管理シート!AK449),"error",""))</f>
        <v/>
      </c>
      <c r="CE449" s="283" t="str">
        <f>IF(F449="","",IF(OR(分岐管理シート!AJ449&lt;14,分岐管理シート!AJ449&gt;25,分岐管理シート!AJ449&lt;分岐管理シート!AI449,分岐管理シート!AJ449&gt;分岐管理シート!AK449),"error",""))</f>
        <v/>
      </c>
      <c r="CF449" s="282" t="str">
        <f>IF(F449="","",IF(OR(分岐管理シート!AK449&lt;14,分岐管理シート!AK449&gt;26,分岐管理シート!AK449&lt;分岐管理シート!AI449,分岐管理シート!AK449&lt;分岐管理シート!AJ449),"error",""))</f>
        <v/>
      </c>
      <c r="CG449" s="283" t="str">
        <f>IF(F449="","",IF(AND(AD449="－",分岐管理シート!AK449&gt;25),"error",""))</f>
        <v/>
      </c>
      <c r="CH449" s="283"/>
      <c r="CI449" s="278" t="str">
        <f>IF(F449="","",IF(分岐管理シート!AM449&lt;1,"error",""))</f>
        <v/>
      </c>
      <c r="CJ449" s="283" t="str">
        <f>IF(F449="","",IF(分岐管理シート!AN449&lt;1,"error",""))</f>
        <v/>
      </c>
      <c r="CK449" s="287" t="str">
        <f t="shared" si="63"/>
        <v/>
      </c>
      <c r="CL449" s="283" t="str">
        <f>IF(F449="","",IF(AND(SUM(分岐管理シート!AO449:AR449)&gt;180,分岐管理シート!AS449&lt;1),"error",""))</f>
        <v/>
      </c>
      <c r="CM449" s="283" t="str">
        <f>IF(F449="","",IF(AND(分岐管理シート!D449=1,分岐管理シート!BB449&gt;0,分岐管理シート!BB449&lt;7),"","error"))</f>
        <v/>
      </c>
      <c r="CN449" s="286"/>
      <c r="CO449" s="283" t="str">
        <f>IF(分岐管理シート!BP449=0,"","error")</f>
        <v/>
      </c>
      <c r="CP449" s="340" t="str">
        <f>IF(AND(F449="",SUM(分岐管理シート!D449:BB449)&gt;0),"error","")</f>
        <v/>
      </c>
    </row>
    <row r="450" spans="1:94" ht="55.05" customHeight="1">
      <c r="A450" s="29"/>
      <c r="B450" s="30"/>
      <c r="C450" s="130">
        <v>378</v>
      </c>
      <c r="D450" s="386"/>
      <c r="E450" s="386"/>
      <c r="F450" s="174"/>
      <c r="G450" s="174"/>
      <c r="H450" s="173"/>
      <c r="I450" s="174"/>
      <c r="J450" s="173"/>
      <c r="K450" s="174"/>
      <c r="L450" s="174"/>
      <c r="M450" s="174"/>
      <c r="N450" s="387"/>
      <c r="O450" s="174"/>
      <c r="P450" s="174"/>
      <c r="Q450" s="388"/>
      <c r="R450" s="389">
        <f t="shared" si="55"/>
        <v>0</v>
      </c>
      <c r="S450" s="390">
        <f t="shared" si="65"/>
        <v>0</v>
      </c>
      <c r="T450" s="391"/>
      <c r="U450" s="458"/>
      <c r="V450" s="458"/>
      <c r="W450" s="458"/>
      <c r="X450" s="458"/>
      <c r="Y450" s="391"/>
      <c r="Z450" s="391"/>
      <c r="AA450" s="173"/>
      <c r="AB450" s="174"/>
      <c r="AC450" s="392"/>
      <c r="AD450" s="392"/>
      <c r="AE450" s="392"/>
      <c r="AF450" s="393"/>
      <c r="AG450" s="393"/>
      <c r="AH450" s="393"/>
      <c r="AI450" s="173"/>
      <c r="AJ450" s="173"/>
      <c r="AK450" s="173"/>
      <c r="AL450" s="394"/>
      <c r="AM450" s="173"/>
      <c r="AN450" s="173"/>
      <c r="AO450" s="414"/>
      <c r="AP450" s="174"/>
      <c r="AQ450" s="174"/>
      <c r="AR450" s="174"/>
      <c r="AS450" s="395"/>
      <c r="AT450" s="396"/>
      <c r="AU450" s="396"/>
      <c r="AV450" s="396"/>
      <c r="AW450" s="396"/>
      <c r="AX450" s="396"/>
      <c r="AY450" s="396"/>
      <c r="AZ450" s="396"/>
      <c r="BA450" s="396"/>
      <c r="BB450" s="397"/>
      <c r="BC450" s="395"/>
      <c r="BD450" s="395"/>
      <c r="BE450" s="281" t="str">
        <f>IF(F450="","",IF(分岐管理シート!D450=1,"","error"))</f>
        <v/>
      </c>
      <c r="BF450" s="282" t="str">
        <f>IF(F450="","",IF(分岐管理シート!E450&gt;0,"","error"))</f>
        <v/>
      </c>
      <c r="BG450" s="283" t="str">
        <f>IF(F450="","",IF(分岐管理シート!G450=0,"error",""))</f>
        <v/>
      </c>
      <c r="BH450" s="283" t="str">
        <f>IF(F450="","",IF(分岐管理シート!H450=0,"error",""))</f>
        <v/>
      </c>
      <c r="BI450" s="284" t="str">
        <f>IF(F450="","",IF(分岐管理シート!I450=2,"","error"))</f>
        <v/>
      </c>
      <c r="BJ450" s="283" t="str">
        <f t="shared" si="56"/>
        <v/>
      </c>
      <c r="BK450" s="283" t="str">
        <f t="shared" si="57"/>
        <v/>
      </c>
      <c r="BL450" s="283" t="str">
        <f>IF(F450="","",IF(AND(分岐管理シート!D450=1,分岐管理シート!K450=1),"","error"))</f>
        <v/>
      </c>
      <c r="BM450" s="281" t="str">
        <f>IF(F450="","",IF(分岐管理シート!L450=2,"","error"))</f>
        <v/>
      </c>
      <c r="BN450" s="283" t="str">
        <f>IF(F450="","",IF(分岐管理シート!M450&lt;1,"error",""))</f>
        <v/>
      </c>
      <c r="BO450" s="283" t="str">
        <f>IF(F450="","",IF(AND(D450="R7_補正",分岐管理シート!M450&lt;12,分岐管理シート!M450&gt;0),"","error"))</f>
        <v/>
      </c>
      <c r="BP450" s="283" t="str">
        <f>IF(AND(分岐管理シート!M450&lt;&gt;1,SUM(分岐管理シート!N450:P450)&gt;0),"error","")</f>
        <v/>
      </c>
      <c r="BQ450" s="282" t="str">
        <f>IF(OR(AND(分岐管理シート!N450=0,OR(分岐管理シート!O450&lt;&gt;0,分岐管理シート!P450&lt;&gt;0)),AND(分岐管理シート!O450=0,分岐管理シート!P450&lt;&gt;0)),"error","")</f>
        <v/>
      </c>
      <c r="BR450" s="285" t="str" cm="1">
        <f t="array" ref="BR450">IF(SUMPRODUCT(COUNTIF(N450:P450,N450:P450))&gt;COUNTA(N450:P450),"error","")</f>
        <v/>
      </c>
      <c r="BS450" s="283" t="str">
        <f t="shared" si="58"/>
        <v/>
      </c>
      <c r="BT450" s="283" t="str">
        <f t="shared" si="59"/>
        <v/>
      </c>
      <c r="BU450" s="283" t="str">
        <f t="shared" si="60"/>
        <v/>
      </c>
      <c r="BV450" s="283" t="str">
        <f t="shared" si="61"/>
        <v/>
      </c>
      <c r="BW450" s="283" t="str">
        <f t="shared" si="64"/>
        <v/>
      </c>
      <c r="BX450" s="283" t="str">
        <f t="shared" si="62"/>
        <v/>
      </c>
      <c r="BY450" s="283" t="str">
        <f>IF(F450="","",IF(PRODUCT(分岐管理シート!AB450:'分岐管理シート'!AE450)=0,"error",""))</f>
        <v/>
      </c>
      <c r="BZ450" s="278" t="str">
        <f>IF(F450="","",IF(AND(AE450="○",分岐管理シート!AF450=0),"error",""))</f>
        <v/>
      </c>
      <c r="CA450" s="283" t="str">
        <f>IF(F450="","",IF(AND(分岐管理シート!AE450&lt;2,実施計画様式!AF450&lt;&gt;""),"error",""))</f>
        <v/>
      </c>
      <c r="CB450" s="282" t="str">
        <f>IF(F450="","",IF(AND(分岐管理シート!D450=1,分岐管理シート!AG450&gt;0,分岐管理シート!AG450&lt;24),"","error"))</f>
        <v/>
      </c>
      <c r="CC450" s="283"/>
      <c r="CD450" s="283" t="str">
        <f>IF(F450="","",IF(OR(分岐管理シート!AI450&lt;14,分岐管理シート!AI450&gt;25,分岐管理シート!AI450&gt;分岐管理シート!AJ450,分岐管理シート!AI450&gt;分岐管理シート!AK450),"error",""))</f>
        <v/>
      </c>
      <c r="CE450" s="283" t="str">
        <f>IF(F450="","",IF(OR(分岐管理シート!AJ450&lt;14,分岐管理シート!AJ450&gt;25,分岐管理シート!AJ450&lt;分岐管理シート!AI450,分岐管理シート!AJ450&gt;分岐管理シート!AK450),"error",""))</f>
        <v/>
      </c>
      <c r="CF450" s="282" t="str">
        <f>IF(F450="","",IF(OR(分岐管理シート!AK450&lt;14,分岐管理シート!AK450&gt;26,分岐管理シート!AK450&lt;分岐管理シート!AI450,分岐管理シート!AK450&lt;分岐管理シート!AJ450),"error",""))</f>
        <v/>
      </c>
      <c r="CG450" s="283" t="str">
        <f>IF(F450="","",IF(AND(AD450="－",分岐管理シート!AK450&gt;25),"error",""))</f>
        <v/>
      </c>
      <c r="CH450" s="283"/>
      <c r="CI450" s="278" t="str">
        <f>IF(F450="","",IF(分岐管理シート!AM450&lt;1,"error",""))</f>
        <v/>
      </c>
      <c r="CJ450" s="283" t="str">
        <f>IF(F450="","",IF(分岐管理シート!AN450&lt;1,"error",""))</f>
        <v/>
      </c>
      <c r="CK450" s="287" t="str">
        <f t="shared" si="63"/>
        <v/>
      </c>
      <c r="CL450" s="283" t="str">
        <f>IF(F450="","",IF(AND(SUM(分岐管理シート!AO450:AR450)&gt;180,分岐管理シート!AS450&lt;1),"error",""))</f>
        <v/>
      </c>
      <c r="CM450" s="283" t="str">
        <f>IF(F450="","",IF(AND(分岐管理シート!D450=1,分岐管理シート!BB450&gt;0,分岐管理シート!BB450&lt;7),"","error"))</f>
        <v/>
      </c>
      <c r="CN450" s="286"/>
      <c r="CO450" s="283" t="str">
        <f>IF(分岐管理シート!BP450=0,"","error")</f>
        <v/>
      </c>
      <c r="CP450" s="340" t="str">
        <f>IF(AND(F450="",SUM(分岐管理シート!D450:BB450)&gt;0),"error","")</f>
        <v/>
      </c>
    </row>
    <row r="451" spans="1:94" ht="55.05" customHeight="1">
      <c r="A451" s="29"/>
      <c r="B451" s="30"/>
      <c r="C451" s="130">
        <v>379</v>
      </c>
      <c r="D451" s="386"/>
      <c r="E451" s="386"/>
      <c r="F451" s="174"/>
      <c r="G451" s="174"/>
      <c r="H451" s="173"/>
      <c r="I451" s="174"/>
      <c r="J451" s="173"/>
      <c r="K451" s="174"/>
      <c r="L451" s="174"/>
      <c r="M451" s="174"/>
      <c r="N451" s="387"/>
      <c r="O451" s="174"/>
      <c r="P451" s="398"/>
      <c r="Q451" s="388"/>
      <c r="R451" s="389">
        <f t="shared" si="55"/>
        <v>0</v>
      </c>
      <c r="S451" s="390">
        <f t="shared" si="65"/>
        <v>0</v>
      </c>
      <c r="T451" s="391"/>
      <c r="U451" s="458"/>
      <c r="V451" s="458"/>
      <c r="W451" s="458"/>
      <c r="X451" s="458"/>
      <c r="Y451" s="391"/>
      <c r="Z451" s="391"/>
      <c r="AA451" s="173"/>
      <c r="AB451" s="174"/>
      <c r="AC451" s="392"/>
      <c r="AD451" s="392"/>
      <c r="AE451" s="392"/>
      <c r="AF451" s="393"/>
      <c r="AG451" s="393"/>
      <c r="AH451" s="393"/>
      <c r="AI451" s="173"/>
      <c r="AJ451" s="173"/>
      <c r="AK451" s="173"/>
      <c r="AL451" s="394"/>
      <c r="AM451" s="173"/>
      <c r="AN451" s="173"/>
      <c r="AO451" s="414"/>
      <c r="AP451" s="174"/>
      <c r="AQ451" s="174"/>
      <c r="AR451" s="174"/>
      <c r="AS451" s="395"/>
      <c r="AT451" s="396"/>
      <c r="AU451" s="396"/>
      <c r="AV451" s="396"/>
      <c r="AW451" s="396"/>
      <c r="AX451" s="396"/>
      <c r="AY451" s="396"/>
      <c r="AZ451" s="396"/>
      <c r="BA451" s="396"/>
      <c r="BB451" s="397"/>
      <c r="BC451" s="395"/>
      <c r="BD451" s="395"/>
      <c r="BE451" s="281" t="str">
        <f>IF(F451="","",IF(分岐管理シート!D451=1,"","error"))</f>
        <v/>
      </c>
      <c r="BF451" s="282" t="str">
        <f>IF(F451="","",IF(分岐管理シート!E451&gt;0,"","error"))</f>
        <v/>
      </c>
      <c r="BG451" s="283" t="str">
        <f>IF(F451="","",IF(分岐管理シート!G451=0,"error",""))</f>
        <v/>
      </c>
      <c r="BH451" s="283" t="str">
        <f>IF(F451="","",IF(分岐管理シート!H451=0,"error",""))</f>
        <v/>
      </c>
      <c r="BI451" s="284" t="str">
        <f>IF(F451="","",IF(分岐管理シート!I451=2,"","error"))</f>
        <v/>
      </c>
      <c r="BJ451" s="283" t="str">
        <f t="shared" si="56"/>
        <v/>
      </c>
      <c r="BK451" s="283" t="str">
        <f t="shared" si="57"/>
        <v/>
      </c>
      <c r="BL451" s="283" t="str">
        <f>IF(F451="","",IF(AND(分岐管理シート!D451=1,分岐管理シート!K451=1),"","error"))</f>
        <v/>
      </c>
      <c r="BM451" s="281" t="str">
        <f>IF(F451="","",IF(分岐管理シート!L451=2,"","error"))</f>
        <v/>
      </c>
      <c r="BN451" s="283" t="str">
        <f>IF(F451="","",IF(分岐管理シート!M451&lt;1,"error",""))</f>
        <v/>
      </c>
      <c r="BO451" s="283" t="str">
        <f>IF(F451="","",IF(AND(D451="R7_補正",分岐管理シート!M451&lt;12,分岐管理シート!M451&gt;0),"","error"))</f>
        <v/>
      </c>
      <c r="BP451" s="283" t="str">
        <f>IF(AND(分岐管理シート!M451&lt;&gt;1,SUM(分岐管理シート!N451:P451)&gt;0),"error","")</f>
        <v/>
      </c>
      <c r="BQ451" s="282" t="str">
        <f>IF(OR(AND(分岐管理シート!N451=0,OR(分岐管理シート!O451&lt;&gt;0,分岐管理シート!P451&lt;&gt;0)),AND(分岐管理シート!O451=0,分岐管理シート!P451&lt;&gt;0)),"error","")</f>
        <v/>
      </c>
      <c r="BR451" s="285" t="str" cm="1">
        <f t="array" ref="BR451">IF(SUMPRODUCT(COUNTIF(N451:P451,N451:P451))&gt;COUNTA(N451:P451),"error","")</f>
        <v/>
      </c>
      <c r="BS451" s="283" t="str">
        <f t="shared" si="58"/>
        <v/>
      </c>
      <c r="BT451" s="283" t="str">
        <f t="shared" si="59"/>
        <v/>
      </c>
      <c r="BU451" s="283" t="str">
        <f t="shared" si="60"/>
        <v/>
      </c>
      <c r="BV451" s="283" t="str">
        <f t="shared" si="61"/>
        <v/>
      </c>
      <c r="BW451" s="283" t="str">
        <f t="shared" si="64"/>
        <v/>
      </c>
      <c r="BX451" s="283" t="str">
        <f t="shared" si="62"/>
        <v/>
      </c>
      <c r="BY451" s="283" t="str">
        <f>IF(F451="","",IF(PRODUCT(分岐管理シート!AB451:'分岐管理シート'!AE451)=0,"error",""))</f>
        <v/>
      </c>
      <c r="BZ451" s="278" t="str">
        <f>IF(F451="","",IF(AND(AE451="○",分岐管理シート!AF451=0),"error",""))</f>
        <v/>
      </c>
      <c r="CA451" s="283" t="str">
        <f>IF(F451="","",IF(AND(分岐管理シート!AE451&lt;2,実施計画様式!AF451&lt;&gt;""),"error",""))</f>
        <v/>
      </c>
      <c r="CB451" s="282" t="str">
        <f>IF(F451="","",IF(AND(分岐管理シート!D451=1,分岐管理シート!AG451&gt;0,分岐管理シート!AG451&lt;24),"","error"))</f>
        <v/>
      </c>
      <c r="CC451" s="283"/>
      <c r="CD451" s="283" t="str">
        <f>IF(F451="","",IF(OR(分岐管理シート!AI451&lt;14,分岐管理シート!AI451&gt;25,分岐管理シート!AI451&gt;分岐管理シート!AJ451,分岐管理シート!AI451&gt;分岐管理シート!AK451),"error",""))</f>
        <v/>
      </c>
      <c r="CE451" s="283" t="str">
        <f>IF(F451="","",IF(OR(分岐管理シート!AJ451&lt;14,分岐管理シート!AJ451&gt;25,分岐管理シート!AJ451&lt;分岐管理シート!AI451,分岐管理シート!AJ451&gt;分岐管理シート!AK451),"error",""))</f>
        <v/>
      </c>
      <c r="CF451" s="282" t="str">
        <f>IF(F451="","",IF(OR(分岐管理シート!AK451&lt;14,分岐管理シート!AK451&gt;26,分岐管理シート!AK451&lt;分岐管理シート!AI451,分岐管理シート!AK451&lt;分岐管理シート!AJ451),"error",""))</f>
        <v/>
      </c>
      <c r="CG451" s="283" t="str">
        <f>IF(F451="","",IF(AND(AD451="－",分岐管理シート!AK451&gt;25),"error",""))</f>
        <v/>
      </c>
      <c r="CH451" s="283"/>
      <c r="CI451" s="278" t="str">
        <f>IF(F451="","",IF(分岐管理シート!AM451&lt;1,"error",""))</f>
        <v/>
      </c>
      <c r="CJ451" s="283" t="str">
        <f>IF(F451="","",IF(分岐管理シート!AN451&lt;1,"error",""))</f>
        <v/>
      </c>
      <c r="CK451" s="287" t="str">
        <f t="shared" si="63"/>
        <v/>
      </c>
      <c r="CL451" s="283" t="str">
        <f>IF(F451="","",IF(AND(SUM(分岐管理シート!AO451:AR451)&gt;180,分岐管理シート!AS451&lt;1),"error",""))</f>
        <v/>
      </c>
      <c r="CM451" s="283" t="str">
        <f>IF(F451="","",IF(AND(分岐管理シート!D451=1,分岐管理シート!BB451&gt;0,分岐管理シート!BB451&lt;7),"","error"))</f>
        <v/>
      </c>
      <c r="CN451" s="286"/>
      <c r="CO451" s="283" t="str">
        <f>IF(分岐管理シート!BP451=0,"","error")</f>
        <v/>
      </c>
      <c r="CP451" s="340" t="str">
        <f>IF(AND(F451="",SUM(分岐管理シート!D451:BB451)&gt;0),"error","")</f>
        <v/>
      </c>
    </row>
    <row r="452" spans="1:94" ht="55.05" customHeight="1">
      <c r="A452" s="29"/>
      <c r="B452" s="30"/>
      <c r="C452" s="130">
        <v>380</v>
      </c>
      <c r="D452" s="386"/>
      <c r="E452" s="386"/>
      <c r="F452" s="174"/>
      <c r="G452" s="174"/>
      <c r="H452" s="173"/>
      <c r="I452" s="174"/>
      <c r="J452" s="173"/>
      <c r="K452" s="174"/>
      <c r="L452" s="174"/>
      <c r="M452" s="174"/>
      <c r="N452" s="387"/>
      <c r="O452" s="174"/>
      <c r="P452" s="174"/>
      <c r="Q452" s="388"/>
      <c r="R452" s="389">
        <f t="shared" si="55"/>
        <v>0</v>
      </c>
      <c r="S452" s="390">
        <f t="shared" si="65"/>
        <v>0</v>
      </c>
      <c r="T452" s="391"/>
      <c r="U452" s="458"/>
      <c r="V452" s="458"/>
      <c r="W452" s="458"/>
      <c r="X452" s="458"/>
      <c r="Y452" s="391"/>
      <c r="Z452" s="391"/>
      <c r="AA452" s="173"/>
      <c r="AB452" s="174"/>
      <c r="AC452" s="392"/>
      <c r="AD452" s="392"/>
      <c r="AE452" s="392"/>
      <c r="AF452" s="393"/>
      <c r="AG452" s="393"/>
      <c r="AH452" s="393"/>
      <c r="AI452" s="173"/>
      <c r="AJ452" s="173"/>
      <c r="AK452" s="173"/>
      <c r="AL452" s="394"/>
      <c r="AM452" s="173"/>
      <c r="AN452" s="173"/>
      <c r="AO452" s="414"/>
      <c r="AP452" s="174"/>
      <c r="AQ452" s="174"/>
      <c r="AR452" s="174"/>
      <c r="AS452" s="395"/>
      <c r="AT452" s="396"/>
      <c r="AU452" s="396"/>
      <c r="AV452" s="396"/>
      <c r="AW452" s="396"/>
      <c r="AX452" s="396"/>
      <c r="AY452" s="396"/>
      <c r="AZ452" s="396"/>
      <c r="BA452" s="396"/>
      <c r="BB452" s="397"/>
      <c r="BC452" s="395"/>
      <c r="BD452" s="395"/>
      <c r="BE452" s="281" t="str">
        <f>IF(F452="","",IF(分岐管理シート!D452=1,"","error"))</f>
        <v/>
      </c>
      <c r="BF452" s="282" t="str">
        <f>IF(F452="","",IF(分岐管理シート!E452&gt;0,"","error"))</f>
        <v/>
      </c>
      <c r="BG452" s="283" t="str">
        <f>IF(F452="","",IF(分岐管理シート!G452=0,"error",""))</f>
        <v/>
      </c>
      <c r="BH452" s="283" t="str">
        <f>IF(F452="","",IF(分岐管理シート!H452=0,"error",""))</f>
        <v/>
      </c>
      <c r="BI452" s="284" t="str">
        <f>IF(F452="","",IF(分岐管理シート!I452=2,"","error"))</f>
        <v/>
      </c>
      <c r="BJ452" s="283" t="str">
        <f t="shared" si="56"/>
        <v/>
      </c>
      <c r="BK452" s="283" t="str">
        <f t="shared" si="57"/>
        <v/>
      </c>
      <c r="BL452" s="283" t="str">
        <f>IF(F452="","",IF(AND(分岐管理シート!D452=1,分岐管理シート!K452=1),"","error"))</f>
        <v/>
      </c>
      <c r="BM452" s="281" t="str">
        <f>IF(F452="","",IF(分岐管理シート!L452=2,"","error"))</f>
        <v/>
      </c>
      <c r="BN452" s="283" t="str">
        <f>IF(F452="","",IF(分岐管理シート!M452&lt;1,"error",""))</f>
        <v/>
      </c>
      <c r="BO452" s="283" t="str">
        <f>IF(F452="","",IF(AND(D452="R7_補正",分岐管理シート!M452&lt;12,分岐管理シート!M452&gt;0),"","error"))</f>
        <v/>
      </c>
      <c r="BP452" s="283" t="str">
        <f>IF(AND(分岐管理シート!M452&lt;&gt;1,SUM(分岐管理シート!N452:P452)&gt;0),"error","")</f>
        <v/>
      </c>
      <c r="BQ452" s="282" t="str">
        <f>IF(OR(AND(分岐管理シート!N452=0,OR(分岐管理シート!O452&lt;&gt;0,分岐管理シート!P452&lt;&gt;0)),AND(分岐管理シート!O452=0,分岐管理シート!P452&lt;&gt;0)),"error","")</f>
        <v/>
      </c>
      <c r="BR452" s="285" t="str" cm="1">
        <f t="array" ref="BR452">IF(SUMPRODUCT(COUNTIF(N452:P452,N452:P452))&gt;COUNTA(N452:P452),"error","")</f>
        <v/>
      </c>
      <c r="BS452" s="283" t="str">
        <f t="shared" si="58"/>
        <v/>
      </c>
      <c r="BT452" s="283" t="str">
        <f t="shared" si="59"/>
        <v/>
      </c>
      <c r="BU452" s="283" t="str">
        <f t="shared" si="60"/>
        <v/>
      </c>
      <c r="BV452" s="283" t="str">
        <f t="shared" si="61"/>
        <v/>
      </c>
      <c r="BW452" s="283" t="str">
        <f t="shared" si="64"/>
        <v/>
      </c>
      <c r="BX452" s="283" t="str">
        <f t="shared" si="62"/>
        <v/>
      </c>
      <c r="BY452" s="283" t="str">
        <f>IF(F452="","",IF(PRODUCT(分岐管理シート!AB452:'分岐管理シート'!AE452)=0,"error",""))</f>
        <v/>
      </c>
      <c r="BZ452" s="278" t="str">
        <f>IF(F452="","",IF(AND(AE452="○",分岐管理シート!AF452=0),"error",""))</f>
        <v/>
      </c>
      <c r="CA452" s="283" t="str">
        <f>IF(F452="","",IF(AND(分岐管理シート!AE452&lt;2,実施計画様式!AF452&lt;&gt;""),"error",""))</f>
        <v/>
      </c>
      <c r="CB452" s="282" t="str">
        <f>IF(F452="","",IF(AND(分岐管理シート!D452=1,分岐管理シート!AG452&gt;0,分岐管理シート!AG452&lt;24),"","error"))</f>
        <v/>
      </c>
      <c r="CC452" s="283"/>
      <c r="CD452" s="283" t="str">
        <f>IF(F452="","",IF(OR(分岐管理シート!AI452&lt;14,分岐管理シート!AI452&gt;25,分岐管理シート!AI452&gt;分岐管理シート!AJ452,分岐管理シート!AI452&gt;分岐管理シート!AK452),"error",""))</f>
        <v/>
      </c>
      <c r="CE452" s="283" t="str">
        <f>IF(F452="","",IF(OR(分岐管理シート!AJ452&lt;14,分岐管理シート!AJ452&gt;25,分岐管理シート!AJ452&lt;分岐管理シート!AI452,分岐管理シート!AJ452&gt;分岐管理シート!AK452),"error",""))</f>
        <v/>
      </c>
      <c r="CF452" s="282" t="str">
        <f>IF(F452="","",IF(OR(分岐管理シート!AK452&lt;14,分岐管理シート!AK452&gt;26,分岐管理シート!AK452&lt;分岐管理シート!AI452,分岐管理シート!AK452&lt;分岐管理シート!AJ452),"error",""))</f>
        <v/>
      </c>
      <c r="CG452" s="283" t="str">
        <f>IF(F452="","",IF(AND(AD452="－",分岐管理シート!AK452&gt;25),"error",""))</f>
        <v/>
      </c>
      <c r="CH452" s="283"/>
      <c r="CI452" s="278" t="str">
        <f>IF(F452="","",IF(分岐管理シート!AM452&lt;1,"error",""))</f>
        <v/>
      </c>
      <c r="CJ452" s="283" t="str">
        <f>IF(F452="","",IF(分岐管理シート!AN452&lt;1,"error",""))</f>
        <v/>
      </c>
      <c r="CK452" s="287" t="str">
        <f t="shared" si="63"/>
        <v/>
      </c>
      <c r="CL452" s="283" t="str">
        <f>IF(F452="","",IF(AND(SUM(分岐管理シート!AO452:AR452)&gt;180,分岐管理シート!AS452&lt;1),"error",""))</f>
        <v/>
      </c>
      <c r="CM452" s="283" t="str">
        <f>IF(F452="","",IF(AND(分岐管理シート!D452=1,分岐管理シート!BB452&gt;0,分岐管理シート!BB452&lt;7),"","error"))</f>
        <v/>
      </c>
      <c r="CN452" s="286"/>
      <c r="CO452" s="283" t="str">
        <f>IF(分岐管理シート!BP452=0,"","error")</f>
        <v/>
      </c>
      <c r="CP452" s="340" t="str">
        <f>IF(AND(F452="",SUM(分岐管理シート!D452:BB452)&gt;0),"error","")</f>
        <v/>
      </c>
    </row>
    <row r="453" spans="1:94" ht="55.05" customHeight="1">
      <c r="A453" s="29"/>
      <c r="B453" s="30"/>
      <c r="C453" s="130">
        <v>381</v>
      </c>
      <c r="D453" s="386"/>
      <c r="E453" s="386"/>
      <c r="F453" s="174"/>
      <c r="G453" s="174"/>
      <c r="H453" s="173"/>
      <c r="I453" s="174"/>
      <c r="J453" s="173"/>
      <c r="K453" s="174"/>
      <c r="L453" s="174"/>
      <c r="M453" s="174"/>
      <c r="N453" s="387"/>
      <c r="O453" s="174"/>
      <c r="P453" s="174"/>
      <c r="Q453" s="388"/>
      <c r="R453" s="389">
        <f t="shared" si="55"/>
        <v>0</v>
      </c>
      <c r="S453" s="390">
        <f t="shared" si="65"/>
        <v>0</v>
      </c>
      <c r="T453" s="391"/>
      <c r="U453" s="458"/>
      <c r="V453" s="458"/>
      <c r="W453" s="458"/>
      <c r="X453" s="458"/>
      <c r="Y453" s="391"/>
      <c r="Z453" s="391"/>
      <c r="AA453" s="173"/>
      <c r="AB453" s="174"/>
      <c r="AC453" s="392"/>
      <c r="AD453" s="392"/>
      <c r="AE453" s="392"/>
      <c r="AF453" s="393"/>
      <c r="AG453" s="393"/>
      <c r="AH453" s="393"/>
      <c r="AI453" s="173"/>
      <c r="AJ453" s="173"/>
      <c r="AK453" s="173"/>
      <c r="AL453" s="394"/>
      <c r="AM453" s="173"/>
      <c r="AN453" s="173"/>
      <c r="AO453" s="414"/>
      <c r="AP453" s="174"/>
      <c r="AQ453" s="174"/>
      <c r="AR453" s="174"/>
      <c r="AS453" s="395"/>
      <c r="AT453" s="396"/>
      <c r="AU453" s="396"/>
      <c r="AV453" s="396"/>
      <c r="AW453" s="396"/>
      <c r="AX453" s="396"/>
      <c r="AY453" s="396"/>
      <c r="AZ453" s="396"/>
      <c r="BA453" s="396"/>
      <c r="BB453" s="397"/>
      <c r="BC453" s="395"/>
      <c r="BD453" s="395"/>
      <c r="BE453" s="281" t="str">
        <f>IF(F453="","",IF(分岐管理シート!D453=1,"","error"))</f>
        <v/>
      </c>
      <c r="BF453" s="282" t="str">
        <f>IF(F453="","",IF(分岐管理シート!E453&gt;0,"","error"))</f>
        <v/>
      </c>
      <c r="BG453" s="283" t="str">
        <f>IF(F453="","",IF(分岐管理シート!G453=0,"error",""))</f>
        <v/>
      </c>
      <c r="BH453" s="283" t="str">
        <f>IF(F453="","",IF(分岐管理シート!H453=0,"error",""))</f>
        <v/>
      </c>
      <c r="BI453" s="284" t="str">
        <f>IF(F453="","",IF(分岐管理シート!I453=2,"","error"))</f>
        <v/>
      </c>
      <c r="BJ453" s="283" t="str">
        <f t="shared" si="56"/>
        <v/>
      </c>
      <c r="BK453" s="283" t="str">
        <f t="shared" si="57"/>
        <v/>
      </c>
      <c r="BL453" s="283" t="str">
        <f>IF(F453="","",IF(AND(分岐管理シート!D453=1,分岐管理シート!K453=1),"","error"))</f>
        <v/>
      </c>
      <c r="BM453" s="281" t="str">
        <f>IF(F453="","",IF(分岐管理シート!L453=2,"","error"))</f>
        <v/>
      </c>
      <c r="BN453" s="283" t="str">
        <f>IF(F453="","",IF(分岐管理シート!M453&lt;1,"error",""))</f>
        <v/>
      </c>
      <c r="BO453" s="283" t="str">
        <f>IF(F453="","",IF(AND(D453="R7_補正",分岐管理シート!M453&lt;12,分岐管理シート!M453&gt;0),"","error"))</f>
        <v/>
      </c>
      <c r="BP453" s="283" t="str">
        <f>IF(AND(分岐管理シート!M453&lt;&gt;1,SUM(分岐管理シート!N453:P453)&gt;0),"error","")</f>
        <v/>
      </c>
      <c r="BQ453" s="282" t="str">
        <f>IF(OR(AND(分岐管理シート!N453=0,OR(分岐管理シート!O453&lt;&gt;0,分岐管理シート!P453&lt;&gt;0)),AND(分岐管理シート!O453=0,分岐管理シート!P453&lt;&gt;0)),"error","")</f>
        <v/>
      </c>
      <c r="BR453" s="285" t="str" cm="1">
        <f t="array" ref="BR453">IF(SUMPRODUCT(COUNTIF(N453:P453,N453:P453))&gt;COUNTA(N453:P453),"error","")</f>
        <v/>
      </c>
      <c r="BS453" s="283" t="str">
        <f t="shared" si="58"/>
        <v/>
      </c>
      <c r="BT453" s="283" t="str">
        <f t="shared" si="59"/>
        <v/>
      </c>
      <c r="BU453" s="283" t="str">
        <f t="shared" si="60"/>
        <v/>
      </c>
      <c r="BV453" s="283" t="str">
        <f t="shared" si="61"/>
        <v/>
      </c>
      <c r="BW453" s="283" t="str">
        <f t="shared" si="64"/>
        <v/>
      </c>
      <c r="BX453" s="283" t="str">
        <f t="shared" si="62"/>
        <v/>
      </c>
      <c r="BY453" s="283" t="str">
        <f>IF(F453="","",IF(PRODUCT(分岐管理シート!AB453:'分岐管理シート'!AE453)=0,"error",""))</f>
        <v/>
      </c>
      <c r="BZ453" s="278" t="str">
        <f>IF(F453="","",IF(AND(AE453="○",分岐管理シート!AF453=0),"error",""))</f>
        <v/>
      </c>
      <c r="CA453" s="283" t="str">
        <f>IF(F453="","",IF(AND(分岐管理シート!AE453&lt;2,実施計画様式!AF453&lt;&gt;""),"error",""))</f>
        <v/>
      </c>
      <c r="CB453" s="282" t="str">
        <f>IF(F453="","",IF(AND(分岐管理シート!D453=1,分岐管理シート!AG453&gt;0,分岐管理シート!AG453&lt;24),"","error"))</f>
        <v/>
      </c>
      <c r="CC453" s="283"/>
      <c r="CD453" s="283" t="str">
        <f>IF(F453="","",IF(OR(分岐管理シート!AI453&lt;14,分岐管理シート!AI453&gt;25,分岐管理シート!AI453&gt;分岐管理シート!AJ453,分岐管理シート!AI453&gt;分岐管理シート!AK453),"error",""))</f>
        <v/>
      </c>
      <c r="CE453" s="283" t="str">
        <f>IF(F453="","",IF(OR(分岐管理シート!AJ453&lt;14,分岐管理シート!AJ453&gt;25,分岐管理シート!AJ453&lt;分岐管理シート!AI453,分岐管理シート!AJ453&gt;分岐管理シート!AK453),"error",""))</f>
        <v/>
      </c>
      <c r="CF453" s="282" t="str">
        <f>IF(F453="","",IF(OR(分岐管理シート!AK453&lt;14,分岐管理シート!AK453&gt;26,分岐管理シート!AK453&lt;分岐管理シート!AI453,分岐管理シート!AK453&lt;分岐管理シート!AJ453),"error",""))</f>
        <v/>
      </c>
      <c r="CG453" s="283" t="str">
        <f>IF(F453="","",IF(AND(AD453="－",分岐管理シート!AK453&gt;25),"error",""))</f>
        <v/>
      </c>
      <c r="CH453" s="283"/>
      <c r="CI453" s="278" t="str">
        <f>IF(F453="","",IF(分岐管理シート!AM453&lt;1,"error",""))</f>
        <v/>
      </c>
      <c r="CJ453" s="283" t="str">
        <f>IF(F453="","",IF(分岐管理シート!AN453&lt;1,"error",""))</f>
        <v/>
      </c>
      <c r="CK453" s="287" t="str">
        <f t="shared" si="63"/>
        <v/>
      </c>
      <c r="CL453" s="283" t="str">
        <f>IF(F453="","",IF(AND(SUM(分岐管理シート!AO453:AR453)&gt;180,分岐管理シート!AS453&lt;1),"error",""))</f>
        <v/>
      </c>
      <c r="CM453" s="283" t="str">
        <f>IF(F453="","",IF(AND(分岐管理シート!D453=1,分岐管理シート!BB453&gt;0,分岐管理シート!BB453&lt;7),"","error"))</f>
        <v/>
      </c>
      <c r="CN453" s="286"/>
      <c r="CO453" s="283" t="str">
        <f>IF(分岐管理シート!BP453=0,"","error")</f>
        <v/>
      </c>
      <c r="CP453" s="340" t="str">
        <f>IF(AND(F453="",SUM(分岐管理シート!D453:BB453)&gt;0),"error","")</f>
        <v/>
      </c>
    </row>
    <row r="454" spans="1:94" ht="55.05" customHeight="1">
      <c r="A454" s="29"/>
      <c r="B454" s="30"/>
      <c r="C454" s="130">
        <v>382</v>
      </c>
      <c r="D454" s="386"/>
      <c r="E454" s="386"/>
      <c r="F454" s="174"/>
      <c r="G454" s="174"/>
      <c r="H454" s="173"/>
      <c r="I454" s="174"/>
      <c r="J454" s="173"/>
      <c r="K454" s="174"/>
      <c r="L454" s="174"/>
      <c r="M454" s="174"/>
      <c r="N454" s="387"/>
      <c r="O454" s="174"/>
      <c r="P454" s="398"/>
      <c r="Q454" s="388"/>
      <c r="R454" s="389">
        <f t="shared" si="55"/>
        <v>0</v>
      </c>
      <c r="S454" s="390">
        <f t="shared" si="65"/>
        <v>0</v>
      </c>
      <c r="T454" s="391"/>
      <c r="U454" s="458"/>
      <c r="V454" s="458"/>
      <c r="W454" s="458"/>
      <c r="X454" s="458"/>
      <c r="Y454" s="391"/>
      <c r="Z454" s="391"/>
      <c r="AA454" s="173"/>
      <c r="AB454" s="174"/>
      <c r="AC454" s="392"/>
      <c r="AD454" s="392"/>
      <c r="AE454" s="392"/>
      <c r="AF454" s="393"/>
      <c r="AG454" s="393"/>
      <c r="AH454" s="393"/>
      <c r="AI454" s="173"/>
      <c r="AJ454" s="173"/>
      <c r="AK454" s="173"/>
      <c r="AL454" s="394"/>
      <c r="AM454" s="173"/>
      <c r="AN454" s="173"/>
      <c r="AO454" s="414"/>
      <c r="AP454" s="174"/>
      <c r="AQ454" s="174"/>
      <c r="AR454" s="174"/>
      <c r="AS454" s="395"/>
      <c r="AT454" s="396"/>
      <c r="AU454" s="396"/>
      <c r="AV454" s="396"/>
      <c r="AW454" s="396"/>
      <c r="AX454" s="396"/>
      <c r="AY454" s="396"/>
      <c r="AZ454" s="396"/>
      <c r="BA454" s="396"/>
      <c r="BB454" s="397"/>
      <c r="BC454" s="395"/>
      <c r="BD454" s="395"/>
      <c r="BE454" s="281" t="str">
        <f>IF(F454="","",IF(分岐管理シート!D454=1,"","error"))</f>
        <v/>
      </c>
      <c r="BF454" s="282" t="str">
        <f>IF(F454="","",IF(分岐管理シート!E454&gt;0,"","error"))</f>
        <v/>
      </c>
      <c r="BG454" s="283" t="str">
        <f>IF(F454="","",IF(分岐管理シート!G454=0,"error",""))</f>
        <v/>
      </c>
      <c r="BH454" s="283" t="str">
        <f>IF(F454="","",IF(分岐管理シート!H454=0,"error",""))</f>
        <v/>
      </c>
      <c r="BI454" s="284" t="str">
        <f>IF(F454="","",IF(分岐管理シート!I454=2,"","error"))</f>
        <v/>
      </c>
      <c r="BJ454" s="283" t="str">
        <f t="shared" si="56"/>
        <v/>
      </c>
      <c r="BK454" s="283" t="str">
        <f t="shared" si="57"/>
        <v/>
      </c>
      <c r="BL454" s="283" t="str">
        <f>IF(F454="","",IF(AND(分岐管理シート!D454=1,分岐管理シート!K454=1),"","error"))</f>
        <v/>
      </c>
      <c r="BM454" s="281" t="str">
        <f>IF(F454="","",IF(分岐管理シート!L454=2,"","error"))</f>
        <v/>
      </c>
      <c r="BN454" s="283" t="str">
        <f>IF(F454="","",IF(分岐管理シート!M454&lt;1,"error",""))</f>
        <v/>
      </c>
      <c r="BO454" s="283" t="str">
        <f>IF(F454="","",IF(AND(D454="R7_補正",分岐管理シート!M454&lt;12,分岐管理シート!M454&gt;0),"","error"))</f>
        <v/>
      </c>
      <c r="BP454" s="283" t="str">
        <f>IF(AND(分岐管理シート!M454&lt;&gt;1,SUM(分岐管理シート!N454:P454)&gt;0),"error","")</f>
        <v/>
      </c>
      <c r="BQ454" s="282" t="str">
        <f>IF(OR(AND(分岐管理シート!N454=0,OR(分岐管理シート!O454&lt;&gt;0,分岐管理シート!P454&lt;&gt;0)),AND(分岐管理シート!O454=0,分岐管理シート!P454&lt;&gt;0)),"error","")</f>
        <v/>
      </c>
      <c r="BR454" s="285" t="str" cm="1">
        <f t="array" ref="BR454">IF(SUMPRODUCT(COUNTIF(N454:P454,N454:P454))&gt;COUNTA(N454:P454),"error","")</f>
        <v/>
      </c>
      <c r="BS454" s="283" t="str">
        <f t="shared" si="58"/>
        <v/>
      </c>
      <c r="BT454" s="283" t="str">
        <f t="shared" si="59"/>
        <v/>
      </c>
      <c r="BU454" s="283" t="str">
        <f t="shared" si="60"/>
        <v/>
      </c>
      <c r="BV454" s="283" t="str">
        <f t="shared" si="61"/>
        <v/>
      </c>
      <c r="BW454" s="283" t="str">
        <f t="shared" si="64"/>
        <v/>
      </c>
      <c r="BX454" s="283" t="str">
        <f t="shared" si="62"/>
        <v/>
      </c>
      <c r="BY454" s="283" t="str">
        <f>IF(F454="","",IF(PRODUCT(分岐管理シート!AB454:'分岐管理シート'!AE454)=0,"error",""))</f>
        <v/>
      </c>
      <c r="BZ454" s="278" t="str">
        <f>IF(F454="","",IF(AND(AE454="○",分岐管理シート!AF454=0),"error",""))</f>
        <v/>
      </c>
      <c r="CA454" s="283" t="str">
        <f>IF(F454="","",IF(AND(分岐管理シート!AE454&lt;2,実施計画様式!AF454&lt;&gt;""),"error",""))</f>
        <v/>
      </c>
      <c r="CB454" s="282" t="str">
        <f>IF(F454="","",IF(AND(分岐管理シート!D454=1,分岐管理シート!AG454&gt;0,分岐管理シート!AG454&lt;24),"","error"))</f>
        <v/>
      </c>
      <c r="CC454" s="283"/>
      <c r="CD454" s="283" t="str">
        <f>IF(F454="","",IF(OR(分岐管理シート!AI454&lt;14,分岐管理シート!AI454&gt;25,分岐管理シート!AI454&gt;分岐管理シート!AJ454,分岐管理シート!AI454&gt;分岐管理シート!AK454),"error",""))</f>
        <v/>
      </c>
      <c r="CE454" s="283" t="str">
        <f>IF(F454="","",IF(OR(分岐管理シート!AJ454&lt;14,分岐管理シート!AJ454&gt;25,分岐管理シート!AJ454&lt;分岐管理シート!AI454,分岐管理シート!AJ454&gt;分岐管理シート!AK454),"error",""))</f>
        <v/>
      </c>
      <c r="CF454" s="282" t="str">
        <f>IF(F454="","",IF(OR(分岐管理シート!AK454&lt;14,分岐管理シート!AK454&gt;26,分岐管理シート!AK454&lt;分岐管理シート!AI454,分岐管理シート!AK454&lt;分岐管理シート!AJ454),"error",""))</f>
        <v/>
      </c>
      <c r="CG454" s="283" t="str">
        <f>IF(F454="","",IF(AND(AD454="－",分岐管理シート!AK454&gt;25),"error",""))</f>
        <v/>
      </c>
      <c r="CH454" s="283"/>
      <c r="CI454" s="278" t="str">
        <f>IF(F454="","",IF(分岐管理シート!AM454&lt;1,"error",""))</f>
        <v/>
      </c>
      <c r="CJ454" s="283" t="str">
        <f>IF(F454="","",IF(分岐管理シート!AN454&lt;1,"error",""))</f>
        <v/>
      </c>
      <c r="CK454" s="287" t="str">
        <f t="shared" si="63"/>
        <v/>
      </c>
      <c r="CL454" s="283" t="str">
        <f>IF(F454="","",IF(AND(SUM(分岐管理シート!AO454:AR454)&gt;180,分岐管理シート!AS454&lt;1),"error",""))</f>
        <v/>
      </c>
      <c r="CM454" s="283" t="str">
        <f>IF(F454="","",IF(AND(分岐管理シート!D454=1,分岐管理シート!BB454&gt;0,分岐管理シート!BB454&lt;7),"","error"))</f>
        <v/>
      </c>
      <c r="CN454" s="286"/>
      <c r="CO454" s="283" t="str">
        <f>IF(分岐管理シート!BP454=0,"","error")</f>
        <v/>
      </c>
      <c r="CP454" s="340" t="str">
        <f>IF(AND(F454="",SUM(分岐管理シート!D454:BB454)&gt;0),"error","")</f>
        <v/>
      </c>
    </row>
    <row r="455" spans="1:94" ht="55.05" customHeight="1">
      <c r="A455" s="29"/>
      <c r="B455" s="30"/>
      <c r="C455" s="130">
        <v>383</v>
      </c>
      <c r="D455" s="386"/>
      <c r="E455" s="386"/>
      <c r="F455" s="174"/>
      <c r="G455" s="174"/>
      <c r="H455" s="173"/>
      <c r="I455" s="174"/>
      <c r="J455" s="173"/>
      <c r="K455" s="174"/>
      <c r="L455" s="174"/>
      <c r="M455" s="174"/>
      <c r="N455" s="387"/>
      <c r="O455" s="174"/>
      <c r="P455" s="174"/>
      <c r="Q455" s="388"/>
      <c r="R455" s="389">
        <f t="shared" si="55"/>
        <v>0</v>
      </c>
      <c r="S455" s="390">
        <f t="shared" si="65"/>
        <v>0</v>
      </c>
      <c r="T455" s="391"/>
      <c r="U455" s="458"/>
      <c r="V455" s="458"/>
      <c r="W455" s="458"/>
      <c r="X455" s="458"/>
      <c r="Y455" s="391"/>
      <c r="Z455" s="391"/>
      <c r="AA455" s="173"/>
      <c r="AB455" s="174"/>
      <c r="AC455" s="392"/>
      <c r="AD455" s="392"/>
      <c r="AE455" s="392"/>
      <c r="AF455" s="393"/>
      <c r="AG455" s="393"/>
      <c r="AH455" s="393"/>
      <c r="AI455" s="173"/>
      <c r="AJ455" s="173"/>
      <c r="AK455" s="173"/>
      <c r="AL455" s="394"/>
      <c r="AM455" s="173"/>
      <c r="AN455" s="173"/>
      <c r="AO455" s="414"/>
      <c r="AP455" s="174"/>
      <c r="AQ455" s="174"/>
      <c r="AR455" s="174"/>
      <c r="AS455" s="395"/>
      <c r="AT455" s="396"/>
      <c r="AU455" s="396"/>
      <c r="AV455" s="396"/>
      <c r="AW455" s="396"/>
      <c r="AX455" s="396"/>
      <c r="AY455" s="396"/>
      <c r="AZ455" s="396"/>
      <c r="BA455" s="396"/>
      <c r="BB455" s="397"/>
      <c r="BC455" s="395"/>
      <c r="BD455" s="395"/>
      <c r="BE455" s="281" t="str">
        <f>IF(F455="","",IF(分岐管理シート!D455=1,"","error"))</f>
        <v/>
      </c>
      <c r="BF455" s="282" t="str">
        <f>IF(F455="","",IF(分岐管理シート!E455&gt;0,"","error"))</f>
        <v/>
      </c>
      <c r="BG455" s="283" t="str">
        <f>IF(F455="","",IF(分岐管理シート!G455=0,"error",""))</f>
        <v/>
      </c>
      <c r="BH455" s="283" t="str">
        <f>IF(F455="","",IF(分岐管理シート!H455=0,"error",""))</f>
        <v/>
      </c>
      <c r="BI455" s="284" t="str">
        <f>IF(F455="","",IF(分岐管理シート!I455=2,"","error"))</f>
        <v/>
      </c>
      <c r="BJ455" s="283" t="str">
        <f t="shared" si="56"/>
        <v/>
      </c>
      <c r="BK455" s="283" t="str">
        <f t="shared" si="57"/>
        <v/>
      </c>
      <c r="BL455" s="283" t="str">
        <f>IF(F455="","",IF(AND(分岐管理シート!D455=1,分岐管理シート!K455=1),"","error"))</f>
        <v/>
      </c>
      <c r="BM455" s="281" t="str">
        <f>IF(F455="","",IF(分岐管理シート!L455=2,"","error"))</f>
        <v/>
      </c>
      <c r="BN455" s="283" t="str">
        <f>IF(F455="","",IF(分岐管理シート!M455&lt;1,"error",""))</f>
        <v/>
      </c>
      <c r="BO455" s="283" t="str">
        <f>IF(F455="","",IF(AND(D455="R7_補正",分岐管理シート!M455&lt;12,分岐管理シート!M455&gt;0),"","error"))</f>
        <v/>
      </c>
      <c r="BP455" s="283" t="str">
        <f>IF(AND(分岐管理シート!M455&lt;&gt;1,SUM(分岐管理シート!N455:P455)&gt;0),"error","")</f>
        <v/>
      </c>
      <c r="BQ455" s="282" t="str">
        <f>IF(OR(AND(分岐管理シート!N455=0,OR(分岐管理シート!O455&lt;&gt;0,分岐管理シート!P455&lt;&gt;0)),AND(分岐管理シート!O455=0,分岐管理シート!P455&lt;&gt;0)),"error","")</f>
        <v/>
      </c>
      <c r="BR455" s="285" t="str" cm="1">
        <f t="array" ref="BR455">IF(SUMPRODUCT(COUNTIF(N455:P455,N455:P455))&gt;COUNTA(N455:P455),"error","")</f>
        <v/>
      </c>
      <c r="BS455" s="283" t="str">
        <f t="shared" si="58"/>
        <v/>
      </c>
      <c r="BT455" s="283" t="str">
        <f t="shared" si="59"/>
        <v/>
      </c>
      <c r="BU455" s="283" t="str">
        <f t="shared" si="60"/>
        <v/>
      </c>
      <c r="BV455" s="283" t="str">
        <f t="shared" si="61"/>
        <v/>
      </c>
      <c r="BW455" s="283" t="str">
        <f t="shared" si="64"/>
        <v/>
      </c>
      <c r="BX455" s="283" t="str">
        <f t="shared" si="62"/>
        <v/>
      </c>
      <c r="BY455" s="283" t="str">
        <f>IF(F455="","",IF(PRODUCT(分岐管理シート!AB455:'分岐管理シート'!AE455)=0,"error",""))</f>
        <v/>
      </c>
      <c r="BZ455" s="278" t="str">
        <f>IF(F455="","",IF(AND(AE455="○",分岐管理シート!AF455=0),"error",""))</f>
        <v/>
      </c>
      <c r="CA455" s="283" t="str">
        <f>IF(F455="","",IF(AND(分岐管理シート!AE455&lt;2,実施計画様式!AF455&lt;&gt;""),"error",""))</f>
        <v/>
      </c>
      <c r="CB455" s="282" t="str">
        <f>IF(F455="","",IF(AND(分岐管理シート!D455=1,分岐管理シート!AG455&gt;0,分岐管理シート!AG455&lt;24),"","error"))</f>
        <v/>
      </c>
      <c r="CC455" s="283"/>
      <c r="CD455" s="283" t="str">
        <f>IF(F455="","",IF(OR(分岐管理シート!AI455&lt;14,分岐管理シート!AI455&gt;25,分岐管理シート!AI455&gt;分岐管理シート!AJ455,分岐管理シート!AI455&gt;分岐管理シート!AK455),"error",""))</f>
        <v/>
      </c>
      <c r="CE455" s="283" t="str">
        <f>IF(F455="","",IF(OR(分岐管理シート!AJ455&lt;14,分岐管理シート!AJ455&gt;25,分岐管理シート!AJ455&lt;分岐管理シート!AI455,分岐管理シート!AJ455&gt;分岐管理シート!AK455),"error",""))</f>
        <v/>
      </c>
      <c r="CF455" s="282" t="str">
        <f>IF(F455="","",IF(OR(分岐管理シート!AK455&lt;14,分岐管理シート!AK455&gt;26,分岐管理シート!AK455&lt;分岐管理シート!AI455,分岐管理シート!AK455&lt;分岐管理シート!AJ455),"error",""))</f>
        <v/>
      </c>
      <c r="CG455" s="283" t="str">
        <f>IF(F455="","",IF(AND(AD455="－",分岐管理シート!AK455&gt;25),"error",""))</f>
        <v/>
      </c>
      <c r="CH455" s="283"/>
      <c r="CI455" s="278" t="str">
        <f>IF(F455="","",IF(分岐管理シート!AM455&lt;1,"error",""))</f>
        <v/>
      </c>
      <c r="CJ455" s="283" t="str">
        <f>IF(F455="","",IF(分岐管理シート!AN455&lt;1,"error",""))</f>
        <v/>
      </c>
      <c r="CK455" s="287" t="str">
        <f t="shared" si="63"/>
        <v/>
      </c>
      <c r="CL455" s="283" t="str">
        <f>IF(F455="","",IF(AND(SUM(分岐管理シート!AO455:AR455)&gt;180,分岐管理シート!AS455&lt;1),"error",""))</f>
        <v/>
      </c>
      <c r="CM455" s="283" t="str">
        <f>IF(F455="","",IF(AND(分岐管理シート!D455=1,分岐管理シート!BB455&gt;0,分岐管理シート!BB455&lt;7),"","error"))</f>
        <v/>
      </c>
      <c r="CN455" s="286"/>
      <c r="CO455" s="283" t="str">
        <f>IF(分岐管理シート!BP455=0,"","error")</f>
        <v/>
      </c>
      <c r="CP455" s="340" t="str">
        <f>IF(AND(F455="",SUM(分岐管理シート!D455:BB455)&gt;0),"error","")</f>
        <v/>
      </c>
    </row>
    <row r="456" spans="1:94" ht="55.05" customHeight="1">
      <c r="A456" s="29"/>
      <c r="B456" s="30"/>
      <c r="C456" s="130">
        <v>384</v>
      </c>
      <c r="D456" s="386"/>
      <c r="E456" s="386"/>
      <c r="F456" s="174"/>
      <c r="G456" s="174"/>
      <c r="H456" s="173"/>
      <c r="I456" s="174"/>
      <c r="J456" s="173"/>
      <c r="K456" s="174"/>
      <c r="L456" s="174"/>
      <c r="M456" s="174"/>
      <c r="N456" s="387"/>
      <c r="O456" s="174"/>
      <c r="P456" s="174"/>
      <c r="Q456" s="388"/>
      <c r="R456" s="389">
        <f t="shared" si="55"/>
        <v>0</v>
      </c>
      <c r="S456" s="390">
        <f t="shared" si="65"/>
        <v>0</v>
      </c>
      <c r="T456" s="391"/>
      <c r="U456" s="458"/>
      <c r="V456" s="458"/>
      <c r="W456" s="458"/>
      <c r="X456" s="458"/>
      <c r="Y456" s="391"/>
      <c r="Z456" s="391"/>
      <c r="AA456" s="173"/>
      <c r="AB456" s="174"/>
      <c r="AC456" s="392"/>
      <c r="AD456" s="392"/>
      <c r="AE456" s="392"/>
      <c r="AF456" s="393"/>
      <c r="AG456" s="393"/>
      <c r="AH456" s="393"/>
      <c r="AI456" s="173"/>
      <c r="AJ456" s="173"/>
      <c r="AK456" s="173"/>
      <c r="AL456" s="394"/>
      <c r="AM456" s="173"/>
      <c r="AN456" s="173"/>
      <c r="AO456" s="414"/>
      <c r="AP456" s="174"/>
      <c r="AQ456" s="174"/>
      <c r="AR456" s="174"/>
      <c r="AS456" s="395"/>
      <c r="AT456" s="396"/>
      <c r="AU456" s="396"/>
      <c r="AV456" s="396"/>
      <c r="AW456" s="396"/>
      <c r="AX456" s="396"/>
      <c r="AY456" s="396"/>
      <c r="AZ456" s="396"/>
      <c r="BA456" s="396"/>
      <c r="BB456" s="397"/>
      <c r="BC456" s="395"/>
      <c r="BD456" s="395"/>
      <c r="BE456" s="281" t="str">
        <f>IF(F456="","",IF(分岐管理シート!D456=1,"","error"))</f>
        <v/>
      </c>
      <c r="BF456" s="282" t="str">
        <f>IF(F456="","",IF(分岐管理シート!E456&gt;0,"","error"))</f>
        <v/>
      </c>
      <c r="BG456" s="283" t="str">
        <f>IF(F456="","",IF(分岐管理シート!G456=0,"error",""))</f>
        <v/>
      </c>
      <c r="BH456" s="283" t="str">
        <f>IF(F456="","",IF(分岐管理シート!H456=0,"error",""))</f>
        <v/>
      </c>
      <c r="BI456" s="284" t="str">
        <f>IF(F456="","",IF(分岐管理シート!I456=2,"","error"))</f>
        <v/>
      </c>
      <c r="BJ456" s="283" t="str">
        <f t="shared" si="56"/>
        <v/>
      </c>
      <c r="BK456" s="283" t="str">
        <f t="shared" si="57"/>
        <v/>
      </c>
      <c r="BL456" s="283" t="str">
        <f>IF(F456="","",IF(AND(分岐管理シート!D456=1,分岐管理シート!K456=1),"","error"))</f>
        <v/>
      </c>
      <c r="BM456" s="281" t="str">
        <f>IF(F456="","",IF(分岐管理シート!L456=2,"","error"))</f>
        <v/>
      </c>
      <c r="BN456" s="283" t="str">
        <f>IF(F456="","",IF(分岐管理シート!M456&lt;1,"error",""))</f>
        <v/>
      </c>
      <c r="BO456" s="283" t="str">
        <f>IF(F456="","",IF(AND(D456="R7_補正",分岐管理シート!M456&lt;12,分岐管理シート!M456&gt;0),"","error"))</f>
        <v/>
      </c>
      <c r="BP456" s="283" t="str">
        <f>IF(AND(分岐管理シート!M456&lt;&gt;1,SUM(分岐管理シート!N456:P456)&gt;0),"error","")</f>
        <v/>
      </c>
      <c r="BQ456" s="282" t="str">
        <f>IF(OR(AND(分岐管理シート!N456=0,OR(分岐管理シート!O456&lt;&gt;0,分岐管理シート!P456&lt;&gt;0)),AND(分岐管理シート!O456=0,分岐管理シート!P456&lt;&gt;0)),"error","")</f>
        <v/>
      </c>
      <c r="BR456" s="285" t="str" cm="1">
        <f t="array" ref="BR456">IF(SUMPRODUCT(COUNTIF(N456:P456,N456:P456))&gt;COUNTA(N456:P456),"error","")</f>
        <v/>
      </c>
      <c r="BS456" s="283" t="str">
        <f t="shared" si="58"/>
        <v/>
      </c>
      <c r="BT456" s="283" t="str">
        <f t="shared" si="59"/>
        <v/>
      </c>
      <c r="BU456" s="283" t="str">
        <f t="shared" si="60"/>
        <v/>
      </c>
      <c r="BV456" s="283" t="str">
        <f t="shared" si="61"/>
        <v/>
      </c>
      <c r="BW456" s="283" t="str">
        <f t="shared" si="64"/>
        <v/>
      </c>
      <c r="BX456" s="283" t="str">
        <f t="shared" si="62"/>
        <v/>
      </c>
      <c r="BY456" s="283" t="str">
        <f>IF(F456="","",IF(PRODUCT(分岐管理シート!AB456:'分岐管理シート'!AE456)=0,"error",""))</f>
        <v/>
      </c>
      <c r="BZ456" s="278" t="str">
        <f>IF(F456="","",IF(AND(AE456="○",分岐管理シート!AF456=0),"error",""))</f>
        <v/>
      </c>
      <c r="CA456" s="283" t="str">
        <f>IF(F456="","",IF(AND(分岐管理シート!AE456&lt;2,実施計画様式!AF456&lt;&gt;""),"error",""))</f>
        <v/>
      </c>
      <c r="CB456" s="282" t="str">
        <f>IF(F456="","",IF(AND(分岐管理シート!D456=1,分岐管理シート!AG456&gt;0,分岐管理シート!AG456&lt;24),"","error"))</f>
        <v/>
      </c>
      <c r="CC456" s="283"/>
      <c r="CD456" s="283" t="str">
        <f>IF(F456="","",IF(OR(分岐管理シート!AI456&lt;14,分岐管理シート!AI456&gt;25,分岐管理シート!AI456&gt;分岐管理シート!AJ456,分岐管理シート!AI456&gt;分岐管理シート!AK456),"error",""))</f>
        <v/>
      </c>
      <c r="CE456" s="283" t="str">
        <f>IF(F456="","",IF(OR(分岐管理シート!AJ456&lt;14,分岐管理シート!AJ456&gt;25,分岐管理シート!AJ456&lt;分岐管理シート!AI456,分岐管理シート!AJ456&gt;分岐管理シート!AK456),"error",""))</f>
        <v/>
      </c>
      <c r="CF456" s="282" t="str">
        <f>IF(F456="","",IF(OR(分岐管理シート!AK456&lt;14,分岐管理シート!AK456&gt;26,分岐管理シート!AK456&lt;分岐管理シート!AI456,分岐管理シート!AK456&lt;分岐管理シート!AJ456),"error",""))</f>
        <v/>
      </c>
      <c r="CG456" s="283" t="str">
        <f>IF(F456="","",IF(AND(AD456="－",分岐管理シート!AK456&gt;25),"error",""))</f>
        <v/>
      </c>
      <c r="CH456" s="283"/>
      <c r="CI456" s="278" t="str">
        <f>IF(F456="","",IF(分岐管理シート!AM456&lt;1,"error",""))</f>
        <v/>
      </c>
      <c r="CJ456" s="283" t="str">
        <f>IF(F456="","",IF(分岐管理シート!AN456&lt;1,"error",""))</f>
        <v/>
      </c>
      <c r="CK456" s="287" t="str">
        <f t="shared" si="63"/>
        <v/>
      </c>
      <c r="CL456" s="283" t="str">
        <f>IF(F456="","",IF(AND(SUM(分岐管理シート!AO456:AR456)&gt;180,分岐管理シート!AS456&lt;1),"error",""))</f>
        <v/>
      </c>
      <c r="CM456" s="283" t="str">
        <f>IF(F456="","",IF(AND(分岐管理シート!D456=1,分岐管理シート!BB456&gt;0,分岐管理シート!BB456&lt;7),"","error"))</f>
        <v/>
      </c>
      <c r="CN456" s="286"/>
      <c r="CO456" s="283" t="str">
        <f>IF(分岐管理シート!BP456=0,"","error")</f>
        <v/>
      </c>
      <c r="CP456" s="340" t="str">
        <f>IF(AND(F456="",SUM(分岐管理シート!D456:BB456)&gt;0),"error","")</f>
        <v/>
      </c>
    </row>
    <row r="457" spans="1:94" ht="55.05" customHeight="1">
      <c r="A457" s="29"/>
      <c r="B457" s="30"/>
      <c r="C457" s="130">
        <v>385</v>
      </c>
      <c r="D457" s="386"/>
      <c r="E457" s="386"/>
      <c r="F457" s="174"/>
      <c r="G457" s="174"/>
      <c r="H457" s="173"/>
      <c r="I457" s="174"/>
      <c r="J457" s="173"/>
      <c r="K457" s="174"/>
      <c r="L457" s="174"/>
      <c r="M457" s="174"/>
      <c r="N457" s="387"/>
      <c r="O457" s="174"/>
      <c r="P457" s="398"/>
      <c r="Q457" s="388"/>
      <c r="R457" s="389">
        <f t="shared" ref="R457:R472" si="66">S457+Y457</f>
        <v>0</v>
      </c>
      <c r="S457" s="390">
        <f t="shared" si="65"/>
        <v>0</v>
      </c>
      <c r="T457" s="391"/>
      <c r="U457" s="458"/>
      <c r="V457" s="458"/>
      <c r="W457" s="458"/>
      <c r="X457" s="458"/>
      <c r="Y457" s="391"/>
      <c r="Z457" s="391"/>
      <c r="AA457" s="173"/>
      <c r="AB457" s="174"/>
      <c r="AC457" s="392"/>
      <c r="AD457" s="392"/>
      <c r="AE457" s="392"/>
      <c r="AF457" s="393"/>
      <c r="AG457" s="393"/>
      <c r="AH457" s="393"/>
      <c r="AI457" s="173"/>
      <c r="AJ457" s="173"/>
      <c r="AK457" s="173"/>
      <c r="AL457" s="394"/>
      <c r="AM457" s="173"/>
      <c r="AN457" s="173"/>
      <c r="AO457" s="414"/>
      <c r="AP457" s="174"/>
      <c r="AQ457" s="174"/>
      <c r="AR457" s="174"/>
      <c r="AS457" s="395"/>
      <c r="AT457" s="396"/>
      <c r="AU457" s="396"/>
      <c r="AV457" s="396"/>
      <c r="AW457" s="396"/>
      <c r="AX457" s="396"/>
      <c r="AY457" s="396"/>
      <c r="AZ457" s="396"/>
      <c r="BA457" s="396"/>
      <c r="BB457" s="397"/>
      <c r="BC457" s="395"/>
      <c r="BD457" s="395"/>
      <c r="BE457" s="281" t="str">
        <f>IF(F457="","",IF(分岐管理シート!D457=1,"","error"))</f>
        <v/>
      </c>
      <c r="BF457" s="282" t="str">
        <f>IF(F457="","",IF(分岐管理シート!E457&gt;0,"","error"))</f>
        <v/>
      </c>
      <c r="BG457" s="283" t="str">
        <f>IF(F457="","",IF(分岐管理シート!G457=0,"error",""))</f>
        <v/>
      </c>
      <c r="BH457" s="283" t="str">
        <f>IF(F457="","",IF(分岐管理シート!H457=0,"error",""))</f>
        <v/>
      </c>
      <c r="BI457" s="284" t="str">
        <f>IF(F457="","",IF(分岐管理シート!I457=2,"","error"))</f>
        <v/>
      </c>
      <c r="BJ457" s="283" t="str">
        <f t="shared" ref="BJ457:BJ472" si="67">IF(F457="","",IF(J457="","error",""))</f>
        <v/>
      </c>
      <c r="BK457" s="283" t="str">
        <f t="shared" ref="BK457:BK472" si="68">IF(F457="","",IF(COUNTIF($J$73:$J$472,J457)&gt;1,"error",""))</f>
        <v/>
      </c>
      <c r="BL457" s="283" t="str">
        <f>IF(F457="","",IF(AND(分岐管理シート!D457=1,分岐管理シート!K457=1),"","error"))</f>
        <v/>
      </c>
      <c r="BM457" s="281" t="str">
        <f>IF(F457="","",IF(分岐管理シート!L457=2,"","error"))</f>
        <v/>
      </c>
      <c r="BN457" s="283" t="str">
        <f>IF(F457="","",IF(分岐管理シート!M457&lt;1,"error",""))</f>
        <v/>
      </c>
      <c r="BO457" s="283" t="str">
        <f>IF(F457="","",IF(AND(D457="R7_補正",分岐管理シート!M457&lt;12,分岐管理シート!M457&gt;0),"","error"))</f>
        <v/>
      </c>
      <c r="BP457" s="283" t="str">
        <f>IF(AND(分岐管理シート!M457&lt;&gt;1,SUM(分岐管理シート!N457:P457)&gt;0),"error","")</f>
        <v/>
      </c>
      <c r="BQ457" s="282" t="str">
        <f>IF(OR(AND(分岐管理シート!N457=0,OR(分岐管理シート!O457&lt;&gt;0,分岐管理シート!P457&lt;&gt;0)),AND(分岐管理シート!O457=0,分岐管理シート!P457&lt;&gt;0)),"error","")</f>
        <v/>
      </c>
      <c r="BR457" s="285" t="str" cm="1">
        <f t="array" ref="BR457">IF(SUMPRODUCT(COUNTIF(N457:P457,N457:P457))&gt;COUNTA(N457:P457),"error","")</f>
        <v/>
      </c>
      <c r="BS457" s="283" t="str">
        <f t="shared" ref="BS457:BS472" si="69">IF(AND(COUNTIF(M457,"*推奨*")&gt;0,Q457=""),"error","")</f>
        <v/>
      </c>
      <c r="BT457" s="283" t="str">
        <f t="shared" ref="BT457:BT472" si="70">IF(AND(COUNTIF(M457,"*推奨*")=0,Q457&lt;&gt;""),"error","")</f>
        <v/>
      </c>
      <c r="BU457" s="283" t="str">
        <f t="shared" ref="BU457:BU472" si="71">IF(F457="","",IF(AND(T457&gt;0,Y457&gt;=0,R457=S457+Y457,S457=T457),"","error"))</f>
        <v/>
      </c>
      <c r="BV457" s="283" t="str">
        <f t="shared" ref="BV457:BV472" si="72">IF(F457="","",IF(S457=INT(S457),"","error"))</f>
        <v/>
      </c>
      <c r="BW457" s="283" t="str">
        <f t="shared" si="64"/>
        <v/>
      </c>
      <c r="BX457" s="283" t="str">
        <f t="shared" ref="BX457:BX472" si="73">IF(F457="","",IF(AA457="","error",""))</f>
        <v/>
      </c>
      <c r="BY457" s="283" t="str">
        <f>IF(F457="","",IF(PRODUCT(分岐管理シート!AB457:'分岐管理シート'!AE457)=0,"error",""))</f>
        <v/>
      </c>
      <c r="BZ457" s="278" t="str">
        <f>IF(F457="","",IF(AND(AE457="○",分岐管理シート!AF457=0),"error",""))</f>
        <v/>
      </c>
      <c r="CA457" s="283" t="str">
        <f>IF(F457="","",IF(AND(分岐管理シート!AE457&lt;2,実施計画様式!AF457&lt;&gt;""),"error",""))</f>
        <v/>
      </c>
      <c r="CB457" s="282" t="str">
        <f>IF(F457="","",IF(AND(分岐管理シート!D457=1,分岐管理シート!AG457&gt;0,分岐管理シート!AG457&lt;24),"","error"))</f>
        <v/>
      </c>
      <c r="CC457" s="283"/>
      <c r="CD457" s="283" t="str">
        <f>IF(F457="","",IF(OR(分岐管理シート!AI457&lt;14,分岐管理シート!AI457&gt;25,分岐管理シート!AI457&gt;分岐管理シート!AJ457,分岐管理シート!AI457&gt;分岐管理シート!AK457),"error",""))</f>
        <v/>
      </c>
      <c r="CE457" s="283" t="str">
        <f>IF(F457="","",IF(OR(分岐管理シート!AJ457&lt;14,分岐管理シート!AJ457&gt;25,分岐管理シート!AJ457&lt;分岐管理シート!AI457,分岐管理シート!AJ457&gt;分岐管理シート!AK457),"error",""))</f>
        <v/>
      </c>
      <c r="CF457" s="282" t="str">
        <f>IF(F457="","",IF(OR(分岐管理シート!AK457&lt;14,分岐管理シート!AK457&gt;26,分岐管理シート!AK457&lt;分岐管理シート!AI457,分岐管理シート!AK457&lt;分岐管理シート!AJ457),"error",""))</f>
        <v/>
      </c>
      <c r="CG457" s="283" t="str">
        <f>IF(F457="","",IF(AND(AD457="－",分岐管理シート!AK457&gt;25),"error",""))</f>
        <v/>
      </c>
      <c r="CH457" s="283"/>
      <c r="CI457" s="278" t="str">
        <f>IF(F457="","",IF(分岐管理シート!AM457&lt;1,"error",""))</f>
        <v/>
      </c>
      <c r="CJ457" s="283" t="str">
        <f>IF(F457="","",IF(分岐管理シート!AN457&lt;1,"error",""))</f>
        <v/>
      </c>
      <c r="CK457" s="287" t="str">
        <f t="shared" ref="CK457:CK472" si="74">IF(F457="","",IF(COUNTA(AO457:AR457)&gt;0,"","error"))</f>
        <v/>
      </c>
      <c r="CL457" s="283" t="str">
        <f>IF(F457="","",IF(AND(SUM(分岐管理シート!AO457:AR457)&gt;180,分岐管理シート!AS457&lt;1),"error",""))</f>
        <v/>
      </c>
      <c r="CM457" s="283" t="str">
        <f>IF(F457="","",IF(AND(分岐管理シート!D457=1,分岐管理シート!BB457&gt;0,分岐管理シート!BB457&lt;7),"","error"))</f>
        <v/>
      </c>
      <c r="CN457" s="286"/>
      <c r="CO457" s="283" t="str">
        <f>IF(分岐管理シート!BP457=0,"","error")</f>
        <v/>
      </c>
      <c r="CP457" s="340" t="str">
        <f>IF(AND(F457="",SUM(分岐管理シート!D457:BB457)&gt;0),"error","")</f>
        <v/>
      </c>
    </row>
    <row r="458" spans="1:94" ht="55.05" customHeight="1">
      <c r="A458" s="29"/>
      <c r="B458" s="30"/>
      <c r="C458" s="130">
        <v>386</v>
      </c>
      <c r="D458" s="386"/>
      <c r="E458" s="386"/>
      <c r="F458" s="174"/>
      <c r="G458" s="174"/>
      <c r="H458" s="173"/>
      <c r="I458" s="174"/>
      <c r="J458" s="173"/>
      <c r="K458" s="174"/>
      <c r="L458" s="174"/>
      <c r="M458" s="174"/>
      <c r="N458" s="387"/>
      <c r="O458" s="174"/>
      <c r="P458" s="174"/>
      <c r="Q458" s="388"/>
      <c r="R458" s="389">
        <f t="shared" si="66"/>
        <v>0</v>
      </c>
      <c r="S458" s="390">
        <f t="shared" si="65"/>
        <v>0</v>
      </c>
      <c r="T458" s="391"/>
      <c r="U458" s="458"/>
      <c r="V458" s="458"/>
      <c r="W458" s="458"/>
      <c r="X458" s="458"/>
      <c r="Y458" s="391"/>
      <c r="Z458" s="391"/>
      <c r="AA458" s="173"/>
      <c r="AB458" s="174"/>
      <c r="AC458" s="392"/>
      <c r="AD458" s="392"/>
      <c r="AE458" s="392"/>
      <c r="AF458" s="393"/>
      <c r="AG458" s="393"/>
      <c r="AH458" s="393"/>
      <c r="AI458" s="173"/>
      <c r="AJ458" s="173"/>
      <c r="AK458" s="173"/>
      <c r="AL458" s="394"/>
      <c r="AM458" s="173"/>
      <c r="AN458" s="173"/>
      <c r="AO458" s="414"/>
      <c r="AP458" s="174"/>
      <c r="AQ458" s="174"/>
      <c r="AR458" s="174"/>
      <c r="AS458" s="395"/>
      <c r="AT458" s="396"/>
      <c r="AU458" s="396"/>
      <c r="AV458" s="396"/>
      <c r="AW458" s="396"/>
      <c r="AX458" s="396"/>
      <c r="AY458" s="396"/>
      <c r="AZ458" s="396"/>
      <c r="BA458" s="396"/>
      <c r="BB458" s="397"/>
      <c r="BC458" s="395"/>
      <c r="BD458" s="395"/>
      <c r="BE458" s="281" t="str">
        <f>IF(F458="","",IF(分岐管理シート!D458=1,"","error"))</f>
        <v/>
      </c>
      <c r="BF458" s="282" t="str">
        <f>IF(F458="","",IF(分岐管理シート!E458&gt;0,"","error"))</f>
        <v/>
      </c>
      <c r="BG458" s="283" t="str">
        <f>IF(F458="","",IF(分岐管理シート!G458=0,"error",""))</f>
        <v/>
      </c>
      <c r="BH458" s="283" t="str">
        <f>IF(F458="","",IF(分岐管理シート!H458=0,"error",""))</f>
        <v/>
      </c>
      <c r="BI458" s="284" t="str">
        <f>IF(F458="","",IF(分岐管理シート!I458=2,"","error"))</f>
        <v/>
      </c>
      <c r="BJ458" s="283" t="str">
        <f t="shared" si="67"/>
        <v/>
      </c>
      <c r="BK458" s="283" t="str">
        <f t="shared" si="68"/>
        <v/>
      </c>
      <c r="BL458" s="283" t="str">
        <f>IF(F458="","",IF(AND(分岐管理シート!D458=1,分岐管理シート!K458=1),"","error"))</f>
        <v/>
      </c>
      <c r="BM458" s="281" t="str">
        <f>IF(F458="","",IF(分岐管理シート!L458=2,"","error"))</f>
        <v/>
      </c>
      <c r="BN458" s="283" t="str">
        <f>IF(F458="","",IF(分岐管理シート!M458&lt;1,"error",""))</f>
        <v/>
      </c>
      <c r="BO458" s="283" t="str">
        <f>IF(F458="","",IF(AND(D458="R7_補正",分岐管理シート!M458&lt;12,分岐管理シート!M458&gt;0),"","error"))</f>
        <v/>
      </c>
      <c r="BP458" s="283" t="str">
        <f>IF(AND(分岐管理シート!M458&lt;&gt;1,SUM(分岐管理シート!N458:P458)&gt;0),"error","")</f>
        <v/>
      </c>
      <c r="BQ458" s="282" t="str">
        <f>IF(OR(AND(分岐管理シート!N458=0,OR(分岐管理シート!O458&lt;&gt;0,分岐管理シート!P458&lt;&gt;0)),AND(分岐管理シート!O458=0,分岐管理シート!P458&lt;&gt;0)),"error","")</f>
        <v/>
      </c>
      <c r="BR458" s="285" t="str" cm="1">
        <f t="array" ref="BR458">IF(SUMPRODUCT(COUNTIF(N458:P458,N458:P458))&gt;COUNTA(N458:P458),"error","")</f>
        <v/>
      </c>
      <c r="BS458" s="283" t="str">
        <f t="shared" si="69"/>
        <v/>
      </c>
      <c r="BT458" s="283" t="str">
        <f t="shared" si="70"/>
        <v/>
      </c>
      <c r="BU458" s="283" t="str">
        <f t="shared" si="71"/>
        <v/>
      </c>
      <c r="BV458" s="283" t="str">
        <f t="shared" si="72"/>
        <v/>
      </c>
      <c r="BW458" s="283" t="str">
        <f t="shared" si="64"/>
        <v/>
      </c>
      <c r="BX458" s="283" t="str">
        <f t="shared" si="73"/>
        <v/>
      </c>
      <c r="BY458" s="283" t="str">
        <f>IF(F458="","",IF(PRODUCT(分岐管理シート!AB458:'分岐管理シート'!AE458)=0,"error",""))</f>
        <v/>
      </c>
      <c r="BZ458" s="278" t="str">
        <f>IF(F458="","",IF(AND(AE458="○",分岐管理シート!AF458=0),"error",""))</f>
        <v/>
      </c>
      <c r="CA458" s="283" t="str">
        <f>IF(F458="","",IF(AND(分岐管理シート!AE458&lt;2,実施計画様式!AF458&lt;&gt;""),"error",""))</f>
        <v/>
      </c>
      <c r="CB458" s="282" t="str">
        <f>IF(F458="","",IF(AND(分岐管理シート!D458=1,分岐管理シート!AG458&gt;0,分岐管理シート!AG458&lt;24),"","error"))</f>
        <v/>
      </c>
      <c r="CC458" s="283"/>
      <c r="CD458" s="283" t="str">
        <f>IF(F458="","",IF(OR(分岐管理シート!AI458&lt;14,分岐管理シート!AI458&gt;25,分岐管理シート!AI458&gt;分岐管理シート!AJ458,分岐管理シート!AI458&gt;分岐管理シート!AK458),"error",""))</f>
        <v/>
      </c>
      <c r="CE458" s="283" t="str">
        <f>IF(F458="","",IF(OR(分岐管理シート!AJ458&lt;14,分岐管理シート!AJ458&gt;25,分岐管理シート!AJ458&lt;分岐管理シート!AI458,分岐管理シート!AJ458&gt;分岐管理シート!AK458),"error",""))</f>
        <v/>
      </c>
      <c r="CF458" s="282" t="str">
        <f>IF(F458="","",IF(OR(分岐管理シート!AK458&lt;14,分岐管理シート!AK458&gt;26,分岐管理シート!AK458&lt;分岐管理シート!AI458,分岐管理シート!AK458&lt;分岐管理シート!AJ458),"error",""))</f>
        <v/>
      </c>
      <c r="CG458" s="283" t="str">
        <f>IF(F458="","",IF(AND(AD458="－",分岐管理シート!AK458&gt;25),"error",""))</f>
        <v/>
      </c>
      <c r="CH458" s="283"/>
      <c r="CI458" s="278" t="str">
        <f>IF(F458="","",IF(分岐管理シート!AM458&lt;1,"error",""))</f>
        <v/>
      </c>
      <c r="CJ458" s="283" t="str">
        <f>IF(F458="","",IF(分岐管理シート!AN458&lt;1,"error",""))</f>
        <v/>
      </c>
      <c r="CK458" s="287" t="str">
        <f t="shared" si="74"/>
        <v/>
      </c>
      <c r="CL458" s="283" t="str">
        <f>IF(F458="","",IF(AND(SUM(分岐管理シート!AO458:AR458)&gt;180,分岐管理シート!AS458&lt;1),"error",""))</f>
        <v/>
      </c>
      <c r="CM458" s="283" t="str">
        <f>IF(F458="","",IF(AND(分岐管理シート!D458=1,分岐管理シート!BB458&gt;0,分岐管理シート!BB458&lt;7),"","error"))</f>
        <v/>
      </c>
      <c r="CN458" s="286"/>
      <c r="CO458" s="283" t="str">
        <f>IF(分岐管理シート!BP458=0,"","error")</f>
        <v/>
      </c>
      <c r="CP458" s="340" t="str">
        <f>IF(AND(F458="",SUM(分岐管理シート!D458:BB458)&gt;0),"error","")</f>
        <v/>
      </c>
    </row>
    <row r="459" spans="1:94" ht="55.05" customHeight="1">
      <c r="A459" s="29"/>
      <c r="B459" s="30"/>
      <c r="C459" s="130">
        <v>387</v>
      </c>
      <c r="D459" s="386"/>
      <c r="E459" s="386"/>
      <c r="F459" s="174"/>
      <c r="G459" s="174"/>
      <c r="H459" s="173"/>
      <c r="I459" s="174"/>
      <c r="J459" s="173"/>
      <c r="K459" s="174"/>
      <c r="L459" s="174"/>
      <c r="M459" s="174"/>
      <c r="N459" s="387"/>
      <c r="O459" s="174"/>
      <c r="P459" s="174"/>
      <c r="Q459" s="388"/>
      <c r="R459" s="389">
        <f t="shared" si="66"/>
        <v>0</v>
      </c>
      <c r="S459" s="390">
        <f t="shared" si="65"/>
        <v>0</v>
      </c>
      <c r="T459" s="391"/>
      <c r="U459" s="458"/>
      <c r="V459" s="458"/>
      <c r="W459" s="458"/>
      <c r="X459" s="458"/>
      <c r="Y459" s="391"/>
      <c r="Z459" s="391"/>
      <c r="AA459" s="173"/>
      <c r="AB459" s="174"/>
      <c r="AC459" s="392"/>
      <c r="AD459" s="392"/>
      <c r="AE459" s="392"/>
      <c r="AF459" s="393"/>
      <c r="AG459" s="393"/>
      <c r="AH459" s="393"/>
      <c r="AI459" s="173"/>
      <c r="AJ459" s="173"/>
      <c r="AK459" s="173"/>
      <c r="AL459" s="394"/>
      <c r="AM459" s="173"/>
      <c r="AN459" s="173"/>
      <c r="AO459" s="414"/>
      <c r="AP459" s="174"/>
      <c r="AQ459" s="174"/>
      <c r="AR459" s="174"/>
      <c r="AS459" s="395"/>
      <c r="AT459" s="396"/>
      <c r="AU459" s="396"/>
      <c r="AV459" s="396"/>
      <c r="AW459" s="396"/>
      <c r="AX459" s="396"/>
      <c r="AY459" s="396"/>
      <c r="AZ459" s="396"/>
      <c r="BA459" s="396"/>
      <c r="BB459" s="397"/>
      <c r="BC459" s="395"/>
      <c r="BD459" s="395"/>
      <c r="BE459" s="281" t="str">
        <f>IF(F459="","",IF(分岐管理シート!D459=1,"","error"))</f>
        <v/>
      </c>
      <c r="BF459" s="282" t="str">
        <f>IF(F459="","",IF(分岐管理シート!E459&gt;0,"","error"))</f>
        <v/>
      </c>
      <c r="BG459" s="283" t="str">
        <f>IF(F459="","",IF(分岐管理シート!G459=0,"error",""))</f>
        <v/>
      </c>
      <c r="BH459" s="283" t="str">
        <f>IF(F459="","",IF(分岐管理シート!H459=0,"error",""))</f>
        <v/>
      </c>
      <c r="BI459" s="284" t="str">
        <f>IF(F459="","",IF(分岐管理シート!I459=2,"","error"))</f>
        <v/>
      </c>
      <c r="BJ459" s="283" t="str">
        <f t="shared" si="67"/>
        <v/>
      </c>
      <c r="BK459" s="283" t="str">
        <f t="shared" si="68"/>
        <v/>
      </c>
      <c r="BL459" s="283" t="str">
        <f>IF(F459="","",IF(AND(分岐管理シート!D459=1,分岐管理シート!K459=1),"","error"))</f>
        <v/>
      </c>
      <c r="BM459" s="281" t="str">
        <f>IF(F459="","",IF(分岐管理シート!L459=2,"","error"))</f>
        <v/>
      </c>
      <c r="BN459" s="283" t="str">
        <f>IF(F459="","",IF(分岐管理シート!M459&lt;1,"error",""))</f>
        <v/>
      </c>
      <c r="BO459" s="283" t="str">
        <f>IF(F459="","",IF(AND(D459="R7_補正",分岐管理シート!M459&lt;12,分岐管理シート!M459&gt;0),"","error"))</f>
        <v/>
      </c>
      <c r="BP459" s="283" t="str">
        <f>IF(AND(分岐管理シート!M459&lt;&gt;1,SUM(分岐管理シート!N459:P459)&gt;0),"error","")</f>
        <v/>
      </c>
      <c r="BQ459" s="282" t="str">
        <f>IF(OR(AND(分岐管理シート!N459=0,OR(分岐管理シート!O459&lt;&gt;0,分岐管理シート!P459&lt;&gt;0)),AND(分岐管理シート!O459=0,分岐管理シート!P459&lt;&gt;0)),"error","")</f>
        <v/>
      </c>
      <c r="BR459" s="285" t="str" cm="1">
        <f t="array" ref="BR459">IF(SUMPRODUCT(COUNTIF(N459:P459,N459:P459))&gt;COUNTA(N459:P459),"error","")</f>
        <v/>
      </c>
      <c r="BS459" s="283" t="str">
        <f t="shared" si="69"/>
        <v/>
      </c>
      <c r="BT459" s="283" t="str">
        <f t="shared" si="70"/>
        <v/>
      </c>
      <c r="BU459" s="283" t="str">
        <f t="shared" si="71"/>
        <v/>
      </c>
      <c r="BV459" s="283" t="str">
        <f t="shared" si="72"/>
        <v/>
      </c>
      <c r="BW459" s="283" t="str">
        <f t="shared" ref="BW459:BW472" si="75">IF(F458="","",IF(R458&lt;Z458,"error",""))</f>
        <v/>
      </c>
      <c r="BX459" s="283" t="str">
        <f t="shared" si="73"/>
        <v/>
      </c>
      <c r="BY459" s="283" t="str">
        <f>IF(F459="","",IF(PRODUCT(分岐管理シート!AB459:'分岐管理シート'!AE459)=0,"error",""))</f>
        <v/>
      </c>
      <c r="BZ459" s="278" t="str">
        <f>IF(F459="","",IF(AND(AE459="○",分岐管理シート!AF459=0),"error",""))</f>
        <v/>
      </c>
      <c r="CA459" s="283" t="str">
        <f>IF(F459="","",IF(AND(分岐管理シート!AE459&lt;2,実施計画様式!AF459&lt;&gt;""),"error",""))</f>
        <v/>
      </c>
      <c r="CB459" s="282" t="str">
        <f>IF(F459="","",IF(AND(分岐管理シート!D459=1,分岐管理シート!AG459&gt;0,分岐管理シート!AG459&lt;24),"","error"))</f>
        <v/>
      </c>
      <c r="CC459" s="283"/>
      <c r="CD459" s="283" t="str">
        <f>IF(F459="","",IF(OR(分岐管理シート!AI459&lt;14,分岐管理シート!AI459&gt;25,分岐管理シート!AI459&gt;分岐管理シート!AJ459,分岐管理シート!AI459&gt;分岐管理シート!AK459),"error",""))</f>
        <v/>
      </c>
      <c r="CE459" s="283" t="str">
        <f>IF(F459="","",IF(OR(分岐管理シート!AJ459&lt;14,分岐管理シート!AJ459&gt;25,分岐管理シート!AJ459&lt;分岐管理シート!AI459,分岐管理シート!AJ459&gt;分岐管理シート!AK459),"error",""))</f>
        <v/>
      </c>
      <c r="CF459" s="282" t="str">
        <f>IF(F459="","",IF(OR(分岐管理シート!AK459&lt;14,分岐管理シート!AK459&gt;26,分岐管理シート!AK459&lt;分岐管理シート!AI459,分岐管理シート!AK459&lt;分岐管理シート!AJ459),"error",""))</f>
        <v/>
      </c>
      <c r="CG459" s="283" t="str">
        <f>IF(F459="","",IF(AND(AD459="－",分岐管理シート!AK459&gt;25),"error",""))</f>
        <v/>
      </c>
      <c r="CH459" s="283"/>
      <c r="CI459" s="278" t="str">
        <f>IF(F459="","",IF(分岐管理シート!AM459&lt;1,"error",""))</f>
        <v/>
      </c>
      <c r="CJ459" s="283" t="str">
        <f>IF(F459="","",IF(分岐管理シート!AN459&lt;1,"error",""))</f>
        <v/>
      </c>
      <c r="CK459" s="287" t="str">
        <f t="shared" si="74"/>
        <v/>
      </c>
      <c r="CL459" s="283" t="str">
        <f>IF(F459="","",IF(AND(SUM(分岐管理シート!AO459:AR459)&gt;180,分岐管理シート!AS459&lt;1),"error",""))</f>
        <v/>
      </c>
      <c r="CM459" s="283" t="str">
        <f>IF(F459="","",IF(AND(分岐管理シート!D459=1,分岐管理シート!BB459&gt;0,分岐管理シート!BB459&lt;7),"","error"))</f>
        <v/>
      </c>
      <c r="CN459" s="286"/>
      <c r="CO459" s="283" t="str">
        <f>IF(分岐管理シート!BP459=0,"","error")</f>
        <v/>
      </c>
      <c r="CP459" s="340" t="str">
        <f>IF(AND(F459="",SUM(分岐管理シート!D459:BB459)&gt;0),"error","")</f>
        <v/>
      </c>
    </row>
    <row r="460" spans="1:94" ht="55.05" customHeight="1">
      <c r="A460" s="29"/>
      <c r="B460" s="30"/>
      <c r="C460" s="130">
        <v>388</v>
      </c>
      <c r="D460" s="386"/>
      <c r="E460" s="386"/>
      <c r="F460" s="174"/>
      <c r="G460" s="174"/>
      <c r="H460" s="173"/>
      <c r="I460" s="174"/>
      <c r="J460" s="173"/>
      <c r="K460" s="174"/>
      <c r="L460" s="174"/>
      <c r="M460" s="174"/>
      <c r="N460" s="387"/>
      <c r="O460" s="174"/>
      <c r="P460" s="398"/>
      <c r="Q460" s="388"/>
      <c r="R460" s="389">
        <f t="shared" si="66"/>
        <v>0</v>
      </c>
      <c r="S460" s="390">
        <f t="shared" ref="S460:S468" si="76">T460</f>
        <v>0</v>
      </c>
      <c r="T460" s="391"/>
      <c r="U460" s="458"/>
      <c r="V460" s="458"/>
      <c r="W460" s="458"/>
      <c r="X460" s="458"/>
      <c r="Y460" s="391"/>
      <c r="Z460" s="391"/>
      <c r="AA460" s="173"/>
      <c r="AB460" s="174"/>
      <c r="AC460" s="392"/>
      <c r="AD460" s="392"/>
      <c r="AE460" s="392"/>
      <c r="AF460" s="393"/>
      <c r="AG460" s="393"/>
      <c r="AH460" s="393"/>
      <c r="AI460" s="173"/>
      <c r="AJ460" s="173"/>
      <c r="AK460" s="173"/>
      <c r="AL460" s="394"/>
      <c r="AM460" s="173"/>
      <c r="AN460" s="173"/>
      <c r="AO460" s="414"/>
      <c r="AP460" s="174"/>
      <c r="AQ460" s="174"/>
      <c r="AR460" s="174"/>
      <c r="AS460" s="395"/>
      <c r="AT460" s="396"/>
      <c r="AU460" s="396"/>
      <c r="AV460" s="396"/>
      <c r="AW460" s="396"/>
      <c r="AX460" s="396"/>
      <c r="AY460" s="396"/>
      <c r="AZ460" s="396"/>
      <c r="BA460" s="396"/>
      <c r="BB460" s="397"/>
      <c r="BC460" s="395"/>
      <c r="BD460" s="395"/>
      <c r="BE460" s="281" t="str">
        <f>IF(F460="","",IF(分岐管理シート!D460=1,"","error"))</f>
        <v/>
      </c>
      <c r="BF460" s="282" t="str">
        <f>IF(F460="","",IF(分岐管理シート!E460&gt;0,"","error"))</f>
        <v/>
      </c>
      <c r="BG460" s="283" t="str">
        <f>IF(F460="","",IF(分岐管理シート!G460=0,"error",""))</f>
        <v/>
      </c>
      <c r="BH460" s="283" t="str">
        <f>IF(F460="","",IF(分岐管理シート!H460=0,"error",""))</f>
        <v/>
      </c>
      <c r="BI460" s="284" t="str">
        <f>IF(F460="","",IF(分岐管理シート!I460=2,"","error"))</f>
        <v/>
      </c>
      <c r="BJ460" s="283" t="str">
        <f t="shared" si="67"/>
        <v/>
      </c>
      <c r="BK460" s="283" t="str">
        <f t="shared" si="68"/>
        <v/>
      </c>
      <c r="BL460" s="283" t="str">
        <f>IF(F460="","",IF(AND(分岐管理シート!D460=1,分岐管理シート!K460=1),"","error"))</f>
        <v/>
      </c>
      <c r="BM460" s="281" t="str">
        <f>IF(F460="","",IF(分岐管理シート!L460=2,"","error"))</f>
        <v/>
      </c>
      <c r="BN460" s="283" t="str">
        <f>IF(F460="","",IF(分岐管理シート!M460&lt;1,"error",""))</f>
        <v/>
      </c>
      <c r="BO460" s="283" t="str">
        <f>IF(F460="","",IF(AND(D460="R7_補正",分岐管理シート!M460&lt;12,分岐管理シート!M460&gt;0),"","error"))</f>
        <v/>
      </c>
      <c r="BP460" s="283" t="str">
        <f>IF(AND(分岐管理シート!M460&lt;&gt;1,SUM(分岐管理シート!N460:P460)&gt;0),"error","")</f>
        <v/>
      </c>
      <c r="BQ460" s="282" t="str">
        <f>IF(OR(AND(分岐管理シート!N460=0,OR(分岐管理シート!O460&lt;&gt;0,分岐管理シート!P460&lt;&gt;0)),AND(分岐管理シート!O460=0,分岐管理シート!P460&lt;&gt;0)),"error","")</f>
        <v/>
      </c>
      <c r="BR460" s="285" t="str" cm="1">
        <f t="array" ref="BR460">IF(SUMPRODUCT(COUNTIF(N460:P460,N460:P460))&gt;COUNTA(N460:P460),"error","")</f>
        <v/>
      </c>
      <c r="BS460" s="283" t="str">
        <f t="shared" si="69"/>
        <v/>
      </c>
      <c r="BT460" s="283" t="str">
        <f t="shared" si="70"/>
        <v/>
      </c>
      <c r="BU460" s="283" t="str">
        <f t="shared" si="71"/>
        <v/>
      </c>
      <c r="BV460" s="283" t="str">
        <f t="shared" si="72"/>
        <v/>
      </c>
      <c r="BW460" s="283" t="str">
        <f t="shared" si="75"/>
        <v/>
      </c>
      <c r="BX460" s="283" t="str">
        <f t="shared" si="73"/>
        <v/>
      </c>
      <c r="BY460" s="283" t="str">
        <f>IF(F460="","",IF(PRODUCT(分岐管理シート!AB460:'分岐管理シート'!AE460)=0,"error",""))</f>
        <v/>
      </c>
      <c r="BZ460" s="278" t="str">
        <f>IF(F460="","",IF(AND(AE460="○",分岐管理シート!AF460=0),"error",""))</f>
        <v/>
      </c>
      <c r="CA460" s="283" t="str">
        <f>IF(F460="","",IF(AND(分岐管理シート!AE460&lt;2,実施計画様式!AF460&lt;&gt;""),"error",""))</f>
        <v/>
      </c>
      <c r="CB460" s="282" t="str">
        <f>IF(F460="","",IF(AND(分岐管理シート!D460=1,分岐管理シート!AG460&gt;0,分岐管理シート!AG460&lt;24),"","error"))</f>
        <v/>
      </c>
      <c r="CC460" s="283"/>
      <c r="CD460" s="283" t="str">
        <f>IF(F460="","",IF(OR(分岐管理シート!AI460&lt;14,分岐管理シート!AI460&gt;25,分岐管理シート!AI460&gt;分岐管理シート!AJ460,分岐管理シート!AI460&gt;分岐管理シート!AK460),"error",""))</f>
        <v/>
      </c>
      <c r="CE460" s="283" t="str">
        <f>IF(F460="","",IF(OR(分岐管理シート!AJ460&lt;14,分岐管理シート!AJ460&gt;25,分岐管理シート!AJ460&lt;分岐管理シート!AI460,分岐管理シート!AJ460&gt;分岐管理シート!AK460),"error",""))</f>
        <v/>
      </c>
      <c r="CF460" s="282" t="str">
        <f>IF(F460="","",IF(OR(分岐管理シート!AK460&lt;14,分岐管理シート!AK460&gt;26,分岐管理シート!AK460&lt;分岐管理シート!AI460,分岐管理シート!AK460&lt;分岐管理シート!AJ460),"error",""))</f>
        <v/>
      </c>
      <c r="CG460" s="283" t="str">
        <f>IF(F460="","",IF(AND(AD460="－",分岐管理シート!AK460&gt;25),"error",""))</f>
        <v/>
      </c>
      <c r="CH460" s="283"/>
      <c r="CI460" s="278" t="str">
        <f>IF(F460="","",IF(分岐管理シート!AM460&lt;1,"error",""))</f>
        <v/>
      </c>
      <c r="CJ460" s="283" t="str">
        <f>IF(F460="","",IF(分岐管理シート!AN460&lt;1,"error",""))</f>
        <v/>
      </c>
      <c r="CK460" s="287" t="str">
        <f t="shared" si="74"/>
        <v/>
      </c>
      <c r="CL460" s="283" t="str">
        <f>IF(F460="","",IF(AND(SUM(分岐管理シート!AO460:AR460)&gt;180,分岐管理シート!AS460&lt;1),"error",""))</f>
        <v/>
      </c>
      <c r="CM460" s="283" t="str">
        <f>IF(F460="","",IF(AND(分岐管理シート!D460=1,分岐管理シート!BB460&gt;0,分岐管理シート!BB460&lt;7),"","error"))</f>
        <v/>
      </c>
      <c r="CN460" s="286"/>
      <c r="CO460" s="283" t="str">
        <f>IF(分岐管理シート!BP460=0,"","error")</f>
        <v/>
      </c>
      <c r="CP460" s="340" t="str">
        <f>IF(AND(F460="",SUM(分岐管理シート!D460:BB460)&gt;0),"error","")</f>
        <v/>
      </c>
    </row>
    <row r="461" spans="1:94" ht="55.05" customHeight="1">
      <c r="A461" s="29"/>
      <c r="B461" s="30"/>
      <c r="C461" s="130">
        <v>389</v>
      </c>
      <c r="D461" s="386"/>
      <c r="E461" s="386"/>
      <c r="F461" s="174"/>
      <c r="G461" s="174"/>
      <c r="H461" s="173"/>
      <c r="I461" s="174"/>
      <c r="J461" s="173"/>
      <c r="K461" s="174"/>
      <c r="L461" s="174"/>
      <c r="M461" s="174"/>
      <c r="N461" s="387"/>
      <c r="O461" s="174"/>
      <c r="P461" s="174"/>
      <c r="Q461" s="388"/>
      <c r="R461" s="389">
        <f t="shared" si="66"/>
        <v>0</v>
      </c>
      <c r="S461" s="390">
        <f t="shared" si="76"/>
        <v>0</v>
      </c>
      <c r="T461" s="391"/>
      <c r="U461" s="458"/>
      <c r="V461" s="458"/>
      <c r="W461" s="458"/>
      <c r="X461" s="458"/>
      <c r="Y461" s="391"/>
      <c r="Z461" s="391"/>
      <c r="AA461" s="173"/>
      <c r="AB461" s="174"/>
      <c r="AC461" s="392"/>
      <c r="AD461" s="392"/>
      <c r="AE461" s="392"/>
      <c r="AF461" s="393"/>
      <c r="AG461" s="393"/>
      <c r="AH461" s="393"/>
      <c r="AI461" s="173"/>
      <c r="AJ461" s="173"/>
      <c r="AK461" s="173"/>
      <c r="AL461" s="394"/>
      <c r="AM461" s="173"/>
      <c r="AN461" s="173"/>
      <c r="AO461" s="414"/>
      <c r="AP461" s="174"/>
      <c r="AQ461" s="174"/>
      <c r="AR461" s="174"/>
      <c r="AS461" s="395"/>
      <c r="AT461" s="396"/>
      <c r="AU461" s="396"/>
      <c r="AV461" s="396"/>
      <c r="AW461" s="396"/>
      <c r="AX461" s="396"/>
      <c r="AY461" s="396"/>
      <c r="AZ461" s="396"/>
      <c r="BA461" s="396"/>
      <c r="BB461" s="397"/>
      <c r="BC461" s="395"/>
      <c r="BD461" s="395"/>
      <c r="BE461" s="281" t="str">
        <f>IF(F461="","",IF(分岐管理シート!D461=1,"","error"))</f>
        <v/>
      </c>
      <c r="BF461" s="282" t="str">
        <f>IF(F461="","",IF(分岐管理シート!E461&gt;0,"","error"))</f>
        <v/>
      </c>
      <c r="BG461" s="283" t="str">
        <f>IF(F461="","",IF(分岐管理シート!G461=0,"error",""))</f>
        <v/>
      </c>
      <c r="BH461" s="283" t="str">
        <f>IF(F461="","",IF(分岐管理シート!H461=0,"error",""))</f>
        <v/>
      </c>
      <c r="BI461" s="284" t="str">
        <f>IF(F461="","",IF(分岐管理シート!I461=2,"","error"))</f>
        <v/>
      </c>
      <c r="BJ461" s="283" t="str">
        <f t="shared" si="67"/>
        <v/>
      </c>
      <c r="BK461" s="283" t="str">
        <f t="shared" si="68"/>
        <v/>
      </c>
      <c r="BL461" s="283" t="str">
        <f>IF(F461="","",IF(AND(分岐管理シート!D461=1,分岐管理シート!K461=1),"","error"))</f>
        <v/>
      </c>
      <c r="BM461" s="281" t="str">
        <f>IF(F461="","",IF(分岐管理シート!L461=2,"","error"))</f>
        <v/>
      </c>
      <c r="BN461" s="283" t="str">
        <f>IF(F461="","",IF(分岐管理シート!M461&lt;1,"error",""))</f>
        <v/>
      </c>
      <c r="BO461" s="283" t="str">
        <f>IF(F461="","",IF(AND(D461="R7_補正",分岐管理シート!M461&lt;12,分岐管理シート!M461&gt;0),"","error"))</f>
        <v/>
      </c>
      <c r="BP461" s="283" t="str">
        <f>IF(AND(分岐管理シート!M461&lt;&gt;1,SUM(分岐管理シート!N461:P461)&gt;0),"error","")</f>
        <v/>
      </c>
      <c r="BQ461" s="282" t="str">
        <f>IF(OR(AND(分岐管理シート!N461=0,OR(分岐管理シート!O461&lt;&gt;0,分岐管理シート!P461&lt;&gt;0)),AND(分岐管理シート!O461=0,分岐管理シート!P461&lt;&gt;0)),"error","")</f>
        <v/>
      </c>
      <c r="BR461" s="285" t="str" cm="1">
        <f t="array" ref="BR461">IF(SUMPRODUCT(COUNTIF(N461:P461,N461:P461))&gt;COUNTA(N461:P461),"error","")</f>
        <v/>
      </c>
      <c r="BS461" s="283" t="str">
        <f t="shared" si="69"/>
        <v/>
      </c>
      <c r="BT461" s="283" t="str">
        <f t="shared" si="70"/>
        <v/>
      </c>
      <c r="BU461" s="283" t="str">
        <f t="shared" si="71"/>
        <v/>
      </c>
      <c r="BV461" s="283" t="str">
        <f t="shared" si="72"/>
        <v/>
      </c>
      <c r="BW461" s="283" t="str">
        <f t="shared" si="75"/>
        <v/>
      </c>
      <c r="BX461" s="283" t="str">
        <f t="shared" si="73"/>
        <v/>
      </c>
      <c r="BY461" s="283" t="str">
        <f>IF(F461="","",IF(PRODUCT(分岐管理シート!AB461:'分岐管理シート'!AE461)=0,"error",""))</f>
        <v/>
      </c>
      <c r="BZ461" s="278" t="str">
        <f>IF(F461="","",IF(AND(AE461="○",分岐管理シート!AF461=0),"error",""))</f>
        <v/>
      </c>
      <c r="CA461" s="283" t="str">
        <f>IF(F461="","",IF(AND(分岐管理シート!AE461&lt;2,実施計画様式!AF461&lt;&gt;""),"error",""))</f>
        <v/>
      </c>
      <c r="CB461" s="282" t="str">
        <f>IF(F461="","",IF(AND(分岐管理シート!D461=1,分岐管理シート!AG461&gt;0,分岐管理シート!AG461&lt;24),"","error"))</f>
        <v/>
      </c>
      <c r="CC461" s="283"/>
      <c r="CD461" s="283" t="str">
        <f>IF(F461="","",IF(OR(分岐管理シート!AI461&lt;14,分岐管理シート!AI461&gt;25,分岐管理シート!AI461&gt;分岐管理シート!AJ461,分岐管理シート!AI461&gt;分岐管理シート!AK461),"error",""))</f>
        <v/>
      </c>
      <c r="CE461" s="283" t="str">
        <f>IF(F461="","",IF(OR(分岐管理シート!AJ461&lt;14,分岐管理シート!AJ461&gt;25,分岐管理シート!AJ461&lt;分岐管理シート!AI461,分岐管理シート!AJ461&gt;分岐管理シート!AK461),"error",""))</f>
        <v/>
      </c>
      <c r="CF461" s="282" t="str">
        <f>IF(F461="","",IF(OR(分岐管理シート!AK461&lt;14,分岐管理シート!AK461&gt;26,分岐管理シート!AK461&lt;分岐管理シート!AI461,分岐管理シート!AK461&lt;分岐管理シート!AJ461),"error",""))</f>
        <v/>
      </c>
      <c r="CG461" s="283" t="str">
        <f>IF(F461="","",IF(AND(AD461="－",分岐管理シート!AK461&gt;25),"error",""))</f>
        <v/>
      </c>
      <c r="CH461" s="283"/>
      <c r="CI461" s="278" t="str">
        <f>IF(F461="","",IF(分岐管理シート!AM461&lt;1,"error",""))</f>
        <v/>
      </c>
      <c r="CJ461" s="283" t="str">
        <f>IF(F461="","",IF(分岐管理シート!AN461&lt;1,"error",""))</f>
        <v/>
      </c>
      <c r="CK461" s="287" t="str">
        <f t="shared" si="74"/>
        <v/>
      </c>
      <c r="CL461" s="283" t="str">
        <f>IF(F461="","",IF(AND(SUM(分岐管理シート!AO461:AR461)&gt;180,分岐管理シート!AS461&lt;1),"error",""))</f>
        <v/>
      </c>
      <c r="CM461" s="283" t="str">
        <f>IF(F461="","",IF(AND(分岐管理シート!D461=1,分岐管理シート!BB461&gt;0,分岐管理シート!BB461&lt;7),"","error"))</f>
        <v/>
      </c>
      <c r="CN461" s="286"/>
      <c r="CO461" s="283" t="str">
        <f>IF(分岐管理シート!BP461=0,"","error")</f>
        <v/>
      </c>
      <c r="CP461" s="340" t="str">
        <f>IF(AND(F461="",SUM(分岐管理シート!D461:BB461)&gt;0),"error","")</f>
        <v/>
      </c>
    </row>
    <row r="462" spans="1:94" ht="55.05" customHeight="1">
      <c r="A462" s="29"/>
      <c r="B462" s="30"/>
      <c r="C462" s="130">
        <v>390</v>
      </c>
      <c r="D462" s="386"/>
      <c r="E462" s="386"/>
      <c r="F462" s="174"/>
      <c r="G462" s="174"/>
      <c r="H462" s="173"/>
      <c r="I462" s="174"/>
      <c r="J462" s="173"/>
      <c r="K462" s="174"/>
      <c r="L462" s="174"/>
      <c r="M462" s="174"/>
      <c r="N462" s="387"/>
      <c r="O462" s="174"/>
      <c r="P462" s="174"/>
      <c r="Q462" s="388"/>
      <c r="R462" s="389">
        <f t="shared" si="66"/>
        <v>0</v>
      </c>
      <c r="S462" s="390">
        <f t="shared" si="76"/>
        <v>0</v>
      </c>
      <c r="T462" s="391"/>
      <c r="U462" s="458"/>
      <c r="V462" s="458"/>
      <c r="W462" s="458"/>
      <c r="X462" s="458"/>
      <c r="Y462" s="391"/>
      <c r="Z462" s="391"/>
      <c r="AA462" s="173"/>
      <c r="AB462" s="174"/>
      <c r="AC462" s="392"/>
      <c r="AD462" s="392"/>
      <c r="AE462" s="392"/>
      <c r="AF462" s="393"/>
      <c r="AG462" s="393"/>
      <c r="AH462" s="393"/>
      <c r="AI462" s="173"/>
      <c r="AJ462" s="173"/>
      <c r="AK462" s="173"/>
      <c r="AL462" s="394"/>
      <c r="AM462" s="173"/>
      <c r="AN462" s="173"/>
      <c r="AO462" s="414"/>
      <c r="AP462" s="174"/>
      <c r="AQ462" s="174"/>
      <c r="AR462" s="174"/>
      <c r="AS462" s="395"/>
      <c r="AT462" s="396"/>
      <c r="AU462" s="396"/>
      <c r="AV462" s="396"/>
      <c r="AW462" s="396"/>
      <c r="AX462" s="396"/>
      <c r="AY462" s="396"/>
      <c r="AZ462" s="396"/>
      <c r="BA462" s="396"/>
      <c r="BB462" s="397"/>
      <c r="BC462" s="395"/>
      <c r="BD462" s="395"/>
      <c r="BE462" s="281" t="str">
        <f>IF(F462="","",IF(分岐管理シート!D462=1,"","error"))</f>
        <v/>
      </c>
      <c r="BF462" s="282" t="str">
        <f>IF(F462="","",IF(分岐管理シート!E462&gt;0,"","error"))</f>
        <v/>
      </c>
      <c r="BG462" s="283" t="str">
        <f>IF(F462="","",IF(分岐管理シート!G462=0,"error",""))</f>
        <v/>
      </c>
      <c r="BH462" s="283" t="str">
        <f>IF(F462="","",IF(分岐管理シート!H462=0,"error",""))</f>
        <v/>
      </c>
      <c r="BI462" s="284" t="str">
        <f>IF(F462="","",IF(分岐管理シート!I462=2,"","error"))</f>
        <v/>
      </c>
      <c r="BJ462" s="283" t="str">
        <f t="shared" si="67"/>
        <v/>
      </c>
      <c r="BK462" s="283" t="str">
        <f t="shared" si="68"/>
        <v/>
      </c>
      <c r="BL462" s="283" t="str">
        <f>IF(F462="","",IF(AND(分岐管理シート!D462=1,分岐管理シート!K462=1),"","error"))</f>
        <v/>
      </c>
      <c r="BM462" s="281" t="str">
        <f>IF(F462="","",IF(分岐管理シート!L462=2,"","error"))</f>
        <v/>
      </c>
      <c r="BN462" s="283" t="str">
        <f>IF(F462="","",IF(分岐管理シート!M462&lt;1,"error",""))</f>
        <v/>
      </c>
      <c r="BO462" s="283" t="str">
        <f>IF(F462="","",IF(AND(D462="R7_補正",分岐管理シート!M462&lt;12,分岐管理シート!M462&gt;0),"","error"))</f>
        <v/>
      </c>
      <c r="BP462" s="283" t="str">
        <f>IF(AND(分岐管理シート!M462&lt;&gt;1,SUM(分岐管理シート!N462:P462)&gt;0),"error","")</f>
        <v/>
      </c>
      <c r="BQ462" s="282" t="str">
        <f>IF(OR(AND(分岐管理シート!N462=0,OR(分岐管理シート!O462&lt;&gt;0,分岐管理シート!P462&lt;&gt;0)),AND(分岐管理シート!O462=0,分岐管理シート!P462&lt;&gt;0)),"error","")</f>
        <v/>
      </c>
      <c r="BR462" s="285" t="str" cm="1">
        <f t="array" ref="BR462">IF(SUMPRODUCT(COUNTIF(N462:P462,N462:P462))&gt;COUNTA(N462:P462),"error","")</f>
        <v/>
      </c>
      <c r="BS462" s="283" t="str">
        <f t="shared" si="69"/>
        <v/>
      </c>
      <c r="BT462" s="283" t="str">
        <f t="shared" si="70"/>
        <v/>
      </c>
      <c r="BU462" s="283" t="str">
        <f t="shared" si="71"/>
        <v/>
      </c>
      <c r="BV462" s="283" t="str">
        <f t="shared" si="72"/>
        <v/>
      </c>
      <c r="BW462" s="283" t="str">
        <f t="shared" si="75"/>
        <v/>
      </c>
      <c r="BX462" s="283" t="str">
        <f t="shared" si="73"/>
        <v/>
      </c>
      <c r="BY462" s="283" t="str">
        <f>IF(F462="","",IF(PRODUCT(分岐管理シート!AB462:'分岐管理シート'!AE462)=0,"error",""))</f>
        <v/>
      </c>
      <c r="BZ462" s="278" t="str">
        <f>IF(F462="","",IF(AND(AE462="○",分岐管理シート!AF462=0),"error",""))</f>
        <v/>
      </c>
      <c r="CA462" s="283" t="str">
        <f>IF(F462="","",IF(AND(分岐管理シート!AE462&lt;2,実施計画様式!AF462&lt;&gt;""),"error",""))</f>
        <v/>
      </c>
      <c r="CB462" s="282" t="str">
        <f>IF(F462="","",IF(AND(分岐管理シート!D462=1,分岐管理シート!AG462&gt;0,分岐管理シート!AG462&lt;24),"","error"))</f>
        <v/>
      </c>
      <c r="CC462" s="283"/>
      <c r="CD462" s="283" t="str">
        <f>IF(F462="","",IF(OR(分岐管理シート!AI462&lt;14,分岐管理シート!AI462&gt;25,分岐管理シート!AI462&gt;分岐管理シート!AJ462,分岐管理シート!AI462&gt;分岐管理シート!AK462),"error",""))</f>
        <v/>
      </c>
      <c r="CE462" s="283" t="str">
        <f>IF(F462="","",IF(OR(分岐管理シート!AJ462&lt;14,分岐管理シート!AJ462&gt;25,分岐管理シート!AJ462&lt;分岐管理シート!AI462,分岐管理シート!AJ462&gt;分岐管理シート!AK462),"error",""))</f>
        <v/>
      </c>
      <c r="CF462" s="282" t="str">
        <f>IF(F462="","",IF(OR(分岐管理シート!AK462&lt;14,分岐管理シート!AK462&gt;26,分岐管理シート!AK462&lt;分岐管理シート!AI462,分岐管理シート!AK462&lt;分岐管理シート!AJ462),"error",""))</f>
        <v/>
      </c>
      <c r="CG462" s="283" t="str">
        <f>IF(F462="","",IF(AND(AD462="－",分岐管理シート!AK462&gt;25),"error",""))</f>
        <v/>
      </c>
      <c r="CH462" s="283"/>
      <c r="CI462" s="278" t="str">
        <f>IF(F462="","",IF(分岐管理シート!AM462&lt;1,"error",""))</f>
        <v/>
      </c>
      <c r="CJ462" s="283" t="str">
        <f>IF(F462="","",IF(分岐管理シート!AN462&lt;1,"error",""))</f>
        <v/>
      </c>
      <c r="CK462" s="287" t="str">
        <f t="shared" si="74"/>
        <v/>
      </c>
      <c r="CL462" s="283" t="str">
        <f>IF(F462="","",IF(AND(SUM(分岐管理シート!AO462:AR462)&gt;180,分岐管理シート!AS462&lt;1),"error",""))</f>
        <v/>
      </c>
      <c r="CM462" s="283" t="str">
        <f>IF(F462="","",IF(AND(分岐管理シート!D462=1,分岐管理シート!BB462&gt;0,分岐管理シート!BB462&lt;7),"","error"))</f>
        <v/>
      </c>
      <c r="CN462" s="286"/>
      <c r="CO462" s="283" t="str">
        <f>IF(分岐管理シート!BP462=0,"","error")</f>
        <v/>
      </c>
      <c r="CP462" s="340" t="str">
        <f>IF(AND(F462="",SUM(分岐管理シート!D462:BB462)&gt;0),"error","")</f>
        <v/>
      </c>
    </row>
    <row r="463" spans="1:94" ht="55.05" customHeight="1">
      <c r="A463" s="34"/>
      <c r="B463" s="30"/>
      <c r="C463" s="130">
        <v>391</v>
      </c>
      <c r="D463" s="386"/>
      <c r="E463" s="386"/>
      <c r="F463" s="174"/>
      <c r="G463" s="174"/>
      <c r="H463" s="173"/>
      <c r="I463" s="174"/>
      <c r="J463" s="173"/>
      <c r="K463" s="174"/>
      <c r="L463" s="174"/>
      <c r="M463" s="174"/>
      <c r="N463" s="387"/>
      <c r="O463" s="174"/>
      <c r="P463" s="398"/>
      <c r="Q463" s="388"/>
      <c r="R463" s="389">
        <f t="shared" si="66"/>
        <v>0</v>
      </c>
      <c r="S463" s="390">
        <f t="shared" si="76"/>
        <v>0</v>
      </c>
      <c r="T463" s="391"/>
      <c r="U463" s="458"/>
      <c r="V463" s="458"/>
      <c r="W463" s="458"/>
      <c r="X463" s="458"/>
      <c r="Y463" s="391"/>
      <c r="Z463" s="391"/>
      <c r="AA463" s="173"/>
      <c r="AB463" s="174"/>
      <c r="AC463" s="392"/>
      <c r="AD463" s="392"/>
      <c r="AE463" s="392"/>
      <c r="AF463" s="393"/>
      <c r="AG463" s="393"/>
      <c r="AH463" s="393"/>
      <c r="AI463" s="173"/>
      <c r="AJ463" s="173"/>
      <c r="AK463" s="173"/>
      <c r="AL463" s="394"/>
      <c r="AM463" s="173"/>
      <c r="AN463" s="173"/>
      <c r="AO463" s="414"/>
      <c r="AP463" s="174"/>
      <c r="AQ463" s="174"/>
      <c r="AR463" s="174"/>
      <c r="AS463" s="395"/>
      <c r="AT463" s="396"/>
      <c r="AU463" s="396"/>
      <c r="AV463" s="396"/>
      <c r="AW463" s="396"/>
      <c r="AX463" s="396"/>
      <c r="AY463" s="396"/>
      <c r="AZ463" s="396"/>
      <c r="BA463" s="396"/>
      <c r="BB463" s="397"/>
      <c r="BC463" s="395"/>
      <c r="BD463" s="395"/>
      <c r="BE463" s="281" t="str">
        <f>IF(F463="","",IF(分岐管理シート!D463=1,"","error"))</f>
        <v/>
      </c>
      <c r="BF463" s="282" t="str">
        <f>IF(F463="","",IF(分岐管理シート!E463&gt;0,"","error"))</f>
        <v/>
      </c>
      <c r="BG463" s="283" t="str">
        <f>IF(F463="","",IF(分岐管理シート!G463=0,"error",""))</f>
        <v/>
      </c>
      <c r="BH463" s="283" t="str">
        <f>IF(F463="","",IF(分岐管理シート!H463=0,"error",""))</f>
        <v/>
      </c>
      <c r="BI463" s="284" t="str">
        <f>IF(F463="","",IF(分岐管理シート!I463=2,"","error"))</f>
        <v/>
      </c>
      <c r="BJ463" s="283" t="str">
        <f t="shared" si="67"/>
        <v/>
      </c>
      <c r="BK463" s="283" t="str">
        <f t="shared" si="68"/>
        <v/>
      </c>
      <c r="BL463" s="283" t="str">
        <f>IF(F463="","",IF(AND(分岐管理シート!D463=1,分岐管理シート!K463=1),"","error"))</f>
        <v/>
      </c>
      <c r="BM463" s="281" t="str">
        <f>IF(F463="","",IF(分岐管理シート!L463=2,"","error"))</f>
        <v/>
      </c>
      <c r="BN463" s="283" t="str">
        <f>IF(F463="","",IF(分岐管理シート!M463&lt;1,"error",""))</f>
        <v/>
      </c>
      <c r="BO463" s="283" t="str">
        <f>IF(F463="","",IF(AND(D463="R7_補正",分岐管理シート!M463&lt;12,分岐管理シート!M463&gt;0),"","error"))</f>
        <v/>
      </c>
      <c r="BP463" s="283" t="str">
        <f>IF(AND(分岐管理シート!M463&lt;&gt;1,SUM(分岐管理シート!N463:P463)&gt;0),"error","")</f>
        <v/>
      </c>
      <c r="BQ463" s="282" t="str">
        <f>IF(OR(AND(分岐管理シート!N463=0,OR(分岐管理シート!O463&lt;&gt;0,分岐管理シート!P463&lt;&gt;0)),AND(分岐管理シート!O463=0,分岐管理シート!P463&lt;&gt;0)),"error","")</f>
        <v/>
      </c>
      <c r="BR463" s="285" t="str" cm="1">
        <f t="array" ref="BR463">IF(SUMPRODUCT(COUNTIF(N463:P463,N463:P463))&gt;COUNTA(N463:P463),"error","")</f>
        <v/>
      </c>
      <c r="BS463" s="283" t="str">
        <f t="shared" si="69"/>
        <v/>
      </c>
      <c r="BT463" s="283" t="str">
        <f t="shared" si="70"/>
        <v/>
      </c>
      <c r="BU463" s="283" t="str">
        <f t="shared" si="71"/>
        <v/>
      </c>
      <c r="BV463" s="283" t="str">
        <f t="shared" si="72"/>
        <v/>
      </c>
      <c r="BW463" s="283" t="str">
        <f t="shared" si="75"/>
        <v/>
      </c>
      <c r="BX463" s="283" t="str">
        <f t="shared" si="73"/>
        <v/>
      </c>
      <c r="BY463" s="283" t="str">
        <f>IF(F463="","",IF(PRODUCT(分岐管理シート!AB463:'分岐管理シート'!AE463)=0,"error",""))</f>
        <v/>
      </c>
      <c r="BZ463" s="278" t="str">
        <f>IF(F463="","",IF(AND(AE463="○",分岐管理シート!AF463=0),"error",""))</f>
        <v/>
      </c>
      <c r="CA463" s="283" t="str">
        <f>IF(F463="","",IF(AND(分岐管理シート!AE463&lt;2,実施計画様式!AF463&lt;&gt;""),"error",""))</f>
        <v/>
      </c>
      <c r="CB463" s="282" t="str">
        <f>IF(F463="","",IF(AND(分岐管理シート!D463=1,分岐管理シート!AG463&gt;0,分岐管理シート!AG463&lt;24),"","error"))</f>
        <v/>
      </c>
      <c r="CC463" s="283"/>
      <c r="CD463" s="283" t="str">
        <f>IF(F463="","",IF(OR(分岐管理シート!AI463&lt;14,分岐管理シート!AI463&gt;25,分岐管理シート!AI463&gt;分岐管理シート!AJ463,分岐管理シート!AI463&gt;分岐管理シート!AK463),"error",""))</f>
        <v/>
      </c>
      <c r="CE463" s="283" t="str">
        <f>IF(F463="","",IF(OR(分岐管理シート!AJ463&lt;14,分岐管理シート!AJ463&gt;25,分岐管理シート!AJ463&lt;分岐管理シート!AI463,分岐管理シート!AJ463&gt;分岐管理シート!AK463),"error",""))</f>
        <v/>
      </c>
      <c r="CF463" s="282" t="str">
        <f>IF(F463="","",IF(OR(分岐管理シート!AK463&lt;14,分岐管理シート!AK463&gt;26,分岐管理シート!AK463&lt;分岐管理シート!AI463,分岐管理シート!AK463&lt;分岐管理シート!AJ463),"error",""))</f>
        <v/>
      </c>
      <c r="CG463" s="283" t="str">
        <f>IF(F463="","",IF(AND(AD463="－",分岐管理シート!AK463&gt;25),"error",""))</f>
        <v/>
      </c>
      <c r="CH463" s="283"/>
      <c r="CI463" s="278" t="str">
        <f>IF(F463="","",IF(分岐管理シート!AM463&lt;1,"error",""))</f>
        <v/>
      </c>
      <c r="CJ463" s="283" t="str">
        <f>IF(F463="","",IF(分岐管理シート!AN463&lt;1,"error",""))</f>
        <v/>
      </c>
      <c r="CK463" s="287" t="str">
        <f t="shared" si="74"/>
        <v/>
      </c>
      <c r="CL463" s="283" t="str">
        <f>IF(F463="","",IF(AND(SUM(分岐管理シート!AO463:AR463)&gt;180,分岐管理シート!AS463&lt;1),"error",""))</f>
        <v/>
      </c>
      <c r="CM463" s="283" t="str">
        <f>IF(F463="","",IF(AND(分岐管理シート!D463=1,分岐管理シート!BB463&gt;0,分岐管理シート!BB463&lt;7),"","error"))</f>
        <v/>
      </c>
      <c r="CN463" s="286"/>
      <c r="CO463" s="283" t="str">
        <f>IF(分岐管理シート!BP463=0,"","error")</f>
        <v/>
      </c>
      <c r="CP463" s="340" t="str">
        <f>IF(AND(F463="",SUM(分岐管理シート!D463:BB463)&gt;0),"error","")</f>
        <v/>
      </c>
    </row>
    <row r="464" spans="1:94" ht="55.05" customHeight="1">
      <c r="A464" s="34"/>
      <c r="B464" s="30"/>
      <c r="C464" s="130">
        <v>392</v>
      </c>
      <c r="D464" s="386"/>
      <c r="E464" s="386"/>
      <c r="F464" s="174"/>
      <c r="G464" s="174"/>
      <c r="H464" s="173"/>
      <c r="I464" s="174"/>
      <c r="J464" s="173"/>
      <c r="K464" s="174"/>
      <c r="L464" s="174"/>
      <c r="M464" s="174"/>
      <c r="N464" s="387"/>
      <c r="O464" s="174"/>
      <c r="P464" s="174"/>
      <c r="Q464" s="388"/>
      <c r="R464" s="389">
        <f t="shared" si="66"/>
        <v>0</v>
      </c>
      <c r="S464" s="390">
        <f t="shared" si="76"/>
        <v>0</v>
      </c>
      <c r="T464" s="391"/>
      <c r="U464" s="458"/>
      <c r="V464" s="458"/>
      <c r="W464" s="458"/>
      <c r="X464" s="458"/>
      <c r="Y464" s="391"/>
      <c r="Z464" s="391"/>
      <c r="AA464" s="173"/>
      <c r="AB464" s="174"/>
      <c r="AC464" s="392"/>
      <c r="AD464" s="392"/>
      <c r="AE464" s="392"/>
      <c r="AF464" s="393"/>
      <c r="AG464" s="393"/>
      <c r="AH464" s="393"/>
      <c r="AI464" s="173"/>
      <c r="AJ464" s="173"/>
      <c r="AK464" s="173"/>
      <c r="AL464" s="394"/>
      <c r="AM464" s="173"/>
      <c r="AN464" s="173"/>
      <c r="AO464" s="414"/>
      <c r="AP464" s="174"/>
      <c r="AQ464" s="174"/>
      <c r="AR464" s="174"/>
      <c r="AS464" s="395"/>
      <c r="AT464" s="396"/>
      <c r="AU464" s="396"/>
      <c r="AV464" s="396"/>
      <c r="AW464" s="396"/>
      <c r="AX464" s="396"/>
      <c r="AY464" s="396"/>
      <c r="AZ464" s="396"/>
      <c r="BA464" s="396"/>
      <c r="BB464" s="397"/>
      <c r="BC464" s="395"/>
      <c r="BD464" s="395"/>
      <c r="BE464" s="281" t="str">
        <f>IF(F464="","",IF(分岐管理シート!D464=1,"","error"))</f>
        <v/>
      </c>
      <c r="BF464" s="282" t="str">
        <f>IF(F464="","",IF(分岐管理シート!E464&gt;0,"","error"))</f>
        <v/>
      </c>
      <c r="BG464" s="283" t="str">
        <f>IF(F464="","",IF(分岐管理シート!G464=0,"error",""))</f>
        <v/>
      </c>
      <c r="BH464" s="283" t="str">
        <f>IF(F464="","",IF(分岐管理シート!H464=0,"error",""))</f>
        <v/>
      </c>
      <c r="BI464" s="284" t="str">
        <f>IF(F464="","",IF(分岐管理シート!I464=2,"","error"))</f>
        <v/>
      </c>
      <c r="BJ464" s="283" t="str">
        <f t="shared" si="67"/>
        <v/>
      </c>
      <c r="BK464" s="283" t="str">
        <f t="shared" si="68"/>
        <v/>
      </c>
      <c r="BL464" s="283" t="str">
        <f>IF(F464="","",IF(AND(分岐管理シート!D464=1,分岐管理シート!K464=1),"","error"))</f>
        <v/>
      </c>
      <c r="BM464" s="281" t="str">
        <f>IF(F464="","",IF(分岐管理シート!L464=2,"","error"))</f>
        <v/>
      </c>
      <c r="BN464" s="283" t="str">
        <f>IF(F464="","",IF(分岐管理シート!M464&lt;1,"error",""))</f>
        <v/>
      </c>
      <c r="BO464" s="283" t="str">
        <f>IF(F464="","",IF(AND(D464="R7_補正",分岐管理シート!M464&lt;12,分岐管理シート!M464&gt;0),"","error"))</f>
        <v/>
      </c>
      <c r="BP464" s="283" t="str">
        <f>IF(AND(分岐管理シート!M464&lt;&gt;1,SUM(分岐管理シート!N464:P464)&gt;0),"error","")</f>
        <v/>
      </c>
      <c r="BQ464" s="282" t="str">
        <f>IF(OR(AND(分岐管理シート!N464=0,OR(分岐管理シート!O464&lt;&gt;0,分岐管理シート!P464&lt;&gt;0)),AND(分岐管理シート!O464=0,分岐管理シート!P464&lt;&gt;0)),"error","")</f>
        <v/>
      </c>
      <c r="BR464" s="285" t="str" cm="1">
        <f t="array" ref="BR464">IF(SUMPRODUCT(COUNTIF(N464:P464,N464:P464))&gt;COUNTA(N464:P464),"error","")</f>
        <v/>
      </c>
      <c r="BS464" s="283" t="str">
        <f t="shared" si="69"/>
        <v/>
      </c>
      <c r="BT464" s="283" t="str">
        <f t="shared" si="70"/>
        <v/>
      </c>
      <c r="BU464" s="283" t="str">
        <f t="shared" si="71"/>
        <v/>
      </c>
      <c r="BV464" s="283" t="str">
        <f t="shared" si="72"/>
        <v/>
      </c>
      <c r="BW464" s="283" t="str">
        <f t="shared" si="75"/>
        <v/>
      </c>
      <c r="BX464" s="283" t="str">
        <f t="shared" si="73"/>
        <v/>
      </c>
      <c r="BY464" s="283" t="str">
        <f>IF(F464="","",IF(PRODUCT(分岐管理シート!AB464:'分岐管理シート'!AE464)=0,"error",""))</f>
        <v/>
      </c>
      <c r="BZ464" s="278" t="str">
        <f>IF(F464="","",IF(AND(AE464="○",分岐管理シート!AF464=0),"error",""))</f>
        <v/>
      </c>
      <c r="CA464" s="283" t="str">
        <f>IF(F464="","",IF(AND(分岐管理シート!AE464&lt;2,実施計画様式!AF464&lt;&gt;""),"error",""))</f>
        <v/>
      </c>
      <c r="CB464" s="282" t="str">
        <f>IF(F464="","",IF(AND(分岐管理シート!D464=1,分岐管理シート!AG464&gt;0,分岐管理シート!AG464&lt;24),"","error"))</f>
        <v/>
      </c>
      <c r="CC464" s="283"/>
      <c r="CD464" s="283" t="str">
        <f>IF(F464="","",IF(OR(分岐管理シート!AI464&lt;14,分岐管理シート!AI464&gt;25,分岐管理シート!AI464&gt;分岐管理シート!AJ464,分岐管理シート!AI464&gt;分岐管理シート!AK464),"error",""))</f>
        <v/>
      </c>
      <c r="CE464" s="283" t="str">
        <f>IF(F464="","",IF(OR(分岐管理シート!AJ464&lt;14,分岐管理シート!AJ464&gt;25,分岐管理シート!AJ464&lt;分岐管理シート!AI464,分岐管理シート!AJ464&gt;分岐管理シート!AK464),"error",""))</f>
        <v/>
      </c>
      <c r="CF464" s="282" t="str">
        <f>IF(F464="","",IF(OR(分岐管理シート!AK464&lt;14,分岐管理シート!AK464&gt;26,分岐管理シート!AK464&lt;分岐管理シート!AI464,分岐管理シート!AK464&lt;分岐管理シート!AJ464),"error",""))</f>
        <v/>
      </c>
      <c r="CG464" s="283" t="str">
        <f>IF(F464="","",IF(AND(AD464="－",分岐管理シート!AK464&gt;25),"error",""))</f>
        <v/>
      </c>
      <c r="CH464" s="283"/>
      <c r="CI464" s="278" t="str">
        <f>IF(F464="","",IF(分岐管理シート!AM464&lt;1,"error",""))</f>
        <v/>
      </c>
      <c r="CJ464" s="283" t="str">
        <f>IF(F464="","",IF(分岐管理シート!AN464&lt;1,"error",""))</f>
        <v/>
      </c>
      <c r="CK464" s="287" t="str">
        <f t="shared" si="74"/>
        <v/>
      </c>
      <c r="CL464" s="283" t="str">
        <f>IF(F464="","",IF(AND(SUM(分岐管理シート!AO464:AR464)&gt;180,分岐管理シート!AS464&lt;1),"error",""))</f>
        <v/>
      </c>
      <c r="CM464" s="283" t="str">
        <f>IF(F464="","",IF(AND(分岐管理シート!D464=1,分岐管理シート!BB464&gt;0,分岐管理シート!BB464&lt;7),"","error"))</f>
        <v/>
      </c>
      <c r="CN464" s="286"/>
      <c r="CO464" s="283" t="str">
        <f>IF(分岐管理シート!BP464=0,"","error")</f>
        <v/>
      </c>
      <c r="CP464" s="340" t="str">
        <f>IF(AND(F464="",SUM(分岐管理シート!D464:BB464)&gt;0),"error","")</f>
        <v/>
      </c>
    </row>
    <row r="465" spans="1:99" ht="55.05" customHeight="1">
      <c r="A465" s="34"/>
      <c r="B465" s="30"/>
      <c r="C465" s="130">
        <v>393</v>
      </c>
      <c r="D465" s="386"/>
      <c r="E465" s="386"/>
      <c r="F465" s="174"/>
      <c r="G465" s="174"/>
      <c r="H465" s="173"/>
      <c r="I465" s="174"/>
      <c r="J465" s="173"/>
      <c r="K465" s="174"/>
      <c r="L465" s="174"/>
      <c r="M465" s="174"/>
      <c r="N465" s="387"/>
      <c r="O465" s="174"/>
      <c r="P465" s="174"/>
      <c r="Q465" s="388"/>
      <c r="R465" s="389">
        <f t="shared" si="66"/>
        <v>0</v>
      </c>
      <c r="S465" s="390">
        <f t="shared" si="76"/>
        <v>0</v>
      </c>
      <c r="T465" s="391"/>
      <c r="U465" s="458"/>
      <c r="V465" s="458"/>
      <c r="W465" s="458"/>
      <c r="X465" s="458"/>
      <c r="Y465" s="391"/>
      <c r="Z465" s="391"/>
      <c r="AA465" s="173"/>
      <c r="AB465" s="174"/>
      <c r="AC465" s="392"/>
      <c r="AD465" s="392"/>
      <c r="AE465" s="392"/>
      <c r="AF465" s="393"/>
      <c r="AG465" s="393"/>
      <c r="AH465" s="393"/>
      <c r="AI465" s="173"/>
      <c r="AJ465" s="173"/>
      <c r="AK465" s="173"/>
      <c r="AL465" s="394"/>
      <c r="AM465" s="173"/>
      <c r="AN465" s="173"/>
      <c r="AO465" s="414"/>
      <c r="AP465" s="174"/>
      <c r="AQ465" s="174"/>
      <c r="AR465" s="174"/>
      <c r="AS465" s="395"/>
      <c r="AT465" s="396"/>
      <c r="AU465" s="396"/>
      <c r="AV465" s="396"/>
      <c r="AW465" s="396"/>
      <c r="AX465" s="396"/>
      <c r="AY465" s="396"/>
      <c r="AZ465" s="396"/>
      <c r="BA465" s="396"/>
      <c r="BB465" s="397"/>
      <c r="BC465" s="395"/>
      <c r="BD465" s="395"/>
      <c r="BE465" s="281" t="str">
        <f>IF(F465="","",IF(分岐管理シート!D465=1,"","error"))</f>
        <v/>
      </c>
      <c r="BF465" s="282" t="str">
        <f>IF(F465="","",IF(分岐管理シート!E465&gt;0,"","error"))</f>
        <v/>
      </c>
      <c r="BG465" s="283" t="str">
        <f>IF(F465="","",IF(分岐管理シート!G465=0,"error",""))</f>
        <v/>
      </c>
      <c r="BH465" s="283" t="str">
        <f>IF(F465="","",IF(分岐管理シート!H465=0,"error",""))</f>
        <v/>
      </c>
      <c r="BI465" s="284" t="str">
        <f>IF(F465="","",IF(分岐管理シート!I465=2,"","error"))</f>
        <v/>
      </c>
      <c r="BJ465" s="283" t="str">
        <f t="shared" si="67"/>
        <v/>
      </c>
      <c r="BK465" s="283" t="str">
        <f t="shared" si="68"/>
        <v/>
      </c>
      <c r="BL465" s="283" t="str">
        <f>IF(F465="","",IF(AND(分岐管理シート!D465=1,分岐管理シート!K465=1),"","error"))</f>
        <v/>
      </c>
      <c r="BM465" s="281" t="str">
        <f>IF(F465="","",IF(分岐管理シート!L465=2,"","error"))</f>
        <v/>
      </c>
      <c r="BN465" s="283" t="str">
        <f>IF(F465="","",IF(分岐管理シート!M465&lt;1,"error",""))</f>
        <v/>
      </c>
      <c r="BO465" s="283" t="str">
        <f>IF(F465="","",IF(AND(D465="R7_補正",分岐管理シート!M465&lt;12,分岐管理シート!M465&gt;0),"","error"))</f>
        <v/>
      </c>
      <c r="BP465" s="283" t="str">
        <f>IF(AND(分岐管理シート!M465&lt;&gt;1,SUM(分岐管理シート!N465:P465)&gt;0),"error","")</f>
        <v/>
      </c>
      <c r="BQ465" s="282" t="str">
        <f>IF(OR(AND(分岐管理シート!N465=0,OR(分岐管理シート!O465&lt;&gt;0,分岐管理シート!P465&lt;&gt;0)),AND(分岐管理シート!O465=0,分岐管理シート!P465&lt;&gt;0)),"error","")</f>
        <v/>
      </c>
      <c r="BR465" s="285" t="str" cm="1">
        <f t="array" ref="BR465">IF(SUMPRODUCT(COUNTIF(N465:P465,N465:P465))&gt;COUNTA(N465:P465),"error","")</f>
        <v/>
      </c>
      <c r="BS465" s="283" t="str">
        <f t="shared" si="69"/>
        <v/>
      </c>
      <c r="BT465" s="283" t="str">
        <f t="shared" si="70"/>
        <v/>
      </c>
      <c r="BU465" s="283" t="str">
        <f t="shared" si="71"/>
        <v/>
      </c>
      <c r="BV465" s="283" t="str">
        <f t="shared" si="72"/>
        <v/>
      </c>
      <c r="BW465" s="283" t="str">
        <f t="shared" si="75"/>
        <v/>
      </c>
      <c r="BX465" s="283" t="str">
        <f t="shared" si="73"/>
        <v/>
      </c>
      <c r="BY465" s="283" t="str">
        <f>IF(F465="","",IF(PRODUCT(分岐管理シート!AB465:'分岐管理シート'!AE465)=0,"error",""))</f>
        <v/>
      </c>
      <c r="BZ465" s="278" t="str">
        <f>IF(F465="","",IF(AND(AE465="○",分岐管理シート!AF465=0),"error",""))</f>
        <v/>
      </c>
      <c r="CA465" s="283" t="str">
        <f>IF(F465="","",IF(AND(分岐管理シート!AE465&lt;2,実施計画様式!AF465&lt;&gt;""),"error",""))</f>
        <v/>
      </c>
      <c r="CB465" s="282" t="str">
        <f>IF(F465="","",IF(AND(分岐管理シート!D465=1,分岐管理シート!AG465&gt;0,分岐管理シート!AG465&lt;24),"","error"))</f>
        <v/>
      </c>
      <c r="CC465" s="283"/>
      <c r="CD465" s="283" t="str">
        <f>IF(F465="","",IF(OR(分岐管理シート!AI465&lt;14,分岐管理シート!AI465&gt;25,分岐管理シート!AI465&gt;分岐管理シート!AJ465,分岐管理シート!AI465&gt;分岐管理シート!AK465),"error",""))</f>
        <v/>
      </c>
      <c r="CE465" s="283" t="str">
        <f>IF(F465="","",IF(OR(分岐管理シート!AJ465&lt;14,分岐管理シート!AJ465&gt;25,分岐管理シート!AJ465&lt;分岐管理シート!AI465,分岐管理シート!AJ465&gt;分岐管理シート!AK465),"error",""))</f>
        <v/>
      </c>
      <c r="CF465" s="282" t="str">
        <f>IF(F465="","",IF(OR(分岐管理シート!AK465&lt;14,分岐管理シート!AK465&gt;26,分岐管理シート!AK465&lt;分岐管理シート!AI465,分岐管理シート!AK465&lt;分岐管理シート!AJ465),"error",""))</f>
        <v/>
      </c>
      <c r="CG465" s="283" t="str">
        <f>IF(F465="","",IF(AND(AD465="－",分岐管理シート!AK465&gt;25),"error",""))</f>
        <v/>
      </c>
      <c r="CH465" s="283"/>
      <c r="CI465" s="278" t="str">
        <f>IF(F465="","",IF(分岐管理シート!AM465&lt;1,"error",""))</f>
        <v/>
      </c>
      <c r="CJ465" s="283" t="str">
        <f>IF(F465="","",IF(分岐管理シート!AN465&lt;1,"error",""))</f>
        <v/>
      </c>
      <c r="CK465" s="287" t="str">
        <f t="shared" si="74"/>
        <v/>
      </c>
      <c r="CL465" s="283" t="str">
        <f>IF(F465="","",IF(AND(SUM(分岐管理シート!AO465:AR465)&gt;180,分岐管理シート!AS465&lt;1),"error",""))</f>
        <v/>
      </c>
      <c r="CM465" s="283" t="str">
        <f>IF(F465="","",IF(AND(分岐管理シート!D465=1,分岐管理シート!BB465&gt;0,分岐管理シート!BB465&lt;7),"","error"))</f>
        <v/>
      </c>
      <c r="CN465" s="286"/>
      <c r="CO465" s="283" t="str">
        <f>IF(分岐管理シート!BP465=0,"","error")</f>
        <v/>
      </c>
      <c r="CP465" s="340" t="str">
        <f>IF(AND(F465="",SUM(分岐管理シート!D465:BB465)&gt;0),"error","")</f>
        <v/>
      </c>
    </row>
    <row r="466" spans="1:99" ht="55.05" customHeight="1">
      <c r="A466" s="34"/>
      <c r="B466" s="30"/>
      <c r="C466" s="130">
        <v>394</v>
      </c>
      <c r="D466" s="386"/>
      <c r="E466" s="386"/>
      <c r="F466" s="174"/>
      <c r="G466" s="174"/>
      <c r="H466" s="173"/>
      <c r="I466" s="174"/>
      <c r="J466" s="173"/>
      <c r="K466" s="174"/>
      <c r="L466" s="174"/>
      <c r="M466" s="174"/>
      <c r="N466" s="387"/>
      <c r="O466" s="174"/>
      <c r="P466" s="398"/>
      <c r="Q466" s="388"/>
      <c r="R466" s="389">
        <f t="shared" si="66"/>
        <v>0</v>
      </c>
      <c r="S466" s="390">
        <f t="shared" si="76"/>
        <v>0</v>
      </c>
      <c r="T466" s="391"/>
      <c r="U466" s="458"/>
      <c r="V466" s="458"/>
      <c r="W466" s="458"/>
      <c r="X466" s="458"/>
      <c r="Y466" s="391"/>
      <c r="Z466" s="391"/>
      <c r="AA466" s="173"/>
      <c r="AB466" s="174"/>
      <c r="AC466" s="392"/>
      <c r="AD466" s="392"/>
      <c r="AE466" s="392"/>
      <c r="AF466" s="393"/>
      <c r="AG466" s="393"/>
      <c r="AH466" s="393"/>
      <c r="AI466" s="173"/>
      <c r="AJ466" s="173"/>
      <c r="AK466" s="173"/>
      <c r="AL466" s="394"/>
      <c r="AM466" s="173"/>
      <c r="AN466" s="173"/>
      <c r="AO466" s="414"/>
      <c r="AP466" s="174"/>
      <c r="AQ466" s="174"/>
      <c r="AR466" s="174"/>
      <c r="AS466" s="395"/>
      <c r="AT466" s="396"/>
      <c r="AU466" s="396"/>
      <c r="AV466" s="396"/>
      <c r="AW466" s="396"/>
      <c r="AX466" s="396"/>
      <c r="AY466" s="396"/>
      <c r="AZ466" s="396"/>
      <c r="BA466" s="396"/>
      <c r="BB466" s="397"/>
      <c r="BC466" s="395"/>
      <c r="BD466" s="395"/>
      <c r="BE466" s="281" t="str">
        <f>IF(F466="","",IF(分岐管理シート!D466=1,"","error"))</f>
        <v/>
      </c>
      <c r="BF466" s="282" t="str">
        <f>IF(F466="","",IF(分岐管理シート!E466&gt;0,"","error"))</f>
        <v/>
      </c>
      <c r="BG466" s="283" t="str">
        <f>IF(F466="","",IF(分岐管理シート!G466=0,"error",""))</f>
        <v/>
      </c>
      <c r="BH466" s="283" t="str">
        <f>IF(F466="","",IF(分岐管理シート!H466=0,"error",""))</f>
        <v/>
      </c>
      <c r="BI466" s="284" t="str">
        <f>IF(F466="","",IF(分岐管理シート!I466=2,"","error"))</f>
        <v/>
      </c>
      <c r="BJ466" s="283" t="str">
        <f t="shared" si="67"/>
        <v/>
      </c>
      <c r="BK466" s="283" t="str">
        <f t="shared" si="68"/>
        <v/>
      </c>
      <c r="BL466" s="283" t="str">
        <f>IF(F466="","",IF(AND(分岐管理シート!D466=1,分岐管理シート!K466=1),"","error"))</f>
        <v/>
      </c>
      <c r="BM466" s="281" t="str">
        <f>IF(F466="","",IF(分岐管理シート!L466=2,"","error"))</f>
        <v/>
      </c>
      <c r="BN466" s="283" t="str">
        <f>IF(F466="","",IF(分岐管理シート!M466&lt;1,"error",""))</f>
        <v/>
      </c>
      <c r="BO466" s="283" t="str">
        <f>IF(F466="","",IF(AND(D466="R7_補正",分岐管理シート!M466&lt;12,分岐管理シート!M466&gt;0),"","error"))</f>
        <v/>
      </c>
      <c r="BP466" s="283" t="str">
        <f>IF(AND(分岐管理シート!M466&lt;&gt;1,SUM(分岐管理シート!N466:P466)&gt;0),"error","")</f>
        <v/>
      </c>
      <c r="BQ466" s="282" t="str">
        <f>IF(OR(AND(分岐管理シート!N466=0,OR(分岐管理シート!O466&lt;&gt;0,分岐管理シート!P466&lt;&gt;0)),AND(分岐管理シート!O466=0,分岐管理シート!P466&lt;&gt;0)),"error","")</f>
        <v/>
      </c>
      <c r="BR466" s="285" t="str" cm="1">
        <f t="array" ref="BR466">IF(SUMPRODUCT(COUNTIF(N466:P466,N466:P466))&gt;COUNTA(N466:P466),"error","")</f>
        <v/>
      </c>
      <c r="BS466" s="283" t="str">
        <f t="shared" si="69"/>
        <v/>
      </c>
      <c r="BT466" s="283" t="str">
        <f t="shared" si="70"/>
        <v/>
      </c>
      <c r="BU466" s="283" t="str">
        <f t="shared" si="71"/>
        <v/>
      </c>
      <c r="BV466" s="283" t="str">
        <f t="shared" si="72"/>
        <v/>
      </c>
      <c r="BW466" s="283" t="str">
        <f t="shared" si="75"/>
        <v/>
      </c>
      <c r="BX466" s="283" t="str">
        <f t="shared" si="73"/>
        <v/>
      </c>
      <c r="BY466" s="283" t="str">
        <f>IF(F466="","",IF(PRODUCT(分岐管理シート!AB466:'分岐管理シート'!AE466)=0,"error",""))</f>
        <v/>
      </c>
      <c r="BZ466" s="278" t="str">
        <f>IF(F466="","",IF(AND(AE466="○",分岐管理シート!AF466=0),"error",""))</f>
        <v/>
      </c>
      <c r="CA466" s="283" t="str">
        <f>IF(F466="","",IF(AND(分岐管理シート!AE466&lt;2,実施計画様式!AF466&lt;&gt;""),"error",""))</f>
        <v/>
      </c>
      <c r="CB466" s="282" t="str">
        <f>IF(F466="","",IF(AND(分岐管理シート!D466=1,分岐管理シート!AG466&gt;0,分岐管理シート!AG466&lt;24),"","error"))</f>
        <v/>
      </c>
      <c r="CC466" s="283"/>
      <c r="CD466" s="283" t="str">
        <f>IF(F466="","",IF(OR(分岐管理シート!AI466&lt;14,分岐管理シート!AI466&gt;25,分岐管理シート!AI466&gt;分岐管理シート!AJ466,分岐管理シート!AI466&gt;分岐管理シート!AK466),"error",""))</f>
        <v/>
      </c>
      <c r="CE466" s="283" t="str">
        <f>IF(F466="","",IF(OR(分岐管理シート!AJ466&lt;14,分岐管理シート!AJ466&gt;25,分岐管理シート!AJ466&lt;分岐管理シート!AI466,分岐管理シート!AJ466&gt;分岐管理シート!AK466),"error",""))</f>
        <v/>
      </c>
      <c r="CF466" s="282" t="str">
        <f>IF(F466="","",IF(OR(分岐管理シート!AK466&lt;14,分岐管理シート!AK466&gt;26,分岐管理シート!AK466&lt;分岐管理シート!AI466,分岐管理シート!AK466&lt;分岐管理シート!AJ466),"error",""))</f>
        <v/>
      </c>
      <c r="CG466" s="283" t="str">
        <f>IF(F466="","",IF(AND(AD466="－",分岐管理シート!AK466&gt;25),"error",""))</f>
        <v/>
      </c>
      <c r="CH466" s="283"/>
      <c r="CI466" s="278" t="str">
        <f>IF(F466="","",IF(分岐管理シート!AM466&lt;1,"error",""))</f>
        <v/>
      </c>
      <c r="CJ466" s="283" t="str">
        <f>IF(F466="","",IF(分岐管理シート!AN466&lt;1,"error",""))</f>
        <v/>
      </c>
      <c r="CK466" s="287" t="str">
        <f t="shared" si="74"/>
        <v/>
      </c>
      <c r="CL466" s="283" t="str">
        <f>IF(F466="","",IF(AND(SUM(分岐管理シート!AO466:AR466)&gt;180,分岐管理シート!AS466&lt;1),"error",""))</f>
        <v/>
      </c>
      <c r="CM466" s="283" t="str">
        <f>IF(F466="","",IF(AND(分岐管理シート!D466=1,分岐管理シート!BB466&gt;0,分岐管理シート!BB466&lt;7),"","error"))</f>
        <v/>
      </c>
      <c r="CN466" s="286"/>
      <c r="CO466" s="283" t="str">
        <f>IF(分岐管理シート!BP466=0,"","error")</f>
        <v/>
      </c>
      <c r="CP466" s="340" t="str">
        <f>IF(AND(F466="",SUM(分岐管理シート!D466:BB466)&gt;0),"error","")</f>
        <v/>
      </c>
    </row>
    <row r="467" spans="1:99" ht="55.05" customHeight="1">
      <c r="A467" s="34"/>
      <c r="B467" s="30"/>
      <c r="C467" s="130">
        <v>395</v>
      </c>
      <c r="D467" s="386"/>
      <c r="E467" s="386"/>
      <c r="F467" s="174"/>
      <c r="G467" s="174"/>
      <c r="H467" s="173"/>
      <c r="I467" s="174"/>
      <c r="J467" s="173"/>
      <c r="K467" s="174"/>
      <c r="L467" s="174"/>
      <c r="M467" s="174"/>
      <c r="N467" s="387"/>
      <c r="O467" s="174"/>
      <c r="P467" s="174"/>
      <c r="Q467" s="388"/>
      <c r="R467" s="389">
        <f t="shared" si="66"/>
        <v>0</v>
      </c>
      <c r="S467" s="390">
        <f t="shared" si="76"/>
        <v>0</v>
      </c>
      <c r="T467" s="391"/>
      <c r="U467" s="458"/>
      <c r="V467" s="458"/>
      <c r="W467" s="458"/>
      <c r="X467" s="458"/>
      <c r="Y467" s="391"/>
      <c r="Z467" s="391"/>
      <c r="AA467" s="173"/>
      <c r="AB467" s="174"/>
      <c r="AC467" s="392"/>
      <c r="AD467" s="392"/>
      <c r="AE467" s="392"/>
      <c r="AF467" s="393"/>
      <c r="AG467" s="393"/>
      <c r="AH467" s="393"/>
      <c r="AI467" s="173"/>
      <c r="AJ467" s="173"/>
      <c r="AK467" s="173"/>
      <c r="AL467" s="394"/>
      <c r="AM467" s="173"/>
      <c r="AN467" s="173"/>
      <c r="AO467" s="414"/>
      <c r="AP467" s="174"/>
      <c r="AQ467" s="174"/>
      <c r="AR467" s="174"/>
      <c r="AS467" s="395"/>
      <c r="AT467" s="396"/>
      <c r="AU467" s="396"/>
      <c r="AV467" s="396"/>
      <c r="AW467" s="396"/>
      <c r="AX467" s="396"/>
      <c r="AY467" s="396"/>
      <c r="AZ467" s="396"/>
      <c r="BA467" s="396"/>
      <c r="BB467" s="397"/>
      <c r="BC467" s="395"/>
      <c r="BD467" s="395"/>
      <c r="BE467" s="281" t="str">
        <f>IF(F467="","",IF(分岐管理シート!D467=1,"","error"))</f>
        <v/>
      </c>
      <c r="BF467" s="282" t="str">
        <f>IF(F467="","",IF(分岐管理シート!E467&gt;0,"","error"))</f>
        <v/>
      </c>
      <c r="BG467" s="283" t="str">
        <f>IF(F467="","",IF(分岐管理シート!G467=0,"error",""))</f>
        <v/>
      </c>
      <c r="BH467" s="283" t="str">
        <f>IF(F467="","",IF(分岐管理シート!H467=0,"error",""))</f>
        <v/>
      </c>
      <c r="BI467" s="284" t="str">
        <f>IF(F467="","",IF(分岐管理シート!I467=2,"","error"))</f>
        <v/>
      </c>
      <c r="BJ467" s="283" t="str">
        <f t="shared" si="67"/>
        <v/>
      </c>
      <c r="BK467" s="283" t="str">
        <f t="shared" si="68"/>
        <v/>
      </c>
      <c r="BL467" s="283" t="str">
        <f>IF(F467="","",IF(AND(分岐管理シート!D467=1,分岐管理シート!K467=1),"","error"))</f>
        <v/>
      </c>
      <c r="BM467" s="281" t="str">
        <f>IF(F467="","",IF(分岐管理シート!L467=2,"","error"))</f>
        <v/>
      </c>
      <c r="BN467" s="283" t="str">
        <f>IF(F467="","",IF(分岐管理シート!M467&lt;1,"error",""))</f>
        <v/>
      </c>
      <c r="BO467" s="283" t="str">
        <f>IF(F467="","",IF(AND(D467="R7_補正",分岐管理シート!M467&lt;12,分岐管理シート!M467&gt;0),"","error"))</f>
        <v/>
      </c>
      <c r="BP467" s="283" t="str">
        <f>IF(AND(分岐管理シート!M467&lt;&gt;1,SUM(分岐管理シート!N467:P467)&gt;0),"error","")</f>
        <v/>
      </c>
      <c r="BQ467" s="282" t="str">
        <f>IF(OR(AND(分岐管理シート!N467=0,OR(分岐管理シート!O467&lt;&gt;0,分岐管理シート!P467&lt;&gt;0)),AND(分岐管理シート!O467=0,分岐管理シート!P467&lt;&gt;0)),"error","")</f>
        <v/>
      </c>
      <c r="BR467" s="285" t="str" cm="1">
        <f t="array" ref="BR467">IF(SUMPRODUCT(COUNTIF(N467:P467,N467:P467))&gt;COUNTA(N467:P467),"error","")</f>
        <v/>
      </c>
      <c r="BS467" s="283" t="str">
        <f t="shared" si="69"/>
        <v/>
      </c>
      <c r="BT467" s="283" t="str">
        <f t="shared" si="70"/>
        <v/>
      </c>
      <c r="BU467" s="283" t="str">
        <f t="shared" si="71"/>
        <v/>
      </c>
      <c r="BV467" s="283" t="str">
        <f t="shared" si="72"/>
        <v/>
      </c>
      <c r="BW467" s="283" t="str">
        <f t="shared" si="75"/>
        <v/>
      </c>
      <c r="BX467" s="283" t="str">
        <f t="shared" si="73"/>
        <v/>
      </c>
      <c r="BY467" s="283" t="str">
        <f>IF(F467="","",IF(PRODUCT(分岐管理シート!AB467:'分岐管理シート'!AE467)=0,"error",""))</f>
        <v/>
      </c>
      <c r="BZ467" s="278" t="str">
        <f>IF(F467="","",IF(AND(AE467="○",分岐管理シート!AF467=0),"error",""))</f>
        <v/>
      </c>
      <c r="CA467" s="283" t="str">
        <f>IF(F467="","",IF(AND(分岐管理シート!AE467&lt;2,実施計画様式!AF467&lt;&gt;""),"error",""))</f>
        <v/>
      </c>
      <c r="CB467" s="282" t="str">
        <f>IF(F467="","",IF(AND(分岐管理シート!D467=1,分岐管理シート!AG467&gt;0,分岐管理シート!AG467&lt;24),"","error"))</f>
        <v/>
      </c>
      <c r="CC467" s="283"/>
      <c r="CD467" s="283" t="str">
        <f>IF(F467="","",IF(OR(分岐管理シート!AI467&lt;14,分岐管理シート!AI467&gt;25,分岐管理シート!AI467&gt;分岐管理シート!AJ467,分岐管理シート!AI467&gt;分岐管理シート!AK467),"error",""))</f>
        <v/>
      </c>
      <c r="CE467" s="283" t="str">
        <f>IF(F467="","",IF(OR(分岐管理シート!AJ467&lt;14,分岐管理シート!AJ467&gt;25,分岐管理シート!AJ467&lt;分岐管理シート!AI467,分岐管理シート!AJ467&gt;分岐管理シート!AK467),"error",""))</f>
        <v/>
      </c>
      <c r="CF467" s="282" t="str">
        <f>IF(F467="","",IF(OR(分岐管理シート!AK467&lt;14,分岐管理シート!AK467&gt;26,分岐管理シート!AK467&lt;分岐管理シート!AI467,分岐管理シート!AK467&lt;分岐管理シート!AJ467),"error",""))</f>
        <v/>
      </c>
      <c r="CG467" s="283" t="str">
        <f>IF(F467="","",IF(AND(AD467="－",分岐管理シート!AK467&gt;25),"error",""))</f>
        <v/>
      </c>
      <c r="CH467" s="283"/>
      <c r="CI467" s="278" t="str">
        <f>IF(F467="","",IF(分岐管理シート!AM467&lt;1,"error",""))</f>
        <v/>
      </c>
      <c r="CJ467" s="283" t="str">
        <f>IF(F467="","",IF(分岐管理シート!AN467&lt;1,"error",""))</f>
        <v/>
      </c>
      <c r="CK467" s="287" t="str">
        <f t="shared" si="74"/>
        <v/>
      </c>
      <c r="CL467" s="283" t="str">
        <f>IF(F467="","",IF(AND(SUM(分岐管理シート!AO467:AR467)&gt;180,分岐管理シート!AS467&lt;1),"error",""))</f>
        <v/>
      </c>
      <c r="CM467" s="283" t="str">
        <f>IF(F467="","",IF(AND(分岐管理シート!D467=1,分岐管理シート!BB467&gt;0,分岐管理シート!BB467&lt;7),"","error"))</f>
        <v/>
      </c>
      <c r="CN467" s="286"/>
      <c r="CO467" s="283" t="str">
        <f>IF(分岐管理シート!BP467=0,"","error")</f>
        <v/>
      </c>
      <c r="CP467" s="340" t="str">
        <f>IF(AND(F467="",SUM(分岐管理シート!D467:BB467)&gt;0),"error","")</f>
        <v/>
      </c>
    </row>
    <row r="468" spans="1:99" customFormat="1" ht="55.05" customHeight="1">
      <c r="A468" s="34"/>
      <c r="B468" s="30"/>
      <c r="C468" s="130">
        <v>396</v>
      </c>
      <c r="D468" s="386"/>
      <c r="E468" s="386"/>
      <c r="F468" s="174"/>
      <c r="G468" s="174"/>
      <c r="H468" s="173"/>
      <c r="I468" s="174"/>
      <c r="J468" s="173"/>
      <c r="K468" s="174"/>
      <c r="L468" s="174"/>
      <c r="M468" s="174"/>
      <c r="N468" s="387"/>
      <c r="O468" s="174"/>
      <c r="P468" s="174"/>
      <c r="Q468" s="388"/>
      <c r="R468" s="389">
        <f t="shared" si="66"/>
        <v>0</v>
      </c>
      <c r="S468" s="390">
        <f t="shared" si="76"/>
        <v>0</v>
      </c>
      <c r="T468" s="391"/>
      <c r="U468" s="458"/>
      <c r="V468" s="458"/>
      <c r="W468" s="458"/>
      <c r="X468" s="458"/>
      <c r="Y468" s="391"/>
      <c r="Z468" s="391"/>
      <c r="AA468" s="173"/>
      <c r="AB468" s="174"/>
      <c r="AC468" s="392"/>
      <c r="AD468" s="392"/>
      <c r="AE468" s="392"/>
      <c r="AF468" s="393"/>
      <c r="AG468" s="393"/>
      <c r="AH468" s="393"/>
      <c r="AI468" s="173"/>
      <c r="AJ468" s="173"/>
      <c r="AK468" s="173"/>
      <c r="AL468" s="394"/>
      <c r="AM468" s="173"/>
      <c r="AN468" s="173"/>
      <c r="AO468" s="414"/>
      <c r="AP468" s="174"/>
      <c r="AQ468" s="174"/>
      <c r="AR468" s="174"/>
      <c r="AS468" s="395"/>
      <c r="AT468" s="396"/>
      <c r="AU468" s="400"/>
      <c r="AV468" s="400"/>
      <c r="AW468" s="400"/>
      <c r="AX468" s="400"/>
      <c r="AY468" s="400"/>
      <c r="AZ468" s="400"/>
      <c r="BA468" s="400"/>
      <c r="BB468" s="397"/>
      <c r="BC468" s="397"/>
      <c r="BD468" s="397"/>
      <c r="BE468" s="281" t="str">
        <f>IF(F468="","",IF(分岐管理シート!D468=1,"","error"))</f>
        <v/>
      </c>
      <c r="BF468" s="282" t="str">
        <f>IF(F468="","",IF(分岐管理シート!E468&gt;0,"","error"))</f>
        <v/>
      </c>
      <c r="BG468" s="283" t="str">
        <f>IF(F468="","",IF(分岐管理シート!G468=0,"error",""))</f>
        <v/>
      </c>
      <c r="BH468" s="283" t="str">
        <f>IF(F468="","",IF(分岐管理シート!H468=0,"error",""))</f>
        <v/>
      </c>
      <c r="BI468" s="284" t="str">
        <f>IF(F468="","",IF(分岐管理シート!I468=2,"","error"))</f>
        <v/>
      </c>
      <c r="BJ468" s="283" t="str">
        <f t="shared" si="67"/>
        <v/>
      </c>
      <c r="BK468" s="283" t="str">
        <f t="shared" si="68"/>
        <v/>
      </c>
      <c r="BL468" s="283" t="str">
        <f>IF(F468="","",IF(AND(分岐管理シート!D468=1,分岐管理シート!K468=1),"","error"))</f>
        <v/>
      </c>
      <c r="BM468" s="281" t="str">
        <f>IF(F468="","",IF(分岐管理シート!L468=2,"","error"))</f>
        <v/>
      </c>
      <c r="BN468" s="283" t="str">
        <f>IF(F468="","",IF(分岐管理シート!M468&lt;1,"error",""))</f>
        <v/>
      </c>
      <c r="BO468" s="283" t="str">
        <f>IF(F468="","",IF(AND(D468="R7_補正",分岐管理シート!M468&lt;12,分岐管理シート!M468&gt;0),"","error"))</f>
        <v/>
      </c>
      <c r="BP468" s="283" t="str">
        <f>IF(AND(分岐管理シート!M468&lt;&gt;1,SUM(分岐管理シート!N468:P468)&gt;0),"error","")</f>
        <v/>
      </c>
      <c r="BQ468" s="282" t="str">
        <f>IF(OR(AND(分岐管理シート!N468=0,OR(分岐管理シート!O468&lt;&gt;0,分岐管理シート!P468&lt;&gt;0)),AND(分岐管理シート!O468=0,分岐管理シート!P468&lt;&gt;0)),"error","")</f>
        <v/>
      </c>
      <c r="BR468" s="285" t="str" cm="1">
        <f t="array" ref="BR468">IF(SUMPRODUCT(COUNTIF(N468:P468,N468:P468))&gt;COUNTA(N468:P468),"error","")</f>
        <v/>
      </c>
      <c r="BS468" s="283" t="str">
        <f t="shared" si="69"/>
        <v/>
      </c>
      <c r="BT468" s="283" t="str">
        <f t="shared" si="70"/>
        <v/>
      </c>
      <c r="BU468" s="283" t="str">
        <f t="shared" si="71"/>
        <v/>
      </c>
      <c r="BV468" s="283" t="str">
        <f t="shared" si="72"/>
        <v/>
      </c>
      <c r="BW468" s="283" t="str">
        <f t="shared" si="75"/>
        <v/>
      </c>
      <c r="BX468" s="283" t="str">
        <f t="shared" si="73"/>
        <v/>
      </c>
      <c r="BY468" s="283" t="str">
        <f>IF(F468="","",IF(PRODUCT(分岐管理シート!AB468:'分岐管理シート'!AE468)=0,"error",""))</f>
        <v/>
      </c>
      <c r="BZ468" s="278" t="str">
        <f>IF(F468="","",IF(AND(AE468="○",分岐管理シート!AF468=0),"error",""))</f>
        <v/>
      </c>
      <c r="CA468" s="283" t="str">
        <f>IF(F468="","",IF(AND(分岐管理シート!AE468&lt;2,実施計画様式!AF468&lt;&gt;""),"error",""))</f>
        <v/>
      </c>
      <c r="CB468" s="282" t="str">
        <f>IF(F468="","",IF(AND(分岐管理シート!D468=1,分岐管理シート!AG468&gt;0,分岐管理シート!AG468&lt;24),"","error"))</f>
        <v/>
      </c>
      <c r="CC468" s="283"/>
      <c r="CD468" s="283" t="str">
        <f>IF(F468="","",IF(OR(分岐管理シート!AI468&lt;14,分岐管理シート!AI468&gt;25,分岐管理シート!AI468&gt;分岐管理シート!AJ468,分岐管理シート!AI468&gt;分岐管理シート!AK468),"error",""))</f>
        <v/>
      </c>
      <c r="CE468" s="283" t="str">
        <f>IF(F468="","",IF(OR(分岐管理シート!AJ468&lt;14,分岐管理シート!AJ468&gt;25,分岐管理シート!AJ468&lt;分岐管理シート!AI468,分岐管理シート!AJ468&gt;分岐管理シート!AK468),"error",""))</f>
        <v/>
      </c>
      <c r="CF468" s="282" t="str">
        <f>IF(F468="","",IF(OR(分岐管理シート!AK468&lt;14,分岐管理シート!AK468&gt;26,分岐管理シート!AK468&lt;分岐管理シート!AI468,分岐管理シート!AK468&lt;分岐管理シート!AJ468),"error",""))</f>
        <v/>
      </c>
      <c r="CG468" s="283" t="str">
        <f>IF(F468="","",IF(AND(AD468="－",分岐管理シート!AK468&gt;25),"error",""))</f>
        <v/>
      </c>
      <c r="CH468" s="283"/>
      <c r="CI468" s="278" t="str">
        <f>IF(F468="","",IF(分岐管理シート!AM468&lt;1,"error",""))</f>
        <v/>
      </c>
      <c r="CJ468" s="283" t="str">
        <f>IF(F468="","",IF(分岐管理シート!AN468&lt;1,"error",""))</f>
        <v/>
      </c>
      <c r="CK468" s="287" t="str">
        <f t="shared" si="74"/>
        <v/>
      </c>
      <c r="CL468" s="283" t="str">
        <f>IF(F468="","",IF(AND(SUM(分岐管理シート!AO468:AR468)&gt;180,分岐管理シート!AS468&lt;1),"error",""))</f>
        <v/>
      </c>
      <c r="CM468" s="283" t="str">
        <f>IF(F468="","",IF(AND(分岐管理シート!D468=1,分岐管理シート!BB468&gt;0,分岐管理シート!BB468&lt;7),"","error"))</f>
        <v/>
      </c>
      <c r="CN468" s="286"/>
      <c r="CO468" s="283" t="str">
        <f>IF(分岐管理シート!BP468=0,"","error")</f>
        <v/>
      </c>
      <c r="CP468" s="340" t="str">
        <f>IF(AND(F468="",SUM(分岐管理シート!D468:BB468)&gt;0),"error","")</f>
        <v/>
      </c>
    </row>
    <row r="469" spans="1:99" ht="55.05" customHeight="1">
      <c r="C469" s="130">
        <v>397</v>
      </c>
      <c r="D469" s="386"/>
      <c r="E469" s="386"/>
      <c r="F469" s="174"/>
      <c r="G469" s="174"/>
      <c r="H469" s="173"/>
      <c r="I469" s="174"/>
      <c r="J469" s="173"/>
      <c r="K469" s="174"/>
      <c r="L469" s="174"/>
      <c r="M469" s="174"/>
      <c r="N469" s="387"/>
      <c r="O469" s="174"/>
      <c r="P469" s="174"/>
      <c r="Q469" s="388"/>
      <c r="R469" s="389">
        <f t="shared" si="66"/>
        <v>0</v>
      </c>
      <c r="S469" s="390">
        <f t="shared" ref="S469:S472" si="77">T469</f>
        <v>0</v>
      </c>
      <c r="T469" s="391"/>
      <c r="U469" s="458"/>
      <c r="V469" s="458"/>
      <c r="W469" s="458"/>
      <c r="X469" s="458"/>
      <c r="Y469" s="391"/>
      <c r="Z469" s="391"/>
      <c r="AA469" s="173"/>
      <c r="AB469" s="174"/>
      <c r="AC469" s="392"/>
      <c r="AD469" s="392"/>
      <c r="AE469" s="392"/>
      <c r="AF469" s="393"/>
      <c r="AG469" s="393"/>
      <c r="AH469" s="393"/>
      <c r="AI469" s="173"/>
      <c r="AJ469" s="173"/>
      <c r="AK469" s="173"/>
      <c r="AL469" s="394"/>
      <c r="AM469" s="173"/>
      <c r="AN469" s="173"/>
      <c r="AO469" s="414"/>
      <c r="AP469" s="174"/>
      <c r="AQ469" s="174"/>
      <c r="AR469" s="174"/>
      <c r="AS469" s="395"/>
      <c r="AT469" s="396"/>
      <c r="AU469" s="400"/>
      <c r="AV469" s="400"/>
      <c r="AW469" s="400"/>
      <c r="AX469" s="400"/>
      <c r="AY469" s="400"/>
      <c r="AZ469" s="400"/>
      <c r="BA469" s="400"/>
      <c r="BB469" s="397"/>
      <c r="BC469" s="397"/>
      <c r="BD469" s="397"/>
      <c r="BE469" s="281" t="str">
        <f>IF(F469="","",IF(分岐管理シート!D469=1,"","error"))</f>
        <v/>
      </c>
      <c r="BF469" s="282" t="str">
        <f>IF(F469="","",IF(分岐管理シート!E469&gt;0,"","error"))</f>
        <v/>
      </c>
      <c r="BG469" s="283" t="str">
        <f>IF(F469="","",IF(分岐管理シート!G469=0,"error",""))</f>
        <v/>
      </c>
      <c r="BH469" s="283" t="str">
        <f>IF(F469="","",IF(分岐管理シート!H469=0,"error",""))</f>
        <v/>
      </c>
      <c r="BI469" s="284" t="str">
        <f>IF(F469="","",IF(分岐管理シート!I469=2,"","error"))</f>
        <v/>
      </c>
      <c r="BJ469" s="283" t="str">
        <f t="shared" si="67"/>
        <v/>
      </c>
      <c r="BK469" s="283" t="str">
        <f t="shared" si="68"/>
        <v/>
      </c>
      <c r="BL469" s="283" t="str">
        <f>IF(F469="","",IF(AND(分岐管理シート!D469=1,分岐管理シート!K469=1),"","error"))</f>
        <v/>
      </c>
      <c r="BM469" s="281" t="str">
        <f>IF(F469="","",IF(分岐管理シート!L469=2,"","error"))</f>
        <v/>
      </c>
      <c r="BN469" s="283" t="str">
        <f>IF(F469="","",IF(分岐管理シート!M469&lt;1,"error",""))</f>
        <v/>
      </c>
      <c r="BO469" s="283" t="str">
        <f>IF(F469="","",IF(AND(D469="R7_補正",分岐管理シート!M469&lt;12,分岐管理シート!M469&gt;0),"","error"))</f>
        <v/>
      </c>
      <c r="BP469" s="283" t="str">
        <f>IF(AND(分岐管理シート!M469&lt;&gt;1,SUM(分岐管理シート!N469:P469)&gt;0),"error","")</f>
        <v/>
      </c>
      <c r="BQ469" s="282" t="str">
        <f>IF(OR(AND(分岐管理シート!N469=0,OR(分岐管理シート!O469&lt;&gt;0,分岐管理シート!P469&lt;&gt;0)),AND(分岐管理シート!O469=0,分岐管理シート!P469&lt;&gt;0)),"error","")</f>
        <v/>
      </c>
      <c r="BR469" s="285" t="str" cm="1">
        <f t="array" ref="BR469">IF(SUMPRODUCT(COUNTIF(N469:P469,N469:P469))&gt;COUNTA(N469:P469),"error","")</f>
        <v/>
      </c>
      <c r="BS469" s="283" t="str">
        <f t="shared" si="69"/>
        <v/>
      </c>
      <c r="BT469" s="283" t="str">
        <f t="shared" si="70"/>
        <v/>
      </c>
      <c r="BU469" s="283" t="str">
        <f t="shared" si="71"/>
        <v/>
      </c>
      <c r="BV469" s="283" t="str">
        <f t="shared" si="72"/>
        <v/>
      </c>
      <c r="BW469" s="283" t="str">
        <f t="shared" si="75"/>
        <v/>
      </c>
      <c r="BX469" s="283" t="str">
        <f t="shared" si="73"/>
        <v/>
      </c>
      <c r="BY469" s="283" t="str">
        <f>IF(F469="","",IF(PRODUCT(分岐管理シート!AB469:'分岐管理シート'!AE469)=0,"error",""))</f>
        <v/>
      </c>
      <c r="BZ469" s="278" t="str">
        <f>IF(F469="","",IF(AND(AE469="○",分岐管理シート!AF469=0),"error",""))</f>
        <v/>
      </c>
      <c r="CA469" s="283" t="str">
        <f>IF(F469="","",IF(AND(分岐管理シート!AE469&lt;2,実施計画様式!AF469&lt;&gt;""),"error",""))</f>
        <v/>
      </c>
      <c r="CB469" s="282" t="str">
        <f>IF(F469="","",IF(AND(分岐管理シート!D469=1,分岐管理シート!AG469&gt;0,分岐管理シート!AG469&lt;24),"","error"))</f>
        <v/>
      </c>
      <c r="CC469" s="283"/>
      <c r="CD469" s="283" t="str">
        <f>IF(F469="","",IF(OR(分岐管理シート!AI469&lt;14,分岐管理シート!AI469&gt;25,分岐管理シート!AI469&gt;分岐管理シート!AJ469,分岐管理シート!AI469&gt;分岐管理シート!AK469),"error",""))</f>
        <v/>
      </c>
      <c r="CE469" s="283" t="str">
        <f>IF(F469="","",IF(OR(分岐管理シート!AJ469&lt;14,分岐管理シート!AJ469&gt;25,分岐管理シート!AJ469&lt;分岐管理シート!AI469,分岐管理シート!AJ469&gt;分岐管理シート!AK469),"error",""))</f>
        <v/>
      </c>
      <c r="CF469" s="282" t="str">
        <f>IF(F469="","",IF(OR(分岐管理シート!AK469&lt;14,分岐管理シート!AK469&gt;26,分岐管理シート!AK469&lt;分岐管理シート!AI469,分岐管理シート!AK469&lt;分岐管理シート!AJ469),"error",""))</f>
        <v/>
      </c>
      <c r="CG469" s="283" t="str">
        <f>IF(F469="","",IF(AND(AD469="－",分岐管理シート!AK469&gt;25),"error",""))</f>
        <v/>
      </c>
      <c r="CH469" s="283"/>
      <c r="CI469" s="278" t="str">
        <f>IF(F469="","",IF(分岐管理シート!AM469&lt;1,"error",""))</f>
        <v/>
      </c>
      <c r="CJ469" s="283" t="str">
        <f>IF(F469="","",IF(分岐管理シート!AN469&lt;1,"error",""))</f>
        <v/>
      </c>
      <c r="CK469" s="287" t="str">
        <f t="shared" si="74"/>
        <v/>
      </c>
      <c r="CL469" s="283" t="str">
        <f>IF(F469="","",IF(AND(SUM(分岐管理シート!AO469:AR469)&gt;180,分岐管理シート!AS469&lt;1),"error",""))</f>
        <v/>
      </c>
      <c r="CM469" s="283" t="str">
        <f>IF(F469="","",IF(AND(分岐管理シート!D469=1,分岐管理シート!BB469&gt;0,分岐管理シート!BB469&lt;7),"","error"))</f>
        <v/>
      </c>
      <c r="CN469" s="286"/>
      <c r="CO469" s="283" t="str">
        <f>IF(分岐管理シート!BP469=0,"","error")</f>
        <v/>
      </c>
      <c r="CP469" s="340" t="str">
        <f>IF(AND(F469="",SUM(分岐管理シート!D469:BB469)&gt;0),"error","")</f>
        <v/>
      </c>
      <c r="CT469"/>
      <c r="CU469"/>
    </row>
    <row r="470" spans="1:99" ht="55.05" customHeight="1">
      <c r="C470" s="130">
        <v>398</v>
      </c>
      <c r="D470" s="386"/>
      <c r="E470" s="386"/>
      <c r="F470" s="174"/>
      <c r="G470" s="174"/>
      <c r="H470" s="173"/>
      <c r="I470" s="174"/>
      <c r="J470" s="173"/>
      <c r="K470" s="174"/>
      <c r="L470" s="174"/>
      <c r="M470" s="174"/>
      <c r="N470" s="387"/>
      <c r="O470" s="174"/>
      <c r="P470" s="174"/>
      <c r="Q470" s="388"/>
      <c r="R470" s="389">
        <f t="shared" si="66"/>
        <v>0</v>
      </c>
      <c r="S470" s="390">
        <f t="shared" si="77"/>
        <v>0</v>
      </c>
      <c r="T470" s="391"/>
      <c r="U470" s="458"/>
      <c r="V470" s="458"/>
      <c r="W470" s="458"/>
      <c r="X470" s="458"/>
      <c r="Y470" s="391"/>
      <c r="Z470" s="391"/>
      <c r="AA470" s="173"/>
      <c r="AB470" s="174"/>
      <c r="AC470" s="392"/>
      <c r="AD470" s="392"/>
      <c r="AE470" s="392"/>
      <c r="AF470" s="393"/>
      <c r="AG470" s="393"/>
      <c r="AH470" s="393"/>
      <c r="AI470" s="173"/>
      <c r="AJ470" s="173"/>
      <c r="AK470" s="173"/>
      <c r="AL470" s="394"/>
      <c r="AM470" s="173"/>
      <c r="AN470" s="173"/>
      <c r="AO470" s="414"/>
      <c r="AP470" s="174"/>
      <c r="AQ470" s="174"/>
      <c r="AR470" s="174"/>
      <c r="AS470" s="395"/>
      <c r="AT470" s="396"/>
      <c r="AU470" s="400"/>
      <c r="AV470" s="400"/>
      <c r="AW470" s="400"/>
      <c r="AX470" s="400"/>
      <c r="AY470" s="400"/>
      <c r="AZ470" s="400"/>
      <c r="BA470" s="400"/>
      <c r="BB470" s="397"/>
      <c r="BC470" s="397"/>
      <c r="BD470" s="397"/>
      <c r="BE470" s="281" t="str">
        <f>IF(F470="","",IF(分岐管理シート!D470=1,"","error"))</f>
        <v/>
      </c>
      <c r="BF470" s="282" t="str">
        <f>IF(F470="","",IF(分岐管理シート!E470&gt;0,"","error"))</f>
        <v/>
      </c>
      <c r="BG470" s="283" t="str">
        <f>IF(F470="","",IF(分岐管理シート!G470=0,"error",""))</f>
        <v/>
      </c>
      <c r="BH470" s="283" t="str">
        <f>IF(F470="","",IF(分岐管理シート!H470=0,"error",""))</f>
        <v/>
      </c>
      <c r="BI470" s="284" t="str">
        <f>IF(F470="","",IF(分岐管理シート!I470=2,"","error"))</f>
        <v/>
      </c>
      <c r="BJ470" s="283" t="str">
        <f t="shared" si="67"/>
        <v/>
      </c>
      <c r="BK470" s="283" t="str">
        <f t="shared" si="68"/>
        <v/>
      </c>
      <c r="BL470" s="283" t="str">
        <f>IF(F470="","",IF(AND(分岐管理シート!D470=1,分岐管理シート!K470=1),"","error"))</f>
        <v/>
      </c>
      <c r="BM470" s="281" t="str">
        <f>IF(F470="","",IF(分岐管理シート!L470=2,"","error"))</f>
        <v/>
      </c>
      <c r="BN470" s="283" t="str">
        <f>IF(F470="","",IF(分岐管理シート!M470&lt;1,"error",""))</f>
        <v/>
      </c>
      <c r="BO470" s="283" t="str">
        <f>IF(F470="","",IF(AND(D470="R7_補正",分岐管理シート!M470&lt;12,分岐管理シート!M470&gt;0),"","error"))</f>
        <v/>
      </c>
      <c r="BP470" s="283" t="str">
        <f>IF(AND(分岐管理シート!M470&lt;&gt;1,SUM(分岐管理シート!N470:P470)&gt;0),"error","")</f>
        <v/>
      </c>
      <c r="BQ470" s="282" t="str">
        <f>IF(OR(AND(分岐管理シート!N470=0,OR(分岐管理シート!O470&lt;&gt;0,分岐管理シート!P470&lt;&gt;0)),AND(分岐管理シート!O470=0,分岐管理シート!P470&lt;&gt;0)),"error","")</f>
        <v/>
      </c>
      <c r="BR470" s="285" t="str" cm="1">
        <f t="array" ref="BR470">IF(SUMPRODUCT(COUNTIF(N470:P470,N470:P470))&gt;COUNTA(N470:P470),"error","")</f>
        <v/>
      </c>
      <c r="BS470" s="283" t="str">
        <f t="shared" si="69"/>
        <v/>
      </c>
      <c r="BT470" s="283" t="str">
        <f t="shared" si="70"/>
        <v/>
      </c>
      <c r="BU470" s="283" t="str">
        <f t="shared" si="71"/>
        <v/>
      </c>
      <c r="BV470" s="283" t="str">
        <f t="shared" si="72"/>
        <v/>
      </c>
      <c r="BW470" s="283" t="str">
        <f t="shared" si="75"/>
        <v/>
      </c>
      <c r="BX470" s="283" t="str">
        <f t="shared" si="73"/>
        <v/>
      </c>
      <c r="BY470" s="283" t="str">
        <f>IF(F470="","",IF(PRODUCT(分岐管理シート!AB470:'分岐管理シート'!AE470)=0,"error",""))</f>
        <v/>
      </c>
      <c r="BZ470" s="278" t="str">
        <f>IF(F470="","",IF(AND(AE470="○",分岐管理シート!AF470=0),"error",""))</f>
        <v/>
      </c>
      <c r="CA470" s="283" t="str">
        <f>IF(F470="","",IF(AND(分岐管理シート!AE470&lt;2,実施計画様式!AF470&lt;&gt;""),"error",""))</f>
        <v/>
      </c>
      <c r="CB470" s="282" t="str">
        <f>IF(F470="","",IF(AND(分岐管理シート!D470=1,分岐管理シート!AG470&gt;0,分岐管理シート!AG470&lt;24),"","error"))</f>
        <v/>
      </c>
      <c r="CC470" s="283"/>
      <c r="CD470" s="283" t="str">
        <f>IF(F470="","",IF(OR(分岐管理シート!AI470&lt;14,分岐管理シート!AI470&gt;25,分岐管理シート!AI470&gt;分岐管理シート!AJ470,分岐管理シート!AI470&gt;分岐管理シート!AK470),"error",""))</f>
        <v/>
      </c>
      <c r="CE470" s="283" t="str">
        <f>IF(F470="","",IF(OR(分岐管理シート!AJ470&lt;14,分岐管理シート!AJ470&gt;25,分岐管理シート!AJ470&lt;分岐管理シート!AI470,分岐管理シート!AJ470&gt;分岐管理シート!AK470),"error",""))</f>
        <v/>
      </c>
      <c r="CF470" s="282" t="str">
        <f>IF(F470="","",IF(OR(分岐管理シート!AK470&lt;14,分岐管理シート!AK470&gt;26,分岐管理シート!AK470&lt;分岐管理シート!AI470,分岐管理シート!AK470&lt;分岐管理シート!AJ470),"error",""))</f>
        <v/>
      </c>
      <c r="CG470" s="283" t="str">
        <f>IF(F470="","",IF(AND(AD470="－",分岐管理シート!AK470&gt;25),"error",""))</f>
        <v/>
      </c>
      <c r="CH470" s="283"/>
      <c r="CI470" s="278" t="str">
        <f>IF(F470="","",IF(分岐管理シート!AM470&lt;1,"error",""))</f>
        <v/>
      </c>
      <c r="CJ470" s="283" t="str">
        <f>IF(F470="","",IF(分岐管理シート!AN470&lt;1,"error",""))</f>
        <v/>
      </c>
      <c r="CK470" s="287" t="str">
        <f t="shared" si="74"/>
        <v/>
      </c>
      <c r="CL470" s="283" t="str">
        <f>IF(F470="","",IF(AND(SUM(分岐管理シート!AO470:AR470)&gt;180,分岐管理シート!AS470&lt;1),"error",""))</f>
        <v/>
      </c>
      <c r="CM470" s="283" t="str">
        <f>IF(F470="","",IF(AND(分岐管理シート!D470=1,分岐管理シート!BB470&gt;0,分岐管理シート!BB470&lt;7),"","error"))</f>
        <v/>
      </c>
      <c r="CN470" s="286"/>
      <c r="CO470" s="283" t="str">
        <f>IF(分岐管理シート!BP470=0,"","error")</f>
        <v/>
      </c>
      <c r="CP470" s="340" t="str">
        <f>IF(AND(F470="",SUM(分岐管理シート!D470:BB470)&gt;0),"error","")</f>
        <v/>
      </c>
      <c r="CT470"/>
      <c r="CU470"/>
    </row>
    <row r="471" spans="1:99" ht="55.05" customHeight="1">
      <c r="C471" s="130">
        <v>399</v>
      </c>
      <c r="D471" s="386"/>
      <c r="E471" s="386"/>
      <c r="F471" s="174"/>
      <c r="G471" s="174"/>
      <c r="H471" s="173"/>
      <c r="I471" s="174"/>
      <c r="J471" s="173"/>
      <c r="K471" s="174"/>
      <c r="L471" s="174"/>
      <c r="M471" s="174"/>
      <c r="N471" s="387"/>
      <c r="O471" s="174"/>
      <c r="P471" s="174"/>
      <c r="Q471" s="388"/>
      <c r="R471" s="389">
        <f t="shared" si="66"/>
        <v>0</v>
      </c>
      <c r="S471" s="390">
        <f t="shared" si="77"/>
        <v>0</v>
      </c>
      <c r="T471" s="391"/>
      <c r="U471" s="458"/>
      <c r="V471" s="458"/>
      <c r="W471" s="458"/>
      <c r="X471" s="458"/>
      <c r="Y471" s="391"/>
      <c r="Z471" s="391"/>
      <c r="AA471" s="173"/>
      <c r="AB471" s="174"/>
      <c r="AC471" s="392"/>
      <c r="AD471" s="392"/>
      <c r="AE471" s="392"/>
      <c r="AF471" s="393"/>
      <c r="AG471" s="393"/>
      <c r="AH471" s="393"/>
      <c r="AI471" s="173"/>
      <c r="AJ471" s="173"/>
      <c r="AK471" s="173"/>
      <c r="AL471" s="394"/>
      <c r="AM471" s="173"/>
      <c r="AN471" s="173"/>
      <c r="AO471" s="414"/>
      <c r="AP471" s="174"/>
      <c r="AQ471" s="174"/>
      <c r="AR471" s="174"/>
      <c r="AS471" s="395"/>
      <c r="AT471" s="396"/>
      <c r="AU471" s="400"/>
      <c r="AV471" s="400"/>
      <c r="AW471" s="400"/>
      <c r="AX471" s="400"/>
      <c r="AY471" s="400"/>
      <c r="AZ471" s="400"/>
      <c r="BA471" s="400"/>
      <c r="BB471" s="397"/>
      <c r="BC471" s="397"/>
      <c r="BD471" s="397"/>
      <c r="BE471" s="281" t="str">
        <f>IF(F471="","",IF(分岐管理シート!D471=1,"","error"))</f>
        <v/>
      </c>
      <c r="BF471" s="282" t="str">
        <f>IF(F471="","",IF(分岐管理シート!E471&gt;0,"","error"))</f>
        <v/>
      </c>
      <c r="BG471" s="283" t="str">
        <f>IF(F471="","",IF(分岐管理シート!G471=0,"error",""))</f>
        <v/>
      </c>
      <c r="BH471" s="283" t="str">
        <f>IF(F471="","",IF(分岐管理シート!H471=0,"error",""))</f>
        <v/>
      </c>
      <c r="BI471" s="284" t="str">
        <f>IF(F471="","",IF(分岐管理シート!I471=2,"","error"))</f>
        <v/>
      </c>
      <c r="BJ471" s="283" t="str">
        <f t="shared" si="67"/>
        <v/>
      </c>
      <c r="BK471" s="283" t="str">
        <f t="shared" si="68"/>
        <v/>
      </c>
      <c r="BL471" s="283" t="str">
        <f>IF(F471="","",IF(AND(分岐管理シート!D471=1,分岐管理シート!K471=1),"","error"))</f>
        <v/>
      </c>
      <c r="BM471" s="281" t="str">
        <f>IF(F471="","",IF(分岐管理シート!L471=2,"","error"))</f>
        <v/>
      </c>
      <c r="BN471" s="283" t="str">
        <f>IF(F471="","",IF(分岐管理シート!M471&lt;1,"error",""))</f>
        <v/>
      </c>
      <c r="BO471" s="283" t="str">
        <f>IF(F471="","",IF(AND(D471="R7_補正",分岐管理シート!M471&lt;12,分岐管理シート!M471&gt;0),"","error"))</f>
        <v/>
      </c>
      <c r="BP471" s="283" t="str">
        <f>IF(AND(分岐管理シート!M471&lt;&gt;1,SUM(分岐管理シート!N471:P471)&gt;0),"error","")</f>
        <v/>
      </c>
      <c r="BQ471" s="282" t="str">
        <f>IF(OR(AND(分岐管理シート!N471=0,OR(分岐管理シート!O471&lt;&gt;0,分岐管理シート!P471&lt;&gt;0)),AND(分岐管理シート!O471=0,分岐管理シート!P471&lt;&gt;0)),"error","")</f>
        <v/>
      </c>
      <c r="BR471" s="285" t="str" cm="1">
        <f t="array" ref="BR471">IF(SUMPRODUCT(COUNTIF(N471:P471,N471:P471))&gt;COUNTA(N471:P471),"error","")</f>
        <v/>
      </c>
      <c r="BS471" s="283" t="str">
        <f t="shared" si="69"/>
        <v/>
      </c>
      <c r="BT471" s="283" t="str">
        <f t="shared" si="70"/>
        <v/>
      </c>
      <c r="BU471" s="283" t="str">
        <f t="shared" si="71"/>
        <v/>
      </c>
      <c r="BV471" s="283" t="str">
        <f t="shared" si="72"/>
        <v/>
      </c>
      <c r="BW471" s="283" t="str">
        <f t="shared" si="75"/>
        <v/>
      </c>
      <c r="BX471" s="283" t="str">
        <f t="shared" si="73"/>
        <v/>
      </c>
      <c r="BY471" s="283" t="str">
        <f>IF(F471="","",IF(PRODUCT(分岐管理シート!AB471:'分岐管理シート'!AE471)=0,"error",""))</f>
        <v/>
      </c>
      <c r="BZ471" s="278" t="str">
        <f>IF(F471="","",IF(AND(AE471="○",分岐管理シート!AF471=0),"error",""))</f>
        <v/>
      </c>
      <c r="CA471" s="283" t="str">
        <f>IF(F471="","",IF(AND(分岐管理シート!AE471&lt;2,実施計画様式!AF471&lt;&gt;""),"error",""))</f>
        <v/>
      </c>
      <c r="CB471" s="282" t="str">
        <f>IF(F471="","",IF(AND(分岐管理シート!D471=1,分岐管理シート!AG471&gt;0,分岐管理シート!AG471&lt;24),"","error"))</f>
        <v/>
      </c>
      <c r="CC471" s="283"/>
      <c r="CD471" s="283" t="str">
        <f>IF(F471="","",IF(OR(分岐管理シート!AI471&lt;14,分岐管理シート!AI471&gt;25,分岐管理シート!AI471&gt;分岐管理シート!AJ471,分岐管理シート!AI471&gt;分岐管理シート!AK471),"error",""))</f>
        <v/>
      </c>
      <c r="CE471" s="283" t="str">
        <f>IF(F471="","",IF(OR(分岐管理シート!AJ471&lt;14,分岐管理シート!AJ471&gt;25,分岐管理シート!AJ471&lt;分岐管理シート!AI471,分岐管理シート!AJ471&gt;分岐管理シート!AK471),"error",""))</f>
        <v/>
      </c>
      <c r="CF471" s="282" t="str">
        <f>IF(F471="","",IF(OR(分岐管理シート!AK471&lt;14,分岐管理シート!AK471&gt;26,分岐管理シート!AK471&lt;分岐管理シート!AI471,分岐管理シート!AK471&lt;分岐管理シート!AJ471),"error",""))</f>
        <v/>
      </c>
      <c r="CG471" s="283" t="str">
        <f>IF(F471="","",IF(AND(AD471="－",分岐管理シート!AK471&gt;25),"error",""))</f>
        <v/>
      </c>
      <c r="CH471" s="283"/>
      <c r="CI471" s="278" t="str">
        <f>IF(F471="","",IF(分岐管理シート!AM471&lt;1,"error",""))</f>
        <v/>
      </c>
      <c r="CJ471" s="283" t="str">
        <f>IF(F471="","",IF(分岐管理シート!AN471&lt;1,"error",""))</f>
        <v/>
      </c>
      <c r="CK471" s="287" t="str">
        <f t="shared" si="74"/>
        <v/>
      </c>
      <c r="CL471" s="283" t="str">
        <f>IF(F471="","",IF(AND(SUM(分岐管理シート!AO471:AR471)&gt;180,分岐管理シート!AS471&lt;1),"error",""))</f>
        <v/>
      </c>
      <c r="CM471" s="283" t="str">
        <f>IF(F471="","",IF(AND(分岐管理シート!D471=1,分岐管理シート!BB471&gt;0,分岐管理シート!BB471&lt;7),"","error"))</f>
        <v/>
      </c>
      <c r="CN471" s="286"/>
      <c r="CO471" s="283" t="str">
        <f>IF(分岐管理シート!BP471=0,"","error")</f>
        <v/>
      </c>
      <c r="CP471" s="340" t="str">
        <f>IF(AND(F471="",SUM(分岐管理シート!D471:BB471)&gt;0),"error","")</f>
        <v/>
      </c>
      <c r="CT471"/>
      <c r="CU471"/>
    </row>
    <row r="472" spans="1:99" ht="55.05" customHeight="1" thickBot="1">
      <c r="C472" s="341">
        <v>400</v>
      </c>
      <c r="D472" s="401"/>
      <c r="E472" s="401"/>
      <c r="F472" s="343"/>
      <c r="G472" s="343"/>
      <c r="H472" s="173"/>
      <c r="I472" s="343"/>
      <c r="J472" s="342"/>
      <c r="K472" s="343"/>
      <c r="L472" s="343"/>
      <c r="M472" s="343"/>
      <c r="N472" s="402"/>
      <c r="O472" s="343"/>
      <c r="P472" s="343"/>
      <c r="Q472" s="403"/>
      <c r="R472" s="404">
        <f t="shared" si="66"/>
        <v>0</v>
      </c>
      <c r="S472" s="405">
        <f t="shared" si="77"/>
        <v>0</v>
      </c>
      <c r="T472" s="406"/>
      <c r="U472" s="459"/>
      <c r="V472" s="459"/>
      <c r="W472" s="459"/>
      <c r="X472" s="459"/>
      <c r="Y472" s="406"/>
      <c r="Z472" s="406"/>
      <c r="AA472" s="342"/>
      <c r="AB472" s="343"/>
      <c r="AC472" s="407"/>
      <c r="AD472" s="407"/>
      <c r="AE472" s="407"/>
      <c r="AF472" s="408"/>
      <c r="AG472" s="393"/>
      <c r="AH472" s="393"/>
      <c r="AI472" s="342"/>
      <c r="AJ472" s="342"/>
      <c r="AK472" s="342"/>
      <c r="AL472" s="409"/>
      <c r="AM472" s="173"/>
      <c r="AN472" s="342"/>
      <c r="AO472" s="415"/>
      <c r="AP472" s="343"/>
      <c r="AQ472" s="343"/>
      <c r="AR472" s="343"/>
      <c r="AS472" s="410"/>
      <c r="AT472" s="411"/>
      <c r="AU472" s="411"/>
      <c r="AV472" s="411"/>
      <c r="AW472" s="411"/>
      <c r="AX472" s="411"/>
      <c r="AY472" s="411"/>
      <c r="AZ472" s="411"/>
      <c r="BA472" s="411"/>
      <c r="BB472" s="410"/>
      <c r="BC472" s="410"/>
      <c r="BD472" s="410"/>
      <c r="BE472" s="307" t="str">
        <f>IF(F472="","",IF(分岐管理シート!D472=1,"","error"))</f>
        <v/>
      </c>
      <c r="BF472" s="344" t="str">
        <f>IF(F472="","",IF(分岐管理シート!E472&gt;0,"","error"))</f>
        <v/>
      </c>
      <c r="BG472" s="344" t="str">
        <f>IF(F472="","",IF(分岐管理シート!G472=0,"error",""))</f>
        <v/>
      </c>
      <c r="BH472" s="283" t="str">
        <f>IF(F472="","",IF(分岐管理シート!H472=0,"error",""))</f>
        <v/>
      </c>
      <c r="BI472" s="345" t="str">
        <f>IF(F472="","",IF(分岐管理シート!I472=2,"","error"))</f>
        <v/>
      </c>
      <c r="BJ472" s="344" t="str">
        <f t="shared" si="67"/>
        <v/>
      </c>
      <c r="BK472" s="283" t="str">
        <f t="shared" si="68"/>
        <v/>
      </c>
      <c r="BL472" s="344" t="str">
        <f>IF(F472="","",IF(AND(分岐管理シート!D472=1,分岐管理シート!K472=1),"","error"))</f>
        <v/>
      </c>
      <c r="BM472" s="307" t="str">
        <f>IF(F472="","",IF(分岐管理シート!L472=2,"","error"))</f>
        <v/>
      </c>
      <c r="BN472" s="344" t="str">
        <f>IF(F472="","",IF(分岐管理シート!M472&lt;1,"error",""))</f>
        <v/>
      </c>
      <c r="BO472" s="344" t="str">
        <f>IF(F472="","",IF(AND(D472="R7_補正",分岐管理シート!M472&lt;12,分岐管理シート!M472&gt;0),"","error"))</f>
        <v/>
      </c>
      <c r="BP472" s="344" t="str">
        <f>IF(AND(分岐管理シート!M472&lt;&gt;1,SUM(分岐管理シート!N472:P472)&gt;0),"error","")</f>
        <v/>
      </c>
      <c r="BQ472" s="344" t="str">
        <f>IF(OR(AND(分岐管理シート!N472=0,OR(分岐管理シート!O472&lt;&gt;0,分岐管理シート!P472&lt;&gt;0)),AND(分岐管理シート!O472=0,分岐管理シート!P472&lt;&gt;0)),"error","")</f>
        <v/>
      </c>
      <c r="BR472" s="346" t="str" cm="1">
        <f t="array" ref="BR472">IF(SUMPRODUCT(COUNTIF(N472:P472,N472:P472))&gt;COUNTA(N472:P472),"error","")</f>
        <v/>
      </c>
      <c r="BS472" s="344" t="str">
        <f t="shared" si="69"/>
        <v/>
      </c>
      <c r="BT472" s="344" t="str">
        <f t="shared" si="70"/>
        <v/>
      </c>
      <c r="BU472" s="344" t="str">
        <f t="shared" si="71"/>
        <v/>
      </c>
      <c r="BV472" s="344" t="str">
        <f t="shared" si="72"/>
        <v/>
      </c>
      <c r="BW472" s="344" t="str">
        <f t="shared" si="75"/>
        <v/>
      </c>
      <c r="BX472" s="344" t="str">
        <f t="shared" si="73"/>
        <v/>
      </c>
      <c r="BY472" s="344" t="str">
        <f>IF(F472="","",IF(PRODUCT(分岐管理シート!AB472:'分岐管理シート'!AE472)=0,"error",""))</f>
        <v/>
      </c>
      <c r="BZ472" s="306" t="str">
        <f>IF(F472="","",IF(AND(AE472="○",分岐管理シート!AF472=0),"error",""))</f>
        <v/>
      </c>
      <c r="CA472" s="344" t="str">
        <f>IF(F472="","",IF(AND(分岐管理シート!AE472&lt;2,実施計画様式!AF472&lt;&gt;""),"error",""))</f>
        <v/>
      </c>
      <c r="CB472" s="282" t="str">
        <f>IF(F472="","",IF(AND(分岐管理シート!D472=1,分岐管理シート!AG472&gt;0,分岐管理シート!AG472&lt;24),"","error"))</f>
        <v/>
      </c>
      <c r="CC472" s="344"/>
      <c r="CD472" s="344" t="str">
        <f>IF(F472="","",IF(OR(分岐管理シート!AI472&lt;14,分岐管理シート!AI472&gt;25,分岐管理シート!AI472&gt;分岐管理シート!AJ472,分岐管理シート!AI472&gt;分岐管理シート!AK472),"error",""))</f>
        <v/>
      </c>
      <c r="CE472" s="344" t="str">
        <f>IF(F472="","",IF(OR(分岐管理シート!AJ472&lt;14,分岐管理シート!AJ472&gt;25,分岐管理シート!AJ472&lt;分岐管理シート!AI472,分岐管理シート!AJ472&gt;分岐管理シート!AK472),"error",""))</f>
        <v/>
      </c>
      <c r="CF472" s="344" t="str">
        <f>IF(F472="","",IF(OR(分岐管理シート!AK472&lt;14,分岐管理シート!AK472&gt;26,分岐管理シート!AK472&lt;分岐管理シート!AI472,分岐管理シート!AK472&lt;分岐管理シート!AJ472),"error",""))</f>
        <v/>
      </c>
      <c r="CG472" s="344" t="str">
        <f>IF(F472="","",IF(AND(AD472="－",分岐管理シート!AK472&gt;25),"error",""))</f>
        <v/>
      </c>
      <c r="CH472" s="344"/>
      <c r="CI472" s="306" t="str">
        <f>IF(F472="","",IF(分岐管理シート!AM472&lt;1,"error",""))</f>
        <v/>
      </c>
      <c r="CJ472" s="344" t="str">
        <f>IF(F472="","",IF(分岐管理シート!AN472&lt;1,"error",""))</f>
        <v/>
      </c>
      <c r="CK472" s="347" t="str">
        <f t="shared" si="74"/>
        <v/>
      </c>
      <c r="CL472" s="344" t="str">
        <f>IF(F472="","",IF(AND(SUM(分岐管理シート!AO472:AR472)&gt;180,分岐管理シート!AS472&lt;1),"error",""))</f>
        <v/>
      </c>
      <c r="CM472" s="344" t="str">
        <f>IF(F472="","",IF(AND(分岐管理シート!D472=1,分岐管理シート!BB472&gt;0,分岐管理シート!BB472&lt;7),"","error"))</f>
        <v/>
      </c>
      <c r="CN472" s="348"/>
      <c r="CO472" s="344" t="str">
        <f>IF(分岐管理シート!BP472=0,"","error")</f>
        <v/>
      </c>
      <c r="CP472" s="349" t="str">
        <f>IF(AND(F472="",SUM(分岐管理シート!D472:BB472)&gt;0),"error","")</f>
        <v/>
      </c>
      <c r="CT472"/>
      <c r="CU472"/>
    </row>
  </sheetData>
  <sheetProtection algorithmName="SHA-512" hashValue="SqzeJkaWpevOkXxjfCIXU3aBB6W8/krDSx+SjX2sksDZCncyaZ3idj/BOsctcb7ScFAxRTfX1Z87/gX5mMeWWA==" saltValue="hviwj5bWnPS7h48BjRSk8g==" spinCount="100000" sheet="1" objects="1" scenarios="1" formatColumns="0" formatRows="0"/>
  <dataConsolidate/>
  <mergeCells count="143">
    <mergeCell ref="CB68:CB71"/>
    <mergeCell ref="CC68:CC71"/>
    <mergeCell ref="BH68:BH71"/>
    <mergeCell ref="AA67:AC67"/>
    <mergeCell ref="AD67:AE67"/>
    <mergeCell ref="AH67:AK67"/>
    <mergeCell ref="AF67:AG67"/>
    <mergeCell ref="BK68:BK71"/>
    <mergeCell ref="CQ68:CQ71"/>
    <mergeCell ref="BN68:BN71"/>
    <mergeCell ref="BC68:BC71"/>
    <mergeCell ref="AO68:AO71"/>
    <mergeCell ref="BF68:BF71"/>
    <mergeCell ref="BG68:BG71"/>
    <mergeCell ref="BD68:BD71"/>
    <mergeCell ref="AP70:AR70"/>
    <mergeCell ref="AS68:AS69"/>
    <mergeCell ref="AS70:AS71"/>
    <mergeCell ref="BL68:BL71"/>
    <mergeCell ref="BM68:BM71"/>
    <mergeCell ref="BJ68:BJ71"/>
    <mergeCell ref="BB68:BB71"/>
    <mergeCell ref="AU68:AU71"/>
    <mergeCell ref="AV68:AV71"/>
    <mergeCell ref="CR68:CR71"/>
    <mergeCell ref="CE68:CE71"/>
    <mergeCell ref="BV68:BV71"/>
    <mergeCell ref="BS68:BS71"/>
    <mergeCell ref="BR68:BR71"/>
    <mergeCell ref="BO68:BO71"/>
    <mergeCell ref="CD68:CD71"/>
    <mergeCell ref="CA68:CA71"/>
    <mergeCell ref="BY68:BY71"/>
    <mergeCell ref="BX68:BX71"/>
    <mergeCell ref="BZ68:BZ71"/>
    <mergeCell ref="BW68:BW71"/>
    <mergeCell ref="BT68:BT71"/>
    <mergeCell ref="BU68:BU71"/>
    <mergeCell ref="CP68:CP71"/>
    <mergeCell ref="CO68:CO71"/>
    <mergeCell ref="CN68:CN71"/>
    <mergeCell ref="CM68:CM71"/>
    <mergeCell ref="CK68:CK71"/>
    <mergeCell ref="CL68:CL71"/>
    <mergeCell ref="CG68:CG71"/>
    <mergeCell ref="CF68:CF71"/>
    <mergeCell ref="CJ68:CJ71"/>
    <mergeCell ref="BQ68:BQ71"/>
    <mergeCell ref="AA68:AA71"/>
    <mergeCell ref="C1:AW1"/>
    <mergeCell ref="L68:L71"/>
    <mergeCell ref="E68:E71"/>
    <mergeCell ref="I6:K6"/>
    <mergeCell ref="C6:H6"/>
    <mergeCell ref="I5:K5"/>
    <mergeCell ref="I3:K3"/>
    <mergeCell ref="I4:K4"/>
    <mergeCell ref="F68:F71"/>
    <mergeCell ref="Q69:Q71"/>
    <mergeCell ref="J68:J71"/>
    <mergeCell ref="K68:K71"/>
    <mergeCell ref="R69:R71"/>
    <mergeCell ref="Y69:Y70"/>
    <mergeCell ref="AT68:AT71"/>
    <mergeCell ref="AJ68:AJ71"/>
    <mergeCell ref="C4:H4"/>
    <mergeCell ref="C7:H7"/>
    <mergeCell ref="R4:S4"/>
    <mergeCell ref="P4:Q4"/>
    <mergeCell ref="Y4:Z4"/>
    <mergeCell ref="AA17:AC17"/>
    <mergeCell ref="I8:K8"/>
    <mergeCell ref="AZ3:AZ9"/>
    <mergeCell ref="BD3:BD9"/>
    <mergeCell ref="BC3:BC9"/>
    <mergeCell ref="AL4:AM4"/>
    <mergeCell ref="AL5:AM5"/>
    <mergeCell ref="AL67:AM67"/>
    <mergeCell ref="A68:A72"/>
    <mergeCell ref="G68:G71"/>
    <mergeCell ref="B68:B72"/>
    <mergeCell ref="C68:C71"/>
    <mergeCell ref="I68:I71"/>
    <mergeCell ref="D68:D71"/>
    <mergeCell ref="AK68:AK71"/>
    <mergeCell ref="AD68:AD71"/>
    <mergeCell ref="AC68:AC71"/>
    <mergeCell ref="AB68:AB71"/>
    <mergeCell ref="AE68:AE71"/>
    <mergeCell ref="AG68:AG71"/>
    <mergeCell ref="H68:H71"/>
    <mergeCell ref="M68:M71"/>
    <mergeCell ref="N69:P71"/>
    <mergeCell ref="AH70:AH71"/>
    <mergeCell ref="S69:S70"/>
    <mergeCell ref="Z68:Z70"/>
    <mergeCell ref="P3:Q3"/>
    <mergeCell ref="C9:H9"/>
    <mergeCell ref="I9:K9"/>
    <mergeCell ref="Y16:Z16"/>
    <mergeCell ref="Y17:Z17"/>
    <mergeCell ref="Y29:Z29"/>
    <mergeCell ref="Y30:Z30"/>
    <mergeCell ref="C8:H8"/>
    <mergeCell ref="Y3:Z3"/>
    <mergeCell ref="M3:O4"/>
    <mergeCell ref="I7:K7"/>
    <mergeCell ref="R3:S3"/>
    <mergeCell ref="C5:H5"/>
    <mergeCell ref="C3:H3"/>
    <mergeCell ref="BF3:BF9"/>
    <mergeCell ref="BG3:BG9"/>
    <mergeCell ref="CI68:CI71"/>
    <mergeCell ref="CH68:CH71"/>
    <mergeCell ref="Y67:Z67"/>
    <mergeCell ref="AH3:AK3"/>
    <mergeCell ref="AH4:AK4"/>
    <mergeCell ref="AH5:AK5"/>
    <mergeCell ref="AA3:AC3"/>
    <mergeCell ref="AA4:AC4"/>
    <mergeCell ref="AA16:AC16"/>
    <mergeCell ref="BE68:BE71"/>
    <mergeCell ref="AP71:AR71"/>
    <mergeCell ref="AA29:AC29"/>
    <mergeCell ref="AA30:AC30"/>
    <mergeCell ref="BE3:BE9"/>
    <mergeCell ref="AS67:AW67"/>
    <mergeCell ref="BB3:BB9"/>
    <mergeCell ref="BP68:BP71"/>
    <mergeCell ref="AN68:AN71"/>
    <mergeCell ref="AF68:AF71"/>
    <mergeCell ref="AL3:AM3"/>
    <mergeCell ref="BA3:BA9"/>
    <mergeCell ref="AY3:AY9"/>
    <mergeCell ref="BI68:BI71"/>
    <mergeCell ref="AW68:AW71"/>
    <mergeCell ref="AX68:AX71"/>
    <mergeCell ref="AY68:AY71"/>
    <mergeCell ref="AZ68:AZ71"/>
    <mergeCell ref="BA68:BA71"/>
    <mergeCell ref="AL68:AL71"/>
    <mergeCell ref="AI68:AI71"/>
    <mergeCell ref="AM68:AM71"/>
  </mergeCells>
  <phoneticPr fontId="20"/>
  <conditionalFormatting sqref="N73:N472">
    <cfRule type="expression" dxfId="83" priority="8">
      <formula>COUNTIF(INDEX($M:$M,ROW()),"*特別加算")=0</formula>
    </cfRule>
  </conditionalFormatting>
  <conditionalFormatting sqref="O73:O472">
    <cfRule type="expression" dxfId="82" priority="25">
      <formula>OR(COUNTIF(INDEX($M:$M,ROW()),"*特別加算")=0,INDEX($N:$N,ROW())="")</formula>
    </cfRule>
  </conditionalFormatting>
  <conditionalFormatting sqref="P73:P472">
    <cfRule type="expression" dxfId="81" priority="16">
      <formula>OR(COUNTIF(INDEX($M:$M,ROW()),"*特別加算")=0,INDEX($N:$N,ROW())="",INDEX($O:$O,ROW())="")</formula>
    </cfRule>
  </conditionalFormatting>
  <conditionalFormatting sqref="Q74:Q472">
    <cfRule type="expression" dxfId="80" priority="31">
      <formula>COUNTIF(INDEX($M:$M,ROW()),"*推奨*")=0</formula>
    </cfRule>
  </conditionalFormatting>
  <conditionalFormatting sqref="R72">
    <cfRule type="expression" dxfId="79" priority="14">
      <formula>$R$72&lt;&gt;$S$72+$Y$72</formula>
    </cfRule>
  </conditionalFormatting>
  <conditionalFormatting sqref="T73:T472">
    <cfRule type="expression" dxfId="78" priority="21">
      <formula>INDEX($D:$D,ROW())&lt;&gt;"R7_補正"</formula>
    </cfRule>
  </conditionalFormatting>
  <conditionalFormatting sqref="AA29:AA30">
    <cfRule type="expression" dxfId="77" priority="26">
      <formula>AA29=0</formula>
    </cfRule>
  </conditionalFormatting>
  <conditionalFormatting sqref="AF74:AF472">
    <cfRule type="expression" dxfId="76" priority="197">
      <formula>OR(E74="R6_補正",E74="R7_予備")</formula>
    </cfRule>
  </conditionalFormatting>
  <conditionalFormatting sqref="AP73:AP472">
    <cfRule type="expression" dxfId="75" priority="18">
      <formula>INDEX($N:$N,ROW())=""</formula>
    </cfRule>
  </conditionalFormatting>
  <conditionalFormatting sqref="AQ73:AQ472">
    <cfRule type="expression" dxfId="74" priority="2">
      <formula>INDEX($O:$O,ROW())=""</formula>
    </cfRule>
  </conditionalFormatting>
  <conditionalFormatting sqref="AR73:AR472">
    <cfRule type="expression" dxfId="73" priority="1">
      <formula>INDEX($P:$P,ROW())=""</formula>
    </cfRule>
  </conditionalFormatting>
  <dataValidations xWindow="921" yWindow="402" count="27">
    <dataValidation allowBlank="1" showErrorMessage="1" prompt="数式や、当室で入力した数値は変更しないでください。" sqref="AJ9:AJ10 AB21:AH21 AJ15:AJ16 AG11:AH13 AJ18:AJ19 AB22:AF22 X3:X14 AD9:AF20 AB9:AC15 AB18:AC20"/>
    <dataValidation type="list" allowBlank="1" showInputMessage="1" showErrorMessage="1" sqref="E74:E472">
      <formula1>枠_推奨</formula1>
    </dataValidation>
    <dataValidation type="list" allowBlank="1" showInputMessage="1" showErrorMessage="1" sqref="I3:K3">
      <formula1>都道府県別_括弧あり</formula1>
    </dataValidation>
    <dataValidation type="list" allowBlank="1" showInputMessage="1" showErrorMessage="1" sqref="I4:K4">
      <formula1>INDIRECT($I$3)</formula1>
    </dataValidation>
    <dataValidation allowBlank="1" showErrorMessage="1" prompt="該当が無い場合は0を入力してください。" sqref="AG22:AH22 AB5:AH7 AD3:AF3"/>
    <dataValidation type="list" allowBlank="1" showInputMessage="1" showErrorMessage="1" sqref="D74:D472">
      <formula1>国の予算年度_R7補正</formula1>
    </dataValidation>
    <dataValidation type="list" allowBlank="1" showInputMessage="1" showErrorMessage="1" sqref="N73:N472">
      <formula1>IF($M73="①食料品の物価高騰に対する特別加算", 種類_推奨事業メニュー_R7補正_複数選択, "")</formula1>
    </dataValidation>
    <dataValidation type="list" allowBlank="1" showInputMessage="1" showErrorMessage="1" sqref="G74:G472">
      <formula1>エネルギー・食料品価格等の物価高騰の影響を受けた生活者等に対して事業の効果が直接及ぶ</formula1>
    </dataValidation>
    <dataValidation type="list" allowBlank="1" showInputMessage="1" showErrorMessage="1" sqref="L74:L472">
      <formula1>対象外経費に臨時交付金を充当していない</formula1>
    </dataValidation>
    <dataValidation type="list" allowBlank="1" showInputMessage="1" showErrorMessage="1" sqref="F74:F472">
      <formula1>地方単独事業</formula1>
    </dataValidation>
    <dataValidation type="list" allowBlank="1" showErrorMessage="1" sqref="I74:I472">
      <formula1>臨時の措置であることが分かる名称</formula1>
    </dataValidation>
    <dataValidation type="whole" operator="greaterThanOrEqual" allowBlank="1" showInputMessage="1" showErrorMessage="1" sqref="R73:R472 S72:Y472 Z72">
      <formula1>0</formula1>
    </dataValidation>
    <dataValidation type="list" allowBlank="1" showInputMessage="1" showErrorMessage="1" sqref="AB74:AB472">
      <formula1>特定事業者等支援</formula1>
    </dataValidation>
    <dataValidation type="list" allowBlank="1" showInputMessage="1" showErrorMessage="1" sqref="AC74:AC472">
      <formula1>個人を対象とした給付金等</formula1>
    </dataValidation>
    <dataValidation type="list" allowBlank="1" showInputMessage="1" showErrorMessage="1" sqref="AD74:AE472">
      <formula1>基金_通常</formula1>
    </dataValidation>
    <dataValidation type="list" allowBlank="1" showInputMessage="1" showErrorMessage="1" sqref="AI74:AI472">
      <formula1>事業始期_R8_通常</formula1>
    </dataValidation>
    <dataValidation type="list" allowBlank="1" showInputMessage="1" showErrorMessage="1" sqref="AM74:AM472">
      <formula1>国の重点支援地方交付金が活用されている旨の明記</formula1>
    </dataValidation>
    <dataValidation type="list" allowBlank="1" showErrorMessage="1" sqref="AO74:AO472">
      <formula1>対象分野_R7</formula1>
    </dataValidation>
    <dataValidation operator="greaterThanOrEqual" allowBlank="1" showInputMessage="1" showErrorMessage="1" sqref="R72"/>
    <dataValidation type="whole" allowBlank="1" showInputMessage="1" showErrorMessage="1" sqref="Z73">
      <formula1>0</formula1>
      <formula2>R73</formula2>
    </dataValidation>
    <dataValidation type="whole" allowBlank="1" showInputMessage="1" showErrorMessage="1" sqref="Z74:Z472">
      <formula1>0</formula1>
      <formula2>$R74</formula2>
    </dataValidation>
    <dataValidation type="list" allowBlank="1" showErrorMessage="1" sqref="AN74:AN472">
      <formula1>実施状況の公表</formula1>
    </dataValidation>
    <dataValidation type="custom" showInputMessage="1" showErrorMessage="1" sqref="Q73:Q472">
      <formula1>COUNTIF($M73,"*推奨*")</formula1>
    </dataValidation>
    <dataValidation type="list" allowBlank="1" showInputMessage="1" showErrorMessage="1" sqref="AH76:AH472">
      <formula1>予算化方法</formula1>
    </dataValidation>
    <dataValidation type="list" allowBlank="1" showErrorMessage="1" sqref="AP73:AP472">
      <formula1>IF(INDEX($N:$N,ROW())&lt;&gt;"",対象分野_R7,"")</formula1>
    </dataValidation>
    <dataValidation type="list" allowBlank="1" showErrorMessage="1" sqref="AQ73:AQ472">
      <formula1>IF(INDEX($O:$O,ROW())&lt;&gt;"",対象分野_R7,"")</formula1>
    </dataValidation>
    <dataValidation type="list" allowBlank="1" showErrorMessage="1" sqref="AR73:AR472">
      <formula1>IF(INDEX($P:$P,ROW())&lt;&gt;"",対象分野_R7,"")</formula1>
    </dataValidation>
  </dataValidations>
  <printOptions horizontalCentered="1" headings="1"/>
  <pageMargins left="0.23622047244094491" right="0.23622047244094491" top="0.74803149606299213" bottom="0.74803149606299213" header="0.31496062992125984" footer="0.31496062992125984"/>
  <pageSetup paperSize="8" scale="16" fitToHeight="0" orientation="landscape" horizontalDpi="300" verticalDpi="300" r:id="rId1"/>
  <headerFooter alignWithMargins="0">
    <oddHeader>&amp;R&amp;20&amp;F</oddHeader>
  </headerFooter>
  <colBreaks count="2" manualBreakCount="2">
    <brk id="49" max="1048575" man="1"/>
    <brk id="117" max="1048575" man="1"/>
  </colBreaks>
  <extLst>
    <ext xmlns:x14="http://schemas.microsoft.com/office/spreadsheetml/2009/9/main" uri="{78C0D931-6437-407d-A8EE-F0AAD7539E65}">
      <x14:conditionalFormattings>
        <x14:conditionalFormatting xmlns:xm="http://schemas.microsoft.com/office/excel/2006/main">
          <x14:cfRule type="expression" priority="178" id="{A86046F3-1013-447C-ABE6-0C2BD6FCDF13}">
            <xm:f>OFFSET(A1,72,3,1,1)&lt;&gt;OFFSET(朱色変色!A1,72,3,1,1)</xm:f>
            <x14:dxf>
              <fill>
                <patternFill>
                  <bgColor theme="5" tint="0.79998168889431442"/>
                </patternFill>
              </fill>
            </x14:dxf>
          </x14:cfRule>
          <xm:sqref>D73:BB472</xm:sqref>
        </x14:conditionalFormatting>
        <x14:conditionalFormatting xmlns:xm="http://schemas.microsoft.com/office/excel/2006/main">
          <x14:cfRule type="expression" priority="6" id="{117B640E-39A8-404A-8592-CE62BE06DC6F}">
            <xm:f>分岐管理シート!$A$73=""</xm:f>
            <x14:dxf>
              <fill>
                <patternFill>
                  <bgColor theme="0" tint="-4.9989318521683403E-2"/>
                </patternFill>
              </fill>
            </x14:dxf>
          </x14:cfRule>
          <xm:sqref>D73:BD73</xm:sqref>
        </x14:conditionalFormatting>
        <x14:conditionalFormatting xmlns:xm="http://schemas.microsoft.com/office/excel/2006/main">
          <x14:cfRule type="expression" priority="12" id="{ACDE8206-BEB1-4CBA-95D4-AAF443F996CC}">
            <xm:f>INDEX(分岐管理シート!$AE:$AE,ROW())&lt;2</xm:f>
            <x14:dxf>
              <fill>
                <patternFill>
                  <bgColor theme="0" tint="-4.9989318521683403E-2"/>
                </patternFill>
              </fill>
            </x14:dxf>
          </x14:cfRule>
          <xm:sqref>AF73:AF472</xm:sqref>
        </x14:conditionalFormatting>
        <x14:conditionalFormatting xmlns:xm="http://schemas.microsoft.com/office/excel/2006/main">
          <x14:cfRule type="expression" priority="22" id="{F7B1716A-BA29-4527-A79C-CFC509C8E187}">
            <xm:f>SUM(分岐管理シート!$AO73:$AR73)&lt;181</xm:f>
            <x14:dxf>
              <fill>
                <patternFill>
                  <bgColor theme="0" tint="-4.9989318521683403E-2"/>
                </patternFill>
              </fill>
            </x14:dxf>
          </x14:cfRule>
          <xm:sqref>AS73:AS472</xm:sqref>
        </x14:conditionalFormatting>
      </x14:conditionalFormattings>
    </ext>
    <ext xmlns:x14="http://schemas.microsoft.com/office/spreadsheetml/2009/9/main" uri="{CCE6A557-97BC-4b89-ADB6-D9C93CAAB3DF}">
      <x14:dataValidations xmlns:xm="http://schemas.microsoft.com/office/excel/2006/main" xWindow="921" yWindow="402" count="30">
        <x14:dataValidation type="list" allowBlank="1" showInputMessage="1" showErrorMessage="1">
          <x14:formula1>
            <xm:f>IF(分岐管理シート!$A$73="","",国の予算年度_R7補正)</xm:f>
          </x14:formula1>
          <xm:sqref>D73</xm:sqref>
        </x14:dataValidation>
        <x14:dataValidation type="list" allowBlank="1" showInputMessage="1" showErrorMessage="1">
          <x14:formula1>
            <xm:f>IF(分岐管理シート!$A$73="","",枠_推奨)</xm:f>
          </x14:formula1>
          <xm:sqref>E73</xm:sqref>
        </x14:dataValidation>
        <x14:dataValidation type="list" allowBlank="1" showInputMessage="1" showErrorMessage="1">
          <x14:formula1>
            <xm:f>IF(分岐管理シート!$A$73="","",地方単独事業)</xm:f>
          </x14:formula1>
          <xm:sqref>F73</xm:sqref>
        </x14:dataValidation>
        <x14:dataValidation type="list" allowBlank="1" showInputMessage="1" showErrorMessage="1">
          <x14:formula1>
            <xm:f>IF(分岐管理シート!$A$73="","",エネルギー・食料品価格等の物価高騰の影響を受けた生活者等に対して事業の効果が直接及ぶ)</xm:f>
          </x14:formula1>
          <xm:sqref>G73</xm:sqref>
        </x14:dataValidation>
        <x14:dataValidation type="list" allowBlank="1" showErrorMessage="1">
          <x14:formula1>
            <xm:f>IF(分岐管理シート!$A$73="","",臨時の措置であることが分かる名称)</xm:f>
          </x14:formula1>
          <xm:sqref>I73</xm:sqref>
        </x14:dataValidation>
        <x14:dataValidation type="list" allowBlank="1" showInputMessage="1" showErrorMessage="1">
          <x14:formula1>
            <xm:f>IF(分岐管理シート!$A$73="","",対象外経費に臨時交付金を充当していない)</xm:f>
          </x14:formula1>
          <xm:sqref>L73</xm:sqref>
        </x14:dataValidation>
        <x14:dataValidation type="list" allowBlank="1" showInputMessage="1" showErrorMessage="1">
          <x14:formula1>
            <xm:f>IF(分岐管理シート!$A$73="","",特定事業者等支援)</xm:f>
          </x14:formula1>
          <xm:sqref>AB73</xm:sqref>
        </x14:dataValidation>
        <x14:dataValidation type="list" allowBlank="1" showInputMessage="1" showErrorMessage="1">
          <x14:formula1>
            <xm:f>IF(分岐管理シート!$A$73="","",個人を対象とした給付金等)</xm:f>
          </x14:formula1>
          <xm:sqref>AC73</xm:sqref>
        </x14:dataValidation>
        <x14:dataValidation type="list" allowBlank="1" showInputMessage="1" showErrorMessage="1">
          <x14:formula1>
            <xm:f>IF(分岐管理シート!$A$73="","",基金_通常)</xm:f>
          </x14:formula1>
          <xm:sqref>AE73</xm:sqref>
        </x14:dataValidation>
        <x14:dataValidation type="list" allowBlank="1" showInputMessage="1" showErrorMessage="1">
          <x14:formula1>
            <xm:f>IF(分岐管理シート!$A$73="","",事業始期_R8_通常)</xm:f>
          </x14:formula1>
          <xm:sqref>AI73</xm:sqref>
        </x14:dataValidation>
        <x14:dataValidation type="custom" showInputMessage="1" showErrorMessage="1">
          <x14:formula1>
            <xm:f>分岐管理シート!$A$73&lt;&gt;""</xm:f>
          </x14:formula1>
          <xm:sqref>AL73 BC73:BD73</xm:sqref>
        </x14:dataValidation>
        <x14:dataValidation type="list" allowBlank="1" showInputMessage="1" showErrorMessage="1">
          <x14:formula1>
            <xm:f>IF(分岐管理シート!$A$73="","",国の重点支援地方交付金が活用されている旨の明記)</xm:f>
          </x14:formula1>
          <xm:sqref>AM73</xm:sqref>
        </x14:dataValidation>
        <x14:dataValidation type="list" allowBlank="1" showErrorMessage="1">
          <x14:formula1>
            <xm:f>IF(分岐管理シート!$A$73="","",実施状況の公表)</xm:f>
          </x14:formula1>
          <xm:sqref>AN73</xm:sqref>
        </x14:dataValidation>
        <x14:dataValidation type="list" allowBlank="1" showErrorMessage="1">
          <x14:formula1>
            <xm:f>IF(分岐管理シート!$A$73="","",対象分野_R7)</xm:f>
          </x14:formula1>
          <xm:sqref>AO73</xm:sqref>
        </x14:dataValidation>
        <x14:dataValidation type="list" allowBlank="1" showInputMessage="1" showErrorMessage="1">
          <x14:formula1>
            <xm:f>IF(分岐管理シート!$A$73="","",基金_非該当)</xm:f>
          </x14:formula1>
          <xm:sqref>AD73</xm:sqref>
        </x14:dataValidation>
        <x14:dataValidation type="list" allowBlank="1" showInputMessage="1" showErrorMessage="1">
          <x14:formula1>
            <xm:f>INDIRECT(分岐管理シート!$BN73)</xm:f>
          </x14:formula1>
          <xm:sqref>AS73:AS472</xm:sqref>
        </x14:dataValidation>
        <x14:dataValidation type="list" allowBlank="1" showInputMessage="1" showErrorMessage="1">
          <x14:formula1>
            <xm:f>INDIRECT(分岐管理シート!$BI73)</xm:f>
          </x14:formula1>
          <xm:sqref>BB73:BB472</xm:sqref>
        </x14:dataValidation>
        <x14:dataValidation type="list" allowBlank="1" showInputMessage="1" showErrorMessage="1">
          <x14:formula1>
            <xm:f>INDIRECT(分岐管理シート!$BL73)</xm:f>
          </x14:formula1>
          <xm:sqref>AF73:AF472</xm:sqref>
        </x14:dataValidation>
        <x14:dataValidation type="list" allowBlank="1" showInputMessage="1" showErrorMessage="1">
          <x14:formula1>
            <xm:f>INDIRECT(分岐管理シート!BK74)</xm:f>
          </x14:formula1>
          <xm:sqref>M74:M472</xm:sqref>
        </x14:dataValidation>
        <x14:dataValidation type="list" allowBlank="1" showInputMessage="1" showErrorMessage="1">
          <x14:formula1>
            <xm:f>INDIRECT(分岐管理シート!BJ74)</xm:f>
          </x14:formula1>
          <xm:sqref>K74:K472</xm:sqref>
        </x14:dataValidation>
        <x14:dataValidation type="list" allowBlank="1" showInputMessage="1" showErrorMessage="1">
          <x14:formula1>
            <xm:f>IF(分岐管理シート!$A$73="","",INDIRECT(分岐管理シート!BJ73))</xm:f>
          </x14:formula1>
          <xm:sqref>K73</xm:sqref>
        </x14:dataValidation>
        <x14:dataValidation type="list" allowBlank="1" showInputMessage="1" showErrorMessage="1">
          <x14:formula1>
            <xm:f>IF(分岐管理シート!$A$73="","",INDIRECT(分岐管理シート!BK73))</xm:f>
          </x14:formula1>
          <xm:sqref>M73</xm:sqref>
        </x14:dataValidation>
        <x14:dataValidation type="list" allowBlank="1" showInputMessage="1" showErrorMessage="1">
          <x14:formula1>
            <xm:f>IF(分岐管理シート!$AI73=0,"",OFFSET(―!$AG$28,分岐管理シート!$AI73-13,0,26-分岐管理シート!$AI73,1))</xm:f>
          </x14:formula1>
          <xm:sqref>AJ73:AJ472</xm:sqref>
        </x14:dataValidation>
        <x14:dataValidation type="list" allowBlank="1" showInputMessage="1" showErrorMessage="1">
          <x14:formula1>
            <xm:f>IF(分岐管理シート!$AJ73=0,"",IF(分岐管理シート!$AD73=2,OFFSET(―!$AE$41,分岐管理シート!$AJ73-13,0,27-分岐管理シート!$AJ73,1),OFFSET(―!$AE$28,分岐管理シート!$AJ73-13,0,26-分岐管理シート!$AJ73,1)))</xm:f>
          </x14:formula1>
          <xm:sqref>AK73:AK472</xm:sqref>
        </x14:dataValidation>
        <x14:dataValidation type="list" allowBlank="1" showInputMessage="1" showErrorMessage="1">
          <x14:formula1>
            <xm:f>IF(分岐管理シート!$M73=1,IF(分岐管理シート!$N73+分岐管理シート!$O73=7,―!$O$17,IF(分岐管理シート!$N73+分岐管理シート!$O73=6,―!$O$18,IF(分岐管理シート!$N73+分岐管理シート!$O73=5,―!$O$19,""))))</xm:f>
          </x14:formula1>
          <xm:sqref>P73:P472</xm:sqref>
        </x14:dataValidation>
        <x14:dataValidation type="list" allowBlank="1" showInputMessage="1" showErrorMessage="1">
          <x14:formula1>
            <xm:f>IF(分岐管理シート!$M73=1,IF(VLOOKUP($N73,―!$O$17:$P$19,2,FALSE)=2,種類_推奨事業メニュー_R7補正_複数選択②以外,IF(VLOOKUP($N73,―!$O$17:$P$19,2,FALSE)=3,種類_推奨事業メニュー_R7補正_複数選択③以外,IF(VLOOKUP($N73,―!$O$17:$P$19,2,FALSE)=4,種類_推奨事業メニュー_R7補正_複数選択④以外,""))))</xm:f>
          </x14:formula1>
          <xm:sqref>O73:O472</xm:sqref>
        </x14:dataValidation>
        <x14:dataValidation type="custom" showInputMessage="1" showErrorMessage="1">
          <x14:formula1>
            <xm:f>分岐管理シート!B73&lt;&gt;""</xm:f>
          </x14:formula1>
          <xm:sqref>J73</xm:sqref>
        </x14:dataValidation>
        <x14:dataValidation type="custom" showInputMessage="1" showErrorMessage="1">
          <x14:formula1>
            <xm:f>分岐管理シート!B73&lt;&gt;""</xm:f>
          </x14:formula1>
          <xm:sqref>AA73</xm:sqref>
        </x14:dataValidation>
        <x14:dataValidation type="list" allowBlank="1" showInputMessage="1" showErrorMessage="1">
          <x14:formula1>
            <xm:f>INDIRECT(分岐管理シート!$BG73)</xm:f>
          </x14:formula1>
          <xm:sqref>AG73:AG472</xm:sqref>
        </x14:dataValidation>
        <x14:dataValidation type="list" allowBlank="1" showInputMessage="1" showErrorMessage="1">
          <x14:formula1>
            <xm:f>INDIRECT(分岐管理シート!$BH73)</xm:f>
          </x14:formula1>
          <xm:sqref>AH73:AH75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BE1789"/>
  <sheetViews>
    <sheetView topLeftCell="A237" workbookViewId="0">
      <selection activeCell="E254" sqref="E254"/>
    </sheetView>
  </sheetViews>
  <sheetFormatPr defaultColWidth="8.88671875" defaultRowHeight="13.2"/>
  <cols>
    <col min="1" max="1" width="24.88671875" customWidth="1"/>
    <col min="2" max="2" width="19.44140625" customWidth="1"/>
    <col min="3" max="3" width="21.88671875" bestFit="1" customWidth="1"/>
    <col min="4" max="5" width="14.44140625" customWidth="1"/>
    <col min="6" max="7" width="22.44140625" customWidth="1"/>
    <col min="8" max="9" width="24.88671875" customWidth="1"/>
    <col min="10" max="10" width="23" customWidth="1"/>
    <col min="11" max="23" width="14.44140625" customWidth="1"/>
    <col min="24" max="24" width="16.44140625" customWidth="1"/>
    <col min="25" max="39" width="14.44140625" customWidth="1"/>
    <col min="40" max="40" width="16.44140625" customWidth="1"/>
    <col min="41" max="55" width="14.44140625" customWidth="1"/>
    <col min="56" max="56" width="16.44140625" customWidth="1"/>
    <col min="57" max="57" width="14.44140625" customWidth="1"/>
  </cols>
  <sheetData>
    <row r="1" spans="1:57" ht="13.8" thickBot="1">
      <c r="A1" s="81" t="s">
        <v>3878</v>
      </c>
      <c r="B1" s="81" t="s">
        <v>3879</v>
      </c>
      <c r="C1" s="81" t="s">
        <v>3880</v>
      </c>
      <c r="D1" s="81" t="s">
        <v>3881</v>
      </c>
      <c r="E1" s="81" t="s">
        <v>3882</v>
      </c>
      <c r="F1" s="81" t="s">
        <v>3883</v>
      </c>
      <c r="G1" s="81" t="s">
        <v>3884</v>
      </c>
      <c r="H1" s="81" t="s">
        <v>3885</v>
      </c>
      <c r="I1" s="81" t="s">
        <v>3886</v>
      </c>
      <c r="J1" s="81" t="s">
        <v>3887</v>
      </c>
      <c r="K1" s="81" t="s">
        <v>3888</v>
      </c>
      <c r="L1" s="81" t="s">
        <v>3889</v>
      </c>
      <c r="M1" s="81" t="s">
        <v>3890</v>
      </c>
      <c r="N1" s="81" t="s">
        <v>3891</v>
      </c>
      <c r="O1" s="81" t="s">
        <v>3892</v>
      </c>
      <c r="P1" s="81" t="s">
        <v>3893</v>
      </c>
      <c r="Q1" s="81" t="s">
        <v>3894</v>
      </c>
      <c r="R1" s="81" t="s">
        <v>3895</v>
      </c>
      <c r="S1" s="81" t="s">
        <v>3896</v>
      </c>
      <c r="T1" s="81" t="s">
        <v>3897</v>
      </c>
      <c r="U1" s="81" t="s">
        <v>3898</v>
      </c>
      <c r="V1" s="81" t="s">
        <v>3899</v>
      </c>
      <c r="W1" s="81" t="s">
        <v>3900</v>
      </c>
      <c r="X1" s="81" t="s">
        <v>3901</v>
      </c>
      <c r="Y1" s="81" t="s">
        <v>3902</v>
      </c>
      <c r="Z1" s="81" t="s">
        <v>3903</v>
      </c>
      <c r="AA1" s="81" t="s">
        <v>3904</v>
      </c>
      <c r="AB1" s="81" t="s">
        <v>3905</v>
      </c>
      <c r="AC1" s="81" t="s">
        <v>3906</v>
      </c>
      <c r="AD1" s="81" t="s">
        <v>3907</v>
      </c>
      <c r="AE1" s="81" t="s">
        <v>3908</v>
      </c>
      <c r="AF1" s="81" t="s">
        <v>3909</v>
      </c>
      <c r="AG1" s="81" t="s">
        <v>3910</v>
      </c>
      <c r="AH1" s="81" t="s">
        <v>3911</v>
      </c>
      <c r="AI1" s="81" t="s">
        <v>3912</v>
      </c>
      <c r="AJ1" s="81" t="s">
        <v>3913</v>
      </c>
      <c r="AK1" s="81" t="s">
        <v>3914</v>
      </c>
      <c r="AL1" s="81" t="s">
        <v>3915</v>
      </c>
      <c r="AM1" s="81" t="s">
        <v>3916</v>
      </c>
      <c r="AN1" s="81" t="s">
        <v>3917</v>
      </c>
      <c r="AO1" s="81" t="s">
        <v>3918</v>
      </c>
      <c r="AP1" s="81" t="s">
        <v>3919</v>
      </c>
      <c r="AQ1" s="81" t="s">
        <v>3920</v>
      </c>
      <c r="AR1" s="81" t="s">
        <v>3921</v>
      </c>
      <c r="AS1" s="81" t="s">
        <v>3922</v>
      </c>
      <c r="AT1" s="81" t="s">
        <v>3923</v>
      </c>
      <c r="AU1" s="81" t="s">
        <v>3924</v>
      </c>
      <c r="AV1" s="81" t="s">
        <v>3925</v>
      </c>
      <c r="AW1" s="81" t="s">
        <v>3926</v>
      </c>
      <c r="AX1" s="81" t="s">
        <v>3927</v>
      </c>
      <c r="AY1" s="81" t="s">
        <v>3928</v>
      </c>
      <c r="AZ1" s="81" t="s">
        <v>3929</v>
      </c>
      <c r="BA1" s="81" t="s">
        <v>3930</v>
      </c>
      <c r="BB1" s="81" t="s">
        <v>3931</v>
      </c>
      <c r="BC1" s="81" t="s">
        <v>3932</v>
      </c>
      <c r="BD1" s="81" t="s">
        <v>3933</v>
      </c>
      <c r="BE1" s="81" t="s">
        <v>3934</v>
      </c>
    </row>
    <row r="2" spans="1:57" ht="13.8" thickTop="1">
      <c r="A2" t="s">
        <v>3935</v>
      </c>
      <c r="B2">
        <v>1000</v>
      </c>
      <c r="C2" t="s">
        <v>3888</v>
      </c>
      <c r="D2" t="s">
        <v>215</v>
      </c>
      <c r="E2" t="s">
        <v>3936</v>
      </c>
      <c r="F2" t="s">
        <v>214</v>
      </c>
      <c r="G2" t="s">
        <v>3937</v>
      </c>
      <c r="H2" t="s">
        <v>215</v>
      </c>
      <c r="J2" t="s">
        <v>3888</v>
      </c>
      <c r="K2" t="s">
        <v>3935</v>
      </c>
      <c r="L2" t="s">
        <v>3938</v>
      </c>
      <c r="M2" t="s">
        <v>3939</v>
      </c>
      <c r="N2" t="s">
        <v>3940</v>
      </c>
      <c r="O2" t="s">
        <v>3941</v>
      </c>
      <c r="P2" t="s">
        <v>3942</v>
      </c>
      <c r="Q2" t="s">
        <v>3943</v>
      </c>
      <c r="R2" t="s">
        <v>3944</v>
      </c>
      <c r="S2" t="s">
        <v>3945</v>
      </c>
      <c r="T2" t="s">
        <v>3946</v>
      </c>
      <c r="U2" t="s">
        <v>3947</v>
      </c>
      <c r="V2" t="s">
        <v>3948</v>
      </c>
      <c r="W2" t="s">
        <v>3949</v>
      </c>
      <c r="X2" t="s">
        <v>3950</v>
      </c>
      <c r="Y2" t="s">
        <v>3951</v>
      </c>
      <c r="Z2" t="s">
        <v>3952</v>
      </c>
      <c r="AA2" t="s">
        <v>3953</v>
      </c>
      <c r="AB2" t="s">
        <v>3954</v>
      </c>
      <c r="AC2" t="s">
        <v>3955</v>
      </c>
      <c r="AD2" t="s">
        <v>3956</v>
      </c>
      <c r="AE2" t="s">
        <v>3957</v>
      </c>
      <c r="AF2" t="s">
        <v>3958</v>
      </c>
      <c r="AG2" t="s">
        <v>3959</v>
      </c>
      <c r="AH2" t="s">
        <v>3960</v>
      </c>
      <c r="AI2" t="s">
        <v>3961</v>
      </c>
      <c r="AJ2" t="s">
        <v>3962</v>
      </c>
      <c r="AK2" t="s">
        <v>3963</v>
      </c>
      <c r="AL2" t="s">
        <v>3964</v>
      </c>
      <c r="AM2" t="s">
        <v>3965</v>
      </c>
      <c r="AN2" t="s">
        <v>3966</v>
      </c>
      <c r="AO2" t="s">
        <v>3967</v>
      </c>
      <c r="AP2" t="s">
        <v>3968</v>
      </c>
      <c r="AQ2" t="s">
        <v>3969</v>
      </c>
      <c r="AR2" t="s">
        <v>3970</v>
      </c>
      <c r="AS2" t="s">
        <v>3971</v>
      </c>
      <c r="AT2" t="s">
        <v>3972</v>
      </c>
      <c r="AU2" t="s">
        <v>3973</v>
      </c>
      <c r="AV2" t="s">
        <v>3974</v>
      </c>
      <c r="AW2" t="s">
        <v>3975</v>
      </c>
      <c r="AX2" t="s">
        <v>3976</v>
      </c>
      <c r="AY2" t="s">
        <v>3977</v>
      </c>
      <c r="AZ2" t="s">
        <v>3978</v>
      </c>
      <c r="BA2" t="s">
        <v>3979</v>
      </c>
      <c r="BB2" t="s">
        <v>3980</v>
      </c>
      <c r="BC2" t="s">
        <v>3981</v>
      </c>
      <c r="BD2" t="s">
        <v>3982</v>
      </c>
      <c r="BE2" t="s">
        <v>3983</v>
      </c>
    </row>
    <row r="3" spans="1:57">
      <c r="A3" t="s">
        <v>3984</v>
      </c>
      <c r="B3">
        <v>1100</v>
      </c>
      <c r="C3" t="s">
        <v>3888</v>
      </c>
      <c r="D3" t="s">
        <v>217</v>
      </c>
      <c r="E3" t="s">
        <v>3985</v>
      </c>
      <c r="F3" t="s">
        <v>216</v>
      </c>
      <c r="G3" t="s">
        <v>3986</v>
      </c>
      <c r="H3" t="s">
        <v>215</v>
      </c>
      <c r="I3" t="s">
        <v>217</v>
      </c>
      <c r="J3" t="s">
        <v>3889</v>
      </c>
      <c r="K3" t="s">
        <v>3984</v>
      </c>
      <c r="L3" t="s">
        <v>3987</v>
      </c>
      <c r="M3" t="s">
        <v>3988</v>
      </c>
      <c r="N3" t="s">
        <v>3989</v>
      </c>
      <c r="O3" t="s">
        <v>3990</v>
      </c>
      <c r="P3" t="s">
        <v>3991</v>
      </c>
      <c r="Q3" t="s">
        <v>3992</v>
      </c>
      <c r="R3" t="s">
        <v>3993</v>
      </c>
      <c r="S3" t="s">
        <v>3994</v>
      </c>
      <c r="T3" t="s">
        <v>3995</v>
      </c>
      <c r="U3" t="s">
        <v>3996</v>
      </c>
      <c r="V3" t="s">
        <v>3997</v>
      </c>
      <c r="W3" t="s">
        <v>3998</v>
      </c>
      <c r="X3" t="s">
        <v>3999</v>
      </c>
      <c r="Y3" t="s">
        <v>4000</v>
      </c>
      <c r="Z3" t="s">
        <v>4001</v>
      </c>
      <c r="AA3" t="s">
        <v>4002</v>
      </c>
      <c r="AB3" t="s">
        <v>4003</v>
      </c>
      <c r="AC3" t="s">
        <v>4004</v>
      </c>
      <c r="AD3" t="s">
        <v>4005</v>
      </c>
      <c r="AE3" t="s">
        <v>4006</v>
      </c>
      <c r="AF3" t="s">
        <v>4007</v>
      </c>
      <c r="AG3" t="s">
        <v>4008</v>
      </c>
      <c r="AH3" t="s">
        <v>4009</v>
      </c>
      <c r="AI3" t="s">
        <v>4010</v>
      </c>
      <c r="AJ3" t="s">
        <v>4011</v>
      </c>
      <c r="AK3" t="s">
        <v>4012</v>
      </c>
      <c r="AL3" t="s">
        <v>4013</v>
      </c>
      <c r="AM3" t="s">
        <v>4014</v>
      </c>
      <c r="AN3" t="s">
        <v>4015</v>
      </c>
      <c r="AO3" t="s">
        <v>4016</v>
      </c>
      <c r="AP3" t="s">
        <v>4017</v>
      </c>
      <c r="AQ3" t="s">
        <v>4018</v>
      </c>
      <c r="AR3" t="s">
        <v>4019</v>
      </c>
      <c r="AS3" t="s">
        <v>4020</v>
      </c>
      <c r="AT3" t="s">
        <v>4021</v>
      </c>
      <c r="AU3" t="s">
        <v>4022</v>
      </c>
      <c r="AV3" t="s">
        <v>4023</v>
      </c>
      <c r="AW3" t="s">
        <v>4024</v>
      </c>
      <c r="AX3" t="s">
        <v>4025</v>
      </c>
      <c r="AY3" t="s">
        <v>4026</v>
      </c>
      <c r="AZ3" t="s">
        <v>4027</v>
      </c>
      <c r="BA3" t="s">
        <v>4028</v>
      </c>
      <c r="BB3" t="s">
        <v>4029</v>
      </c>
      <c r="BC3" t="s">
        <v>4030</v>
      </c>
      <c r="BD3" t="s">
        <v>4031</v>
      </c>
      <c r="BE3" t="s">
        <v>4032</v>
      </c>
    </row>
    <row r="4" spans="1:57">
      <c r="A4" t="s">
        <v>4033</v>
      </c>
      <c r="B4">
        <v>1202</v>
      </c>
      <c r="C4" t="s">
        <v>3888</v>
      </c>
      <c r="D4" t="s">
        <v>219</v>
      </c>
      <c r="E4" t="s">
        <v>3985</v>
      </c>
      <c r="F4" t="s">
        <v>218</v>
      </c>
      <c r="G4" t="s">
        <v>4034</v>
      </c>
      <c r="H4" t="s">
        <v>215</v>
      </c>
      <c r="I4" t="s">
        <v>219</v>
      </c>
      <c r="J4" t="s">
        <v>3890</v>
      </c>
      <c r="K4" t="s">
        <v>4033</v>
      </c>
      <c r="L4" t="s">
        <v>4035</v>
      </c>
      <c r="M4" t="s">
        <v>4036</v>
      </c>
      <c r="N4" t="s">
        <v>4037</v>
      </c>
      <c r="O4" t="s">
        <v>4038</v>
      </c>
      <c r="P4" t="s">
        <v>4039</v>
      </c>
      <c r="Q4" t="s">
        <v>4040</v>
      </c>
      <c r="R4" t="s">
        <v>4041</v>
      </c>
      <c r="S4" t="s">
        <v>4042</v>
      </c>
      <c r="T4" t="s">
        <v>4043</v>
      </c>
      <c r="U4" t="s">
        <v>4044</v>
      </c>
      <c r="V4" t="s">
        <v>4045</v>
      </c>
      <c r="W4" t="s">
        <v>4046</v>
      </c>
      <c r="X4" t="s">
        <v>4047</v>
      </c>
      <c r="Y4" t="s">
        <v>4048</v>
      </c>
      <c r="Z4" t="s">
        <v>4049</v>
      </c>
      <c r="AA4" t="s">
        <v>4050</v>
      </c>
      <c r="AB4" t="s">
        <v>4051</v>
      </c>
      <c r="AC4" t="s">
        <v>4052</v>
      </c>
      <c r="AD4" t="s">
        <v>4053</v>
      </c>
      <c r="AE4" t="s">
        <v>4054</v>
      </c>
      <c r="AF4" t="s">
        <v>4055</v>
      </c>
      <c r="AG4" t="s">
        <v>4056</v>
      </c>
      <c r="AH4" t="s">
        <v>4057</v>
      </c>
      <c r="AI4" t="s">
        <v>4058</v>
      </c>
      <c r="AJ4" t="s">
        <v>4059</v>
      </c>
      <c r="AK4" t="s">
        <v>4060</v>
      </c>
      <c r="AL4" t="s">
        <v>4061</v>
      </c>
      <c r="AM4" t="s">
        <v>4062</v>
      </c>
      <c r="AN4" t="s">
        <v>4063</v>
      </c>
      <c r="AO4" t="s">
        <v>4064</v>
      </c>
      <c r="AP4" t="s">
        <v>4065</v>
      </c>
      <c r="AQ4" t="s">
        <v>4066</v>
      </c>
      <c r="AR4" t="s">
        <v>4067</v>
      </c>
      <c r="AS4" t="s">
        <v>4068</v>
      </c>
      <c r="AT4" t="s">
        <v>4069</v>
      </c>
      <c r="AU4" t="s">
        <v>4070</v>
      </c>
      <c r="AV4" t="s">
        <v>4071</v>
      </c>
      <c r="AW4" t="s">
        <v>4072</v>
      </c>
      <c r="AX4" t="s">
        <v>4073</v>
      </c>
      <c r="AY4" t="s">
        <v>4074</v>
      </c>
      <c r="AZ4" t="s">
        <v>4075</v>
      </c>
      <c r="BA4" t="s">
        <v>4076</v>
      </c>
      <c r="BB4" t="s">
        <v>4077</v>
      </c>
      <c r="BC4" t="s">
        <v>4078</v>
      </c>
      <c r="BD4" t="s">
        <v>4079</v>
      </c>
      <c r="BE4" t="s">
        <v>4080</v>
      </c>
    </row>
    <row r="5" spans="1:57">
      <c r="A5" t="s">
        <v>4081</v>
      </c>
      <c r="B5">
        <v>1203</v>
      </c>
      <c r="C5" t="s">
        <v>3888</v>
      </c>
      <c r="D5" t="s">
        <v>221</v>
      </c>
      <c r="E5" t="s">
        <v>3985</v>
      </c>
      <c r="F5" t="s">
        <v>220</v>
      </c>
      <c r="G5" t="s">
        <v>4082</v>
      </c>
      <c r="H5" t="s">
        <v>215</v>
      </c>
      <c r="I5" t="s">
        <v>221</v>
      </c>
      <c r="J5" t="s">
        <v>3891</v>
      </c>
      <c r="K5" t="s">
        <v>4081</v>
      </c>
      <c r="L5" t="s">
        <v>4083</v>
      </c>
      <c r="M5" t="s">
        <v>4084</v>
      </c>
      <c r="N5" t="s">
        <v>4085</v>
      </c>
      <c r="O5" t="s">
        <v>4086</v>
      </c>
      <c r="P5" t="s">
        <v>4087</v>
      </c>
      <c r="Q5" t="s">
        <v>4088</v>
      </c>
      <c r="R5" t="s">
        <v>4089</v>
      </c>
      <c r="S5" t="s">
        <v>4090</v>
      </c>
      <c r="T5" t="s">
        <v>4091</v>
      </c>
      <c r="U5" t="s">
        <v>4092</v>
      </c>
      <c r="V5" t="s">
        <v>4093</v>
      </c>
      <c r="W5" t="s">
        <v>4094</v>
      </c>
      <c r="X5" t="s">
        <v>4095</v>
      </c>
      <c r="Y5" t="s">
        <v>4096</v>
      </c>
      <c r="Z5" t="s">
        <v>4097</v>
      </c>
      <c r="AA5" t="s">
        <v>4098</v>
      </c>
      <c r="AB5" t="s">
        <v>4099</v>
      </c>
      <c r="AC5" t="s">
        <v>4100</v>
      </c>
      <c r="AD5" t="s">
        <v>4101</v>
      </c>
      <c r="AE5" t="s">
        <v>4102</v>
      </c>
      <c r="AF5" t="s">
        <v>4103</v>
      </c>
      <c r="AG5" t="s">
        <v>4104</v>
      </c>
      <c r="AH5" t="s">
        <v>4105</v>
      </c>
      <c r="AI5" t="s">
        <v>4106</v>
      </c>
      <c r="AJ5" t="s">
        <v>4107</v>
      </c>
      <c r="AK5" t="s">
        <v>4108</v>
      </c>
      <c r="AL5" t="s">
        <v>4109</v>
      </c>
      <c r="AM5" t="s">
        <v>4110</v>
      </c>
      <c r="AN5" t="s">
        <v>4111</v>
      </c>
      <c r="AO5" t="s">
        <v>4112</v>
      </c>
      <c r="AP5" t="s">
        <v>4113</v>
      </c>
      <c r="AQ5" t="s">
        <v>4114</v>
      </c>
      <c r="AR5" t="s">
        <v>4115</v>
      </c>
      <c r="AS5" t="s">
        <v>4116</v>
      </c>
      <c r="AT5" t="s">
        <v>4117</v>
      </c>
      <c r="AU5" t="s">
        <v>4118</v>
      </c>
      <c r="AV5" t="s">
        <v>4119</v>
      </c>
      <c r="AW5" t="s">
        <v>4120</v>
      </c>
      <c r="AX5" t="s">
        <v>4121</v>
      </c>
      <c r="AY5" t="s">
        <v>4122</v>
      </c>
      <c r="AZ5" t="s">
        <v>4123</v>
      </c>
      <c r="BA5" t="s">
        <v>4124</v>
      </c>
      <c r="BB5" t="s">
        <v>4125</v>
      </c>
      <c r="BC5" t="s">
        <v>4126</v>
      </c>
      <c r="BD5" t="s">
        <v>4127</v>
      </c>
      <c r="BE5" t="s">
        <v>4128</v>
      </c>
    </row>
    <row r="6" spans="1:57">
      <c r="A6" t="s">
        <v>4129</v>
      </c>
      <c r="B6">
        <v>1204</v>
      </c>
      <c r="C6" t="s">
        <v>3888</v>
      </c>
      <c r="D6" t="s">
        <v>223</v>
      </c>
      <c r="E6" t="s">
        <v>3985</v>
      </c>
      <c r="F6" t="s">
        <v>222</v>
      </c>
      <c r="G6" t="s">
        <v>4130</v>
      </c>
      <c r="H6" t="s">
        <v>215</v>
      </c>
      <c r="I6" t="s">
        <v>223</v>
      </c>
      <c r="J6" t="s">
        <v>3892</v>
      </c>
      <c r="K6" t="s">
        <v>4129</v>
      </c>
      <c r="L6" t="s">
        <v>4131</v>
      </c>
      <c r="M6" t="s">
        <v>4132</v>
      </c>
      <c r="N6" t="s">
        <v>4133</v>
      </c>
      <c r="O6" t="s">
        <v>4134</v>
      </c>
      <c r="P6" t="s">
        <v>4135</v>
      </c>
      <c r="Q6" t="s">
        <v>4136</v>
      </c>
      <c r="R6" t="s">
        <v>4137</v>
      </c>
      <c r="S6" t="s">
        <v>4138</v>
      </c>
      <c r="T6" t="s">
        <v>4139</v>
      </c>
      <c r="U6" t="s">
        <v>4140</v>
      </c>
      <c r="V6" t="s">
        <v>4141</v>
      </c>
      <c r="W6" t="s">
        <v>4142</v>
      </c>
      <c r="X6" t="s">
        <v>4143</v>
      </c>
      <c r="Y6" t="s">
        <v>4144</v>
      </c>
      <c r="Z6" t="s">
        <v>4145</v>
      </c>
      <c r="AA6" t="s">
        <v>4146</v>
      </c>
      <c r="AB6" t="s">
        <v>4147</v>
      </c>
      <c r="AC6" t="s">
        <v>4148</v>
      </c>
      <c r="AD6" t="s">
        <v>4149</v>
      </c>
      <c r="AE6" t="s">
        <v>4150</v>
      </c>
      <c r="AF6" t="s">
        <v>4151</v>
      </c>
      <c r="AG6" t="s">
        <v>4152</v>
      </c>
      <c r="AH6" t="s">
        <v>4153</v>
      </c>
      <c r="AI6" t="s">
        <v>4154</v>
      </c>
      <c r="AJ6" t="s">
        <v>4155</v>
      </c>
      <c r="AK6" t="s">
        <v>4156</v>
      </c>
      <c r="AL6" t="s">
        <v>4157</v>
      </c>
      <c r="AM6" t="s">
        <v>4158</v>
      </c>
      <c r="AN6" t="s">
        <v>4159</v>
      </c>
      <c r="AO6" t="s">
        <v>4160</v>
      </c>
      <c r="AP6" t="s">
        <v>4161</v>
      </c>
      <c r="AQ6" t="s">
        <v>4162</v>
      </c>
      <c r="AR6" t="s">
        <v>4163</v>
      </c>
      <c r="AS6" t="s">
        <v>4164</v>
      </c>
      <c r="AT6" t="s">
        <v>4165</v>
      </c>
      <c r="AU6" t="s">
        <v>4166</v>
      </c>
      <c r="AV6" t="s">
        <v>4167</v>
      </c>
      <c r="AW6" t="s">
        <v>4168</v>
      </c>
      <c r="AX6" t="s">
        <v>4169</v>
      </c>
      <c r="AY6" t="s">
        <v>4170</v>
      </c>
      <c r="AZ6" t="s">
        <v>4171</v>
      </c>
      <c r="BA6" t="s">
        <v>4172</v>
      </c>
      <c r="BB6" t="s">
        <v>4173</v>
      </c>
      <c r="BC6" t="s">
        <v>4174</v>
      </c>
      <c r="BD6" t="s">
        <v>4175</v>
      </c>
      <c r="BE6" t="s">
        <v>4176</v>
      </c>
    </row>
    <row r="7" spans="1:57">
      <c r="A7" t="s">
        <v>4177</v>
      </c>
      <c r="B7">
        <v>1205</v>
      </c>
      <c r="C7" t="s">
        <v>3888</v>
      </c>
      <c r="D7" t="s">
        <v>225</v>
      </c>
      <c r="E7" t="s">
        <v>3985</v>
      </c>
      <c r="F7" t="s">
        <v>224</v>
      </c>
      <c r="G7" t="s">
        <v>4178</v>
      </c>
      <c r="H7" t="s">
        <v>215</v>
      </c>
      <c r="I7" t="s">
        <v>225</v>
      </c>
      <c r="J7" t="s">
        <v>3893</v>
      </c>
      <c r="K7" t="s">
        <v>4177</v>
      </c>
      <c r="L7" t="s">
        <v>4179</v>
      </c>
      <c r="M7" t="s">
        <v>4180</v>
      </c>
      <c r="N7" t="s">
        <v>4181</v>
      </c>
      <c r="O7" t="s">
        <v>4182</v>
      </c>
      <c r="P7" t="s">
        <v>4183</v>
      </c>
      <c r="Q7" t="s">
        <v>4184</v>
      </c>
      <c r="R7" t="s">
        <v>4185</v>
      </c>
      <c r="S7" t="s">
        <v>4186</v>
      </c>
      <c r="T7" t="s">
        <v>4187</v>
      </c>
      <c r="U7" t="s">
        <v>4188</v>
      </c>
      <c r="V7" t="s">
        <v>4189</v>
      </c>
      <c r="W7" t="s">
        <v>4190</v>
      </c>
      <c r="X7" t="s">
        <v>4191</v>
      </c>
      <c r="Y7" t="s">
        <v>4192</v>
      </c>
      <c r="Z7" t="s">
        <v>4193</v>
      </c>
      <c r="AA7" t="s">
        <v>4194</v>
      </c>
      <c r="AB7" t="s">
        <v>4195</v>
      </c>
      <c r="AC7" t="s">
        <v>4196</v>
      </c>
      <c r="AD7" t="s">
        <v>4197</v>
      </c>
      <c r="AE7" t="s">
        <v>4198</v>
      </c>
      <c r="AF7" t="s">
        <v>4199</v>
      </c>
      <c r="AG7" t="s">
        <v>4200</v>
      </c>
      <c r="AH7" t="s">
        <v>4201</v>
      </c>
      <c r="AI7" t="s">
        <v>4202</v>
      </c>
      <c r="AJ7" t="s">
        <v>4203</v>
      </c>
      <c r="AK7" t="s">
        <v>4204</v>
      </c>
      <c r="AL7" t="s">
        <v>4205</v>
      </c>
      <c r="AM7" t="s">
        <v>4206</v>
      </c>
      <c r="AN7" t="s">
        <v>4207</v>
      </c>
      <c r="AO7" t="s">
        <v>4208</v>
      </c>
      <c r="AP7" t="s">
        <v>4209</v>
      </c>
      <c r="AQ7" t="s">
        <v>4210</v>
      </c>
      <c r="AR7" t="s">
        <v>4211</v>
      </c>
      <c r="AS7" t="s">
        <v>4212</v>
      </c>
      <c r="AT7" t="s">
        <v>4213</v>
      </c>
      <c r="AU7" t="s">
        <v>4214</v>
      </c>
      <c r="AV7" t="s">
        <v>4215</v>
      </c>
      <c r="AW7" t="s">
        <v>4216</v>
      </c>
      <c r="AX7" t="s">
        <v>4217</v>
      </c>
      <c r="AY7" t="s">
        <v>4218</v>
      </c>
      <c r="AZ7" t="s">
        <v>4219</v>
      </c>
      <c r="BA7" t="s">
        <v>4220</v>
      </c>
      <c r="BB7" t="s">
        <v>4221</v>
      </c>
      <c r="BC7" t="s">
        <v>4222</v>
      </c>
      <c r="BD7" t="s">
        <v>4223</v>
      </c>
      <c r="BE7" t="s">
        <v>4224</v>
      </c>
    </row>
    <row r="8" spans="1:57">
      <c r="A8" t="s">
        <v>4225</v>
      </c>
      <c r="B8">
        <v>1206</v>
      </c>
      <c r="C8" t="s">
        <v>3888</v>
      </c>
      <c r="D8" t="s">
        <v>227</v>
      </c>
      <c r="E8" t="s">
        <v>3985</v>
      </c>
      <c r="F8" t="s">
        <v>226</v>
      </c>
      <c r="G8" t="s">
        <v>4226</v>
      </c>
      <c r="H8" t="s">
        <v>215</v>
      </c>
      <c r="I8" t="s">
        <v>227</v>
      </c>
      <c r="J8" t="s">
        <v>3894</v>
      </c>
      <c r="K8" t="s">
        <v>4225</v>
      </c>
      <c r="L8" t="s">
        <v>4227</v>
      </c>
      <c r="M8" t="s">
        <v>4228</v>
      </c>
      <c r="N8" t="s">
        <v>4229</v>
      </c>
      <c r="O8" t="s">
        <v>4230</v>
      </c>
      <c r="P8" t="s">
        <v>4231</v>
      </c>
      <c r="Q8" t="s">
        <v>4232</v>
      </c>
      <c r="R8" t="s">
        <v>4233</v>
      </c>
      <c r="S8" t="s">
        <v>4234</v>
      </c>
      <c r="T8" t="s">
        <v>4235</v>
      </c>
      <c r="U8" t="s">
        <v>4236</v>
      </c>
      <c r="V8" t="s">
        <v>4237</v>
      </c>
      <c r="W8" t="s">
        <v>4238</v>
      </c>
      <c r="X8" t="s">
        <v>4239</v>
      </c>
      <c r="Y8" t="s">
        <v>4240</v>
      </c>
      <c r="Z8" t="s">
        <v>4241</v>
      </c>
      <c r="AA8" t="s">
        <v>4242</v>
      </c>
      <c r="AB8" t="s">
        <v>4243</v>
      </c>
      <c r="AC8" t="s">
        <v>4244</v>
      </c>
      <c r="AD8" t="s">
        <v>4245</v>
      </c>
      <c r="AE8" t="s">
        <v>4246</v>
      </c>
      <c r="AF8" t="s">
        <v>4247</v>
      </c>
      <c r="AG8" t="s">
        <v>4248</v>
      </c>
      <c r="AH8" t="s">
        <v>4249</v>
      </c>
      <c r="AI8" t="s">
        <v>4250</v>
      </c>
      <c r="AJ8" t="s">
        <v>4251</v>
      </c>
      <c r="AK8" t="s">
        <v>4252</v>
      </c>
      <c r="AL8" t="s">
        <v>4253</v>
      </c>
      <c r="AM8" t="s">
        <v>4254</v>
      </c>
      <c r="AN8" t="s">
        <v>4255</v>
      </c>
      <c r="AO8" t="s">
        <v>4256</v>
      </c>
      <c r="AP8" t="s">
        <v>4257</v>
      </c>
      <c r="AQ8" t="s">
        <v>4258</v>
      </c>
      <c r="AR8" t="s">
        <v>4259</v>
      </c>
      <c r="AS8" t="s">
        <v>4260</v>
      </c>
      <c r="AT8" t="s">
        <v>4261</v>
      </c>
      <c r="AU8" t="s">
        <v>4262</v>
      </c>
      <c r="AV8" t="s">
        <v>4263</v>
      </c>
      <c r="AW8" t="s">
        <v>4264</v>
      </c>
      <c r="AX8" t="s">
        <v>4265</v>
      </c>
      <c r="AY8" t="s">
        <v>4266</v>
      </c>
      <c r="AZ8" t="s">
        <v>4267</v>
      </c>
      <c r="BA8" t="s">
        <v>4268</v>
      </c>
      <c r="BB8" t="s">
        <v>4269</v>
      </c>
      <c r="BC8" t="s">
        <v>4270</v>
      </c>
      <c r="BD8" t="s">
        <v>4271</v>
      </c>
      <c r="BE8" t="s">
        <v>4272</v>
      </c>
    </row>
    <row r="9" spans="1:57">
      <c r="A9" t="s">
        <v>4273</v>
      </c>
      <c r="B9">
        <v>1207</v>
      </c>
      <c r="C9" t="s">
        <v>3888</v>
      </c>
      <c r="D9" t="s">
        <v>229</v>
      </c>
      <c r="E9" t="s">
        <v>3985</v>
      </c>
      <c r="F9" t="s">
        <v>228</v>
      </c>
      <c r="G9" t="s">
        <v>4274</v>
      </c>
      <c r="H9" t="s">
        <v>215</v>
      </c>
      <c r="I9" t="s">
        <v>229</v>
      </c>
      <c r="J9" t="s">
        <v>3895</v>
      </c>
      <c r="K9" t="s">
        <v>4273</v>
      </c>
      <c r="L9" t="s">
        <v>4275</v>
      </c>
      <c r="M9" t="s">
        <v>4276</v>
      </c>
      <c r="N9" t="s">
        <v>4277</v>
      </c>
      <c r="O9" t="s">
        <v>4278</v>
      </c>
      <c r="P9" t="s">
        <v>4279</v>
      </c>
      <c r="Q9" t="s">
        <v>4280</v>
      </c>
      <c r="R9" t="s">
        <v>4281</v>
      </c>
      <c r="S9" t="s">
        <v>4282</v>
      </c>
      <c r="T9" t="s">
        <v>4283</v>
      </c>
      <c r="U9" t="s">
        <v>4284</v>
      </c>
      <c r="V9" t="s">
        <v>4285</v>
      </c>
      <c r="W9" t="s">
        <v>4286</v>
      </c>
      <c r="X9" t="s">
        <v>4287</v>
      </c>
      <c r="Y9" t="s">
        <v>4288</v>
      </c>
      <c r="Z9" t="s">
        <v>4289</v>
      </c>
      <c r="AA9" t="s">
        <v>4290</v>
      </c>
      <c r="AB9" t="s">
        <v>4291</v>
      </c>
      <c r="AC9" t="s">
        <v>4292</v>
      </c>
      <c r="AD9" t="s">
        <v>4293</v>
      </c>
      <c r="AE9" t="s">
        <v>4294</v>
      </c>
      <c r="AF9" t="s">
        <v>4295</v>
      </c>
      <c r="AG9" t="s">
        <v>4296</v>
      </c>
      <c r="AH9" t="s">
        <v>4297</v>
      </c>
      <c r="AI9" t="s">
        <v>4298</v>
      </c>
      <c r="AJ9" t="s">
        <v>4299</v>
      </c>
      <c r="AK9" t="s">
        <v>4300</v>
      </c>
      <c r="AL9" t="s">
        <v>4301</v>
      </c>
      <c r="AM9" t="s">
        <v>4302</v>
      </c>
      <c r="AN9" t="s">
        <v>4303</v>
      </c>
      <c r="AO9" t="s">
        <v>4304</v>
      </c>
      <c r="AP9" t="s">
        <v>4305</v>
      </c>
      <c r="AQ9" t="s">
        <v>4306</v>
      </c>
      <c r="AR9" t="s">
        <v>4307</v>
      </c>
      <c r="AS9" t="s">
        <v>4308</v>
      </c>
      <c r="AT9" t="s">
        <v>4309</v>
      </c>
      <c r="AU9" t="s">
        <v>4310</v>
      </c>
      <c r="AV9" t="s">
        <v>4311</v>
      </c>
      <c r="AW9" t="s">
        <v>4312</v>
      </c>
      <c r="AX9" t="s">
        <v>4313</v>
      </c>
      <c r="AY9" t="s">
        <v>4314</v>
      </c>
      <c r="AZ9" t="s">
        <v>4315</v>
      </c>
      <c r="BA9" t="s">
        <v>4316</v>
      </c>
      <c r="BB9" t="s">
        <v>4317</v>
      </c>
      <c r="BC9" t="s">
        <v>4318</v>
      </c>
      <c r="BD9" t="s">
        <v>4319</v>
      </c>
      <c r="BE9" t="s">
        <v>4320</v>
      </c>
    </row>
    <row r="10" spans="1:57">
      <c r="A10" t="s">
        <v>4321</v>
      </c>
      <c r="B10">
        <v>1208</v>
      </c>
      <c r="C10" t="s">
        <v>3888</v>
      </c>
      <c r="D10" t="s">
        <v>231</v>
      </c>
      <c r="E10" t="s">
        <v>3985</v>
      </c>
      <c r="F10" t="s">
        <v>230</v>
      </c>
      <c r="G10" t="s">
        <v>4322</v>
      </c>
      <c r="H10" t="s">
        <v>215</v>
      </c>
      <c r="I10" t="s">
        <v>231</v>
      </c>
      <c r="J10" t="s">
        <v>3896</v>
      </c>
      <c r="K10" t="s">
        <v>4321</v>
      </c>
      <c r="L10" t="s">
        <v>4323</v>
      </c>
      <c r="M10" t="s">
        <v>4324</v>
      </c>
      <c r="N10" t="s">
        <v>4325</v>
      </c>
      <c r="O10" t="s">
        <v>4326</v>
      </c>
      <c r="P10" t="s">
        <v>4327</v>
      </c>
      <c r="Q10" t="s">
        <v>4328</v>
      </c>
      <c r="R10" t="s">
        <v>4329</v>
      </c>
      <c r="S10" t="s">
        <v>4330</v>
      </c>
      <c r="T10" t="s">
        <v>4331</v>
      </c>
      <c r="U10" t="s">
        <v>4332</v>
      </c>
      <c r="V10" t="s">
        <v>4333</v>
      </c>
      <c r="W10" t="s">
        <v>4334</v>
      </c>
      <c r="X10" t="s">
        <v>4335</v>
      </c>
      <c r="Y10" t="s">
        <v>4336</v>
      </c>
      <c r="Z10" t="s">
        <v>4337</v>
      </c>
      <c r="AA10" t="s">
        <v>4338</v>
      </c>
      <c r="AB10" t="s">
        <v>4339</v>
      </c>
      <c r="AC10" t="s">
        <v>4340</v>
      </c>
      <c r="AD10" t="s">
        <v>4341</v>
      </c>
      <c r="AE10" t="s">
        <v>4342</v>
      </c>
      <c r="AF10" t="s">
        <v>4343</v>
      </c>
      <c r="AG10" t="s">
        <v>4344</v>
      </c>
      <c r="AH10" t="s">
        <v>4345</v>
      </c>
      <c r="AI10" t="s">
        <v>4346</v>
      </c>
      <c r="AJ10" t="s">
        <v>4347</v>
      </c>
      <c r="AK10" t="s">
        <v>4348</v>
      </c>
      <c r="AL10" t="s">
        <v>4349</v>
      </c>
      <c r="AM10" t="s">
        <v>4350</v>
      </c>
      <c r="AN10" t="s">
        <v>4351</v>
      </c>
      <c r="AO10" t="s">
        <v>4352</v>
      </c>
      <c r="AP10" t="s">
        <v>4353</v>
      </c>
      <c r="AQ10" t="s">
        <v>4354</v>
      </c>
      <c r="AR10" t="s">
        <v>4355</v>
      </c>
      <c r="AS10" t="s">
        <v>4356</v>
      </c>
      <c r="AT10" t="s">
        <v>4357</v>
      </c>
      <c r="AU10" t="s">
        <v>4358</v>
      </c>
      <c r="AV10" t="s">
        <v>4359</v>
      </c>
      <c r="AW10" t="s">
        <v>4360</v>
      </c>
      <c r="AX10" t="s">
        <v>4361</v>
      </c>
      <c r="AY10" t="s">
        <v>4362</v>
      </c>
      <c r="AZ10" t="s">
        <v>4363</v>
      </c>
      <c r="BA10" t="s">
        <v>4364</v>
      </c>
      <c r="BB10" t="s">
        <v>4365</v>
      </c>
      <c r="BC10" t="s">
        <v>4366</v>
      </c>
      <c r="BD10" t="s">
        <v>4367</v>
      </c>
      <c r="BE10" t="s">
        <v>4368</v>
      </c>
    </row>
    <row r="11" spans="1:57">
      <c r="A11" t="s">
        <v>4369</v>
      </c>
      <c r="B11">
        <v>1209</v>
      </c>
      <c r="C11" t="s">
        <v>3888</v>
      </c>
      <c r="D11" t="s">
        <v>233</v>
      </c>
      <c r="E11" t="s">
        <v>3985</v>
      </c>
      <c r="F11" t="s">
        <v>232</v>
      </c>
      <c r="G11" t="s">
        <v>4370</v>
      </c>
      <c r="H11" t="s">
        <v>215</v>
      </c>
      <c r="I11" t="s">
        <v>233</v>
      </c>
      <c r="J11" t="s">
        <v>3897</v>
      </c>
      <c r="K11" t="s">
        <v>4369</v>
      </c>
      <c r="L11" t="s">
        <v>4371</v>
      </c>
      <c r="M11" t="s">
        <v>4372</v>
      </c>
      <c r="N11" t="s">
        <v>4373</v>
      </c>
      <c r="O11" t="s">
        <v>4374</v>
      </c>
      <c r="P11" t="s">
        <v>4375</v>
      </c>
      <c r="Q11" t="s">
        <v>4376</v>
      </c>
      <c r="R11" t="s">
        <v>4377</v>
      </c>
      <c r="S11" t="s">
        <v>4378</v>
      </c>
      <c r="T11" t="s">
        <v>4379</v>
      </c>
      <c r="U11" t="s">
        <v>4380</v>
      </c>
      <c r="V11" t="s">
        <v>4381</v>
      </c>
      <c r="W11" t="s">
        <v>4382</v>
      </c>
      <c r="X11" t="s">
        <v>4383</v>
      </c>
      <c r="Y11" t="s">
        <v>4384</v>
      </c>
      <c r="Z11" t="s">
        <v>4385</v>
      </c>
      <c r="AA11" t="s">
        <v>4386</v>
      </c>
      <c r="AB11" t="s">
        <v>4387</v>
      </c>
      <c r="AC11" t="s">
        <v>4388</v>
      </c>
      <c r="AD11" t="s">
        <v>4389</v>
      </c>
      <c r="AE11" t="s">
        <v>4390</v>
      </c>
      <c r="AF11" t="s">
        <v>4391</v>
      </c>
      <c r="AG11" t="s">
        <v>4392</v>
      </c>
      <c r="AH11" t="s">
        <v>4393</v>
      </c>
      <c r="AI11" t="s">
        <v>4394</v>
      </c>
      <c r="AJ11" t="s">
        <v>4395</v>
      </c>
      <c r="AK11" t="s">
        <v>4396</v>
      </c>
      <c r="AL11" t="s">
        <v>4397</v>
      </c>
      <c r="AM11" t="s">
        <v>4398</v>
      </c>
      <c r="AN11" t="s">
        <v>4399</v>
      </c>
      <c r="AO11" t="s">
        <v>4400</v>
      </c>
      <c r="AP11" t="s">
        <v>4401</v>
      </c>
      <c r="AQ11" t="s">
        <v>4402</v>
      </c>
      <c r="AR11" t="s">
        <v>4403</v>
      </c>
      <c r="AS11" t="s">
        <v>4404</v>
      </c>
      <c r="AT11" t="s">
        <v>4405</v>
      </c>
      <c r="AU11" t="s">
        <v>4406</v>
      </c>
      <c r="AV11" t="s">
        <v>4407</v>
      </c>
      <c r="AW11" t="s">
        <v>4408</v>
      </c>
      <c r="AX11" t="s">
        <v>4409</v>
      </c>
      <c r="AY11" t="s">
        <v>4410</v>
      </c>
      <c r="AZ11" t="s">
        <v>4411</v>
      </c>
      <c r="BA11" t="s">
        <v>4412</v>
      </c>
      <c r="BB11" t="s">
        <v>4413</v>
      </c>
      <c r="BC11" t="s">
        <v>4414</v>
      </c>
      <c r="BD11" t="s">
        <v>4415</v>
      </c>
      <c r="BE11" t="s">
        <v>4416</v>
      </c>
    </row>
    <row r="12" spans="1:57">
      <c r="A12" t="s">
        <v>4417</v>
      </c>
      <c r="B12">
        <v>1210</v>
      </c>
      <c r="C12" t="s">
        <v>3888</v>
      </c>
      <c r="D12" t="s">
        <v>235</v>
      </c>
      <c r="E12" t="s">
        <v>3985</v>
      </c>
      <c r="F12" t="s">
        <v>234</v>
      </c>
      <c r="G12" t="s">
        <v>4418</v>
      </c>
      <c r="H12" t="s">
        <v>215</v>
      </c>
      <c r="I12" t="s">
        <v>235</v>
      </c>
      <c r="J12" t="s">
        <v>3898</v>
      </c>
      <c r="K12" t="s">
        <v>4417</v>
      </c>
      <c r="L12" t="s">
        <v>4419</v>
      </c>
      <c r="M12" t="s">
        <v>4420</v>
      </c>
      <c r="N12" t="s">
        <v>4421</v>
      </c>
      <c r="O12" t="s">
        <v>4422</v>
      </c>
      <c r="P12" t="s">
        <v>4423</v>
      </c>
      <c r="Q12" t="s">
        <v>4424</v>
      </c>
      <c r="R12" t="s">
        <v>4425</v>
      </c>
      <c r="S12" t="s">
        <v>4426</v>
      </c>
      <c r="T12" t="s">
        <v>4427</v>
      </c>
      <c r="U12" t="s">
        <v>4428</v>
      </c>
      <c r="V12" t="s">
        <v>4429</v>
      </c>
      <c r="W12" t="s">
        <v>4430</v>
      </c>
      <c r="X12" t="s">
        <v>4431</v>
      </c>
      <c r="Y12" t="s">
        <v>4432</v>
      </c>
      <c r="Z12" t="s">
        <v>4433</v>
      </c>
      <c r="AA12" t="s">
        <v>4434</v>
      </c>
      <c r="AB12" t="s">
        <v>4435</v>
      </c>
      <c r="AC12" t="s">
        <v>4436</v>
      </c>
      <c r="AD12" t="s">
        <v>4437</v>
      </c>
      <c r="AE12" t="s">
        <v>4438</v>
      </c>
      <c r="AF12" t="s">
        <v>4439</v>
      </c>
      <c r="AG12" t="s">
        <v>4440</v>
      </c>
      <c r="AH12" t="s">
        <v>4441</v>
      </c>
      <c r="AI12" t="s">
        <v>4442</v>
      </c>
      <c r="AJ12" t="s">
        <v>4443</v>
      </c>
      <c r="AK12" t="s">
        <v>4444</v>
      </c>
      <c r="AL12" t="s">
        <v>4445</v>
      </c>
      <c r="AM12" t="s">
        <v>4446</v>
      </c>
      <c r="AN12" t="s">
        <v>4447</v>
      </c>
      <c r="AO12" t="s">
        <v>4448</v>
      </c>
      <c r="AP12" t="s">
        <v>4449</v>
      </c>
      <c r="AQ12" t="s">
        <v>4450</v>
      </c>
      <c r="AR12" t="s">
        <v>4451</v>
      </c>
      <c r="AS12" t="s">
        <v>4452</v>
      </c>
      <c r="AT12" t="s">
        <v>4453</v>
      </c>
      <c r="AU12" t="s">
        <v>4454</v>
      </c>
      <c r="AV12" t="s">
        <v>4455</v>
      </c>
      <c r="AW12" t="s">
        <v>4456</v>
      </c>
      <c r="AX12" t="s">
        <v>4457</v>
      </c>
      <c r="AY12" t="s">
        <v>4458</v>
      </c>
      <c r="AZ12" t="s">
        <v>4459</v>
      </c>
      <c r="BA12" t="s">
        <v>4460</v>
      </c>
      <c r="BB12" t="s">
        <v>4461</v>
      </c>
      <c r="BC12" t="s">
        <v>4462</v>
      </c>
      <c r="BD12" t="s">
        <v>4463</v>
      </c>
      <c r="BE12" t="s">
        <v>4464</v>
      </c>
    </row>
    <row r="13" spans="1:57">
      <c r="A13" t="s">
        <v>4465</v>
      </c>
      <c r="B13">
        <v>1211</v>
      </c>
      <c r="C13" t="s">
        <v>3888</v>
      </c>
      <c r="D13" t="s">
        <v>237</v>
      </c>
      <c r="E13" t="s">
        <v>3985</v>
      </c>
      <c r="F13" t="s">
        <v>236</v>
      </c>
      <c r="G13" t="s">
        <v>4466</v>
      </c>
      <c r="H13" t="s">
        <v>215</v>
      </c>
      <c r="I13" t="s">
        <v>237</v>
      </c>
      <c r="J13" t="s">
        <v>3899</v>
      </c>
      <c r="K13" t="s">
        <v>4465</v>
      </c>
      <c r="L13" t="s">
        <v>4467</v>
      </c>
      <c r="M13" t="s">
        <v>4468</v>
      </c>
      <c r="N13" t="s">
        <v>4469</v>
      </c>
      <c r="O13" t="s">
        <v>4470</v>
      </c>
      <c r="P13" t="s">
        <v>4471</v>
      </c>
      <c r="Q13" t="s">
        <v>4472</v>
      </c>
      <c r="R13" t="s">
        <v>4473</v>
      </c>
      <c r="S13" t="s">
        <v>4474</v>
      </c>
      <c r="T13" t="s">
        <v>4475</v>
      </c>
      <c r="U13" t="s">
        <v>4476</v>
      </c>
      <c r="V13" t="s">
        <v>4477</v>
      </c>
      <c r="W13" t="s">
        <v>4478</v>
      </c>
      <c r="X13" t="s">
        <v>4479</v>
      </c>
      <c r="Y13" t="s">
        <v>4480</v>
      </c>
      <c r="Z13" t="s">
        <v>4481</v>
      </c>
      <c r="AA13" t="s">
        <v>4482</v>
      </c>
      <c r="AB13" t="s">
        <v>4483</v>
      </c>
      <c r="AC13" t="s">
        <v>4484</v>
      </c>
      <c r="AD13" t="s">
        <v>4485</v>
      </c>
      <c r="AE13" t="s">
        <v>4486</v>
      </c>
      <c r="AF13" t="s">
        <v>4487</v>
      </c>
      <c r="AG13" t="s">
        <v>4488</v>
      </c>
      <c r="AH13" t="s">
        <v>4489</v>
      </c>
      <c r="AI13" t="s">
        <v>4490</v>
      </c>
      <c r="AJ13" t="s">
        <v>4491</v>
      </c>
      <c r="AK13" t="s">
        <v>4492</v>
      </c>
      <c r="AL13" t="s">
        <v>4493</v>
      </c>
      <c r="AM13" t="s">
        <v>4494</v>
      </c>
      <c r="AN13" t="s">
        <v>4495</v>
      </c>
      <c r="AO13" t="s">
        <v>4496</v>
      </c>
      <c r="AP13" t="s">
        <v>4497</v>
      </c>
      <c r="AQ13" t="s">
        <v>4498</v>
      </c>
      <c r="AR13" t="s">
        <v>4499</v>
      </c>
      <c r="AS13" t="s">
        <v>4500</v>
      </c>
      <c r="AT13" t="s">
        <v>4501</v>
      </c>
      <c r="AU13" t="s">
        <v>4502</v>
      </c>
      <c r="AV13" t="s">
        <v>4503</v>
      </c>
      <c r="AW13" t="s">
        <v>4504</v>
      </c>
      <c r="AX13" t="s">
        <v>4505</v>
      </c>
      <c r="AY13" t="s">
        <v>4506</v>
      </c>
      <c r="AZ13" t="s">
        <v>4507</v>
      </c>
      <c r="BA13" t="s">
        <v>4508</v>
      </c>
      <c r="BB13" t="s">
        <v>4509</v>
      </c>
      <c r="BC13" t="s">
        <v>4510</v>
      </c>
      <c r="BD13" t="s">
        <v>4511</v>
      </c>
      <c r="BE13" t="s">
        <v>4512</v>
      </c>
    </row>
    <row r="14" spans="1:57">
      <c r="A14" t="s">
        <v>4513</v>
      </c>
      <c r="B14">
        <v>1212</v>
      </c>
      <c r="C14" t="s">
        <v>3888</v>
      </c>
      <c r="D14" t="s">
        <v>239</v>
      </c>
      <c r="E14" t="s">
        <v>3985</v>
      </c>
      <c r="F14" t="s">
        <v>238</v>
      </c>
      <c r="G14" t="s">
        <v>4514</v>
      </c>
      <c r="H14" t="s">
        <v>215</v>
      </c>
      <c r="I14" t="s">
        <v>239</v>
      </c>
      <c r="J14" t="s">
        <v>3900</v>
      </c>
      <c r="K14" t="s">
        <v>4513</v>
      </c>
      <c r="L14" t="s">
        <v>4515</v>
      </c>
      <c r="M14" t="s">
        <v>4516</v>
      </c>
      <c r="N14" t="s">
        <v>4517</v>
      </c>
      <c r="O14" t="s">
        <v>4518</v>
      </c>
      <c r="P14" t="s">
        <v>4519</v>
      </c>
      <c r="Q14" t="s">
        <v>4520</v>
      </c>
      <c r="R14" t="s">
        <v>4521</v>
      </c>
      <c r="S14" t="s">
        <v>4522</v>
      </c>
      <c r="T14" t="s">
        <v>4523</v>
      </c>
      <c r="U14" t="s">
        <v>4524</v>
      </c>
      <c r="V14" t="s">
        <v>4525</v>
      </c>
      <c r="W14" t="s">
        <v>4526</v>
      </c>
      <c r="X14" t="s">
        <v>4527</v>
      </c>
      <c r="Y14" t="s">
        <v>4528</v>
      </c>
      <c r="Z14" t="s">
        <v>4529</v>
      </c>
      <c r="AA14" t="s">
        <v>4530</v>
      </c>
      <c r="AB14" t="s">
        <v>4531</v>
      </c>
      <c r="AC14" t="s">
        <v>4532</v>
      </c>
      <c r="AD14" t="s">
        <v>4533</v>
      </c>
      <c r="AE14" t="s">
        <v>4534</v>
      </c>
      <c r="AF14" t="s">
        <v>4535</v>
      </c>
      <c r="AG14" t="s">
        <v>4536</v>
      </c>
      <c r="AH14" t="s">
        <v>4537</v>
      </c>
      <c r="AI14" t="s">
        <v>4538</v>
      </c>
      <c r="AJ14" t="s">
        <v>4539</v>
      </c>
      <c r="AK14" t="s">
        <v>4540</v>
      </c>
      <c r="AL14" t="s">
        <v>4541</v>
      </c>
      <c r="AM14" t="s">
        <v>4542</v>
      </c>
      <c r="AN14" t="s">
        <v>4543</v>
      </c>
      <c r="AO14" t="s">
        <v>4544</v>
      </c>
      <c r="AP14" t="s">
        <v>4545</v>
      </c>
      <c r="AQ14" t="s">
        <v>4546</v>
      </c>
      <c r="AR14" t="s">
        <v>4547</v>
      </c>
      <c r="AS14" t="s">
        <v>4548</v>
      </c>
      <c r="AT14" t="s">
        <v>4549</v>
      </c>
      <c r="AU14" t="s">
        <v>4550</v>
      </c>
      <c r="AV14" t="s">
        <v>4551</v>
      </c>
      <c r="AW14" t="s">
        <v>4552</v>
      </c>
      <c r="AX14" t="s">
        <v>4553</v>
      </c>
      <c r="AY14" t="s">
        <v>4554</v>
      </c>
      <c r="AZ14" t="s">
        <v>4555</v>
      </c>
      <c r="BA14" t="s">
        <v>4556</v>
      </c>
      <c r="BB14" t="s">
        <v>4557</v>
      </c>
      <c r="BC14" t="s">
        <v>4558</v>
      </c>
      <c r="BD14" t="s">
        <v>4559</v>
      </c>
      <c r="BE14" t="s">
        <v>4560</v>
      </c>
    </row>
    <row r="15" spans="1:57">
      <c r="A15" t="s">
        <v>4561</v>
      </c>
      <c r="B15">
        <v>1213</v>
      </c>
      <c r="C15" t="s">
        <v>3888</v>
      </c>
      <c r="D15" t="s">
        <v>241</v>
      </c>
      <c r="E15" t="s">
        <v>3985</v>
      </c>
      <c r="F15" t="s">
        <v>240</v>
      </c>
      <c r="G15" t="s">
        <v>4562</v>
      </c>
      <c r="H15" t="s">
        <v>215</v>
      </c>
      <c r="I15" t="s">
        <v>241</v>
      </c>
      <c r="J15" t="s">
        <v>3901</v>
      </c>
      <c r="K15" t="s">
        <v>4561</v>
      </c>
      <c r="L15" t="s">
        <v>4563</v>
      </c>
      <c r="M15" t="s">
        <v>4564</v>
      </c>
      <c r="N15" t="s">
        <v>4565</v>
      </c>
      <c r="O15" t="s">
        <v>4566</v>
      </c>
      <c r="P15" t="s">
        <v>4567</v>
      </c>
      <c r="Q15" t="s">
        <v>4568</v>
      </c>
      <c r="R15" t="s">
        <v>4569</v>
      </c>
      <c r="S15" t="s">
        <v>4570</v>
      </c>
      <c r="T15" t="s">
        <v>4571</v>
      </c>
      <c r="U15" t="s">
        <v>4572</v>
      </c>
      <c r="V15" t="s">
        <v>4573</v>
      </c>
      <c r="W15" t="s">
        <v>4574</v>
      </c>
      <c r="X15" t="s">
        <v>4575</v>
      </c>
      <c r="Y15" t="s">
        <v>4576</v>
      </c>
      <c r="Z15" t="s">
        <v>4577</v>
      </c>
      <c r="AA15" t="s">
        <v>4578</v>
      </c>
      <c r="AB15" t="s">
        <v>4579</v>
      </c>
      <c r="AC15" t="s">
        <v>4580</v>
      </c>
      <c r="AD15" t="s">
        <v>4581</v>
      </c>
      <c r="AE15" t="s">
        <v>4582</v>
      </c>
      <c r="AF15" t="s">
        <v>4583</v>
      </c>
      <c r="AG15" t="s">
        <v>4584</v>
      </c>
      <c r="AH15" t="s">
        <v>4585</v>
      </c>
      <c r="AI15" t="s">
        <v>4586</v>
      </c>
      <c r="AJ15" t="s">
        <v>4587</v>
      </c>
      <c r="AK15" t="s">
        <v>4588</v>
      </c>
      <c r="AL15" t="s">
        <v>4589</v>
      </c>
      <c r="AM15" t="s">
        <v>4590</v>
      </c>
      <c r="AN15" t="s">
        <v>4591</v>
      </c>
      <c r="AO15" t="s">
        <v>4592</v>
      </c>
      <c r="AP15" t="s">
        <v>4593</v>
      </c>
      <c r="AQ15" t="s">
        <v>4594</v>
      </c>
      <c r="AR15" t="s">
        <v>4595</v>
      </c>
      <c r="AS15" t="s">
        <v>4596</v>
      </c>
      <c r="AT15" t="s">
        <v>4597</v>
      </c>
      <c r="AU15" t="s">
        <v>4598</v>
      </c>
      <c r="AV15" t="s">
        <v>4599</v>
      </c>
      <c r="AW15" t="s">
        <v>4600</v>
      </c>
      <c r="AX15" t="s">
        <v>4601</v>
      </c>
      <c r="AY15" t="s">
        <v>4602</v>
      </c>
      <c r="AZ15" t="s">
        <v>4603</v>
      </c>
      <c r="BA15" t="s">
        <v>4604</v>
      </c>
      <c r="BB15" t="s">
        <v>4605</v>
      </c>
      <c r="BC15" t="s">
        <v>4606</v>
      </c>
      <c r="BD15" t="s">
        <v>4607</v>
      </c>
      <c r="BE15" t="s">
        <v>4608</v>
      </c>
    </row>
    <row r="16" spans="1:57">
      <c r="A16" t="s">
        <v>4609</v>
      </c>
      <c r="B16">
        <v>1214</v>
      </c>
      <c r="C16" t="s">
        <v>3888</v>
      </c>
      <c r="D16" t="s">
        <v>243</v>
      </c>
      <c r="E16" t="s">
        <v>3985</v>
      </c>
      <c r="F16" t="s">
        <v>242</v>
      </c>
      <c r="G16" t="s">
        <v>4610</v>
      </c>
      <c r="H16" t="s">
        <v>215</v>
      </c>
      <c r="I16" t="s">
        <v>243</v>
      </c>
      <c r="J16" t="s">
        <v>3902</v>
      </c>
      <c r="K16" t="s">
        <v>4609</v>
      </c>
      <c r="L16" t="s">
        <v>4611</v>
      </c>
      <c r="M16" t="s">
        <v>4612</v>
      </c>
      <c r="N16" t="s">
        <v>4613</v>
      </c>
      <c r="O16" t="s">
        <v>4614</v>
      </c>
      <c r="P16" t="s">
        <v>4615</v>
      </c>
      <c r="Q16" t="s">
        <v>4616</v>
      </c>
      <c r="R16" t="s">
        <v>4617</v>
      </c>
      <c r="S16" t="s">
        <v>4618</v>
      </c>
      <c r="T16" t="s">
        <v>4619</v>
      </c>
      <c r="U16" t="s">
        <v>4620</v>
      </c>
      <c r="V16" t="s">
        <v>4621</v>
      </c>
      <c r="W16" t="s">
        <v>4622</v>
      </c>
      <c r="X16" t="s">
        <v>4623</v>
      </c>
      <c r="Y16" t="s">
        <v>4624</v>
      </c>
      <c r="Z16" t="s">
        <v>4625</v>
      </c>
      <c r="AA16" t="s">
        <v>4626</v>
      </c>
      <c r="AB16" t="s">
        <v>4627</v>
      </c>
      <c r="AC16" t="s">
        <v>4628</v>
      </c>
      <c r="AD16" t="s">
        <v>4629</v>
      </c>
      <c r="AE16" t="s">
        <v>4630</v>
      </c>
      <c r="AF16" t="s">
        <v>4631</v>
      </c>
      <c r="AG16" t="s">
        <v>4632</v>
      </c>
      <c r="AH16" t="s">
        <v>4633</v>
      </c>
      <c r="AI16" t="s">
        <v>4634</v>
      </c>
      <c r="AJ16" t="s">
        <v>4635</v>
      </c>
      <c r="AK16" t="s">
        <v>4636</v>
      </c>
      <c r="AL16" t="s">
        <v>4637</v>
      </c>
      <c r="AM16" t="s">
        <v>4638</v>
      </c>
      <c r="AN16" t="s">
        <v>4639</v>
      </c>
      <c r="AO16" t="s">
        <v>4640</v>
      </c>
      <c r="AP16" t="s">
        <v>4641</v>
      </c>
      <c r="AQ16" t="s">
        <v>4642</v>
      </c>
      <c r="AR16" t="s">
        <v>4643</v>
      </c>
      <c r="AS16" t="s">
        <v>4644</v>
      </c>
      <c r="AT16" t="s">
        <v>4645</v>
      </c>
      <c r="AU16" t="s">
        <v>4646</v>
      </c>
      <c r="AV16" t="s">
        <v>4647</v>
      </c>
      <c r="AW16" t="s">
        <v>4648</v>
      </c>
      <c r="AX16" t="s">
        <v>4649</v>
      </c>
      <c r="AY16" t="s">
        <v>4650</v>
      </c>
      <c r="AZ16" t="s">
        <v>4651</v>
      </c>
      <c r="BA16" t="s">
        <v>4652</v>
      </c>
      <c r="BB16" t="s">
        <v>4653</v>
      </c>
      <c r="BC16" t="s">
        <v>4654</v>
      </c>
      <c r="BD16" t="s">
        <v>4655</v>
      </c>
      <c r="BE16" t="s">
        <v>4656</v>
      </c>
    </row>
    <row r="17" spans="1:57">
      <c r="A17" t="s">
        <v>4657</v>
      </c>
      <c r="B17">
        <v>1215</v>
      </c>
      <c r="C17" t="s">
        <v>3888</v>
      </c>
      <c r="D17" t="s">
        <v>245</v>
      </c>
      <c r="E17" t="s">
        <v>3985</v>
      </c>
      <c r="F17" t="s">
        <v>244</v>
      </c>
      <c r="G17" t="s">
        <v>4658</v>
      </c>
      <c r="H17" t="s">
        <v>215</v>
      </c>
      <c r="I17" t="s">
        <v>245</v>
      </c>
      <c r="J17" t="s">
        <v>3903</v>
      </c>
      <c r="K17" t="s">
        <v>4657</v>
      </c>
      <c r="L17" t="s">
        <v>4659</v>
      </c>
      <c r="M17" t="s">
        <v>4660</v>
      </c>
      <c r="N17" t="s">
        <v>4661</v>
      </c>
      <c r="O17" t="s">
        <v>4662</v>
      </c>
      <c r="P17" t="s">
        <v>4663</v>
      </c>
      <c r="Q17" t="s">
        <v>4664</v>
      </c>
      <c r="R17" t="s">
        <v>4665</v>
      </c>
      <c r="S17" t="s">
        <v>4666</v>
      </c>
      <c r="T17" t="s">
        <v>4667</v>
      </c>
      <c r="U17" t="s">
        <v>4668</v>
      </c>
      <c r="V17" t="s">
        <v>4669</v>
      </c>
      <c r="W17" t="s">
        <v>4670</v>
      </c>
      <c r="X17" t="s">
        <v>4671</v>
      </c>
      <c r="Y17" t="s">
        <v>4672</v>
      </c>
      <c r="Z17" t="s">
        <v>4673</v>
      </c>
      <c r="AA17" t="s">
        <v>4674</v>
      </c>
      <c r="AB17" t="s">
        <v>4675</v>
      </c>
      <c r="AC17" t="s">
        <v>4676</v>
      </c>
      <c r="AD17" t="s">
        <v>4677</v>
      </c>
      <c r="AE17" t="s">
        <v>4678</v>
      </c>
      <c r="AF17" t="s">
        <v>4679</v>
      </c>
      <c r="AG17" t="s">
        <v>4680</v>
      </c>
      <c r="AH17" t="s">
        <v>4681</v>
      </c>
      <c r="AI17" t="s">
        <v>4682</v>
      </c>
      <c r="AJ17" t="s">
        <v>4683</v>
      </c>
      <c r="AK17" t="s">
        <v>4684</v>
      </c>
      <c r="AL17" t="s">
        <v>4685</v>
      </c>
      <c r="AM17" t="s">
        <v>4686</v>
      </c>
      <c r="AN17" t="s">
        <v>4687</v>
      </c>
      <c r="AO17" t="s">
        <v>4688</v>
      </c>
      <c r="AP17" t="s">
        <v>4689</v>
      </c>
      <c r="AQ17" t="s">
        <v>4690</v>
      </c>
      <c r="AR17" t="s">
        <v>4691</v>
      </c>
      <c r="AS17" t="s">
        <v>4692</v>
      </c>
      <c r="AT17" t="s">
        <v>4693</v>
      </c>
      <c r="AU17" t="s">
        <v>4694</v>
      </c>
      <c r="AV17" t="s">
        <v>4695</v>
      </c>
      <c r="AW17" t="s">
        <v>4696</v>
      </c>
      <c r="AX17" t="s">
        <v>4697</v>
      </c>
      <c r="AY17" t="s">
        <v>4698</v>
      </c>
      <c r="AZ17" t="s">
        <v>4699</v>
      </c>
      <c r="BA17" t="s">
        <v>4700</v>
      </c>
      <c r="BB17" t="s">
        <v>4701</v>
      </c>
      <c r="BC17" t="s">
        <v>4702</v>
      </c>
      <c r="BD17" t="s">
        <v>4703</v>
      </c>
      <c r="BE17" t="s">
        <v>4704</v>
      </c>
    </row>
    <row r="18" spans="1:57">
      <c r="A18" t="s">
        <v>4705</v>
      </c>
      <c r="B18">
        <v>1216</v>
      </c>
      <c r="C18" t="s">
        <v>3888</v>
      </c>
      <c r="D18" t="s">
        <v>247</v>
      </c>
      <c r="E18" t="s">
        <v>3985</v>
      </c>
      <c r="F18" t="s">
        <v>246</v>
      </c>
      <c r="G18" t="s">
        <v>4706</v>
      </c>
      <c r="H18" t="s">
        <v>215</v>
      </c>
      <c r="I18" t="s">
        <v>247</v>
      </c>
      <c r="J18" t="s">
        <v>3904</v>
      </c>
      <c r="K18" t="s">
        <v>4705</v>
      </c>
      <c r="L18" t="s">
        <v>4707</v>
      </c>
      <c r="M18" t="s">
        <v>4708</v>
      </c>
      <c r="N18" t="s">
        <v>4709</v>
      </c>
      <c r="O18" t="s">
        <v>4710</v>
      </c>
      <c r="P18" t="s">
        <v>4711</v>
      </c>
      <c r="Q18" t="s">
        <v>4712</v>
      </c>
      <c r="R18" t="s">
        <v>4713</v>
      </c>
      <c r="S18" t="s">
        <v>4714</v>
      </c>
      <c r="T18" t="s">
        <v>4715</v>
      </c>
      <c r="U18" t="s">
        <v>4716</v>
      </c>
      <c r="V18" t="s">
        <v>4717</v>
      </c>
      <c r="W18" t="s">
        <v>4718</v>
      </c>
      <c r="X18" t="s">
        <v>4719</v>
      </c>
      <c r="Y18" t="s">
        <v>4720</v>
      </c>
      <c r="AA18" t="s">
        <v>4721</v>
      </c>
      <c r="AB18" t="s">
        <v>4722</v>
      </c>
      <c r="AC18" t="s">
        <v>4723</v>
      </c>
      <c r="AD18" t="s">
        <v>4724</v>
      </c>
      <c r="AE18" t="s">
        <v>4725</v>
      </c>
      <c r="AF18" t="s">
        <v>4726</v>
      </c>
      <c r="AG18" t="s">
        <v>4727</v>
      </c>
      <c r="AH18" t="s">
        <v>4728</v>
      </c>
      <c r="AI18" t="s">
        <v>4729</v>
      </c>
      <c r="AJ18" t="s">
        <v>4730</v>
      </c>
      <c r="AK18" t="s">
        <v>4731</v>
      </c>
      <c r="AL18" t="s">
        <v>4732</v>
      </c>
      <c r="AM18" t="s">
        <v>4733</v>
      </c>
      <c r="AN18" t="s">
        <v>4734</v>
      </c>
      <c r="AO18" t="s">
        <v>4735</v>
      </c>
      <c r="AP18" t="s">
        <v>4736</v>
      </c>
      <c r="AQ18" t="s">
        <v>4737</v>
      </c>
      <c r="AR18" t="s">
        <v>4738</v>
      </c>
      <c r="AS18" t="s">
        <v>4739</v>
      </c>
      <c r="AT18" t="s">
        <v>4740</v>
      </c>
      <c r="AU18" t="s">
        <v>4741</v>
      </c>
      <c r="AV18" t="s">
        <v>4742</v>
      </c>
      <c r="AW18" t="s">
        <v>4743</v>
      </c>
      <c r="AX18" t="s">
        <v>4744</v>
      </c>
      <c r="AY18" t="s">
        <v>4745</v>
      </c>
      <c r="AZ18" t="s">
        <v>4746</v>
      </c>
      <c r="BA18" t="s">
        <v>4747</v>
      </c>
      <c r="BB18" t="s">
        <v>4748</v>
      </c>
      <c r="BC18" t="s">
        <v>4749</v>
      </c>
      <c r="BD18" t="s">
        <v>4750</v>
      </c>
      <c r="BE18" t="s">
        <v>4751</v>
      </c>
    </row>
    <row r="19" spans="1:57">
      <c r="A19" t="s">
        <v>4752</v>
      </c>
      <c r="B19">
        <v>1217</v>
      </c>
      <c r="C19" t="s">
        <v>3888</v>
      </c>
      <c r="D19" t="s">
        <v>249</v>
      </c>
      <c r="E19" t="s">
        <v>3985</v>
      </c>
      <c r="F19" t="s">
        <v>248</v>
      </c>
      <c r="G19" t="s">
        <v>4753</v>
      </c>
      <c r="H19" t="s">
        <v>215</v>
      </c>
      <c r="I19" t="s">
        <v>249</v>
      </c>
      <c r="J19" t="s">
        <v>3905</v>
      </c>
      <c r="K19" t="s">
        <v>4752</v>
      </c>
      <c r="L19" t="s">
        <v>4754</v>
      </c>
      <c r="M19" t="s">
        <v>4755</v>
      </c>
      <c r="N19" t="s">
        <v>4756</v>
      </c>
      <c r="O19" t="s">
        <v>4757</v>
      </c>
      <c r="P19" t="s">
        <v>4758</v>
      </c>
      <c r="Q19" t="s">
        <v>4759</v>
      </c>
      <c r="R19" t="s">
        <v>4760</v>
      </c>
      <c r="S19" t="s">
        <v>4761</v>
      </c>
      <c r="T19" t="s">
        <v>4762</v>
      </c>
      <c r="U19" t="s">
        <v>4763</v>
      </c>
      <c r="V19" t="s">
        <v>4764</v>
      </c>
      <c r="W19" t="s">
        <v>4765</v>
      </c>
      <c r="X19" t="s">
        <v>4766</v>
      </c>
      <c r="Y19" t="s">
        <v>4767</v>
      </c>
      <c r="AA19" t="s">
        <v>4768</v>
      </c>
      <c r="AB19" t="s">
        <v>4769</v>
      </c>
      <c r="AC19" t="s">
        <v>4770</v>
      </c>
      <c r="AD19" t="s">
        <v>4771</v>
      </c>
      <c r="AE19" t="s">
        <v>4772</v>
      </c>
      <c r="AF19" t="s">
        <v>4773</v>
      </c>
      <c r="AG19" t="s">
        <v>4774</v>
      </c>
      <c r="AH19" t="s">
        <v>4775</v>
      </c>
      <c r="AI19" t="s">
        <v>4776</v>
      </c>
      <c r="AJ19" t="s">
        <v>4777</v>
      </c>
      <c r="AK19" t="s">
        <v>4778</v>
      </c>
      <c r="AL19" t="s">
        <v>4779</v>
      </c>
      <c r="AM19" t="s">
        <v>4780</v>
      </c>
      <c r="AN19" t="s">
        <v>4781</v>
      </c>
      <c r="AO19" t="s">
        <v>4782</v>
      </c>
      <c r="AP19" t="s">
        <v>4783</v>
      </c>
      <c r="AQ19" t="s">
        <v>4784</v>
      </c>
      <c r="AR19" t="s">
        <v>4785</v>
      </c>
      <c r="AS19" t="s">
        <v>4786</v>
      </c>
      <c r="AT19" t="s">
        <v>4787</v>
      </c>
      <c r="AU19" t="s">
        <v>4788</v>
      </c>
      <c r="AV19" t="s">
        <v>4789</v>
      </c>
      <c r="AW19" t="s">
        <v>4790</v>
      </c>
      <c r="AX19" t="s">
        <v>4791</v>
      </c>
      <c r="AY19" t="s">
        <v>4792</v>
      </c>
      <c r="AZ19" t="s">
        <v>4793</v>
      </c>
      <c r="BA19" t="s">
        <v>4794</v>
      </c>
      <c r="BB19" t="s">
        <v>4795</v>
      </c>
      <c r="BC19" t="s">
        <v>4796</v>
      </c>
      <c r="BD19" t="s">
        <v>4797</v>
      </c>
      <c r="BE19" t="s">
        <v>4798</v>
      </c>
    </row>
    <row r="20" spans="1:57">
      <c r="A20" t="s">
        <v>4799</v>
      </c>
      <c r="B20">
        <v>1218</v>
      </c>
      <c r="C20" t="s">
        <v>3888</v>
      </c>
      <c r="D20" t="s">
        <v>251</v>
      </c>
      <c r="E20" t="s">
        <v>3985</v>
      </c>
      <c r="F20" t="s">
        <v>250</v>
      </c>
      <c r="G20" t="s">
        <v>4800</v>
      </c>
      <c r="H20" t="s">
        <v>215</v>
      </c>
      <c r="I20" t="s">
        <v>251</v>
      </c>
      <c r="J20" t="s">
        <v>3906</v>
      </c>
      <c r="K20" t="s">
        <v>4799</v>
      </c>
      <c r="L20" t="s">
        <v>4801</v>
      </c>
      <c r="M20" t="s">
        <v>4802</v>
      </c>
      <c r="N20" t="s">
        <v>4803</v>
      </c>
      <c r="O20" t="s">
        <v>4804</v>
      </c>
      <c r="P20" t="s">
        <v>4805</v>
      </c>
      <c r="Q20" t="s">
        <v>4806</v>
      </c>
      <c r="R20" t="s">
        <v>4807</v>
      </c>
      <c r="S20" t="s">
        <v>4808</v>
      </c>
      <c r="T20" t="s">
        <v>4809</v>
      </c>
      <c r="U20" t="s">
        <v>4810</v>
      </c>
      <c r="V20" t="s">
        <v>4811</v>
      </c>
      <c r="W20" t="s">
        <v>4812</v>
      </c>
      <c r="X20" t="s">
        <v>4813</v>
      </c>
      <c r="Y20" t="s">
        <v>4814</v>
      </c>
      <c r="AA20" t="s">
        <v>4815</v>
      </c>
      <c r="AC20" t="s">
        <v>4816</v>
      </c>
      <c r="AD20" t="s">
        <v>4817</v>
      </c>
      <c r="AE20" t="s">
        <v>4818</v>
      </c>
      <c r="AF20" t="s">
        <v>4819</v>
      </c>
      <c r="AG20" t="s">
        <v>4820</v>
      </c>
      <c r="AH20" t="s">
        <v>4821</v>
      </c>
      <c r="AI20" t="s">
        <v>4822</v>
      </c>
      <c r="AJ20" t="s">
        <v>4823</v>
      </c>
      <c r="AK20" t="s">
        <v>4824</v>
      </c>
      <c r="AL20" t="s">
        <v>4825</v>
      </c>
      <c r="AM20" t="s">
        <v>4826</v>
      </c>
      <c r="AN20" t="s">
        <v>4827</v>
      </c>
      <c r="AO20" t="s">
        <v>4828</v>
      </c>
      <c r="AP20" t="s">
        <v>4829</v>
      </c>
      <c r="AQ20" t="s">
        <v>4830</v>
      </c>
      <c r="AR20" t="s">
        <v>4831</v>
      </c>
      <c r="AS20" t="s">
        <v>4832</v>
      </c>
      <c r="AT20" t="s">
        <v>4833</v>
      </c>
      <c r="AV20" t="s">
        <v>4834</v>
      </c>
      <c r="AW20" t="s">
        <v>4835</v>
      </c>
      <c r="AX20" t="s">
        <v>4836</v>
      </c>
      <c r="AY20" t="s">
        <v>4837</v>
      </c>
      <c r="AZ20" t="s">
        <v>4838</v>
      </c>
      <c r="BA20" t="s">
        <v>4839</v>
      </c>
      <c r="BB20" t="s">
        <v>4840</v>
      </c>
      <c r="BC20" t="s">
        <v>4841</v>
      </c>
      <c r="BD20" t="s">
        <v>4842</v>
      </c>
      <c r="BE20" t="s">
        <v>4843</v>
      </c>
    </row>
    <row r="21" spans="1:57">
      <c r="A21" t="s">
        <v>4844</v>
      </c>
      <c r="B21">
        <v>1219</v>
      </c>
      <c r="C21" t="s">
        <v>3888</v>
      </c>
      <c r="D21" t="s">
        <v>253</v>
      </c>
      <c r="E21" t="s">
        <v>3985</v>
      </c>
      <c r="F21" t="s">
        <v>252</v>
      </c>
      <c r="G21" t="s">
        <v>4845</v>
      </c>
      <c r="H21" t="s">
        <v>215</v>
      </c>
      <c r="I21" t="s">
        <v>253</v>
      </c>
      <c r="J21" t="s">
        <v>3907</v>
      </c>
      <c r="K21" t="s">
        <v>4844</v>
      </c>
      <c r="L21" t="s">
        <v>4846</v>
      </c>
      <c r="M21" t="s">
        <v>4847</v>
      </c>
      <c r="N21" t="s">
        <v>4848</v>
      </c>
      <c r="O21" t="s">
        <v>4849</v>
      </c>
      <c r="P21" t="s">
        <v>4850</v>
      </c>
      <c r="Q21" t="s">
        <v>4851</v>
      </c>
      <c r="R21" t="s">
        <v>4852</v>
      </c>
      <c r="S21" t="s">
        <v>4853</v>
      </c>
      <c r="T21" t="s">
        <v>4854</v>
      </c>
      <c r="U21" t="s">
        <v>4855</v>
      </c>
      <c r="V21" t="s">
        <v>4856</v>
      </c>
      <c r="W21" t="s">
        <v>4857</v>
      </c>
      <c r="X21" t="s">
        <v>4858</v>
      </c>
      <c r="Y21" t="s">
        <v>4859</v>
      </c>
      <c r="AA21" t="s">
        <v>4860</v>
      </c>
      <c r="AC21" t="s">
        <v>4861</v>
      </c>
      <c r="AD21" t="s">
        <v>4862</v>
      </c>
      <c r="AE21" t="s">
        <v>4863</v>
      </c>
      <c r="AF21" t="s">
        <v>4864</v>
      </c>
      <c r="AG21" t="s">
        <v>4865</v>
      </c>
      <c r="AH21" t="s">
        <v>4866</v>
      </c>
      <c r="AI21" t="s">
        <v>4867</v>
      </c>
      <c r="AJ21" t="s">
        <v>4868</v>
      </c>
      <c r="AK21" t="s">
        <v>4869</v>
      </c>
      <c r="AL21" t="s">
        <v>4870</v>
      </c>
      <c r="AM21" t="s">
        <v>4871</v>
      </c>
      <c r="AN21" t="s">
        <v>4872</v>
      </c>
      <c r="AO21" t="s">
        <v>4873</v>
      </c>
      <c r="AP21" t="s">
        <v>4874</v>
      </c>
      <c r="AQ21" t="s">
        <v>4875</v>
      </c>
      <c r="AR21" t="s">
        <v>4876</v>
      </c>
      <c r="AS21" t="s">
        <v>4877</v>
      </c>
      <c r="AT21" t="s">
        <v>4878</v>
      </c>
      <c r="AV21" t="s">
        <v>4879</v>
      </c>
      <c r="AW21" t="s">
        <v>4880</v>
      </c>
      <c r="AX21" t="s">
        <v>4881</v>
      </c>
      <c r="AY21" t="s">
        <v>4882</v>
      </c>
      <c r="AZ21" t="s">
        <v>4883</v>
      </c>
      <c r="BA21" t="s">
        <v>4884</v>
      </c>
      <c r="BC21" t="s">
        <v>4885</v>
      </c>
      <c r="BD21" t="s">
        <v>4886</v>
      </c>
      <c r="BE21" t="s">
        <v>4887</v>
      </c>
    </row>
    <row r="22" spans="1:57">
      <c r="A22" t="s">
        <v>4888</v>
      </c>
      <c r="B22">
        <v>1220</v>
      </c>
      <c r="C22" t="s">
        <v>3888</v>
      </c>
      <c r="D22" t="s">
        <v>255</v>
      </c>
      <c r="E22" t="s">
        <v>3985</v>
      </c>
      <c r="F22" t="s">
        <v>254</v>
      </c>
      <c r="G22" t="s">
        <v>4889</v>
      </c>
      <c r="H22" t="s">
        <v>215</v>
      </c>
      <c r="I22" t="s">
        <v>255</v>
      </c>
      <c r="J22" t="s">
        <v>3908</v>
      </c>
      <c r="K22" t="s">
        <v>4888</v>
      </c>
      <c r="L22" t="s">
        <v>4890</v>
      </c>
      <c r="M22" t="s">
        <v>4891</v>
      </c>
      <c r="N22" t="s">
        <v>4892</v>
      </c>
      <c r="O22" t="s">
        <v>4893</v>
      </c>
      <c r="P22" t="s">
        <v>4894</v>
      </c>
      <c r="Q22" t="s">
        <v>4895</v>
      </c>
      <c r="R22" t="s">
        <v>4896</v>
      </c>
      <c r="S22" t="s">
        <v>4897</v>
      </c>
      <c r="T22" t="s">
        <v>4898</v>
      </c>
      <c r="U22" t="s">
        <v>4899</v>
      </c>
      <c r="V22" t="s">
        <v>4900</v>
      </c>
      <c r="W22" t="s">
        <v>4901</v>
      </c>
      <c r="X22" t="s">
        <v>4902</v>
      </c>
      <c r="Y22" t="s">
        <v>4903</v>
      </c>
      <c r="AC22" t="s">
        <v>4904</v>
      </c>
      <c r="AD22" t="s">
        <v>4905</v>
      </c>
      <c r="AE22" t="s">
        <v>4906</v>
      </c>
      <c r="AF22" t="s">
        <v>4907</v>
      </c>
      <c r="AG22" t="s">
        <v>4908</v>
      </c>
      <c r="AH22" t="s">
        <v>4909</v>
      </c>
      <c r="AJ22" t="s">
        <v>4910</v>
      </c>
      <c r="AK22" t="s">
        <v>4911</v>
      </c>
      <c r="AL22" t="s">
        <v>4912</v>
      </c>
      <c r="AM22" t="s">
        <v>4913</v>
      </c>
      <c r="AN22" t="s">
        <v>4914</v>
      </c>
      <c r="AQ22" t="s">
        <v>4915</v>
      </c>
      <c r="AR22" t="s">
        <v>4916</v>
      </c>
      <c r="AT22" t="s">
        <v>4917</v>
      </c>
      <c r="AV22" t="s">
        <v>4918</v>
      </c>
      <c r="AW22" t="s">
        <v>4919</v>
      </c>
      <c r="AX22" t="s">
        <v>4920</v>
      </c>
      <c r="AY22" t="s">
        <v>4921</v>
      </c>
      <c r="AZ22" t="s">
        <v>4922</v>
      </c>
      <c r="BA22" t="s">
        <v>4923</v>
      </c>
      <c r="BC22" t="s">
        <v>4924</v>
      </c>
      <c r="BD22" t="s">
        <v>4925</v>
      </c>
      <c r="BE22" t="s">
        <v>4926</v>
      </c>
    </row>
    <row r="23" spans="1:57">
      <c r="A23" t="s">
        <v>4927</v>
      </c>
      <c r="B23">
        <v>1221</v>
      </c>
      <c r="C23" t="s">
        <v>3888</v>
      </c>
      <c r="D23" t="s">
        <v>257</v>
      </c>
      <c r="E23" t="s">
        <v>3985</v>
      </c>
      <c r="F23" t="s">
        <v>256</v>
      </c>
      <c r="G23" t="s">
        <v>4928</v>
      </c>
      <c r="H23" t="s">
        <v>215</v>
      </c>
      <c r="I23" t="s">
        <v>257</v>
      </c>
      <c r="J23" t="s">
        <v>3909</v>
      </c>
      <c r="K23" t="s">
        <v>4927</v>
      </c>
      <c r="L23" t="s">
        <v>4929</v>
      </c>
      <c r="M23" t="s">
        <v>4930</v>
      </c>
      <c r="N23" t="s">
        <v>4931</v>
      </c>
      <c r="O23" t="s">
        <v>4932</v>
      </c>
      <c r="P23" t="s">
        <v>4933</v>
      </c>
      <c r="Q23" t="s">
        <v>4934</v>
      </c>
      <c r="R23" t="s">
        <v>4935</v>
      </c>
      <c r="S23" t="s">
        <v>4936</v>
      </c>
      <c r="T23" t="s">
        <v>4937</v>
      </c>
      <c r="U23" t="s">
        <v>4938</v>
      </c>
      <c r="V23" t="s">
        <v>4939</v>
      </c>
      <c r="W23" t="s">
        <v>4940</v>
      </c>
      <c r="X23" t="s">
        <v>4941</v>
      </c>
      <c r="Y23" t="s">
        <v>4942</v>
      </c>
      <c r="AC23" t="s">
        <v>4943</v>
      </c>
      <c r="AD23" t="s">
        <v>4944</v>
      </c>
      <c r="AE23" t="s">
        <v>4945</v>
      </c>
      <c r="AF23" t="s">
        <v>4946</v>
      </c>
      <c r="AG23" t="s">
        <v>4947</v>
      </c>
      <c r="AH23" t="s">
        <v>4948</v>
      </c>
      <c r="AJ23" t="s">
        <v>4949</v>
      </c>
      <c r="AK23" t="s">
        <v>4950</v>
      </c>
      <c r="AL23" t="s">
        <v>4951</v>
      </c>
      <c r="AM23" t="s">
        <v>4952</v>
      </c>
      <c r="AN23" t="s">
        <v>4953</v>
      </c>
      <c r="AQ23" t="s">
        <v>4954</v>
      </c>
      <c r="AR23" t="s">
        <v>4955</v>
      </c>
      <c r="AT23" t="s">
        <v>4956</v>
      </c>
      <c r="AW23" t="s">
        <v>4957</v>
      </c>
      <c r="AX23" t="s">
        <v>4958</v>
      </c>
      <c r="AZ23" t="s">
        <v>4959</v>
      </c>
      <c r="BA23" t="s">
        <v>4960</v>
      </c>
      <c r="BC23" t="s">
        <v>4961</v>
      </c>
      <c r="BD23" t="s">
        <v>4962</v>
      </c>
      <c r="BE23" t="s">
        <v>4963</v>
      </c>
    </row>
    <row r="24" spans="1:57">
      <c r="A24" t="s">
        <v>4964</v>
      </c>
      <c r="B24">
        <v>1222</v>
      </c>
      <c r="C24" t="s">
        <v>3888</v>
      </c>
      <c r="D24" t="s">
        <v>259</v>
      </c>
      <c r="E24" t="s">
        <v>3985</v>
      </c>
      <c r="F24" t="s">
        <v>258</v>
      </c>
      <c r="G24" t="s">
        <v>4965</v>
      </c>
      <c r="H24" t="s">
        <v>215</v>
      </c>
      <c r="I24" t="s">
        <v>259</v>
      </c>
      <c r="J24" t="s">
        <v>3910</v>
      </c>
      <c r="K24" t="s">
        <v>4964</v>
      </c>
      <c r="L24" t="s">
        <v>4966</v>
      </c>
      <c r="M24" t="s">
        <v>4967</v>
      </c>
      <c r="N24" t="s">
        <v>4968</v>
      </c>
      <c r="O24" t="s">
        <v>4969</v>
      </c>
      <c r="P24" t="s">
        <v>4970</v>
      </c>
      <c r="Q24" t="s">
        <v>4971</v>
      </c>
      <c r="R24" t="s">
        <v>4972</v>
      </c>
      <c r="S24" t="s">
        <v>4973</v>
      </c>
      <c r="T24" t="s">
        <v>4974</v>
      </c>
      <c r="U24" t="s">
        <v>4975</v>
      </c>
      <c r="V24" t="s">
        <v>4976</v>
      </c>
      <c r="W24" t="s">
        <v>4977</v>
      </c>
      <c r="X24" t="s">
        <v>4978</v>
      </c>
      <c r="Y24" t="s">
        <v>4979</v>
      </c>
      <c r="AC24" t="s">
        <v>4980</v>
      </c>
      <c r="AD24" t="s">
        <v>4981</v>
      </c>
      <c r="AE24" t="s">
        <v>4982</v>
      </c>
      <c r="AF24" t="s">
        <v>4983</v>
      </c>
      <c r="AG24" t="s">
        <v>4984</v>
      </c>
      <c r="AH24" t="s">
        <v>4985</v>
      </c>
      <c r="AJ24" t="s">
        <v>4986</v>
      </c>
      <c r="AK24" t="s">
        <v>4987</v>
      </c>
      <c r="AL24" t="s">
        <v>4988</v>
      </c>
      <c r="AM24" t="s">
        <v>4989</v>
      </c>
      <c r="AN24" t="s">
        <v>4990</v>
      </c>
      <c r="AQ24" t="s">
        <v>4991</v>
      </c>
      <c r="AR24" t="s">
        <v>4992</v>
      </c>
      <c r="AT24" t="s">
        <v>4993</v>
      </c>
      <c r="AW24" t="s">
        <v>4994</v>
      </c>
      <c r="AX24" t="s">
        <v>4995</v>
      </c>
      <c r="BA24" t="s">
        <v>4996</v>
      </c>
      <c r="BC24" t="s">
        <v>4997</v>
      </c>
      <c r="BD24" t="s">
        <v>4998</v>
      </c>
      <c r="BE24" t="s">
        <v>4999</v>
      </c>
    </row>
    <row r="25" spans="1:57">
      <c r="A25" t="s">
        <v>5000</v>
      </c>
      <c r="B25">
        <v>1223</v>
      </c>
      <c r="C25" t="s">
        <v>3888</v>
      </c>
      <c r="D25" t="s">
        <v>261</v>
      </c>
      <c r="E25" t="s">
        <v>3985</v>
      </c>
      <c r="F25" t="s">
        <v>260</v>
      </c>
      <c r="G25" t="s">
        <v>5001</v>
      </c>
      <c r="H25" t="s">
        <v>215</v>
      </c>
      <c r="I25" t="s">
        <v>261</v>
      </c>
      <c r="J25" t="s">
        <v>3911</v>
      </c>
      <c r="K25" t="s">
        <v>5000</v>
      </c>
      <c r="L25" t="s">
        <v>5002</v>
      </c>
      <c r="M25" t="s">
        <v>5003</v>
      </c>
      <c r="N25" t="s">
        <v>5004</v>
      </c>
      <c r="O25" t="s">
        <v>5005</v>
      </c>
      <c r="P25" t="s">
        <v>5006</v>
      </c>
      <c r="Q25" t="s">
        <v>5007</v>
      </c>
      <c r="R25" t="s">
        <v>5008</v>
      </c>
      <c r="S25" t="s">
        <v>5009</v>
      </c>
      <c r="T25" t="s">
        <v>5010</v>
      </c>
      <c r="U25" t="s">
        <v>5011</v>
      </c>
      <c r="V25" t="s">
        <v>5012</v>
      </c>
      <c r="W25" t="s">
        <v>5013</v>
      </c>
      <c r="X25" t="s">
        <v>5014</v>
      </c>
      <c r="Y25" t="s">
        <v>5015</v>
      </c>
      <c r="AC25" t="s">
        <v>5016</v>
      </c>
      <c r="AD25" t="s">
        <v>5017</v>
      </c>
      <c r="AE25" t="s">
        <v>5018</v>
      </c>
      <c r="AF25" t="s">
        <v>5019</v>
      </c>
      <c r="AG25" t="s">
        <v>5020</v>
      </c>
      <c r="AH25" t="s">
        <v>5021</v>
      </c>
      <c r="AJ25" t="s">
        <v>5022</v>
      </c>
      <c r="AK25" t="s">
        <v>5023</v>
      </c>
      <c r="AL25" t="s">
        <v>5024</v>
      </c>
      <c r="AM25" t="s">
        <v>5025</v>
      </c>
      <c r="AN25" t="s">
        <v>5026</v>
      </c>
      <c r="AQ25" t="s">
        <v>5027</v>
      </c>
      <c r="AR25" t="s">
        <v>5028</v>
      </c>
      <c r="AT25" t="s">
        <v>5029</v>
      </c>
      <c r="AW25" t="s">
        <v>5030</v>
      </c>
      <c r="AX25" t="s">
        <v>5031</v>
      </c>
      <c r="BA25" t="s">
        <v>5032</v>
      </c>
      <c r="BC25" t="s">
        <v>5033</v>
      </c>
      <c r="BD25" t="s">
        <v>5034</v>
      </c>
      <c r="BE25" t="s">
        <v>5035</v>
      </c>
    </row>
    <row r="26" spans="1:57">
      <c r="A26" t="s">
        <v>5036</v>
      </c>
      <c r="B26">
        <v>1224</v>
      </c>
      <c r="C26" t="s">
        <v>3888</v>
      </c>
      <c r="D26" t="s">
        <v>263</v>
      </c>
      <c r="E26" t="s">
        <v>3985</v>
      </c>
      <c r="F26" t="s">
        <v>262</v>
      </c>
      <c r="G26" t="s">
        <v>5037</v>
      </c>
      <c r="H26" t="s">
        <v>215</v>
      </c>
      <c r="I26" t="s">
        <v>263</v>
      </c>
      <c r="J26" t="s">
        <v>3912</v>
      </c>
      <c r="K26" t="s">
        <v>5036</v>
      </c>
      <c r="L26" t="s">
        <v>5038</v>
      </c>
      <c r="M26" t="s">
        <v>5039</v>
      </c>
      <c r="N26" t="s">
        <v>5040</v>
      </c>
      <c r="O26" t="s">
        <v>5041</v>
      </c>
      <c r="P26" t="s">
        <v>5042</v>
      </c>
      <c r="Q26" t="s">
        <v>5043</v>
      </c>
      <c r="R26" t="s">
        <v>5044</v>
      </c>
      <c r="S26" t="s">
        <v>5045</v>
      </c>
      <c r="T26" t="s">
        <v>5046</v>
      </c>
      <c r="U26" t="s">
        <v>5047</v>
      </c>
      <c r="V26" t="s">
        <v>5048</v>
      </c>
      <c r="W26" t="s">
        <v>5049</v>
      </c>
      <c r="X26" t="s">
        <v>5050</v>
      </c>
      <c r="Y26" t="s">
        <v>5051</v>
      </c>
      <c r="AC26" t="s">
        <v>5052</v>
      </c>
      <c r="AD26" t="s">
        <v>5053</v>
      </c>
      <c r="AE26" t="s">
        <v>5054</v>
      </c>
      <c r="AF26" t="s">
        <v>5055</v>
      </c>
      <c r="AG26" t="s">
        <v>5056</v>
      </c>
      <c r="AH26" t="s">
        <v>5057</v>
      </c>
      <c r="AJ26" t="s">
        <v>5058</v>
      </c>
      <c r="AK26" t="s">
        <v>5059</v>
      </c>
      <c r="AL26" t="s">
        <v>5060</v>
      </c>
      <c r="AM26" t="s">
        <v>5061</v>
      </c>
      <c r="AN26" t="s">
        <v>5062</v>
      </c>
      <c r="AQ26" t="s">
        <v>5063</v>
      </c>
      <c r="AT26" t="s">
        <v>5064</v>
      </c>
      <c r="AW26" t="s">
        <v>5065</v>
      </c>
      <c r="AX26" t="s">
        <v>5066</v>
      </c>
      <c r="BA26" t="s">
        <v>5067</v>
      </c>
      <c r="BC26" t="s">
        <v>5068</v>
      </c>
      <c r="BD26" t="s">
        <v>5069</v>
      </c>
      <c r="BE26" t="s">
        <v>5070</v>
      </c>
    </row>
    <row r="27" spans="1:57">
      <c r="A27" t="s">
        <v>5071</v>
      </c>
      <c r="B27">
        <v>1225</v>
      </c>
      <c r="C27" t="s">
        <v>3888</v>
      </c>
      <c r="D27" t="s">
        <v>265</v>
      </c>
      <c r="E27" t="s">
        <v>3985</v>
      </c>
      <c r="F27" t="s">
        <v>264</v>
      </c>
      <c r="G27" t="s">
        <v>5072</v>
      </c>
      <c r="H27" t="s">
        <v>215</v>
      </c>
      <c r="I27" t="s">
        <v>265</v>
      </c>
      <c r="J27" t="s">
        <v>3913</v>
      </c>
      <c r="K27" t="s">
        <v>5071</v>
      </c>
      <c r="L27" t="s">
        <v>5073</v>
      </c>
      <c r="M27" t="s">
        <v>5074</v>
      </c>
      <c r="N27" t="s">
        <v>5075</v>
      </c>
      <c r="O27" t="s">
        <v>5076</v>
      </c>
      <c r="P27" t="s">
        <v>5077</v>
      </c>
      <c r="Q27" t="s">
        <v>5078</v>
      </c>
      <c r="R27" t="s">
        <v>5079</v>
      </c>
      <c r="S27" t="s">
        <v>5080</v>
      </c>
      <c r="T27" t="s">
        <v>5081</v>
      </c>
      <c r="U27" t="s">
        <v>5082</v>
      </c>
      <c r="V27" t="s">
        <v>5083</v>
      </c>
      <c r="W27" t="s">
        <v>5084</v>
      </c>
      <c r="X27" t="s">
        <v>5085</v>
      </c>
      <c r="Y27" t="s">
        <v>5086</v>
      </c>
      <c r="AC27" t="s">
        <v>5087</v>
      </c>
      <c r="AD27" t="s">
        <v>5088</v>
      </c>
      <c r="AE27" t="s">
        <v>5089</v>
      </c>
      <c r="AF27" t="s">
        <v>5090</v>
      </c>
      <c r="AG27" t="s">
        <v>5091</v>
      </c>
      <c r="AH27" t="s">
        <v>5092</v>
      </c>
      <c r="AJ27" t="s">
        <v>5093</v>
      </c>
      <c r="AK27" t="s">
        <v>5094</v>
      </c>
      <c r="AL27" t="s">
        <v>5095</v>
      </c>
      <c r="AM27" t="s">
        <v>5096</v>
      </c>
      <c r="AN27" t="s">
        <v>5097</v>
      </c>
      <c r="AQ27" t="s">
        <v>5098</v>
      </c>
      <c r="AW27" t="s">
        <v>5099</v>
      </c>
      <c r="AX27" t="s">
        <v>5100</v>
      </c>
      <c r="BA27" t="s">
        <v>5101</v>
      </c>
      <c r="BC27" t="s">
        <v>5102</v>
      </c>
      <c r="BD27" t="s">
        <v>5103</v>
      </c>
      <c r="BE27" t="s">
        <v>5104</v>
      </c>
    </row>
    <row r="28" spans="1:57">
      <c r="A28" t="s">
        <v>5105</v>
      </c>
      <c r="B28">
        <v>1226</v>
      </c>
      <c r="C28" t="s">
        <v>3888</v>
      </c>
      <c r="D28" t="s">
        <v>267</v>
      </c>
      <c r="E28" t="s">
        <v>3985</v>
      </c>
      <c r="F28" t="s">
        <v>266</v>
      </c>
      <c r="G28" t="s">
        <v>5106</v>
      </c>
      <c r="H28" t="s">
        <v>215</v>
      </c>
      <c r="I28" t="s">
        <v>267</v>
      </c>
      <c r="J28" t="s">
        <v>3914</v>
      </c>
      <c r="K28" t="s">
        <v>5105</v>
      </c>
      <c r="L28" t="s">
        <v>5107</v>
      </c>
      <c r="M28" t="s">
        <v>5108</v>
      </c>
      <c r="N28" t="s">
        <v>5109</v>
      </c>
      <c r="P28" t="s">
        <v>5110</v>
      </c>
      <c r="Q28" t="s">
        <v>5111</v>
      </c>
      <c r="R28" t="s">
        <v>5112</v>
      </c>
      <c r="T28" t="s">
        <v>5113</v>
      </c>
      <c r="U28" t="s">
        <v>5114</v>
      </c>
      <c r="V28" t="s">
        <v>5115</v>
      </c>
      <c r="W28" t="s">
        <v>5116</v>
      </c>
      <c r="X28" t="s">
        <v>5117</v>
      </c>
      <c r="Y28" t="s">
        <v>5118</v>
      </c>
      <c r="AC28" t="s">
        <v>5119</v>
      </c>
      <c r="AD28" t="s">
        <v>5120</v>
      </c>
      <c r="AE28" t="s">
        <v>5121</v>
      </c>
      <c r="AF28" t="s">
        <v>5122</v>
      </c>
      <c r="AG28" t="s">
        <v>5123</v>
      </c>
      <c r="AH28" t="s">
        <v>5124</v>
      </c>
      <c r="AJ28" t="s">
        <v>5125</v>
      </c>
      <c r="AK28" t="s">
        <v>5126</v>
      </c>
      <c r="AL28" t="s">
        <v>5127</v>
      </c>
      <c r="AM28" t="s">
        <v>5128</v>
      </c>
      <c r="AN28" t="s">
        <v>5129</v>
      </c>
      <c r="AQ28" t="s">
        <v>5130</v>
      </c>
      <c r="AW28" t="s">
        <v>5131</v>
      </c>
      <c r="AX28" t="s">
        <v>5132</v>
      </c>
      <c r="BA28" t="s">
        <v>5133</v>
      </c>
      <c r="BC28" t="s">
        <v>5134</v>
      </c>
      <c r="BD28" t="s">
        <v>5135</v>
      </c>
      <c r="BE28" t="s">
        <v>5136</v>
      </c>
    </row>
    <row r="29" spans="1:57">
      <c r="A29" t="s">
        <v>5137</v>
      </c>
      <c r="B29">
        <v>1227</v>
      </c>
      <c r="C29" t="s">
        <v>3888</v>
      </c>
      <c r="D29" t="s">
        <v>269</v>
      </c>
      <c r="E29" t="s">
        <v>3985</v>
      </c>
      <c r="F29" t="s">
        <v>268</v>
      </c>
      <c r="G29" t="s">
        <v>5138</v>
      </c>
      <c r="H29" t="s">
        <v>215</v>
      </c>
      <c r="I29" t="s">
        <v>269</v>
      </c>
      <c r="J29" t="s">
        <v>3915</v>
      </c>
      <c r="K29" t="s">
        <v>5137</v>
      </c>
      <c r="L29" t="s">
        <v>5139</v>
      </c>
      <c r="M29" t="s">
        <v>5140</v>
      </c>
      <c r="N29" t="s">
        <v>5141</v>
      </c>
      <c r="P29" t="s">
        <v>5142</v>
      </c>
      <c r="Q29" t="s">
        <v>5143</v>
      </c>
      <c r="R29" t="s">
        <v>5144</v>
      </c>
      <c r="T29" t="s">
        <v>5145</v>
      </c>
      <c r="U29" t="s">
        <v>5146</v>
      </c>
      <c r="V29" t="s">
        <v>5147</v>
      </c>
      <c r="W29" t="s">
        <v>5148</v>
      </c>
      <c r="X29" t="s">
        <v>5149</v>
      </c>
      <c r="Y29" t="s">
        <v>5150</v>
      </c>
      <c r="AC29" t="s">
        <v>5151</v>
      </c>
      <c r="AD29" t="s">
        <v>5152</v>
      </c>
      <c r="AE29" t="s">
        <v>5153</v>
      </c>
      <c r="AF29" t="s">
        <v>5154</v>
      </c>
      <c r="AG29" t="s">
        <v>5155</v>
      </c>
      <c r="AH29" t="s">
        <v>5156</v>
      </c>
      <c r="AK29" t="s">
        <v>5157</v>
      </c>
      <c r="AL29" t="s">
        <v>5158</v>
      </c>
      <c r="AM29" t="s">
        <v>5159</v>
      </c>
      <c r="AN29" t="s">
        <v>5160</v>
      </c>
      <c r="AQ29" t="s">
        <v>5161</v>
      </c>
      <c r="AW29" t="s">
        <v>5162</v>
      </c>
      <c r="AX29" t="s">
        <v>5163</v>
      </c>
      <c r="BA29" t="s">
        <v>5164</v>
      </c>
      <c r="BD29" t="s">
        <v>5165</v>
      </c>
      <c r="BE29" t="s">
        <v>5166</v>
      </c>
    </row>
    <row r="30" spans="1:57">
      <c r="A30" t="s">
        <v>5167</v>
      </c>
      <c r="B30">
        <v>1228</v>
      </c>
      <c r="C30" t="s">
        <v>3888</v>
      </c>
      <c r="D30" t="s">
        <v>271</v>
      </c>
      <c r="E30" t="s">
        <v>3985</v>
      </c>
      <c r="F30" t="s">
        <v>270</v>
      </c>
      <c r="G30" t="s">
        <v>5168</v>
      </c>
      <c r="H30" t="s">
        <v>215</v>
      </c>
      <c r="I30" t="s">
        <v>271</v>
      </c>
      <c r="J30" t="s">
        <v>3916</v>
      </c>
      <c r="K30" t="s">
        <v>5167</v>
      </c>
      <c r="L30" t="s">
        <v>5169</v>
      </c>
      <c r="M30" t="s">
        <v>5170</v>
      </c>
      <c r="N30" t="s">
        <v>5171</v>
      </c>
      <c r="P30" t="s">
        <v>5172</v>
      </c>
      <c r="Q30" t="s">
        <v>5173</v>
      </c>
      <c r="R30" t="s">
        <v>5174</v>
      </c>
      <c r="T30" t="s">
        <v>5175</v>
      </c>
      <c r="U30" t="s">
        <v>5176</v>
      </c>
      <c r="V30" t="s">
        <v>5177</v>
      </c>
      <c r="W30" t="s">
        <v>5178</v>
      </c>
      <c r="X30" t="s">
        <v>5179</v>
      </c>
      <c r="Y30" t="s">
        <v>5180</v>
      </c>
      <c r="AD30" t="s">
        <v>5181</v>
      </c>
      <c r="AE30" t="s">
        <v>5182</v>
      </c>
      <c r="AF30" t="s">
        <v>5183</v>
      </c>
      <c r="AG30" t="s">
        <v>5184</v>
      </c>
      <c r="AH30" t="s">
        <v>5185</v>
      </c>
      <c r="AK30" t="s">
        <v>5186</v>
      </c>
      <c r="AL30" t="s">
        <v>5187</v>
      </c>
      <c r="AM30" t="s">
        <v>5188</v>
      </c>
      <c r="AN30" t="s">
        <v>5189</v>
      </c>
      <c r="AW30" t="s">
        <v>5190</v>
      </c>
      <c r="AX30" t="s">
        <v>5191</v>
      </c>
      <c r="BA30" t="s">
        <v>5192</v>
      </c>
      <c r="BD30" t="s">
        <v>5193</v>
      </c>
      <c r="BE30" t="s">
        <v>5194</v>
      </c>
    </row>
    <row r="31" spans="1:57">
      <c r="A31" t="s">
        <v>5195</v>
      </c>
      <c r="B31">
        <v>1229</v>
      </c>
      <c r="C31" t="s">
        <v>3888</v>
      </c>
      <c r="D31" t="s">
        <v>273</v>
      </c>
      <c r="E31" t="s">
        <v>3985</v>
      </c>
      <c r="F31" t="s">
        <v>272</v>
      </c>
      <c r="G31" t="s">
        <v>5196</v>
      </c>
      <c r="H31" t="s">
        <v>215</v>
      </c>
      <c r="I31" t="s">
        <v>273</v>
      </c>
      <c r="J31" t="s">
        <v>3917</v>
      </c>
      <c r="K31" t="s">
        <v>5195</v>
      </c>
      <c r="L31" t="s">
        <v>5197</v>
      </c>
      <c r="M31" t="s">
        <v>5198</v>
      </c>
      <c r="N31" t="s">
        <v>5199</v>
      </c>
      <c r="P31" t="s">
        <v>5200</v>
      </c>
      <c r="Q31" t="s">
        <v>5201</v>
      </c>
      <c r="R31" t="s">
        <v>5202</v>
      </c>
      <c r="T31" t="s">
        <v>5203</v>
      </c>
      <c r="U31" t="s">
        <v>5204</v>
      </c>
      <c r="V31" t="s">
        <v>5205</v>
      </c>
      <c r="W31" t="s">
        <v>5206</v>
      </c>
      <c r="X31" t="s">
        <v>5207</v>
      </c>
      <c r="Y31" t="s">
        <v>5208</v>
      </c>
      <c r="AD31" t="s">
        <v>5209</v>
      </c>
      <c r="AE31" t="s">
        <v>5210</v>
      </c>
      <c r="AF31" t="s">
        <v>5211</v>
      </c>
      <c r="AG31" t="s">
        <v>5212</v>
      </c>
      <c r="AH31" t="s">
        <v>5213</v>
      </c>
      <c r="AK31" t="s">
        <v>5214</v>
      </c>
      <c r="AL31" t="s">
        <v>5215</v>
      </c>
      <c r="AM31" t="s">
        <v>5216</v>
      </c>
      <c r="AN31" t="s">
        <v>5217</v>
      </c>
      <c r="AW31" t="s">
        <v>5218</v>
      </c>
      <c r="AX31" t="s">
        <v>5219</v>
      </c>
      <c r="BA31" t="s">
        <v>5220</v>
      </c>
      <c r="BD31" t="s">
        <v>5221</v>
      </c>
      <c r="BE31" t="s">
        <v>5222</v>
      </c>
    </row>
    <row r="32" spans="1:57">
      <c r="A32" t="s">
        <v>5223</v>
      </c>
      <c r="B32">
        <v>1230</v>
      </c>
      <c r="C32" t="s">
        <v>3888</v>
      </c>
      <c r="D32" t="s">
        <v>275</v>
      </c>
      <c r="E32" t="s">
        <v>3985</v>
      </c>
      <c r="F32" t="s">
        <v>274</v>
      </c>
      <c r="G32" t="s">
        <v>5224</v>
      </c>
      <c r="H32" t="s">
        <v>215</v>
      </c>
      <c r="I32" t="s">
        <v>275</v>
      </c>
      <c r="J32" t="s">
        <v>3918</v>
      </c>
      <c r="K32" t="s">
        <v>5223</v>
      </c>
      <c r="L32" t="s">
        <v>5225</v>
      </c>
      <c r="M32" t="s">
        <v>5226</v>
      </c>
      <c r="N32" t="s">
        <v>5227</v>
      </c>
      <c r="P32" t="s">
        <v>5228</v>
      </c>
      <c r="Q32" t="s">
        <v>5229</v>
      </c>
      <c r="R32" t="s">
        <v>5230</v>
      </c>
      <c r="T32" t="s">
        <v>5231</v>
      </c>
      <c r="U32" t="s">
        <v>5232</v>
      </c>
      <c r="V32" t="s">
        <v>5233</v>
      </c>
      <c r="W32" t="s">
        <v>5234</v>
      </c>
      <c r="X32" t="s">
        <v>5235</v>
      </c>
      <c r="Y32" t="s">
        <v>5236</v>
      </c>
      <c r="AD32" t="s">
        <v>5237</v>
      </c>
      <c r="AE32" t="s">
        <v>5238</v>
      </c>
      <c r="AF32" t="s">
        <v>5239</v>
      </c>
      <c r="AG32" t="s">
        <v>5240</v>
      </c>
      <c r="AK32" t="s">
        <v>5241</v>
      </c>
      <c r="AL32" t="s">
        <v>5242</v>
      </c>
      <c r="AM32" t="s">
        <v>5243</v>
      </c>
      <c r="AN32" t="s">
        <v>5244</v>
      </c>
      <c r="AW32" t="s">
        <v>5245</v>
      </c>
      <c r="AX32" t="s">
        <v>5246</v>
      </c>
      <c r="BA32" t="s">
        <v>5247</v>
      </c>
      <c r="BD32" t="s">
        <v>5248</v>
      </c>
      <c r="BE32" t="s">
        <v>5249</v>
      </c>
    </row>
    <row r="33" spans="1:57">
      <c r="A33" t="s">
        <v>5250</v>
      </c>
      <c r="B33">
        <v>1231</v>
      </c>
      <c r="C33" t="s">
        <v>3888</v>
      </c>
      <c r="D33" t="s">
        <v>277</v>
      </c>
      <c r="E33" t="s">
        <v>3985</v>
      </c>
      <c r="F33" t="s">
        <v>276</v>
      </c>
      <c r="G33" t="s">
        <v>5251</v>
      </c>
      <c r="H33" t="s">
        <v>215</v>
      </c>
      <c r="I33" t="s">
        <v>277</v>
      </c>
      <c r="J33" t="s">
        <v>3919</v>
      </c>
      <c r="K33" t="s">
        <v>5250</v>
      </c>
      <c r="L33" t="s">
        <v>5252</v>
      </c>
      <c r="M33" t="s">
        <v>5253</v>
      </c>
      <c r="N33" t="s">
        <v>5254</v>
      </c>
      <c r="P33" t="s">
        <v>5255</v>
      </c>
      <c r="Q33" t="s">
        <v>5256</v>
      </c>
      <c r="R33" t="s">
        <v>5257</v>
      </c>
      <c r="T33" t="s">
        <v>5258</v>
      </c>
      <c r="U33" t="s">
        <v>5259</v>
      </c>
      <c r="V33" t="s">
        <v>5260</v>
      </c>
      <c r="W33" t="s">
        <v>5261</v>
      </c>
      <c r="X33" t="s">
        <v>5262</v>
      </c>
      <c r="AD33" t="s">
        <v>5263</v>
      </c>
      <c r="AE33" t="s">
        <v>5264</v>
      </c>
      <c r="AF33" t="s">
        <v>5265</v>
      </c>
      <c r="AG33" t="s">
        <v>5266</v>
      </c>
      <c r="AK33" t="s">
        <v>5267</v>
      </c>
      <c r="AL33" t="s">
        <v>5268</v>
      </c>
      <c r="AM33" t="s">
        <v>5269</v>
      </c>
      <c r="AW33" t="s">
        <v>5270</v>
      </c>
      <c r="AX33" t="s">
        <v>5271</v>
      </c>
      <c r="BA33" t="s">
        <v>5272</v>
      </c>
      <c r="BD33" t="s">
        <v>5273</v>
      </c>
      <c r="BE33" t="s">
        <v>5274</v>
      </c>
    </row>
    <row r="34" spans="1:57">
      <c r="A34" t="s">
        <v>5275</v>
      </c>
      <c r="B34">
        <v>1233</v>
      </c>
      <c r="C34" t="s">
        <v>3888</v>
      </c>
      <c r="D34" t="s">
        <v>279</v>
      </c>
      <c r="E34" t="s">
        <v>3985</v>
      </c>
      <c r="F34" t="s">
        <v>278</v>
      </c>
      <c r="G34" t="s">
        <v>5276</v>
      </c>
      <c r="H34" t="s">
        <v>215</v>
      </c>
      <c r="I34" t="s">
        <v>279</v>
      </c>
      <c r="J34" t="s">
        <v>3920</v>
      </c>
      <c r="K34" t="s">
        <v>5275</v>
      </c>
      <c r="L34" t="s">
        <v>5277</v>
      </c>
      <c r="M34" t="s">
        <v>5278</v>
      </c>
      <c r="N34" t="s">
        <v>5279</v>
      </c>
      <c r="P34" t="s">
        <v>5280</v>
      </c>
      <c r="Q34" t="s">
        <v>5281</v>
      </c>
      <c r="R34" t="s">
        <v>5282</v>
      </c>
      <c r="T34" t="s">
        <v>5283</v>
      </c>
      <c r="U34" t="s">
        <v>5284</v>
      </c>
      <c r="V34" t="s">
        <v>5285</v>
      </c>
      <c r="W34" t="s">
        <v>5286</v>
      </c>
      <c r="X34" t="s">
        <v>5287</v>
      </c>
      <c r="AD34" t="s">
        <v>5288</v>
      </c>
      <c r="AE34" t="s">
        <v>5289</v>
      </c>
      <c r="AF34" t="s">
        <v>5290</v>
      </c>
      <c r="AG34" t="s">
        <v>5291</v>
      </c>
      <c r="AK34" t="s">
        <v>5292</v>
      </c>
      <c r="AL34" t="s">
        <v>5293</v>
      </c>
      <c r="AM34" t="s">
        <v>5294</v>
      </c>
      <c r="AW34" t="s">
        <v>5295</v>
      </c>
      <c r="AX34" t="s">
        <v>5296</v>
      </c>
      <c r="BA34" t="s">
        <v>5297</v>
      </c>
      <c r="BD34" t="s">
        <v>5298</v>
      </c>
      <c r="BE34" t="s">
        <v>5299</v>
      </c>
    </row>
    <row r="35" spans="1:57">
      <c r="A35" t="s">
        <v>5300</v>
      </c>
      <c r="B35">
        <v>1234</v>
      </c>
      <c r="C35" t="s">
        <v>3888</v>
      </c>
      <c r="D35" t="s">
        <v>281</v>
      </c>
      <c r="E35" t="s">
        <v>3985</v>
      </c>
      <c r="F35" t="s">
        <v>280</v>
      </c>
      <c r="G35" t="s">
        <v>5301</v>
      </c>
      <c r="H35" t="s">
        <v>215</v>
      </c>
      <c r="I35" t="s">
        <v>281</v>
      </c>
      <c r="J35" t="s">
        <v>3921</v>
      </c>
      <c r="K35" t="s">
        <v>5300</v>
      </c>
      <c r="L35" t="s">
        <v>5302</v>
      </c>
      <c r="M35" t="s">
        <v>5303</v>
      </c>
      <c r="N35" t="s">
        <v>5304</v>
      </c>
      <c r="P35" t="s">
        <v>5305</v>
      </c>
      <c r="Q35" t="s">
        <v>5306</v>
      </c>
      <c r="R35" t="s">
        <v>5307</v>
      </c>
      <c r="T35" t="s">
        <v>5308</v>
      </c>
      <c r="U35" t="s">
        <v>5309</v>
      </c>
      <c r="V35" t="s">
        <v>5310</v>
      </c>
      <c r="W35" t="s">
        <v>5311</v>
      </c>
      <c r="X35" t="s">
        <v>5312</v>
      </c>
      <c r="AD35" t="s">
        <v>5313</v>
      </c>
      <c r="AE35" t="s">
        <v>5314</v>
      </c>
      <c r="AF35" t="s">
        <v>5315</v>
      </c>
      <c r="AG35" t="s">
        <v>5316</v>
      </c>
      <c r="AK35" t="s">
        <v>5317</v>
      </c>
      <c r="AL35" t="s">
        <v>5318</v>
      </c>
      <c r="AM35" t="s">
        <v>5319</v>
      </c>
      <c r="AW35" t="s">
        <v>5320</v>
      </c>
      <c r="AX35" t="s">
        <v>5321</v>
      </c>
      <c r="BA35" t="s">
        <v>5322</v>
      </c>
      <c r="BD35" t="s">
        <v>5323</v>
      </c>
      <c r="BE35" t="s">
        <v>5324</v>
      </c>
    </row>
    <row r="36" spans="1:57">
      <c r="A36" t="s">
        <v>5325</v>
      </c>
      <c r="B36">
        <v>1235</v>
      </c>
      <c r="C36" t="s">
        <v>3888</v>
      </c>
      <c r="D36" t="s">
        <v>283</v>
      </c>
      <c r="E36" t="s">
        <v>3985</v>
      </c>
      <c r="F36" t="s">
        <v>282</v>
      </c>
      <c r="G36" t="s">
        <v>5326</v>
      </c>
      <c r="H36" t="s">
        <v>215</v>
      </c>
      <c r="I36" t="s">
        <v>283</v>
      </c>
      <c r="J36" t="s">
        <v>3922</v>
      </c>
      <c r="K36" t="s">
        <v>5325</v>
      </c>
      <c r="L36" t="s">
        <v>5327</v>
      </c>
      <c r="N36" t="s">
        <v>5328</v>
      </c>
      <c r="P36" t="s">
        <v>5329</v>
      </c>
      <c r="Q36" t="s">
        <v>5330</v>
      </c>
      <c r="R36" t="s">
        <v>5331</v>
      </c>
      <c r="T36" t="s">
        <v>5332</v>
      </c>
      <c r="U36" t="s">
        <v>5333</v>
      </c>
      <c r="V36" t="s">
        <v>5334</v>
      </c>
      <c r="W36" t="s">
        <v>5335</v>
      </c>
      <c r="AD36" t="s">
        <v>5336</v>
      </c>
      <c r="AE36" t="s">
        <v>5337</v>
      </c>
      <c r="AF36" t="s">
        <v>5338</v>
      </c>
      <c r="AG36" t="s">
        <v>5339</v>
      </c>
      <c r="AK36" t="s">
        <v>5340</v>
      </c>
      <c r="AL36" t="s">
        <v>5341</v>
      </c>
      <c r="AM36" t="s">
        <v>5342</v>
      </c>
      <c r="AW36" t="s">
        <v>5343</v>
      </c>
      <c r="AX36" t="s">
        <v>5344</v>
      </c>
      <c r="BA36" t="s">
        <v>5345</v>
      </c>
      <c r="BD36" t="s">
        <v>5346</v>
      </c>
      <c r="BE36" t="s">
        <v>5347</v>
      </c>
    </row>
    <row r="37" spans="1:57">
      <c r="A37" t="s">
        <v>5348</v>
      </c>
      <c r="B37">
        <v>1236</v>
      </c>
      <c r="C37" t="s">
        <v>3888</v>
      </c>
      <c r="D37" t="s">
        <v>285</v>
      </c>
      <c r="E37" t="s">
        <v>3985</v>
      </c>
      <c r="F37" t="s">
        <v>284</v>
      </c>
      <c r="G37" t="s">
        <v>5349</v>
      </c>
      <c r="H37" t="s">
        <v>215</v>
      </c>
      <c r="I37" t="s">
        <v>285</v>
      </c>
      <c r="J37" t="s">
        <v>3923</v>
      </c>
      <c r="K37" t="s">
        <v>5348</v>
      </c>
      <c r="L37" t="s">
        <v>5350</v>
      </c>
      <c r="N37" t="s">
        <v>5351</v>
      </c>
      <c r="P37" t="s">
        <v>5352</v>
      </c>
      <c r="Q37" t="s">
        <v>5353</v>
      </c>
      <c r="R37" t="s">
        <v>5354</v>
      </c>
      <c r="T37" t="s">
        <v>5355</v>
      </c>
      <c r="U37" t="s">
        <v>5356</v>
      </c>
      <c r="V37" t="s">
        <v>5357</v>
      </c>
      <c r="W37" t="s">
        <v>5358</v>
      </c>
      <c r="AD37" t="s">
        <v>5359</v>
      </c>
      <c r="AE37" t="s">
        <v>5360</v>
      </c>
      <c r="AF37" t="s">
        <v>5361</v>
      </c>
      <c r="AG37" t="s">
        <v>5362</v>
      </c>
      <c r="AK37" t="s">
        <v>5363</v>
      </c>
      <c r="AL37" t="s">
        <v>5364</v>
      </c>
      <c r="AM37" t="s">
        <v>5365</v>
      </c>
      <c r="AX37" t="s">
        <v>5366</v>
      </c>
      <c r="BA37" t="s">
        <v>5367</v>
      </c>
      <c r="BD37" t="s">
        <v>5368</v>
      </c>
      <c r="BE37" t="s">
        <v>5369</v>
      </c>
    </row>
    <row r="38" spans="1:57">
      <c r="A38" t="s">
        <v>5370</v>
      </c>
      <c r="B38">
        <v>1303</v>
      </c>
      <c r="C38" t="s">
        <v>3888</v>
      </c>
      <c r="D38" t="s">
        <v>287</v>
      </c>
      <c r="E38" t="s">
        <v>3985</v>
      </c>
      <c r="F38" t="s">
        <v>286</v>
      </c>
      <c r="G38" t="s">
        <v>5371</v>
      </c>
      <c r="H38" t="s">
        <v>215</v>
      </c>
      <c r="I38" t="s">
        <v>287</v>
      </c>
      <c r="J38" t="s">
        <v>3924</v>
      </c>
      <c r="K38" t="s">
        <v>5370</v>
      </c>
      <c r="L38" t="s">
        <v>5372</v>
      </c>
      <c r="Q38" t="s">
        <v>5373</v>
      </c>
      <c r="R38" t="s">
        <v>5374</v>
      </c>
      <c r="U38" t="s">
        <v>5375</v>
      </c>
      <c r="V38" t="s">
        <v>5376</v>
      </c>
      <c r="W38" t="s">
        <v>5377</v>
      </c>
      <c r="AD38" t="s">
        <v>5378</v>
      </c>
      <c r="AE38" t="s">
        <v>5379</v>
      </c>
      <c r="AG38" t="s">
        <v>5380</v>
      </c>
      <c r="AK38" t="s">
        <v>5381</v>
      </c>
      <c r="AL38" t="s">
        <v>5382</v>
      </c>
      <c r="AM38" t="s">
        <v>5383</v>
      </c>
      <c r="AX38" t="s">
        <v>5384</v>
      </c>
      <c r="BA38" t="s">
        <v>5385</v>
      </c>
      <c r="BD38" t="s">
        <v>5386</v>
      </c>
      <c r="BE38" t="s">
        <v>5387</v>
      </c>
    </row>
    <row r="39" spans="1:57">
      <c r="A39" t="s">
        <v>5388</v>
      </c>
      <c r="B39">
        <v>1304</v>
      </c>
      <c r="C39" t="s">
        <v>3888</v>
      </c>
      <c r="D39" t="s">
        <v>289</v>
      </c>
      <c r="E39" t="s">
        <v>3985</v>
      </c>
      <c r="F39" t="s">
        <v>288</v>
      </c>
      <c r="G39" t="s">
        <v>5389</v>
      </c>
      <c r="H39" t="s">
        <v>215</v>
      </c>
      <c r="I39" t="s">
        <v>289</v>
      </c>
      <c r="J39" t="s">
        <v>3925</v>
      </c>
      <c r="K39" t="s">
        <v>5388</v>
      </c>
      <c r="L39" t="s">
        <v>5390</v>
      </c>
      <c r="Q39" t="s">
        <v>5391</v>
      </c>
      <c r="R39" t="s">
        <v>5392</v>
      </c>
      <c r="U39" t="s">
        <v>5393</v>
      </c>
      <c r="V39" t="s">
        <v>5394</v>
      </c>
      <c r="W39" t="s">
        <v>5395</v>
      </c>
      <c r="AD39" t="s">
        <v>5396</v>
      </c>
      <c r="AE39" t="s">
        <v>5397</v>
      </c>
      <c r="AG39" t="s">
        <v>5398</v>
      </c>
      <c r="AK39" t="s">
        <v>5399</v>
      </c>
      <c r="AL39" t="s">
        <v>5400</v>
      </c>
      <c r="AM39" t="s">
        <v>5401</v>
      </c>
      <c r="AX39" t="s">
        <v>5402</v>
      </c>
      <c r="BA39" t="s">
        <v>5403</v>
      </c>
      <c r="BD39" t="s">
        <v>5404</v>
      </c>
      <c r="BE39" t="s">
        <v>5405</v>
      </c>
    </row>
    <row r="40" spans="1:57">
      <c r="A40" t="s">
        <v>5406</v>
      </c>
      <c r="B40">
        <v>1331</v>
      </c>
      <c r="C40" t="s">
        <v>3888</v>
      </c>
      <c r="D40" t="s">
        <v>291</v>
      </c>
      <c r="E40" t="s">
        <v>3985</v>
      </c>
      <c r="F40" t="s">
        <v>290</v>
      </c>
      <c r="G40" t="s">
        <v>5407</v>
      </c>
      <c r="H40" t="s">
        <v>215</v>
      </c>
      <c r="I40" t="s">
        <v>291</v>
      </c>
      <c r="J40" t="s">
        <v>3926</v>
      </c>
      <c r="K40" t="s">
        <v>5406</v>
      </c>
      <c r="L40" t="s">
        <v>5408</v>
      </c>
      <c r="Q40" t="s">
        <v>5409</v>
      </c>
      <c r="R40" t="s">
        <v>5410</v>
      </c>
      <c r="U40" t="s">
        <v>5411</v>
      </c>
      <c r="V40" t="s">
        <v>5412</v>
      </c>
      <c r="W40" t="s">
        <v>5413</v>
      </c>
      <c r="AD40" t="s">
        <v>5414</v>
      </c>
      <c r="AE40" t="s">
        <v>5415</v>
      </c>
      <c r="AG40" t="s">
        <v>5416</v>
      </c>
      <c r="AK40" t="s">
        <v>5417</v>
      </c>
      <c r="AL40" t="s">
        <v>5418</v>
      </c>
      <c r="AM40" t="s">
        <v>5419</v>
      </c>
      <c r="AX40" t="s">
        <v>5420</v>
      </c>
      <c r="BA40" t="s">
        <v>5421</v>
      </c>
      <c r="BD40" t="s">
        <v>5422</v>
      </c>
      <c r="BE40" t="s">
        <v>5423</v>
      </c>
    </row>
    <row r="41" spans="1:57">
      <c r="A41" t="s">
        <v>5424</v>
      </c>
      <c r="B41">
        <v>1332</v>
      </c>
      <c r="C41" t="s">
        <v>3888</v>
      </c>
      <c r="D41" t="s">
        <v>293</v>
      </c>
      <c r="E41" t="s">
        <v>3985</v>
      </c>
      <c r="F41" t="s">
        <v>292</v>
      </c>
      <c r="G41" t="s">
        <v>5425</v>
      </c>
      <c r="H41" t="s">
        <v>215</v>
      </c>
      <c r="I41" t="s">
        <v>293</v>
      </c>
      <c r="J41" t="s">
        <v>3927</v>
      </c>
      <c r="K41" t="s">
        <v>5424</v>
      </c>
      <c r="L41" t="s">
        <v>5426</v>
      </c>
      <c r="Q41" t="s">
        <v>5427</v>
      </c>
      <c r="R41" t="s">
        <v>5428</v>
      </c>
      <c r="U41" t="s">
        <v>5429</v>
      </c>
      <c r="V41" t="s">
        <v>5430</v>
      </c>
      <c r="W41" t="s">
        <v>5431</v>
      </c>
      <c r="AD41" t="s">
        <v>5432</v>
      </c>
      <c r="AE41" t="s">
        <v>5433</v>
      </c>
      <c r="AG41" t="s">
        <v>5434</v>
      </c>
      <c r="AK41" t="s">
        <v>5435</v>
      </c>
      <c r="AL41" t="s">
        <v>5436</v>
      </c>
      <c r="AM41" t="s">
        <v>5437</v>
      </c>
      <c r="AX41" t="s">
        <v>5438</v>
      </c>
      <c r="BA41" t="s">
        <v>5439</v>
      </c>
      <c r="BD41" t="s">
        <v>5440</v>
      </c>
      <c r="BE41" t="s">
        <v>5441</v>
      </c>
    </row>
    <row r="42" spans="1:57">
      <c r="A42" t="s">
        <v>5442</v>
      </c>
      <c r="B42">
        <v>1333</v>
      </c>
      <c r="C42" t="s">
        <v>3888</v>
      </c>
      <c r="D42" t="s">
        <v>295</v>
      </c>
      <c r="E42" t="s">
        <v>3985</v>
      </c>
      <c r="F42" t="s">
        <v>294</v>
      </c>
      <c r="G42" t="s">
        <v>5443</v>
      </c>
      <c r="H42" t="s">
        <v>215</v>
      </c>
      <c r="I42" t="s">
        <v>295</v>
      </c>
      <c r="J42" t="s">
        <v>3928</v>
      </c>
      <c r="K42" t="s">
        <v>5442</v>
      </c>
      <c r="L42" t="s">
        <v>5444</v>
      </c>
      <c r="Q42" t="s">
        <v>5445</v>
      </c>
      <c r="R42" t="s">
        <v>5446</v>
      </c>
      <c r="U42" t="s">
        <v>5447</v>
      </c>
      <c r="V42" t="s">
        <v>5448</v>
      </c>
      <c r="W42" t="s">
        <v>5449</v>
      </c>
      <c r="AD42" t="s">
        <v>5450</v>
      </c>
      <c r="AE42" t="s">
        <v>5451</v>
      </c>
      <c r="AG42" t="s">
        <v>5452</v>
      </c>
      <c r="AK42" t="s">
        <v>5453</v>
      </c>
      <c r="AL42" t="s">
        <v>5454</v>
      </c>
      <c r="AX42" t="s">
        <v>5455</v>
      </c>
      <c r="BA42" t="s">
        <v>5456</v>
      </c>
      <c r="BD42" t="s">
        <v>5457</v>
      </c>
      <c r="BE42" t="s">
        <v>5458</v>
      </c>
    </row>
    <row r="43" spans="1:57">
      <c r="A43" t="s">
        <v>5459</v>
      </c>
      <c r="B43">
        <v>1334</v>
      </c>
      <c r="C43" t="s">
        <v>3888</v>
      </c>
      <c r="D43" t="s">
        <v>297</v>
      </c>
      <c r="E43" t="s">
        <v>3985</v>
      </c>
      <c r="F43" t="s">
        <v>296</v>
      </c>
      <c r="G43" t="s">
        <v>5460</v>
      </c>
      <c r="H43" t="s">
        <v>215</v>
      </c>
      <c r="I43" t="s">
        <v>297</v>
      </c>
      <c r="J43" t="s">
        <v>3929</v>
      </c>
      <c r="K43" t="s">
        <v>5459</v>
      </c>
      <c r="Q43" t="s">
        <v>5461</v>
      </c>
      <c r="R43" t="s">
        <v>5462</v>
      </c>
      <c r="U43" t="s">
        <v>5463</v>
      </c>
      <c r="V43" t="s">
        <v>5464</v>
      </c>
      <c r="W43" t="s">
        <v>5465</v>
      </c>
      <c r="AD43" t="s">
        <v>5466</v>
      </c>
      <c r="AE43" t="s">
        <v>5467</v>
      </c>
      <c r="AG43" t="s">
        <v>5468</v>
      </c>
      <c r="AK43" t="s">
        <v>5469</v>
      </c>
      <c r="AL43" t="s">
        <v>5470</v>
      </c>
      <c r="AX43" t="s">
        <v>5471</v>
      </c>
      <c r="BA43" t="s">
        <v>5472</v>
      </c>
      <c r="BD43" t="s">
        <v>5473</v>
      </c>
      <c r="BE43" t="s">
        <v>5474</v>
      </c>
    </row>
    <row r="44" spans="1:57">
      <c r="A44" t="s">
        <v>5475</v>
      </c>
      <c r="B44">
        <v>1337</v>
      </c>
      <c r="C44" t="s">
        <v>3888</v>
      </c>
      <c r="D44" t="s">
        <v>299</v>
      </c>
      <c r="E44" t="s">
        <v>3985</v>
      </c>
      <c r="F44" t="s">
        <v>298</v>
      </c>
      <c r="G44" t="s">
        <v>5476</v>
      </c>
      <c r="H44" t="s">
        <v>215</v>
      </c>
      <c r="I44" t="s">
        <v>299</v>
      </c>
      <c r="J44" t="s">
        <v>3930</v>
      </c>
      <c r="K44" t="s">
        <v>5475</v>
      </c>
      <c r="Q44" t="s">
        <v>5477</v>
      </c>
      <c r="R44" t="s">
        <v>5478</v>
      </c>
      <c r="U44" t="s">
        <v>5479</v>
      </c>
      <c r="V44" t="s">
        <v>5480</v>
      </c>
      <c r="W44" t="s">
        <v>5481</v>
      </c>
      <c r="AD44" t="s">
        <v>5482</v>
      </c>
      <c r="AE44" t="s">
        <v>5483</v>
      </c>
      <c r="AG44" t="s">
        <v>5484</v>
      </c>
      <c r="AK44" t="s">
        <v>5485</v>
      </c>
      <c r="AX44" t="s">
        <v>5486</v>
      </c>
      <c r="BA44" t="s">
        <v>5487</v>
      </c>
      <c r="BD44" t="s">
        <v>5488</v>
      </c>
    </row>
    <row r="45" spans="1:57">
      <c r="A45" t="s">
        <v>5489</v>
      </c>
      <c r="B45">
        <v>1343</v>
      </c>
      <c r="C45" t="s">
        <v>3888</v>
      </c>
      <c r="D45" t="s">
        <v>301</v>
      </c>
      <c r="E45" t="s">
        <v>3985</v>
      </c>
      <c r="F45" t="s">
        <v>300</v>
      </c>
      <c r="G45" t="s">
        <v>5490</v>
      </c>
      <c r="H45" t="s">
        <v>215</v>
      </c>
      <c r="I45" t="s">
        <v>301</v>
      </c>
      <c r="J45" t="s">
        <v>3931</v>
      </c>
      <c r="K45" t="s">
        <v>5489</v>
      </c>
      <c r="Q45" t="s">
        <v>5491</v>
      </c>
      <c r="R45" t="s">
        <v>5492</v>
      </c>
      <c r="U45" t="s">
        <v>5493</v>
      </c>
      <c r="V45" t="s">
        <v>5494</v>
      </c>
      <c r="W45" t="s">
        <v>5495</v>
      </c>
      <c r="AD45" t="s">
        <v>5496</v>
      </c>
      <c r="AG45" t="s">
        <v>5497</v>
      </c>
      <c r="AK45" t="s">
        <v>5498</v>
      </c>
      <c r="AX45" t="s">
        <v>5499</v>
      </c>
      <c r="BA45" t="s">
        <v>5500</v>
      </c>
      <c r="BD45" t="s">
        <v>5501</v>
      </c>
    </row>
    <row r="46" spans="1:57">
      <c r="A46" t="s">
        <v>5502</v>
      </c>
      <c r="B46">
        <v>1345</v>
      </c>
      <c r="C46" t="s">
        <v>3888</v>
      </c>
      <c r="D46" t="s">
        <v>303</v>
      </c>
      <c r="E46" t="s">
        <v>3985</v>
      </c>
      <c r="F46" t="s">
        <v>302</v>
      </c>
      <c r="G46" t="s">
        <v>5503</v>
      </c>
      <c r="H46" t="s">
        <v>215</v>
      </c>
      <c r="I46" t="s">
        <v>303</v>
      </c>
      <c r="J46" t="s">
        <v>3932</v>
      </c>
      <c r="K46" t="s">
        <v>5502</v>
      </c>
      <c r="Q46" t="s">
        <v>5504</v>
      </c>
      <c r="R46" t="s">
        <v>5505</v>
      </c>
      <c r="U46" t="s">
        <v>5506</v>
      </c>
      <c r="V46" t="s">
        <v>5507</v>
      </c>
      <c r="W46" t="s">
        <v>5508</v>
      </c>
      <c r="AD46" t="s">
        <v>5509</v>
      </c>
      <c r="AG46" t="s">
        <v>5510</v>
      </c>
      <c r="AX46" t="s">
        <v>5511</v>
      </c>
      <c r="BA46" t="s">
        <v>5512</v>
      </c>
    </row>
    <row r="47" spans="1:57">
      <c r="A47" t="s">
        <v>5513</v>
      </c>
      <c r="B47">
        <v>1346</v>
      </c>
      <c r="C47" t="s">
        <v>3888</v>
      </c>
      <c r="D47" t="s">
        <v>305</v>
      </c>
      <c r="E47" t="s">
        <v>3985</v>
      </c>
      <c r="F47" t="s">
        <v>304</v>
      </c>
      <c r="G47" t="s">
        <v>5514</v>
      </c>
      <c r="H47" t="s">
        <v>215</v>
      </c>
      <c r="I47" t="s">
        <v>305</v>
      </c>
      <c r="J47" t="s">
        <v>3933</v>
      </c>
      <c r="K47" t="s">
        <v>5513</v>
      </c>
      <c r="Q47" t="s">
        <v>5515</v>
      </c>
      <c r="U47" t="s">
        <v>5516</v>
      </c>
      <c r="V47" t="s">
        <v>5517</v>
      </c>
      <c r="W47" t="s">
        <v>5518</v>
      </c>
      <c r="AD47" t="s">
        <v>5519</v>
      </c>
      <c r="AG47" t="s">
        <v>5520</v>
      </c>
      <c r="AX47" t="s">
        <v>5521</v>
      </c>
      <c r="BA47" t="s">
        <v>5522</v>
      </c>
    </row>
    <row r="48" spans="1:57">
      <c r="A48" t="s">
        <v>5523</v>
      </c>
      <c r="B48">
        <v>1347</v>
      </c>
      <c r="C48" t="s">
        <v>3888</v>
      </c>
      <c r="D48" t="s">
        <v>307</v>
      </c>
      <c r="E48" t="s">
        <v>3985</v>
      </c>
      <c r="F48" t="s">
        <v>306</v>
      </c>
      <c r="G48" t="s">
        <v>5524</v>
      </c>
      <c r="H48" t="s">
        <v>215</v>
      </c>
      <c r="I48" t="s">
        <v>307</v>
      </c>
      <c r="J48" t="s">
        <v>3934</v>
      </c>
      <c r="K48" t="s">
        <v>5523</v>
      </c>
      <c r="Q48" t="s">
        <v>5525</v>
      </c>
      <c r="U48" t="s">
        <v>5526</v>
      </c>
      <c r="V48" t="s">
        <v>5527</v>
      </c>
      <c r="W48" t="s">
        <v>5528</v>
      </c>
      <c r="AD48" t="s">
        <v>5529</v>
      </c>
      <c r="AG48" t="s">
        <v>5530</v>
      </c>
      <c r="AX48" t="s">
        <v>5531</v>
      </c>
    </row>
    <row r="49" spans="1:50">
      <c r="A49" t="s">
        <v>5532</v>
      </c>
      <c r="B49">
        <v>1361</v>
      </c>
      <c r="C49" t="s">
        <v>3888</v>
      </c>
      <c r="D49" t="s">
        <v>309</v>
      </c>
      <c r="E49" t="s">
        <v>3985</v>
      </c>
      <c r="F49" t="s">
        <v>308</v>
      </c>
      <c r="G49" t="s">
        <v>5533</v>
      </c>
      <c r="H49" t="s">
        <v>215</v>
      </c>
      <c r="I49" t="s">
        <v>309</v>
      </c>
      <c r="K49" t="s">
        <v>5532</v>
      </c>
      <c r="Q49" t="s">
        <v>5534</v>
      </c>
      <c r="U49" t="s">
        <v>5535</v>
      </c>
      <c r="V49" t="s">
        <v>5536</v>
      </c>
      <c r="W49" t="s">
        <v>5537</v>
      </c>
      <c r="AD49" t="s">
        <v>5538</v>
      </c>
      <c r="AG49" t="s">
        <v>5539</v>
      </c>
      <c r="AX49" t="s">
        <v>5540</v>
      </c>
    </row>
    <row r="50" spans="1:50">
      <c r="A50" t="s">
        <v>5541</v>
      </c>
      <c r="B50">
        <v>1362</v>
      </c>
      <c r="C50" t="s">
        <v>3888</v>
      </c>
      <c r="D50" t="s">
        <v>311</v>
      </c>
      <c r="E50" t="s">
        <v>3985</v>
      </c>
      <c r="F50" t="s">
        <v>310</v>
      </c>
      <c r="G50" t="s">
        <v>5542</v>
      </c>
      <c r="H50" t="s">
        <v>215</v>
      </c>
      <c r="I50" t="s">
        <v>311</v>
      </c>
      <c r="K50" t="s">
        <v>5541</v>
      </c>
      <c r="Q50" t="s">
        <v>5543</v>
      </c>
      <c r="U50" t="s">
        <v>5544</v>
      </c>
      <c r="V50" t="s">
        <v>5545</v>
      </c>
      <c r="W50" t="s">
        <v>5546</v>
      </c>
      <c r="AD50" t="s">
        <v>5547</v>
      </c>
      <c r="AG50" t="s">
        <v>5548</v>
      </c>
      <c r="AX50" t="s">
        <v>5549</v>
      </c>
    </row>
    <row r="51" spans="1:50">
      <c r="A51" t="s">
        <v>5550</v>
      </c>
      <c r="B51">
        <v>1363</v>
      </c>
      <c r="C51" t="s">
        <v>3888</v>
      </c>
      <c r="D51" t="s">
        <v>313</v>
      </c>
      <c r="E51" t="s">
        <v>3985</v>
      </c>
      <c r="F51" t="s">
        <v>312</v>
      </c>
      <c r="G51" t="s">
        <v>5551</v>
      </c>
      <c r="H51" t="s">
        <v>215</v>
      </c>
      <c r="I51" t="s">
        <v>313</v>
      </c>
      <c r="K51" t="s">
        <v>5550</v>
      </c>
      <c r="Q51" t="s">
        <v>5552</v>
      </c>
      <c r="U51" t="s">
        <v>5553</v>
      </c>
      <c r="V51" t="s">
        <v>5554</v>
      </c>
      <c r="W51" t="s">
        <v>5555</v>
      </c>
      <c r="AD51" t="s">
        <v>5556</v>
      </c>
      <c r="AG51" t="s">
        <v>5557</v>
      </c>
      <c r="AX51" t="s">
        <v>5558</v>
      </c>
    </row>
    <row r="52" spans="1:50">
      <c r="A52" t="s">
        <v>5559</v>
      </c>
      <c r="B52">
        <v>1364</v>
      </c>
      <c r="C52" t="s">
        <v>3888</v>
      </c>
      <c r="D52" t="s">
        <v>315</v>
      </c>
      <c r="E52" t="s">
        <v>3985</v>
      </c>
      <c r="F52" t="s">
        <v>314</v>
      </c>
      <c r="G52" t="s">
        <v>5560</v>
      </c>
      <c r="H52" t="s">
        <v>215</v>
      </c>
      <c r="I52" t="s">
        <v>315</v>
      </c>
      <c r="K52" t="s">
        <v>5559</v>
      </c>
      <c r="Q52" t="s">
        <v>5561</v>
      </c>
      <c r="U52" t="s">
        <v>5562</v>
      </c>
      <c r="V52" t="s">
        <v>5563</v>
      </c>
      <c r="W52" t="s">
        <v>5564</v>
      </c>
      <c r="AD52" t="s">
        <v>5565</v>
      </c>
      <c r="AG52" t="s">
        <v>5566</v>
      </c>
      <c r="AX52" t="s">
        <v>5567</v>
      </c>
    </row>
    <row r="53" spans="1:50">
      <c r="A53" t="s">
        <v>5568</v>
      </c>
      <c r="B53">
        <v>1367</v>
      </c>
      <c r="C53" t="s">
        <v>3888</v>
      </c>
      <c r="D53" t="s">
        <v>317</v>
      </c>
      <c r="E53" t="s">
        <v>3985</v>
      </c>
      <c r="F53" t="s">
        <v>316</v>
      </c>
      <c r="G53" t="s">
        <v>5569</v>
      </c>
      <c r="H53" t="s">
        <v>215</v>
      </c>
      <c r="I53" t="s">
        <v>317</v>
      </c>
      <c r="K53" t="s">
        <v>5568</v>
      </c>
      <c r="Q53" t="s">
        <v>5570</v>
      </c>
      <c r="U53" t="s">
        <v>5571</v>
      </c>
      <c r="V53" t="s">
        <v>5572</v>
      </c>
      <c r="W53" t="s">
        <v>5573</v>
      </c>
      <c r="AD53" t="s">
        <v>5574</v>
      </c>
      <c r="AG53" t="s">
        <v>5575</v>
      </c>
      <c r="AX53" t="s">
        <v>5576</v>
      </c>
    </row>
    <row r="54" spans="1:50">
      <c r="A54" t="s">
        <v>5577</v>
      </c>
      <c r="B54">
        <v>1370</v>
      </c>
      <c r="C54" t="s">
        <v>3888</v>
      </c>
      <c r="D54" t="s">
        <v>319</v>
      </c>
      <c r="E54" t="s">
        <v>3985</v>
      </c>
      <c r="F54" t="s">
        <v>318</v>
      </c>
      <c r="G54" t="s">
        <v>5578</v>
      </c>
      <c r="H54" t="s">
        <v>215</v>
      </c>
      <c r="I54" t="s">
        <v>319</v>
      </c>
      <c r="K54" t="s">
        <v>5577</v>
      </c>
      <c r="Q54" t="s">
        <v>5579</v>
      </c>
      <c r="U54" t="s">
        <v>5580</v>
      </c>
      <c r="V54" t="s">
        <v>5581</v>
      </c>
      <c r="W54" t="s">
        <v>5582</v>
      </c>
      <c r="AD54" t="s">
        <v>5583</v>
      </c>
      <c r="AG54" t="s">
        <v>5584</v>
      </c>
      <c r="AX54" t="s">
        <v>5585</v>
      </c>
    </row>
    <row r="55" spans="1:50">
      <c r="A55" t="s">
        <v>5586</v>
      </c>
      <c r="B55">
        <v>1371</v>
      </c>
      <c r="C55" t="s">
        <v>3888</v>
      </c>
      <c r="D55" t="s">
        <v>321</v>
      </c>
      <c r="E55" t="s">
        <v>3985</v>
      </c>
      <c r="F55" t="s">
        <v>320</v>
      </c>
      <c r="G55" t="s">
        <v>5587</v>
      </c>
      <c r="H55" t="s">
        <v>215</v>
      </c>
      <c r="I55" t="s">
        <v>321</v>
      </c>
      <c r="K55" t="s">
        <v>5586</v>
      </c>
      <c r="Q55" t="s">
        <v>5588</v>
      </c>
      <c r="U55" t="s">
        <v>5589</v>
      </c>
      <c r="V55" t="s">
        <v>5590</v>
      </c>
      <c r="W55" t="s">
        <v>5591</v>
      </c>
      <c r="AD55" t="s">
        <v>5592</v>
      </c>
      <c r="AG55" t="s">
        <v>5593</v>
      </c>
      <c r="AX55" t="s">
        <v>5594</v>
      </c>
    </row>
    <row r="56" spans="1:50">
      <c r="A56" t="s">
        <v>5595</v>
      </c>
      <c r="B56">
        <v>1391</v>
      </c>
      <c r="C56" t="s">
        <v>3888</v>
      </c>
      <c r="D56" t="s">
        <v>323</v>
      </c>
      <c r="E56" t="s">
        <v>3985</v>
      </c>
      <c r="F56" t="s">
        <v>322</v>
      </c>
      <c r="G56" t="s">
        <v>5596</v>
      </c>
      <c r="H56" t="s">
        <v>215</v>
      </c>
      <c r="I56" t="s">
        <v>323</v>
      </c>
      <c r="K56" t="s">
        <v>5595</v>
      </c>
      <c r="Q56" t="s">
        <v>5597</v>
      </c>
      <c r="U56" t="s">
        <v>5598</v>
      </c>
      <c r="V56" t="s">
        <v>5599</v>
      </c>
      <c r="W56" t="s">
        <v>5600</v>
      </c>
      <c r="AD56" t="s">
        <v>5601</v>
      </c>
      <c r="AG56" t="s">
        <v>5602</v>
      </c>
      <c r="AX56" t="s">
        <v>5603</v>
      </c>
    </row>
    <row r="57" spans="1:50">
      <c r="A57" t="s">
        <v>5604</v>
      </c>
      <c r="B57">
        <v>1392</v>
      </c>
      <c r="C57" t="s">
        <v>3888</v>
      </c>
      <c r="D57" t="s">
        <v>325</v>
      </c>
      <c r="E57" t="s">
        <v>3985</v>
      </c>
      <c r="F57" t="s">
        <v>324</v>
      </c>
      <c r="G57" t="s">
        <v>5605</v>
      </c>
      <c r="H57" t="s">
        <v>215</v>
      </c>
      <c r="I57" t="s">
        <v>325</v>
      </c>
      <c r="K57" t="s">
        <v>5604</v>
      </c>
      <c r="Q57" t="s">
        <v>5606</v>
      </c>
      <c r="U57" t="s">
        <v>5607</v>
      </c>
      <c r="W57" t="s">
        <v>5608</v>
      </c>
      <c r="AD57" t="s">
        <v>5609</v>
      </c>
      <c r="AX57" t="s">
        <v>5610</v>
      </c>
    </row>
    <row r="58" spans="1:50">
      <c r="A58" t="s">
        <v>5611</v>
      </c>
      <c r="B58">
        <v>1393</v>
      </c>
      <c r="C58" t="s">
        <v>3888</v>
      </c>
      <c r="D58" t="s">
        <v>327</v>
      </c>
      <c r="E58" t="s">
        <v>3985</v>
      </c>
      <c r="F58" t="s">
        <v>326</v>
      </c>
      <c r="G58" t="s">
        <v>5612</v>
      </c>
      <c r="H58" t="s">
        <v>215</v>
      </c>
      <c r="I58" t="s">
        <v>327</v>
      </c>
      <c r="K58" t="s">
        <v>5611</v>
      </c>
      <c r="Q58" t="s">
        <v>5613</v>
      </c>
      <c r="U58" t="s">
        <v>5614</v>
      </c>
      <c r="W58" t="s">
        <v>5615</v>
      </c>
      <c r="AD58" t="s">
        <v>5616</v>
      </c>
      <c r="AX58" t="s">
        <v>5617</v>
      </c>
    </row>
    <row r="59" spans="1:50">
      <c r="A59" t="s">
        <v>5618</v>
      </c>
      <c r="B59">
        <v>1394</v>
      </c>
      <c r="C59" t="s">
        <v>3888</v>
      </c>
      <c r="D59" t="s">
        <v>329</v>
      </c>
      <c r="E59" t="s">
        <v>3985</v>
      </c>
      <c r="F59" t="s">
        <v>328</v>
      </c>
      <c r="G59" t="s">
        <v>5619</v>
      </c>
      <c r="H59" t="s">
        <v>215</v>
      </c>
      <c r="I59" t="s">
        <v>329</v>
      </c>
      <c r="K59" t="s">
        <v>5618</v>
      </c>
      <c r="Q59" t="s">
        <v>5620</v>
      </c>
      <c r="U59" t="s">
        <v>5621</v>
      </c>
      <c r="W59" t="s">
        <v>5622</v>
      </c>
      <c r="AD59" t="s">
        <v>5623</v>
      </c>
      <c r="AX59" t="s">
        <v>5624</v>
      </c>
    </row>
    <row r="60" spans="1:50">
      <c r="A60" t="s">
        <v>5625</v>
      </c>
      <c r="B60">
        <v>1395</v>
      </c>
      <c r="C60" t="s">
        <v>3888</v>
      </c>
      <c r="D60" t="s">
        <v>331</v>
      </c>
      <c r="E60" t="s">
        <v>3985</v>
      </c>
      <c r="F60" t="s">
        <v>330</v>
      </c>
      <c r="G60" t="s">
        <v>5626</v>
      </c>
      <c r="H60" t="s">
        <v>215</v>
      </c>
      <c r="I60" t="s">
        <v>331</v>
      </c>
      <c r="K60" t="s">
        <v>5625</v>
      </c>
      <c r="Q60" t="s">
        <v>5627</v>
      </c>
      <c r="U60" t="s">
        <v>5628</v>
      </c>
      <c r="W60" t="s">
        <v>5629</v>
      </c>
      <c r="AD60" t="s">
        <v>5630</v>
      </c>
      <c r="AX60" t="s">
        <v>5631</v>
      </c>
    </row>
    <row r="61" spans="1:50">
      <c r="A61" t="s">
        <v>5632</v>
      </c>
      <c r="B61">
        <v>1396</v>
      </c>
      <c r="C61" t="s">
        <v>3888</v>
      </c>
      <c r="D61" t="s">
        <v>333</v>
      </c>
      <c r="E61" t="s">
        <v>3985</v>
      </c>
      <c r="F61" t="s">
        <v>332</v>
      </c>
      <c r="G61" t="s">
        <v>5633</v>
      </c>
      <c r="H61" t="s">
        <v>215</v>
      </c>
      <c r="I61" t="s">
        <v>333</v>
      </c>
      <c r="K61" t="s">
        <v>5632</v>
      </c>
      <c r="Q61" t="s">
        <v>5634</v>
      </c>
      <c r="U61" t="s">
        <v>5635</v>
      </c>
      <c r="W61" t="s">
        <v>5636</v>
      </c>
      <c r="AD61" t="s">
        <v>5637</v>
      </c>
      <c r="AX61" t="s">
        <v>5638</v>
      </c>
    </row>
    <row r="62" spans="1:50">
      <c r="A62" t="s">
        <v>5639</v>
      </c>
      <c r="B62">
        <v>1397</v>
      </c>
      <c r="C62" t="s">
        <v>3888</v>
      </c>
      <c r="D62" t="s">
        <v>335</v>
      </c>
      <c r="E62" t="s">
        <v>3985</v>
      </c>
      <c r="F62" t="s">
        <v>334</v>
      </c>
      <c r="G62" t="s">
        <v>5640</v>
      </c>
      <c r="H62" t="s">
        <v>215</v>
      </c>
      <c r="I62" t="s">
        <v>335</v>
      </c>
      <c r="K62" t="s">
        <v>5639</v>
      </c>
      <c r="U62" t="s">
        <v>5641</v>
      </c>
      <c r="W62" t="s">
        <v>5642</v>
      </c>
      <c r="AD62" t="s">
        <v>5643</v>
      </c>
      <c r="AX62" t="s">
        <v>5644</v>
      </c>
    </row>
    <row r="63" spans="1:50">
      <c r="A63" t="s">
        <v>5645</v>
      </c>
      <c r="B63">
        <v>1398</v>
      </c>
      <c r="C63" t="s">
        <v>3888</v>
      </c>
      <c r="D63" t="s">
        <v>337</v>
      </c>
      <c r="E63" t="s">
        <v>3985</v>
      </c>
      <c r="F63" t="s">
        <v>336</v>
      </c>
      <c r="G63" t="s">
        <v>5646</v>
      </c>
      <c r="H63" t="s">
        <v>215</v>
      </c>
      <c r="I63" t="s">
        <v>337</v>
      </c>
      <c r="K63" t="s">
        <v>5645</v>
      </c>
      <c r="U63" t="s">
        <v>5647</v>
      </c>
      <c r="W63" t="s">
        <v>5648</v>
      </c>
      <c r="AD63" t="s">
        <v>5649</v>
      </c>
    </row>
    <row r="64" spans="1:50">
      <c r="A64" t="s">
        <v>5650</v>
      </c>
      <c r="B64">
        <v>1399</v>
      </c>
      <c r="C64" t="s">
        <v>3888</v>
      </c>
      <c r="D64" t="s">
        <v>339</v>
      </c>
      <c r="E64" t="s">
        <v>3985</v>
      </c>
      <c r="F64" t="s">
        <v>338</v>
      </c>
      <c r="G64" t="s">
        <v>5651</v>
      </c>
      <c r="H64" t="s">
        <v>215</v>
      </c>
      <c r="I64" t="s">
        <v>339</v>
      </c>
      <c r="K64" t="s">
        <v>5650</v>
      </c>
      <c r="U64" t="s">
        <v>5652</v>
      </c>
      <c r="W64" t="s">
        <v>5653</v>
      </c>
      <c r="AD64" t="s">
        <v>5654</v>
      </c>
    </row>
    <row r="65" spans="1:30">
      <c r="A65" t="s">
        <v>5655</v>
      </c>
      <c r="B65">
        <v>1400</v>
      </c>
      <c r="C65" t="s">
        <v>3888</v>
      </c>
      <c r="D65" t="s">
        <v>341</v>
      </c>
      <c r="E65" t="s">
        <v>3985</v>
      </c>
      <c r="F65" t="s">
        <v>340</v>
      </c>
      <c r="G65" t="s">
        <v>5656</v>
      </c>
      <c r="H65" t="s">
        <v>215</v>
      </c>
      <c r="I65" t="s">
        <v>341</v>
      </c>
      <c r="K65" t="s">
        <v>5655</v>
      </c>
      <c r="U65" t="s">
        <v>5657</v>
      </c>
      <c r="AD65" t="s">
        <v>5658</v>
      </c>
    </row>
    <row r="66" spans="1:30">
      <c r="A66" t="s">
        <v>5659</v>
      </c>
      <c r="B66">
        <v>1401</v>
      </c>
      <c r="C66" t="s">
        <v>3888</v>
      </c>
      <c r="D66" t="s">
        <v>343</v>
      </c>
      <c r="E66" t="s">
        <v>3985</v>
      </c>
      <c r="F66" t="s">
        <v>342</v>
      </c>
      <c r="G66" t="s">
        <v>5660</v>
      </c>
      <c r="H66" t="s">
        <v>215</v>
      </c>
      <c r="I66" t="s">
        <v>343</v>
      </c>
      <c r="K66" t="s">
        <v>5659</v>
      </c>
      <c r="AD66" t="s">
        <v>5661</v>
      </c>
    </row>
    <row r="67" spans="1:30">
      <c r="A67" t="s">
        <v>5662</v>
      </c>
      <c r="B67">
        <v>1402</v>
      </c>
      <c r="C67" t="s">
        <v>3888</v>
      </c>
      <c r="D67" t="s">
        <v>345</v>
      </c>
      <c r="E67" t="s">
        <v>3985</v>
      </c>
      <c r="F67" t="s">
        <v>344</v>
      </c>
      <c r="G67" t="s">
        <v>5663</v>
      </c>
      <c r="H67" t="s">
        <v>215</v>
      </c>
      <c r="I67" t="s">
        <v>345</v>
      </c>
      <c r="K67" t="s">
        <v>5662</v>
      </c>
      <c r="AD67" t="s">
        <v>5664</v>
      </c>
    </row>
    <row r="68" spans="1:30">
      <c r="A68" t="s">
        <v>5665</v>
      </c>
      <c r="B68">
        <v>1403</v>
      </c>
      <c r="C68" t="s">
        <v>3888</v>
      </c>
      <c r="D68" t="s">
        <v>347</v>
      </c>
      <c r="E68" t="s">
        <v>3985</v>
      </c>
      <c r="F68" t="s">
        <v>346</v>
      </c>
      <c r="G68" t="s">
        <v>5666</v>
      </c>
      <c r="H68" t="s">
        <v>215</v>
      </c>
      <c r="I68" t="s">
        <v>347</v>
      </c>
      <c r="K68" t="s">
        <v>5665</v>
      </c>
      <c r="AD68" t="s">
        <v>5667</v>
      </c>
    </row>
    <row r="69" spans="1:30">
      <c r="A69" t="s">
        <v>5668</v>
      </c>
      <c r="B69">
        <v>1404</v>
      </c>
      <c r="C69" t="s">
        <v>3888</v>
      </c>
      <c r="D69" t="s">
        <v>349</v>
      </c>
      <c r="E69" t="s">
        <v>3985</v>
      </c>
      <c r="F69" t="s">
        <v>348</v>
      </c>
      <c r="G69" t="s">
        <v>5669</v>
      </c>
      <c r="H69" t="s">
        <v>215</v>
      </c>
      <c r="I69" t="s">
        <v>349</v>
      </c>
      <c r="K69" t="s">
        <v>5668</v>
      </c>
      <c r="AD69" t="s">
        <v>5670</v>
      </c>
    </row>
    <row r="70" spans="1:30">
      <c r="A70" t="s">
        <v>5671</v>
      </c>
      <c r="B70">
        <v>1405</v>
      </c>
      <c r="C70" t="s">
        <v>3888</v>
      </c>
      <c r="D70" t="s">
        <v>351</v>
      </c>
      <c r="E70" t="s">
        <v>3985</v>
      </c>
      <c r="F70" t="s">
        <v>350</v>
      </c>
      <c r="G70" t="s">
        <v>5672</v>
      </c>
      <c r="H70" t="s">
        <v>215</v>
      </c>
      <c r="I70" t="s">
        <v>351</v>
      </c>
      <c r="K70" t="s">
        <v>5671</v>
      </c>
      <c r="AD70" t="s">
        <v>5673</v>
      </c>
    </row>
    <row r="71" spans="1:30">
      <c r="A71" t="s">
        <v>5674</v>
      </c>
      <c r="B71">
        <v>1406</v>
      </c>
      <c r="C71" t="s">
        <v>3888</v>
      </c>
      <c r="D71" t="s">
        <v>353</v>
      </c>
      <c r="E71" t="s">
        <v>3985</v>
      </c>
      <c r="F71" t="s">
        <v>352</v>
      </c>
      <c r="G71" t="s">
        <v>5675</v>
      </c>
      <c r="H71" t="s">
        <v>215</v>
      </c>
      <c r="I71" t="s">
        <v>353</v>
      </c>
      <c r="K71" t="s">
        <v>5674</v>
      </c>
      <c r="AD71" t="s">
        <v>5676</v>
      </c>
    </row>
    <row r="72" spans="1:30">
      <c r="A72" t="s">
        <v>5677</v>
      </c>
      <c r="B72">
        <v>1407</v>
      </c>
      <c r="C72" t="s">
        <v>3888</v>
      </c>
      <c r="D72" t="s">
        <v>355</v>
      </c>
      <c r="E72" t="s">
        <v>3985</v>
      </c>
      <c r="F72" t="s">
        <v>354</v>
      </c>
      <c r="G72" t="s">
        <v>5678</v>
      </c>
      <c r="H72" t="s">
        <v>215</v>
      </c>
      <c r="I72" t="s">
        <v>355</v>
      </c>
      <c r="K72" t="s">
        <v>5677</v>
      </c>
      <c r="AD72" t="s">
        <v>5679</v>
      </c>
    </row>
    <row r="73" spans="1:30">
      <c r="A73" t="s">
        <v>5680</v>
      </c>
      <c r="B73">
        <v>1408</v>
      </c>
      <c r="C73" t="s">
        <v>3888</v>
      </c>
      <c r="D73" t="s">
        <v>357</v>
      </c>
      <c r="E73" t="s">
        <v>3985</v>
      </c>
      <c r="F73" t="s">
        <v>356</v>
      </c>
      <c r="G73" t="s">
        <v>5681</v>
      </c>
      <c r="H73" t="s">
        <v>215</v>
      </c>
      <c r="I73" t="s">
        <v>357</v>
      </c>
      <c r="K73" t="s">
        <v>5680</v>
      </c>
      <c r="AD73" t="s">
        <v>5682</v>
      </c>
    </row>
    <row r="74" spans="1:30">
      <c r="A74" t="s">
        <v>5683</v>
      </c>
      <c r="B74">
        <v>1409</v>
      </c>
      <c r="C74" t="s">
        <v>3888</v>
      </c>
      <c r="D74" t="s">
        <v>359</v>
      </c>
      <c r="E74" t="s">
        <v>3985</v>
      </c>
      <c r="F74" t="s">
        <v>358</v>
      </c>
      <c r="G74" t="s">
        <v>5684</v>
      </c>
      <c r="H74" t="s">
        <v>215</v>
      </c>
      <c r="I74" t="s">
        <v>359</v>
      </c>
      <c r="K74" t="s">
        <v>5683</v>
      </c>
      <c r="AD74" t="s">
        <v>5685</v>
      </c>
    </row>
    <row r="75" spans="1:30">
      <c r="A75" t="s">
        <v>5686</v>
      </c>
      <c r="B75">
        <v>1423</v>
      </c>
      <c r="C75" t="s">
        <v>3888</v>
      </c>
      <c r="D75" t="s">
        <v>361</v>
      </c>
      <c r="E75" t="s">
        <v>3985</v>
      </c>
      <c r="F75" t="s">
        <v>360</v>
      </c>
      <c r="G75" t="s">
        <v>5687</v>
      </c>
      <c r="H75" t="s">
        <v>215</v>
      </c>
      <c r="I75" t="s">
        <v>361</v>
      </c>
      <c r="K75" t="s">
        <v>5686</v>
      </c>
      <c r="AD75" t="s">
        <v>5688</v>
      </c>
    </row>
    <row r="76" spans="1:30">
      <c r="A76" t="s">
        <v>5689</v>
      </c>
      <c r="B76">
        <v>1424</v>
      </c>
      <c r="C76" t="s">
        <v>3888</v>
      </c>
      <c r="D76" t="s">
        <v>363</v>
      </c>
      <c r="E76" t="s">
        <v>3985</v>
      </c>
      <c r="F76" t="s">
        <v>362</v>
      </c>
      <c r="G76" t="s">
        <v>5690</v>
      </c>
      <c r="H76" t="s">
        <v>215</v>
      </c>
      <c r="I76" t="s">
        <v>363</v>
      </c>
      <c r="K76" t="s">
        <v>5689</v>
      </c>
      <c r="AD76" t="s">
        <v>5691</v>
      </c>
    </row>
    <row r="77" spans="1:30">
      <c r="A77" t="s">
        <v>5692</v>
      </c>
      <c r="B77">
        <v>1425</v>
      </c>
      <c r="C77" t="s">
        <v>3888</v>
      </c>
      <c r="D77" t="s">
        <v>365</v>
      </c>
      <c r="E77" t="s">
        <v>3985</v>
      </c>
      <c r="F77" t="s">
        <v>364</v>
      </c>
      <c r="G77" t="s">
        <v>5693</v>
      </c>
      <c r="H77" t="s">
        <v>215</v>
      </c>
      <c r="I77" t="s">
        <v>365</v>
      </c>
      <c r="K77" t="s">
        <v>5692</v>
      </c>
      <c r="AD77" t="s">
        <v>5694</v>
      </c>
    </row>
    <row r="78" spans="1:30">
      <c r="A78" t="s">
        <v>5695</v>
      </c>
      <c r="B78">
        <v>1427</v>
      </c>
      <c r="C78" t="s">
        <v>3888</v>
      </c>
      <c r="D78" t="s">
        <v>367</v>
      </c>
      <c r="E78" t="s">
        <v>3985</v>
      </c>
      <c r="F78" t="s">
        <v>366</v>
      </c>
      <c r="G78" t="s">
        <v>5696</v>
      </c>
      <c r="H78" t="s">
        <v>215</v>
      </c>
      <c r="I78" t="s">
        <v>367</v>
      </c>
      <c r="K78" t="s">
        <v>5695</v>
      </c>
      <c r="AD78" t="s">
        <v>5697</v>
      </c>
    </row>
    <row r="79" spans="1:30">
      <c r="A79" t="s">
        <v>5698</v>
      </c>
      <c r="B79">
        <v>1428</v>
      </c>
      <c r="C79" t="s">
        <v>3888</v>
      </c>
      <c r="D79" t="s">
        <v>369</v>
      </c>
      <c r="E79" t="s">
        <v>3985</v>
      </c>
      <c r="F79" t="s">
        <v>368</v>
      </c>
      <c r="G79" t="s">
        <v>5699</v>
      </c>
      <c r="H79" t="s">
        <v>215</v>
      </c>
      <c r="I79" t="s">
        <v>369</v>
      </c>
      <c r="K79" t="s">
        <v>5698</v>
      </c>
      <c r="AD79" t="s">
        <v>5700</v>
      </c>
    </row>
    <row r="80" spans="1:30">
      <c r="A80" t="s">
        <v>5701</v>
      </c>
      <c r="B80">
        <v>1429</v>
      </c>
      <c r="C80" t="s">
        <v>3888</v>
      </c>
      <c r="D80" t="s">
        <v>371</v>
      </c>
      <c r="E80" t="s">
        <v>3985</v>
      </c>
      <c r="F80" t="s">
        <v>370</v>
      </c>
      <c r="G80" t="s">
        <v>5702</v>
      </c>
      <c r="H80" t="s">
        <v>215</v>
      </c>
      <c r="I80" t="s">
        <v>371</v>
      </c>
      <c r="K80" t="s">
        <v>5701</v>
      </c>
    </row>
    <row r="81" spans="1:11">
      <c r="A81" t="s">
        <v>5703</v>
      </c>
      <c r="B81">
        <v>1430</v>
      </c>
      <c r="C81" t="s">
        <v>3888</v>
      </c>
      <c r="D81" t="s">
        <v>373</v>
      </c>
      <c r="E81" t="s">
        <v>3985</v>
      </c>
      <c r="F81" t="s">
        <v>372</v>
      </c>
      <c r="G81" t="s">
        <v>5704</v>
      </c>
      <c r="H81" t="s">
        <v>215</v>
      </c>
      <c r="I81" t="s">
        <v>373</v>
      </c>
      <c r="K81" t="s">
        <v>5703</v>
      </c>
    </row>
    <row r="82" spans="1:11">
      <c r="A82" t="s">
        <v>5705</v>
      </c>
      <c r="B82">
        <v>1431</v>
      </c>
      <c r="C82" t="s">
        <v>3888</v>
      </c>
      <c r="D82" t="s">
        <v>375</v>
      </c>
      <c r="E82" t="s">
        <v>3985</v>
      </c>
      <c r="F82" t="s">
        <v>374</v>
      </c>
      <c r="G82" t="s">
        <v>5706</v>
      </c>
      <c r="H82" t="s">
        <v>215</v>
      </c>
      <c r="I82" t="s">
        <v>375</v>
      </c>
      <c r="K82" t="s">
        <v>5705</v>
      </c>
    </row>
    <row r="83" spans="1:11">
      <c r="A83" t="s">
        <v>5707</v>
      </c>
      <c r="B83">
        <v>1432</v>
      </c>
      <c r="C83" t="s">
        <v>3888</v>
      </c>
      <c r="D83" t="s">
        <v>377</v>
      </c>
      <c r="E83" t="s">
        <v>3985</v>
      </c>
      <c r="F83" t="s">
        <v>376</v>
      </c>
      <c r="G83" t="s">
        <v>5708</v>
      </c>
      <c r="H83" t="s">
        <v>215</v>
      </c>
      <c r="I83" t="s">
        <v>377</v>
      </c>
      <c r="K83" t="s">
        <v>5707</v>
      </c>
    </row>
    <row r="84" spans="1:11">
      <c r="A84" t="s">
        <v>5709</v>
      </c>
      <c r="B84">
        <v>1433</v>
      </c>
      <c r="C84" t="s">
        <v>3888</v>
      </c>
      <c r="D84" t="s">
        <v>379</v>
      </c>
      <c r="E84" t="s">
        <v>3985</v>
      </c>
      <c r="F84" t="s">
        <v>378</v>
      </c>
      <c r="G84" t="s">
        <v>5710</v>
      </c>
      <c r="H84" t="s">
        <v>215</v>
      </c>
      <c r="I84" t="s">
        <v>379</v>
      </c>
      <c r="K84" t="s">
        <v>5709</v>
      </c>
    </row>
    <row r="85" spans="1:11">
      <c r="A85" t="s">
        <v>5711</v>
      </c>
      <c r="B85">
        <v>1434</v>
      </c>
      <c r="C85" t="s">
        <v>3888</v>
      </c>
      <c r="D85" t="s">
        <v>381</v>
      </c>
      <c r="E85" t="s">
        <v>3985</v>
      </c>
      <c r="F85" t="s">
        <v>380</v>
      </c>
      <c r="G85" t="s">
        <v>5712</v>
      </c>
      <c r="H85" t="s">
        <v>215</v>
      </c>
      <c r="I85" t="s">
        <v>381</v>
      </c>
      <c r="K85" t="s">
        <v>5711</v>
      </c>
    </row>
    <row r="86" spans="1:11">
      <c r="A86" t="s">
        <v>5713</v>
      </c>
      <c r="B86">
        <v>1436</v>
      </c>
      <c r="C86" t="s">
        <v>3888</v>
      </c>
      <c r="D86" t="s">
        <v>383</v>
      </c>
      <c r="E86" t="s">
        <v>3985</v>
      </c>
      <c r="F86" t="s">
        <v>382</v>
      </c>
      <c r="G86" t="s">
        <v>5714</v>
      </c>
      <c r="H86" t="s">
        <v>215</v>
      </c>
      <c r="I86" t="s">
        <v>383</v>
      </c>
      <c r="K86" t="s">
        <v>5713</v>
      </c>
    </row>
    <row r="87" spans="1:11">
      <c r="A87" t="s">
        <v>5715</v>
      </c>
      <c r="B87">
        <v>1437</v>
      </c>
      <c r="C87" t="s">
        <v>3888</v>
      </c>
      <c r="D87" t="s">
        <v>385</v>
      </c>
      <c r="E87" t="s">
        <v>3985</v>
      </c>
      <c r="F87" t="s">
        <v>384</v>
      </c>
      <c r="G87" t="s">
        <v>5716</v>
      </c>
      <c r="H87" t="s">
        <v>215</v>
      </c>
      <c r="I87" t="s">
        <v>385</v>
      </c>
      <c r="K87" t="s">
        <v>5715</v>
      </c>
    </row>
    <row r="88" spans="1:11">
      <c r="A88" t="s">
        <v>5717</v>
      </c>
      <c r="B88">
        <v>1438</v>
      </c>
      <c r="C88" t="s">
        <v>3888</v>
      </c>
      <c r="D88" t="s">
        <v>387</v>
      </c>
      <c r="E88" t="s">
        <v>3985</v>
      </c>
      <c r="F88" t="s">
        <v>386</v>
      </c>
      <c r="G88" t="s">
        <v>5718</v>
      </c>
      <c r="H88" t="s">
        <v>215</v>
      </c>
      <c r="I88" t="s">
        <v>387</v>
      </c>
      <c r="K88" t="s">
        <v>5717</v>
      </c>
    </row>
    <row r="89" spans="1:11">
      <c r="A89" t="s">
        <v>5719</v>
      </c>
      <c r="B89">
        <v>1452</v>
      </c>
      <c r="C89" t="s">
        <v>3888</v>
      </c>
      <c r="D89" t="s">
        <v>389</v>
      </c>
      <c r="E89" t="s">
        <v>3985</v>
      </c>
      <c r="F89" t="s">
        <v>388</v>
      </c>
      <c r="G89" t="s">
        <v>5720</v>
      </c>
      <c r="H89" t="s">
        <v>215</v>
      </c>
      <c r="I89" t="s">
        <v>389</v>
      </c>
      <c r="K89" t="s">
        <v>5719</v>
      </c>
    </row>
    <row r="90" spans="1:11">
      <c r="A90" t="s">
        <v>5721</v>
      </c>
      <c r="B90">
        <v>1453</v>
      </c>
      <c r="C90" t="s">
        <v>3888</v>
      </c>
      <c r="D90" t="s">
        <v>391</v>
      </c>
      <c r="E90" t="s">
        <v>3985</v>
      </c>
      <c r="F90" t="s">
        <v>390</v>
      </c>
      <c r="G90" t="s">
        <v>5722</v>
      </c>
      <c r="H90" t="s">
        <v>215</v>
      </c>
      <c r="I90" t="s">
        <v>391</v>
      </c>
      <c r="K90" t="s">
        <v>5721</v>
      </c>
    </row>
    <row r="91" spans="1:11">
      <c r="A91" t="s">
        <v>5723</v>
      </c>
      <c r="B91">
        <v>1454</v>
      </c>
      <c r="C91" t="s">
        <v>3888</v>
      </c>
      <c r="D91" t="s">
        <v>393</v>
      </c>
      <c r="E91" t="s">
        <v>3985</v>
      </c>
      <c r="F91" t="s">
        <v>392</v>
      </c>
      <c r="G91" t="s">
        <v>5724</v>
      </c>
      <c r="H91" t="s">
        <v>215</v>
      </c>
      <c r="I91" t="s">
        <v>393</v>
      </c>
      <c r="K91" t="s">
        <v>5723</v>
      </c>
    </row>
    <row r="92" spans="1:11">
      <c r="A92" t="s">
        <v>5725</v>
      </c>
      <c r="B92">
        <v>1455</v>
      </c>
      <c r="C92" t="s">
        <v>3888</v>
      </c>
      <c r="D92" t="s">
        <v>395</v>
      </c>
      <c r="E92" t="s">
        <v>3985</v>
      </c>
      <c r="F92" t="s">
        <v>394</v>
      </c>
      <c r="G92" t="s">
        <v>5726</v>
      </c>
      <c r="H92" t="s">
        <v>215</v>
      </c>
      <c r="I92" t="s">
        <v>395</v>
      </c>
      <c r="K92" t="s">
        <v>5725</v>
      </c>
    </row>
    <row r="93" spans="1:11">
      <c r="A93" t="s">
        <v>5727</v>
      </c>
      <c r="B93">
        <v>1456</v>
      </c>
      <c r="C93" t="s">
        <v>3888</v>
      </c>
      <c r="D93" t="s">
        <v>397</v>
      </c>
      <c r="E93" t="s">
        <v>3985</v>
      </c>
      <c r="F93" t="s">
        <v>396</v>
      </c>
      <c r="G93" t="s">
        <v>5728</v>
      </c>
      <c r="H93" t="s">
        <v>215</v>
      </c>
      <c r="I93" t="s">
        <v>397</v>
      </c>
      <c r="K93" t="s">
        <v>5727</v>
      </c>
    </row>
    <row r="94" spans="1:11">
      <c r="A94" t="s">
        <v>5729</v>
      </c>
      <c r="B94">
        <v>1457</v>
      </c>
      <c r="C94" t="s">
        <v>3888</v>
      </c>
      <c r="D94" t="s">
        <v>399</v>
      </c>
      <c r="E94" t="s">
        <v>3985</v>
      </c>
      <c r="F94" t="s">
        <v>398</v>
      </c>
      <c r="G94" t="s">
        <v>5730</v>
      </c>
      <c r="H94" t="s">
        <v>215</v>
      </c>
      <c r="I94" t="s">
        <v>399</v>
      </c>
      <c r="K94" t="s">
        <v>5729</v>
      </c>
    </row>
    <row r="95" spans="1:11">
      <c r="A95" t="s">
        <v>5731</v>
      </c>
      <c r="B95">
        <v>1458</v>
      </c>
      <c r="C95" t="s">
        <v>3888</v>
      </c>
      <c r="D95" t="s">
        <v>401</v>
      </c>
      <c r="E95" t="s">
        <v>3985</v>
      </c>
      <c r="F95" t="s">
        <v>400</v>
      </c>
      <c r="G95" t="s">
        <v>5732</v>
      </c>
      <c r="H95" t="s">
        <v>215</v>
      </c>
      <c r="I95" t="s">
        <v>401</v>
      </c>
      <c r="K95" t="s">
        <v>5731</v>
      </c>
    </row>
    <row r="96" spans="1:11">
      <c r="A96" t="s">
        <v>5733</v>
      </c>
      <c r="B96">
        <v>1459</v>
      </c>
      <c r="C96" t="s">
        <v>3888</v>
      </c>
      <c r="D96" t="s">
        <v>403</v>
      </c>
      <c r="E96" t="s">
        <v>3985</v>
      </c>
      <c r="F96" t="s">
        <v>402</v>
      </c>
      <c r="G96" t="s">
        <v>5734</v>
      </c>
      <c r="H96" t="s">
        <v>215</v>
      </c>
      <c r="I96" t="s">
        <v>403</v>
      </c>
      <c r="K96" t="s">
        <v>5733</v>
      </c>
    </row>
    <row r="97" spans="1:11">
      <c r="A97" t="s">
        <v>5735</v>
      </c>
      <c r="B97">
        <v>1460</v>
      </c>
      <c r="C97" t="s">
        <v>3888</v>
      </c>
      <c r="D97" t="s">
        <v>405</v>
      </c>
      <c r="E97" t="s">
        <v>3985</v>
      </c>
      <c r="F97" t="s">
        <v>404</v>
      </c>
      <c r="G97" t="s">
        <v>5736</v>
      </c>
      <c r="H97" t="s">
        <v>215</v>
      </c>
      <c r="I97" t="s">
        <v>405</v>
      </c>
      <c r="K97" t="s">
        <v>5735</v>
      </c>
    </row>
    <row r="98" spans="1:11">
      <c r="A98" t="s">
        <v>5737</v>
      </c>
      <c r="B98">
        <v>1461</v>
      </c>
      <c r="C98" t="s">
        <v>3888</v>
      </c>
      <c r="D98" t="s">
        <v>407</v>
      </c>
      <c r="E98" t="s">
        <v>3985</v>
      </c>
      <c r="F98" t="s">
        <v>406</v>
      </c>
      <c r="G98" t="s">
        <v>5738</v>
      </c>
      <c r="H98" t="s">
        <v>215</v>
      </c>
      <c r="I98" t="s">
        <v>407</v>
      </c>
      <c r="K98" t="s">
        <v>5737</v>
      </c>
    </row>
    <row r="99" spans="1:11">
      <c r="A99" t="s">
        <v>5739</v>
      </c>
      <c r="B99">
        <v>1462</v>
      </c>
      <c r="C99" t="s">
        <v>3888</v>
      </c>
      <c r="D99" t="s">
        <v>409</v>
      </c>
      <c r="E99" t="s">
        <v>3985</v>
      </c>
      <c r="F99" t="s">
        <v>408</v>
      </c>
      <c r="G99" t="s">
        <v>5740</v>
      </c>
      <c r="H99" t="s">
        <v>215</v>
      </c>
      <c r="I99" t="s">
        <v>409</v>
      </c>
      <c r="K99" t="s">
        <v>5739</v>
      </c>
    </row>
    <row r="100" spans="1:11">
      <c r="A100" t="s">
        <v>5741</v>
      </c>
      <c r="B100">
        <v>1463</v>
      </c>
      <c r="C100" t="s">
        <v>3888</v>
      </c>
      <c r="D100" t="s">
        <v>411</v>
      </c>
      <c r="E100" t="s">
        <v>3985</v>
      </c>
      <c r="F100" t="s">
        <v>410</v>
      </c>
      <c r="G100" t="s">
        <v>5742</v>
      </c>
      <c r="H100" t="s">
        <v>215</v>
      </c>
      <c r="I100" t="s">
        <v>411</v>
      </c>
      <c r="K100" t="s">
        <v>5741</v>
      </c>
    </row>
    <row r="101" spans="1:11">
      <c r="A101" t="s">
        <v>5743</v>
      </c>
      <c r="B101">
        <v>1464</v>
      </c>
      <c r="C101" t="s">
        <v>3888</v>
      </c>
      <c r="D101" t="s">
        <v>413</v>
      </c>
      <c r="E101" t="s">
        <v>3985</v>
      </c>
      <c r="F101" t="s">
        <v>412</v>
      </c>
      <c r="G101" t="s">
        <v>5744</v>
      </c>
      <c r="H101" t="s">
        <v>215</v>
      </c>
      <c r="I101" t="s">
        <v>413</v>
      </c>
      <c r="K101" t="s">
        <v>5743</v>
      </c>
    </row>
    <row r="102" spans="1:11">
      <c r="A102" t="s">
        <v>5745</v>
      </c>
      <c r="B102">
        <v>1465</v>
      </c>
      <c r="C102" t="s">
        <v>3888</v>
      </c>
      <c r="D102" t="s">
        <v>415</v>
      </c>
      <c r="E102" t="s">
        <v>3985</v>
      </c>
      <c r="F102" t="s">
        <v>414</v>
      </c>
      <c r="G102" t="s">
        <v>5746</v>
      </c>
      <c r="H102" t="s">
        <v>215</v>
      </c>
      <c r="I102" t="s">
        <v>415</v>
      </c>
      <c r="K102" t="s">
        <v>5745</v>
      </c>
    </row>
    <row r="103" spans="1:11">
      <c r="A103" t="s">
        <v>5747</v>
      </c>
      <c r="B103">
        <v>1468</v>
      </c>
      <c r="C103" t="s">
        <v>3888</v>
      </c>
      <c r="D103" t="s">
        <v>417</v>
      </c>
      <c r="E103" t="s">
        <v>3985</v>
      </c>
      <c r="F103" t="s">
        <v>416</v>
      </c>
      <c r="G103" t="s">
        <v>5748</v>
      </c>
      <c r="H103" t="s">
        <v>215</v>
      </c>
      <c r="I103" t="s">
        <v>417</v>
      </c>
      <c r="K103" t="s">
        <v>5747</v>
      </c>
    </row>
    <row r="104" spans="1:11">
      <c r="A104" t="s">
        <v>5749</v>
      </c>
      <c r="B104">
        <v>1469</v>
      </c>
      <c r="C104" t="s">
        <v>3888</v>
      </c>
      <c r="D104" t="s">
        <v>419</v>
      </c>
      <c r="E104" t="s">
        <v>3985</v>
      </c>
      <c r="F104" t="s">
        <v>418</v>
      </c>
      <c r="G104" t="s">
        <v>5750</v>
      </c>
      <c r="H104" t="s">
        <v>215</v>
      </c>
      <c r="I104" t="s">
        <v>419</v>
      </c>
      <c r="K104" t="s">
        <v>5749</v>
      </c>
    </row>
    <row r="105" spans="1:11">
      <c r="A105" t="s">
        <v>5751</v>
      </c>
      <c r="B105">
        <v>1470</v>
      </c>
      <c r="C105" t="s">
        <v>3888</v>
      </c>
      <c r="D105" t="s">
        <v>421</v>
      </c>
      <c r="E105" t="s">
        <v>3985</v>
      </c>
      <c r="F105" t="s">
        <v>420</v>
      </c>
      <c r="G105" t="s">
        <v>5752</v>
      </c>
      <c r="H105" t="s">
        <v>215</v>
      </c>
      <c r="I105" t="s">
        <v>421</v>
      </c>
      <c r="K105" t="s">
        <v>5751</v>
      </c>
    </row>
    <row r="106" spans="1:11">
      <c r="A106" t="s">
        <v>5753</v>
      </c>
      <c r="B106">
        <v>1471</v>
      </c>
      <c r="C106" t="s">
        <v>3888</v>
      </c>
      <c r="D106" t="s">
        <v>423</v>
      </c>
      <c r="E106" t="s">
        <v>3985</v>
      </c>
      <c r="F106" t="s">
        <v>422</v>
      </c>
      <c r="G106" t="s">
        <v>5754</v>
      </c>
      <c r="H106" t="s">
        <v>215</v>
      </c>
      <c r="I106" t="s">
        <v>423</v>
      </c>
      <c r="K106" t="s">
        <v>5753</v>
      </c>
    </row>
    <row r="107" spans="1:11">
      <c r="A107" t="s">
        <v>5755</v>
      </c>
      <c r="B107">
        <v>1472</v>
      </c>
      <c r="C107" t="s">
        <v>3888</v>
      </c>
      <c r="D107" t="s">
        <v>425</v>
      </c>
      <c r="E107" t="s">
        <v>3985</v>
      </c>
      <c r="F107" t="s">
        <v>424</v>
      </c>
      <c r="G107" t="s">
        <v>5756</v>
      </c>
      <c r="H107" t="s">
        <v>215</v>
      </c>
      <c r="I107" t="s">
        <v>425</v>
      </c>
      <c r="K107" t="s">
        <v>5755</v>
      </c>
    </row>
    <row r="108" spans="1:11">
      <c r="A108" t="s">
        <v>5757</v>
      </c>
      <c r="B108">
        <v>1481</v>
      </c>
      <c r="C108" t="s">
        <v>3888</v>
      </c>
      <c r="D108" t="s">
        <v>427</v>
      </c>
      <c r="E108" t="s">
        <v>3985</v>
      </c>
      <c r="F108" t="s">
        <v>426</v>
      </c>
      <c r="G108" t="s">
        <v>5758</v>
      </c>
      <c r="H108" t="s">
        <v>215</v>
      </c>
      <c r="I108" t="s">
        <v>427</v>
      </c>
      <c r="K108" t="s">
        <v>5757</v>
      </c>
    </row>
    <row r="109" spans="1:11">
      <c r="A109" t="s">
        <v>5759</v>
      </c>
      <c r="B109">
        <v>1482</v>
      </c>
      <c r="C109" t="s">
        <v>3888</v>
      </c>
      <c r="D109" t="s">
        <v>429</v>
      </c>
      <c r="E109" t="s">
        <v>3985</v>
      </c>
      <c r="F109" t="s">
        <v>428</v>
      </c>
      <c r="G109" t="s">
        <v>5760</v>
      </c>
      <c r="H109" t="s">
        <v>215</v>
      </c>
      <c r="I109" t="s">
        <v>429</v>
      </c>
      <c r="K109" t="s">
        <v>5759</v>
      </c>
    </row>
    <row r="110" spans="1:11">
      <c r="A110" t="s">
        <v>5761</v>
      </c>
      <c r="B110">
        <v>1483</v>
      </c>
      <c r="C110" t="s">
        <v>3888</v>
      </c>
      <c r="D110" t="s">
        <v>431</v>
      </c>
      <c r="E110" t="s">
        <v>3985</v>
      </c>
      <c r="F110" t="s">
        <v>430</v>
      </c>
      <c r="G110" t="s">
        <v>5762</v>
      </c>
      <c r="H110" t="s">
        <v>215</v>
      </c>
      <c r="I110" t="s">
        <v>431</v>
      </c>
      <c r="K110" t="s">
        <v>5761</v>
      </c>
    </row>
    <row r="111" spans="1:11">
      <c r="A111" t="s">
        <v>5763</v>
      </c>
      <c r="B111">
        <v>1484</v>
      </c>
      <c r="C111" t="s">
        <v>3888</v>
      </c>
      <c r="D111" t="s">
        <v>433</v>
      </c>
      <c r="E111" t="s">
        <v>3985</v>
      </c>
      <c r="F111" t="s">
        <v>432</v>
      </c>
      <c r="G111" t="s">
        <v>5764</v>
      </c>
      <c r="H111" t="s">
        <v>215</v>
      </c>
      <c r="I111" t="s">
        <v>433</v>
      </c>
      <c r="K111" t="s">
        <v>5763</v>
      </c>
    </row>
    <row r="112" spans="1:11">
      <c r="A112" t="s">
        <v>5765</v>
      </c>
      <c r="B112">
        <v>1485</v>
      </c>
      <c r="C112" t="s">
        <v>3888</v>
      </c>
      <c r="D112" t="s">
        <v>435</v>
      </c>
      <c r="E112" t="s">
        <v>3985</v>
      </c>
      <c r="F112" t="s">
        <v>434</v>
      </c>
      <c r="G112" t="s">
        <v>5766</v>
      </c>
      <c r="H112" t="s">
        <v>215</v>
      </c>
      <c r="I112" t="s">
        <v>435</v>
      </c>
      <c r="K112" t="s">
        <v>5765</v>
      </c>
    </row>
    <row r="113" spans="1:11">
      <c r="A113" t="s">
        <v>5767</v>
      </c>
      <c r="B113">
        <v>1486</v>
      </c>
      <c r="C113" t="s">
        <v>3888</v>
      </c>
      <c r="D113" t="s">
        <v>437</v>
      </c>
      <c r="E113" t="s">
        <v>3985</v>
      </c>
      <c r="F113" t="s">
        <v>436</v>
      </c>
      <c r="G113" t="s">
        <v>5768</v>
      </c>
      <c r="H113" t="s">
        <v>215</v>
      </c>
      <c r="I113" t="s">
        <v>437</v>
      </c>
      <c r="K113" t="s">
        <v>5767</v>
      </c>
    </row>
    <row r="114" spans="1:11">
      <c r="A114" t="s">
        <v>5769</v>
      </c>
      <c r="B114">
        <v>1487</v>
      </c>
      <c r="C114" t="s">
        <v>3888</v>
      </c>
      <c r="D114" t="s">
        <v>439</v>
      </c>
      <c r="E114" t="s">
        <v>3985</v>
      </c>
      <c r="F114" t="s">
        <v>438</v>
      </c>
      <c r="G114" t="s">
        <v>5770</v>
      </c>
      <c r="H114" t="s">
        <v>215</v>
      </c>
      <c r="I114" t="s">
        <v>439</v>
      </c>
      <c r="K114" t="s">
        <v>5769</v>
      </c>
    </row>
    <row r="115" spans="1:11">
      <c r="A115" t="s">
        <v>5771</v>
      </c>
      <c r="B115">
        <v>1511</v>
      </c>
      <c r="C115" t="s">
        <v>3888</v>
      </c>
      <c r="D115" t="s">
        <v>441</v>
      </c>
      <c r="E115" t="s">
        <v>3985</v>
      </c>
      <c r="F115" t="s">
        <v>440</v>
      </c>
      <c r="G115" t="s">
        <v>5772</v>
      </c>
      <c r="H115" t="s">
        <v>215</v>
      </c>
      <c r="I115" t="s">
        <v>441</v>
      </c>
      <c r="K115" t="s">
        <v>5771</v>
      </c>
    </row>
    <row r="116" spans="1:11">
      <c r="A116" t="s">
        <v>5773</v>
      </c>
      <c r="B116">
        <v>1512</v>
      </c>
      <c r="C116" t="s">
        <v>3888</v>
      </c>
      <c r="D116" t="s">
        <v>443</v>
      </c>
      <c r="E116" t="s">
        <v>3985</v>
      </c>
      <c r="F116" t="s">
        <v>442</v>
      </c>
      <c r="G116" t="s">
        <v>5774</v>
      </c>
      <c r="H116" t="s">
        <v>215</v>
      </c>
      <c r="I116" t="s">
        <v>443</v>
      </c>
      <c r="K116" t="s">
        <v>5773</v>
      </c>
    </row>
    <row r="117" spans="1:11">
      <c r="A117" t="s">
        <v>5775</v>
      </c>
      <c r="B117">
        <v>1513</v>
      </c>
      <c r="C117" t="s">
        <v>3888</v>
      </c>
      <c r="D117" t="s">
        <v>445</v>
      </c>
      <c r="E117" t="s">
        <v>3985</v>
      </c>
      <c r="F117" t="s">
        <v>444</v>
      </c>
      <c r="G117" t="s">
        <v>5776</v>
      </c>
      <c r="H117" t="s">
        <v>215</v>
      </c>
      <c r="I117" t="s">
        <v>445</v>
      </c>
      <c r="K117" t="s">
        <v>5775</v>
      </c>
    </row>
    <row r="118" spans="1:11">
      <c r="A118" t="s">
        <v>5777</v>
      </c>
      <c r="B118">
        <v>1514</v>
      </c>
      <c r="C118" t="s">
        <v>3888</v>
      </c>
      <c r="D118" t="s">
        <v>447</v>
      </c>
      <c r="E118" t="s">
        <v>3985</v>
      </c>
      <c r="F118" t="s">
        <v>446</v>
      </c>
      <c r="G118" t="s">
        <v>5778</v>
      </c>
      <c r="H118" t="s">
        <v>215</v>
      </c>
      <c r="I118" t="s">
        <v>447</v>
      </c>
      <c r="K118" t="s">
        <v>5777</v>
      </c>
    </row>
    <row r="119" spans="1:11">
      <c r="A119" t="s">
        <v>5779</v>
      </c>
      <c r="B119">
        <v>1516</v>
      </c>
      <c r="C119" t="s">
        <v>3888</v>
      </c>
      <c r="D119" t="s">
        <v>449</v>
      </c>
      <c r="E119" t="s">
        <v>3985</v>
      </c>
      <c r="F119" t="s">
        <v>448</v>
      </c>
      <c r="G119" t="s">
        <v>5780</v>
      </c>
      <c r="H119" t="s">
        <v>215</v>
      </c>
      <c r="I119" t="s">
        <v>449</v>
      </c>
      <c r="K119" t="s">
        <v>5779</v>
      </c>
    </row>
    <row r="120" spans="1:11">
      <c r="A120" t="s">
        <v>5781</v>
      </c>
      <c r="B120">
        <v>1517</v>
      </c>
      <c r="C120" t="s">
        <v>3888</v>
      </c>
      <c r="D120" t="s">
        <v>451</v>
      </c>
      <c r="E120" t="s">
        <v>3985</v>
      </c>
      <c r="F120" t="s">
        <v>450</v>
      </c>
      <c r="G120" t="s">
        <v>5782</v>
      </c>
      <c r="H120" t="s">
        <v>215</v>
      </c>
      <c r="I120" t="s">
        <v>451</v>
      </c>
      <c r="K120" t="s">
        <v>5781</v>
      </c>
    </row>
    <row r="121" spans="1:11">
      <c r="A121" t="s">
        <v>5783</v>
      </c>
      <c r="B121">
        <v>1518</v>
      </c>
      <c r="C121" t="s">
        <v>3888</v>
      </c>
      <c r="D121" t="s">
        <v>453</v>
      </c>
      <c r="E121" t="s">
        <v>3985</v>
      </c>
      <c r="F121" t="s">
        <v>452</v>
      </c>
      <c r="G121" t="s">
        <v>5784</v>
      </c>
      <c r="H121" t="s">
        <v>215</v>
      </c>
      <c r="I121" t="s">
        <v>453</v>
      </c>
      <c r="K121" t="s">
        <v>5783</v>
      </c>
    </row>
    <row r="122" spans="1:11">
      <c r="A122" t="s">
        <v>5785</v>
      </c>
      <c r="B122">
        <v>1519</v>
      </c>
      <c r="C122" t="s">
        <v>3888</v>
      </c>
      <c r="D122" t="s">
        <v>455</v>
      </c>
      <c r="E122" t="s">
        <v>3985</v>
      </c>
      <c r="F122" t="s">
        <v>454</v>
      </c>
      <c r="G122" t="s">
        <v>5786</v>
      </c>
      <c r="H122" t="s">
        <v>215</v>
      </c>
      <c r="I122" t="s">
        <v>455</v>
      </c>
      <c r="K122" t="s">
        <v>5785</v>
      </c>
    </row>
    <row r="123" spans="1:11">
      <c r="A123" t="s">
        <v>5787</v>
      </c>
      <c r="B123">
        <v>1520</v>
      </c>
      <c r="C123" t="s">
        <v>3888</v>
      </c>
      <c r="D123" t="s">
        <v>457</v>
      </c>
      <c r="E123" t="s">
        <v>3985</v>
      </c>
      <c r="F123" t="s">
        <v>456</v>
      </c>
      <c r="G123" t="s">
        <v>5788</v>
      </c>
      <c r="H123" t="s">
        <v>215</v>
      </c>
      <c r="I123" t="s">
        <v>457</v>
      </c>
      <c r="K123" t="s">
        <v>5787</v>
      </c>
    </row>
    <row r="124" spans="1:11">
      <c r="A124" t="s">
        <v>5789</v>
      </c>
      <c r="B124">
        <v>1543</v>
      </c>
      <c r="C124" t="s">
        <v>3888</v>
      </c>
      <c r="D124" t="s">
        <v>459</v>
      </c>
      <c r="E124" t="s">
        <v>3985</v>
      </c>
      <c r="F124" t="s">
        <v>458</v>
      </c>
      <c r="G124" t="s">
        <v>5790</v>
      </c>
      <c r="H124" t="s">
        <v>215</v>
      </c>
      <c r="I124" t="s">
        <v>459</v>
      </c>
      <c r="K124" t="s">
        <v>5789</v>
      </c>
    </row>
    <row r="125" spans="1:11">
      <c r="A125" t="s">
        <v>5791</v>
      </c>
      <c r="B125">
        <v>1544</v>
      </c>
      <c r="C125" t="s">
        <v>3888</v>
      </c>
      <c r="D125" t="s">
        <v>461</v>
      </c>
      <c r="E125" t="s">
        <v>3985</v>
      </c>
      <c r="F125" t="s">
        <v>460</v>
      </c>
      <c r="G125" t="s">
        <v>5792</v>
      </c>
      <c r="H125" t="s">
        <v>215</v>
      </c>
      <c r="I125" t="s">
        <v>461</v>
      </c>
      <c r="K125" t="s">
        <v>5791</v>
      </c>
    </row>
    <row r="126" spans="1:11">
      <c r="A126" t="s">
        <v>5793</v>
      </c>
      <c r="B126">
        <v>1545</v>
      </c>
      <c r="C126" t="s">
        <v>3888</v>
      </c>
      <c r="D126" t="s">
        <v>463</v>
      </c>
      <c r="E126" t="s">
        <v>3985</v>
      </c>
      <c r="F126" t="s">
        <v>462</v>
      </c>
      <c r="G126" t="s">
        <v>5794</v>
      </c>
      <c r="H126" t="s">
        <v>215</v>
      </c>
      <c r="I126" t="s">
        <v>463</v>
      </c>
      <c r="K126" t="s">
        <v>5793</v>
      </c>
    </row>
    <row r="127" spans="1:11">
      <c r="A127" t="s">
        <v>5795</v>
      </c>
      <c r="B127">
        <v>1546</v>
      </c>
      <c r="C127" t="s">
        <v>3888</v>
      </c>
      <c r="D127" t="s">
        <v>465</v>
      </c>
      <c r="E127" t="s">
        <v>3985</v>
      </c>
      <c r="F127" t="s">
        <v>464</v>
      </c>
      <c r="G127" t="s">
        <v>5796</v>
      </c>
      <c r="H127" t="s">
        <v>215</v>
      </c>
      <c r="I127" t="s">
        <v>465</v>
      </c>
      <c r="K127" t="s">
        <v>5795</v>
      </c>
    </row>
    <row r="128" spans="1:11">
      <c r="A128" t="s">
        <v>5797</v>
      </c>
      <c r="B128">
        <v>1547</v>
      </c>
      <c r="C128" t="s">
        <v>3888</v>
      </c>
      <c r="D128" t="s">
        <v>467</v>
      </c>
      <c r="E128" t="s">
        <v>3985</v>
      </c>
      <c r="F128" t="s">
        <v>466</v>
      </c>
      <c r="G128" t="s">
        <v>5798</v>
      </c>
      <c r="H128" t="s">
        <v>215</v>
      </c>
      <c r="I128" t="s">
        <v>467</v>
      </c>
      <c r="K128" t="s">
        <v>5797</v>
      </c>
    </row>
    <row r="129" spans="1:11">
      <c r="A129" t="s">
        <v>5799</v>
      </c>
      <c r="B129">
        <v>1549</v>
      </c>
      <c r="C129" t="s">
        <v>3888</v>
      </c>
      <c r="D129" t="s">
        <v>469</v>
      </c>
      <c r="E129" t="s">
        <v>3985</v>
      </c>
      <c r="F129" t="s">
        <v>468</v>
      </c>
      <c r="G129" t="s">
        <v>5800</v>
      </c>
      <c r="H129" t="s">
        <v>215</v>
      </c>
      <c r="I129" t="s">
        <v>469</v>
      </c>
      <c r="K129" t="s">
        <v>5799</v>
      </c>
    </row>
    <row r="130" spans="1:11">
      <c r="A130" t="s">
        <v>5801</v>
      </c>
      <c r="B130">
        <v>1550</v>
      </c>
      <c r="C130" t="s">
        <v>3888</v>
      </c>
      <c r="D130" t="s">
        <v>471</v>
      </c>
      <c r="E130" t="s">
        <v>3985</v>
      </c>
      <c r="F130" t="s">
        <v>470</v>
      </c>
      <c r="G130" t="s">
        <v>5802</v>
      </c>
      <c r="H130" t="s">
        <v>215</v>
      </c>
      <c r="I130" t="s">
        <v>471</v>
      </c>
      <c r="K130" t="s">
        <v>5801</v>
      </c>
    </row>
    <row r="131" spans="1:11">
      <c r="A131" t="s">
        <v>5803</v>
      </c>
      <c r="B131">
        <v>1552</v>
      </c>
      <c r="C131" t="s">
        <v>3888</v>
      </c>
      <c r="D131" t="s">
        <v>473</v>
      </c>
      <c r="E131" t="s">
        <v>3985</v>
      </c>
      <c r="F131" t="s">
        <v>472</v>
      </c>
      <c r="G131" t="s">
        <v>5804</v>
      </c>
      <c r="H131" t="s">
        <v>215</v>
      </c>
      <c r="I131" t="s">
        <v>473</v>
      </c>
      <c r="K131" t="s">
        <v>5803</v>
      </c>
    </row>
    <row r="132" spans="1:11">
      <c r="A132" t="s">
        <v>5805</v>
      </c>
      <c r="B132">
        <v>1555</v>
      </c>
      <c r="C132" t="s">
        <v>3888</v>
      </c>
      <c r="D132" t="s">
        <v>475</v>
      </c>
      <c r="E132" t="s">
        <v>3985</v>
      </c>
      <c r="F132" t="s">
        <v>474</v>
      </c>
      <c r="G132" t="s">
        <v>5806</v>
      </c>
      <c r="H132" t="s">
        <v>215</v>
      </c>
      <c r="I132" t="s">
        <v>475</v>
      </c>
      <c r="K132" t="s">
        <v>5805</v>
      </c>
    </row>
    <row r="133" spans="1:11">
      <c r="A133" t="s">
        <v>5807</v>
      </c>
      <c r="B133">
        <v>1559</v>
      </c>
      <c r="C133" t="s">
        <v>3888</v>
      </c>
      <c r="D133" t="s">
        <v>477</v>
      </c>
      <c r="E133" t="s">
        <v>3985</v>
      </c>
      <c r="F133" t="s">
        <v>476</v>
      </c>
      <c r="G133" t="s">
        <v>5808</v>
      </c>
      <c r="H133" t="s">
        <v>215</v>
      </c>
      <c r="I133" t="s">
        <v>477</v>
      </c>
      <c r="K133" t="s">
        <v>5807</v>
      </c>
    </row>
    <row r="134" spans="1:11">
      <c r="A134" t="s">
        <v>5809</v>
      </c>
      <c r="B134">
        <v>1560</v>
      </c>
      <c r="C134" t="s">
        <v>3888</v>
      </c>
      <c r="D134" t="s">
        <v>479</v>
      </c>
      <c r="E134" t="s">
        <v>3985</v>
      </c>
      <c r="F134" t="s">
        <v>478</v>
      </c>
      <c r="G134" t="s">
        <v>5810</v>
      </c>
      <c r="H134" t="s">
        <v>215</v>
      </c>
      <c r="I134" t="s">
        <v>479</v>
      </c>
      <c r="K134" t="s">
        <v>5809</v>
      </c>
    </row>
    <row r="135" spans="1:11">
      <c r="A135" t="s">
        <v>5811</v>
      </c>
      <c r="B135">
        <v>1561</v>
      </c>
      <c r="C135" t="s">
        <v>3888</v>
      </c>
      <c r="D135" t="s">
        <v>481</v>
      </c>
      <c r="E135" t="s">
        <v>3985</v>
      </c>
      <c r="F135" t="s">
        <v>480</v>
      </c>
      <c r="G135" t="s">
        <v>5812</v>
      </c>
      <c r="H135" t="s">
        <v>215</v>
      </c>
      <c r="I135" t="s">
        <v>481</v>
      </c>
      <c r="K135" t="s">
        <v>5811</v>
      </c>
    </row>
    <row r="136" spans="1:11">
      <c r="A136" t="s">
        <v>5813</v>
      </c>
      <c r="B136">
        <v>1562</v>
      </c>
      <c r="C136" t="s">
        <v>3888</v>
      </c>
      <c r="D136" t="s">
        <v>483</v>
      </c>
      <c r="E136" t="s">
        <v>3985</v>
      </c>
      <c r="F136" t="s">
        <v>482</v>
      </c>
      <c r="G136" t="s">
        <v>5814</v>
      </c>
      <c r="H136" t="s">
        <v>215</v>
      </c>
      <c r="I136" t="s">
        <v>483</v>
      </c>
      <c r="K136" t="s">
        <v>5813</v>
      </c>
    </row>
    <row r="137" spans="1:11">
      <c r="A137" t="s">
        <v>5815</v>
      </c>
      <c r="B137">
        <v>1563</v>
      </c>
      <c r="C137" t="s">
        <v>3888</v>
      </c>
      <c r="D137" t="s">
        <v>485</v>
      </c>
      <c r="E137" t="s">
        <v>3985</v>
      </c>
      <c r="F137" t="s">
        <v>484</v>
      </c>
      <c r="G137" t="s">
        <v>5816</v>
      </c>
      <c r="H137" t="s">
        <v>215</v>
      </c>
      <c r="I137" t="s">
        <v>485</v>
      </c>
      <c r="K137" t="s">
        <v>5815</v>
      </c>
    </row>
    <row r="138" spans="1:11">
      <c r="A138" t="s">
        <v>5817</v>
      </c>
      <c r="B138">
        <v>1564</v>
      </c>
      <c r="C138" t="s">
        <v>3888</v>
      </c>
      <c r="D138" t="s">
        <v>487</v>
      </c>
      <c r="E138" t="s">
        <v>3985</v>
      </c>
      <c r="F138" t="s">
        <v>486</v>
      </c>
      <c r="G138" t="s">
        <v>5818</v>
      </c>
      <c r="H138" t="s">
        <v>215</v>
      </c>
      <c r="I138" t="s">
        <v>487</v>
      </c>
      <c r="K138" t="s">
        <v>5817</v>
      </c>
    </row>
    <row r="139" spans="1:11">
      <c r="A139" t="s">
        <v>5819</v>
      </c>
      <c r="B139">
        <v>1571</v>
      </c>
      <c r="C139" t="s">
        <v>3888</v>
      </c>
      <c r="D139" t="s">
        <v>489</v>
      </c>
      <c r="E139" t="s">
        <v>3985</v>
      </c>
      <c r="F139" t="s">
        <v>488</v>
      </c>
      <c r="G139" t="s">
        <v>5820</v>
      </c>
      <c r="H139" t="s">
        <v>215</v>
      </c>
      <c r="I139" t="s">
        <v>489</v>
      </c>
      <c r="K139" t="s">
        <v>5819</v>
      </c>
    </row>
    <row r="140" spans="1:11">
      <c r="A140" t="s">
        <v>5821</v>
      </c>
      <c r="B140">
        <v>1575</v>
      </c>
      <c r="C140" t="s">
        <v>3888</v>
      </c>
      <c r="D140" t="s">
        <v>491</v>
      </c>
      <c r="E140" t="s">
        <v>3985</v>
      </c>
      <c r="F140" t="s">
        <v>490</v>
      </c>
      <c r="G140" t="s">
        <v>5822</v>
      </c>
      <c r="H140" t="s">
        <v>215</v>
      </c>
      <c r="I140" t="s">
        <v>491</v>
      </c>
      <c r="K140" t="s">
        <v>5821</v>
      </c>
    </row>
    <row r="141" spans="1:11">
      <c r="A141" t="s">
        <v>5823</v>
      </c>
      <c r="B141">
        <v>1578</v>
      </c>
      <c r="C141" t="s">
        <v>3888</v>
      </c>
      <c r="D141" t="s">
        <v>493</v>
      </c>
      <c r="E141" t="s">
        <v>3985</v>
      </c>
      <c r="F141" t="s">
        <v>492</v>
      </c>
      <c r="G141" t="s">
        <v>5824</v>
      </c>
      <c r="H141" t="s">
        <v>215</v>
      </c>
      <c r="I141" t="s">
        <v>493</v>
      </c>
      <c r="K141" t="s">
        <v>5823</v>
      </c>
    </row>
    <row r="142" spans="1:11">
      <c r="A142" t="s">
        <v>5825</v>
      </c>
      <c r="B142">
        <v>1581</v>
      </c>
      <c r="C142" t="s">
        <v>3888</v>
      </c>
      <c r="D142" t="s">
        <v>495</v>
      </c>
      <c r="E142" t="s">
        <v>3985</v>
      </c>
      <c r="F142" t="s">
        <v>494</v>
      </c>
      <c r="G142" t="s">
        <v>5826</v>
      </c>
      <c r="H142" t="s">
        <v>215</v>
      </c>
      <c r="I142" t="s">
        <v>495</v>
      </c>
      <c r="K142" t="s">
        <v>5825</v>
      </c>
    </row>
    <row r="143" spans="1:11">
      <c r="A143" t="s">
        <v>5827</v>
      </c>
      <c r="B143">
        <v>1584</v>
      </c>
      <c r="C143" t="s">
        <v>3888</v>
      </c>
      <c r="D143" t="s">
        <v>497</v>
      </c>
      <c r="E143" t="s">
        <v>3985</v>
      </c>
      <c r="F143" t="s">
        <v>496</v>
      </c>
      <c r="G143" t="s">
        <v>5828</v>
      </c>
      <c r="H143" t="s">
        <v>215</v>
      </c>
      <c r="I143" t="s">
        <v>497</v>
      </c>
      <c r="K143" t="s">
        <v>5827</v>
      </c>
    </row>
    <row r="144" spans="1:11">
      <c r="A144" t="s">
        <v>5829</v>
      </c>
      <c r="B144">
        <v>1585</v>
      </c>
      <c r="C144" t="s">
        <v>3888</v>
      </c>
      <c r="D144" t="s">
        <v>499</v>
      </c>
      <c r="E144" t="s">
        <v>3985</v>
      </c>
      <c r="F144" t="s">
        <v>498</v>
      </c>
      <c r="G144" t="s">
        <v>5830</v>
      </c>
      <c r="H144" t="s">
        <v>215</v>
      </c>
      <c r="I144" t="s">
        <v>499</v>
      </c>
      <c r="K144" t="s">
        <v>5829</v>
      </c>
    </row>
    <row r="145" spans="1:11">
      <c r="A145" t="s">
        <v>5831</v>
      </c>
      <c r="B145">
        <v>1586</v>
      </c>
      <c r="C145" t="s">
        <v>3888</v>
      </c>
      <c r="D145" t="s">
        <v>501</v>
      </c>
      <c r="E145" t="s">
        <v>3985</v>
      </c>
      <c r="F145" t="s">
        <v>500</v>
      </c>
      <c r="G145" t="s">
        <v>5832</v>
      </c>
      <c r="H145" t="s">
        <v>215</v>
      </c>
      <c r="I145" t="s">
        <v>501</v>
      </c>
      <c r="K145" t="s">
        <v>5831</v>
      </c>
    </row>
    <row r="146" spans="1:11">
      <c r="A146" t="s">
        <v>5833</v>
      </c>
      <c r="B146">
        <v>1601</v>
      </c>
      <c r="C146" t="s">
        <v>3888</v>
      </c>
      <c r="D146" t="s">
        <v>503</v>
      </c>
      <c r="E146" t="s">
        <v>3985</v>
      </c>
      <c r="F146" t="s">
        <v>502</v>
      </c>
      <c r="G146" t="s">
        <v>5834</v>
      </c>
      <c r="H146" t="s">
        <v>215</v>
      </c>
      <c r="I146" t="s">
        <v>503</v>
      </c>
      <c r="K146" t="s">
        <v>5833</v>
      </c>
    </row>
    <row r="147" spans="1:11">
      <c r="A147" t="s">
        <v>5835</v>
      </c>
      <c r="B147">
        <v>1602</v>
      </c>
      <c r="C147" t="s">
        <v>3888</v>
      </c>
      <c r="D147" t="s">
        <v>505</v>
      </c>
      <c r="E147" t="s">
        <v>3985</v>
      </c>
      <c r="F147" t="s">
        <v>504</v>
      </c>
      <c r="G147" t="s">
        <v>5836</v>
      </c>
      <c r="H147" t="s">
        <v>215</v>
      </c>
      <c r="I147" t="s">
        <v>505</v>
      </c>
      <c r="K147" t="s">
        <v>5835</v>
      </c>
    </row>
    <row r="148" spans="1:11">
      <c r="A148" t="s">
        <v>5837</v>
      </c>
      <c r="B148">
        <v>1604</v>
      </c>
      <c r="C148" t="s">
        <v>3888</v>
      </c>
      <c r="D148" t="s">
        <v>507</v>
      </c>
      <c r="E148" t="s">
        <v>3985</v>
      </c>
      <c r="F148" t="s">
        <v>506</v>
      </c>
      <c r="G148" t="s">
        <v>5838</v>
      </c>
      <c r="H148" t="s">
        <v>215</v>
      </c>
      <c r="I148" t="s">
        <v>507</v>
      </c>
      <c r="K148" t="s">
        <v>5837</v>
      </c>
    </row>
    <row r="149" spans="1:11">
      <c r="A149" t="s">
        <v>5839</v>
      </c>
      <c r="B149">
        <v>1607</v>
      </c>
      <c r="C149" t="s">
        <v>3888</v>
      </c>
      <c r="D149" t="s">
        <v>509</v>
      </c>
      <c r="E149" t="s">
        <v>3985</v>
      </c>
      <c r="F149" t="s">
        <v>508</v>
      </c>
      <c r="G149" t="s">
        <v>5840</v>
      </c>
      <c r="H149" t="s">
        <v>215</v>
      </c>
      <c r="I149" t="s">
        <v>509</v>
      </c>
      <c r="K149" t="s">
        <v>5839</v>
      </c>
    </row>
    <row r="150" spans="1:11">
      <c r="A150" t="s">
        <v>5841</v>
      </c>
      <c r="B150">
        <v>1608</v>
      </c>
      <c r="C150" t="s">
        <v>3888</v>
      </c>
      <c r="D150" t="s">
        <v>511</v>
      </c>
      <c r="E150" t="s">
        <v>3985</v>
      </c>
      <c r="F150" t="s">
        <v>510</v>
      </c>
      <c r="G150" t="s">
        <v>5842</v>
      </c>
      <c r="H150" t="s">
        <v>215</v>
      </c>
      <c r="I150" t="s">
        <v>511</v>
      </c>
      <c r="K150" t="s">
        <v>5841</v>
      </c>
    </row>
    <row r="151" spans="1:11">
      <c r="A151" t="s">
        <v>5843</v>
      </c>
      <c r="B151">
        <v>1609</v>
      </c>
      <c r="C151" t="s">
        <v>3888</v>
      </c>
      <c r="D151" t="s">
        <v>513</v>
      </c>
      <c r="E151" t="s">
        <v>3985</v>
      </c>
      <c r="F151" t="s">
        <v>512</v>
      </c>
      <c r="G151" t="s">
        <v>5844</v>
      </c>
      <c r="H151" t="s">
        <v>215</v>
      </c>
      <c r="I151" t="s">
        <v>513</v>
      </c>
      <c r="K151" t="s">
        <v>5843</v>
      </c>
    </row>
    <row r="152" spans="1:11">
      <c r="A152" t="s">
        <v>5845</v>
      </c>
      <c r="B152">
        <v>1610</v>
      </c>
      <c r="C152" t="s">
        <v>3888</v>
      </c>
      <c r="D152" t="s">
        <v>515</v>
      </c>
      <c r="E152" t="s">
        <v>3985</v>
      </c>
      <c r="F152" t="s">
        <v>514</v>
      </c>
      <c r="G152" t="s">
        <v>5846</v>
      </c>
      <c r="H152" t="s">
        <v>215</v>
      </c>
      <c r="I152" t="s">
        <v>515</v>
      </c>
      <c r="K152" t="s">
        <v>5845</v>
      </c>
    </row>
    <row r="153" spans="1:11">
      <c r="A153" t="s">
        <v>5847</v>
      </c>
      <c r="B153">
        <v>1631</v>
      </c>
      <c r="C153" t="s">
        <v>3888</v>
      </c>
      <c r="D153" t="s">
        <v>517</v>
      </c>
      <c r="E153" t="s">
        <v>3985</v>
      </c>
      <c r="F153" t="s">
        <v>516</v>
      </c>
      <c r="G153" t="s">
        <v>5848</v>
      </c>
      <c r="H153" t="s">
        <v>215</v>
      </c>
      <c r="I153" t="s">
        <v>517</v>
      </c>
      <c r="K153" t="s">
        <v>5847</v>
      </c>
    </row>
    <row r="154" spans="1:11">
      <c r="A154" t="s">
        <v>5849</v>
      </c>
      <c r="B154">
        <v>1632</v>
      </c>
      <c r="C154" t="s">
        <v>3888</v>
      </c>
      <c r="D154" t="s">
        <v>519</v>
      </c>
      <c r="E154" t="s">
        <v>3985</v>
      </c>
      <c r="F154" t="s">
        <v>518</v>
      </c>
      <c r="G154" t="s">
        <v>5850</v>
      </c>
      <c r="H154" t="s">
        <v>215</v>
      </c>
      <c r="I154" t="s">
        <v>519</v>
      </c>
      <c r="K154" t="s">
        <v>5849</v>
      </c>
    </row>
    <row r="155" spans="1:11">
      <c r="A155" t="s">
        <v>5851</v>
      </c>
      <c r="B155">
        <v>1633</v>
      </c>
      <c r="C155" t="s">
        <v>3888</v>
      </c>
      <c r="D155" t="s">
        <v>521</v>
      </c>
      <c r="E155" t="s">
        <v>3985</v>
      </c>
      <c r="F155" t="s">
        <v>520</v>
      </c>
      <c r="G155" t="s">
        <v>5852</v>
      </c>
      <c r="H155" t="s">
        <v>215</v>
      </c>
      <c r="I155" t="s">
        <v>521</v>
      </c>
      <c r="K155" t="s">
        <v>5851</v>
      </c>
    </row>
    <row r="156" spans="1:11">
      <c r="A156" t="s">
        <v>5853</v>
      </c>
      <c r="B156">
        <v>1634</v>
      </c>
      <c r="C156" t="s">
        <v>3888</v>
      </c>
      <c r="D156" t="s">
        <v>523</v>
      </c>
      <c r="E156" t="s">
        <v>3985</v>
      </c>
      <c r="F156" t="s">
        <v>522</v>
      </c>
      <c r="G156" t="s">
        <v>5854</v>
      </c>
      <c r="H156" t="s">
        <v>215</v>
      </c>
      <c r="I156" t="s">
        <v>523</v>
      </c>
      <c r="K156" t="s">
        <v>5853</v>
      </c>
    </row>
    <row r="157" spans="1:11">
      <c r="A157" t="s">
        <v>5855</v>
      </c>
      <c r="B157">
        <v>1635</v>
      </c>
      <c r="C157" t="s">
        <v>3888</v>
      </c>
      <c r="D157" t="s">
        <v>525</v>
      </c>
      <c r="E157" t="s">
        <v>3985</v>
      </c>
      <c r="F157" t="s">
        <v>524</v>
      </c>
      <c r="G157" t="s">
        <v>5856</v>
      </c>
      <c r="H157" t="s">
        <v>215</v>
      </c>
      <c r="I157" t="s">
        <v>525</v>
      </c>
      <c r="K157" t="s">
        <v>5855</v>
      </c>
    </row>
    <row r="158" spans="1:11">
      <c r="A158" t="s">
        <v>5857</v>
      </c>
      <c r="B158">
        <v>1636</v>
      </c>
      <c r="C158" t="s">
        <v>3888</v>
      </c>
      <c r="D158" t="s">
        <v>527</v>
      </c>
      <c r="E158" t="s">
        <v>3985</v>
      </c>
      <c r="F158" t="s">
        <v>526</v>
      </c>
      <c r="G158" t="s">
        <v>5858</v>
      </c>
      <c r="H158" t="s">
        <v>215</v>
      </c>
      <c r="I158" t="s">
        <v>527</v>
      </c>
      <c r="K158" t="s">
        <v>5857</v>
      </c>
    </row>
    <row r="159" spans="1:11">
      <c r="A159" t="s">
        <v>5859</v>
      </c>
      <c r="B159">
        <v>1637</v>
      </c>
      <c r="C159" t="s">
        <v>3888</v>
      </c>
      <c r="D159" t="s">
        <v>529</v>
      </c>
      <c r="E159" t="s">
        <v>3985</v>
      </c>
      <c r="F159" t="s">
        <v>528</v>
      </c>
      <c r="G159" t="s">
        <v>5860</v>
      </c>
      <c r="H159" t="s">
        <v>215</v>
      </c>
      <c r="I159" t="s">
        <v>529</v>
      </c>
      <c r="K159" t="s">
        <v>5859</v>
      </c>
    </row>
    <row r="160" spans="1:11">
      <c r="A160" t="s">
        <v>5861</v>
      </c>
      <c r="B160">
        <v>1638</v>
      </c>
      <c r="C160" t="s">
        <v>3888</v>
      </c>
      <c r="D160" t="s">
        <v>531</v>
      </c>
      <c r="E160" t="s">
        <v>3985</v>
      </c>
      <c r="F160" t="s">
        <v>530</v>
      </c>
      <c r="G160" t="s">
        <v>5862</v>
      </c>
      <c r="H160" t="s">
        <v>215</v>
      </c>
      <c r="I160" t="s">
        <v>531</v>
      </c>
      <c r="K160" t="s">
        <v>5861</v>
      </c>
    </row>
    <row r="161" spans="1:11">
      <c r="A161" t="s">
        <v>5863</v>
      </c>
      <c r="B161">
        <v>1639</v>
      </c>
      <c r="C161" t="s">
        <v>3888</v>
      </c>
      <c r="D161" t="s">
        <v>533</v>
      </c>
      <c r="E161" t="s">
        <v>3985</v>
      </c>
      <c r="F161" t="s">
        <v>532</v>
      </c>
      <c r="G161" t="s">
        <v>5864</v>
      </c>
      <c r="H161" t="s">
        <v>215</v>
      </c>
      <c r="I161" t="s">
        <v>533</v>
      </c>
      <c r="K161" t="s">
        <v>5863</v>
      </c>
    </row>
    <row r="162" spans="1:11">
      <c r="A162" t="s">
        <v>5865</v>
      </c>
      <c r="B162">
        <v>1641</v>
      </c>
      <c r="C162" t="s">
        <v>3888</v>
      </c>
      <c r="D162" t="s">
        <v>535</v>
      </c>
      <c r="E162" t="s">
        <v>3985</v>
      </c>
      <c r="F162" t="s">
        <v>534</v>
      </c>
      <c r="G162" t="s">
        <v>5866</v>
      </c>
      <c r="H162" t="s">
        <v>215</v>
      </c>
      <c r="I162" t="s">
        <v>535</v>
      </c>
      <c r="K162" t="s">
        <v>5865</v>
      </c>
    </row>
    <row r="163" spans="1:11">
      <c r="A163" t="s">
        <v>5867</v>
      </c>
      <c r="B163">
        <v>1642</v>
      </c>
      <c r="C163" t="s">
        <v>3888</v>
      </c>
      <c r="D163" t="s">
        <v>537</v>
      </c>
      <c r="E163" t="s">
        <v>3985</v>
      </c>
      <c r="F163" t="s">
        <v>536</v>
      </c>
      <c r="G163" t="s">
        <v>5868</v>
      </c>
      <c r="H163" t="s">
        <v>215</v>
      </c>
      <c r="I163" t="s">
        <v>537</v>
      </c>
      <c r="K163" t="s">
        <v>5867</v>
      </c>
    </row>
    <row r="164" spans="1:11">
      <c r="A164" t="s">
        <v>5869</v>
      </c>
      <c r="B164">
        <v>1643</v>
      </c>
      <c r="C164" t="s">
        <v>3888</v>
      </c>
      <c r="D164" t="s">
        <v>539</v>
      </c>
      <c r="E164" t="s">
        <v>3985</v>
      </c>
      <c r="F164" t="s">
        <v>538</v>
      </c>
      <c r="G164" t="s">
        <v>5870</v>
      </c>
      <c r="H164" t="s">
        <v>215</v>
      </c>
      <c r="I164" t="s">
        <v>539</v>
      </c>
      <c r="K164" t="s">
        <v>5869</v>
      </c>
    </row>
    <row r="165" spans="1:11">
      <c r="A165" t="s">
        <v>5871</v>
      </c>
      <c r="B165">
        <v>1644</v>
      </c>
      <c r="C165" t="s">
        <v>3888</v>
      </c>
      <c r="D165" t="s">
        <v>541</v>
      </c>
      <c r="E165" t="s">
        <v>3985</v>
      </c>
      <c r="F165" t="s">
        <v>540</v>
      </c>
      <c r="G165" t="s">
        <v>5872</v>
      </c>
      <c r="H165" t="s">
        <v>215</v>
      </c>
      <c r="I165" t="s">
        <v>541</v>
      </c>
      <c r="K165" t="s">
        <v>5871</v>
      </c>
    </row>
    <row r="166" spans="1:11">
      <c r="A166" t="s">
        <v>5873</v>
      </c>
      <c r="B166">
        <v>1645</v>
      </c>
      <c r="C166" t="s">
        <v>3888</v>
      </c>
      <c r="D166" t="s">
        <v>543</v>
      </c>
      <c r="E166" t="s">
        <v>3985</v>
      </c>
      <c r="F166" t="s">
        <v>542</v>
      </c>
      <c r="G166" t="s">
        <v>5874</v>
      </c>
      <c r="H166" t="s">
        <v>215</v>
      </c>
      <c r="I166" t="s">
        <v>543</v>
      </c>
      <c r="K166" t="s">
        <v>5873</v>
      </c>
    </row>
    <row r="167" spans="1:11">
      <c r="A167" t="s">
        <v>5875</v>
      </c>
      <c r="B167">
        <v>1646</v>
      </c>
      <c r="C167" t="s">
        <v>3888</v>
      </c>
      <c r="D167" t="s">
        <v>545</v>
      </c>
      <c r="E167" t="s">
        <v>3985</v>
      </c>
      <c r="F167" t="s">
        <v>544</v>
      </c>
      <c r="G167" t="s">
        <v>5876</v>
      </c>
      <c r="H167" t="s">
        <v>215</v>
      </c>
      <c r="I167" t="s">
        <v>545</v>
      </c>
      <c r="K167" t="s">
        <v>5875</v>
      </c>
    </row>
    <row r="168" spans="1:11">
      <c r="A168" t="s">
        <v>5877</v>
      </c>
      <c r="B168">
        <v>1647</v>
      </c>
      <c r="C168" t="s">
        <v>3888</v>
      </c>
      <c r="D168" t="s">
        <v>547</v>
      </c>
      <c r="E168" t="s">
        <v>3985</v>
      </c>
      <c r="F168" t="s">
        <v>546</v>
      </c>
      <c r="G168" t="s">
        <v>5878</v>
      </c>
      <c r="H168" t="s">
        <v>215</v>
      </c>
      <c r="I168" t="s">
        <v>547</v>
      </c>
      <c r="K168" t="s">
        <v>5877</v>
      </c>
    </row>
    <row r="169" spans="1:11">
      <c r="A169" t="s">
        <v>5879</v>
      </c>
      <c r="B169">
        <v>1648</v>
      </c>
      <c r="C169" t="s">
        <v>3888</v>
      </c>
      <c r="D169" t="s">
        <v>549</v>
      </c>
      <c r="E169" t="s">
        <v>3985</v>
      </c>
      <c r="F169" t="s">
        <v>548</v>
      </c>
      <c r="G169" t="s">
        <v>5880</v>
      </c>
      <c r="H169" t="s">
        <v>215</v>
      </c>
      <c r="I169" t="s">
        <v>549</v>
      </c>
      <c r="K169" t="s">
        <v>5879</v>
      </c>
    </row>
    <row r="170" spans="1:11">
      <c r="A170" t="s">
        <v>5881</v>
      </c>
      <c r="B170">
        <v>1649</v>
      </c>
      <c r="C170" t="s">
        <v>3888</v>
      </c>
      <c r="D170" t="s">
        <v>551</v>
      </c>
      <c r="E170" t="s">
        <v>3985</v>
      </c>
      <c r="F170" t="s">
        <v>550</v>
      </c>
      <c r="G170" t="s">
        <v>5882</v>
      </c>
      <c r="H170" t="s">
        <v>215</v>
      </c>
      <c r="I170" t="s">
        <v>551</v>
      </c>
      <c r="K170" t="s">
        <v>5881</v>
      </c>
    </row>
    <row r="171" spans="1:11">
      <c r="A171" t="s">
        <v>5883</v>
      </c>
      <c r="B171">
        <v>1661</v>
      </c>
      <c r="C171" t="s">
        <v>3888</v>
      </c>
      <c r="D171" t="s">
        <v>553</v>
      </c>
      <c r="E171" t="s">
        <v>3985</v>
      </c>
      <c r="F171" t="s">
        <v>552</v>
      </c>
      <c r="G171" t="s">
        <v>5884</v>
      </c>
      <c r="H171" t="s">
        <v>215</v>
      </c>
      <c r="I171" t="s">
        <v>553</v>
      </c>
      <c r="K171" t="s">
        <v>5883</v>
      </c>
    </row>
    <row r="172" spans="1:11">
      <c r="A172" t="s">
        <v>5885</v>
      </c>
      <c r="B172">
        <v>1662</v>
      </c>
      <c r="C172" t="s">
        <v>3888</v>
      </c>
      <c r="D172" t="s">
        <v>555</v>
      </c>
      <c r="E172" t="s">
        <v>3985</v>
      </c>
      <c r="F172" t="s">
        <v>554</v>
      </c>
      <c r="G172" t="s">
        <v>5886</v>
      </c>
      <c r="H172" t="s">
        <v>215</v>
      </c>
      <c r="I172" t="s">
        <v>555</v>
      </c>
      <c r="K172" t="s">
        <v>5885</v>
      </c>
    </row>
    <row r="173" spans="1:11">
      <c r="A173" t="s">
        <v>5887</v>
      </c>
      <c r="B173">
        <v>1663</v>
      </c>
      <c r="C173" t="s">
        <v>3888</v>
      </c>
      <c r="D173" t="s">
        <v>557</v>
      </c>
      <c r="E173" t="s">
        <v>3985</v>
      </c>
      <c r="F173" t="s">
        <v>556</v>
      </c>
      <c r="G173" t="s">
        <v>5888</v>
      </c>
      <c r="H173" t="s">
        <v>215</v>
      </c>
      <c r="I173" t="s">
        <v>557</v>
      </c>
      <c r="K173" t="s">
        <v>5887</v>
      </c>
    </row>
    <row r="174" spans="1:11">
      <c r="A174" t="s">
        <v>5889</v>
      </c>
      <c r="B174">
        <v>1664</v>
      </c>
      <c r="C174" t="s">
        <v>3888</v>
      </c>
      <c r="D174" t="s">
        <v>559</v>
      </c>
      <c r="E174" t="s">
        <v>3985</v>
      </c>
      <c r="F174" t="s">
        <v>558</v>
      </c>
      <c r="G174" t="s">
        <v>5890</v>
      </c>
      <c r="H174" t="s">
        <v>215</v>
      </c>
      <c r="I174" t="s">
        <v>559</v>
      </c>
      <c r="K174" t="s">
        <v>5889</v>
      </c>
    </row>
    <row r="175" spans="1:11">
      <c r="A175" t="s">
        <v>5891</v>
      </c>
      <c r="B175">
        <v>1665</v>
      </c>
      <c r="C175" t="s">
        <v>3888</v>
      </c>
      <c r="D175" t="s">
        <v>561</v>
      </c>
      <c r="E175" t="s">
        <v>3985</v>
      </c>
      <c r="F175" t="s">
        <v>560</v>
      </c>
      <c r="G175" t="s">
        <v>5892</v>
      </c>
      <c r="H175" t="s">
        <v>215</v>
      </c>
      <c r="I175" t="s">
        <v>561</v>
      </c>
      <c r="K175" t="s">
        <v>5891</v>
      </c>
    </row>
    <row r="176" spans="1:11">
      <c r="A176" t="s">
        <v>5893</v>
      </c>
      <c r="B176">
        <v>1667</v>
      </c>
      <c r="C176" t="s">
        <v>3888</v>
      </c>
      <c r="D176" t="s">
        <v>563</v>
      </c>
      <c r="E176" t="s">
        <v>3985</v>
      </c>
      <c r="F176" t="s">
        <v>562</v>
      </c>
      <c r="G176" t="s">
        <v>5894</v>
      </c>
      <c r="H176" t="s">
        <v>215</v>
      </c>
      <c r="I176" t="s">
        <v>563</v>
      </c>
      <c r="K176" t="s">
        <v>5893</v>
      </c>
    </row>
    <row r="177" spans="1:11">
      <c r="A177" t="s">
        <v>5895</v>
      </c>
      <c r="B177">
        <v>1668</v>
      </c>
      <c r="C177" t="s">
        <v>3888</v>
      </c>
      <c r="D177" t="s">
        <v>565</v>
      </c>
      <c r="E177" t="s">
        <v>3985</v>
      </c>
      <c r="F177" t="s">
        <v>564</v>
      </c>
      <c r="G177" t="s">
        <v>5896</v>
      </c>
      <c r="H177" t="s">
        <v>215</v>
      </c>
      <c r="I177" t="s">
        <v>565</v>
      </c>
      <c r="K177" t="s">
        <v>5895</v>
      </c>
    </row>
    <row r="178" spans="1:11">
      <c r="A178" t="s">
        <v>5897</v>
      </c>
      <c r="B178">
        <v>1691</v>
      </c>
      <c r="C178" t="s">
        <v>3888</v>
      </c>
      <c r="D178" t="s">
        <v>567</v>
      </c>
      <c r="E178" t="s">
        <v>3985</v>
      </c>
      <c r="F178" t="s">
        <v>566</v>
      </c>
      <c r="G178" t="s">
        <v>5898</v>
      </c>
      <c r="H178" t="s">
        <v>215</v>
      </c>
      <c r="I178" t="s">
        <v>567</v>
      </c>
      <c r="K178" t="s">
        <v>5897</v>
      </c>
    </row>
    <row r="179" spans="1:11">
      <c r="A179" t="s">
        <v>5899</v>
      </c>
      <c r="B179">
        <v>1692</v>
      </c>
      <c r="C179" t="s">
        <v>3888</v>
      </c>
      <c r="D179" t="s">
        <v>569</v>
      </c>
      <c r="E179" t="s">
        <v>3985</v>
      </c>
      <c r="F179" t="s">
        <v>568</v>
      </c>
      <c r="G179" t="s">
        <v>5900</v>
      </c>
      <c r="H179" t="s">
        <v>215</v>
      </c>
      <c r="I179" t="s">
        <v>569</v>
      </c>
      <c r="K179" t="s">
        <v>5899</v>
      </c>
    </row>
    <row r="180" spans="1:11">
      <c r="A180" t="s">
        <v>5901</v>
      </c>
      <c r="B180">
        <v>1693</v>
      </c>
      <c r="C180" t="s">
        <v>3888</v>
      </c>
      <c r="D180" t="s">
        <v>571</v>
      </c>
      <c r="E180" t="s">
        <v>3985</v>
      </c>
      <c r="F180" t="s">
        <v>570</v>
      </c>
      <c r="G180" t="s">
        <v>5902</v>
      </c>
      <c r="H180" t="s">
        <v>215</v>
      </c>
      <c r="I180" t="s">
        <v>571</v>
      </c>
      <c r="K180" t="s">
        <v>5901</v>
      </c>
    </row>
    <row r="181" spans="1:11">
      <c r="A181" t="s">
        <v>5903</v>
      </c>
      <c r="B181">
        <v>1694</v>
      </c>
      <c r="C181" t="s">
        <v>3888</v>
      </c>
      <c r="D181" t="s">
        <v>573</v>
      </c>
      <c r="E181" t="s">
        <v>3985</v>
      </c>
      <c r="F181" t="s">
        <v>572</v>
      </c>
      <c r="G181" t="s">
        <v>5904</v>
      </c>
      <c r="H181" t="s">
        <v>215</v>
      </c>
      <c r="I181" t="s">
        <v>573</v>
      </c>
      <c r="K181" t="s">
        <v>5903</v>
      </c>
    </row>
    <row r="182" spans="1:11">
      <c r="A182" t="s">
        <v>3938</v>
      </c>
      <c r="B182">
        <v>2000</v>
      </c>
      <c r="C182" t="s">
        <v>3889</v>
      </c>
      <c r="D182" t="s">
        <v>575</v>
      </c>
      <c r="E182" t="s">
        <v>3936</v>
      </c>
      <c r="F182" t="s">
        <v>574</v>
      </c>
      <c r="G182" t="s">
        <v>5905</v>
      </c>
      <c r="H182" t="s">
        <v>575</v>
      </c>
    </row>
    <row r="183" spans="1:11">
      <c r="A183" t="s">
        <v>3987</v>
      </c>
      <c r="B183">
        <v>2201</v>
      </c>
      <c r="C183" t="s">
        <v>3889</v>
      </c>
      <c r="D183" t="s">
        <v>577</v>
      </c>
      <c r="E183" t="s">
        <v>3985</v>
      </c>
      <c r="F183" t="s">
        <v>576</v>
      </c>
      <c r="G183" t="s">
        <v>5906</v>
      </c>
      <c r="H183" t="s">
        <v>575</v>
      </c>
      <c r="I183" t="s">
        <v>577</v>
      </c>
    </row>
    <row r="184" spans="1:11">
      <c r="A184" t="s">
        <v>4035</v>
      </c>
      <c r="B184">
        <v>2202</v>
      </c>
      <c r="C184" t="s">
        <v>3889</v>
      </c>
      <c r="D184" t="s">
        <v>579</v>
      </c>
      <c r="E184" t="s">
        <v>3985</v>
      </c>
      <c r="F184" t="s">
        <v>578</v>
      </c>
      <c r="G184" t="s">
        <v>5907</v>
      </c>
      <c r="H184" t="s">
        <v>575</v>
      </c>
      <c r="I184" t="s">
        <v>579</v>
      </c>
    </row>
    <row r="185" spans="1:11">
      <c r="A185" t="s">
        <v>4083</v>
      </c>
      <c r="B185">
        <v>2203</v>
      </c>
      <c r="C185" t="s">
        <v>3889</v>
      </c>
      <c r="D185" t="s">
        <v>581</v>
      </c>
      <c r="E185" t="s">
        <v>3985</v>
      </c>
      <c r="F185" t="s">
        <v>580</v>
      </c>
      <c r="G185" t="s">
        <v>5908</v>
      </c>
      <c r="H185" t="s">
        <v>575</v>
      </c>
      <c r="I185" t="s">
        <v>581</v>
      </c>
    </row>
    <row r="186" spans="1:11">
      <c r="A186" t="s">
        <v>4131</v>
      </c>
      <c r="B186">
        <v>2204</v>
      </c>
      <c r="C186" t="s">
        <v>3889</v>
      </c>
      <c r="D186" t="s">
        <v>583</v>
      </c>
      <c r="E186" t="s">
        <v>3985</v>
      </c>
      <c r="F186" t="s">
        <v>582</v>
      </c>
      <c r="G186" t="s">
        <v>5909</v>
      </c>
      <c r="H186" t="s">
        <v>575</v>
      </c>
      <c r="I186" t="s">
        <v>583</v>
      </c>
    </row>
    <row r="187" spans="1:11">
      <c r="A187" t="s">
        <v>4179</v>
      </c>
      <c r="B187">
        <v>2205</v>
      </c>
      <c r="C187" t="s">
        <v>3889</v>
      </c>
      <c r="D187" t="s">
        <v>585</v>
      </c>
      <c r="E187" t="s">
        <v>3985</v>
      </c>
      <c r="F187" t="s">
        <v>584</v>
      </c>
      <c r="G187" t="s">
        <v>5910</v>
      </c>
      <c r="H187" t="s">
        <v>575</v>
      </c>
      <c r="I187" t="s">
        <v>585</v>
      </c>
    </row>
    <row r="188" spans="1:11">
      <c r="A188" t="s">
        <v>5911</v>
      </c>
      <c r="B188">
        <v>2206</v>
      </c>
      <c r="C188" t="s">
        <v>3889</v>
      </c>
      <c r="D188" t="s">
        <v>587</v>
      </c>
      <c r="E188" t="s">
        <v>3985</v>
      </c>
      <c r="F188" t="s">
        <v>586</v>
      </c>
      <c r="G188" t="s">
        <v>5912</v>
      </c>
      <c r="H188" t="s">
        <v>575</v>
      </c>
      <c r="I188" t="s">
        <v>587</v>
      </c>
    </row>
    <row r="189" spans="1:11">
      <c r="A189" t="s">
        <v>4275</v>
      </c>
      <c r="B189">
        <v>2207</v>
      </c>
      <c r="C189" t="s">
        <v>3889</v>
      </c>
      <c r="D189" t="s">
        <v>589</v>
      </c>
      <c r="E189" t="s">
        <v>3985</v>
      </c>
      <c r="F189" t="s">
        <v>588</v>
      </c>
      <c r="G189" t="s">
        <v>5913</v>
      </c>
      <c r="H189" t="s">
        <v>575</v>
      </c>
      <c r="I189" t="s">
        <v>589</v>
      </c>
    </row>
    <row r="190" spans="1:11">
      <c r="A190" t="s">
        <v>4323</v>
      </c>
      <c r="B190">
        <v>2208</v>
      </c>
      <c r="C190" t="s">
        <v>3889</v>
      </c>
      <c r="D190" t="s">
        <v>591</v>
      </c>
      <c r="E190" t="s">
        <v>3985</v>
      </c>
      <c r="F190" t="s">
        <v>590</v>
      </c>
      <c r="G190" t="s">
        <v>5914</v>
      </c>
      <c r="H190" t="s">
        <v>575</v>
      </c>
      <c r="I190" t="s">
        <v>591</v>
      </c>
    </row>
    <row r="191" spans="1:11">
      <c r="A191" t="s">
        <v>4371</v>
      </c>
      <c r="B191">
        <v>2209</v>
      </c>
      <c r="C191" t="s">
        <v>3889</v>
      </c>
      <c r="D191" t="s">
        <v>593</v>
      </c>
      <c r="E191" t="s">
        <v>3985</v>
      </c>
      <c r="F191" t="s">
        <v>592</v>
      </c>
      <c r="G191" t="s">
        <v>5915</v>
      </c>
      <c r="H191" t="s">
        <v>575</v>
      </c>
      <c r="I191" t="s">
        <v>593</v>
      </c>
    </row>
    <row r="192" spans="1:11">
      <c r="A192" t="s">
        <v>4419</v>
      </c>
      <c r="B192">
        <v>2210</v>
      </c>
      <c r="C192" t="s">
        <v>3889</v>
      </c>
      <c r="D192" t="s">
        <v>595</v>
      </c>
      <c r="E192" t="s">
        <v>3985</v>
      </c>
      <c r="F192" t="s">
        <v>594</v>
      </c>
      <c r="G192" t="s">
        <v>5916</v>
      </c>
      <c r="H192" t="s">
        <v>575</v>
      </c>
      <c r="I192" t="s">
        <v>595</v>
      </c>
    </row>
    <row r="193" spans="1:9">
      <c r="A193" t="s">
        <v>4467</v>
      </c>
      <c r="B193">
        <v>2301</v>
      </c>
      <c r="C193" t="s">
        <v>3889</v>
      </c>
      <c r="D193" t="s">
        <v>597</v>
      </c>
      <c r="E193" t="s">
        <v>3985</v>
      </c>
      <c r="F193" t="s">
        <v>596</v>
      </c>
      <c r="G193" t="s">
        <v>5917</v>
      </c>
      <c r="H193" t="s">
        <v>575</v>
      </c>
      <c r="I193" t="s">
        <v>597</v>
      </c>
    </row>
    <row r="194" spans="1:9">
      <c r="A194" t="s">
        <v>4515</v>
      </c>
      <c r="B194">
        <v>2303</v>
      </c>
      <c r="C194" t="s">
        <v>3889</v>
      </c>
      <c r="D194" t="s">
        <v>599</v>
      </c>
      <c r="E194" t="s">
        <v>3985</v>
      </c>
      <c r="F194" t="s">
        <v>598</v>
      </c>
      <c r="G194" t="s">
        <v>5918</v>
      </c>
      <c r="H194" t="s">
        <v>575</v>
      </c>
      <c r="I194" t="s">
        <v>599</v>
      </c>
    </row>
    <row r="195" spans="1:9">
      <c r="A195" t="s">
        <v>4563</v>
      </c>
      <c r="B195">
        <v>2304</v>
      </c>
      <c r="C195" t="s">
        <v>3889</v>
      </c>
      <c r="D195" t="s">
        <v>601</v>
      </c>
      <c r="E195" t="s">
        <v>3985</v>
      </c>
      <c r="F195" t="s">
        <v>600</v>
      </c>
      <c r="G195" t="s">
        <v>5919</v>
      </c>
      <c r="H195" t="s">
        <v>575</v>
      </c>
      <c r="I195" t="s">
        <v>601</v>
      </c>
    </row>
    <row r="196" spans="1:9">
      <c r="A196" t="s">
        <v>4611</v>
      </c>
      <c r="B196">
        <v>2307</v>
      </c>
      <c r="C196" t="s">
        <v>3889</v>
      </c>
      <c r="D196" t="s">
        <v>603</v>
      </c>
      <c r="E196" t="s">
        <v>3985</v>
      </c>
      <c r="F196" t="s">
        <v>602</v>
      </c>
      <c r="G196" t="s">
        <v>5920</v>
      </c>
      <c r="H196" t="s">
        <v>575</v>
      </c>
      <c r="I196" t="s">
        <v>603</v>
      </c>
    </row>
    <row r="197" spans="1:9">
      <c r="A197" t="s">
        <v>4659</v>
      </c>
      <c r="B197">
        <v>2321</v>
      </c>
      <c r="C197" t="s">
        <v>3889</v>
      </c>
      <c r="D197" t="s">
        <v>605</v>
      </c>
      <c r="E197" t="s">
        <v>3985</v>
      </c>
      <c r="F197" t="s">
        <v>604</v>
      </c>
      <c r="G197" t="s">
        <v>5921</v>
      </c>
      <c r="H197" t="s">
        <v>575</v>
      </c>
      <c r="I197" t="s">
        <v>605</v>
      </c>
    </row>
    <row r="198" spans="1:9">
      <c r="A198" t="s">
        <v>4707</v>
      </c>
      <c r="B198">
        <v>2323</v>
      </c>
      <c r="C198" t="s">
        <v>3889</v>
      </c>
      <c r="D198" t="s">
        <v>607</v>
      </c>
      <c r="E198" t="s">
        <v>3985</v>
      </c>
      <c r="F198" t="s">
        <v>606</v>
      </c>
      <c r="G198" t="s">
        <v>5922</v>
      </c>
      <c r="H198" t="s">
        <v>575</v>
      </c>
      <c r="I198" t="s">
        <v>607</v>
      </c>
    </row>
    <row r="199" spans="1:9">
      <c r="A199" t="s">
        <v>4754</v>
      </c>
      <c r="B199">
        <v>2343</v>
      </c>
      <c r="C199" t="s">
        <v>3889</v>
      </c>
      <c r="D199" t="s">
        <v>609</v>
      </c>
      <c r="E199" t="s">
        <v>3985</v>
      </c>
      <c r="F199" t="s">
        <v>608</v>
      </c>
      <c r="G199" t="s">
        <v>5923</v>
      </c>
      <c r="H199" t="s">
        <v>575</v>
      </c>
      <c r="I199" t="s">
        <v>609</v>
      </c>
    </row>
    <row r="200" spans="1:9">
      <c r="A200" t="s">
        <v>4801</v>
      </c>
      <c r="B200">
        <v>2361</v>
      </c>
      <c r="C200" t="s">
        <v>3889</v>
      </c>
      <c r="D200" t="s">
        <v>611</v>
      </c>
      <c r="E200" t="s">
        <v>3985</v>
      </c>
      <c r="F200" t="s">
        <v>610</v>
      </c>
      <c r="G200" t="s">
        <v>5924</v>
      </c>
      <c r="H200" t="s">
        <v>575</v>
      </c>
      <c r="I200" t="s">
        <v>611</v>
      </c>
    </row>
    <row r="201" spans="1:9">
      <c r="A201" t="s">
        <v>4846</v>
      </c>
      <c r="B201">
        <v>2362</v>
      </c>
      <c r="C201" t="s">
        <v>3889</v>
      </c>
      <c r="D201" t="s">
        <v>613</v>
      </c>
      <c r="E201" t="s">
        <v>3985</v>
      </c>
      <c r="F201" t="s">
        <v>612</v>
      </c>
      <c r="G201" t="s">
        <v>5925</v>
      </c>
      <c r="H201" t="s">
        <v>575</v>
      </c>
      <c r="I201" t="s">
        <v>613</v>
      </c>
    </row>
    <row r="202" spans="1:9">
      <c r="A202" t="s">
        <v>4890</v>
      </c>
      <c r="B202">
        <v>2367</v>
      </c>
      <c r="C202" t="s">
        <v>3889</v>
      </c>
      <c r="D202" t="s">
        <v>615</v>
      </c>
      <c r="E202" t="s">
        <v>3985</v>
      </c>
      <c r="F202" t="s">
        <v>614</v>
      </c>
      <c r="G202" t="s">
        <v>5926</v>
      </c>
      <c r="H202" t="s">
        <v>575</v>
      </c>
      <c r="I202" t="s">
        <v>615</v>
      </c>
    </row>
    <row r="203" spans="1:9">
      <c r="A203" t="s">
        <v>4929</v>
      </c>
      <c r="B203">
        <v>2381</v>
      </c>
      <c r="C203" t="s">
        <v>3889</v>
      </c>
      <c r="D203" t="s">
        <v>617</v>
      </c>
      <c r="E203" t="s">
        <v>3985</v>
      </c>
      <c r="F203" t="s">
        <v>616</v>
      </c>
      <c r="G203" t="s">
        <v>5927</v>
      </c>
      <c r="H203" t="s">
        <v>575</v>
      </c>
      <c r="I203" t="s">
        <v>617</v>
      </c>
    </row>
    <row r="204" spans="1:9">
      <c r="A204" t="s">
        <v>4966</v>
      </c>
      <c r="B204">
        <v>2384</v>
      </c>
      <c r="C204" t="s">
        <v>3889</v>
      </c>
      <c r="D204" t="s">
        <v>619</v>
      </c>
      <c r="E204" t="s">
        <v>3985</v>
      </c>
      <c r="F204" t="s">
        <v>618</v>
      </c>
      <c r="G204" t="s">
        <v>5928</v>
      </c>
      <c r="H204" t="s">
        <v>575</v>
      </c>
      <c r="I204" t="s">
        <v>619</v>
      </c>
    </row>
    <row r="205" spans="1:9">
      <c r="A205" t="s">
        <v>5002</v>
      </c>
      <c r="B205">
        <v>2387</v>
      </c>
      <c r="C205" t="s">
        <v>3889</v>
      </c>
      <c r="D205" t="s">
        <v>621</v>
      </c>
      <c r="E205" t="s">
        <v>3985</v>
      </c>
      <c r="F205" t="s">
        <v>620</v>
      </c>
      <c r="G205" t="s">
        <v>5929</v>
      </c>
      <c r="H205" t="s">
        <v>575</v>
      </c>
      <c r="I205" t="s">
        <v>621</v>
      </c>
    </row>
    <row r="206" spans="1:9">
      <c r="A206" t="s">
        <v>5038</v>
      </c>
      <c r="B206">
        <v>2401</v>
      </c>
      <c r="C206" t="s">
        <v>3889</v>
      </c>
      <c r="D206" t="s">
        <v>623</v>
      </c>
      <c r="E206" t="s">
        <v>3985</v>
      </c>
      <c r="F206" t="s">
        <v>622</v>
      </c>
      <c r="G206" t="s">
        <v>5930</v>
      </c>
      <c r="H206" t="s">
        <v>575</v>
      </c>
      <c r="I206" t="s">
        <v>623</v>
      </c>
    </row>
    <row r="207" spans="1:9">
      <c r="A207" t="s">
        <v>5073</v>
      </c>
      <c r="B207">
        <v>2402</v>
      </c>
      <c r="C207" t="s">
        <v>3889</v>
      </c>
      <c r="D207" t="s">
        <v>625</v>
      </c>
      <c r="E207" t="s">
        <v>3985</v>
      </c>
      <c r="F207" t="s">
        <v>624</v>
      </c>
      <c r="G207" t="s">
        <v>5931</v>
      </c>
      <c r="H207" t="s">
        <v>575</v>
      </c>
      <c r="I207" t="s">
        <v>625</v>
      </c>
    </row>
    <row r="208" spans="1:9">
      <c r="A208" t="s">
        <v>5107</v>
      </c>
      <c r="B208">
        <v>2405</v>
      </c>
      <c r="C208" t="s">
        <v>3889</v>
      </c>
      <c r="D208" t="s">
        <v>627</v>
      </c>
      <c r="E208" t="s">
        <v>3985</v>
      </c>
      <c r="F208" t="s">
        <v>626</v>
      </c>
      <c r="G208" t="s">
        <v>5932</v>
      </c>
      <c r="H208" t="s">
        <v>575</v>
      </c>
      <c r="I208" t="s">
        <v>627</v>
      </c>
    </row>
    <row r="209" spans="1:9">
      <c r="A209" t="s">
        <v>5139</v>
      </c>
      <c r="B209">
        <v>2406</v>
      </c>
      <c r="C209" t="s">
        <v>3889</v>
      </c>
      <c r="D209" t="s">
        <v>629</v>
      </c>
      <c r="E209" t="s">
        <v>3985</v>
      </c>
      <c r="F209" t="s">
        <v>628</v>
      </c>
      <c r="G209" t="s">
        <v>5933</v>
      </c>
      <c r="H209" t="s">
        <v>575</v>
      </c>
      <c r="I209" t="s">
        <v>629</v>
      </c>
    </row>
    <row r="210" spans="1:9">
      <c r="A210" t="s">
        <v>5169</v>
      </c>
      <c r="B210">
        <v>2408</v>
      </c>
      <c r="C210" t="s">
        <v>3889</v>
      </c>
      <c r="D210" t="s">
        <v>631</v>
      </c>
      <c r="E210" t="s">
        <v>3985</v>
      </c>
      <c r="F210" t="s">
        <v>630</v>
      </c>
      <c r="G210" t="s">
        <v>5934</v>
      </c>
      <c r="H210" t="s">
        <v>575</v>
      </c>
      <c r="I210" t="s">
        <v>631</v>
      </c>
    </row>
    <row r="211" spans="1:9">
      <c r="A211" t="s">
        <v>5197</v>
      </c>
      <c r="B211">
        <v>2411</v>
      </c>
      <c r="C211" t="s">
        <v>3889</v>
      </c>
      <c r="D211" t="s">
        <v>633</v>
      </c>
      <c r="E211" t="s">
        <v>3985</v>
      </c>
      <c r="F211" t="s">
        <v>632</v>
      </c>
      <c r="G211" t="s">
        <v>5935</v>
      </c>
      <c r="H211" t="s">
        <v>575</v>
      </c>
      <c r="I211" t="s">
        <v>633</v>
      </c>
    </row>
    <row r="212" spans="1:9">
      <c r="A212" t="s">
        <v>5225</v>
      </c>
      <c r="B212">
        <v>2412</v>
      </c>
      <c r="C212" t="s">
        <v>3889</v>
      </c>
      <c r="D212" t="s">
        <v>635</v>
      </c>
      <c r="E212" t="s">
        <v>3985</v>
      </c>
      <c r="F212" t="s">
        <v>634</v>
      </c>
      <c r="G212" t="s">
        <v>5936</v>
      </c>
      <c r="H212" t="s">
        <v>575</v>
      </c>
      <c r="I212" t="s">
        <v>635</v>
      </c>
    </row>
    <row r="213" spans="1:9">
      <c r="A213" t="s">
        <v>5252</v>
      </c>
      <c r="B213">
        <v>2423</v>
      </c>
      <c r="C213" t="s">
        <v>3889</v>
      </c>
      <c r="D213" t="s">
        <v>637</v>
      </c>
      <c r="E213" t="s">
        <v>3985</v>
      </c>
      <c r="F213" t="s">
        <v>636</v>
      </c>
      <c r="G213" t="s">
        <v>5937</v>
      </c>
      <c r="H213" t="s">
        <v>575</v>
      </c>
      <c r="I213" t="s">
        <v>637</v>
      </c>
    </row>
    <row r="214" spans="1:9">
      <c r="A214" t="s">
        <v>5277</v>
      </c>
      <c r="B214">
        <v>2424</v>
      </c>
      <c r="C214" t="s">
        <v>3889</v>
      </c>
      <c r="D214" t="s">
        <v>639</v>
      </c>
      <c r="E214" t="s">
        <v>3985</v>
      </c>
      <c r="F214" t="s">
        <v>638</v>
      </c>
      <c r="G214" t="s">
        <v>5938</v>
      </c>
      <c r="H214" t="s">
        <v>575</v>
      </c>
      <c r="I214" t="s">
        <v>639</v>
      </c>
    </row>
    <row r="215" spans="1:9">
      <c r="A215" t="s">
        <v>5302</v>
      </c>
      <c r="B215">
        <v>2425</v>
      </c>
      <c r="C215" t="s">
        <v>3889</v>
      </c>
      <c r="D215" t="s">
        <v>641</v>
      </c>
      <c r="E215" t="s">
        <v>3985</v>
      </c>
      <c r="F215" t="s">
        <v>640</v>
      </c>
      <c r="G215" t="s">
        <v>5939</v>
      </c>
      <c r="H215" t="s">
        <v>575</v>
      </c>
      <c r="I215" t="s">
        <v>641</v>
      </c>
    </row>
    <row r="216" spans="1:9">
      <c r="A216" t="s">
        <v>5327</v>
      </c>
      <c r="B216">
        <v>2426</v>
      </c>
      <c r="C216" t="s">
        <v>3889</v>
      </c>
      <c r="D216" t="s">
        <v>643</v>
      </c>
      <c r="E216" t="s">
        <v>3985</v>
      </c>
      <c r="F216" t="s">
        <v>642</v>
      </c>
      <c r="G216" t="s">
        <v>5940</v>
      </c>
      <c r="H216" t="s">
        <v>575</v>
      </c>
      <c r="I216" t="s">
        <v>643</v>
      </c>
    </row>
    <row r="217" spans="1:9">
      <c r="A217" t="s">
        <v>5350</v>
      </c>
      <c r="B217">
        <v>2441</v>
      </c>
      <c r="C217" t="s">
        <v>3889</v>
      </c>
      <c r="D217" t="s">
        <v>645</v>
      </c>
      <c r="E217" t="s">
        <v>3985</v>
      </c>
      <c r="F217" t="s">
        <v>644</v>
      </c>
      <c r="G217" t="s">
        <v>5941</v>
      </c>
      <c r="H217" t="s">
        <v>575</v>
      </c>
      <c r="I217" t="s">
        <v>645</v>
      </c>
    </row>
    <row r="218" spans="1:9">
      <c r="A218" t="s">
        <v>5372</v>
      </c>
      <c r="B218">
        <v>2442</v>
      </c>
      <c r="C218" t="s">
        <v>3889</v>
      </c>
      <c r="D218" t="s">
        <v>647</v>
      </c>
      <c r="E218" t="s">
        <v>3985</v>
      </c>
      <c r="F218" t="s">
        <v>646</v>
      </c>
      <c r="G218" t="s">
        <v>5942</v>
      </c>
      <c r="H218" t="s">
        <v>575</v>
      </c>
      <c r="I218" t="s">
        <v>647</v>
      </c>
    </row>
    <row r="219" spans="1:9">
      <c r="A219" t="s">
        <v>5390</v>
      </c>
      <c r="B219">
        <v>2443</v>
      </c>
      <c r="C219" t="s">
        <v>3889</v>
      </c>
      <c r="D219" t="s">
        <v>649</v>
      </c>
      <c r="E219" t="s">
        <v>3985</v>
      </c>
      <c r="F219" t="s">
        <v>648</v>
      </c>
      <c r="G219" t="s">
        <v>5943</v>
      </c>
      <c r="H219" t="s">
        <v>575</v>
      </c>
      <c r="I219" t="s">
        <v>649</v>
      </c>
    </row>
    <row r="220" spans="1:9">
      <c r="A220" t="s">
        <v>5408</v>
      </c>
      <c r="B220">
        <v>2445</v>
      </c>
      <c r="C220" t="s">
        <v>3889</v>
      </c>
      <c r="D220" t="s">
        <v>651</v>
      </c>
      <c r="E220" t="s">
        <v>3985</v>
      </c>
      <c r="F220" t="s">
        <v>650</v>
      </c>
      <c r="G220" t="s">
        <v>5944</v>
      </c>
      <c r="H220" t="s">
        <v>575</v>
      </c>
      <c r="I220" t="s">
        <v>651</v>
      </c>
    </row>
    <row r="221" spans="1:9">
      <c r="A221" t="s">
        <v>5426</v>
      </c>
      <c r="B221">
        <v>2446</v>
      </c>
      <c r="C221" t="s">
        <v>3889</v>
      </c>
      <c r="D221" t="s">
        <v>653</v>
      </c>
      <c r="E221" t="s">
        <v>3985</v>
      </c>
      <c r="F221" t="s">
        <v>652</v>
      </c>
      <c r="G221" t="s">
        <v>5945</v>
      </c>
      <c r="H221" t="s">
        <v>575</v>
      </c>
      <c r="I221" t="s">
        <v>653</v>
      </c>
    </row>
    <row r="222" spans="1:9">
      <c r="A222" t="s">
        <v>5444</v>
      </c>
      <c r="B222">
        <v>2450</v>
      </c>
      <c r="C222" t="s">
        <v>3889</v>
      </c>
      <c r="D222" t="s">
        <v>655</v>
      </c>
      <c r="E222" t="s">
        <v>3985</v>
      </c>
      <c r="F222" t="s">
        <v>654</v>
      </c>
      <c r="G222" t="s">
        <v>5946</v>
      </c>
      <c r="H222" t="s">
        <v>575</v>
      </c>
      <c r="I222" t="s">
        <v>655</v>
      </c>
    </row>
    <row r="223" spans="1:9">
      <c r="A223" t="s">
        <v>3939</v>
      </c>
      <c r="B223">
        <v>3000</v>
      </c>
      <c r="C223" t="s">
        <v>3890</v>
      </c>
      <c r="D223" t="s">
        <v>657</v>
      </c>
      <c r="E223" t="s">
        <v>3936</v>
      </c>
      <c r="F223" t="s">
        <v>656</v>
      </c>
      <c r="G223" t="s">
        <v>5947</v>
      </c>
      <c r="H223" t="s">
        <v>657</v>
      </c>
    </row>
    <row r="224" spans="1:9">
      <c r="A224" t="s">
        <v>3988</v>
      </c>
      <c r="B224">
        <v>3201</v>
      </c>
      <c r="C224" t="s">
        <v>3890</v>
      </c>
      <c r="D224" t="s">
        <v>659</v>
      </c>
      <c r="E224" t="s">
        <v>3985</v>
      </c>
      <c r="F224" t="s">
        <v>658</v>
      </c>
      <c r="G224" t="s">
        <v>5948</v>
      </c>
      <c r="H224" t="s">
        <v>657</v>
      </c>
      <c r="I224" t="s">
        <v>659</v>
      </c>
    </row>
    <row r="225" spans="1:9">
      <c r="A225" t="s">
        <v>4036</v>
      </c>
      <c r="B225">
        <v>3202</v>
      </c>
      <c r="C225" t="s">
        <v>3890</v>
      </c>
      <c r="D225" t="s">
        <v>661</v>
      </c>
      <c r="E225" t="s">
        <v>3985</v>
      </c>
      <c r="F225" t="s">
        <v>660</v>
      </c>
      <c r="G225" t="s">
        <v>5949</v>
      </c>
      <c r="H225" t="s">
        <v>657</v>
      </c>
      <c r="I225" t="s">
        <v>661</v>
      </c>
    </row>
    <row r="226" spans="1:9">
      <c r="A226" t="s">
        <v>4084</v>
      </c>
      <c r="B226">
        <v>3203</v>
      </c>
      <c r="C226" t="s">
        <v>3890</v>
      </c>
      <c r="D226" t="s">
        <v>663</v>
      </c>
      <c r="E226" t="s">
        <v>3985</v>
      </c>
      <c r="F226" t="s">
        <v>662</v>
      </c>
      <c r="G226" t="s">
        <v>5950</v>
      </c>
      <c r="H226" t="s">
        <v>657</v>
      </c>
      <c r="I226" t="s">
        <v>663</v>
      </c>
    </row>
    <row r="227" spans="1:9">
      <c r="A227" t="s">
        <v>4132</v>
      </c>
      <c r="B227">
        <v>3205</v>
      </c>
      <c r="C227" t="s">
        <v>3890</v>
      </c>
      <c r="D227" t="s">
        <v>665</v>
      </c>
      <c r="E227" t="s">
        <v>3985</v>
      </c>
      <c r="F227" t="s">
        <v>664</v>
      </c>
      <c r="G227" t="s">
        <v>5951</v>
      </c>
      <c r="H227" t="s">
        <v>657</v>
      </c>
      <c r="I227" t="s">
        <v>665</v>
      </c>
    </row>
    <row r="228" spans="1:9">
      <c r="A228" t="s">
        <v>4180</v>
      </c>
      <c r="B228">
        <v>3206</v>
      </c>
      <c r="C228" t="s">
        <v>3890</v>
      </c>
      <c r="D228" t="s">
        <v>667</v>
      </c>
      <c r="E228" t="s">
        <v>3985</v>
      </c>
      <c r="F228" t="s">
        <v>666</v>
      </c>
      <c r="G228" t="s">
        <v>5952</v>
      </c>
      <c r="H228" t="s">
        <v>657</v>
      </c>
      <c r="I228" t="s">
        <v>667</v>
      </c>
    </row>
    <row r="229" spans="1:9">
      <c r="A229" t="s">
        <v>4228</v>
      </c>
      <c r="B229">
        <v>3207</v>
      </c>
      <c r="C229" t="s">
        <v>3890</v>
      </c>
      <c r="D229" t="s">
        <v>669</v>
      </c>
      <c r="E229" t="s">
        <v>3985</v>
      </c>
      <c r="F229" t="s">
        <v>668</v>
      </c>
      <c r="G229" t="s">
        <v>5953</v>
      </c>
      <c r="H229" t="s">
        <v>657</v>
      </c>
      <c r="I229" t="s">
        <v>669</v>
      </c>
    </row>
    <row r="230" spans="1:9">
      <c r="A230" t="s">
        <v>4276</v>
      </c>
      <c r="B230">
        <v>3208</v>
      </c>
      <c r="C230" t="s">
        <v>3890</v>
      </c>
      <c r="D230" t="s">
        <v>671</v>
      </c>
      <c r="E230" t="s">
        <v>3985</v>
      </c>
      <c r="F230" t="s">
        <v>670</v>
      </c>
      <c r="G230" t="s">
        <v>5954</v>
      </c>
      <c r="H230" t="s">
        <v>657</v>
      </c>
      <c r="I230" t="s">
        <v>671</v>
      </c>
    </row>
    <row r="231" spans="1:9">
      <c r="A231" t="s">
        <v>4324</v>
      </c>
      <c r="B231">
        <v>3209</v>
      </c>
      <c r="C231" t="s">
        <v>3890</v>
      </c>
      <c r="D231" t="s">
        <v>673</v>
      </c>
      <c r="E231" t="s">
        <v>3985</v>
      </c>
      <c r="F231" t="s">
        <v>672</v>
      </c>
      <c r="G231" t="s">
        <v>5955</v>
      </c>
      <c r="H231" t="s">
        <v>657</v>
      </c>
      <c r="I231" t="s">
        <v>673</v>
      </c>
    </row>
    <row r="232" spans="1:9">
      <c r="A232" t="s">
        <v>4372</v>
      </c>
      <c r="B232">
        <v>3210</v>
      </c>
      <c r="C232" t="s">
        <v>3890</v>
      </c>
      <c r="D232" t="s">
        <v>675</v>
      </c>
      <c r="E232" t="s">
        <v>3985</v>
      </c>
      <c r="F232" t="s">
        <v>674</v>
      </c>
      <c r="G232" t="s">
        <v>5956</v>
      </c>
      <c r="H232" t="s">
        <v>657</v>
      </c>
      <c r="I232" t="s">
        <v>675</v>
      </c>
    </row>
    <row r="233" spans="1:9">
      <c r="A233" t="s">
        <v>4420</v>
      </c>
      <c r="B233">
        <v>3211</v>
      </c>
      <c r="C233" t="s">
        <v>3890</v>
      </c>
      <c r="D233" t="s">
        <v>677</v>
      </c>
      <c r="E233" t="s">
        <v>3985</v>
      </c>
      <c r="F233" t="s">
        <v>676</v>
      </c>
      <c r="G233" t="s">
        <v>5957</v>
      </c>
      <c r="H233" t="s">
        <v>657</v>
      </c>
      <c r="I233" t="s">
        <v>677</v>
      </c>
    </row>
    <row r="234" spans="1:9">
      <c r="A234" t="s">
        <v>4468</v>
      </c>
      <c r="B234">
        <v>3213</v>
      </c>
      <c r="C234" t="s">
        <v>3890</v>
      </c>
      <c r="D234" t="s">
        <v>679</v>
      </c>
      <c r="E234" t="s">
        <v>3985</v>
      </c>
      <c r="F234" t="s">
        <v>678</v>
      </c>
      <c r="G234" t="s">
        <v>5958</v>
      </c>
      <c r="H234" t="s">
        <v>657</v>
      </c>
      <c r="I234" t="s">
        <v>679</v>
      </c>
    </row>
    <row r="235" spans="1:9">
      <c r="A235" t="s">
        <v>4516</v>
      </c>
      <c r="B235">
        <v>3214</v>
      </c>
      <c r="C235" t="s">
        <v>3890</v>
      </c>
      <c r="D235" t="s">
        <v>681</v>
      </c>
      <c r="E235" t="s">
        <v>3985</v>
      </c>
      <c r="F235" t="s">
        <v>680</v>
      </c>
      <c r="G235" t="s">
        <v>5959</v>
      </c>
      <c r="H235" t="s">
        <v>657</v>
      </c>
      <c r="I235" t="s">
        <v>681</v>
      </c>
    </row>
    <row r="236" spans="1:9">
      <c r="A236" t="s">
        <v>4564</v>
      </c>
      <c r="B236">
        <v>3215</v>
      </c>
      <c r="C236" t="s">
        <v>3890</v>
      </c>
      <c r="D236" t="s">
        <v>683</v>
      </c>
      <c r="E236" t="s">
        <v>3985</v>
      </c>
      <c r="F236" t="s">
        <v>682</v>
      </c>
      <c r="G236" t="s">
        <v>5960</v>
      </c>
      <c r="H236" t="s">
        <v>657</v>
      </c>
      <c r="I236" t="s">
        <v>683</v>
      </c>
    </row>
    <row r="237" spans="1:9">
      <c r="A237" t="s">
        <v>4612</v>
      </c>
      <c r="B237">
        <v>3216</v>
      </c>
      <c r="C237" t="s">
        <v>3890</v>
      </c>
      <c r="D237" t="s">
        <v>685</v>
      </c>
      <c r="E237" t="s">
        <v>3985</v>
      </c>
      <c r="F237" t="s">
        <v>684</v>
      </c>
      <c r="G237" t="s">
        <v>5961</v>
      </c>
      <c r="H237" t="s">
        <v>657</v>
      </c>
      <c r="I237" t="s">
        <v>5962</v>
      </c>
    </row>
    <row r="238" spans="1:9">
      <c r="A238" t="s">
        <v>4660</v>
      </c>
      <c r="B238">
        <v>3301</v>
      </c>
      <c r="C238" t="s">
        <v>3890</v>
      </c>
      <c r="D238" t="s">
        <v>687</v>
      </c>
      <c r="E238" t="s">
        <v>3985</v>
      </c>
      <c r="F238" t="s">
        <v>686</v>
      </c>
      <c r="G238" t="s">
        <v>5963</v>
      </c>
      <c r="H238" t="s">
        <v>657</v>
      </c>
      <c r="I238" t="s">
        <v>687</v>
      </c>
    </row>
    <row r="239" spans="1:9">
      <c r="A239" t="s">
        <v>4708</v>
      </c>
      <c r="B239">
        <v>3302</v>
      </c>
      <c r="C239" t="s">
        <v>3890</v>
      </c>
      <c r="D239" t="s">
        <v>689</v>
      </c>
      <c r="E239" t="s">
        <v>3985</v>
      </c>
      <c r="F239" t="s">
        <v>688</v>
      </c>
      <c r="G239" t="s">
        <v>5964</v>
      </c>
      <c r="H239" t="s">
        <v>657</v>
      </c>
      <c r="I239" t="s">
        <v>689</v>
      </c>
    </row>
    <row r="240" spans="1:9">
      <c r="A240" t="s">
        <v>4755</v>
      </c>
      <c r="B240">
        <v>3303</v>
      </c>
      <c r="C240" t="s">
        <v>3890</v>
      </c>
      <c r="D240" t="s">
        <v>691</v>
      </c>
      <c r="E240" t="s">
        <v>3985</v>
      </c>
      <c r="F240" t="s">
        <v>690</v>
      </c>
      <c r="G240" t="s">
        <v>5965</v>
      </c>
      <c r="H240" t="s">
        <v>657</v>
      </c>
      <c r="I240" t="s">
        <v>691</v>
      </c>
    </row>
    <row r="241" spans="1:9">
      <c r="A241" t="s">
        <v>4802</v>
      </c>
      <c r="B241">
        <v>3321</v>
      </c>
      <c r="C241" t="s">
        <v>3890</v>
      </c>
      <c r="D241" t="s">
        <v>693</v>
      </c>
      <c r="E241" t="s">
        <v>3985</v>
      </c>
      <c r="F241" t="s">
        <v>692</v>
      </c>
      <c r="G241" t="s">
        <v>5966</v>
      </c>
      <c r="H241" t="s">
        <v>657</v>
      </c>
      <c r="I241" t="s">
        <v>693</v>
      </c>
    </row>
    <row r="242" spans="1:9">
      <c r="A242" t="s">
        <v>4847</v>
      </c>
      <c r="B242">
        <v>3322</v>
      </c>
      <c r="C242" t="s">
        <v>3890</v>
      </c>
      <c r="D242" t="s">
        <v>695</v>
      </c>
      <c r="E242" t="s">
        <v>3985</v>
      </c>
      <c r="F242" t="s">
        <v>694</v>
      </c>
      <c r="G242" t="s">
        <v>5967</v>
      </c>
      <c r="H242" t="s">
        <v>657</v>
      </c>
      <c r="I242" t="s">
        <v>695</v>
      </c>
    </row>
    <row r="243" spans="1:9">
      <c r="A243" t="s">
        <v>4891</v>
      </c>
      <c r="B243">
        <v>3366</v>
      </c>
      <c r="C243" t="s">
        <v>3890</v>
      </c>
      <c r="D243" t="s">
        <v>697</v>
      </c>
      <c r="E243" t="s">
        <v>3985</v>
      </c>
      <c r="F243" t="s">
        <v>696</v>
      </c>
      <c r="G243" t="s">
        <v>5968</v>
      </c>
      <c r="H243" t="s">
        <v>657</v>
      </c>
      <c r="I243" t="s">
        <v>697</v>
      </c>
    </row>
    <row r="244" spans="1:9">
      <c r="A244" t="s">
        <v>4930</v>
      </c>
      <c r="B244">
        <v>3381</v>
      </c>
      <c r="C244" t="s">
        <v>3890</v>
      </c>
      <c r="D244" t="s">
        <v>5969</v>
      </c>
      <c r="E244" t="s">
        <v>3985</v>
      </c>
      <c r="F244" t="s">
        <v>698</v>
      </c>
      <c r="G244" t="s">
        <v>5970</v>
      </c>
      <c r="H244" t="s">
        <v>657</v>
      </c>
      <c r="I244" t="s">
        <v>699</v>
      </c>
    </row>
    <row r="245" spans="1:9">
      <c r="A245" t="s">
        <v>4967</v>
      </c>
      <c r="B245">
        <v>3402</v>
      </c>
      <c r="C245" t="s">
        <v>3890</v>
      </c>
      <c r="D245" t="s">
        <v>701</v>
      </c>
      <c r="E245" t="s">
        <v>3985</v>
      </c>
      <c r="F245" t="s">
        <v>700</v>
      </c>
      <c r="G245" t="s">
        <v>5971</v>
      </c>
      <c r="H245" t="s">
        <v>657</v>
      </c>
      <c r="I245" t="s">
        <v>701</v>
      </c>
    </row>
    <row r="246" spans="1:9">
      <c r="A246" t="s">
        <v>5003</v>
      </c>
      <c r="B246">
        <v>3441</v>
      </c>
      <c r="C246" t="s">
        <v>3890</v>
      </c>
      <c r="D246" t="s">
        <v>703</v>
      </c>
      <c r="E246" t="s">
        <v>3985</v>
      </c>
      <c r="F246" t="s">
        <v>702</v>
      </c>
      <c r="G246" t="s">
        <v>5972</v>
      </c>
      <c r="H246" t="s">
        <v>657</v>
      </c>
      <c r="I246" t="s">
        <v>703</v>
      </c>
    </row>
    <row r="247" spans="1:9">
      <c r="A247" t="s">
        <v>5039</v>
      </c>
      <c r="B247">
        <v>3461</v>
      </c>
      <c r="C247" t="s">
        <v>3890</v>
      </c>
      <c r="D247" t="s">
        <v>705</v>
      </c>
      <c r="E247" t="s">
        <v>3985</v>
      </c>
      <c r="F247" t="s">
        <v>704</v>
      </c>
      <c r="G247" t="s">
        <v>5973</v>
      </c>
      <c r="H247" t="s">
        <v>657</v>
      </c>
      <c r="I247" t="s">
        <v>705</v>
      </c>
    </row>
    <row r="248" spans="1:9">
      <c r="A248" t="s">
        <v>5074</v>
      </c>
      <c r="B248">
        <v>3482</v>
      </c>
      <c r="C248" t="s">
        <v>3890</v>
      </c>
      <c r="D248" t="s">
        <v>707</v>
      </c>
      <c r="E248" t="s">
        <v>3985</v>
      </c>
      <c r="F248" t="s">
        <v>706</v>
      </c>
      <c r="G248" t="s">
        <v>5974</v>
      </c>
      <c r="H248" t="s">
        <v>657</v>
      </c>
      <c r="I248" t="s">
        <v>707</v>
      </c>
    </row>
    <row r="249" spans="1:9">
      <c r="A249" t="s">
        <v>5108</v>
      </c>
      <c r="B249">
        <v>3483</v>
      </c>
      <c r="C249" t="s">
        <v>3890</v>
      </c>
      <c r="D249" t="s">
        <v>709</v>
      </c>
      <c r="E249" t="s">
        <v>3985</v>
      </c>
      <c r="F249" t="s">
        <v>708</v>
      </c>
      <c r="G249" t="s">
        <v>5975</v>
      </c>
      <c r="H249" t="s">
        <v>657</v>
      </c>
      <c r="I249" t="s">
        <v>709</v>
      </c>
    </row>
    <row r="250" spans="1:9">
      <c r="A250" t="s">
        <v>5140</v>
      </c>
      <c r="B250">
        <v>3484</v>
      </c>
      <c r="C250" t="s">
        <v>3890</v>
      </c>
      <c r="D250" t="s">
        <v>711</v>
      </c>
      <c r="E250" t="s">
        <v>3985</v>
      </c>
      <c r="F250" t="s">
        <v>710</v>
      </c>
      <c r="G250" t="s">
        <v>5976</v>
      </c>
      <c r="H250" t="s">
        <v>657</v>
      </c>
      <c r="I250" t="s">
        <v>711</v>
      </c>
    </row>
    <row r="251" spans="1:9">
      <c r="A251" t="s">
        <v>5170</v>
      </c>
      <c r="B251">
        <v>3485</v>
      </c>
      <c r="C251" t="s">
        <v>3890</v>
      </c>
      <c r="D251" t="s">
        <v>713</v>
      </c>
      <c r="E251" t="s">
        <v>3985</v>
      </c>
      <c r="F251" t="s">
        <v>712</v>
      </c>
      <c r="G251" t="s">
        <v>5977</v>
      </c>
      <c r="H251" t="s">
        <v>657</v>
      </c>
      <c r="I251" t="s">
        <v>713</v>
      </c>
    </row>
    <row r="252" spans="1:9">
      <c r="A252" t="s">
        <v>5198</v>
      </c>
      <c r="B252">
        <v>3501</v>
      </c>
      <c r="C252" t="s">
        <v>3890</v>
      </c>
      <c r="D252" t="s">
        <v>715</v>
      </c>
      <c r="E252" t="s">
        <v>3985</v>
      </c>
      <c r="F252" t="s">
        <v>714</v>
      </c>
      <c r="G252" t="s">
        <v>5978</v>
      </c>
      <c r="H252" t="s">
        <v>657</v>
      </c>
      <c r="I252" t="s">
        <v>715</v>
      </c>
    </row>
    <row r="253" spans="1:9">
      <c r="A253" t="s">
        <v>5226</v>
      </c>
      <c r="B253">
        <v>3503</v>
      </c>
      <c r="C253" t="s">
        <v>3890</v>
      </c>
      <c r="D253" t="s">
        <v>717</v>
      </c>
      <c r="E253" t="s">
        <v>3985</v>
      </c>
      <c r="F253" t="s">
        <v>716</v>
      </c>
      <c r="G253" t="s">
        <v>5979</v>
      </c>
      <c r="H253" t="s">
        <v>657</v>
      </c>
      <c r="I253" t="s">
        <v>717</v>
      </c>
    </row>
    <row r="254" spans="1:9">
      <c r="A254" t="s">
        <v>5253</v>
      </c>
      <c r="B254">
        <v>3506</v>
      </c>
      <c r="C254" t="s">
        <v>3890</v>
      </c>
      <c r="D254" t="s">
        <v>719</v>
      </c>
      <c r="E254" t="s">
        <v>3985</v>
      </c>
      <c r="F254" t="s">
        <v>718</v>
      </c>
      <c r="G254" t="s">
        <v>5980</v>
      </c>
      <c r="H254" t="s">
        <v>657</v>
      </c>
      <c r="I254" t="s">
        <v>719</v>
      </c>
    </row>
    <row r="255" spans="1:9">
      <c r="A255" t="s">
        <v>5278</v>
      </c>
      <c r="B255">
        <v>3507</v>
      </c>
      <c r="C255" t="s">
        <v>3890</v>
      </c>
      <c r="D255" t="s">
        <v>721</v>
      </c>
      <c r="E255" t="s">
        <v>3985</v>
      </c>
      <c r="F255" t="s">
        <v>720</v>
      </c>
      <c r="G255" t="s">
        <v>5981</v>
      </c>
      <c r="H255" t="s">
        <v>657</v>
      </c>
      <c r="I255" t="s">
        <v>721</v>
      </c>
    </row>
    <row r="256" spans="1:9">
      <c r="A256" t="s">
        <v>5303</v>
      </c>
      <c r="B256">
        <v>3524</v>
      </c>
      <c r="C256" t="s">
        <v>3890</v>
      </c>
      <c r="D256" t="s">
        <v>723</v>
      </c>
      <c r="E256" t="s">
        <v>3985</v>
      </c>
      <c r="F256" t="s">
        <v>722</v>
      </c>
      <c r="G256" t="s">
        <v>5982</v>
      </c>
      <c r="H256" t="s">
        <v>657</v>
      </c>
      <c r="I256" t="s">
        <v>723</v>
      </c>
    </row>
    <row r="257" spans="1:9">
      <c r="A257" t="s">
        <v>3940</v>
      </c>
      <c r="B257">
        <v>4000</v>
      </c>
      <c r="C257" t="s">
        <v>3891</v>
      </c>
      <c r="D257" t="s">
        <v>725</v>
      </c>
      <c r="E257" t="s">
        <v>3936</v>
      </c>
      <c r="F257" t="s">
        <v>724</v>
      </c>
      <c r="G257" t="s">
        <v>5983</v>
      </c>
      <c r="H257" t="s">
        <v>725</v>
      </c>
    </row>
    <row r="258" spans="1:9">
      <c r="A258" t="s">
        <v>3989</v>
      </c>
      <c r="B258">
        <v>4100</v>
      </c>
      <c r="C258" t="s">
        <v>3891</v>
      </c>
      <c r="D258" t="s">
        <v>727</v>
      </c>
      <c r="E258" t="s">
        <v>3985</v>
      </c>
      <c r="F258" t="s">
        <v>726</v>
      </c>
      <c r="G258" t="s">
        <v>5984</v>
      </c>
      <c r="H258" t="s">
        <v>725</v>
      </c>
      <c r="I258" t="s">
        <v>727</v>
      </c>
    </row>
    <row r="259" spans="1:9">
      <c r="A259" t="s">
        <v>4037</v>
      </c>
      <c r="B259">
        <v>4202</v>
      </c>
      <c r="C259" t="s">
        <v>3891</v>
      </c>
      <c r="D259" t="s">
        <v>729</v>
      </c>
      <c r="E259" t="s">
        <v>3985</v>
      </c>
      <c r="F259" t="s">
        <v>728</v>
      </c>
      <c r="G259" t="s">
        <v>5985</v>
      </c>
      <c r="H259" t="s">
        <v>725</v>
      </c>
      <c r="I259" t="s">
        <v>729</v>
      </c>
    </row>
    <row r="260" spans="1:9">
      <c r="A260" t="s">
        <v>4085</v>
      </c>
      <c r="B260">
        <v>4203</v>
      </c>
      <c r="C260" t="s">
        <v>3891</v>
      </c>
      <c r="D260" t="s">
        <v>731</v>
      </c>
      <c r="E260" t="s">
        <v>3985</v>
      </c>
      <c r="F260" t="s">
        <v>730</v>
      </c>
      <c r="G260" t="s">
        <v>5986</v>
      </c>
      <c r="H260" t="s">
        <v>725</v>
      </c>
      <c r="I260" t="s">
        <v>731</v>
      </c>
    </row>
    <row r="261" spans="1:9">
      <c r="A261" t="s">
        <v>4133</v>
      </c>
      <c r="B261">
        <v>4205</v>
      </c>
      <c r="C261" t="s">
        <v>3891</v>
      </c>
      <c r="D261" t="s">
        <v>733</v>
      </c>
      <c r="E261" t="s">
        <v>3985</v>
      </c>
      <c r="F261" t="s">
        <v>732</v>
      </c>
      <c r="G261" t="s">
        <v>5987</v>
      </c>
      <c r="H261" t="s">
        <v>725</v>
      </c>
      <c r="I261" t="s">
        <v>733</v>
      </c>
    </row>
    <row r="262" spans="1:9">
      <c r="A262" t="s">
        <v>4181</v>
      </c>
      <c r="B262">
        <v>4206</v>
      </c>
      <c r="C262" t="s">
        <v>3891</v>
      </c>
      <c r="D262" t="s">
        <v>735</v>
      </c>
      <c r="E262" t="s">
        <v>3985</v>
      </c>
      <c r="F262" t="s">
        <v>734</v>
      </c>
      <c r="G262" t="s">
        <v>5988</v>
      </c>
      <c r="H262" t="s">
        <v>725</v>
      </c>
      <c r="I262" t="s">
        <v>735</v>
      </c>
    </row>
    <row r="263" spans="1:9">
      <c r="A263" t="s">
        <v>4229</v>
      </c>
      <c r="B263">
        <v>4207</v>
      </c>
      <c r="C263" t="s">
        <v>3891</v>
      </c>
      <c r="D263" t="s">
        <v>737</v>
      </c>
      <c r="E263" t="s">
        <v>3985</v>
      </c>
      <c r="F263" t="s">
        <v>736</v>
      </c>
      <c r="G263" t="s">
        <v>5989</v>
      </c>
      <c r="H263" t="s">
        <v>725</v>
      </c>
      <c r="I263" t="s">
        <v>737</v>
      </c>
    </row>
    <row r="264" spans="1:9">
      <c r="A264" t="s">
        <v>4277</v>
      </c>
      <c r="B264">
        <v>4208</v>
      </c>
      <c r="C264" t="s">
        <v>3891</v>
      </c>
      <c r="D264" t="s">
        <v>739</v>
      </c>
      <c r="E264" t="s">
        <v>3985</v>
      </c>
      <c r="F264" t="s">
        <v>738</v>
      </c>
      <c r="G264" t="s">
        <v>5990</v>
      </c>
      <c r="H264" t="s">
        <v>725</v>
      </c>
      <c r="I264" t="s">
        <v>739</v>
      </c>
    </row>
    <row r="265" spans="1:9">
      <c r="A265" t="s">
        <v>4325</v>
      </c>
      <c r="B265">
        <v>4209</v>
      </c>
      <c r="C265" t="s">
        <v>3891</v>
      </c>
      <c r="D265" t="s">
        <v>741</v>
      </c>
      <c r="E265" t="s">
        <v>3985</v>
      </c>
      <c r="F265" t="s">
        <v>740</v>
      </c>
      <c r="G265" t="s">
        <v>5991</v>
      </c>
      <c r="H265" t="s">
        <v>725</v>
      </c>
      <c r="I265" t="s">
        <v>741</v>
      </c>
    </row>
    <row r="266" spans="1:9">
      <c r="A266" t="s">
        <v>4373</v>
      </c>
      <c r="B266">
        <v>4211</v>
      </c>
      <c r="C266" t="s">
        <v>3891</v>
      </c>
      <c r="D266" t="s">
        <v>743</v>
      </c>
      <c r="E266" t="s">
        <v>3985</v>
      </c>
      <c r="F266" t="s">
        <v>742</v>
      </c>
      <c r="G266" t="s">
        <v>5992</v>
      </c>
      <c r="H266" t="s">
        <v>725</v>
      </c>
      <c r="I266" t="s">
        <v>743</v>
      </c>
    </row>
    <row r="267" spans="1:9">
      <c r="A267" t="s">
        <v>4421</v>
      </c>
      <c r="B267">
        <v>4212</v>
      </c>
      <c r="C267" t="s">
        <v>3891</v>
      </c>
      <c r="D267" t="s">
        <v>745</v>
      </c>
      <c r="E267" t="s">
        <v>3985</v>
      </c>
      <c r="F267" t="s">
        <v>744</v>
      </c>
      <c r="G267" t="s">
        <v>5993</v>
      </c>
      <c r="H267" t="s">
        <v>725</v>
      </c>
      <c r="I267" t="s">
        <v>745</v>
      </c>
    </row>
    <row r="268" spans="1:9">
      <c r="A268" t="s">
        <v>4469</v>
      </c>
      <c r="B268">
        <v>4213</v>
      </c>
      <c r="C268" t="s">
        <v>3891</v>
      </c>
      <c r="D268" t="s">
        <v>747</v>
      </c>
      <c r="E268" t="s">
        <v>3985</v>
      </c>
      <c r="F268" t="s">
        <v>746</v>
      </c>
      <c r="G268" t="s">
        <v>5994</v>
      </c>
      <c r="H268" t="s">
        <v>725</v>
      </c>
      <c r="I268" t="s">
        <v>747</v>
      </c>
    </row>
    <row r="269" spans="1:9">
      <c r="A269" t="s">
        <v>4517</v>
      </c>
      <c r="B269">
        <v>4214</v>
      </c>
      <c r="C269" t="s">
        <v>3891</v>
      </c>
      <c r="D269" t="s">
        <v>749</v>
      </c>
      <c r="E269" t="s">
        <v>3985</v>
      </c>
      <c r="F269" t="s">
        <v>748</v>
      </c>
      <c r="G269" t="s">
        <v>5995</v>
      </c>
      <c r="H269" t="s">
        <v>725</v>
      </c>
      <c r="I269" t="s">
        <v>749</v>
      </c>
    </row>
    <row r="270" spans="1:9">
      <c r="A270" t="s">
        <v>4565</v>
      </c>
      <c r="B270">
        <v>4215</v>
      </c>
      <c r="C270" t="s">
        <v>3891</v>
      </c>
      <c r="D270" t="s">
        <v>751</v>
      </c>
      <c r="E270" t="s">
        <v>3985</v>
      </c>
      <c r="F270" t="s">
        <v>750</v>
      </c>
      <c r="G270" t="s">
        <v>5996</v>
      </c>
      <c r="H270" t="s">
        <v>725</v>
      </c>
      <c r="I270" t="s">
        <v>751</v>
      </c>
    </row>
    <row r="271" spans="1:9">
      <c r="A271" t="s">
        <v>4613</v>
      </c>
      <c r="B271">
        <v>4216</v>
      </c>
      <c r="C271" t="s">
        <v>3891</v>
      </c>
      <c r="D271" t="s">
        <v>753</v>
      </c>
      <c r="E271" t="s">
        <v>3985</v>
      </c>
      <c r="F271" t="s">
        <v>752</v>
      </c>
      <c r="G271" t="s">
        <v>5997</v>
      </c>
      <c r="H271" t="s">
        <v>725</v>
      </c>
      <c r="I271" t="s">
        <v>5998</v>
      </c>
    </row>
    <row r="272" spans="1:9">
      <c r="A272" t="s">
        <v>4661</v>
      </c>
      <c r="B272">
        <v>4301</v>
      </c>
      <c r="C272" t="s">
        <v>3891</v>
      </c>
      <c r="D272" t="s">
        <v>755</v>
      </c>
      <c r="E272" t="s">
        <v>3985</v>
      </c>
      <c r="F272" t="s">
        <v>754</v>
      </c>
      <c r="G272" t="s">
        <v>5999</v>
      </c>
      <c r="H272" t="s">
        <v>725</v>
      </c>
      <c r="I272" t="s">
        <v>755</v>
      </c>
    </row>
    <row r="273" spans="1:9">
      <c r="A273" t="s">
        <v>4709</v>
      </c>
      <c r="B273">
        <v>4302</v>
      </c>
      <c r="C273" t="s">
        <v>3891</v>
      </c>
      <c r="D273" t="s">
        <v>757</v>
      </c>
      <c r="E273" t="s">
        <v>3985</v>
      </c>
      <c r="F273" t="s">
        <v>756</v>
      </c>
      <c r="G273" t="s">
        <v>6000</v>
      </c>
      <c r="H273" t="s">
        <v>725</v>
      </c>
      <c r="I273" t="s">
        <v>757</v>
      </c>
    </row>
    <row r="274" spans="1:9">
      <c r="A274" t="s">
        <v>4756</v>
      </c>
      <c r="B274">
        <v>4321</v>
      </c>
      <c r="C274" t="s">
        <v>3891</v>
      </c>
      <c r="D274" t="s">
        <v>759</v>
      </c>
      <c r="E274" t="s">
        <v>3985</v>
      </c>
      <c r="F274" t="s">
        <v>758</v>
      </c>
      <c r="G274" t="s">
        <v>6001</v>
      </c>
      <c r="H274" t="s">
        <v>725</v>
      </c>
      <c r="I274" t="s">
        <v>759</v>
      </c>
    </row>
    <row r="275" spans="1:9">
      <c r="A275" t="s">
        <v>4803</v>
      </c>
      <c r="B275">
        <v>4322</v>
      </c>
      <c r="C275" t="s">
        <v>3891</v>
      </c>
      <c r="D275" t="s">
        <v>761</v>
      </c>
      <c r="E275" t="s">
        <v>3985</v>
      </c>
      <c r="F275" t="s">
        <v>760</v>
      </c>
      <c r="G275" t="s">
        <v>6002</v>
      </c>
      <c r="H275" t="s">
        <v>725</v>
      </c>
      <c r="I275" t="s">
        <v>761</v>
      </c>
    </row>
    <row r="276" spans="1:9">
      <c r="A276" t="s">
        <v>4848</v>
      </c>
      <c r="B276">
        <v>4323</v>
      </c>
      <c r="C276" t="s">
        <v>3891</v>
      </c>
      <c r="D276" t="s">
        <v>763</v>
      </c>
      <c r="E276" t="s">
        <v>3985</v>
      </c>
      <c r="F276" t="s">
        <v>762</v>
      </c>
      <c r="G276" t="s">
        <v>6003</v>
      </c>
      <c r="H276" t="s">
        <v>725</v>
      </c>
      <c r="I276" t="s">
        <v>763</v>
      </c>
    </row>
    <row r="277" spans="1:9">
      <c r="A277" t="s">
        <v>4892</v>
      </c>
      <c r="B277">
        <v>4324</v>
      </c>
      <c r="C277" t="s">
        <v>3891</v>
      </c>
      <c r="D277" t="s">
        <v>765</v>
      </c>
      <c r="E277" t="s">
        <v>3985</v>
      </c>
      <c r="F277" t="s">
        <v>764</v>
      </c>
      <c r="G277" t="s">
        <v>6004</v>
      </c>
      <c r="H277" t="s">
        <v>725</v>
      </c>
      <c r="I277" t="s">
        <v>765</v>
      </c>
    </row>
    <row r="278" spans="1:9">
      <c r="A278" t="s">
        <v>4931</v>
      </c>
      <c r="B278">
        <v>4341</v>
      </c>
      <c r="C278" t="s">
        <v>3891</v>
      </c>
      <c r="D278" t="s">
        <v>767</v>
      </c>
      <c r="E278" t="s">
        <v>3985</v>
      </c>
      <c r="F278" t="s">
        <v>766</v>
      </c>
      <c r="G278" t="s">
        <v>6005</v>
      </c>
      <c r="H278" t="s">
        <v>725</v>
      </c>
      <c r="I278" t="s">
        <v>767</v>
      </c>
    </row>
    <row r="279" spans="1:9">
      <c r="A279" t="s">
        <v>4968</v>
      </c>
      <c r="B279">
        <v>4361</v>
      </c>
      <c r="C279" t="s">
        <v>3891</v>
      </c>
      <c r="D279" t="s">
        <v>769</v>
      </c>
      <c r="E279" t="s">
        <v>3985</v>
      </c>
      <c r="F279" t="s">
        <v>768</v>
      </c>
      <c r="G279" t="s">
        <v>6006</v>
      </c>
      <c r="H279" t="s">
        <v>725</v>
      </c>
      <c r="I279" t="s">
        <v>769</v>
      </c>
    </row>
    <row r="280" spans="1:9">
      <c r="A280" t="s">
        <v>5004</v>
      </c>
      <c r="B280">
        <v>4362</v>
      </c>
      <c r="C280" t="s">
        <v>3891</v>
      </c>
      <c r="D280" t="s">
        <v>771</v>
      </c>
      <c r="E280" t="s">
        <v>3985</v>
      </c>
      <c r="F280" t="s">
        <v>770</v>
      </c>
      <c r="G280" t="s">
        <v>6007</v>
      </c>
      <c r="H280" t="s">
        <v>725</v>
      </c>
      <c r="I280" t="s">
        <v>771</v>
      </c>
    </row>
    <row r="281" spans="1:9">
      <c r="A281" t="s">
        <v>5040</v>
      </c>
      <c r="B281">
        <v>4401</v>
      </c>
      <c r="C281" t="s">
        <v>3891</v>
      </c>
      <c r="D281" t="s">
        <v>773</v>
      </c>
      <c r="E281" t="s">
        <v>3985</v>
      </c>
      <c r="F281" t="s">
        <v>772</v>
      </c>
      <c r="G281" t="s">
        <v>6008</v>
      </c>
      <c r="H281" t="s">
        <v>725</v>
      </c>
      <c r="I281" t="s">
        <v>773</v>
      </c>
    </row>
    <row r="282" spans="1:9">
      <c r="A282" t="s">
        <v>5075</v>
      </c>
      <c r="B282">
        <v>4404</v>
      </c>
      <c r="C282" t="s">
        <v>3891</v>
      </c>
      <c r="D282" t="s">
        <v>775</v>
      </c>
      <c r="E282" t="s">
        <v>3985</v>
      </c>
      <c r="F282" t="s">
        <v>774</v>
      </c>
      <c r="G282" t="s">
        <v>6009</v>
      </c>
      <c r="H282" t="s">
        <v>725</v>
      </c>
      <c r="I282" t="s">
        <v>775</v>
      </c>
    </row>
    <row r="283" spans="1:9">
      <c r="A283" t="s">
        <v>5109</v>
      </c>
      <c r="B283">
        <v>4406</v>
      </c>
      <c r="C283" t="s">
        <v>3891</v>
      </c>
      <c r="D283" t="s">
        <v>777</v>
      </c>
      <c r="E283" t="s">
        <v>3985</v>
      </c>
      <c r="F283" t="s">
        <v>776</v>
      </c>
      <c r="G283" t="s">
        <v>6010</v>
      </c>
      <c r="H283" t="s">
        <v>725</v>
      </c>
      <c r="I283" t="s">
        <v>777</v>
      </c>
    </row>
    <row r="284" spans="1:9">
      <c r="A284" t="s">
        <v>5141</v>
      </c>
      <c r="B284">
        <v>4421</v>
      </c>
      <c r="C284" t="s">
        <v>3891</v>
      </c>
      <c r="D284" t="s">
        <v>779</v>
      </c>
      <c r="E284" t="s">
        <v>3985</v>
      </c>
      <c r="F284" t="s">
        <v>778</v>
      </c>
      <c r="G284" t="s">
        <v>6011</v>
      </c>
      <c r="H284" t="s">
        <v>725</v>
      </c>
      <c r="I284" t="s">
        <v>779</v>
      </c>
    </row>
    <row r="285" spans="1:9">
      <c r="A285" t="s">
        <v>5171</v>
      </c>
      <c r="B285">
        <v>4422</v>
      </c>
      <c r="C285" t="s">
        <v>3891</v>
      </c>
      <c r="D285" t="s">
        <v>781</v>
      </c>
      <c r="E285" t="s">
        <v>3985</v>
      </c>
      <c r="F285" t="s">
        <v>780</v>
      </c>
      <c r="G285" t="s">
        <v>6012</v>
      </c>
      <c r="H285" t="s">
        <v>725</v>
      </c>
      <c r="I285" t="s">
        <v>781</v>
      </c>
    </row>
    <row r="286" spans="1:9">
      <c r="A286" t="s">
        <v>5199</v>
      </c>
      <c r="B286">
        <v>4424</v>
      </c>
      <c r="C286" t="s">
        <v>3891</v>
      </c>
      <c r="D286" t="s">
        <v>783</v>
      </c>
      <c r="E286" t="s">
        <v>3985</v>
      </c>
      <c r="F286" t="s">
        <v>782</v>
      </c>
      <c r="G286" t="s">
        <v>6013</v>
      </c>
      <c r="H286" t="s">
        <v>725</v>
      </c>
      <c r="I286" t="s">
        <v>783</v>
      </c>
    </row>
    <row r="287" spans="1:9">
      <c r="A287" t="s">
        <v>5227</v>
      </c>
      <c r="B287">
        <v>4444</v>
      </c>
      <c r="C287" t="s">
        <v>3891</v>
      </c>
      <c r="D287" t="s">
        <v>785</v>
      </c>
      <c r="E287" t="s">
        <v>3985</v>
      </c>
      <c r="F287" t="s">
        <v>784</v>
      </c>
      <c r="G287" t="s">
        <v>6014</v>
      </c>
      <c r="H287" t="s">
        <v>725</v>
      </c>
      <c r="I287" t="s">
        <v>785</v>
      </c>
    </row>
    <row r="288" spans="1:9">
      <c r="A288" t="s">
        <v>5254</v>
      </c>
      <c r="B288">
        <v>4445</v>
      </c>
      <c r="C288" t="s">
        <v>3891</v>
      </c>
      <c r="D288" t="s">
        <v>787</v>
      </c>
      <c r="E288" t="s">
        <v>3985</v>
      </c>
      <c r="F288" t="s">
        <v>786</v>
      </c>
      <c r="G288" t="s">
        <v>6015</v>
      </c>
      <c r="H288" t="s">
        <v>725</v>
      </c>
      <c r="I288" t="s">
        <v>787</v>
      </c>
    </row>
    <row r="289" spans="1:9">
      <c r="A289" t="s">
        <v>5279</v>
      </c>
      <c r="B289">
        <v>4501</v>
      </c>
      <c r="C289" t="s">
        <v>3891</v>
      </c>
      <c r="D289" t="s">
        <v>789</v>
      </c>
      <c r="E289" t="s">
        <v>3985</v>
      </c>
      <c r="F289" t="s">
        <v>788</v>
      </c>
      <c r="G289" t="s">
        <v>6016</v>
      </c>
      <c r="H289" t="s">
        <v>725</v>
      </c>
      <c r="I289" t="s">
        <v>789</v>
      </c>
    </row>
    <row r="290" spans="1:9">
      <c r="A290" t="s">
        <v>5304</v>
      </c>
      <c r="B290">
        <v>4505</v>
      </c>
      <c r="C290" t="s">
        <v>3891</v>
      </c>
      <c r="D290" t="s">
        <v>791</v>
      </c>
      <c r="E290" t="s">
        <v>3985</v>
      </c>
      <c r="F290" t="s">
        <v>790</v>
      </c>
      <c r="G290" t="s">
        <v>6017</v>
      </c>
      <c r="H290" t="s">
        <v>725</v>
      </c>
      <c r="I290" t="s">
        <v>791</v>
      </c>
    </row>
    <row r="291" spans="1:9">
      <c r="A291" t="s">
        <v>5328</v>
      </c>
      <c r="B291">
        <v>4581</v>
      </c>
      <c r="C291" t="s">
        <v>3891</v>
      </c>
      <c r="D291" t="s">
        <v>793</v>
      </c>
      <c r="E291" t="s">
        <v>3985</v>
      </c>
      <c r="F291" t="s">
        <v>792</v>
      </c>
      <c r="G291" t="s">
        <v>6018</v>
      </c>
      <c r="H291" t="s">
        <v>725</v>
      </c>
      <c r="I291" t="s">
        <v>793</v>
      </c>
    </row>
    <row r="292" spans="1:9">
      <c r="A292" t="s">
        <v>5351</v>
      </c>
      <c r="B292">
        <v>4606</v>
      </c>
      <c r="C292" t="s">
        <v>3891</v>
      </c>
      <c r="D292" t="s">
        <v>795</v>
      </c>
      <c r="E292" t="s">
        <v>3985</v>
      </c>
      <c r="F292" t="s">
        <v>794</v>
      </c>
      <c r="G292" t="s">
        <v>6019</v>
      </c>
      <c r="H292" t="s">
        <v>725</v>
      </c>
      <c r="I292" t="s">
        <v>795</v>
      </c>
    </row>
    <row r="293" spans="1:9">
      <c r="A293" t="s">
        <v>3941</v>
      </c>
      <c r="B293">
        <v>5000</v>
      </c>
      <c r="C293" t="s">
        <v>3892</v>
      </c>
      <c r="D293" t="s">
        <v>797</v>
      </c>
      <c r="E293" t="s">
        <v>3936</v>
      </c>
      <c r="F293" t="s">
        <v>796</v>
      </c>
      <c r="G293" t="s">
        <v>6020</v>
      </c>
      <c r="H293" t="s">
        <v>797</v>
      </c>
    </row>
    <row r="294" spans="1:9">
      <c r="A294" t="s">
        <v>3990</v>
      </c>
      <c r="B294">
        <v>5201</v>
      </c>
      <c r="C294" t="s">
        <v>3892</v>
      </c>
      <c r="D294" t="s">
        <v>799</v>
      </c>
      <c r="E294" t="s">
        <v>3985</v>
      </c>
      <c r="F294" t="s">
        <v>798</v>
      </c>
      <c r="G294" t="s">
        <v>6021</v>
      </c>
      <c r="H294" t="s">
        <v>797</v>
      </c>
      <c r="I294" t="s">
        <v>799</v>
      </c>
    </row>
    <row r="295" spans="1:9">
      <c r="A295" t="s">
        <v>4038</v>
      </c>
      <c r="B295">
        <v>5202</v>
      </c>
      <c r="C295" t="s">
        <v>3892</v>
      </c>
      <c r="D295" t="s">
        <v>801</v>
      </c>
      <c r="E295" t="s">
        <v>3985</v>
      </c>
      <c r="F295" t="s">
        <v>800</v>
      </c>
      <c r="G295" t="s">
        <v>6022</v>
      </c>
      <c r="H295" t="s">
        <v>797</v>
      </c>
      <c r="I295" t="s">
        <v>801</v>
      </c>
    </row>
    <row r="296" spans="1:9">
      <c r="A296" t="s">
        <v>4086</v>
      </c>
      <c r="B296">
        <v>5203</v>
      </c>
      <c r="C296" t="s">
        <v>3892</v>
      </c>
      <c r="D296" t="s">
        <v>803</v>
      </c>
      <c r="E296" t="s">
        <v>3985</v>
      </c>
      <c r="F296" t="s">
        <v>802</v>
      </c>
      <c r="G296" t="s">
        <v>6023</v>
      </c>
      <c r="H296" t="s">
        <v>797</v>
      </c>
      <c r="I296" t="s">
        <v>803</v>
      </c>
    </row>
    <row r="297" spans="1:9">
      <c r="A297" t="s">
        <v>4134</v>
      </c>
      <c r="B297">
        <v>5204</v>
      </c>
      <c r="C297" t="s">
        <v>3892</v>
      </c>
      <c r="D297" t="s">
        <v>805</v>
      </c>
      <c r="E297" t="s">
        <v>3985</v>
      </c>
      <c r="F297" t="s">
        <v>804</v>
      </c>
      <c r="G297" t="s">
        <v>6024</v>
      </c>
      <c r="H297" t="s">
        <v>797</v>
      </c>
      <c r="I297" t="s">
        <v>805</v>
      </c>
    </row>
    <row r="298" spans="1:9">
      <c r="A298" t="s">
        <v>4182</v>
      </c>
      <c r="B298">
        <v>5206</v>
      </c>
      <c r="C298" t="s">
        <v>3892</v>
      </c>
      <c r="D298" t="s">
        <v>807</v>
      </c>
      <c r="E298" t="s">
        <v>3985</v>
      </c>
      <c r="F298" t="s">
        <v>806</v>
      </c>
      <c r="G298" t="s">
        <v>6025</v>
      </c>
      <c r="H298" t="s">
        <v>797</v>
      </c>
      <c r="I298" t="s">
        <v>807</v>
      </c>
    </row>
    <row r="299" spans="1:9">
      <c r="A299" t="s">
        <v>4230</v>
      </c>
      <c r="B299">
        <v>5207</v>
      </c>
      <c r="C299" t="s">
        <v>3892</v>
      </c>
      <c r="D299" t="s">
        <v>809</v>
      </c>
      <c r="E299" t="s">
        <v>3985</v>
      </c>
      <c r="F299" t="s">
        <v>808</v>
      </c>
      <c r="G299" t="s">
        <v>6026</v>
      </c>
      <c r="H299" t="s">
        <v>797</v>
      </c>
      <c r="I299" t="s">
        <v>809</v>
      </c>
    </row>
    <row r="300" spans="1:9">
      <c r="A300" t="s">
        <v>4278</v>
      </c>
      <c r="B300">
        <v>5209</v>
      </c>
      <c r="C300" t="s">
        <v>3892</v>
      </c>
      <c r="D300" t="s">
        <v>811</v>
      </c>
      <c r="E300" t="s">
        <v>3985</v>
      </c>
      <c r="F300" t="s">
        <v>810</v>
      </c>
      <c r="G300" t="s">
        <v>6027</v>
      </c>
      <c r="H300" t="s">
        <v>797</v>
      </c>
      <c r="I300" t="s">
        <v>811</v>
      </c>
    </row>
    <row r="301" spans="1:9">
      <c r="A301" t="s">
        <v>4326</v>
      </c>
      <c r="B301">
        <v>5210</v>
      </c>
      <c r="C301" t="s">
        <v>3892</v>
      </c>
      <c r="D301" t="s">
        <v>813</v>
      </c>
      <c r="E301" t="s">
        <v>3985</v>
      </c>
      <c r="F301" t="s">
        <v>812</v>
      </c>
      <c r="G301" t="s">
        <v>6028</v>
      </c>
      <c r="H301" t="s">
        <v>797</v>
      </c>
      <c r="I301" t="s">
        <v>813</v>
      </c>
    </row>
    <row r="302" spans="1:9">
      <c r="A302" t="s">
        <v>4374</v>
      </c>
      <c r="B302">
        <v>5211</v>
      </c>
      <c r="C302" t="s">
        <v>3892</v>
      </c>
      <c r="D302" t="s">
        <v>815</v>
      </c>
      <c r="E302" t="s">
        <v>3985</v>
      </c>
      <c r="F302" t="s">
        <v>814</v>
      </c>
      <c r="G302" t="s">
        <v>6029</v>
      </c>
      <c r="H302" t="s">
        <v>797</v>
      </c>
      <c r="I302" t="s">
        <v>815</v>
      </c>
    </row>
    <row r="303" spans="1:9">
      <c r="A303" t="s">
        <v>4422</v>
      </c>
      <c r="B303">
        <v>5212</v>
      </c>
      <c r="C303" t="s">
        <v>3892</v>
      </c>
      <c r="D303" t="s">
        <v>817</v>
      </c>
      <c r="E303" t="s">
        <v>3985</v>
      </c>
      <c r="F303" t="s">
        <v>816</v>
      </c>
      <c r="G303" t="s">
        <v>6030</v>
      </c>
      <c r="H303" t="s">
        <v>797</v>
      </c>
      <c r="I303" t="s">
        <v>817</v>
      </c>
    </row>
    <row r="304" spans="1:9">
      <c r="A304" t="s">
        <v>4470</v>
      </c>
      <c r="B304">
        <v>5213</v>
      </c>
      <c r="C304" t="s">
        <v>3892</v>
      </c>
      <c r="D304" t="s">
        <v>819</v>
      </c>
      <c r="E304" t="s">
        <v>3985</v>
      </c>
      <c r="F304" t="s">
        <v>818</v>
      </c>
      <c r="G304" t="s">
        <v>6031</v>
      </c>
      <c r="H304" t="s">
        <v>797</v>
      </c>
      <c r="I304" t="s">
        <v>819</v>
      </c>
    </row>
    <row r="305" spans="1:9">
      <c r="A305" t="s">
        <v>4518</v>
      </c>
      <c r="B305">
        <v>5214</v>
      </c>
      <c r="C305" t="s">
        <v>3892</v>
      </c>
      <c r="D305" t="s">
        <v>821</v>
      </c>
      <c r="E305" t="s">
        <v>3985</v>
      </c>
      <c r="F305" t="s">
        <v>820</v>
      </c>
      <c r="G305" t="s">
        <v>6032</v>
      </c>
      <c r="H305" t="s">
        <v>797</v>
      </c>
      <c r="I305" t="s">
        <v>821</v>
      </c>
    </row>
    <row r="306" spans="1:9">
      <c r="A306" t="s">
        <v>4566</v>
      </c>
      <c r="B306">
        <v>5215</v>
      </c>
      <c r="C306" t="s">
        <v>3892</v>
      </c>
      <c r="D306" t="s">
        <v>823</v>
      </c>
      <c r="E306" t="s">
        <v>3985</v>
      </c>
      <c r="F306" t="s">
        <v>822</v>
      </c>
      <c r="G306" t="s">
        <v>6033</v>
      </c>
      <c r="H306" t="s">
        <v>797</v>
      </c>
      <c r="I306" t="s">
        <v>823</v>
      </c>
    </row>
    <row r="307" spans="1:9">
      <c r="A307" t="s">
        <v>4614</v>
      </c>
      <c r="B307">
        <v>5303</v>
      </c>
      <c r="C307" t="s">
        <v>3892</v>
      </c>
      <c r="D307" t="s">
        <v>825</v>
      </c>
      <c r="E307" t="s">
        <v>3985</v>
      </c>
      <c r="F307" t="s">
        <v>824</v>
      </c>
      <c r="G307" t="s">
        <v>6034</v>
      </c>
      <c r="H307" t="s">
        <v>797</v>
      </c>
      <c r="I307" t="s">
        <v>825</v>
      </c>
    </row>
    <row r="308" spans="1:9">
      <c r="A308" t="s">
        <v>4662</v>
      </c>
      <c r="B308">
        <v>5327</v>
      </c>
      <c r="C308" t="s">
        <v>3892</v>
      </c>
      <c r="D308" t="s">
        <v>827</v>
      </c>
      <c r="E308" t="s">
        <v>3985</v>
      </c>
      <c r="F308" t="s">
        <v>826</v>
      </c>
      <c r="G308" t="s">
        <v>6035</v>
      </c>
      <c r="H308" t="s">
        <v>797</v>
      </c>
      <c r="I308" t="s">
        <v>827</v>
      </c>
    </row>
    <row r="309" spans="1:9">
      <c r="A309" t="s">
        <v>4710</v>
      </c>
      <c r="B309">
        <v>5346</v>
      </c>
      <c r="C309" t="s">
        <v>3892</v>
      </c>
      <c r="D309" t="s">
        <v>829</v>
      </c>
      <c r="E309" t="s">
        <v>3985</v>
      </c>
      <c r="F309" t="s">
        <v>828</v>
      </c>
      <c r="G309" t="s">
        <v>6036</v>
      </c>
      <c r="H309" t="s">
        <v>797</v>
      </c>
      <c r="I309" t="s">
        <v>829</v>
      </c>
    </row>
    <row r="310" spans="1:9">
      <c r="A310" t="s">
        <v>4757</v>
      </c>
      <c r="B310">
        <v>5348</v>
      </c>
      <c r="C310" t="s">
        <v>3892</v>
      </c>
      <c r="D310" t="s">
        <v>831</v>
      </c>
      <c r="E310" t="s">
        <v>3985</v>
      </c>
      <c r="F310" t="s">
        <v>830</v>
      </c>
      <c r="G310" t="s">
        <v>6037</v>
      </c>
      <c r="H310" t="s">
        <v>797</v>
      </c>
      <c r="I310" t="s">
        <v>831</v>
      </c>
    </row>
    <row r="311" spans="1:9">
      <c r="A311" t="s">
        <v>4804</v>
      </c>
      <c r="B311">
        <v>5349</v>
      </c>
      <c r="C311" t="s">
        <v>3892</v>
      </c>
      <c r="D311" t="s">
        <v>833</v>
      </c>
      <c r="E311" t="s">
        <v>3985</v>
      </c>
      <c r="F311" t="s">
        <v>832</v>
      </c>
      <c r="G311" t="s">
        <v>6038</v>
      </c>
      <c r="H311" t="s">
        <v>797</v>
      </c>
      <c r="I311" t="s">
        <v>833</v>
      </c>
    </row>
    <row r="312" spans="1:9">
      <c r="A312" t="s">
        <v>4849</v>
      </c>
      <c r="B312">
        <v>5361</v>
      </c>
      <c r="C312" t="s">
        <v>3892</v>
      </c>
      <c r="D312" t="s">
        <v>835</v>
      </c>
      <c r="E312" t="s">
        <v>3985</v>
      </c>
      <c r="F312" t="s">
        <v>834</v>
      </c>
      <c r="G312" t="s">
        <v>6039</v>
      </c>
      <c r="H312" t="s">
        <v>797</v>
      </c>
      <c r="I312" t="s">
        <v>835</v>
      </c>
    </row>
    <row r="313" spans="1:9">
      <c r="A313" t="s">
        <v>4893</v>
      </c>
      <c r="B313">
        <v>5363</v>
      </c>
      <c r="C313" t="s">
        <v>3892</v>
      </c>
      <c r="D313" t="s">
        <v>837</v>
      </c>
      <c r="E313" t="s">
        <v>3985</v>
      </c>
      <c r="F313" t="s">
        <v>836</v>
      </c>
      <c r="G313" t="s">
        <v>6040</v>
      </c>
      <c r="H313" t="s">
        <v>797</v>
      </c>
      <c r="I313" t="s">
        <v>837</v>
      </c>
    </row>
    <row r="314" spans="1:9">
      <c r="A314" t="s">
        <v>4932</v>
      </c>
      <c r="B314">
        <v>5366</v>
      </c>
      <c r="C314" t="s">
        <v>3892</v>
      </c>
      <c r="D314" t="s">
        <v>839</v>
      </c>
      <c r="E314" t="s">
        <v>3985</v>
      </c>
      <c r="F314" t="s">
        <v>838</v>
      </c>
      <c r="G314" t="s">
        <v>6041</v>
      </c>
      <c r="H314" t="s">
        <v>797</v>
      </c>
      <c r="I314" t="s">
        <v>839</v>
      </c>
    </row>
    <row r="315" spans="1:9">
      <c r="A315" t="s">
        <v>4969</v>
      </c>
      <c r="B315">
        <v>5368</v>
      </c>
      <c r="C315" t="s">
        <v>3892</v>
      </c>
      <c r="D315" t="s">
        <v>841</v>
      </c>
      <c r="E315" t="s">
        <v>3985</v>
      </c>
      <c r="F315" t="s">
        <v>840</v>
      </c>
      <c r="G315" t="s">
        <v>6042</v>
      </c>
      <c r="H315" t="s">
        <v>797</v>
      </c>
      <c r="I315" t="s">
        <v>841</v>
      </c>
    </row>
    <row r="316" spans="1:9">
      <c r="A316" t="s">
        <v>5005</v>
      </c>
      <c r="B316">
        <v>5434</v>
      </c>
      <c r="C316" t="s">
        <v>3892</v>
      </c>
      <c r="D316" t="s">
        <v>843</v>
      </c>
      <c r="E316" t="s">
        <v>3985</v>
      </c>
      <c r="F316" t="s">
        <v>842</v>
      </c>
      <c r="G316" t="s">
        <v>6043</v>
      </c>
      <c r="H316" t="s">
        <v>797</v>
      </c>
      <c r="I316" t="s">
        <v>843</v>
      </c>
    </row>
    <row r="317" spans="1:9">
      <c r="A317" t="s">
        <v>5041</v>
      </c>
      <c r="B317">
        <v>5463</v>
      </c>
      <c r="C317" t="s">
        <v>3892</v>
      </c>
      <c r="D317" t="s">
        <v>845</v>
      </c>
      <c r="E317" t="s">
        <v>3985</v>
      </c>
      <c r="F317" t="s">
        <v>844</v>
      </c>
      <c r="G317" t="s">
        <v>6044</v>
      </c>
      <c r="H317" t="s">
        <v>797</v>
      </c>
      <c r="I317" t="s">
        <v>845</v>
      </c>
    </row>
    <row r="318" spans="1:9">
      <c r="A318" t="s">
        <v>5076</v>
      </c>
      <c r="B318">
        <v>5464</v>
      </c>
      <c r="C318" t="s">
        <v>3892</v>
      </c>
      <c r="D318" t="s">
        <v>847</v>
      </c>
      <c r="E318" t="s">
        <v>3985</v>
      </c>
      <c r="F318" t="s">
        <v>846</v>
      </c>
      <c r="G318" t="s">
        <v>6045</v>
      </c>
      <c r="H318" t="s">
        <v>797</v>
      </c>
      <c r="I318" t="s">
        <v>847</v>
      </c>
    </row>
    <row r="319" spans="1:9">
      <c r="A319" t="s">
        <v>3942</v>
      </c>
      <c r="B319">
        <v>6000</v>
      </c>
      <c r="C319" t="s">
        <v>3893</v>
      </c>
      <c r="D319" t="s">
        <v>849</v>
      </c>
      <c r="E319" t="s">
        <v>3936</v>
      </c>
      <c r="F319" t="s">
        <v>848</v>
      </c>
      <c r="G319" t="s">
        <v>6046</v>
      </c>
      <c r="H319" t="s">
        <v>849</v>
      </c>
    </row>
    <row r="320" spans="1:9">
      <c r="A320" t="s">
        <v>3991</v>
      </c>
      <c r="B320">
        <v>6201</v>
      </c>
      <c r="C320" t="s">
        <v>3893</v>
      </c>
      <c r="D320" t="s">
        <v>851</v>
      </c>
      <c r="E320" t="s">
        <v>3985</v>
      </c>
      <c r="F320" t="s">
        <v>850</v>
      </c>
      <c r="G320" t="s">
        <v>6047</v>
      </c>
      <c r="H320" t="s">
        <v>849</v>
      </c>
      <c r="I320" t="s">
        <v>851</v>
      </c>
    </row>
    <row r="321" spans="1:9">
      <c r="A321" t="s">
        <v>4039</v>
      </c>
      <c r="B321">
        <v>6202</v>
      </c>
      <c r="C321" t="s">
        <v>3893</v>
      </c>
      <c r="D321" t="s">
        <v>853</v>
      </c>
      <c r="E321" t="s">
        <v>3985</v>
      </c>
      <c r="F321" t="s">
        <v>852</v>
      </c>
      <c r="G321" t="s">
        <v>6048</v>
      </c>
      <c r="H321" t="s">
        <v>849</v>
      </c>
      <c r="I321" t="s">
        <v>853</v>
      </c>
    </row>
    <row r="322" spans="1:9">
      <c r="A322" t="s">
        <v>4087</v>
      </c>
      <c r="B322">
        <v>6203</v>
      </c>
      <c r="C322" t="s">
        <v>3893</v>
      </c>
      <c r="D322" t="s">
        <v>855</v>
      </c>
      <c r="E322" t="s">
        <v>3985</v>
      </c>
      <c r="F322" t="s">
        <v>854</v>
      </c>
      <c r="G322" t="s">
        <v>6049</v>
      </c>
      <c r="H322" t="s">
        <v>849</v>
      </c>
      <c r="I322" t="s">
        <v>855</v>
      </c>
    </row>
    <row r="323" spans="1:9">
      <c r="A323" t="s">
        <v>4135</v>
      </c>
      <c r="B323">
        <v>6204</v>
      </c>
      <c r="C323" t="s">
        <v>3893</v>
      </c>
      <c r="D323" t="s">
        <v>857</v>
      </c>
      <c r="E323" t="s">
        <v>3985</v>
      </c>
      <c r="F323" t="s">
        <v>856</v>
      </c>
      <c r="G323" t="s">
        <v>6050</v>
      </c>
      <c r="H323" t="s">
        <v>849</v>
      </c>
      <c r="I323" t="s">
        <v>857</v>
      </c>
    </row>
    <row r="324" spans="1:9">
      <c r="A324" t="s">
        <v>4183</v>
      </c>
      <c r="B324">
        <v>6205</v>
      </c>
      <c r="C324" t="s">
        <v>3893</v>
      </c>
      <c r="D324" t="s">
        <v>859</v>
      </c>
      <c r="E324" t="s">
        <v>3985</v>
      </c>
      <c r="F324" t="s">
        <v>858</v>
      </c>
      <c r="G324" t="s">
        <v>6051</v>
      </c>
      <c r="H324" t="s">
        <v>849</v>
      </c>
      <c r="I324" t="s">
        <v>859</v>
      </c>
    </row>
    <row r="325" spans="1:9">
      <c r="A325" t="s">
        <v>4231</v>
      </c>
      <c r="B325">
        <v>6206</v>
      </c>
      <c r="C325" t="s">
        <v>3893</v>
      </c>
      <c r="D325" t="s">
        <v>861</v>
      </c>
      <c r="E325" t="s">
        <v>3985</v>
      </c>
      <c r="F325" t="s">
        <v>860</v>
      </c>
      <c r="G325" t="s">
        <v>6052</v>
      </c>
      <c r="H325" t="s">
        <v>849</v>
      </c>
      <c r="I325" t="s">
        <v>861</v>
      </c>
    </row>
    <row r="326" spans="1:9">
      <c r="A326" t="s">
        <v>4279</v>
      </c>
      <c r="B326">
        <v>6207</v>
      </c>
      <c r="C326" t="s">
        <v>3893</v>
      </c>
      <c r="D326" t="s">
        <v>863</v>
      </c>
      <c r="E326" t="s">
        <v>3985</v>
      </c>
      <c r="F326" t="s">
        <v>862</v>
      </c>
      <c r="G326" t="s">
        <v>6053</v>
      </c>
      <c r="H326" t="s">
        <v>849</v>
      </c>
      <c r="I326" t="s">
        <v>863</v>
      </c>
    </row>
    <row r="327" spans="1:9">
      <c r="A327" t="s">
        <v>4327</v>
      </c>
      <c r="B327">
        <v>6208</v>
      </c>
      <c r="C327" t="s">
        <v>3893</v>
      </c>
      <c r="D327" t="s">
        <v>865</v>
      </c>
      <c r="E327" t="s">
        <v>3985</v>
      </c>
      <c r="F327" t="s">
        <v>864</v>
      </c>
      <c r="G327" t="s">
        <v>6054</v>
      </c>
      <c r="H327" t="s">
        <v>849</v>
      </c>
      <c r="I327" t="s">
        <v>865</v>
      </c>
    </row>
    <row r="328" spans="1:9">
      <c r="A328" t="s">
        <v>4375</v>
      </c>
      <c r="B328">
        <v>6209</v>
      </c>
      <c r="C328" t="s">
        <v>3893</v>
      </c>
      <c r="D328" t="s">
        <v>867</v>
      </c>
      <c r="E328" t="s">
        <v>3985</v>
      </c>
      <c r="F328" t="s">
        <v>866</v>
      </c>
      <c r="G328" t="s">
        <v>6055</v>
      </c>
      <c r="H328" t="s">
        <v>849</v>
      </c>
      <c r="I328" t="s">
        <v>867</v>
      </c>
    </row>
    <row r="329" spans="1:9">
      <c r="A329" t="s">
        <v>4423</v>
      </c>
      <c r="B329">
        <v>6210</v>
      </c>
      <c r="C329" t="s">
        <v>3893</v>
      </c>
      <c r="D329" t="s">
        <v>869</v>
      </c>
      <c r="E329" t="s">
        <v>3985</v>
      </c>
      <c r="F329" t="s">
        <v>868</v>
      </c>
      <c r="G329" t="s">
        <v>6056</v>
      </c>
      <c r="H329" t="s">
        <v>849</v>
      </c>
      <c r="I329" t="s">
        <v>869</v>
      </c>
    </row>
    <row r="330" spans="1:9">
      <c r="A330" t="s">
        <v>4471</v>
      </c>
      <c r="B330">
        <v>6211</v>
      </c>
      <c r="C330" t="s">
        <v>3893</v>
      </c>
      <c r="D330" t="s">
        <v>871</v>
      </c>
      <c r="E330" t="s">
        <v>3985</v>
      </c>
      <c r="F330" t="s">
        <v>870</v>
      </c>
      <c r="G330" t="s">
        <v>6057</v>
      </c>
      <c r="H330" t="s">
        <v>849</v>
      </c>
      <c r="I330" t="s">
        <v>871</v>
      </c>
    </row>
    <row r="331" spans="1:9">
      <c r="A331" t="s">
        <v>4519</v>
      </c>
      <c r="B331">
        <v>6212</v>
      </c>
      <c r="C331" t="s">
        <v>3893</v>
      </c>
      <c r="D331" t="s">
        <v>873</v>
      </c>
      <c r="E331" t="s">
        <v>3985</v>
      </c>
      <c r="F331" t="s">
        <v>872</v>
      </c>
      <c r="G331" t="s">
        <v>6058</v>
      </c>
      <c r="H331" t="s">
        <v>849</v>
      </c>
      <c r="I331" t="s">
        <v>873</v>
      </c>
    </row>
    <row r="332" spans="1:9">
      <c r="A332" t="s">
        <v>4567</v>
      </c>
      <c r="B332">
        <v>6213</v>
      </c>
      <c r="C332" t="s">
        <v>3893</v>
      </c>
      <c r="D332" t="s">
        <v>875</v>
      </c>
      <c r="E332" t="s">
        <v>3985</v>
      </c>
      <c r="F332" t="s">
        <v>874</v>
      </c>
      <c r="G332" t="s">
        <v>6059</v>
      </c>
      <c r="H332" t="s">
        <v>849</v>
      </c>
      <c r="I332" t="s">
        <v>875</v>
      </c>
    </row>
    <row r="333" spans="1:9">
      <c r="A333" t="s">
        <v>4615</v>
      </c>
      <c r="B333">
        <v>6301</v>
      </c>
      <c r="C333" t="s">
        <v>3893</v>
      </c>
      <c r="D333" t="s">
        <v>877</v>
      </c>
      <c r="E333" t="s">
        <v>3985</v>
      </c>
      <c r="F333" t="s">
        <v>876</v>
      </c>
      <c r="G333" t="s">
        <v>6060</v>
      </c>
      <c r="H333" t="s">
        <v>849</v>
      </c>
      <c r="I333" t="s">
        <v>877</v>
      </c>
    </row>
    <row r="334" spans="1:9">
      <c r="A334" t="s">
        <v>4663</v>
      </c>
      <c r="B334">
        <v>6302</v>
      </c>
      <c r="C334" t="s">
        <v>3893</v>
      </c>
      <c r="D334" t="s">
        <v>879</v>
      </c>
      <c r="E334" t="s">
        <v>3985</v>
      </c>
      <c r="F334" t="s">
        <v>878</v>
      </c>
      <c r="G334" t="s">
        <v>6061</v>
      </c>
      <c r="H334" t="s">
        <v>849</v>
      </c>
      <c r="I334" t="s">
        <v>879</v>
      </c>
    </row>
    <row r="335" spans="1:9">
      <c r="A335" t="s">
        <v>4711</v>
      </c>
      <c r="B335">
        <v>6321</v>
      </c>
      <c r="C335" t="s">
        <v>3893</v>
      </c>
      <c r="D335" t="s">
        <v>881</v>
      </c>
      <c r="E335" t="s">
        <v>3985</v>
      </c>
      <c r="F335" t="s">
        <v>880</v>
      </c>
      <c r="G335" t="s">
        <v>6062</v>
      </c>
      <c r="H335" t="s">
        <v>849</v>
      </c>
      <c r="I335" t="s">
        <v>881</v>
      </c>
    </row>
    <row r="336" spans="1:9">
      <c r="A336" t="s">
        <v>4758</v>
      </c>
      <c r="B336">
        <v>6322</v>
      </c>
      <c r="C336" t="s">
        <v>3893</v>
      </c>
      <c r="D336" t="s">
        <v>883</v>
      </c>
      <c r="E336" t="s">
        <v>3985</v>
      </c>
      <c r="F336" t="s">
        <v>882</v>
      </c>
      <c r="G336" t="s">
        <v>6063</v>
      </c>
      <c r="H336" t="s">
        <v>849</v>
      </c>
      <c r="I336" t="s">
        <v>883</v>
      </c>
    </row>
    <row r="337" spans="1:9">
      <c r="A337" t="s">
        <v>4805</v>
      </c>
      <c r="B337">
        <v>6323</v>
      </c>
      <c r="C337" t="s">
        <v>3893</v>
      </c>
      <c r="D337" t="s">
        <v>885</v>
      </c>
      <c r="E337" t="s">
        <v>3985</v>
      </c>
      <c r="F337" t="s">
        <v>884</v>
      </c>
      <c r="G337" t="s">
        <v>6064</v>
      </c>
      <c r="H337" t="s">
        <v>849</v>
      </c>
      <c r="I337" t="s">
        <v>885</v>
      </c>
    </row>
    <row r="338" spans="1:9">
      <c r="A338" t="s">
        <v>4850</v>
      </c>
      <c r="B338">
        <v>6324</v>
      </c>
      <c r="C338" t="s">
        <v>3893</v>
      </c>
      <c r="D338" t="s">
        <v>887</v>
      </c>
      <c r="E338" t="s">
        <v>3985</v>
      </c>
      <c r="F338" t="s">
        <v>886</v>
      </c>
      <c r="G338" t="s">
        <v>6065</v>
      </c>
      <c r="H338" t="s">
        <v>849</v>
      </c>
      <c r="I338" t="s">
        <v>887</v>
      </c>
    </row>
    <row r="339" spans="1:9">
      <c r="A339" t="s">
        <v>4894</v>
      </c>
      <c r="B339">
        <v>6341</v>
      </c>
      <c r="C339" t="s">
        <v>3893</v>
      </c>
      <c r="D339" t="s">
        <v>889</v>
      </c>
      <c r="E339" t="s">
        <v>3985</v>
      </c>
      <c r="F339" t="s">
        <v>888</v>
      </c>
      <c r="G339" t="s">
        <v>6066</v>
      </c>
      <c r="H339" t="s">
        <v>849</v>
      </c>
      <c r="I339" t="s">
        <v>889</v>
      </c>
    </row>
    <row r="340" spans="1:9">
      <c r="A340" t="s">
        <v>4933</v>
      </c>
      <c r="B340">
        <v>6361</v>
      </c>
      <c r="C340" t="s">
        <v>3893</v>
      </c>
      <c r="D340" t="s">
        <v>891</v>
      </c>
      <c r="E340" t="s">
        <v>3985</v>
      </c>
      <c r="F340" t="s">
        <v>890</v>
      </c>
      <c r="G340" t="s">
        <v>6067</v>
      </c>
      <c r="H340" t="s">
        <v>849</v>
      </c>
      <c r="I340" t="s">
        <v>891</v>
      </c>
    </row>
    <row r="341" spans="1:9">
      <c r="A341" t="s">
        <v>4970</v>
      </c>
      <c r="B341">
        <v>6362</v>
      </c>
      <c r="C341" t="s">
        <v>3893</v>
      </c>
      <c r="D341" t="s">
        <v>893</v>
      </c>
      <c r="E341" t="s">
        <v>3985</v>
      </c>
      <c r="F341" t="s">
        <v>892</v>
      </c>
      <c r="G341" t="s">
        <v>6068</v>
      </c>
      <c r="H341" t="s">
        <v>849</v>
      </c>
      <c r="I341" t="s">
        <v>893</v>
      </c>
    </row>
    <row r="342" spans="1:9">
      <c r="A342" t="s">
        <v>5006</v>
      </c>
      <c r="B342">
        <v>6363</v>
      </c>
      <c r="C342" t="s">
        <v>3893</v>
      </c>
      <c r="D342" t="s">
        <v>895</v>
      </c>
      <c r="E342" t="s">
        <v>3985</v>
      </c>
      <c r="F342" t="s">
        <v>894</v>
      </c>
      <c r="G342" t="s">
        <v>6069</v>
      </c>
      <c r="H342" t="s">
        <v>849</v>
      </c>
      <c r="I342" t="s">
        <v>895</v>
      </c>
    </row>
    <row r="343" spans="1:9">
      <c r="A343" t="s">
        <v>5042</v>
      </c>
      <c r="B343">
        <v>6364</v>
      </c>
      <c r="C343" t="s">
        <v>3893</v>
      </c>
      <c r="D343" t="s">
        <v>897</v>
      </c>
      <c r="E343" t="s">
        <v>3985</v>
      </c>
      <c r="F343" t="s">
        <v>896</v>
      </c>
      <c r="G343" t="s">
        <v>6070</v>
      </c>
      <c r="H343" t="s">
        <v>849</v>
      </c>
      <c r="I343" t="s">
        <v>897</v>
      </c>
    </row>
    <row r="344" spans="1:9">
      <c r="A344" t="s">
        <v>5077</v>
      </c>
      <c r="B344">
        <v>6365</v>
      </c>
      <c r="C344" t="s">
        <v>3893</v>
      </c>
      <c r="D344" t="s">
        <v>899</v>
      </c>
      <c r="E344" t="s">
        <v>3985</v>
      </c>
      <c r="F344" t="s">
        <v>898</v>
      </c>
      <c r="G344" t="s">
        <v>6071</v>
      </c>
      <c r="H344" t="s">
        <v>849</v>
      </c>
      <c r="I344" t="s">
        <v>899</v>
      </c>
    </row>
    <row r="345" spans="1:9">
      <c r="A345" t="s">
        <v>5110</v>
      </c>
      <c r="B345">
        <v>6366</v>
      </c>
      <c r="C345" t="s">
        <v>3893</v>
      </c>
      <c r="D345" t="s">
        <v>901</v>
      </c>
      <c r="E345" t="s">
        <v>3985</v>
      </c>
      <c r="F345" t="s">
        <v>900</v>
      </c>
      <c r="G345" t="s">
        <v>6072</v>
      </c>
      <c r="H345" t="s">
        <v>849</v>
      </c>
      <c r="I345" t="s">
        <v>901</v>
      </c>
    </row>
    <row r="346" spans="1:9">
      <c r="A346" t="s">
        <v>5142</v>
      </c>
      <c r="B346">
        <v>6367</v>
      </c>
      <c r="C346" t="s">
        <v>3893</v>
      </c>
      <c r="D346" t="s">
        <v>903</v>
      </c>
      <c r="E346" t="s">
        <v>3985</v>
      </c>
      <c r="F346" t="s">
        <v>902</v>
      </c>
      <c r="G346" t="s">
        <v>6073</v>
      </c>
      <c r="H346" t="s">
        <v>849</v>
      </c>
      <c r="I346" t="s">
        <v>903</v>
      </c>
    </row>
    <row r="347" spans="1:9">
      <c r="A347" t="s">
        <v>5172</v>
      </c>
      <c r="B347">
        <v>6381</v>
      </c>
      <c r="C347" t="s">
        <v>3893</v>
      </c>
      <c r="D347" t="s">
        <v>905</v>
      </c>
      <c r="E347" t="s">
        <v>3985</v>
      </c>
      <c r="F347" t="s">
        <v>904</v>
      </c>
      <c r="G347" t="s">
        <v>6074</v>
      </c>
      <c r="H347" t="s">
        <v>849</v>
      </c>
      <c r="I347" t="s">
        <v>905</v>
      </c>
    </row>
    <row r="348" spans="1:9">
      <c r="A348" t="s">
        <v>5200</v>
      </c>
      <c r="B348">
        <v>6382</v>
      </c>
      <c r="C348" t="s">
        <v>3893</v>
      </c>
      <c r="D348" t="s">
        <v>907</v>
      </c>
      <c r="E348" t="s">
        <v>3985</v>
      </c>
      <c r="F348" t="s">
        <v>906</v>
      </c>
      <c r="G348" t="s">
        <v>6075</v>
      </c>
      <c r="H348" t="s">
        <v>849</v>
      </c>
      <c r="I348" t="s">
        <v>907</v>
      </c>
    </row>
    <row r="349" spans="1:9">
      <c r="A349" t="s">
        <v>5228</v>
      </c>
      <c r="B349">
        <v>6401</v>
      </c>
      <c r="C349" t="s">
        <v>3893</v>
      </c>
      <c r="D349" t="s">
        <v>909</v>
      </c>
      <c r="E349" t="s">
        <v>3985</v>
      </c>
      <c r="F349" t="s">
        <v>908</v>
      </c>
      <c r="G349" t="s">
        <v>6076</v>
      </c>
      <c r="H349" t="s">
        <v>849</v>
      </c>
      <c r="I349" t="s">
        <v>909</v>
      </c>
    </row>
    <row r="350" spans="1:9">
      <c r="A350" t="s">
        <v>5255</v>
      </c>
      <c r="B350">
        <v>6402</v>
      </c>
      <c r="C350" t="s">
        <v>3893</v>
      </c>
      <c r="D350" t="s">
        <v>911</v>
      </c>
      <c r="E350" t="s">
        <v>3985</v>
      </c>
      <c r="F350" t="s">
        <v>910</v>
      </c>
      <c r="G350" t="s">
        <v>6077</v>
      </c>
      <c r="H350" t="s">
        <v>849</v>
      </c>
      <c r="I350" t="s">
        <v>911</v>
      </c>
    </row>
    <row r="351" spans="1:9">
      <c r="A351" t="s">
        <v>5280</v>
      </c>
      <c r="B351">
        <v>6403</v>
      </c>
      <c r="C351" t="s">
        <v>3893</v>
      </c>
      <c r="D351" t="s">
        <v>913</v>
      </c>
      <c r="E351" t="s">
        <v>3985</v>
      </c>
      <c r="F351" t="s">
        <v>912</v>
      </c>
      <c r="G351" t="s">
        <v>6078</v>
      </c>
      <c r="H351" t="s">
        <v>849</v>
      </c>
      <c r="I351" t="s">
        <v>913</v>
      </c>
    </row>
    <row r="352" spans="1:9">
      <c r="A352" t="s">
        <v>5305</v>
      </c>
      <c r="B352">
        <v>6426</v>
      </c>
      <c r="C352" t="s">
        <v>3893</v>
      </c>
      <c r="D352" t="s">
        <v>915</v>
      </c>
      <c r="E352" t="s">
        <v>3985</v>
      </c>
      <c r="F352" t="s">
        <v>914</v>
      </c>
      <c r="G352" t="s">
        <v>6079</v>
      </c>
      <c r="H352" t="s">
        <v>849</v>
      </c>
      <c r="I352" t="s">
        <v>915</v>
      </c>
    </row>
    <row r="353" spans="1:9">
      <c r="A353" t="s">
        <v>5329</v>
      </c>
      <c r="B353">
        <v>6428</v>
      </c>
      <c r="C353" t="s">
        <v>3893</v>
      </c>
      <c r="D353" t="s">
        <v>917</v>
      </c>
      <c r="E353" t="s">
        <v>3985</v>
      </c>
      <c r="F353" t="s">
        <v>916</v>
      </c>
      <c r="G353" t="s">
        <v>6080</v>
      </c>
      <c r="H353" t="s">
        <v>849</v>
      </c>
      <c r="I353" t="s">
        <v>917</v>
      </c>
    </row>
    <row r="354" spans="1:9">
      <c r="A354" t="s">
        <v>5352</v>
      </c>
      <c r="B354">
        <v>6461</v>
      </c>
      <c r="C354" t="s">
        <v>3893</v>
      </c>
      <c r="D354" t="s">
        <v>919</v>
      </c>
      <c r="E354" t="s">
        <v>3985</v>
      </c>
      <c r="F354" t="s">
        <v>918</v>
      </c>
      <c r="G354" t="s">
        <v>6081</v>
      </c>
      <c r="H354" t="s">
        <v>849</v>
      </c>
      <c r="I354" t="s">
        <v>919</v>
      </c>
    </row>
    <row r="355" spans="1:9">
      <c r="A355" t="s">
        <v>3943</v>
      </c>
      <c r="B355">
        <v>7000</v>
      </c>
      <c r="C355" t="s">
        <v>3894</v>
      </c>
      <c r="D355" t="s">
        <v>921</v>
      </c>
      <c r="E355" t="s">
        <v>3936</v>
      </c>
      <c r="F355" t="s">
        <v>920</v>
      </c>
      <c r="G355" t="s">
        <v>6082</v>
      </c>
      <c r="H355" t="s">
        <v>921</v>
      </c>
    </row>
    <row r="356" spans="1:9">
      <c r="A356" t="s">
        <v>3992</v>
      </c>
      <c r="B356">
        <v>7201</v>
      </c>
      <c r="C356" t="s">
        <v>3894</v>
      </c>
      <c r="D356" t="s">
        <v>923</v>
      </c>
      <c r="E356" t="s">
        <v>3985</v>
      </c>
      <c r="F356" t="s">
        <v>922</v>
      </c>
      <c r="G356" t="s">
        <v>6083</v>
      </c>
      <c r="H356" t="s">
        <v>921</v>
      </c>
      <c r="I356" t="s">
        <v>923</v>
      </c>
    </row>
    <row r="357" spans="1:9">
      <c r="A357" t="s">
        <v>4040</v>
      </c>
      <c r="B357">
        <v>7202</v>
      </c>
      <c r="C357" t="s">
        <v>3894</v>
      </c>
      <c r="D357" t="s">
        <v>925</v>
      </c>
      <c r="E357" t="s">
        <v>3985</v>
      </c>
      <c r="F357" t="s">
        <v>924</v>
      </c>
      <c r="G357" t="s">
        <v>6084</v>
      </c>
      <c r="H357" t="s">
        <v>921</v>
      </c>
      <c r="I357" t="s">
        <v>925</v>
      </c>
    </row>
    <row r="358" spans="1:9">
      <c r="A358" t="s">
        <v>4088</v>
      </c>
      <c r="B358">
        <v>7203</v>
      </c>
      <c r="C358" t="s">
        <v>3894</v>
      </c>
      <c r="D358" t="s">
        <v>927</v>
      </c>
      <c r="E358" t="s">
        <v>3985</v>
      </c>
      <c r="F358" t="s">
        <v>926</v>
      </c>
      <c r="G358" t="s">
        <v>6085</v>
      </c>
      <c r="H358" t="s">
        <v>921</v>
      </c>
      <c r="I358" t="s">
        <v>927</v>
      </c>
    </row>
    <row r="359" spans="1:9">
      <c r="A359" t="s">
        <v>4136</v>
      </c>
      <c r="B359">
        <v>7204</v>
      </c>
      <c r="C359" t="s">
        <v>3894</v>
      </c>
      <c r="D359" t="s">
        <v>929</v>
      </c>
      <c r="E359" t="s">
        <v>3985</v>
      </c>
      <c r="F359" t="s">
        <v>928</v>
      </c>
      <c r="G359" t="s">
        <v>6086</v>
      </c>
      <c r="H359" t="s">
        <v>921</v>
      </c>
      <c r="I359" t="s">
        <v>929</v>
      </c>
    </row>
    <row r="360" spans="1:9">
      <c r="A360" t="s">
        <v>4184</v>
      </c>
      <c r="B360">
        <v>7205</v>
      </c>
      <c r="C360" t="s">
        <v>3894</v>
      </c>
      <c r="D360" t="s">
        <v>931</v>
      </c>
      <c r="E360" t="s">
        <v>3985</v>
      </c>
      <c r="F360" t="s">
        <v>930</v>
      </c>
      <c r="G360" t="s">
        <v>6087</v>
      </c>
      <c r="H360" t="s">
        <v>921</v>
      </c>
      <c r="I360" t="s">
        <v>931</v>
      </c>
    </row>
    <row r="361" spans="1:9">
      <c r="A361" t="s">
        <v>4232</v>
      </c>
      <c r="B361">
        <v>7207</v>
      </c>
      <c r="C361" t="s">
        <v>3894</v>
      </c>
      <c r="D361" t="s">
        <v>933</v>
      </c>
      <c r="E361" t="s">
        <v>3985</v>
      </c>
      <c r="F361" t="s">
        <v>932</v>
      </c>
      <c r="G361" t="s">
        <v>6088</v>
      </c>
      <c r="H361" t="s">
        <v>921</v>
      </c>
      <c r="I361" t="s">
        <v>933</v>
      </c>
    </row>
    <row r="362" spans="1:9">
      <c r="A362" t="s">
        <v>4280</v>
      </c>
      <c r="B362">
        <v>7208</v>
      </c>
      <c r="C362" t="s">
        <v>3894</v>
      </c>
      <c r="D362" t="s">
        <v>935</v>
      </c>
      <c r="E362" t="s">
        <v>3985</v>
      </c>
      <c r="F362" t="s">
        <v>934</v>
      </c>
      <c r="G362" t="s">
        <v>6089</v>
      </c>
      <c r="H362" t="s">
        <v>921</v>
      </c>
      <c r="I362" t="s">
        <v>935</v>
      </c>
    </row>
    <row r="363" spans="1:9">
      <c r="A363" t="s">
        <v>4328</v>
      </c>
      <c r="B363">
        <v>7209</v>
      </c>
      <c r="C363" t="s">
        <v>3894</v>
      </c>
      <c r="D363" t="s">
        <v>937</v>
      </c>
      <c r="E363" t="s">
        <v>3985</v>
      </c>
      <c r="F363" t="s">
        <v>936</v>
      </c>
      <c r="G363" t="s">
        <v>6090</v>
      </c>
      <c r="H363" t="s">
        <v>921</v>
      </c>
      <c r="I363" t="s">
        <v>937</v>
      </c>
    </row>
    <row r="364" spans="1:9">
      <c r="A364" t="s">
        <v>4376</v>
      </c>
      <c r="B364">
        <v>7210</v>
      </c>
      <c r="C364" t="s">
        <v>3894</v>
      </c>
      <c r="D364" t="s">
        <v>939</v>
      </c>
      <c r="E364" t="s">
        <v>3985</v>
      </c>
      <c r="F364" t="s">
        <v>938</v>
      </c>
      <c r="G364" t="s">
        <v>6091</v>
      </c>
      <c r="H364" t="s">
        <v>921</v>
      </c>
      <c r="I364" t="s">
        <v>939</v>
      </c>
    </row>
    <row r="365" spans="1:9">
      <c r="A365" t="s">
        <v>4424</v>
      </c>
      <c r="B365">
        <v>7211</v>
      </c>
      <c r="C365" t="s">
        <v>3894</v>
      </c>
      <c r="D365" t="s">
        <v>941</v>
      </c>
      <c r="E365" t="s">
        <v>3985</v>
      </c>
      <c r="F365" t="s">
        <v>940</v>
      </c>
      <c r="G365" t="s">
        <v>6092</v>
      </c>
      <c r="H365" t="s">
        <v>921</v>
      </c>
      <c r="I365" t="s">
        <v>941</v>
      </c>
    </row>
    <row r="366" spans="1:9">
      <c r="A366" t="s">
        <v>4472</v>
      </c>
      <c r="B366">
        <v>7212</v>
      </c>
      <c r="C366" t="s">
        <v>3894</v>
      </c>
      <c r="D366" t="s">
        <v>943</v>
      </c>
      <c r="E366" t="s">
        <v>3985</v>
      </c>
      <c r="F366" t="s">
        <v>942</v>
      </c>
      <c r="G366" t="s">
        <v>6093</v>
      </c>
      <c r="H366" t="s">
        <v>921</v>
      </c>
      <c r="I366" t="s">
        <v>943</v>
      </c>
    </row>
    <row r="367" spans="1:9">
      <c r="A367" t="s">
        <v>4520</v>
      </c>
      <c r="B367">
        <v>7213</v>
      </c>
      <c r="C367" t="s">
        <v>3894</v>
      </c>
      <c r="D367" t="s">
        <v>279</v>
      </c>
      <c r="E367" t="s">
        <v>3985</v>
      </c>
      <c r="F367" t="s">
        <v>944</v>
      </c>
      <c r="G367" t="s">
        <v>6094</v>
      </c>
      <c r="H367" t="s">
        <v>921</v>
      </c>
      <c r="I367" t="s">
        <v>279</v>
      </c>
    </row>
    <row r="368" spans="1:9">
      <c r="A368" t="s">
        <v>4568</v>
      </c>
      <c r="B368">
        <v>7214</v>
      </c>
      <c r="C368" t="s">
        <v>3894</v>
      </c>
      <c r="D368" t="s">
        <v>946</v>
      </c>
      <c r="E368" t="s">
        <v>3985</v>
      </c>
      <c r="F368" t="s">
        <v>945</v>
      </c>
      <c r="G368" t="s">
        <v>6095</v>
      </c>
      <c r="H368" t="s">
        <v>921</v>
      </c>
      <c r="I368" t="s">
        <v>946</v>
      </c>
    </row>
    <row r="369" spans="1:9">
      <c r="A369" t="s">
        <v>4616</v>
      </c>
      <c r="B369">
        <v>7301</v>
      </c>
      <c r="C369" t="s">
        <v>3894</v>
      </c>
      <c r="D369" t="s">
        <v>948</v>
      </c>
      <c r="E369" t="s">
        <v>3985</v>
      </c>
      <c r="F369" t="s">
        <v>947</v>
      </c>
      <c r="G369" t="s">
        <v>6096</v>
      </c>
      <c r="H369" t="s">
        <v>921</v>
      </c>
      <c r="I369" t="s">
        <v>948</v>
      </c>
    </row>
    <row r="370" spans="1:9">
      <c r="A370" t="s">
        <v>4664</v>
      </c>
      <c r="B370">
        <v>7303</v>
      </c>
      <c r="C370" t="s">
        <v>3894</v>
      </c>
      <c r="D370" t="s">
        <v>950</v>
      </c>
      <c r="E370" t="s">
        <v>3985</v>
      </c>
      <c r="F370" t="s">
        <v>949</v>
      </c>
      <c r="G370" t="s">
        <v>6097</v>
      </c>
      <c r="H370" t="s">
        <v>921</v>
      </c>
      <c r="I370" t="s">
        <v>950</v>
      </c>
    </row>
    <row r="371" spans="1:9">
      <c r="A371" t="s">
        <v>4712</v>
      </c>
      <c r="B371">
        <v>7308</v>
      </c>
      <c r="C371" t="s">
        <v>3894</v>
      </c>
      <c r="D371" t="s">
        <v>952</v>
      </c>
      <c r="E371" t="s">
        <v>3985</v>
      </c>
      <c r="F371" t="s">
        <v>951</v>
      </c>
      <c r="G371" t="s">
        <v>6098</v>
      </c>
      <c r="H371" t="s">
        <v>921</v>
      </c>
      <c r="I371" t="s">
        <v>952</v>
      </c>
    </row>
    <row r="372" spans="1:9">
      <c r="A372" t="s">
        <v>4759</v>
      </c>
      <c r="B372">
        <v>7322</v>
      </c>
      <c r="C372" t="s">
        <v>3894</v>
      </c>
      <c r="D372" t="s">
        <v>954</v>
      </c>
      <c r="E372" t="s">
        <v>3985</v>
      </c>
      <c r="F372" t="s">
        <v>953</v>
      </c>
      <c r="G372" t="s">
        <v>6099</v>
      </c>
      <c r="H372" t="s">
        <v>921</v>
      </c>
      <c r="I372" t="s">
        <v>954</v>
      </c>
    </row>
    <row r="373" spans="1:9">
      <c r="A373" t="s">
        <v>4806</v>
      </c>
      <c r="B373">
        <v>7342</v>
      </c>
      <c r="C373" t="s">
        <v>3894</v>
      </c>
      <c r="D373" t="s">
        <v>956</v>
      </c>
      <c r="E373" t="s">
        <v>3985</v>
      </c>
      <c r="F373" t="s">
        <v>955</v>
      </c>
      <c r="G373" t="s">
        <v>6100</v>
      </c>
      <c r="H373" t="s">
        <v>921</v>
      </c>
      <c r="I373" t="s">
        <v>956</v>
      </c>
    </row>
    <row r="374" spans="1:9">
      <c r="A374" t="s">
        <v>4851</v>
      </c>
      <c r="B374">
        <v>7344</v>
      </c>
      <c r="C374" t="s">
        <v>3894</v>
      </c>
      <c r="D374" t="s">
        <v>958</v>
      </c>
      <c r="E374" t="s">
        <v>3985</v>
      </c>
      <c r="F374" t="s">
        <v>957</v>
      </c>
      <c r="G374" t="s">
        <v>6101</v>
      </c>
      <c r="H374" t="s">
        <v>921</v>
      </c>
      <c r="I374" t="s">
        <v>958</v>
      </c>
    </row>
    <row r="375" spans="1:9">
      <c r="A375" t="s">
        <v>4895</v>
      </c>
      <c r="B375">
        <v>7362</v>
      </c>
      <c r="C375" t="s">
        <v>3894</v>
      </c>
      <c r="D375" t="s">
        <v>960</v>
      </c>
      <c r="E375" t="s">
        <v>3985</v>
      </c>
      <c r="F375" t="s">
        <v>959</v>
      </c>
      <c r="G375" t="s">
        <v>6102</v>
      </c>
      <c r="H375" t="s">
        <v>921</v>
      </c>
      <c r="I375" t="s">
        <v>960</v>
      </c>
    </row>
    <row r="376" spans="1:9">
      <c r="A376" t="s">
        <v>4934</v>
      </c>
      <c r="B376">
        <v>7364</v>
      </c>
      <c r="C376" t="s">
        <v>3894</v>
      </c>
      <c r="D376" t="s">
        <v>962</v>
      </c>
      <c r="E376" t="s">
        <v>3985</v>
      </c>
      <c r="F376" t="s">
        <v>961</v>
      </c>
      <c r="G376" t="s">
        <v>6103</v>
      </c>
      <c r="H376" t="s">
        <v>921</v>
      </c>
      <c r="I376" t="s">
        <v>962</v>
      </c>
    </row>
    <row r="377" spans="1:9">
      <c r="A377" t="s">
        <v>4971</v>
      </c>
      <c r="B377">
        <v>7367</v>
      </c>
      <c r="C377" t="s">
        <v>3894</v>
      </c>
      <c r="D377" t="s">
        <v>964</v>
      </c>
      <c r="E377" t="s">
        <v>3985</v>
      </c>
      <c r="F377" t="s">
        <v>963</v>
      </c>
      <c r="G377" t="s">
        <v>6104</v>
      </c>
      <c r="H377" t="s">
        <v>921</v>
      </c>
      <c r="I377" t="s">
        <v>964</v>
      </c>
    </row>
    <row r="378" spans="1:9">
      <c r="A378" t="s">
        <v>5007</v>
      </c>
      <c r="B378">
        <v>7368</v>
      </c>
      <c r="C378" t="s">
        <v>3894</v>
      </c>
      <c r="D378" t="s">
        <v>966</v>
      </c>
      <c r="E378" t="s">
        <v>3985</v>
      </c>
      <c r="F378" t="s">
        <v>965</v>
      </c>
      <c r="G378" t="s">
        <v>6105</v>
      </c>
      <c r="H378" t="s">
        <v>921</v>
      </c>
      <c r="I378" t="s">
        <v>966</v>
      </c>
    </row>
    <row r="379" spans="1:9">
      <c r="A379" t="s">
        <v>5043</v>
      </c>
      <c r="B379">
        <v>7402</v>
      </c>
      <c r="C379" t="s">
        <v>3894</v>
      </c>
      <c r="D379" t="s">
        <v>968</v>
      </c>
      <c r="E379" t="s">
        <v>3985</v>
      </c>
      <c r="F379" t="s">
        <v>967</v>
      </c>
      <c r="G379" t="s">
        <v>6106</v>
      </c>
      <c r="H379" t="s">
        <v>921</v>
      </c>
      <c r="I379" t="s">
        <v>968</v>
      </c>
    </row>
    <row r="380" spans="1:9">
      <c r="A380" t="s">
        <v>5078</v>
      </c>
      <c r="B380">
        <v>7405</v>
      </c>
      <c r="C380" t="s">
        <v>3894</v>
      </c>
      <c r="D380" t="s">
        <v>970</v>
      </c>
      <c r="E380" t="s">
        <v>3985</v>
      </c>
      <c r="F380" t="s">
        <v>969</v>
      </c>
      <c r="G380" t="s">
        <v>6107</v>
      </c>
      <c r="H380" t="s">
        <v>921</v>
      </c>
      <c r="I380" t="s">
        <v>970</v>
      </c>
    </row>
    <row r="381" spans="1:9">
      <c r="A381" t="s">
        <v>5111</v>
      </c>
      <c r="B381">
        <v>7407</v>
      </c>
      <c r="C381" t="s">
        <v>3894</v>
      </c>
      <c r="D381" t="s">
        <v>972</v>
      </c>
      <c r="E381" t="s">
        <v>3985</v>
      </c>
      <c r="F381" t="s">
        <v>971</v>
      </c>
      <c r="G381" t="s">
        <v>6108</v>
      </c>
      <c r="H381" t="s">
        <v>921</v>
      </c>
      <c r="I381" t="s">
        <v>972</v>
      </c>
    </row>
    <row r="382" spans="1:9">
      <c r="A382" t="s">
        <v>5143</v>
      </c>
      <c r="B382">
        <v>7408</v>
      </c>
      <c r="C382" t="s">
        <v>3894</v>
      </c>
      <c r="D382" t="s">
        <v>974</v>
      </c>
      <c r="E382" t="s">
        <v>3985</v>
      </c>
      <c r="F382" t="s">
        <v>973</v>
      </c>
      <c r="G382" t="s">
        <v>6109</v>
      </c>
      <c r="H382" t="s">
        <v>921</v>
      </c>
      <c r="I382" t="s">
        <v>974</v>
      </c>
    </row>
    <row r="383" spans="1:9">
      <c r="A383" t="s">
        <v>5173</v>
      </c>
      <c r="B383">
        <v>7421</v>
      </c>
      <c r="C383" t="s">
        <v>3894</v>
      </c>
      <c r="D383" t="s">
        <v>976</v>
      </c>
      <c r="E383" t="s">
        <v>3985</v>
      </c>
      <c r="F383" t="s">
        <v>975</v>
      </c>
      <c r="G383" t="s">
        <v>6110</v>
      </c>
      <c r="H383" t="s">
        <v>921</v>
      </c>
      <c r="I383" t="s">
        <v>976</v>
      </c>
    </row>
    <row r="384" spans="1:9">
      <c r="A384" t="s">
        <v>5201</v>
      </c>
      <c r="B384">
        <v>7422</v>
      </c>
      <c r="C384" t="s">
        <v>3894</v>
      </c>
      <c r="D384" t="s">
        <v>978</v>
      </c>
      <c r="E384" t="s">
        <v>3985</v>
      </c>
      <c r="F384" t="s">
        <v>977</v>
      </c>
      <c r="G384" t="s">
        <v>6111</v>
      </c>
      <c r="H384" t="s">
        <v>921</v>
      </c>
      <c r="I384" t="s">
        <v>978</v>
      </c>
    </row>
    <row r="385" spans="1:9">
      <c r="A385" t="s">
        <v>5229</v>
      </c>
      <c r="B385">
        <v>7423</v>
      </c>
      <c r="C385" t="s">
        <v>3894</v>
      </c>
      <c r="D385" t="s">
        <v>980</v>
      </c>
      <c r="E385" t="s">
        <v>3985</v>
      </c>
      <c r="F385" t="s">
        <v>979</v>
      </c>
      <c r="G385" t="s">
        <v>6112</v>
      </c>
      <c r="H385" t="s">
        <v>921</v>
      </c>
      <c r="I385" t="s">
        <v>980</v>
      </c>
    </row>
    <row r="386" spans="1:9">
      <c r="A386" t="s">
        <v>5256</v>
      </c>
      <c r="B386">
        <v>7444</v>
      </c>
      <c r="C386" t="s">
        <v>3894</v>
      </c>
      <c r="D386" t="s">
        <v>982</v>
      </c>
      <c r="E386" t="s">
        <v>3985</v>
      </c>
      <c r="F386" t="s">
        <v>981</v>
      </c>
      <c r="G386" t="s">
        <v>6113</v>
      </c>
      <c r="H386" t="s">
        <v>921</v>
      </c>
      <c r="I386" t="s">
        <v>982</v>
      </c>
    </row>
    <row r="387" spans="1:9">
      <c r="A387" t="s">
        <v>5281</v>
      </c>
      <c r="B387">
        <v>7445</v>
      </c>
      <c r="C387" t="s">
        <v>3894</v>
      </c>
      <c r="D387" t="s">
        <v>891</v>
      </c>
      <c r="E387" t="s">
        <v>3985</v>
      </c>
      <c r="F387" t="s">
        <v>983</v>
      </c>
      <c r="G387" t="s">
        <v>6114</v>
      </c>
      <c r="H387" t="s">
        <v>921</v>
      </c>
      <c r="I387" t="s">
        <v>891</v>
      </c>
    </row>
    <row r="388" spans="1:9">
      <c r="A388" t="s">
        <v>5306</v>
      </c>
      <c r="B388">
        <v>7446</v>
      </c>
      <c r="C388" t="s">
        <v>3894</v>
      </c>
      <c r="D388" t="s">
        <v>985</v>
      </c>
      <c r="E388" t="s">
        <v>3985</v>
      </c>
      <c r="F388" t="s">
        <v>984</v>
      </c>
      <c r="G388" t="s">
        <v>6115</v>
      </c>
      <c r="H388" t="s">
        <v>921</v>
      </c>
      <c r="I388" t="s">
        <v>985</v>
      </c>
    </row>
    <row r="389" spans="1:9">
      <c r="A389" t="s">
        <v>5330</v>
      </c>
      <c r="B389">
        <v>7447</v>
      </c>
      <c r="C389" t="s">
        <v>3894</v>
      </c>
      <c r="D389" t="s">
        <v>987</v>
      </c>
      <c r="E389" t="s">
        <v>3985</v>
      </c>
      <c r="F389" t="s">
        <v>986</v>
      </c>
      <c r="G389" t="s">
        <v>6116</v>
      </c>
      <c r="H389" t="s">
        <v>921</v>
      </c>
      <c r="I389" t="s">
        <v>987</v>
      </c>
    </row>
    <row r="390" spans="1:9">
      <c r="A390" t="s">
        <v>5353</v>
      </c>
      <c r="B390">
        <v>7461</v>
      </c>
      <c r="C390" t="s">
        <v>3894</v>
      </c>
      <c r="D390" t="s">
        <v>989</v>
      </c>
      <c r="E390" t="s">
        <v>3985</v>
      </c>
      <c r="F390" t="s">
        <v>988</v>
      </c>
      <c r="G390" t="s">
        <v>6117</v>
      </c>
      <c r="H390" t="s">
        <v>921</v>
      </c>
      <c r="I390" t="s">
        <v>989</v>
      </c>
    </row>
    <row r="391" spans="1:9">
      <c r="A391" t="s">
        <v>5373</v>
      </c>
      <c r="B391">
        <v>7464</v>
      </c>
      <c r="C391" t="s">
        <v>3894</v>
      </c>
      <c r="D391" t="s">
        <v>991</v>
      </c>
      <c r="E391" t="s">
        <v>3985</v>
      </c>
      <c r="F391" t="s">
        <v>990</v>
      </c>
      <c r="G391" t="s">
        <v>6118</v>
      </c>
      <c r="H391" t="s">
        <v>921</v>
      </c>
      <c r="I391" t="s">
        <v>991</v>
      </c>
    </row>
    <row r="392" spans="1:9">
      <c r="A392" t="s">
        <v>5391</v>
      </c>
      <c r="B392">
        <v>7465</v>
      </c>
      <c r="C392" t="s">
        <v>3894</v>
      </c>
      <c r="D392" t="s">
        <v>993</v>
      </c>
      <c r="E392" t="s">
        <v>3985</v>
      </c>
      <c r="F392" t="s">
        <v>992</v>
      </c>
      <c r="G392" t="s">
        <v>6119</v>
      </c>
      <c r="H392" t="s">
        <v>921</v>
      </c>
      <c r="I392" t="s">
        <v>993</v>
      </c>
    </row>
    <row r="393" spans="1:9">
      <c r="A393" t="s">
        <v>5409</v>
      </c>
      <c r="B393">
        <v>7466</v>
      </c>
      <c r="C393" t="s">
        <v>3894</v>
      </c>
      <c r="D393" t="s">
        <v>995</v>
      </c>
      <c r="E393" t="s">
        <v>3985</v>
      </c>
      <c r="F393" t="s">
        <v>994</v>
      </c>
      <c r="G393" t="s">
        <v>6120</v>
      </c>
      <c r="H393" t="s">
        <v>921</v>
      </c>
      <c r="I393" t="s">
        <v>995</v>
      </c>
    </row>
    <row r="394" spans="1:9">
      <c r="A394" t="s">
        <v>5427</v>
      </c>
      <c r="B394">
        <v>7481</v>
      </c>
      <c r="C394" t="s">
        <v>3894</v>
      </c>
      <c r="D394" t="s">
        <v>997</v>
      </c>
      <c r="E394" t="s">
        <v>3985</v>
      </c>
      <c r="F394" t="s">
        <v>996</v>
      </c>
      <c r="G394" t="s">
        <v>6121</v>
      </c>
      <c r="H394" t="s">
        <v>921</v>
      </c>
      <c r="I394" t="s">
        <v>997</v>
      </c>
    </row>
    <row r="395" spans="1:9">
      <c r="A395" t="s">
        <v>5445</v>
      </c>
      <c r="B395">
        <v>7482</v>
      </c>
      <c r="C395" t="s">
        <v>3894</v>
      </c>
      <c r="D395" t="s">
        <v>999</v>
      </c>
      <c r="E395" t="s">
        <v>3985</v>
      </c>
      <c r="F395" t="s">
        <v>998</v>
      </c>
      <c r="G395" t="s">
        <v>6122</v>
      </c>
      <c r="H395" t="s">
        <v>921</v>
      </c>
      <c r="I395" t="s">
        <v>999</v>
      </c>
    </row>
    <row r="396" spans="1:9">
      <c r="A396" t="s">
        <v>5461</v>
      </c>
      <c r="B396">
        <v>7483</v>
      </c>
      <c r="C396" t="s">
        <v>3894</v>
      </c>
      <c r="D396" t="s">
        <v>1001</v>
      </c>
      <c r="E396" t="s">
        <v>3985</v>
      </c>
      <c r="F396" t="s">
        <v>1000</v>
      </c>
      <c r="G396" t="s">
        <v>6123</v>
      </c>
      <c r="H396" t="s">
        <v>921</v>
      </c>
      <c r="I396" t="s">
        <v>1001</v>
      </c>
    </row>
    <row r="397" spans="1:9">
      <c r="A397" t="s">
        <v>5477</v>
      </c>
      <c r="B397">
        <v>7484</v>
      </c>
      <c r="C397" t="s">
        <v>3894</v>
      </c>
      <c r="D397" t="s">
        <v>1003</v>
      </c>
      <c r="E397" t="s">
        <v>3985</v>
      </c>
      <c r="F397" t="s">
        <v>1002</v>
      </c>
      <c r="G397" t="s">
        <v>6124</v>
      </c>
      <c r="H397" t="s">
        <v>921</v>
      </c>
      <c r="I397" t="s">
        <v>1003</v>
      </c>
    </row>
    <row r="398" spans="1:9">
      <c r="A398" t="s">
        <v>5491</v>
      </c>
      <c r="B398">
        <v>7501</v>
      </c>
      <c r="C398" t="s">
        <v>3894</v>
      </c>
      <c r="D398" t="s">
        <v>1005</v>
      </c>
      <c r="E398" t="s">
        <v>3985</v>
      </c>
      <c r="F398" t="s">
        <v>1004</v>
      </c>
      <c r="G398" t="s">
        <v>6125</v>
      </c>
      <c r="H398" t="s">
        <v>921</v>
      </c>
      <c r="I398" t="s">
        <v>1005</v>
      </c>
    </row>
    <row r="399" spans="1:9">
      <c r="A399" t="s">
        <v>5504</v>
      </c>
      <c r="B399">
        <v>7502</v>
      </c>
      <c r="C399" t="s">
        <v>3894</v>
      </c>
      <c r="D399" t="s">
        <v>1007</v>
      </c>
      <c r="E399" t="s">
        <v>3985</v>
      </c>
      <c r="F399" t="s">
        <v>1006</v>
      </c>
      <c r="G399" t="s">
        <v>6126</v>
      </c>
      <c r="H399" t="s">
        <v>921</v>
      </c>
      <c r="I399" t="s">
        <v>1007</v>
      </c>
    </row>
    <row r="400" spans="1:9">
      <c r="A400" t="s">
        <v>5515</v>
      </c>
      <c r="B400">
        <v>7503</v>
      </c>
      <c r="C400" t="s">
        <v>3894</v>
      </c>
      <c r="D400" t="s">
        <v>1009</v>
      </c>
      <c r="E400" t="s">
        <v>3985</v>
      </c>
      <c r="F400" t="s">
        <v>1008</v>
      </c>
      <c r="G400" t="s">
        <v>6127</v>
      </c>
      <c r="H400" t="s">
        <v>921</v>
      </c>
      <c r="I400" t="s">
        <v>1009</v>
      </c>
    </row>
    <row r="401" spans="1:9">
      <c r="A401" t="s">
        <v>5525</v>
      </c>
      <c r="B401">
        <v>7504</v>
      </c>
      <c r="C401" t="s">
        <v>3894</v>
      </c>
      <c r="D401" t="s">
        <v>1011</v>
      </c>
      <c r="E401" t="s">
        <v>3985</v>
      </c>
      <c r="F401" t="s">
        <v>1010</v>
      </c>
      <c r="G401" t="s">
        <v>6128</v>
      </c>
      <c r="H401" t="s">
        <v>921</v>
      </c>
      <c r="I401" t="s">
        <v>1011</v>
      </c>
    </row>
    <row r="402" spans="1:9">
      <c r="A402" t="s">
        <v>5534</v>
      </c>
      <c r="B402">
        <v>7505</v>
      </c>
      <c r="C402" t="s">
        <v>3894</v>
      </c>
      <c r="D402" t="s">
        <v>1013</v>
      </c>
      <c r="E402" t="s">
        <v>3985</v>
      </c>
      <c r="F402" t="s">
        <v>1012</v>
      </c>
      <c r="G402" t="s">
        <v>6129</v>
      </c>
      <c r="H402" t="s">
        <v>921</v>
      </c>
      <c r="I402" t="s">
        <v>1013</v>
      </c>
    </row>
    <row r="403" spans="1:9">
      <c r="A403" t="s">
        <v>5543</v>
      </c>
      <c r="B403">
        <v>7521</v>
      </c>
      <c r="C403" t="s">
        <v>3894</v>
      </c>
      <c r="D403" t="s">
        <v>1015</v>
      </c>
      <c r="E403" t="s">
        <v>3985</v>
      </c>
      <c r="F403" t="s">
        <v>1014</v>
      </c>
      <c r="G403" t="s">
        <v>6130</v>
      </c>
      <c r="H403" t="s">
        <v>921</v>
      </c>
      <c r="I403" t="s">
        <v>1015</v>
      </c>
    </row>
    <row r="404" spans="1:9">
      <c r="A404" t="s">
        <v>5552</v>
      </c>
      <c r="B404">
        <v>7522</v>
      </c>
      <c r="C404" t="s">
        <v>3894</v>
      </c>
      <c r="D404" t="s">
        <v>1017</v>
      </c>
      <c r="E404" t="s">
        <v>3985</v>
      </c>
      <c r="F404" t="s">
        <v>1016</v>
      </c>
      <c r="G404" t="s">
        <v>6131</v>
      </c>
      <c r="H404" t="s">
        <v>921</v>
      </c>
      <c r="I404" t="s">
        <v>1017</v>
      </c>
    </row>
    <row r="405" spans="1:9">
      <c r="A405" t="s">
        <v>5561</v>
      </c>
      <c r="B405">
        <v>7541</v>
      </c>
      <c r="C405" t="s">
        <v>3894</v>
      </c>
      <c r="D405" t="s">
        <v>1019</v>
      </c>
      <c r="E405" t="s">
        <v>3985</v>
      </c>
      <c r="F405" t="s">
        <v>1018</v>
      </c>
      <c r="G405" t="s">
        <v>6132</v>
      </c>
      <c r="H405" t="s">
        <v>921</v>
      </c>
      <c r="I405" t="s">
        <v>1019</v>
      </c>
    </row>
    <row r="406" spans="1:9">
      <c r="A406" t="s">
        <v>5570</v>
      </c>
      <c r="B406">
        <v>7542</v>
      </c>
      <c r="C406" t="s">
        <v>3894</v>
      </c>
      <c r="D406" t="s">
        <v>1021</v>
      </c>
      <c r="E406" t="s">
        <v>3985</v>
      </c>
      <c r="F406" t="s">
        <v>1020</v>
      </c>
      <c r="G406" t="s">
        <v>6133</v>
      </c>
      <c r="H406" t="s">
        <v>921</v>
      </c>
      <c r="I406" t="s">
        <v>1021</v>
      </c>
    </row>
    <row r="407" spans="1:9">
      <c r="A407" t="s">
        <v>5579</v>
      </c>
      <c r="B407">
        <v>7543</v>
      </c>
      <c r="C407" t="s">
        <v>3894</v>
      </c>
      <c r="D407" t="s">
        <v>1023</v>
      </c>
      <c r="E407" t="s">
        <v>3985</v>
      </c>
      <c r="F407" t="s">
        <v>1022</v>
      </c>
      <c r="G407" t="s">
        <v>6134</v>
      </c>
      <c r="H407" t="s">
        <v>921</v>
      </c>
      <c r="I407" t="s">
        <v>1023</v>
      </c>
    </row>
    <row r="408" spans="1:9">
      <c r="A408" t="s">
        <v>5588</v>
      </c>
      <c r="B408">
        <v>7544</v>
      </c>
      <c r="C408" t="s">
        <v>3894</v>
      </c>
      <c r="D408" t="s">
        <v>1025</v>
      </c>
      <c r="E408" t="s">
        <v>3985</v>
      </c>
      <c r="F408" t="s">
        <v>1024</v>
      </c>
      <c r="G408" t="s">
        <v>6135</v>
      </c>
      <c r="H408" t="s">
        <v>921</v>
      </c>
      <c r="I408" t="s">
        <v>1025</v>
      </c>
    </row>
    <row r="409" spans="1:9">
      <c r="A409" t="s">
        <v>5597</v>
      </c>
      <c r="B409">
        <v>7545</v>
      </c>
      <c r="C409" t="s">
        <v>3894</v>
      </c>
      <c r="D409" t="s">
        <v>1027</v>
      </c>
      <c r="E409" t="s">
        <v>3985</v>
      </c>
      <c r="F409" t="s">
        <v>1026</v>
      </c>
      <c r="G409" t="s">
        <v>6136</v>
      </c>
      <c r="H409" t="s">
        <v>921</v>
      </c>
      <c r="I409" t="s">
        <v>1027</v>
      </c>
    </row>
    <row r="410" spans="1:9">
      <c r="A410" t="s">
        <v>5606</v>
      </c>
      <c r="B410">
        <v>7546</v>
      </c>
      <c r="C410" t="s">
        <v>3894</v>
      </c>
      <c r="D410" t="s">
        <v>1029</v>
      </c>
      <c r="E410" t="s">
        <v>3985</v>
      </c>
      <c r="F410" t="s">
        <v>1028</v>
      </c>
      <c r="G410" t="s">
        <v>6137</v>
      </c>
      <c r="H410" t="s">
        <v>921</v>
      </c>
      <c r="I410" t="s">
        <v>1029</v>
      </c>
    </row>
    <row r="411" spans="1:9">
      <c r="A411" t="s">
        <v>5613</v>
      </c>
      <c r="B411">
        <v>7547</v>
      </c>
      <c r="C411" t="s">
        <v>3894</v>
      </c>
      <c r="D411" t="s">
        <v>1031</v>
      </c>
      <c r="E411" t="s">
        <v>3985</v>
      </c>
      <c r="F411" t="s">
        <v>1030</v>
      </c>
      <c r="G411" t="s">
        <v>6138</v>
      </c>
      <c r="H411" t="s">
        <v>921</v>
      </c>
      <c r="I411" t="s">
        <v>1031</v>
      </c>
    </row>
    <row r="412" spans="1:9">
      <c r="A412" t="s">
        <v>5620</v>
      </c>
      <c r="B412">
        <v>7548</v>
      </c>
      <c r="C412" t="s">
        <v>3894</v>
      </c>
      <c r="D412" t="s">
        <v>1033</v>
      </c>
      <c r="E412" t="s">
        <v>3985</v>
      </c>
      <c r="F412" t="s">
        <v>1032</v>
      </c>
      <c r="G412" t="s">
        <v>6139</v>
      </c>
      <c r="H412" t="s">
        <v>921</v>
      </c>
      <c r="I412" t="s">
        <v>1033</v>
      </c>
    </row>
    <row r="413" spans="1:9">
      <c r="A413" t="s">
        <v>5627</v>
      </c>
      <c r="B413">
        <v>7561</v>
      </c>
      <c r="C413" t="s">
        <v>3894</v>
      </c>
      <c r="D413" t="s">
        <v>1035</v>
      </c>
      <c r="E413" t="s">
        <v>3985</v>
      </c>
      <c r="F413" t="s">
        <v>1034</v>
      </c>
      <c r="G413" t="s">
        <v>6140</v>
      </c>
      <c r="H413" t="s">
        <v>921</v>
      </c>
      <c r="I413" t="s">
        <v>1035</v>
      </c>
    </row>
    <row r="414" spans="1:9">
      <c r="A414" t="s">
        <v>5634</v>
      </c>
      <c r="B414">
        <v>7564</v>
      </c>
      <c r="C414" t="s">
        <v>3894</v>
      </c>
      <c r="D414" t="s">
        <v>1037</v>
      </c>
      <c r="E414" t="s">
        <v>3985</v>
      </c>
      <c r="F414" t="s">
        <v>1036</v>
      </c>
      <c r="G414" t="s">
        <v>6141</v>
      </c>
      <c r="H414" t="s">
        <v>921</v>
      </c>
      <c r="I414" t="s">
        <v>1037</v>
      </c>
    </row>
    <row r="415" spans="1:9">
      <c r="A415" t="s">
        <v>3944</v>
      </c>
      <c r="B415">
        <v>8000</v>
      </c>
      <c r="C415" t="s">
        <v>3895</v>
      </c>
      <c r="D415" t="s">
        <v>1039</v>
      </c>
      <c r="E415" t="s">
        <v>3936</v>
      </c>
      <c r="F415" t="s">
        <v>1038</v>
      </c>
      <c r="G415" t="s">
        <v>6142</v>
      </c>
      <c r="H415" t="s">
        <v>1039</v>
      </c>
    </row>
    <row r="416" spans="1:9">
      <c r="A416" t="s">
        <v>3993</v>
      </c>
      <c r="B416">
        <v>8201</v>
      </c>
      <c r="C416" t="s">
        <v>3895</v>
      </c>
      <c r="D416" t="s">
        <v>1041</v>
      </c>
      <c r="E416" t="s">
        <v>3985</v>
      </c>
      <c r="F416" t="s">
        <v>1040</v>
      </c>
      <c r="G416" t="s">
        <v>6143</v>
      </c>
      <c r="H416" t="s">
        <v>1039</v>
      </c>
      <c r="I416" t="s">
        <v>1041</v>
      </c>
    </row>
    <row r="417" spans="1:9">
      <c r="A417" t="s">
        <v>4041</v>
      </c>
      <c r="B417">
        <v>8202</v>
      </c>
      <c r="C417" t="s">
        <v>3895</v>
      </c>
      <c r="D417" t="s">
        <v>1043</v>
      </c>
      <c r="E417" t="s">
        <v>3985</v>
      </c>
      <c r="F417" t="s">
        <v>1042</v>
      </c>
      <c r="G417" t="s">
        <v>6144</v>
      </c>
      <c r="H417" t="s">
        <v>1039</v>
      </c>
      <c r="I417" t="s">
        <v>1043</v>
      </c>
    </row>
    <row r="418" spans="1:9">
      <c r="A418" t="s">
        <v>4089</v>
      </c>
      <c r="B418">
        <v>8203</v>
      </c>
      <c r="C418" t="s">
        <v>3895</v>
      </c>
      <c r="D418" t="s">
        <v>1045</v>
      </c>
      <c r="E418" t="s">
        <v>3985</v>
      </c>
      <c r="F418" t="s">
        <v>1044</v>
      </c>
      <c r="G418" t="s">
        <v>6145</v>
      </c>
      <c r="H418" t="s">
        <v>1039</v>
      </c>
      <c r="I418" t="s">
        <v>1045</v>
      </c>
    </row>
    <row r="419" spans="1:9">
      <c r="A419" t="s">
        <v>4137</v>
      </c>
      <c r="B419">
        <v>8204</v>
      </c>
      <c r="C419" t="s">
        <v>3895</v>
      </c>
      <c r="D419" t="s">
        <v>1047</v>
      </c>
      <c r="E419" t="s">
        <v>3985</v>
      </c>
      <c r="F419" t="s">
        <v>1046</v>
      </c>
      <c r="G419" t="s">
        <v>6146</v>
      </c>
      <c r="H419" t="s">
        <v>1039</v>
      </c>
      <c r="I419" t="s">
        <v>1047</v>
      </c>
    </row>
    <row r="420" spans="1:9">
      <c r="A420" t="s">
        <v>4185</v>
      </c>
      <c r="B420">
        <v>8205</v>
      </c>
      <c r="C420" t="s">
        <v>3895</v>
      </c>
      <c r="D420" t="s">
        <v>1049</v>
      </c>
      <c r="E420" t="s">
        <v>3985</v>
      </c>
      <c r="F420" t="s">
        <v>1048</v>
      </c>
      <c r="G420" t="s">
        <v>6147</v>
      </c>
      <c r="H420" t="s">
        <v>1039</v>
      </c>
      <c r="I420" t="s">
        <v>1049</v>
      </c>
    </row>
    <row r="421" spans="1:9">
      <c r="A421" t="s">
        <v>4233</v>
      </c>
      <c r="B421">
        <v>8207</v>
      </c>
      <c r="C421" t="s">
        <v>3895</v>
      </c>
      <c r="D421" t="s">
        <v>1051</v>
      </c>
      <c r="E421" t="s">
        <v>3985</v>
      </c>
      <c r="F421" t="s">
        <v>1050</v>
      </c>
      <c r="G421" t="s">
        <v>6148</v>
      </c>
      <c r="H421" t="s">
        <v>1039</v>
      </c>
      <c r="I421" t="s">
        <v>1051</v>
      </c>
    </row>
    <row r="422" spans="1:9">
      <c r="A422" t="s">
        <v>4281</v>
      </c>
      <c r="B422">
        <v>8208</v>
      </c>
      <c r="C422" t="s">
        <v>3895</v>
      </c>
      <c r="D422" t="s">
        <v>6149</v>
      </c>
      <c r="E422" t="s">
        <v>3985</v>
      </c>
      <c r="F422" t="s">
        <v>1052</v>
      </c>
      <c r="G422" t="s">
        <v>6150</v>
      </c>
      <c r="H422" t="s">
        <v>1039</v>
      </c>
      <c r="I422" t="s">
        <v>1053</v>
      </c>
    </row>
    <row r="423" spans="1:9">
      <c r="A423" t="s">
        <v>4329</v>
      </c>
      <c r="B423">
        <v>8210</v>
      </c>
      <c r="C423" t="s">
        <v>3895</v>
      </c>
      <c r="D423" t="s">
        <v>1055</v>
      </c>
      <c r="E423" t="s">
        <v>3985</v>
      </c>
      <c r="F423" t="s">
        <v>1054</v>
      </c>
      <c r="G423" t="s">
        <v>6151</v>
      </c>
      <c r="H423" t="s">
        <v>1039</v>
      </c>
      <c r="I423" t="s">
        <v>1055</v>
      </c>
    </row>
    <row r="424" spans="1:9">
      <c r="A424" t="s">
        <v>4377</v>
      </c>
      <c r="B424">
        <v>8211</v>
      </c>
      <c r="C424" t="s">
        <v>3895</v>
      </c>
      <c r="D424" t="s">
        <v>1057</v>
      </c>
      <c r="E424" t="s">
        <v>3985</v>
      </c>
      <c r="F424" t="s">
        <v>1056</v>
      </c>
      <c r="G424" t="s">
        <v>6152</v>
      </c>
      <c r="H424" t="s">
        <v>1039</v>
      </c>
      <c r="I424" t="s">
        <v>1057</v>
      </c>
    </row>
    <row r="425" spans="1:9">
      <c r="A425" t="s">
        <v>4425</v>
      </c>
      <c r="B425" s="80">
        <v>8212</v>
      </c>
      <c r="C425" s="80" t="s">
        <v>3895</v>
      </c>
      <c r="D425" s="80" t="s">
        <v>1059</v>
      </c>
      <c r="E425" s="80" t="s">
        <v>3985</v>
      </c>
      <c r="F425" s="80" t="s">
        <v>1058</v>
      </c>
      <c r="G425" t="s">
        <v>6153</v>
      </c>
      <c r="H425" t="s">
        <v>1039</v>
      </c>
      <c r="I425" t="s">
        <v>1059</v>
      </c>
    </row>
    <row r="426" spans="1:9">
      <c r="A426" t="s">
        <v>4473</v>
      </c>
      <c r="B426">
        <v>8214</v>
      </c>
      <c r="C426" t="s">
        <v>3895</v>
      </c>
      <c r="D426" t="s">
        <v>1061</v>
      </c>
      <c r="E426" t="s">
        <v>3985</v>
      </c>
      <c r="F426" t="s">
        <v>1060</v>
      </c>
      <c r="G426" t="s">
        <v>6154</v>
      </c>
      <c r="H426" t="s">
        <v>1039</v>
      </c>
      <c r="I426" t="s">
        <v>1061</v>
      </c>
    </row>
    <row r="427" spans="1:9">
      <c r="A427" t="s">
        <v>4521</v>
      </c>
      <c r="B427">
        <v>8215</v>
      </c>
      <c r="C427" t="s">
        <v>3895</v>
      </c>
      <c r="D427" t="s">
        <v>1063</v>
      </c>
      <c r="E427" t="s">
        <v>3985</v>
      </c>
      <c r="F427" t="s">
        <v>1062</v>
      </c>
      <c r="G427" t="s">
        <v>6155</v>
      </c>
      <c r="H427" t="s">
        <v>1039</v>
      </c>
      <c r="I427" t="s">
        <v>1063</v>
      </c>
    </row>
    <row r="428" spans="1:9">
      <c r="A428" t="s">
        <v>4569</v>
      </c>
      <c r="B428">
        <v>8216</v>
      </c>
      <c r="C428" t="s">
        <v>3895</v>
      </c>
      <c r="D428" t="s">
        <v>1065</v>
      </c>
      <c r="E428" t="s">
        <v>3985</v>
      </c>
      <c r="F428" t="s">
        <v>1064</v>
      </c>
      <c r="G428" t="s">
        <v>6156</v>
      </c>
      <c r="H428" t="s">
        <v>1039</v>
      </c>
      <c r="I428" t="s">
        <v>1065</v>
      </c>
    </row>
    <row r="429" spans="1:9">
      <c r="A429" t="s">
        <v>4617</v>
      </c>
      <c r="B429">
        <v>8217</v>
      </c>
      <c r="C429" t="s">
        <v>3895</v>
      </c>
      <c r="D429" t="s">
        <v>1067</v>
      </c>
      <c r="E429" t="s">
        <v>3985</v>
      </c>
      <c r="F429" t="s">
        <v>1066</v>
      </c>
      <c r="G429" t="s">
        <v>6157</v>
      </c>
      <c r="H429" t="s">
        <v>1039</v>
      </c>
      <c r="I429" t="s">
        <v>1067</v>
      </c>
    </row>
    <row r="430" spans="1:9">
      <c r="A430" t="s">
        <v>4665</v>
      </c>
      <c r="B430">
        <v>8219</v>
      </c>
      <c r="C430" t="s">
        <v>3895</v>
      </c>
      <c r="D430" t="s">
        <v>1069</v>
      </c>
      <c r="E430" t="s">
        <v>3985</v>
      </c>
      <c r="F430" t="s">
        <v>1068</v>
      </c>
      <c r="G430" t="s">
        <v>6158</v>
      </c>
      <c r="H430" t="s">
        <v>1039</v>
      </c>
      <c r="I430" t="s">
        <v>1069</v>
      </c>
    </row>
    <row r="431" spans="1:9">
      <c r="A431" t="s">
        <v>4713</v>
      </c>
      <c r="B431">
        <v>8220</v>
      </c>
      <c r="C431" t="s">
        <v>3895</v>
      </c>
      <c r="D431" t="s">
        <v>1071</v>
      </c>
      <c r="E431" t="s">
        <v>3985</v>
      </c>
      <c r="F431" t="s">
        <v>1070</v>
      </c>
      <c r="G431" t="s">
        <v>6159</v>
      </c>
      <c r="H431" t="s">
        <v>1039</v>
      </c>
      <c r="I431" t="s">
        <v>1071</v>
      </c>
    </row>
    <row r="432" spans="1:9">
      <c r="A432" t="s">
        <v>4760</v>
      </c>
      <c r="B432">
        <v>8221</v>
      </c>
      <c r="C432" t="s">
        <v>3895</v>
      </c>
      <c r="D432" t="s">
        <v>1073</v>
      </c>
      <c r="E432" t="s">
        <v>3985</v>
      </c>
      <c r="F432" t="s">
        <v>1072</v>
      </c>
      <c r="G432" t="s">
        <v>6160</v>
      </c>
      <c r="H432" t="s">
        <v>1039</v>
      </c>
      <c r="I432" t="s">
        <v>1073</v>
      </c>
    </row>
    <row r="433" spans="1:9">
      <c r="A433" t="s">
        <v>4807</v>
      </c>
      <c r="B433">
        <v>8222</v>
      </c>
      <c r="C433" t="s">
        <v>3895</v>
      </c>
      <c r="D433" t="s">
        <v>1075</v>
      </c>
      <c r="E433" t="s">
        <v>3985</v>
      </c>
      <c r="F433" t="s">
        <v>1074</v>
      </c>
      <c r="G433" t="s">
        <v>6161</v>
      </c>
      <c r="H433" t="s">
        <v>1039</v>
      </c>
      <c r="I433" t="s">
        <v>1075</v>
      </c>
    </row>
    <row r="434" spans="1:9">
      <c r="A434" t="s">
        <v>4852</v>
      </c>
      <c r="B434">
        <v>8223</v>
      </c>
      <c r="C434" t="s">
        <v>3895</v>
      </c>
      <c r="D434" t="s">
        <v>1077</v>
      </c>
      <c r="E434" t="s">
        <v>3985</v>
      </c>
      <c r="F434" t="s">
        <v>1076</v>
      </c>
      <c r="G434" t="s">
        <v>6162</v>
      </c>
      <c r="H434" t="s">
        <v>1039</v>
      </c>
      <c r="I434" t="s">
        <v>1077</v>
      </c>
    </row>
    <row r="435" spans="1:9">
      <c r="A435" t="s">
        <v>4896</v>
      </c>
      <c r="B435">
        <v>8224</v>
      </c>
      <c r="C435" t="s">
        <v>3895</v>
      </c>
      <c r="D435" t="s">
        <v>1079</v>
      </c>
      <c r="E435" t="s">
        <v>3985</v>
      </c>
      <c r="F435" t="s">
        <v>1078</v>
      </c>
      <c r="G435" t="s">
        <v>6163</v>
      </c>
      <c r="H435" t="s">
        <v>1039</v>
      </c>
      <c r="I435" t="s">
        <v>1079</v>
      </c>
    </row>
    <row r="436" spans="1:9">
      <c r="A436" t="s">
        <v>4935</v>
      </c>
      <c r="B436">
        <v>8225</v>
      </c>
      <c r="C436" t="s">
        <v>3895</v>
      </c>
      <c r="D436" t="s">
        <v>1081</v>
      </c>
      <c r="E436" t="s">
        <v>3985</v>
      </c>
      <c r="F436" t="s">
        <v>1080</v>
      </c>
      <c r="G436" t="s">
        <v>6164</v>
      </c>
      <c r="H436" t="s">
        <v>1039</v>
      </c>
      <c r="I436" t="s">
        <v>1081</v>
      </c>
    </row>
    <row r="437" spans="1:9">
      <c r="A437" t="s">
        <v>4972</v>
      </c>
      <c r="B437">
        <v>8226</v>
      </c>
      <c r="C437" t="s">
        <v>3895</v>
      </c>
      <c r="D437" t="s">
        <v>1083</v>
      </c>
      <c r="E437" t="s">
        <v>3985</v>
      </c>
      <c r="F437" t="s">
        <v>1082</v>
      </c>
      <c r="G437" t="s">
        <v>6165</v>
      </c>
      <c r="H437" t="s">
        <v>1039</v>
      </c>
      <c r="I437" t="s">
        <v>1083</v>
      </c>
    </row>
    <row r="438" spans="1:9">
      <c r="A438" t="s">
        <v>5008</v>
      </c>
      <c r="B438">
        <v>8227</v>
      </c>
      <c r="C438" t="s">
        <v>3895</v>
      </c>
      <c r="D438" t="s">
        <v>1085</v>
      </c>
      <c r="E438" t="s">
        <v>3985</v>
      </c>
      <c r="F438" t="s">
        <v>1084</v>
      </c>
      <c r="G438" t="s">
        <v>6166</v>
      </c>
      <c r="H438" t="s">
        <v>1039</v>
      </c>
      <c r="I438" t="s">
        <v>1085</v>
      </c>
    </row>
    <row r="439" spans="1:9">
      <c r="A439" t="s">
        <v>5044</v>
      </c>
      <c r="B439">
        <v>8228</v>
      </c>
      <c r="C439" t="s">
        <v>3895</v>
      </c>
      <c r="D439" t="s">
        <v>1087</v>
      </c>
      <c r="E439" t="s">
        <v>3985</v>
      </c>
      <c r="F439" t="s">
        <v>1086</v>
      </c>
      <c r="G439" t="s">
        <v>6167</v>
      </c>
      <c r="H439" t="s">
        <v>1039</v>
      </c>
      <c r="I439" t="s">
        <v>1087</v>
      </c>
    </row>
    <row r="440" spans="1:9">
      <c r="A440" t="s">
        <v>5079</v>
      </c>
      <c r="B440">
        <v>8229</v>
      </c>
      <c r="C440" t="s">
        <v>3895</v>
      </c>
      <c r="D440" t="s">
        <v>1089</v>
      </c>
      <c r="E440" t="s">
        <v>3985</v>
      </c>
      <c r="F440" t="s">
        <v>1088</v>
      </c>
      <c r="G440" t="s">
        <v>6168</v>
      </c>
      <c r="H440" t="s">
        <v>1039</v>
      </c>
      <c r="I440" t="s">
        <v>1089</v>
      </c>
    </row>
    <row r="441" spans="1:9">
      <c r="A441" t="s">
        <v>5112</v>
      </c>
      <c r="B441">
        <v>8230</v>
      </c>
      <c r="C441" t="s">
        <v>3895</v>
      </c>
      <c r="D441" t="s">
        <v>1091</v>
      </c>
      <c r="E441" t="s">
        <v>3985</v>
      </c>
      <c r="F441" t="s">
        <v>1090</v>
      </c>
      <c r="G441" t="s">
        <v>6169</v>
      </c>
      <c r="H441" t="s">
        <v>1039</v>
      </c>
      <c r="I441" t="s">
        <v>1091</v>
      </c>
    </row>
    <row r="442" spans="1:9">
      <c r="A442" t="s">
        <v>5144</v>
      </c>
      <c r="B442">
        <v>8231</v>
      </c>
      <c r="C442" t="s">
        <v>3895</v>
      </c>
      <c r="D442" t="s">
        <v>1093</v>
      </c>
      <c r="E442" t="s">
        <v>3985</v>
      </c>
      <c r="F442" t="s">
        <v>1092</v>
      </c>
      <c r="G442" t="s">
        <v>6170</v>
      </c>
      <c r="H442" t="s">
        <v>1039</v>
      </c>
      <c r="I442" t="s">
        <v>1093</v>
      </c>
    </row>
    <row r="443" spans="1:9">
      <c r="A443" t="s">
        <v>5174</v>
      </c>
      <c r="B443">
        <v>8232</v>
      </c>
      <c r="C443" t="s">
        <v>3895</v>
      </c>
      <c r="D443" t="s">
        <v>1095</v>
      </c>
      <c r="E443" t="s">
        <v>3985</v>
      </c>
      <c r="F443" t="s">
        <v>1094</v>
      </c>
      <c r="G443" t="s">
        <v>6171</v>
      </c>
      <c r="H443" t="s">
        <v>1039</v>
      </c>
      <c r="I443" t="s">
        <v>1095</v>
      </c>
    </row>
    <row r="444" spans="1:9">
      <c r="A444" t="s">
        <v>5202</v>
      </c>
      <c r="B444">
        <v>8233</v>
      </c>
      <c r="C444" t="s">
        <v>3895</v>
      </c>
      <c r="D444" t="s">
        <v>1097</v>
      </c>
      <c r="E444" t="s">
        <v>3985</v>
      </c>
      <c r="F444" t="s">
        <v>1096</v>
      </c>
      <c r="G444" t="s">
        <v>6172</v>
      </c>
      <c r="H444" t="s">
        <v>1039</v>
      </c>
      <c r="I444" t="s">
        <v>1097</v>
      </c>
    </row>
    <row r="445" spans="1:9">
      <c r="A445" t="s">
        <v>5230</v>
      </c>
      <c r="B445">
        <v>8234</v>
      </c>
      <c r="C445" t="s">
        <v>3895</v>
      </c>
      <c r="D445" t="s">
        <v>1099</v>
      </c>
      <c r="E445" t="s">
        <v>3985</v>
      </c>
      <c r="F445" t="s">
        <v>1098</v>
      </c>
      <c r="G445" t="s">
        <v>6173</v>
      </c>
      <c r="H445" t="s">
        <v>1039</v>
      </c>
      <c r="I445" t="s">
        <v>1099</v>
      </c>
    </row>
    <row r="446" spans="1:9">
      <c r="A446" t="s">
        <v>5257</v>
      </c>
      <c r="B446">
        <v>8235</v>
      </c>
      <c r="C446" t="s">
        <v>3895</v>
      </c>
      <c r="D446" t="s">
        <v>1101</v>
      </c>
      <c r="E446" t="s">
        <v>3985</v>
      </c>
      <c r="F446" t="s">
        <v>1100</v>
      </c>
      <c r="G446" t="s">
        <v>6174</v>
      </c>
      <c r="H446" t="s">
        <v>1039</v>
      </c>
      <c r="I446" t="s">
        <v>1101</v>
      </c>
    </row>
    <row r="447" spans="1:9">
      <c r="A447" t="s">
        <v>5282</v>
      </c>
      <c r="B447">
        <v>8236</v>
      </c>
      <c r="C447" t="s">
        <v>3895</v>
      </c>
      <c r="D447" t="s">
        <v>1103</v>
      </c>
      <c r="E447" t="s">
        <v>3985</v>
      </c>
      <c r="F447" t="s">
        <v>1102</v>
      </c>
      <c r="G447" t="s">
        <v>6175</v>
      </c>
      <c r="H447" t="s">
        <v>1039</v>
      </c>
      <c r="I447" t="s">
        <v>1103</v>
      </c>
    </row>
    <row r="448" spans="1:9">
      <c r="A448" t="s">
        <v>5307</v>
      </c>
      <c r="B448">
        <v>8302</v>
      </c>
      <c r="C448" t="s">
        <v>3895</v>
      </c>
      <c r="D448" t="s">
        <v>1105</v>
      </c>
      <c r="E448" t="s">
        <v>3985</v>
      </c>
      <c r="F448" t="s">
        <v>1104</v>
      </c>
      <c r="G448" t="s">
        <v>6176</v>
      </c>
      <c r="H448" t="s">
        <v>1039</v>
      </c>
      <c r="I448" t="s">
        <v>1105</v>
      </c>
    </row>
    <row r="449" spans="1:9">
      <c r="A449" t="s">
        <v>5331</v>
      </c>
      <c r="B449">
        <v>8309</v>
      </c>
      <c r="C449" t="s">
        <v>3895</v>
      </c>
      <c r="D449" t="s">
        <v>1107</v>
      </c>
      <c r="E449" t="s">
        <v>3985</v>
      </c>
      <c r="F449" t="s">
        <v>1106</v>
      </c>
      <c r="G449" t="s">
        <v>6177</v>
      </c>
      <c r="H449" t="s">
        <v>1039</v>
      </c>
      <c r="I449" t="s">
        <v>1107</v>
      </c>
    </row>
    <row r="450" spans="1:9">
      <c r="A450" t="s">
        <v>5354</v>
      </c>
      <c r="B450">
        <v>8310</v>
      </c>
      <c r="C450" t="s">
        <v>3895</v>
      </c>
      <c r="D450" t="s">
        <v>1109</v>
      </c>
      <c r="E450" t="s">
        <v>3985</v>
      </c>
      <c r="F450" t="s">
        <v>1108</v>
      </c>
      <c r="G450" t="s">
        <v>6178</v>
      </c>
      <c r="H450" t="s">
        <v>1039</v>
      </c>
      <c r="I450" t="s">
        <v>1109</v>
      </c>
    </row>
    <row r="451" spans="1:9">
      <c r="A451" t="s">
        <v>5374</v>
      </c>
      <c r="B451">
        <v>8341</v>
      </c>
      <c r="C451" t="s">
        <v>3895</v>
      </c>
      <c r="D451" t="s">
        <v>1111</v>
      </c>
      <c r="E451" t="s">
        <v>3985</v>
      </c>
      <c r="F451" t="s">
        <v>1110</v>
      </c>
      <c r="G451" t="s">
        <v>6179</v>
      </c>
      <c r="H451" t="s">
        <v>1039</v>
      </c>
      <c r="I451" t="s">
        <v>1111</v>
      </c>
    </row>
    <row r="452" spans="1:9">
      <c r="A452" t="s">
        <v>5392</v>
      </c>
      <c r="B452">
        <v>8364</v>
      </c>
      <c r="C452" t="s">
        <v>3895</v>
      </c>
      <c r="D452" t="s">
        <v>1113</v>
      </c>
      <c r="E452" t="s">
        <v>3985</v>
      </c>
      <c r="F452" t="s">
        <v>1112</v>
      </c>
      <c r="G452" t="s">
        <v>6180</v>
      </c>
      <c r="H452" t="s">
        <v>1039</v>
      </c>
      <c r="I452" t="s">
        <v>1113</v>
      </c>
    </row>
    <row r="453" spans="1:9">
      <c r="A453" t="s">
        <v>5410</v>
      </c>
      <c r="B453">
        <v>8442</v>
      </c>
      <c r="C453" t="s">
        <v>3895</v>
      </c>
      <c r="D453" t="s">
        <v>1115</v>
      </c>
      <c r="E453" t="s">
        <v>3985</v>
      </c>
      <c r="F453" t="s">
        <v>1114</v>
      </c>
      <c r="G453" t="s">
        <v>6181</v>
      </c>
      <c r="H453" t="s">
        <v>1039</v>
      </c>
      <c r="I453" t="s">
        <v>1115</v>
      </c>
    </row>
    <row r="454" spans="1:9">
      <c r="A454" t="s">
        <v>5428</v>
      </c>
      <c r="B454">
        <v>8443</v>
      </c>
      <c r="C454" t="s">
        <v>3895</v>
      </c>
      <c r="D454" t="s">
        <v>1117</v>
      </c>
      <c r="E454" t="s">
        <v>3985</v>
      </c>
      <c r="F454" t="s">
        <v>1116</v>
      </c>
      <c r="G454" t="s">
        <v>6182</v>
      </c>
      <c r="H454" t="s">
        <v>1039</v>
      </c>
      <c r="I454" t="s">
        <v>1117</v>
      </c>
    </row>
    <row r="455" spans="1:9">
      <c r="A455" t="s">
        <v>5446</v>
      </c>
      <c r="B455">
        <v>8447</v>
      </c>
      <c r="C455" t="s">
        <v>3895</v>
      </c>
      <c r="D455" t="s">
        <v>1119</v>
      </c>
      <c r="E455" t="s">
        <v>3985</v>
      </c>
      <c r="F455" t="s">
        <v>1118</v>
      </c>
      <c r="G455" t="s">
        <v>6183</v>
      </c>
      <c r="H455" t="s">
        <v>1039</v>
      </c>
      <c r="I455" t="s">
        <v>1119</v>
      </c>
    </row>
    <row r="456" spans="1:9">
      <c r="A456" t="s">
        <v>5462</v>
      </c>
      <c r="B456">
        <v>8521</v>
      </c>
      <c r="C456" t="s">
        <v>3895</v>
      </c>
      <c r="D456" t="s">
        <v>1121</v>
      </c>
      <c r="E456" t="s">
        <v>3985</v>
      </c>
      <c r="F456" t="s">
        <v>1120</v>
      </c>
      <c r="G456" t="s">
        <v>6184</v>
      </c>
      <c r="H456" t="s">
        <v>1039</v>
      </c>
      <c r="I456" t="s">
        <v>1121</v>
      </c>
    </row>
    <row r="457" spans="1:9">
      <c r="A457" t="s">
        <v>5478</v>
      </c>
      <c r="B457">
        <v>8542</v>
      </c>
      <c r="C457" t="s">
        <v>3895</v>
      </c>
      <c r="D457" t="s">
        <v>1123</v>
      </c>
      <c r="E457" t="s">
        <v>3985</v>
      </c>
      <c r="F457" t="s">
        <v>1122</v>
      </c>
      <c r="G457" t="s">
        <v>6185</v>
      </c>
      <c r="H457" t="s">
        <v>1039</v>
      </c>
      <c r="I457" t="s">
        <v>1123</v>
      </c>
    </row>
    <row r="458" spans="1:9">
      <c r="A458" t="s">
        <v>5492</v>
      </c>
      <c r="B458">
        <v>8546</v>
      </c>
      <c r="C458" t="s">
        <v>3895</v>
      </c>
      <c r="D458" t="s">
        <v>1125</v>
      </c>
      <c r="E458" t="s">
        <v>3985</v>
      </c>
      <c r="F458" t="s">
        <v>1124</v>
      </c>
      <c r="G458" t="s">
        <v>6186</v>
      </c>
      <c r="H458" t="s">
        <v>1039</v>
      </c>
      <c r="I458" t="s">
        <v>1125</v>
      </c>
    </row>
    <row r="459" spans="1:9">
      <c r="A459" t="s">
        <v>5505</v>
      </c>
      <c r="B459">
        <v>8564</v>
      </c>
      <c r="C459" t="s">
        <v>3895</v>
      </c>
      <c r="D459" t="s">
        <v>1127</v>
      </c>
      <c r="E459" t="s">
        <v>3985</v>
      </c>
      <c r="F459" t="s">
        <v>1126</v>
      </c>
      <c r="G459" t="s">
        <v>6187</v>
      </c>
      <c r="H459" t="s">
        <v>1039</v>
      </c>
      <c r="I459" t="s">
        <v>1127</v>
      </c>
    </row>
    <row r="460" spans="1:9">
      <c r="A460" t="s">
        <v>3945</v>
      </c>
      <c r="B460">
        <v>9000</v>
      </c>
      <c r="C460" t="s">
        <v>3896</v>
      </c>
      <c r="D460" t="s">
        <v>1129</v>
      </c>
      <c r="E460" t="s">
        <v>3936</v>
      </c>
      <c r="F460" t="s">
        <v>1128</v>
      </c>
      <c r="G460" t="s">
        <v>6188</v>
      </c>
      <c r="H460" t="s">
        <v>1129</v>
      </c>
    </row>
    <row r="461" spans="1:9">
      <c r="A461" t="s">
        <v>3994</v>
      </c>
      <c r="B461">
        <v>9201</v>
      </c>
      <c r="C461" t="s">
        <v>3896</v>
      </c>
      <c r="D461" t="s">
        <v>1131</v>
      </c>
      <c r="E461" t="s">
        <v>3985</v>
      </c>
      <c r="F461" t="s">
        <v>1130</v>
      </c>
      <c r="G461" t="s">
        <v>6189</v>
      </c>
      <c r="H461" t="s">
        <v>1129</v>
      </c>
      <c r="I461" t="s">
        <v>1131</v>
      </c>
    </row>
    <row r="462" spans="1:9">
      <c r="A462" t="s">
        <v>4042</v>
      </c>
      <c r="B462">
        <v>9202</v>
      </c>
      <c r="C462" t="s">
        <v>3896</v>
      </c>
      <c r="D462" t="s">
        <v>1133</v>
      </c>
      <c r="E462" t="s">
        <v>3985</v>
      </c>
      <c r="F462" t="s">
        <v>1132</v>
      </c>
      <c r="G462" t="s">
        <v>6190</v>
      </c>
      <c r="H462" t="s">
        <v>1129</v>
      </c>
      <c r="I462" t="s">
        <v>1133</v>
      </c>
    </row>
    <row r="463" spans="1:9">
      <c r="A463" t="s">
        <v>4090</v>
      </c>
      <c r="B463">
        <v>9203</v>
      </c>
      <c r="C463" t="s">
        <v>3896</v>
      </c>
      <c r="D463" t="s">
        <v>1135</v>
      </c>
      <c r="E463" t="s">
        <v>3985</v>
      </c>
      <c r="F463" t="s">
        <v>1134</v>
      </c>
      <c r="G463" t="s">
        <v>6191</v>
      </c>
      <c r="H463" t="s">
        <v>1129</v>
      </c>
      <c r="I463" t="s">
        <v>1135</v>
      </c>
    </row>
    <row r="464" spans="1:9">
      <c r="A464" t="s">
        <v>4138</v>
      </c>
      <c r="B464">
        <v>9204</v>
      </c>
      <c r="C464" t="s">
        <v>3896</v>
      </c>
      <c r="D464" t="s">
        <v>1137</v>
      </c>
      <c r="E464" t="s">
        <v>3985</v>
      </c>
      <c r="F464" t="s">
        <v>1136</v>
      </c>
      <c r="G464" t="s">
        <v>6192</v>
      </c>
      <c r="H464" t="s">
        <v>1129</v>
      </c>
      <c r="I464" t="s">
        <v>1137</v>
      </c>
    </row>
    <row r="465" spans="1:9">
      <c r="A465" t="s">
        <v>4186</v>
      </c>
      <c r="B465">
        <v>9205</v>
      </c>
      <c r="C465" t="s">
        <v>3896</v>
      </c>
      <c r="D465" t="s">
        <v>1139</v>
      </c>
      <c r="E465" t="s">
        <v>3985</v>
      </c>
      <c r="F465" t="s">
        <v>1138</v>
      </c>
      <c r="G465" t="s">
        <v>6193</v>
      </c>
      <c r="H465" t="s">
        <v>1129</v>
      </c>
      <c r="I465" t="s">
        <v>1139</v>
      </c>
    </row>
    <row r="466" spans="1:9">
      <c r="A466" t="s">
        <v>4234</v>
      </c>
      <c r="B466">
        <v>9206</v>
      </c>
      <c r="C466" t="s">
        <v>3896</v>
      </c>
      <c r="D466" t="s">
        <v>1141</v>
      </c>
      <c r="E466" t="s">
        <v>3985</v>
      </c>
      <c r="F466" t="s">
        <v>1140</v>
      </c>
      <c r="G466" t="s">
        <v>6194</v>
      </c>
      <c r="H466" t="s">
        <v>1129</v>
      </c>
      <c r="I466" t="s">
        <v>1141</v>
      </c>
    </row>
    <row r="467" spans="1:9">
      <c r="A467" t="s">
        <v>4282</v>
      </c>
      <c r="B467">
        <v>9208</v>
      </c>
      <c r="C467" t="s">
        <v>3896</v>
      </c>
      <c r="D467" t="s">
        <v>1143</v>
      </c>
      <c r="E467" t="s">
        <v>3985</v>
      </c>
      <c r="F467" t="s">
        <v>1142</v>
      </c>
      <c r="G467" t="s">
        <v>6195</v>
      </c>
      <c r="H467" t="s">
        <v>1129</v>
      </c>
      <c r="I467" t="s">
        <v>1143</v>
      </c>
    </row>
    <row r="468" spans="1:9">
      <c r="A468" t="s">
        <v>4330</v>
      </c>
      <c r="B468">
        <v>9209</v>
      </c>
      <c r="C468" t="s">
        <v>3896</v>
      </c>
      <c r="D468" t="s">
        <v>1145</v>
      </c>
      <c r="E468" t="s">
        <v>3985</v>
      </c>
      <c r="F468" t="s">
        <v>1144</v>
      </c>
      <c r="G468" t="s">
        <v>6196</v>
      </c>
      <c r="H468" t="s">
        <v>1129</v>
      </c>
      <c r="I468" t="s">
        <v>1145</v>
      </c>
    </row>
    <row r="469" spans="1:9">
      <c r="A469" t="s">
        <v>4378</v>
      </c>
      <c r="B469">
        <v>9210</v>
      </c>
      <c r="C469" t="s">
        <v>3896</v>
      </c>
      <c r="D469" t="s">
        <v>1147</v>
      </c>
      <c r="E469" t="s">
        <v>3985</v>
      </c>
      <c r="F469" t="s">
        <v>1146</v>
      </c>
      <c r="G469" t="s">
        <v>6197</v>
      </c>
      <c r="H469" t="s">
        <v>1129</v>
      </c>
      <c r="I469" t="s">
        <v>1147</v>
      </c>
    </row>
    <row r="470" spans="1:9">
      <c r="A470" t="s">
        <v>4426</v>
      </c>
      <c r="B470">
        <v>9211</v>
      </c>
      <c r="C470" t="s">
        <v>3896</v>
      </c>
      <c r="D470" t="s">
        <v>1149</v>
      </c>
      <c r="E470" t="s">
        <v>3985</v>
      </c>
      <c r="F470" t="s">
        <v>1148</v>
      </c>
      <c r="G470" t="s">
        <v>6198</v>
      </c>
      <c r="H470" t="s">
        <v>1129</v>
      </c>
      <c r="I470" t="s">
        <v>1149</v>
      </c>
    </row>
    <row r="471" spans="1:9">
      <c r="A471" t="s">
        <v>4474</v>
      </c>
      <c r="B471">
        <v>9213</v>
      </c>
      <c r="C471" t="s">
        <v>3896</v>
      </c>
      <c r="D471" t="s">
        <v>1151</v>
      </c>
      <c r="E471" t="s">
        <v>3985</v>
      </c>
      <c r="F471" t="s">
        <v>1150</v>
      </c>
      <c r="G471" t="s">
        <v>6199</v>
      </c>
      <c r="H471" t="s">
        <v>1129</v>
      </c>
      <c r="I471" t="s">
        <v>1151</v>
      </c>
    </row>
    <row r="472" spans="1:9">
      <c r="A472" t="s">
        <v>4522</v>
      </c>
      <c r="B472">
        <v>9214</v>
      </c>
      <c r="C472" t="s">
        <v>3896</v>
      </c>
      <c r="D472" t="s">
        <v>1153</v>
      </c>
      <c r="E472" t="s">
        <v>3985</v>
      </c>
      <c r="F472" t="s">
        <v>1152</v>
      </c>
      <c r="G472" t="s">
        <v>6200</v>
      </c>
      <c r="H472" t="s">
        <v>1129</v>
      </c>
      <c r="I472" t="s">
        <v>1153</v>
      </c>
    </row>
    <row r="473" spans="1:9">
      <c r="A473" t="s">
        <v>4570</v>
      </c>
      <c r="B473">
        <v>9215</v>
      </c>
      <c r="C473" t="s">
        <v>3896</v>
      </c>
      <c r="D473" t="s">
        <v>1155</v>
      </c>
      <c r="E473" t="s">
        <v>3985</v>
      </c>
      <c r="F473" t="s">
        <v>1154</v>
      </c>
      <c r="G473" t="s">
        <v>6201</v>
      </c>
      <c r="H473" t="s">
        <v>1129</v>
      </c>
      <c r="I473" t="s">
        <v>1155</v>
      </c>
    </row>
    <row r="474" spans="1:9">
      <c r="A474" t="s">
        <v>4618</v>
      </c>
      <c r="B474">
        <v>9216</v>
      </c>
      <c r="C474" t="s">
        <v>3896</v>
      </c>
      <c r="D474" t="s">
        <v>1157</v>
      </c>
      <c r="E474" t="s">
        <v>3985</v>
      </c>
      <c r="F474" t="s">
        <v>1156</v>
      </c>
      <c r="G474" t="s">
        <v>6202</v>
      </c>
      <c r="H474" t="s">
        <v>1129</v>
      </c>
      <c r="I474" t="s">
        <v>1157</v>
      </c>
    </row>
    <row r="475" spans="1:9">
      <c r="A475" t="s">
        <v>4666</v>
      </c>
      <c r="B475">
        <v>9301</v>
      </c>
      <c r="C475" t="s">
        <v>3896</v>
      </c>
      <c r="D475" t="s">
        <v>1159</v>
      </c>
      <c r="E475" t="s">
        <v>3985</v>
      </c>
      <c r="F475" t="s">
        <v>1158</v>
      </c>
      <c r="G475" t="s">
        <v>6203</v>
      </c>
      <c r="H475" t="s">
        <v>1129</v>
      </c>
      <c r="I475" t="s">
        <v>1159</v>
      </c>
    </row>
    <row r="476" spans="1:9">
      <c r="A476" t="s">
        <v>4714</v>
      </c>
      <c r="B476">
        <v>9342</v>
      </c>
      <c r="C476" t="s">
        <v>3896</v>
      </c>
      <c r="D476" t="s">
        <v>1161</v>
      </c>
      <c r="E476" t="s">
        <v>3985</v>
      </c>
      <c r="F476" t="s">
        <v>1160</v>
      </c>
      <c r="G476" t="s">
        <v>6204</v>
      </c>
      <c r="H476" t="s">
        <v>1129</v>
      </c>
      <c r="I476" t="s">
        <v>1161</v>
      </c>
    </row>
    <row r="477" spans="1:9">
      <c r="A477" t="s">
        <v>4761</v>
      </c>
      <c r="B477">
        <v>9343</v>
      </c>
      <c r="C477" t="s">
        <v>3896</v>
      </c>
      <c r="D477" t="s">
        <v>1163</v>
      </c>
      <c r="E477" t="s">
        <v>3985</v>
      </c>
      <c r="F477" t="s">
        <v>1162</v>
      </c>
      <c r="G477" t="s">
        <v>6205</v>
      </c>
      <c r="H477" t="s">
        <v>1129</v>
      </c>
      <c r="I477" t="s">
        <v>1163</v>
      </c>
    </row>
    <row r="478" spans="1:9">
      <c r="A478" t="s">
        <v>4808</v>
      </c>
      <c r="B478">
        <v>9344</v>
      </c>
      <c r="C478" t="s">
        <v>3896</v>
      </c>
      <c r="D478" t="s">
        <v>1165</v>
      </c>
      <c r="E478" t="s">
        <v>3985</v>
      </c>
      <c r="F478" t="s">
        <v>1164</v>
      </c>
      <c r="G478" t="s">
        <v>6206</v>
      </c>
      <c r="H478" t="s">
        <v>1129</v>
      </c>
      <c r="I478" t="s">
        <v>1165</v>
      </c>
    </row>
    <row r="479" spans="1:9">
      <c r="A479" t="s">
        <v>4853</v>
      </c>
      <c r="B479">
        <v>9345</v>
      </c>
      <c r="C479" t="s">
        <v>3896</v>
      </c>
      <c r="D479" t="s">
        <v>1167</v>
      </c>
      <c r="E479" t="s">
        <v>3985</v>
      </c>
      <c r="F479" t="s">
        <v>1166</v>
      </c>
      <c r="G479" t="s">
        <v>6207</v>
      </c>
      <c r="H479" t="s">
        <v>1129</v>
      </c>
      <c r="I479" t="s">
        <v>1167</v>
      </c>
    </row>
    <row r="480" spans="1:9">
      <c r="A480" t="s">
        <v>4897</v>
      </c>
      <c r="B480">
        <v>9361</v>
      </c>
      <c r="C480" t="s">
        <v>3896</v>
      </c>
      <c r="D480" t="s">
        <v>1169</v>
      </c>
      <c r="E480" t="s">
        <v>3985</v>
      </c>
      <c r="F480" t="s">
        <v>1168</v>
      </c>
      <c r="G480" t="s">
        <v>6208</v>
      </c>
      <c r="H480" t="s">
        <v>1129</v>
      </c>
      <c r="I480" t="s">
        <v>1169</v>
      </c>
    </row>
    <row r="481" spans="1:9">
      <c r="A481" t="s">
        <v>4936</v>
      </c>
      <c r="B481">
        <v>9364</v>
      </c>
      <c r="C481" t="s">
        <v>3896</v>
      </c>
      <c r="D481" t="s">
        <v>1171</v>
      </c>
      <c r="E481" t="s">
        <v>3985</v>
      </c>
      <c r="F481" t="s">
        <v>1170</v>
      </c>
      <c r="G481" t="s">
        <v>6209</v>
      </c>
      <c r="H481" t="s">
        <v>1129</v>
      </c>
      <c r="I481" t="s">
        <v>1171</v>
      </c>
    </row>
    <row r="482" spans="1:9">
      <c r="A482" t="s">
        <v>4973</v>
      </c>
      <c r="B482">
        <v>9384</v>
      </c>
      <c r="C482" t="s">
        <v>3896</v>
      </c>
      <c r="D482" t="s">
        <v>1173</v>
      </c>
      <c r="E482" t="s">
        <v>3985</v>
      </c>
      <c r="F482" t="s">
        <v>1172</v>
      </c>
      <c r="G482" t="s">
        <v>6210</v>
      </c>
      <c r="H482" t="s">
        <v>1129</v>
      </c>
      <c r="I482" t="s">
        <v>1173</v>
      </c>
    </row>
    <row r="483" spans="1:9">
      <c r="A483" t="s">
        <v>5009</v>
      </c>
      <c r="B483">
        <v>9386</v>
      </c>
      <c r="C483" t="s">
        <v>3896</v>
      </c>
      <c r="D483" t="s">
        <v>1175</v>
      </c>
      <c r="E483" t="s">
        <v>3985</v>
      </c>
      <c r="F483" t="s">
        <v>1174</v>
      </c>
      <c r="G483" t="s">
        <v>6211</v>
      </c>
      <c r="H483" t="s">
        <v>1129</v>
      </c>
      <c r="I483" t="s">
        <v>1175</v>
      </c>
    </row>
    <row r="484" spans="1:9">
      <c r="A484" t="s">
        <v>5045</v>
      </c>
      <c r="B484">
        <v>9407</v>
      </c>
      <c r="C484" t="s">
        <v>3896</v>
      </c>
      <c r="D484" t="s">
        <v>1177</v>
      </c>
      <c r="E484" t="s">
        <v>3985</v>
      </c>
      <c r="F484" t="s">
        <v>1176</v>
      </c>
      <c r="G484" t="s">
        <v>6212</v>
      </c>
      <c r="H484" t="s">
        <v>1129</v>
      </c>
      <c r="I484" t="s">
        <v>1177</v>
      </c>
    </row>
    <row r="485" spans="1:9">
      <c r="A485" t="s">
        <v>5080</v>
      </c>
      <c r="B485">
        <v>9411</v>
      </c>
      <c r="C485" t="s">
        <v>3896</v>
      </c>
      <c r="D485" t="s">
        <v>1179</v>
      </c>
      <c r="E485" t="s">
        <v>3985</v>
      </c>
      <c r="F485" t="s">
        <v>1178</v>
      </c>
      <c r="G485" t="s">
        <v>6213</v>
      </c>
      <c r="H485" t="s">
        <v>1129</v>
      </c>
      <c r="I485" t="s">
        <v>1179</v>
      </c>
    </row>
    <row r="486" spans="1:9">
      <c r="A486" t="s">
        <v>3946</v>
      </c>
      <c r="B486">
        <v>10000</v>
      </c>
      <c r="C486" t="s">
        <v>3897</v>
      </c>
      <c r="D486" t="s">
        <v>1181</v>
      </c>
      <c r="E486" t="s">
        <v>3936</v>
      </c>
      <c r="F486" t="s">
        <v>1180</v>
      </c>
      <c r="G486" t="s">
        <v>6214</v>
      </c>
      <c r="H486" t="s">
        <v>1181</v>
      </c>
    </row>
    <row r="487" spans="1:9">
      <c r="A487" t="s">
        <v>3995</v>
      </c>
      <c r="B487">
        <v>10201</v>
      </c>
      <c r="C487" t="s">
        <v>3897</v>
      </c>
      <c r="D487" t="s">
        <v>1183</v>
      </c>
      <c r="E487" t="s">
        <v>3985</v>
      </c>
      <c r="F487" t="s">
        <v>1182</v>
      </c>
      <c r="G487" t="s">
        <v>6215</v>
      </c>
      <c r="H487" t="s">
        <v>1181</v>
      </c>
      <c r="I487" t="s">
        <v>1183</v>
      </c>
    </row>
    <row r="488" spans="1:9">
      <c r="A488" t="s">
        <v>4043</v>
      </c>
      <c r="B488">
        <v>10202</v>
      </c>
      <c r="C488" t="s">
        <v>3897</v>
      </c>
      <c r="D488" t="s">
        <v>1185</v>
      </c>
      <c r="E488" t="s">
        <v>3985</v>
      </c>
      <c r="F488" t="s">
        <v>1184</v>
      </c>
      <c r="G488" t="s">
        <v>6216</v>
      </c>
      <c r="H488" t="s">
        <v>1181</v>
      </c>
      <c r="I488" t="s">
        <v>1185</v>
      </c>
    </row>
    <row r="489" spans="1:9">
      <c r="A489" t="s">
        <v>4091</v>
      </c>
      <c r="B489">
        <v>10203</v>
      </c>
      <c r="C489" t="s">
        <v>3897</v>
      </c>
      <c r="D489" t="s">
        <v>1187</v>
      </c>
      <c r="E489" t="s">
        <v>3985</v>
      </c>
      <c r="F489" t="s">
        <v>1186</v>
      </c>
      <c r="G489" t="s">
        <v>6217</v>
      </c>
      <c r="H489" t="s">
        <v>1181</v>
      </c>
      <c r="I489" t="s">
        <v>1187</v>
      </c>
    </row>
    <row r="490" spans="1:9">
      <c r="A490" t="s">
        <v>4139</v>
      </c>
      <c r="B490">
        <v>10204</v>
      </c>
      <c r="C490" t="s">
        <v>3897</v>
      </c>
      <c r="D490" t="s">
        <v>1189</v>
      </c>
      <c r="E490" t="s">
        <v>3985</v>
      </c>
      <c r="F490" t="s">
        <v>1188</v>
      </c>
      <c r="G490" t="s">
        <v>6218</v>
      </c>
      <c r="H490" t="s">
        <v>1181</v>
      </c>
      <c r="I490" t="s">
        <v>1189</v>
      </c>
    </row>
    <row r="491" spans="1:9">
      <c r="A491" t="s">
        <v>4187</v>
      </c>
      <c r="B491">
        <v>10205</v>
      </c>
      <c r="C491" t="s">
        <v>3897</v>
      </c>
      <c r="D491" t="s">
        <v>1191</v>
      </c>
      <c r="E491" t="s">
        <v>3985</v>
      </c>
      <c r="F491" t="s">
        <v>1190</v>
      </c>
      <c r="G491" t="s">
        <v>6219</v>
      </c>
      <c r="H491" t="s">
        <v>1181</v>
      </c>
      <c r="I491" t="s">
        <v>1191</v>
      </c>
    </row>
    <row r="492" spans="1:9">
      <c r="A492" t="s">
        <v>4235</v>
      </c>
      <c r="B492">
        <v>10206</v>
      </c>
      <c r="C492" t="s">
        <v>3897</v>
      </c>
      <c r="D492" t="s">
        <v>1193</v>
      </c>
      <c r="E492" t="s">
        <v>3985</v>
      </c>
      <c r="F492" t="s">
        <v>1192</v>
      </c>
      <c r="G492" t="s">
        <v>6220</v>
      </c>
      <c r="H492" t="s">
        <v>1181</v>
      </c>
      <c r="I492" t="s">
        <v>1193</v>
      </c>
    </row>
    <row r="493" spans="1:9">
      <c r="A493" t="s">
        <v>4283</v>
      </c>
      <c r="B493">
        <v>10207</v>
      </c>
      <c r="C493" t="s">
        <v>3897</v>
      </c>
      <c r="D493" t="s">
        <v>1195</v>
      </c>
      <c r="E493" t="s">
        <v>3985</v>
      </c>
      <c r="F493" t="s">
        <v>1194</v>
      </c>
      <c r="G493" t="s">
        <v>6221</v>
      </c>
      <c r="H493" t="s">
        <v>1181</v>
      </c>
      <c r="I493" t="s">
        <v>1195</v>
      </c>
    </row>
    <row r="494" spans="1:9">
      <c r="A494" t="s">
        <v>4331</v>
      </c>
      <c r="B494">
        <v>10208</v>
      </c>
      <c r="C494" t="s">
        <v>3897</v>
      </c>
      <c r="D494" t="s">
        <v>1197</v>
      </c>
      <c r="E494" t="s">
        <v>3985</v>
      </c>
      <c r="F494" t="s">
        <v>1196</v>
      </c>
      <c r="G494" t="s">
        <v>6222</v>
      </c>
      <c r="H494" t="s">
        <v>1181</v>
      </c>
      <c r="I494" t="s">
        <v>1197</v>
      </c>
    </row>
    <row r="495" spans="1:9">
      <c r="A495" t="s">
        <v>4379</v>
      </c>
      <c r="B495">
        <v>10209</v>
      </c>
      <c r="C495" t="s">
        <v>3897</v>
      </c>
      <c r="D495" t="s">
        <v>1199</v>
      </c>
      <c r="E495" t="s">
        <v>3985</v>
      </c>
      <c r="F495" t="s">
        <v>1198</v>
      </c>
      <c r="G495" t="s">
        <v>6223</v>
      </c>
      <c r="H495" t="s">
        <v>1181</v>
      </c>
      <c r="I495" t="s">
        <v>1199</v>
      </c>
    </row>
    <row r="496" spans="1:9">
      <c r="A496" t="s">
        <v>4427</v>
      </c>
      <c r="B496">
        <v>10210</v>
      </c>
      <c r="C496" t="s">
        <v>3897</v>
      </c>
      <c r="D496" t="s">
        <v>1201</v>
      </c>
      <c r="E496" t="s">
        <v>3985</v>
      </c>
      <c r="F496" t="s">
        <v>1200</v>
      </c>
      <c r="G496" t="s">
        <v>6224</v>
      </c>
      <c r="H496" t="s">
        <v>1181</v>
      </c>
      <c r="I496" t="s">
        <v>1201</v>
      </c>
    </row>
    <row r="497" spans="1:9">
      <c r="A497" t="s">
        <v>4475</v>
      </c>
      <c r="B497">
        <v>10211</v>
      </c>
      <c r="C497" t="s">
        <v>3897</v>
      </c>
      <c r="D497" t="s">
        <v>1203</v>
      </c>
      <c r="E497" t="s">
        <v>3985</v>
      </c>
      <c r="F497" t="s">
        <v>1202</v>
      </c>
      <c r="G497" t="s">
        <v>6225</v>
      </c>
      <c r="H497" t="s">
        <v>1181</v>
      </c>
      <c r="I497" t="s">
        <v>1203</v>
      </c>
    </row>
    <row r="498" spans="1:9">
      <c r="A498" t="s">
        <v>4523</v>
      </c>
      <c r="B498">
        <v>10212</v>
      </c>
      <c r="C498" t="s">
        <v>3897</v>
      </c>
      <c r="D498" t="s">
        <v>1205</v>
      </c>
      <c r="E498" t="s">
        <v>3985</v>
      </c>
      <c r="F498" t="s">
        <v>1204</v>
      </c>
      <c r="G498" t="s">
        <v>6226</v>
      </c>
      <c r="H498" t="s">
        <v>1181</v>
      </c>
      <c r="I498" t="s">
        <v>1205</v>
      </c>
    </row>
    <row r="499" spans="1:9">
      <c r="A499" t="s">
        <v>4571</v>
      </c>
      <c r="B499">
        <v>10344</v>
      </c>
      <c r="C499" t="s">
        <v>3897</v>
      </c>
      <c r="D499" t="s">
        <v>1207</v>
      </c>
      <c r="E499" t="s">
        <v>3985</v>
      </c>
      <c r="F499" t="s">
        <v>1206</v>
      </c>
      <c r="G499" t="s">
        <v>6227</v>
      </c>
      <c r="H499" t="s">
        <v>1181</v>
      </c>
      <c r="I499" t="s">
        <v>1207</v>
      </c>
    </row>
    <row r="500" spans="1:9">
      <c r="A500" t="s">
        <v>4619</v>
      </c>
      <c r="B500">
        <v>10345</v>
      </c>
      <c r="C500" t="s">
        <v>3897</v>
      </c>
      <c r="D500" t="s">
        <v>1209</v>
      </c>
      <c r="E500" t="s">
        <v>3985</v>
      </c>
      <c r="F500" t="s">
        <v>1208</v>
      </c>
      <c r="G500" t="s">
        <v>6228</v>
      </c>
      <c r="H500" t="s">
        <v>1181</v>
      </c>
      <c r="I500" t="s">
        <v>1209</v>
      </c>
    </row>
    <row r="501" spans="1:9">
      <c r="A501" t="s">
        <v>4667</v>
      </c>
      <c r="B501">
        <v>10366</v>
      </c>
      <c r="C501" t="s">
        <v>3897</v>
      </c>
      <c r="D501" t="s">
        <v>1211</v>
      </c>
      <c r="E501" t="s">
        <v>3985</v>
      </c>
      <c r="F501" t="s">
        <v>1210</v>
      </c>
      <c r="G501" t="s">
        <v>6229</v>
      </c>
      <c r="H501" t="s">
        <v>1181</v>
      </c>
      <c r="I501" t="s">
        <v>1211</v>
      </c>
    </row>
    <row r="502" spans="1:9">
      <c r="A502" t="s">
        <v>4715</v>
      </c>
      <c r="B502">
        <v>10367</v>
      </c>
      <c r="C502" t="s">
        <v>3897</v>
      </c>
      <c r="D502" t="s">
        <v>1213</v>
      </c>
      <c r="E502" t="s">
        <v>3985</v>
      </c>
      <c r="F502" t="s">
        <v>1212</v>
      </c>
      <c r="G502" t="s">
        <v>6230</v>
      </c>
      <c r="H502" t="s">
        <v>1181</v>
      </c>
      <c r="I502" t="s">
        <v>1213</v>
      </c>
    </row>
    <row r="503" spans="1:9">
      <c r="A503" t="s">
        <v>4762</v>
      </c>
      <c r="B503">
        <v>10382</v>
      </c>
      <c r="C503" t="s">
        <v>3897</v>
      </c>
      <c r="D503" t="s">
        <v>1215</v>
      </c>
      <c r="E503" t="s">
        <v>3985</v>
      </c>
      <c r="F503" t="s">
        <v>1214</v>
      </c>
      <c r="G503" t="s">
        <v>6231</v>
      </c>
      <c r="H503" t="s">
        <v>1181</v>
      </c>
      <c r="I503" t="s">
        <v>1215</v>
      </c>
    </row>
    <row r="504" spans="1:9">
      <c r="A504" t="s">
        <v>4809</v>
      </c>
      <c r="B504">
        <v>10383</v>
      </c>
      <c r="C504" t="s">
        <v>3897</v>
      </c>
      <c r="D504" t="s">
        <v>1217</v>
      </c>
      <c r="E504" t="s">
        <v>3985</v>
      </c>
      <c r="F504" t="s">
        <v>1216</v>
      </c>
      <c r="G504" t="s">
        <v>6232</v>
      </c>
      <c r="H504" t="s">
        <v>1181</v>
      </c>
      <c r="I504" t="s">
        <v>1217</v>
      </c>
    </row>
    <row r="505" spans="1:9">
      <c r="A505" t="s">
        <v>4854</v>
      </c>
      <c r="B505">
        <v>10384</v>
      </c>
      <c r="C505" t="s">
        <v>3897</v>
      </c>
      <c r="D505" t="s">
        <v>1219</v>
      </c>
      <c r="E505" t="s">
        <v>3985</v>
      </c>
      <c r="F505" t="s">
        <v>1218</v>
      </c>
      <c r="G505" t="s">
        <v>6233</v>
      </c>
      <c r="H505" t="s">
        <v>1181</v>
      </c>
      <c r="I505" t="s">
        <v>1219</v>
      </c>
    </row>
    <row r="506" spans="1:9">
      <c r="A506" t="s">
        <v>4898</v>
      </c>
      <c r="B506">
        <v>10421</v>
      </c>
      <c r="C506" t="s">
        <v>3897</v>
      </c>
      <c r="D506" t="s">
        <v>1221</v>
      </c>
      <c r="E506" t="s">
        <v>3985</v>
      </c>
      <c r="F506" t="s">
        <v>1220</v>
      </c>
      <c r="G506" t="s">
        <v>6234</v>
      </c>
      <c r="H506" t="s">
        <v>1181</v>
      </c>
      <c r="I506" t="s">
        <v>1221</v>
      </c>
    </row>
    <row r="507" spans="1:9">
      <c r="A507" t="s">
        <v>4937</v>
      </c>
      <c r="B507">
        <v>10424</v>
      </c>
      <c r="C507" t="s">
        <v>3897</v>
      </c>
      <c r="D507" t="s">
        <v>1223</v>
      </c>
      <c r="E507" t="s">
        <v>3985</v>
      </c>
      <c r="F507" t="s">
        <v>1222</v>
      </c>
      <c r="G507" t="s">
        <v>6235</v>
      </c>
      <c r="H507" t="s">
        <v>1181</v>
      </c>
      <c r="I507" t="s">
        <v>1223</v>
      </c>
    </row>
    <row r="508" spans="1:9">
      <c r="A508" t="s">
        <v>4974</v>
      </c>
      <c r="B508">
        <v>10425</v>
      </c>
      <c r="C508" t="s">
        <v>3897</v>
      </c>
      <c r="D508" t="s">
        <v>1225</v>
      </c>
      <c r="E508" t="s">
        <v>3985</v>
      </c>
      <c r="F508" t="s">
        <v>1224</v>
      </c>
      <c r="G508" t="s">
        <v>6236</v>
      </c>
      <c r="H508" t="s">
        <v>1181</v>
      </c>
      <c r="I508" t="s">
        <v>1225</v>
      </c>
    </row>
    <row r="509" spans="1:9">
      <c r="A509" t="s">
        <v>5010</v>
      </c>
      <c r="B509">
        <v>10426</v>
      </c>
      <c r="C509" t="s">
        <v>3897</v>
      </c>
      <c r="D509" t="s">
        <v>1227</v>
      </c>
      <c r="E509" t="s">
        <v>3985</v>
      </c>
      <c r="F509" t="s">
        <v>1226</v>
      </c>
      <c r="G509" t="s">
        <v>6237</v>
      </c>
      <c r="H509" t="s">
        <v>1181</v>
      </c>
      <c r="I509" t="s">
        <v>1227</v>
      </c>
    </row>
    <row r="510" spans="1:9">
      <c r="A510" t="s">
        <v>5046</v>
      </c>
      <c r="B510">
        <v>10428</v>
      </c>
      <c r="C510" t="s">
        <v>3897</v>
      </c>
      <c r="D510" t="s">
        <v>1229</v>
      </c>
      <c r="E510" t="s">
        <v>3985</v>
      </c>
      <c r="F510" t="s">
        <v>1228</v>
      </c>
      <c r="G510" t="s">
        <v>6238</v>
      </c>
      <c r="H510" t="s">
        <v>1181</v>
      </c>
      <c r="I510" t="s">
        <v>1229</v>
      </c>
    </row>
    <row r="511" spans="1:9">
      <c r="A511" t="s">
        <v>5081</v>
      </c>
      <c r="B511">
        <v>10429</v>
      </c>
      <c r="C511" t="s">
        <v>3897</v>
      </c>
      <c r="D511" t="s">
        <v>1231</v>
      </c>
      <c r="E511" t="s">
        <v>3985</v>
      </c>
      <c r="F511" t="s">
        <v>1230</v>
      </c>
      <c r="G511" t="s">
        <v>6239</v>
      </c>
      <c r="H511" t="s">
        <v>1181</v>
      </c>
      <c r="I511" t="s">
        <v>1231</v>
      </c>
    </row>
    <row r="512" spans="1:9">
      <c r="A512" t="s">
        <v>5113</v>
      </c>
      <c r="B512">
        <v>10443</v>
      </c>
      <c r="C512" t="s">
        <v>3897</v>
      </c>
      <c r="D512" t="s">
        <v>1233</v>
      </c>
      <c r="E512" t="s">
        <v>3985</v>
      </c>
      <c r="F512" t="s">
        <v>1232</v>
      </c>
      <c r="G512" t="s">
        <v>6240</v>
      </c>
      <c r="H512" t="s">
        <v>1181</v>
      </c>
      <c r="I512" t="s">
        <v>1233</v>
      </c>
    </row>
    <row r="513" spans="1:9">
      <c r="A513" t="s">
        <v>5145</v>
      </c>
      <c r="B513">
        <v>10444</v>
      </c>
      <c r="C513" t="s">
        <v>3897</v>
      </c>
      <c r="D513" t="s">
        <v>1235</v>
      </c>
      <c r="E513" t="s">
        <v>3985</v>
      </c>
      <c r="F513" t="s">
        <v>1234</v>
      </c>
      <c r="G513" t="s">
        <v>6241</v>
      </c>
      <c r="H513" t="s">
        <v>1181</v>
      </c>
      <c r="I513" t="s">
        <v>1235</v>
      </c>
    </row>
    <row r="514" spans="1:9">
      <c r="A514" t="s">
        <v>5175</v>
      </c>
      <c r="B514">
        <v>10448</v>
      </c>
      <c r="C514" t="s">
        <v>3897</v>
      </c>
      <c r="D514" t="s">
        <v>985</v>
      </c>
      <c r="E514" t="s">
        <v>3985</v>
      </c>
      <c r="F514" t="s">
        <v>1236</v>
      </c>
      <c r="G514" t="s">
        <v>6242</v>
      </c>
      <c r="H514" t="s">
        <v>1181</v>
      </c>
      <c r="I514" t="s">
        <v>985</v>
      </c>
    </row>
    <row r="515" spans="1:9">
      <c r="A515" t="s">
        <v>5203</v>
      </c>
      <c r="B515">
        <v>10449</v>
      </c>
      <c r="C515" t="s">
        <v>3897</v>
      </c>
      <c r="D515" t="s">
        <v>1238</v>
      </c>
      <c r="E515" t="s">
        <v>3985</v>
      </c>
      <c r="F515" t="s">
        <v>1237</v>
      </c>
      <c r="G515" t="s">
        <v>6243</v>
      </c>
      <c r="H515" t="s">
        <v>1181</v>
      </c>
      <c r="I515" t="s">
        <v>1238</v>
      </c>
    </row>
    <row r="516" spans="1:9">
      <c r="A516" t="s">
        <v>5231</v>
      </c>
      <c r="B516">
        <v>10464</v>
      </c>
      <c r="C516" t="s">
        <v>3897</v>
      </c>
      <c r="D516" t="s">
        <v>1240</v>
      </c>
      <c r="E516" t="s">
        <v>3985</v>
      </c>
      <c r="F516" t="s">
        <v>1239</v>
      </c>
      <c r="G516" t="s">
        <v>6244</v>
      </c>
      <c r="H516" t="s">
        <v>1181</v>
      </c>
      <c r="I516" t="s">
        <v>1240</v>
      </c>
    </row>
    <row r="517" spans="1:9">
      <c r="A517" t="s">
        <v>5258</v>
      </c>
      <c r="B517">
        <v>10521</v>
      </c>
      <c r="C517" t="s">
        <v>3897</v>
      </c>
      <c r="D517" t="s">
        <v>1242</v>
      </c>
      <c r="E517" t="s">
        <v>3985</v>
      </c>
      <c r="F517" t="s">
        <v>1241</v>
      </c>
      <c r="G517" t="s">
        <v>6245</v>
      </c>
      <c r="H517" t="s">
        <v>1181</v>
      </c>
      <c r="I517" t="s">
        <v>1242</v>
      </c>
    </row>
    <row r="518" spans="1:9">
      <c r="A518" t="s">
        <v>5283</v>
      </c>
      <c r="B518">
        <v>10522</v>
      </c>
      <c r="C518" t="s">
        <v>3897</v>
      </c>
      <c r="D518" t="s">
        <v>1244</v>
      </c>
      <c r="E518" t="s">
        <v>3985</v>
      </c>
      <c r="F518" t="s">
        <v>1243</v>
      </c>
      <c r="G518" t="s">
        <v>6246</v>
      </c>
      <c r="H518" t="s">
        <v>1181</v>
      </c>
      <c r="I518" t="s">
        <v>1244</v>
      </c>
    </row>
    <row r="519" spans="1:9">
      <c r="A519" t="s">
        <v>5308</v>
      </c>
      <c r="B519">
        <v>10523</v>
      </c>
      <c r="C519" t="s">
        <v>3897</v>
      </c>
      <c r="D519" t="s">
        <v>1246</v>
      </c>
      <c r="E519" t="s">
        <v>3985</v>
      </c>
      <c r="F519" t="s">
        <v>1245</v>
      </c>
      <c r="G519" t="s">
        <v>6247</v>
      </c>
      <c r="H519" t="s">
        <v>1181</v>
      </c>
      <c r="I519" t="s">
        <v>1246</v>
      </c>
    </row>
    <row r="520" spans="1:9">
      <c r="A520" t="s">
        <v>5332</v>
      </c>
      <c r="B520">
        <v>10524</v>
      </c>
      <c r="C520" t="s">
        <v>3897</v>
      </c>
      <c r="D520" t="s">
        <v>1248</v>
      </c>
      <c r="E520" t="s">
        <v>3985</v>
      </c>
      <c r="F520" t="s">
        <v>1247</v>
      </c>
      <c r="G520" t="s">
        <v>6248</v>
      </c>
      <c r="H520" t="s">
        <v>1181</v>
      </c>
      <c r="I520" t="s">
        <v>1248</v>
      </c>
    </row>
    <row r="521" spans="1:9">
      <c r="A521" t="s">
        <v>5355</v>
      </c>
      <c r="B521">
        <v>10525</v>
      </c>
      <c r="C521" t="s">
        <v>3897</v>
      </c>
      <c r="D521" t="s">
        <v>1250</v>
      </c>
      <c r="E521" t="s">
        <v>3985</v>
      </c>
      <c r="F521" t="s">
        <v>1249</v>
      </c>
      <c r="G521" t="s">
        <v>6249</v>
      </c>
      <c r="H521" t="s">
        <v>1181</v>
      </c>
      <c r="I521" t="s">
        <v>1250</v>
      </c>
    </row>
    <row r="522" spans="1:9">
      <c r="A522" t="s">
        <v>3947</v>
      </c>
      <c r="B522">
        <v>11000</v>
      </c>
      <c r="C522" t="s">
        <v>3898</v>
      </c>
      <c r="D522" t="s">
        <v>1252</v>
      </c>
      <c r="E522" t="s">
        <v>3936</v>
      </c>
      <c r="F522" t="s">
        <v>1251</v>
      </c>
      <c r="G522" t="s">
        <v>6250</v>
      </c>
      <c r="H522" t="s">
        <v>1252</v>
      </c>
    </row>
    <row r="523" spans="1:9">
      <c r="A523" t="s">
        <v>3996</v>
      </c>
      <c r="B523">
        <v>11100</v>
      </c>
      <c r="C523" t="s">
        <v>3898</v>
      </c>
      <c r="D523" t="s">
        <v>1254</v>
      </c>
      <c r="E523" t="s">
        <v>3985</v>
      </c>
      <c r="F523" t="s">
        <v>1253</v>
      </c>
      <c r="G523" t="s">
        <v>6251</v>
      </c>
      <c r="H523" t="s">
        <v>1252</v>
      </c>
      <c r="I523" t="s">
        <v>1254</v>
      </c>
    </row>
    <row r="524" spans="1:9">
      <c r="A524" t="s">
        <v>4044</v>
      </c>
      <c r="B524">
        <v>11201</v>
      </c>
      <c r="C524" t="s">
        <v>3898</v>
      </c>
      <c r="D524" t="s">
        <v>1256</v>
      </c>
      <c r="E524" t="s">
        <v>3985</v>
      </c>
      <c r="F524" t="s">
        <v>1255</v>
      </c>
      <c r="G524" t="s">
        <v>6252</v>
      </c>
      <c r="H524" t="s">
        <v>1252</v>
      </c>
      <c r="I524" t="s">
        <v>1256</v>
      </c>
    </row>
    <row r="525" spans="1:9">
      <c r="A525" t="s">
        <v>4092</v>
      </c>
      <c r="B525">
        <v>11202</v>
      </c>
      <c r="C525" t="s">
        <v>3898</v>
      </c>
      <c r="D525" t="s">
        <v>1258</v>
      </c>
      <c r="E525" t="s">
        <v>3985</v>
      </c>
      <c r="F525" t="s">
        <v>1257</v>
      </c>
      <c r="G525" t="s">
        <v>6253</v>
      </c>
      <c r="H525" t="s">
        <v>1252</v>
      </c>
      <c r="I525" t="s">
        <v>1258</v>
      </c>
    </row>
    <row r="526" spans="1:9">
      <c r="A526" t="s">
        <v>4140</v>
      </c>
      <c r="B526">
        <v>11203</v>
      </c>
      <c r="C526" t="s">
        <v>3898</v>
      </c>
      <c r="D526" t="s">
        <v>1260</v>
      </c>
      <c r="E526" t="s">
        <v>3985</v>
      </c>
      <c r="F526" t="s">
        <v>1259</v>
      </c>
      <c r="G526" t="s">
        <v>6254</v>
      </c>
      <c r="H526" t="s">
        <v>1252</v>
      </c>
      <c r="I526" t="s">
        <v>1260</v>
      </c>
    </row>
    <row r="527" spans="1:9">
      <c r="A527" t="s">
        <v>4188</v>
      </c>
      <c r="B527">
        <v>11206</v>
      </c>
      <c r="C527" t="s">
        <v>3898</v>
      </c>
      <c r="D527" t="s">
        <v>1262</v>
      </c>
      <c r="E527" t="s">
        <v>3985</v>
      </c>
      <c r="F527" t="s">
        <v>1261</v>
      </c>
      <c r="G527" t="s">
        <v>6255</v>
      </c>
      <c r="H527" t="s">
        <v>1252</v>
      </c>
      <c r="I527" t="s">
        <v>1262</v>
      </c>
    </row>
    <row r="528" spans="1:9">
      <c r="A528" t="s">
        <v>4236</v>
      </c>
      <c r="B528">
        <v>11207</v>
      </c>
      <c r="C528" t="s">
        <v>3898</v>
      </c>
      <c r="D528" t="s">
        <v>1264</v>
      </c>
      <c r="E528" t="s">
        <v>3985</v>
      </c>
      <c r="F528" t="s">
        <v>1263</v>
      </c>
      <c r="G528" t="s">
        <v>6256</v>
      </c>
      <c r="H528" t="s">
        <v>1252</v>
      </c>
      <c r="I528" t="s">
        <v>1264</v>
      </c>
    </row>
    <row r="529" spans="1:9">
      <c r="A529" t="s">
        <v>4284</v>
      </c>
      <c r="B529">
        <v>11208</v>
      </c>
      <c r="C529" t="s">
        <v>3898</v>
      </c>
      <c r="D529" t="s">
        <v>1266</v>
      </c>
      <c r="E529" t="s">
        <v>3985</v>
      </c>
      <c r="F529" t="s">
        <v>1265</v>
      </c>
      <c r="G529" t="s">
        <v>6257</v>
      </c>
      <c r="H529" t="s">
        <v>1252</v>
      </c>
      <c r="I529" t="s">
        <v>1266</v>
      </c>
    </row>
    <row r="530" spans="1:9">
      <c r="A530" t="s">
        <v>4332</v>
      </c>
      <c r="B530">
        <v>11209</v>
      </c>
      <c r="C530" t="s">
        <v>3898</v>
      </c>
      <c r="D530" t="s">
        <v>1268</v>
      </c>
      <c r="E530" t="s">
        <v>3985</v>
      </c>
      <c r="F530" t="s">
        <v>1267</v>
      </c>
      <c r="G530" t="s">
        <v>6258</v>
      </c>
      <c r="H530" t="s">
        <v>1252</v>
      </c>
      <c r="I530" t="s">
        <v>1268</v>
      </c>
    </row>
    <row r="531" spans="1:9">
      <c r="A531" t="s">
        <v>4380</v>
      </c>
      <c r="B531">
        <v>11210</v>
      </c>
      <c r="C531" t="s">
        <v>3898</v>
      </c>
      <c r="D531" t="s">
        <v>1270</v>
      </c>
      <c r="E531" t="s">
        <v>3985</v>
      </c>
      <c r="F531" t="s">
        <v>1269</v>
      </c>
      <c r="G531" t="s">
        <v>6259</v>
      </c>
      <c r="H531" t="s">
        <v>1252</v>
      </c>
      <c r="I531" t="s">
        <v>1270</v>
      </c>
    </row>
    <row r="532" spans="1:9">
      <c r="A532" t="s">
        <v>4428</v>
      </c>
      <c r="B532">
        <v>11211</v>
      </c>
      <c r="C532" t="s">
        <v>3898</v>
      </c>
      <c r="D532" t="s">
        <v>1272</v>
      </c>
      <c r="E532" t="s">
        <v>3985</v>
      </c>
      <c r="F532" t="s">
        <v>1271</v>
      </c>
      <c r="G532" t="s">
        <v>6260</v>
      </c>
      <c r="H532" t="s">
        <v>1252</v>
      </c>
      <c r="I532" t="s">
        <v>1272</v>
      </c>
    </row>
    <row r="533" spans="1:9">
      <c r="A533" t="s">
        <v>4476</v>
      </c>
      <c r="B533">
        <v>11212</v>
      </c>
      <c r="C533" t="s">
        <v>3898</v>
      </c>
      <c r="D533" t="s">
        <v>1274</v>
      </c>
      <c r="E533" t="s">
        <v>3985</v>
      </c>
      <c r="F533" t="s">
        <v>1273</v>
      </c>
      <c r="G533" t="s">
        <v>6261</v>
      </c>
      <c r="H533" t="s">
        <v>1252</v>
      </c>
      <c r="I533" t="s">
        <v>1274</v>
      </c>
    </row>
    <row r="534" spans="1:9">
      <c r="A534" t="s">
        <v>4524</v>
      </c>
      <c r="B534">
        <v>11214</v>
      </c>
      <c r="C534" t="s">
        <v>3898</v>
      </c>
      <c r="D534" t="s">
        <v>1276</v>
      </c>
      <c r="E534" t="s">
        <v>3985</v>
      </c>
      <c r="F534" t="s">
        <v>1275</v>
      </c>
      <c r="G534" t="s">
        <v>6262</v>
      </c>
      <c r="H534" t="s">
        <v>1252</v>
      </c>
      <c r="I534" t="s">
        <v>1276</v>
      </c>
    </row>
    <row r="535" spans="1:9">
      <c r="A535" t="s">
        <v>4572</v>
      </c>
      <c r="B535">
        <v>11215</v>
      </c>
      <c r="C535" t="s">
        <v>3898</v>
      </c>
      <c r="D535" t="s">
        <v>1278</v>
      </c>
      <c r="E535" t="s">
        <v>3985</v>
      </c>
      <c r="F535" t="s">
        <v>1277</v>
      </c>
      <c r="G535" t="s">
        <v>6263</v>
      </c>
      <c r="H535" t="s">
        <v>1252</v>
      </c>
      <c r="I535" t="s">
        <v>1278</v>
      </c>
    </row>
    <row r="536" spans="1:9">
      <c r="A536" t="s">
        <v>4620</v>
      </c>
      <c r="B536">
        <v>11216</v>
      </c>
      <c r="C536" t="s">
        <v>3898</v>
      </c>
      <c r="D536" t="s">
        <v>1280</v>
      </c>
      <c r="E536" t="s">
        <v>3985</v>
      </c>
      <c r="F536" t="s">
        <v>1279</v>
      </c>
      <c r="G536" t="s">
        <v>6264</v>
      </c>
      <c r="H536" t="s">
        <v>1252</v>
      </c>
      <c r="I536" t="s">
        <v>1280</v>
      </c>
    </row>
    <row r="537" spans="1:9">
      <c r="A537" t="s">
        <v>4668</v>
      </c>
      <c r="B537">
        <v>11217</v>
      </c>
      <c r="C537" t="s">
        <v>3898</v>
      </c>
      <c r="D537" t="s">
        <v>1282</v>
      </c>
      <c r="E537" t="s">
        <v>3985</v>
      </c>
      <c r="F537" t="s">
        <v>1281</v>
      </c>
      <c r="G537" t="s">
        <v>6265</v>
      </c>
      <c r="H537" t="s">
        <v>1252</v>
      </c>
      <c r="I537" t="s">
        <v>1282</v>
      </c>
    </row>
    <row r="538" spans="1:9">
      <c r="A538" t="s">
        <v>4716</v>
      </c>
      <c r="B538">
        <v>11218</v>
      </c>
      <c r="C538" t="s">
        <v>3898</v>
      </c>
      <c r="D538" t="s">
        <v>1284</v>
      </c>
      <c r="E538" t="s">
        <v>3985</v>
      </c>
      <c r="F538" t="s">
        <v>1283</v>
      </c>
      <c r="G538" t="s">
        <v>6266</v>
      </c>
      <c r="H538" t="s">
        <v>1252</v>
      </c>
      <c r="I538" t="s">
        <v>1284</v>
      </c>
    </row>
    <row r="539" spans="1:9">
      <c r="A539" t="s">
        <v>4763</v>
      </c>
      <c r="B539">
        <v>11219</v>
      </c>
      <c r="C539" t="s">
        <v>3898</v>
      </c>
      <c r="D539" t="s">
        <v>1286</v>
      </c>
      <c r="E539" t="s">
        <v>3985</v>
      </c>
      <c r="F539" t="s">
        <v>1285</v>
      </c>
      <c r="G539" t="s">
        <v>6267</v>
      </c>
      <c r="H539" t="s">
        <v>1252</v>
      </c>
      <c r="I539" t="s">
        <v>1286</v>
      </c>
    </row>
    <row r="540" spans="1:9">
      <c r="A540" t="s">
        <v>4810</v>
      </c>
      <c r="B540">
        <v>11221</v>
      </c>
      <c r="C540" t="s">
        <v>3898</v>
      </c>
      <c r="D540" t="s">
        <v>1288</v>
      </c>
      <c r="E540" t="s">
        <v>3985</v>
      </c>
      <c r="F540" t="s">
        <v>1287</v>
      </c>
      <c r="G540" t="s">
        <v>6268</v>
      </c>
      <c r="H540" t="s">
        <v>1252</v>
      </c>
      <c r="I540" t="s">
        <v>1288</v>
      </c>
    </row>
    <row r="541" spans="1:9">
      <c r="A541" t="s">
        <v>4855</v>
      </c>
      <c r="B541">
        <v>11222</v>
      </c>
      <c r="C541" t="s">
        <v>3898</v>
      </c>
      <c r="D541" t="s">
        <v>1290</v>
      </c>
      <c r="E541" t="s">
        <v>3985</v>
      </c>
      <c r="F541" t="s">
        <v>1289</v>
      </c>
      <c r="G541" t="s">
        <v>6269</v>
      </c>
      <c r="H541" t="s">
        <v>1252</v>
      </c>
      <c r="I541" t="s">
        <v>1290</v>
      </c>
    </row>
    <row r="542" spans="1:9">
      <c r="A542" t="s">
        <v>4899</v>
      </c>
      <c r="B542">
        <v>11223</v>
      </c>
      <c r="C542" t="s">
        <v>3898</v>
      </c>
      <c r="D542" t="s">
        <v>1292</v>
      </c>
      <c r="E542" t="s">
        <v>3985</v>
      </c>
      <c r="F542" t="s">
        <v>1291</v>
      </c>
      <c r="G542" t="s">
        <v>6270</v>
      </c>
      <c r="H542" t="s">
        <v>1252</v>
      </c>
      <c r="I542" t="s">
        <v>1292</v>
      </c>
    </row>
    <row r="543" spans="1:9">
      <c r="A543" t="s">
        <v>4938</v>
      </c>
      <c r="B543">
        <v>11224</v>
      </c>
      <c r="C543" t="s">
        <v>3898</v>
      </c>
      <c r="D543" t="s">
        <v>1294</v>
      </c>
      <c r="E543" t="s">
        <v>3985</v>
      </c>
      <c r="F543" t="s">
        <v>1293</v>
      </c>
      <c r="G543" t="s">
        <v>6271</v>
      </c>
      <c r="H543" t="s">
        <v>1252</v>
      </c>
      <c r="I543" t="s">
        <v>1294</v>
      </c>
    </row>
    <row r="544" spans="1:9">
      <c r="A544" t="s">
        <v>4975</v>
      </c>
      <c r="B544">
        <v>11225</v>
      </c>
      <c r="C544" t="s">
        <v>3898</v>
      </c>
      <c r="D544" t="s">
        <v>1296</v>
      </c>
      <c r="E544" t="s">
        <v>3985</v>
      </c>
      <c r="F544" t="s">
        <v>1295</v>
      </c>
      <c r="G544" t="s">
        <v>6272</v>
      </c>
      <c r="H544" t="s">
        <v>1252</v>
      </c>
      <c r="I544" t="s">
        <v>1296</v>
      </c>
    </row>
    <row r="545" spans="1:9">
      <c r="A545" t="s">
        <v>5011</v>
      </c>
      <c r="B545">
        <v>11227</v>
      </c>
      <c r="C545" t="s">
        <v>3898</v>
      </c>
      <c r="D545" t="s">
        <v>1298</v>
      </c>
      <c r="E545" t="s">
        <v>3985</v>
      </c>
      <c r="F545" t="s">
        <v>1297</v>
      </c>
      <c r="G545" t="s">
        <v>6273</v>
      </c>
      <c r="H545" t="s">
        <v>1252</v>
      </c>
      <c r="I545" t="s">
        <v>1298</v>
      </c>
    </row>
    <row r="546" spans="1:9">
      <c r="A546" t="s">
        <v>5047</v>
      </c>
      <c r="B546">
        <v>11228</v>
      </c>
      <c r="C546" t="s">
        <v>3898</v>
      </c>
      <c r="D546" t="s">
        <v>1300</v>
      </c>
      <c r="E546" t="s">
        <v>3985</v>
      </c>
      <c r="F546" t="s">
        <v>1299</v>
      </c>
      <c r="G546" t="s">
        <v>6274</v>
      </c>
      <c r="H546" t="s">
        <v>1252</v>
      </c>
      <c r="I546" t="s">
        <v>1300</v>
      </c>
    </row>
    <row r="547" spans="1:9">
      <c r="A547" t="s">
        <v>5082</v>
      </c>
      <c r="B547">
        <v>11229</v>
      </c>
      <c r="C547" t="s">
        <v>3898</v>
      </c>
      <c r="D547" t="s">
        <v>1302</v>
      </c>
      <c r="E547" t="s">
        <v>3985</v>
      </c>
      <c r="F547" t="s">
        <v>1301</v>
      </c>
      <c r="G547" t="s">
        <v>6275</v>
      </c>
      <c r="H547" t="s">
        <v>1252</v>
      </c>
      <c r="I547" t="s">
        <v>1302</v>
      </c>
    </row>
    <row r="548" spans="1:9">
      <c r="A548" t="s">
        <v>5114</v>
      </c>
      <c r="B548">
        <v>11230</v>
      </c>
      <c r="C548" t="s">
        <v>3898</v>
      </c>
      <c r="D548" t="s">
        <v>1304</v>
      </c>
      <c r="E548" t="s">
        <v>3985</v>
      </c>
      <c r="F548" t="s">
        <v>1303</v>
      </c>
      <c r="G548" t="s">
        <v>6276</v>
      </c>
      <c r="H548" t="s">
        <v>1252</v>
      </c>
      <c r="I548" t="s">
        <v>1304</v>
      </c>
    </row>
    <row r="549" spans="1:9">
      <c r="A549" t="s">
        <v>5146</v>
      </c>
      <c r="B549">
        <v>11231</v>
      </c>
      <c r="C549" t="s">
        <v>3898</v>
      </c>
      <c r="D549" t="s">
        <v>1306</v>
      </c>
      <c r="E549" t="s">
        <v>3985</v>
      </c>
      <c r="F549" t="s">
        <v>1305</v>
      </c>
      <c r="G549" t="s">
        <v>6277</v>
      </c>
      <c r="H549" t="s">
        <v>1252</v>
      </c>
      <c r="I549" t="s">
        <v>1306</v>
      </c>
    </row>
    <row r="550" spans="1:9">
      <c r="A550" t="s">
        <v>5176</v>
      </c>
      <c r="B550">
        <v>11232</v>
      </c>
      <c r="C550" t="s">
        <v>3898</v>
      </c>
      <c r="D550" t="s">
        <v>1308</v>
      </c>
      <c r="E550" t="s">
        <v>3985</v>
      </c>
      <c r="F550" t="s">
        <v>1307</v>
      </c>
      <c r="G550" t="s">
        <v>6278</v>
      </c>
      <c r="H550" t="s">
        <v>1252</v>
      </c>
      <c r="I550" t="s">
        <v>1308</v>
      </c>
    </row>
    <row r="551" spans="1:9">
      <c r="A551" t="s">
        <v>5204</v>
      </c>
      <c r="B551">
        <v>11233</v>
      </c>
      <c r="C551" t="s">
        <v>3898</v>
      </c>
      <c r="D551" t="s">
        <v>1310</v>
      </c>
      <c r="E551" t="s">
        <v>3985</v>
      </c>
      <c r="F551" t="s">
        <v>1309</v>
      </c>
      <c r="G551" t="s">
        <v>6279</v>
      </c>
      <c r="H551" t="s">
        <v>1252</v>
      </c>
      <c r="I551" t="s">
        <v>1310</v>
      </c>
    </row>
    <row r="552" spans="1:9">
      <c r="A552" t="s">
        <v>5232</v>
      </c>
      <c r="B552">
        <v>11234</v>
      </c>
      <c r="C552" t="s">
        <v>3898</v>
      </c>
      <c r="D552" t="s">
        <v>1312</v>
      </c>
      <c r="E552" t="s">
        <v>3985</v>
      </c>
      <c r="F552" t="s">
        <v>1311</v>
      </c>
      <c r="G552" t="s">
        <v>6280</v>
      </c>
      <c r="H552" t="s">
        <v>1252</v>
      </c>
      <c r="I552" t="s">
        <v>1312</v>
      </c>
    </row>
    <row r="553" spans="1:9">
      <c r="A553" t="s">
        <v>5259</v>
      </c>
      <c r="B553">
        <v>11235</v>
      </c>
      <c r="C553" t="s">
        <v>3898</v>
      </c>
      <c r="D553" t="s">
        <v>1314</v>
      </c>
      <c r="E553" t="s">
        <v>3985</v>
      </c>
      <c r="F553" t="s">
        <v>1313</v>
      </c>
      <c r="G553" t="s">
        <v>6281</v>
      </c>
      <c r="H553" t="s">
        <v>1252</v>
      </c>
      <c r="I553" t="s">
        <v>1314</v>
      </c>
    </row>
    <row r="554" spans="1:9">
      <c r="A554" t="s">
        <v>5284</v>
      </c>
      <c r="B554">
        <v>11237</v>
      </c>
      <c r="C554" t="s">
        <v>3898</v>
      </c>
      <c r="D554" t="s">
        <v>1316</v>
      </c>
      <c r="E554" t="s">
        <v>3985</v>
      </c>
      <c r="F554" t="s">
        <v>1315</v>
      </c>
      <c r="G554" t="s">
        <v>6282</v>
      </c>
      <c r="H554" t="s">
        <v>1252</v>
      </c>
      <c r="I554" t="s">
        <v>1316</v>
      </c>
    </row>
    <row r="555" spans="1:9">
      <c r="A555" t="s">
        <v>5309</v>
      </c>
      <c r="B555">
        <v>11238</v>
      </c>
      <c r="C555" t="s">
        <v>3898</v>
      </c>
      <c r="D555" t="s">
        <v>1318</v>
      </c>
      <c r="E555" t="s">
        <v>3985</v>
      </c>
      <c r="F555" t="s">
        <v>1317</v>
      </c>
      <c r="G555" t="s">
        <v>6283</v>
      </c>
      <c r="H555" t="s">
        <v>1252</v>
      </c>
      <c r="I555" t="s">
        <v>1318</v>
      </c>
    </row>
    <row r="556" spans="1:9">
      <c r="A556" t="s">
        <v>5333</v>
      </c>
      <c r="B556">
        <v>11239</v>
      </c>
      <c r="C556" t="s">
        <v>3898</v>
      </c>
      <c r="D556" t="s">
        <v>1320</v>
      </c>
      <c r="E556" t="s">
        <v>3985</v>
      </c>
      <c r="F556" t="s">
        <v>1319</v>
      </c>
      <c r="G556" t="s">
        <v>6284</v>
      </c>
      <c r="H556" t="s">
        <v>1252</v>
      </c>
      <c r="I556" t="s">
        <v>1320</v>
      </c>
    </row>
    <row r="557" spans="1:9">
      <c r="A557" t="s">
        <v>5356</v>
      </c>
      <c r="B557">
        <v>11240</v>
      </c>
      <c r="C557" t="s">
        <v>3898</v>
      </c>
      <c r="D557" t="s">
        <v>1322</v>
      </c>
      <c r="E557" t="s">
        <v>3985</v>
      </c>
      <c r="F557" t="s">
        <v>1321</v>
      </c>
      <c r="G557" t="s">
        <v>6285</v>
      </c>
      <c r="H557" t="s">
        <v>1252</v>
      </c>
      <c r="I557" t="s">
        <v>1322</v>
      </c>
    </row>
    <row r="558" spans="1:9">
      <c r="A558" t="s">
        <v>5375</v>
      </c>
      <c r="B558">
        <v>11241</v>
      </c>
      <c r="C558" t="s">
        <v>3898</v>
      </c>
      <c r="D558" t="s">
        <v>1324</v>
      </c>
      <c r="E558" t="s">
        <v>3985</v>
      </c>
      <c r="F558" t="s">
        <v>1323</v>
      </c>
      <c r="G558" t="s">
        <v>6286</v>
      </c>
      <c r="H558" t="s">
        <v>1252</v>
      </c>
      <c r="I558" t="s">
        <v>1324</v>
      </c>
    </row>
    <row r="559" spans="1:9">
      <c r="A559" t="s">
        <v>5393</v>
      </c>
      <c r="B559">
        <v>11242</v>
      </c>
      <c r="C559" t="s">
        <v>3898</v>
      </c>
      <c r="D559" t="s">
        <v>1326</v>
      </c>
      <c r="E559" t="s">
        <v>3985</v>
      </c>
      <c r="F559" t="s">
        <v>1325</v>
      </c>
      <c r="G559" t="s">
        <v>6287</v>
      </c>
      <c r="H559" t="s">
        <v>1252</v>
      </c>
      <c r="I559" t="s">
        <v>1326</v>
      </c>
    </row>
    <row r="560" spans="1:9">
      <c r="A560" t="s">
        <v>5411</v>
      </c>
      <c r="B560">
        <v>11243</v>
      </c>
      <c r="C560" t="s">
        <v>3898</v>
      </c>
      <c r="D560" t="s">
        <v>1328</v>
      </c>
      <c r="E560" t="s">
        <v>3985</v>
      </c>
      <c r="F560" t="s">
        <v>1327</v>
      </c>
      <c r="G560" t="s">
        <v>6288</v>
      </c>
      <c r="H560" t="s">
        <v>1252</v>
      </c>
      <c r="I560" t="s">
        <v>1328</v>
      </c>
    </row>
    <row r="561" spans="1:9">
      <c r="A561" t="s">
        <v>5429</v>
      </c>
      <c r="B561">
        <v>11245</v>
      </c>
      <c r="C561" t="s">
        <v>3898</v>
      </c>
      <c r="D561" t="s">
        <v>1330</v>
      </c>
      <c r="E561" t="s">
        <v>3985</v>
      </c>
      <c r="F561" t="s">
        <v>1329</v>
      </c>
      <c r="G561" t="s">
        <v>6289</v>
      </c>
      <c r="H561" t="s">
        <v>1252</v>
      </c>
      <c r="I561" t="s">
        <v>1330</v>
      </c>
    </row>
    <row r="562" spans="1:9">
      <c r="A562" t="s">
        <v>5447</v>
      </c>
      <c r="B562">
        <v>11246</v>
      </c>
      <c r="C562" t="s">
        <v>3898</v>
      </c>
      <c r="D562" t="s">
        <v>1332</v>
      </c>
      <c r="E562" t="s">
        <v>3985</v>
      </c>
      <c r="F562" t="s">
        <v>1331</v>
      </c>
      <c r="G562" t="s">
        <v>6290</v>
      </c>
      <c r="H562" t="s">
        <v>1252</v>
      </c>
      <c r="I562" t="s">
        <v>6291</v>
      </c>
    </row>
    <row r="563" spans="1:9">
      <c r="A563" t="s">
        <v>5463</v>
      </c>
      <c r="B563">
        <v>11301</v>
      </c>
      <c r="C563" t="s">
        <v>3898</v>
      </c>
      <c r="D563" t="s">
        <v>1334</v>
      </c>
      <c r="E563" t="s">
        <v>3985</v>
      </c>
      <c r="F563" t="s">
        <v>1333</v>
      </c>
      <c r="G563" t="s">
        <v>6292</v>
      </c>
      <c r="H563" t="s">
        <v>1252</v>
      </c>
      <c r="I563" t="s">
        <v>1334</v>
      </c>
    </row>
    <row r="564" spans="1:9">
      <c r="A564" t="s">
        <v>5479</v>
      </c>
      <c r="B564">
        <v>11324</v>
      </c>
      <c r="C564" t="s">
        <v>3898</v>
      </c>
      <c r="D564" t="s">
        <v>1336</v>
      </c>
      <c r="E564" t="s">
        <v>3985</v>
      </c>
      <c r="F564" t="s">
        <v>1335</v>
      </c>
      <c r="G564" t="s">
        <v>6293</v>
      </c>
      <c r="H564" t="s">
        <v>1252</v>
      </c>
      <c r="I564" t="s">
        <v>1336</v>
      </c>
    </row>
    <row r="565" spans="1:9">
      <c r="A565" t="s">
        <v>5493</v>
      </c>
      <c r="B565">
        <v>11326</v>
      </c>
      <c r="C565" t="s">
        <v>3898</v>
      </c>
      <c r="D565" t="s">
        <v>1338</v>
      </c>
      <c r="E565" t="s">
        <v>3985</v>
      </c>
      <c r="F565" t="s">
        <v>1337</v>
      </c>
      <c r="G565" t="s">
        <v>6294</v>
      </c>
      <c r="H565" t="s">
        <v>1252</v>
      </c>
      <c r="I565" t="s">
        <v>1338</v>
      </c>
    </row>
    <row r="566" spans="1:9">
      <c r="A566" t="s">
        <v>5506</v>
      </c>
      <c r="B566">
        <v>11327</v>
      </c>
      <c r="C566" t="s">
        <v>3898</v>
      </c>
      <c r="D566" t="s">
        <v>1340</v>
      </c>
      <c r="E566" t="s">
        <v>3985</v>
      </c>
      <c r="F566" t="s">
        <v>1339</v>
      </c>
      <c r="G566" t="s">
        <v>6295</v>
      </c>
      <c r="H566" t="s">
        <v>1252</v>
      </c>
      <c r="I566" t="s">
        <v>1340</v>
      </c>
    </row>
    <row r="567" spans="1:9">
      <c r="A567" t="s">
        <v>5516</v>
      </c>
      <c r="B567">
        <v>11341</v>
      </c>
      <c r="C567" t="s">
        <v>3898</v>
      </c>
      <c r="D567" t="s">
        <v>1342</v>
      </c>
      <c r="E567" t="s">
        <v>3985</v>
      </c>
      <c r="F567" t="s">
        <v>1341</v>
      </c>
      <c r="G567" t="s">
        <v>6296</v>
      </c>
      <c r="H567" t="s">
        <v>1252</v>
      </c>
      <c r="I567" t="s">
        <v>1342</v>
      </c>
    </row>
    <row r="568" spans="1:9">
      <c r="A568" t="s">
        <v>5526</v>
      </c>
      <c r="B568">
        <v>11342</v>
      </c>
      <c r="C568" t="s">
        <v>3898</v>
      </c>
      <c r="D568" t="s">
        <v>1344</v>
      </c>
      <c r="E568" t="s">
        <v>3985</v>
      </c>
      <c r="F568" t="s">
        <v>1343</v>
      </c>
      <c r="G568" t="s">
        <v>6297</v>
      </c>
      <c r="H568" t="s">
        <v>1252</v>
      </c>
      <c r="I568" t="s">
        <v>1344</v>
      </c>
    </row>
    <row r="569" spans="1:9">
      <c r="A569" t="s">
        <v>5535</v>
      </c>
      <c r="B569">
        <v>11343</v>
      </c>
      <c r="C569" t="s">
        <v>3898</v>
      </c>
      <c r="D569" t="s">
        <v>1346</v>
      </c>
      <c r="E569" t="s">
        <v>3985</v>
      </c>
      <c r="F569" t="s">
        <v>1345</v>
      </c>
      <c r="G569" t="s">
        <v>6298</v>
      </c>
      <c r="H569" t="s">
        <v>1252</v>
      </c>
      <c r="I569" t="s">
        <v>1346</v>
      </c>
    </row>
    <row r="570" spans="1:9">
      <c r="A570" t="s">
        <v>5544</v>
      </c>
      <c r="B570">
        <v>11346</v>
      </c>
      <c r="C570" t="s">
        <v>3898</v>
      </c>
      <c r="D570" t="s">
        <v>1348</v>
      </c>
      <c r="E570" t="s">
        <v>3985</v>
      </c>
      <c r="F570" t="s">
        <v>1347</v>
      </c>
      <c r="G570" t="s">
        <v>6299</v>
      </c>
      <c r="H570" t="s">
        <v>1252</v>
      </c>
      <c r="I570" t="s">
        <v>1348</v>
      </c>
    </row>
    <row r="571" spans="1:9">
      <c r="A571" t="s">
        <v>5553</v>
      </c>
      <c r="B571">
        <v>11347</v>
      </c>
      <c r="C571" t="s">
        <v>3898</v>
      </c>
      <c r="D571" t="s">
        <v>1350</v>
      </c>
      <c r="E571" t="s">
        <v>3985</v>
      </c>
      <c r="F571" t="s">
        <v>1349</v>
      </c>
      <c r="G571" t="s">
        <v>6300</v>
      </c>
      <c r="H571" t="s">
        <v>1252</v>
      </c>
      <c r="I571" t="s">
        <v>1350</v>
      </c>
    </row>
    <row r="572" spans="1:9">
      <c r="A572" t="s">
        <v>5562</v>
      </c>
      <c r="B572">
        <v>11348</v>
      </c>
      <c r="C572" t="s">
        <v>3898</v>
      </c>
      <c r="D572" t="s">
        <v>1352</v>
      </c>
      <c r="E572" t="s">
        <v>3985</v>
      </c>
      <c r="F572" t="s">
        <v>1351</v>
      </c>
      <c r="G572" t="s">
        <v>6301</v>
      </c>
      <c r="H572" t="s">
        <v>1252</v>
      </c>
      <c r="I572" t="s">
        <v>1352</v>
      </c>
    </row>
    <row r="573" spans="1:9">
      <c r="A573" t="s">
        <v>5571</v>
      </c>
      <c r="B573">
        <v>11349</v>
      </c>
      <c r="C573" t="s">
        <v>3898</v>
      </c>
      <c r="D573" t="s">
        <v>1354</v>
      </c>
      <c r="E573" t="s">
        <v>3985</v>
      </c>
      <c r="F573" t="s">
        <v>1353</v>
      </c>
      <c r="G573" t="s">
        <v>6302</v>
      </c>
      <c r="H573" t="s">
        <v>1252</v>
      </c>
      <c r="I573" t="s">
        <v>1354</v>
      </c>
    </row>
    <row r="574" spans="1:9">
      <c r="A574" t="s">
        <v>5580</v>
      </c>
      <c r="B574">
        <v>11361</v>
      </c>
      <c r="C574" t="s">
        <v>3898</v>
      </c>
      <c r="D574" t="s">
        <v>1356</v>
      </c>
      <c r="E574" t="s">
        <v>3985</v>
      </c>
      <c r="F574" t="s">
        <v>1355</v>
      </c>
      <c r="G574" t="s">
        <v>6303</v>
      </c>
      <c r="H574" t="s">
        <v>1252</v>
      </c>
      <c r="I574" t="s">
        <v>1356</v>
      </c>
    </row>
    <row r="575" spans="1:9">
      <c r="A575" t="s">
        <v>5589</v>
      </c>
      <c r="B575">
        <v>11362</v>
      </c>
      <c r="C575" t="s">
        <v>3898</v>
      </c>
      <c r="D575" t="s">
        <v>1358</v>
      </c>
      <c r="E575" t="s">
        <v>3985</v>
      </c>
      <c r="F575" t="s">
        <v>1357</v>
      </c>
      <c r="G575" t="s">
        <v>6304</v>
      </c>
      <c r="H575" t="s">
        <v>1252</v>
      </c>
      <c r="I575" t="s">
        <v>1358</v>
      </c>
    </row>
    <row r="576" spans="1:9">
      <c r="A576" t="s">
        <v>5598</v>
      </c>
      <c r="B576">
        <v>11363</v>
      </c>
      <c r="C576" t="s">
        <v>3898</v>
      </c>
      <c r="D576" t="s">
        <v>1360</v>
      </c>
      <c r="E576" t="s">
        <v>3985</v>
      </c>
      <c r="F576" t="s">
        <v>1359</v>
      </c>
      <c r="G576" t="s">
        <v>6305</v>
      </c>
      <c r="H576" t="s">
        <v>1252</v>
      </c>
      <c r="I576" t="s">
        <v>1360</v>
      </c>
    </row>
    <row r="577" spans="1:9">
      <c r="A577" t="s">
        <v>5607</v>
      </c>
      <c r="B577">
        <v>11365</v>
      </c>
      <c r="C577" t="s">
        <v>3898</v>
      </c>
      <c r="D577" t="s">
        <v>1362</v>
      </c>
      <c r="E577" t="s">
        <v>3985</v>
      </c>
      <c r="F577" t="s">
        <v>1361</v>
      </c>
      <c r="G577" t="s">
        <v>6306</v>
      </c>
      <c r="H577" t="s">
        <v>1252</v>
      </c>
      <c r="I577" t="s">
        <v>1362</v>
      </c>
    </row>
    <row r="578" spans="1:9">
      <c r="A578" t="s">
        <v>5614</v>
      </c>
      <c r="B578">
        <v>11369</v>
      </c>
      <c r="C578" t="s">
        <v>3898</v>
      </c>
      <c r="D578" t="s">
        <v>1364</v>
      </c>
      <c r="E578" t="s">
        <v>3985</v>
      </c>
      <c r="F578" t="s">
        <v>1363</v>
      </c>
      <c r="G578" t="s">
        <v>6307</v>
      </c>
      <c r="H578" t="s">
        <v>1252</v>
      </c>
      <c r="I578" t="s">
        <v>1364</v>
      </c>
    </row>
    <row r="579" spans="1:9">
      <c r="A579" t="s">
        <v>5621</v>
      </c>
      <c r="B579">
        <v>11381</v>
      </c>
      <c r="C579" t="s">
        <v>3898</v>
      </c>
      <c r="D579" t="s">
        <v>791</v>
      </c>
      <c r="E579" t="s">
        <v>3985</v>
      </c>
      <c r="F579" t="s">
        <v>1365</v>
      </c>
      <c r="G579" t="s">
        <v>6308</v>
      </c>
      <c r="H579" t="s">
        <v>1252</v>
      </c>
      <c r="I579" t="s">
        <v>791</v>
      </c>
    </row>
    <row r="580" spans="1:9">
      <c r="A580" t="s">
        <v>5628</v>
      </c>
      <c r="B580">
        <v>11383</v>
      </c>
      <c r="C580" t="s">
        <v>3898</v>
      </c>
      <c r="D580" t="s">
        <v>1367</v>
      </c>
      <c r="E580" t="s">
        <v>3985</v>
      </c>
      <c r="F580" t="s">
        <v>1366</v>
      </c>
      <c r="G580" t="s">
        <v>6309</v>
      </c>
      <c r="H580" t="s">
        <v>1252</v>
      </c>
      <c r="I580" t="s">
        <v>1367</v>
      </c>
    </row>
    <row r="581" spans="1:9">
      <c r="A581" t="s">
        <v>5635</v>
      </c>
      <c r="B581">
        <v>11385</v>
      </c>
      <c r="C581" t="s">
        <v>3898</v>
      </c>
      <c r="D581" t="s">
        <v>1369</v>
      </c>
      <c r="E581" t="s">
        <v>3985</v>
      </c>
      <c r="F581" t="s">
        <v>1368</v>
      </c>
      <c r="G581" t="s">
        <v>6310</v>
      </c>
      <c r="H581" t="s">
        <v>1252</v>
      </c>
      <c r="I581" t="s">
        <v>1369</v>
      </c>
    </row>
    <row r="582" spans="1:9">
      <c r="A582" t="s">
        <v>5641</v>
      </c>
      <c r="B582">
        <v>11408</v>
      </c>
      <c r="C582" t="s">
        <v>3898</v>
      </c>
      <c r="D582" t="s">
        <v>1371</v>
      </c>
      <c r="E582" t="s">
        <v>3985</v>
      </c>
      <c r="F582" t="s">
        <v>1370</v>
      </c>
      <c r="G582" t="s">
        <v>6311</v>
      </c>
      <c r="H582" t="s">
        <v>1252</v>
      </c>
      <c r="I582" t="s">
        <v>1371</v>
      </c>
    </row>
    <row r="583" spans="1:9">
      <c r="A583" t="s">
        <v>5647</v>
      </c>
      <c r="B583">
        <v>11442</v>
      </c>
      <c r="C583" t="s">
        <v>3898</v>
      </c>
      <c r="D583" t="s">
        <v>1373</v>
      </c>
      <c r="E583" t="s">
        <v>3985</v>
      </c>
      <c r="F583" t="s">
        <v>1372</v>
      </c>
      <c r="G583" t="s">
        <v>6312</v>
      </c>
      <c r="H583" t="s">
        <v>1252</v>
      </c>
      <c r="I583" t="s">
        <v>1373</v>
      </c>
    </row>
    <row r="584" spans="1:9">
      <c r="A584" t="s">
        <v>5652</v>
      </c>
      <c r="B584">
        <v>11464</v>
      </c>
      <c r="C584" t="s">
        <v>3898</v>
      </c>
      <c r="D584" t="s">
        <v>1375</v>
      </c>
      <c r="E584" t="s">
        <v>3985</v>
      </c>
      <c r="F584" t="s">
        <v>1374</v>
      </c>
      <c r="G584" t="s">
        <v>6313</v>
      </c>
      <c r="H584" t="s">
        <v>1252</v>
      </c>
      <c r="I584" t="s">
        <v>1375</v>
      </c>
    </row>
    <row r="585" spans="1:9">
      <c r="A585" t="s">
        <v>5657</v>
      </c>
      <c r="B585">
        <v>11465</v>
      </c>
      <c r="C585" t="s">
        <v>3898</v>
      </c>
      <c r="D585" t="s">
        <v>1377</v>
      </c>
      <c r="E585" t="s">
        <v>3985</v>
      </c>
      <c r="F585" t="s">
        <v>1376</v>
      </c>
      <c r="G585" t="s">
        <v>6314</v>
      </c>
      <c r="H585" t="s">
        <v>1252</v>
      </c>
      <c r="I585" t="s">
        <v>1377</v>
      </c>
    </row>
    <row r="586" spans="1:9">
      <c r="A586" t="s">
        <v>3948</v>
      </c>
      <c r="B586">
        <v>12000</v>
      </c>
      <c r="C586" t="s">
        <v>3899</v>
      </c>
      <c r="D586" t="s">
        <v>1379</v>
      </c>
      <c r="E586" t="s">
        <v>3936</v>
      </c>
      <c r="F586" t="s">
        <v>1378</v>
      </c>
      <c r="G586" t="s">
        <v>6315</v>
      </c>
      <c r="H586" t="s">
        <v>1379</v>
      </c>
    </row>
    <row r="587" spans="1:9">
      <c r="A587" t="s">
        <v>3997</v>
      </c>
      <c r="B587">
        <v>12100</v>
      </c>
      <c r="C587" t="s">
        <v>3899</v>
      </c>
      <c r="D587" t="s">
        <v>1381</v>
      </c>
      <c r="E587" t="s">
        <v>3985</v>
      </c>
      <c r="F587" t="s">
        <v>1380</v>
      </c>
      <c r="G587" t="s">
        <v>6316</v>
      </c>
      <c r="H587" t="s">
        <v>1379</v>
      </c>
      <c r="I587" t="s">
        <v>1381</v>
      </c>
    </row>
    <row r="588" spans="1:9">
      <c r="A588" t="s">
        <v>4045</v>
      </c>
      <c r="B588">
        <v>12202</v>
      </c>
      <c r="C588" t="s">
        <v>3899</v>
      </c>
      <c r="D588" t="s">
        <v>1383</v>
      </c>
      <c r="E588" t="s">
        <v>3985</v>
      </c>
      <c r="F588" t="s">
        <v>1382</v>
      </c>
      <c r="G588" t="s">
        <v>6317</v>
      </c>
      <c r="H588" t="s">
        <v>1379</v>
      </c>
      <c r="I588" t="s">
        <v>1383</v>
      </c>
    </row>
    <row r="589" spans="1:9">
      <c r="A589" t="s">
        <v>4093</v>
      </c>
      <c r="B589">
        <v>12203</v>
      </c>
      <c r="C589" t="s">
        <v>3899</v>
      </c>
      <c r="D589" t="s">
        <v>1385</v>
      </c>
      <c r="E589" t="s">
        <v>3985</v>
      </c>
      <c r="F589" t="s">
        <v>1384</v>
      </c>
      <c r="G589" t="s">
        <v>6318</v>
      </c>
      <c r="H589" t="s">
        <v>1379</v>
      </c>
      <c r="I589" t="s">
        <v>1385</v>
      </c>
    </row>
    <row r="590" spans="1:9">
      <c r="A590" t="s">
        <v>4141</v>
      </c>
      <c r="B590">
        <v>12204</v>
      </c>
      <c r="C590" t="s">
        <v>3899</v>
      </c>
      <c r="D590" t="s">
        <v>1387</v>
      </c>
      <c r="E590" t="s">
        <v>3985</v>
      </c>
      <c r="F590" t="s">
        <v>1386</v>
      </c>
      <c r="G590" t="s">
        <v>6319</v>
      </c>
      <c r="H590" t="s">
        <v>1379</v>
      </c>
      <c r="I590" t="s">
        <v>1387</v>
      </c>
    </row>
    <row r="591" spans="1:9">
      <c r="A591" t="s">
        <v>4189</v>
      </c>
      <c r="B591">
        <v>12205</v>
      </c>
      <c r="C591" t="s">
        <v>3899</v>
      </c>
      <c r="D591" t="s">
        <v>1389</v>
      </c>
      <c r="E591" t="s">
        <v>3985</v>
      </c>
      <c r="F591" t="s">
        <v>1388</v>
      </c>
      <c r="G591" t="s">
        <v>6320</v>
      </c>
      <c r="H591" t="s">
        <v>1379</v>
      </c>
      <c r="I591" t="s">
        <v>1389</v>
      </c>
    </row>
    <row r="592" spans="1:9">
      <c r="A592" t="s">
        <v>4237</v>
      </c>
      <c r="B592">
        <v>12206</v>
      </c>
      <c r="C592" t="s">
        <v>3899</v>
      </c>
      <c r="D592" t="s">
        <v>1391</v>
      </c>
      <c r="E592" t="s">
        <v>3985</v>
      </c>
      <c r="F592" t="s">
        <v>1390</v>
      </c>
      <c r="G592" t="s">
        <v>6321</v>
      </c>
      <c r="H592" t="s">
        <v>1379</v>
      </c>
      <c r="I592" t="s">
        <v>1391</v>
      </c>
    </row>
    <row r="593" spans="1:9">
      <c r="A593" t="s">
        <v>4285</v>
      </c>
      <c r="B593">
        <v>12207</v>
      </c>
      <c r="C593" t="s">
        <v>3899</v>
      </c>
      <c r="D593" t="s">
        <v>1393</v>
      </c>
      <c r="E593" t="s">
        <v>3985</v>
      </c>
      <c r="F593" t="s">
        <v>1392</v>
      </c>
      <c r="G593" t="s">
        <v>6322</v>
      </c>
      <c r="H593" t="s">
        <v>1379</v>
      </c>
      <c r="I593" t="s">
        <v>1393</v>
      </c>
    </row>
    <row r="594" spans="1:9">
      <c r="A594" t="s">
        <v>4333</v>
      </c>
      <c r="B594">
        <v>12208</v>
      </c>
      <c r="C594" t="s">
        <v>3899</v>
      </c>
      <c r="D594" t="s">
        <v>1395</v>
      </c>
      <c r="E594" t="s">
        <v>3985</v>
      </c>
      <c r="F594" t="s">
        <v>1394</v>
      </c>
      <c r="G594" t="s">
        <v>6323</v>
      </c>
      <c r="H594" t="s">
        <v>1379</v>
      </c>
      <c r="I594" t="s">
        <v>1395</v>
      </c>
    </row>
    <row r="595" spans="1:9">
      <c r="A595" t="s">
        <v>4381</v>
      </c>
      <c r="B595">
        <v>12210</v>
      </c>
      <c r="C595" t="s">
        <v>3899</v>
      </c>
      <c r="D595" t="s">
        <v>1397</v>
      </c>
      <c r="E595" t="s">
        <v>3985</v>
      </c>
      <c r="F595" t="s">
        <v>1396</v>
      </c>
      <c r="G595" t="s">
        <v>6324</v>
      </c>
      <c r="H595" t="s">
        <v>1379</v>
      </c>
      <c r="I595" t="s">
        <v>1397</v>
      </c>
    </row>
    <row r="596" spans="1:9">
      <c r="A596" t="s">
        <v>4429</v>
      </c>
      <c r="B596">
        <v>12211</v>
      </c>
      <c r="C596" t="s">
        <v>3899</v>
      </c>
      <c r="D596" t="s">
        <v>1399</v>
      </c>
      <c r="E596" t="s">
        <v>3985</v>
      </c>
      <c r="F596" t="s">
        <v>1398</v>
      </c>
      <c r="G596" t="s">
        <v>6325</v>
      </c>
      <c r="H596" t="s">
        <v>1379</v>
      </c>
      <c r="I596" t="s">
        <v>1399</v>
      </c>
    </row>
    <row r="597" spans="1:9">
      <c r="A597" t="s">
        <v>4477</v>
      </c>
      <c r="B597">
        <v>12212</v>
      </c>
      <c r="C597" t="s">
        <v>3899</v>
      </c>
      <c r="D597" t="s">
        <v>1401</v>
      </c>
      <c r="E597" t="s">
        <v>3985</v>
      </c>
      <c r="F597" t="s">
        <v>1400</v>
      </c>
      <c r="G597" t="s">
        <v>6326</v>
      </c>
      <c r="H597" t="s">
        <v>1379</v>
      </c>
      <c r="I597" t="s">
        <v>1401</v>
      </c>
    </row>
    <row r="598" spans="1:9">
      <c r="A598" t="s">
        <v>4525</v>
      </c>
      <c r="B598">
        <v>12213</v>
      </c>
      <c r="C598" t="s">
        <v>3899</v>
      </c>
      <c r="D598" t="s">
        <v>1403</v>
      </c>
      <c r="E598" t="s">
        <v>3985</v>
      </c>
      <c r="F598" t="s">
        <v>1402</v>
      </c>
      <c r="G598" t="s">
        <v>6327</v>
      </c>
      <c r="H598" t="s">
        <v>1379</v>
      </c>
      <c r="I598" t="s">
        <v>1403</v>
      </c>
    </row>
    <row r="599" spans="1:9">
      <c r="A599" t="s">
        <v>4573</v>
      </c>
      <c r="B599">
        <v>12215</v>
      </c>
      <c r="C599" t="s">
        <v>3899</v>
      </c>
      <c r="D599" t="s">
        <v>1405</v>
      </c>
      <c r="E599" t="s">
        <v>3985</v>
      </c>
      <c r="F599" t="s">
        <v>1404</v>
      </c>
      <c r="G599" t="s">
        <v>6328</v>
      </c>
      <c r="H599" t="s">
        <v>1379</v>
      </c>
      <c r="I599" t="s">
        <v>1405</v>
      </c>
    </row>
    <row r="600" spans="1:9">
      <c r="A600" t="s">
        <v>4621</v>
      </c>
      <c r="B600">
        <v>12216</v>
      </c>
      <c r="C600" t="s">
        <v>3899</v>
      </c>
      <c r="D600" t="s">
        <v>1407</v>
      </c>
      <c r="E600" t="s">
        <v>3985</v>
      </c>
      <c r="F600" t="s">
        <v>1406</v>
      </c>
      <c r="G600" t="s">
        <v>6329</v>
      </c>
      <c r="H600" t="s">
        <v>1379</v>
      </c>
      <c r="I600" t="s">
        <v>1407</v>
      </c>
    </row>
    <row r="601" spans="1:9">
      <c r="A601" t="s">
        <v>4669</v>
      </c>
      <c r="B601">
        <v>12217</v>
      </c>
      <c r="C601" t="s">
        <v>3899</v>
      </c>
      <c r="D601" t="s">
        <v>1409</v>
      </c>
      <c r="E601" t="s">
        <v>3985</v>
      </c>
      <c r="F601" t="s">
        <v>1408</v>
      </c>
      <c r="G601" t="s">
        <v>6330</v>
      </c>
      <c r="H601" t="s">
        <v>1379</v>
      </c>
      <c r="I601" t="s">
        <v>1409</v>
      </c>
    </row>
    <row r="602" spans="1:9">
      <c r="A602" t="s">
        <v>4717</v>
      </c>
      <c r="B602">
        <v>12218</v>
      </c>
      <c r="C602" t="s">
        <v>3899</v>
      </c>
      <c r="D602" t="s">
        <v>1411</v>
      </c>
      <c r="E602" t="s">
        <v>3985</v>
      </c>
      <c r="F602" t="s">
        <v>1410</v>
      </c>
      <c r="G602" t="s">
        <v>6331</v>
      </c>
      <c r="H602" t="s">
        <v>1379</v>
      </c>
      <c r="I602" t="s">
        <v>1411</v>
      </c>
    </row>
    <row r="603" spans="1:9">
      <c r="A603" t="s">
        <v>4764</v>
      </c>
      <c r="B603">
        <v>12219</v>
      </c>
      <c r="C603" t="s">
        <v>3899</v>
      </c>
      <c r="D603" t="s">
        <v>1413</v>
      </c>
      <c r="E603" t="s">
        <v>3985</v>
      </c>
      <c r="F603" t="s">
        <v>1412</v>
      </c>
      <c r="G603" t="s">
        <v>6332</v>
      </c>
      <c r="H603" t="s">
        <v>1379</v>
      </c>
      <c r="I603" t="s">
        <v>1413</v>
      </c>
    </row>
    <row r="604" spans="1:9">
      <c r="A604" t="s">
        <v>4811</v>
      </c>
      <c r="B604">
        <v>12220</v>
      </c>
      <c r="C604" t="s">
        <v>3899</v>
      </c>
      <c r="D604" t="s">
        <v>1415</v>
      </c>
      <c r="E604" t="s">
        <v>3985</v>
      </c>
      <c r="F604" t="s">
        <v>1414</v>
      </c>
      <c r="G604" t="s">
        <v>6333</v>
      </c>
      <c r="H604" t="s">
        <v>1379</v>
      </c>
      <c r="I604" t="s">
        <v>1415</v>
      </c>
    </row>
    <row r="605" spans="1:9">
      <c r="A605" t="s">
        <v>4856</v>
      </c>
      <c r="B605">
        <v>12221</v>
      </c>
      <c r="C605" t="s">
        <v>3899</v>
      </c>
      <c r="D605" t="s">
        <v>1417</v>
      </c>
      <c r="E605" t="s">
        <v>3985</v>
      </c>
      <c r="F605" t="s">
        <v>1416</v>
      </c>
      <c r="G605" t="s">
        <v>6334</v>
      </c>
      <c r="H605" t="s">
        <v>1379</v>
      </c>
      <c r="I605" t="s">
        <v>1417</v>
      </c>
    </row>
    <row r="606" spans="1:9">
      <c r="A606" t="s">
        <v>4900</v>
      </c>
      <c r="B606">
        <v>12222</v>
      </c>
      <c r="C606" t="s">
        <v>3899</v>
      </c>
      <c r="D606" t="s">
        <v>1419</v>
      </c>
      <c r="E606" t="s">
        <v>3985</v>
      </c>
      <c r="F606" t="s">
        <v>1418</v>
      </c>
      <c r="G606" t="s">
        <v>6335</v>
      </c>
      <c r="H606" t="s">
        <v>1379</v>
      </c>
      <c r="I606" t="s">
        <v>1419</v>
      </c>
    </row>
    <row r="607" spans="1:9">
      <c r="A607" t="s">
        <v>4939</v>
      </c>
      <c r="B607">
        <v>12223</v>
      </c>
      <c r="C607" t="s">
        <v>3899</v>
      </c>
      <c r="D607" t="s">
        <v>1421</v>
      </c>
      <c r="E607" t="s">
        <v>3985</v>
      </c>
      <c r="F607" t="s">
        <v>1420</v>
      </c>
      <c r="G607" t="s">
        <v>6336</v>
      </c>
      <c r="H607" t="s">
        <v>1379</v>
      </c>
      <c r="I607" t="s">
        <v>1421</v>
      </c>
    </row>
    <row r="608" spans="1:9">
      <c r="A608" t="s">
        <v>4976</v>
      </c>
      <c r="B608">
        <v>12224</v>
      </c>
      <c r="C608" t="s">
        <v>3899</v>
      </c>
      <c r="D608" t="s">
        <v>6337</v>
      </c>
      <c r="E608" t="s">
        <v>3985</v>
      </c>
      <c r="F608" t="s">
        <v>1422</v>
      </c>
      <c r="G608" t="s">
        <v>6338</v>
      </c>
      <c r="H608" t="s">
        <v>1379</v>
      </c>
      <c r="I608" t="s">
        <v>1423</v>
      </c>
    </row>
    <row r="609" spans="1:9">
      <c r="A609" t="s">
        <v>5012</v>
      </c>
      <c r="B609">
        <v>12225</v>
      </c>
      <c r="C609" t="s">
        <v>3899</v>
      </c>
      <c r="D609" t="s">
        <v>1425</v>
      </c>
      <c r="E609" t="s">
        <v>3985</v>
      </c>
      <c r="F609" t="s">
        <v>1424</v>
      </c>
      <c r="G609" t="s">
        <v>6339</v>
      </c>
      <c r="H609" t="s">
        <v>1379</v>
      </c>
      <c r="I609" t="s">
        <v>1425</v>
      </c>
    </row>
    <row r="610" spans="1:9">
      <c r="A610" t="s">
        <v>5048</v>
      </c>
      <c r="B610">
        <v>12226</v>
      </c>
      <c r="C610" t="s">
        <v>3899</v>
      </c>
      <c r="D610" t="s">
        <v>1427</v>
      </c>
      <c r="E610" t="s">
        <v>3985</v>
      </c>
      <c r="F610" t="s">
        <v>1426</v>
      </c>
      <c r="G610" t="s">
        <v>6340</v>
      </c>
      <c r="H610" t="s">
        <v>1379</v>
      </c>
      <c r="I610" t="s">
        <v>1427</v>
      </c>
    </row>
    <row r="611" spans="1:9">
      <c r="A611" t="s">
        <v>5083</v>
      </c>
      <c r="B611">
        <v>12227</v>
      </c>
      <c r="C611" t="s">
        <v>3899</v>
      </c>
      <c r="D611" t="s">
        <v>1429</v>
      </c>
      <c r="E611" t="s">
        <v>3985</v>
      </c>
      <c r="F611" t="s">
        <v>1428</v>
      </c>
      <c r="G611" t="s">
        <v>6341</v>
      </c>
      <c r="H611" t="s">
        <v>1379</v>
      </c>
      <c r="I611" t="s">
        <v>1429</v>
      </c>
    </row>
    <row r="612" spans="1:9">
      <c r="A612" t="s">
        <v>5115</v>
      </c>
      <c r="B612">
        <v>12228</v>
      </c>
      <c r="C612" t="s">
        <v>3899</v>
      </c>
      <c r="D612" t="s">
        <v>1431</v>
      </c>
      <c r="E612" t="s">
        <v>3985</v>
      </c>
      <c r="F612" t="s">
        <v>1430</v>
      </c>
      <c r="G612" t="s">
        <v>6342</v>
      </c>
      <c r="H612" t="s">
        <v>1379</v>
      </c>
      <c r="I612" t="s">
        <v>1431</v>
      </c>
    </row>
    <row r="613" spans="1:9">
      <c r="A613" t="s">
        <v>5147</v>
      </c>
      <c r="B613">
        <v>12229</v>
      </c>
      <c r="C613" t="s">
        <v>3899</v>
      </c>
      <c r="D613" t="s">
        <v>6343</v>
      </c>
      <c r="E613" t="s">
        <v>3985</v>
      </c>
      <c r="F613" t="s">
        <v>1432</v>
      </c>
      <c r="G613" t="s">
        <v>6344</v>
      </c>
      <c r="H613" t="s">
        <v>1379</v>
      </c>
      <c r="I613" t="s">
        <v>1433</v>
      </c>
    </row>
    <row r="614" spans="1:9">
      <c r="A614" t="s">
        <v>5177</v>
      </c>
      <c r="B614">
        <v>12230</v>
      </c>
      <c r="C614" t="s">
        <v>3899</v>
      </c>
      <c r="D614" t="s">
        <v>1435</v>
      </c>
      <c r="E614" t="s">
        <v>3985</v>
      </c>
      <c r="F614" t="s">
        <v>1434</v>
      </c>
      <c r="G614" t="s">
        <v>6345</v>
      </c>
      <c r="H614" t="s">
        <v>1379</v>
      </c>
      <c r="I614" t="s">
        <v>1435</v>
      </c>
    </row>
    <row r="615" spans="1:9">
      <c r="A615" t="s">
        <v>5205</v>
      </c>
      <c r="B615">
        <v>12231</v>
      </c>
      <c r="C615" t="s">
        <v>3899</v>
      </c>
      <c r="D615" t="s">
        <v>1437</v>
      </c>
      <c r="E615" t="s">
        <v>3985</v>
      </c>
      <c r="F615" t="s">
        <v>1436</v>
      </c>
      <c r="G615" t="s">
        <v>6346</v>
      </c>
      <c r="H615" t="s">
        <v>1379</v>
      </c>
      <c r="I615" t="s">
        <v>1437</v>
      </c>
    </row>
    <row r="616" spans="1:9">
      <c r="A616" t="s">
        <v>5233</v>
      </c>
      <c r="B616">
        <v>12232</v>
      </c>
      <c r="C616" t="s">
        <v>3899</v>
      </c>
      <c r="D616" t="s">
        <v>1439</v>
      </c>
      <c r="E616" t="s">
        <v>3985</v>
      </c>
      <c r="F616" t="s">
        <v>1438</v>
      </c>
      <c r="G616" t="s">
        <v>6347</v>
      </c>
      <c r="H616" t="s">
        <v>1379</v>
      </c>
      <c r="I616" t="s">
        <v>1439</v>
      </c>
    </row>
    <row r="617" spans="1:9">
      <c r="A617" t="s">
        <v>5260</v>
      </c>
      <c r="B617">
        <v>12233</v>
      </c>
      <c r="C617" t="s">
        <v>3899</v>
      </c>
      <c r="D617" t="s">
        <v>1441</v>
      </c>
      <c r="E617" t="s">
        <v>3985</v>
      </c>
      <c r="F617" t="s">
        <v>1440</v>
      </c>
      <c r="G617" t="s">
        <v>6348</v>
      </c>
      <c r="H617" t="s">
        <v>1379</v>
      </c>
      <c r="I617" t="s">
        <v>1441</v>
      </c>
    </row>
    <row r="618" spans="1:9">
      <c r="A618" t="s">
        <v>5285</v>
      </c>
      <c r="B618">
        <v>12234</v>
      </c>
      <c r="C618" t="s">
        <v>3899</v>
      </c>
      <c r="D618" t="s">
        <v>1443</v>
      </c>
      <c r="E618" t="s">
        <v>3985</v>
      </c>
      <c r="F618" t="s">
        <v>1442</v>
      </c>
      <c r="G618" t="s">
        <v>6349</v>
      </c>
      <c r="H618" t="s">
        <v>1379</v>
      </c>
      <c r="I618" t="s">
        <v>1443</v>
      </c>
    </row>
    <row r="619" spans="1:9">
      <c r="A619" t="s">
        <v>5310</v>
      </c>
      <c r="B619">
        <v>12235</v>
      </c>
      <c r="C619" t="s">
        <v>3899</v>
      </c>
      <c r="D619" t="s">
        <v>1445</v>
      </c>
      <c r="E619" t="s">
        <v>3985</v>
      </c>
      <c r="F619" t="s">
        <v>1444</v>
      </c>
      <c r="G619" t="s">
        <v>6350</v>
      </c>
      <c r="H619" t="s">
        <v>1379</v>
      </c>
      <c r="I619" t="s">
        <v>1445</v>
      </c>
    </row>
    <row r="620" spans="1:9">
      <c r="A620" t="s">
        <v>5334</v>
      </c>
      <c r="B620">
        <v>12236</v>
      </c>
      <c r="C620" t="s">
        <v>3899</v>
      </c>
      <c r="D620" t="s">
        <v>1447</v>
      </c>
      <c r="E620" t="s">
        <v>3985</v>
      </c>
      <c r="F620" t="s">
        <v>1446</v>
      </c>
      <c r="G620" t="s">
        <v>6351</v>
      </c>
      <c r="H620" t="s">
        <v>1379</v>
      </c>
      <c r="I620" t="s">
        <v>1447</v>
      </c>
    </row>
    <row r="621" spans="1:9">
      <c r="A621" t="s">
        <v>5357</v>
      </c>
      <c r="B621">
        <v>12237</v>
      </c>
      <c r="C621" t="s">
        <v>3899</v>
      </c>
      <c r="D621" t="s">
        <v>1449</v>
      </c>
      <c r="E621" t="s">
        <v>3985</v>
      </c>
      <c r="F621" t="s">
        <v>1448</v>
      </c>
      <c r="G621" t="s">
        <v>6352</v>
      </c>
      <c r="H621" t="s">
        <v>1379</v>
      </c>
      <c r="I621" t="s">
        <v>1449</v>
      </c>
    </row>
    <row r="622" spans="1:9">
      <c r="A622" t="s">
        <v>5376</v>
      </c>
      <c r="B622">
        <v>12238</v>
      </c>
      <c r="C622" t="s">
        <v>3899</v>
      </c>
      <c r="D622" t="s">
        <v>1451</v>
      </c>
      <c r="E622" t="s">
        <v>3985</v>
      </c>
      <c r="F622" t="s">
        <v>1450</v>
      </c>
      <c r="G622" t="s">
        <v>6353</v>
      </c>
      <c r="H622" t="s">
        <v>1379</v>
      </c>
      <c r="I622" t="s">
        <v>1451</v>
      </c>
    </row>
    <row r="623" spans="1:9">
      <c r="A623" t="s">
        <v>5394</v>
      </c>
      <c r="B623">
        <v>12239</v>
      </c>
      <c r="C623" t="s">
        <v>3899</v>
      </c>
      <c r="D623" t="s">
        <v>1453</v>
      </c>
      <c r="E623" t="s">
        <v>3985</v>
      </c>
      <c r="F623" t="s">
        <v>1452</v>
      </c>
      <c r="G623" t="s">
        <v>6354</v>
      </c>
      <c r="H623" t="s">
        <v>1379</v>
      </c>
      <c r="I623" t="s">
        <v>6355</v>
      </c>
    </row>
    <row r="624" spans="1:9">
      <c r="A624" t="s">
        <v>5412</v>
      </c>
      <c r="B624">
        <v>12322</v>
      </c>
      <c r="C624" t="s">
        <v>3899</v>
      </c>
      <c r="D624" t="s">
        <v>1455</v>
      </c>
      <c r="E624" t="s">
        <v>3985</v>
      </c>
      <c r="F624" t="s">
        <v>1454</v>
      </c>
      <c r="G624" t="s">
        <v>6356</v>
      </c>
      <c r="H624" t="s">
        <v>1379</v>
      </c>
      <c r="I624" t="s">
        <v>1455</v>
      </c>
    </row>
    <row r="625" spans="1:9">
      <c r="A625" t="s">
        <v>5430</v>
      </c>
      <c r="B625">
        <v>12329</v>
      </c>
      <c r="C625" t="s">
        <v>3899</v>
      </c>
      <c r="D625" t="s">
        <v>1457</v>
      </c>
      <c r="E625" t="s">
        <v>3985</v>
      </c>
      <c r="F625" t="s">
        <v>1456</v>
      </c>
      <c r="G625" t="s">
        <v>6357</v>
      </c>
      <c r="H625" t="s">
        <v>1379</v>
      </c>
      <c r="I625" t="s">
        <v>1457</v>
      </c>
    </row>
    <row r="626" spans="1:9">
      <c r="A626" t="s">
        <v>5448</v>
      </c>
      <c r="B626">
        <v>12342</v>
      </c>
      <c r="C626" t="s">
        <v>3899</v>
      </c>
      <c r="D626" t="s">
        <v>1459</v>
      </c>
      <c r="E626" t="s">
        <v>3985</v>
      </c>
      <c r="F626" t="s">
        <v>1458</v>
      </c>
      <c r="G626" t="s">
        <v>6358</v>
      </c>
      <c r="H626" t="s">
        <v>1379</v>
      </c>
      <c r="I626" t="s">
        <v>1459</v>
      </c>
    </row>
    <row r="627" spans="1:9">
      <c r="A627" t="s">
        <v>5464</v>
      </c>
      <c r="B627">
        <v>12347</v>
      </c>
      <c r="C627" t="s">
        <v>3899</v>
      </c>
      <c r="D627" t="s">
        <v>1461</v>
      </c>
      <c r="E627" t="s">
        <v>3985</v>
      </c>
      <c r="F627" t="s">
        <v>1460</v>
      </c>
      <c r="G627" t="s">
        <v>6359</v>
      </c>
      <c r="H627" t="s">
        <v>1379</v>
      </c>
      <c r="I627" t="s">
        <v>1461</v>
      </c>
    </row>
    <row r="628" spans="1:9">
      <c r="A628" t="s">
        <v>5480</v>
      </c>
      <c r="B628">
        <v>12349</v>
      </c>
      <c r="C628" t="s">
        <v>3899</v>
      </c>
      <c r="D628" t="s">
        <v>1463</v>
      </c>
      <c r="E628" t="s">
        <v>3985</v>
      </c>
      <c r="F628" t="s">
        <v>1462</v>
      </c>
      <c r="G628" t="s">
        <v>6360</v>
      </c>
      <c r="H628" t="s">
        <v>1379</v>
      </c>
      <c r="I628" t="s">
        <v>1463</v>
      </c>
    </row>
    <row r="629" spans="1:9">
      <c r="A629" t="s">
        <v>5494</v>
      </c>
      <c r="B629">
        <v>12403</v>
      </c>
      <c r="C629" t="s">
        <v>3899</v>
      </c>
      <c r="D629" t="s">
        <v>1465</v>
      </c>
      <c r="E629" t="s">
        <v>3985</v>
      </c>
      <c r="F629" t="s">
        <v>1464</v>
      </c>
      <c r="G629" t="s">
        <v>6361</v>
      </c>
      <c r="H629" t="s">
        <v>1379</v>
      </c>
      <c r="I629" t="s">
        <v>1465</v>
      </c>
    </row>
    <row r="630" spans="1:9">
      <c r="A630" t="s">
        <v>5507</v>
      </c>
      <c r="B630">
        <v>12409</v>
      </c>
      <c r="C630" t="s">
        <v>3899</v>
      </c>
      <c r="D630" t="s">
        <v>1467</v>
      </c>
      <c r="E630" t="s">
        <v>3985</v>
      </c>
      <c r="F630" t="s">
        <v>1466</v>
      </c>
      <c r="G630" t="s">
        <v>6362</v>
      </c>
      <c r="H630" t="s">
        <v>1379</v>
      </c>
      <c r="I630" t="s">
        <v>1467</v>
      </c>
    </row>
    <row r="631" spans="1:9">
      <c r="A631" t="s">
        <v>5517</v>
      </c>
      <c r="B631">
        <v>12410</v>
      </c>
      <c r="C631" t="s">
        <v>3899</v>
      </c>
      <c r="D631" t="s">
        <v>1469</v>
      </c>
      <c r="E631" t="s">
        <v>3985</v>
      </c>
      <c r="F631" t="s">
        <v>1468</v>
      </c>
      <c r="G631" t="s">
        <v>6363</v>
      </c>
      <c r="H631" t="s">
        <v>1379</v>
      </c>
      <c r="I631" t="s">
        <v>1469</v>
      </c>
    </row>
    <row r="632" spans="1:9">
      <c r="A632" t="s">
        <v>5527</v>
      </c>
      <c r="B632">
        <v>12421</v>
      </c>
      <c r="C632" t="s">
        <v>3899</v>
      </c>
      <c r="D632" t="s">
        <v>1471</v>
      </c>
      <c r="E632" t="s">
        <v>3985</v>
      </c>
      <c r="F632" t="s">
        <v>1470</v>
      </c>
      <c r="G632" t="s">
        <v>6364</v>
      </c>
      <c r="H632" t="s">
        <v>1379</v>
      </c>
      <c r="I632" t="s">
        <v>1471</v>
      </c>
    </row>
    <row r="633" spans="1:9">
      <c r="A633" t="s">
        <v>5536</v>
      </c>
      <c r="B633">
        <v>12422</v>
      </c>
      <c r="C633" t="s">
        <v>3899</v>
      </c>
      <c r="D633" t="s">
        <v>1473</v>
      </c>
      <c r="E633" t="s">
        <v>3985</v>
      </c>
      <c r="F633" t="s">
        <v>1472</v>
      </c>
      <c r="G633" t="s">
        <v>6365</v>
      </c>
      <c r="H633" t="s">
        <v>1379</v>
      </c>
      <c r="I633" t="s">
        <v>1473</v>
      </c>
    </row>
    <row r="634" spans="1:9">
      <c r="A634" t="s">
        <v>5545</v>
      </c>
      <c r="B634">
        <v>12423</v>
      </c>
      <c r="C634" t="s">
        <v>3899</v>
      </c>
      <c r="D634" t="s">
        <v>1475</v>
      </c>
      <c r="E634" t="s">
        <v>3985</v>
      </c>
      <c r="F634" t="s">
        <v>1474</v>
      </c>
      <c r="G634" t="s">
        <v>6366</v>
      </c>
      <c r="H634" t="s">
        <v>1379</v>
      </c>
      <c r="I634" t="s">
        <v>1475</v>
      </c>
    </row>
    <row r="635" spans="1:9">
      <c r="A635" t="s">
        <v>5554</v>
      </c>
      <c r="B635">
        <v>12424</v>
      </c>
      <c r="C635" t="s">
        <v>3899</v>
      </c>
      <c r="D635" t="s">
        <v>1477</v>
      </c>
      <c r="E635" t="s">
        <v>3985</v>
      </c>
      <c r="F635" t="s">
        <v>1476</v>
      </c>
      <c r="G635" t="s">
        <v>6367</v>
      </c>
      <c r="H635" t="s">
        <v>1379</v>
      </c>
      <c r="I635" t="s">
        <v>1477</v>
      </c>
    </row>
    <row r="636" spans="1:9">
      <c r="A636" t="s">
        <v>5563</v>
      </c>
      <c r="B636">
        <v>12426</v>
      </c>
      <c r="C636" t="s">
        <v>3899</v>
      </c>
      <c r="D636" t="s">
        <v>1479</v>
      </c>
      <c r="E636" t="s">
        <v>3985</v>
      </c>
      <c r="F636" t="s">
        <v>1478</v>
      </c>
      <c r="G636" t="s">
        <v>6368</v>
      </c>
      <c r="H636" t="s">
        <v>1379</v>
      </c>
      <c r="I636" t="s">
        <v>1479</v>
      </c>
    </row>
    <row r="637" spans="1:9">
      <c r="A637" t="s">
        <v>5572</v>
      </c>
      <c r="B637">
        <v>12427</v>
      </c>
      <c r="C637" t="s">
        <v>3899</v>
      </c>
      <c r="D637" t="s">
        <v>1481</v>
      </c>
      <c r="E637" t="s">
        <v>3985</v>
      </c>
      <c r="F637" t="s">
        <v>1480</v>
      </c>
      <c r="G637" t="s">
        <v>6369</v>
      </c>
      <c r="H637" t="s">
        <v>1379</v>
      </c>
      <c r="I637" t="s">
        <v>1481</v>
      </c>
    </row>
    <row r="638" spans="1:9">
      <c r="A638" t="s">
        <v>5581</v>
      </c>
      <c r="B638">
        <v>12441</v>
      </c>
      <c r="C638" t="s">
        <v>3899</v>
      </c>
      <c r="D638" t="s">
        <v>1483</v>
      </c>
      <c r="E638" t="s">
        <v>3985</v>
      </c>
      <c r="F638" t="s">
        <v>1482</v>
      </c>
      <c r="G638" t="s">
        <v>6370</v>
      </c>
      <c r="H638" t="s">
        <v>1379</v>
      </c>
      <c r="I638" t="s">
        <v>1483</v>
      </c>
    </row>
    <row r="639" spans="1:9">
      <c r="A639" t="s">
        <v>5590</v>
      </c>
      <c r="B639">
        <v>12443</v>
      </c>
      <c r="C639" t="s">
        <v>3899</v>
      </c>
      <c r="D639" t="s">
        <v>1485</v>
      </c>
      <c r="E639" t="s">
        <v>3985</v>
      </c>
      <c r="F639" t="s">
        <v>1484</v>
      </c>
      <c r="G639" t="s">
        <v>6371</v>
      </c>
      <c r="H639" t="s">
        <v>1379</v>
      </c>
      <c r="I639" t="s">
        <v>1485</v>
      </c>
    </row>
    <row r="640" spans="1:9">
      <c r="A640" t="s">
        <v>5599</v>
      </c>
      <c r="B640">
        <v>12463</v>
      </c>
      <c r="C640" t="s">
        <v>3899</v>
      </c>
      <c r="D640" t="s">
        <v>1487</v>
      </c>
      <c r="E640" t="s">
        <v>3985</v>
      </c>
      <c r="F640" t="s">
        <v>1486</v>
      </c>
      <c r="G640" t="s">
        <v>6372</v>
      </c>
      <c r="H640" t="s">
        <v>1379</v>
      </c>
      <c r="I640" t="s">
        <v>1487</v>
      </c>
    </row>
    <row r="641" spans="1:9">
      <c r="A641" t="s">
        <v>3949</v>
      </c>
      <c r="B641">
        <v>13000</v>
      </c>
      <c r="C641" t="s">
        <v>3900</v>
      </c>
      <c r="D641" t="s">
        <v>1489</v>
      </c>
      <c r="E641" t="s">
        <v>3936</v>
      </c>
      <c r="F641" t="s">
        <v>1488</v>
      </c>
      <c r="G641" t="s">
        <v>6373</v>
      </c>
      <c r="H641" t="s">
        <v>1489</v>
      </c>
    </row>
    <row r="642" spans="1:9">
      <c r="A642" t="s">
        <v>3998</v>
      </c>
      <c r="B642">
        <v>13101</v>
      </c>
      <c r="C642" t="s">
        <v>3900</v>
      </c>
      <c r="D642" t="s">
        <v>1491</v>
      </c>
      <c r="E642" t="s">
        <v>3985</v>
      </c>
      <c r="F642" t="s">
        <v>1490</v>
      </c>
      <c r="G642" t="s">
        <v>6374</v>
      </c>
      <c r="H642" t="s">
        <v>1489</v>
      </c>
      <c r="I642" t="s">
        <v>1491</v>
      </c>
    </row>
    <row r="643" spans="1:9">
      <c r="A643" t="s">
        <v>4046</v>
      </c>
      <c r="B643">
        <v>13102</v>
      </c>
      <c r="C643" t="s">
        <v>3900</v>
      </c>
      <c r="D643" t="s">
        <v>1493</v>
      </c>
      <c r="E643" t="s">
        <v>3985</v>
      </c>
      <c r="F643" t="s">
        <v>1492</v>
      </c>
      <c r="G643" t="s">
        <v>6375</v>
      </c>
      <c r="H643" t="s">
        <v>1489</v>
      </c>
      <c r="I643" t="s">
        <v>1493</v>
      </c>
    </row>
    <row r="644" spans="1:9">
      <c r="A644" t="s">
        <v>4094</v>
      </c>
      <c r="B644">
        <v>13103</v>
      </c>
      <c r="C644" t="s">
        <v>3900</v>
      </c>
      <c r="D644" t="s">
        <v>1495</v>
      </c>
      <c r="E644" t="s">
        <v>3985</v>
      </c>
      <c r="F644" t="s">
        <v>1494</v>
      </c>
      <c r="G644" t="s">
        <v>6376</v>
      </c>
      <c r="H644" t="s">
        <v>1489</v>
      </c>
      <c r="I644" t="s">
        <v>1495</v>
      </c>
    </row>
    <row r="645" spans="1:9">
      <c r="A645" t="s">
        <v>4142</v>
      </c>
      <c r="B645">
        <v>13104</v>
      </c>
      <c r="C645" t="s">
        <v>3900</v>
      </c>
      <c r="D645" t="s">
        <v>1497</v>
      </c>
      <c r="E645" t="s">
        <v>3985</v>
      </c>
      <c r="F645" t="s">
        <v>1496</v>
      </c>
      <c r="G645" t="s">
        <v>6377</v>
      </c>
      <c r="H645" t="s">
        <v>1489</v>
      </c>
      <c r="I645" t="s">
        <v>1497</v>
      </c>
    </row>
    <row r="646" spans="1:9">
      <c r="A646" t="s">
        <v>4190</v>
      </c>
      <c r="B646">
        <v>13105</v>
      </c>
      <c r="C646" t="s">
        <v>3900</v>
      </c>
      <c r="D646" t="s">
        <v>1499</v>
      </c>
      <c r="E646" t="s">
        <v>3985</v>
      </c>
      <c r="F646" t="s">
        <v>1498</v>
      </c>
      <c r="G646" t="s">
        <v>6378</v>
      </c>
      <c r="H646" t="s">
        <v>1489</v>
      </c>
      <c r="I646" t="s">
        <v>1499</v>
      </c>
    </row>
    <row r="647" spans="1:9">
      <c r="A647" t="s">
        <v>4238</v>
      </c>
      <c r="B647">
        <v>13106</v>
      </c>
      <c r="C647" t="s">
        <v>3900</v>
      </c>
      <c r="D647" t="s">
        <v>1501</v>
      </c>
      <c r="E647" t="s">
        <v>3985</v>
      </c>
      <c r="F647" t="s">
        <v>1500</v>
      </c>
      <c r="G647" t="s">
        <v>6379</v>
      </c>
      <c r="H647" t="s">
        <v>1489</v>
      </c>
      <c r="I647" t="s">
        <v>1501</v>
      </c>
    </row>
    <row r="648" spans="1:9">
      <c r="A648" t="s">
        <v>4286</v>
      </c>
      <c r="B648">
        <v>13107</v>
      </c>
      <c r="C648" t="s">
        <v>3900</v>
      </c>
      <c r="D648" t="s">
        <v>1503</v>
      </c>
      <c r="E648" t="s">
        <v>3985</v>
      </c>
      <c r="F648" t="s">
        <v>1502</v>
      </c>
      <c r="G648" t="s">
        <v>6380</v>
      </c>
      <c r="H648" t="s">
        <v>1489</v>
      </c>
      <c r="I648" t="s">
        <v>1503</v>
      </c>
    </row>
    <row r="649" spans="1:9">
      <c r="A649" t="s">
        <v>4334</v>
      </c>
      <c r="B649">
        <v>13108</v>
      </c>
      <c r="C649" t="s">
        <v>3900</v>
      </c>
      <c r="D649" t="s">
        <v>1505</v>
      </c>
      <c r="E649" t="s">
        <v>3985</v>
      </c>
      <c r="F649" t="s">
        <v>1504</v>
      </c>
      <c r="G649" t="s">
        <v>6381</v>
      </c>
      <c r="H649" t="s">
        <v>1489</v>
      </c>
      <c r="I649" t="s">
        <v>1505</v>
      </c>
    </row>
    <row r="650" spans="1:9">
      <c r="A650" t="s">
        <v>4382</v>
      </c>
      <c r="B650">
        <v>13109</v>
      </c>
      <c r="C650" t="s">
        <v>3900</v>
      </c>
      <c r="D650" t="s">
        <v>1507</v>
      </c>
      <c r="E650" t="s">
        <v>3985</v>
      </c>
      <c r="F650" t="s">
        <v>1506</v>
      </c>
      <c r="G650" t="s">
        <v>6382</v>
      </c>
      <c r="H650" t="s">
        <v>1489</v>
      </c>
      <c r="I650" t="s">
        <v>1507</v>
      </c>
    </row>
    <row r="651" spans="1:9">
      <c r="A651" t="s">
        <v>4430</v>
      </c>
      <c r="B651">
        <v>13110</v>
      </c>
      <c r="C651" t="s">
        <v>3900</v>
      </c>
      <c r="D651" t="s">
        <v>1509</v>
      </c>
      <c r="E651" t="s">
        <v>3985</v>
      </c>
      <c r="F651" t="s">
        <v>1508</v>
      </c>
      <c r="G651" t="s">
        <v>6383</v>
      </c>
      <c r="H651" t="s">
        <v>1489</v>
      </c>
      <c r="I651" t="s">
        <v>1509</v>
      </c>
    </row>
    <row r="652" spans="1:9">
      <c r="A652" t="s">
        <v>4478</v>
      </c>
      <c r="B652">
        <v>13111</v>
      </c>
      <c r="C652" t="s">
        <v>3900</v>
      </c>
      <c r="D652" t="s">
        <v>1511</v>
      </c>
      <c r="E652" t="s">
        <v>3985</v>
      </c>
      <c r="F652" t="s">
        <v>1510</v>
      </c>
      <c r="G652" t="s">
        <v>6384</v>
      </c>
      <c r="H652" t="s">
        <v>1489</v>
      </c>
      <c r="I652" t="s">
        <v>1511</v>
      </c>
    </row>
    <row r="653" spans="1:9">
      <c r="A653" t="s">
        <v>4526</v>
      </c>
      <c r="B653">
        <v>13112</v>
      </c>
      <c r="C653" t="s">
        <v>3900</v>
      </c>
      <c r="D653" t="s">
        <v>1513</v>
      </c>
      <c r="E653" t="s">
        <v>3985</v>
      </c>
      <c r="F653" t="s">
        <v>1512</v>
      </c>
      <c r="G653" t="s">
        <v>6385</v>
      </c>
      <c r="H653" t="s">
        <v>1489</v>
      </c>
      <c r="I653" t="s">
        <v>1513</v>
      </c>
    </row>
    <row r="654" spans="1:9">
      <c r="A654" t="s">
        <v>4574</v>
      </c>
      <c r="B654">
        <v>13113</v>
      </c>
      <c r="C654" t="s">
        <v>3900</v>
      </c>
      <c r="D654" t="s">
        <v>1515</v>
      </c>
      <c r="E654" t="s">
        <v>3985</v>
      </c>
      <c r="F654" t="s">
        <v>1514</v>
      </c>
      <c r="G654" t="s">
        <v>6386</v>
      </c>
      <c r="H654" t="s">
        <v>1489</v>
      </c>
      <c r="I654" t="s">
        <v>1515</v>
      </c>
    </row>
    <row r="655" spans="1:9">
      <c r="A655" t="s">
        <v>4622</v>
      </c>
      <c r="B655">
        <v>13114</v>
      </c>
      <c r="C655" t="s">
        <v>3900</v>
      </c>
      <c r="D655" t="s">
        <v>1517</v>
      </c>
      <c r="E655" t="s">
        <v>3985</v>
      </c>
      <c r="F655" t="s">
        <v>1516</v>
      </c>
      <c r="G655" t="s">
        <v>6387</v>
      </c>
      <c r="H655" t="s">
        <v>1489</v>
      </c>
      <c r="I655" t="s">
        <v>1517</v>
      </c>
    </row>
    <row r="656" spans="1:9">
      <c r="A656" t="s">
        <v>4670</v>
      </c>
      <c r="B656">
        <v>13115</v>
      </c>
      <c r="C656" t="s">
        <v>3900</v>
      </c>
      <c r="D656" t="s">
        <v>1519</v>
      </c>
      <c r="E656" t="s">
        <v>3985</v>
      </c>
      <c r="F656" t="s">
        <v>1518</v>
      </c>
      <c r="G656" t="s">
        <v>6388</v>
      </c>
      <c r="H656" t="s">
        <v>1489</v>
      </c>
      <c r="I656" t="s">
        <v>1519</v>
      </c>
    </row>
    <row r="657" spans="1:9">
      <c r="A657" t="s">
        <v>4718</v>
      </c>
      <c r="B657">
        <v>13116</v>
      </c>
      <c r="C657" t="s">
        <v>3900</v>
      </c>
      <c r="D657" t="s">
        <v>1521</v>
      </c>
      <c r="E657" t="s">
        <v>3985</v>
      </c>
      <c r="F657" t="s">
        <v>1520</v>
      </c>
      <c r="G657" t="s">
        <v>6389</v>
      </c>
      <c r="H657" t="s">
        <v>1489</v>
      </c>
      <c r="I657" t="s">
        <v>1521</v>
      </c>
    </row>
    <row r="658" spans="1:9">
      <c r="A658" t="s">
        <v>4765</v>
      </c>
      <c r="B658">
        <v>13117</v>
      </c>
      <c r="C658" t="s">
        <v>3900</v>
      </c>
      <c r="D658" t="s">
        <v>1523</v>
      </c>
      <c r="E658" t="s">
        <v>3985</v>
      </c>
      <c r="F658" t="s">
        <v>1522</v>
      </c>
      <c r="G658" t="s">
        <v>6390</v>
      </c>
      <c r="H658" t="s">
        <v>1489</v>
      </c>
      <c r="I658" t="s">
        <v>1523</v>
      </c>
    </row>
    <row r="659" spans="1:9">
      <c r="A659" t="s">
        <v>4812</v>
      </c>
      <c r="B659">
        <v>13118</v>
      </c>
      <c r="C659" t="s">
        <v>3900</v>
      </c>
      <c r="D659" t="s">
        <v>1525</v>
      </c>
      <c r="E659" t="s">
        <v>3985</v>
      </c>
      <c r="F659" t="s">
        <v>1524</v>
      </c>
      <c r="G659" t="s">
        <v>6391</v>
      </c>
      <c r="H659" t="s">
        <v>1489</v>
      </c>
      <c r="I659" t="s">
        <v>1525</v>
      </c>
    </row>
    <row r="660" spans="1:9">
      <c r="A660" t="s">
        <v>4857</v>
      </c>
      <c r="B660">
        <v>13119</v>
      </c>
      <c r="C660" t="s">
        <v>3900</v>
      </c>
      <c r="D660" t="s">
        <v>1527</v>
      </c>
      <c r="E660" t="s">
        <v>3985</v>
      </c>
      <c r="F660" t="s">
        <v>1526</v>
      </c>
      <c r="G660" t="s">
        <v>6392</v>
      </c>
      <c r="H660" t="s">
        <v>1489</v>
      </c>
      <c r="I660" t="s">
        <v>1527</v>
      </c>
    </row>
    <row r="661" spans="1:9">
      <c r="A661" t="s">
        <v>4901</v>
      </c>
      <c r="B661">
        <v>13120</v>
      </c>
      <c r="C661" t="s">
        <v>3900</v>
      </c>
      <c r="D661" t="s">
        <v>1529</v>
      </c>
      <c r="E661" t="s">
        <v>3985</v>
      </c>
      <c r="F661" t="s">
        <v>1528</v>
      </c>
      <c r="G661" t="s">
        <v>6393</v>
      </c>
      <c r="H661" t="s">
        <v>1489</v>
      </c>
      <c r="I661" t="s">
        <v>1529</v>
      </c>
    </row>
    <row r="662" spans="1:9">
      <c r="A662" t="s">
        <v>4940</v>
      </c>
      <c r="B662">
        <v>13121</v>
      </c>
      <c r="C662" t="s">
        <v>3900</v>
      </c>
      <c r="D662" t="s">
        <v>1531</v>
      </c>
      <c r="E662" t="s">
        <v>3985</v>
      </c>
      <c r="F662" t="s">
        <v>1530</v>
      </c>
      <c r="G662" t="s">
        <v>6394</v>
      </c>
      <c r="H662" t="s">
        <v>1489</v>
      </c>
      <c r="I662" t="s">
        <v>1531</v>
      </c>
    </row>
    <row r="663" spans="1:9">
      <c r="A663" t="s">
        <v>4977</v>
      </c>
      <c r="B663">
        <v>13122</v>
      </c>
      <c r="C663" t="s">
        <v>3900</v>
      </c>
      <c r="D663" t="s">
        <v>1533</v>
      </c>
      <c r="E663" t="s">
        <v>3985</v>
      </c>
      <c r="F663" t="s">
        <v>1532</v>
      </c>
      <c r="G663" t="s">
        <v>6395</v>
      </c>
      <c r="H663" t="s">
        <v>1489</v>
      </c>
      <c r="I663" t="s">
        <v>1533</v>
      </c>
    </row>
    <row r="664" spans="1:9">
      <c r="A664" t="s">
        <v>5013</v>
      </c>
      <c r="B664">
        <v>13123</v>
      </c>
      <c r="C664" t="s">
        <v>3900</v>
      </c>
      <c r="D664" t="s">
        <v>1535</v>
      </c>
      <c r="E664" t="s">
        <v>3985</v>
      </c>
      <c r="F664" t="s">
        <v>1534</v>
      </c>
      <c r="G664" t="s">
        <v>6396</v>
      </c>
      <c r="H664" t="s">
        <v>1489</v>
      </c>
      <c r="I664" t="s">
        <v>1535</v>
      </c>
    </row>
    <row r="665" spans="1:9">
      <c r="A665" t="s">
        <v>5049</v>
      </c>
      <c r="B665">
        <v>13201</v>
      </c>
      <c r="C665" t="s">
        <v>3900</v>
      </c>
      <c r="D665" t="s">
        <v>1537</v>
      </c>
      <c r="E665" t="s">
        <v>3985</v>
      </c>
      <c r="F665" t="s">
        <v>1536</v>
      </c>
      <c r="G665" t="s">
        <v>6397</v>
      </c>
      <c r="H665" t="s">
        <v>1489</v>
      </c>
      <c r="I665" t="s">
        <v>1537</v>
      </c>
    </row>
    <row r="666" spans="1:9">
      <c r="A666" t="s">
        <v>5084</v>
      </c>
      <c r="B666">
        <v>13202</v>
      </c>
      <c r="C666" t="s">
        <v>3900</v>
      </c>
      <c r="D666" t="s">
        <v>1539</v>
      </c>
      <c r="E666" t="s">
        <v>3985</v>
      </c>
      <c r="F666" t="s">
        <v>1538</v>
      </c>
      <c r="G666" t="s">
        <v>6398</v>
      </c>
      <c r="H666" t="s">
        <v>1489</v>
      </c>
      <c r="I666" t="s">
        <v>1539</v>
      </c>
    </row>
    <row r="667" spans="1:9">
      <c r="A667" t="s">
        <v>5116</v>
      </c>
      <c r="B667">
        <v>13203</v>
      </c>
      <c r="C667" t="s">
        <v>3900</v>
      </c>
      <c r="D667" t="s">
        <v>1541</v>
      </c>
      <c r="E667" t="s">
        <v>3985</v>
      </c>
      <c r="F667" t="s">
        <v>1540</v>
      </c>
      <c r="G667" t="s">
        <v>6399</v>
      </c>
      <c r="H667" t="s">
        <v>1489</v>
      </c>
      <c r="I667" t="s">
        <v>1541</v>
      </c>
    </row>
    <row r="668" spans="1:9">
      <c r="A668" t="s">
        <v>5148</v>
      </c>
      <c r="B668">
        <v>13204</v>
      </c>
      <c r="C668" t="s">
        <v>3900</v>
      </c>
      <c r="D668" t="s">
        <v>1543</v>
      </c>
      <c r="E668" t="s">
        <v>3985</v>
      </c>
      <c r="F668" t="s">
        <v>1542</v>
      </c>
      <c r="G668" t="s">
        <v>6400</v>
      </c>
      <c r="H668" t="s">
        <v>1489</v>
      </c>
      <c r="I668" t="s">
        <v>1543</v>
      </c>
    </row>
    <row r="669" spans="1:9">
      <c r="A669" t="s">
        <v>5178</v>
      </c>
      <c r="B669">
        <v>13205</v>
      </c>
      <c r="C669" t="s">
        <v>3900</v>
      </c>
      <c r="D669" t="s">
        <v>1545</v>
      </c>
      <c r="E669" t="s">
        <v>3985</v>
      </c>
      <c r="F669" t="s">
        <v>1544</v>
      </c>
      <c r="G669" t="s">
        <v>6401</v>
      </c>
      <c r="H669" t="s">
        <v>1489</v>
      </c>
      <c r="I669" t="s">
        <v>1545</v>
      </c>
    </row>
    <row r="670" spans="1:9">
      <c r="A670" t="s">
        <v>5206</v>
      </c>
      <c r="B670">
        <v>13206</v>
      </c>
      <c r="C670" t="s">
        <v>3900</v>
      </c>
      <c r="D670" t="s">
        <v>1547</v>
      </c>
      <c r="E670" t="s">
        <v>3985</v>
      </c>
      <c r="F670" t="s">
        <v>1546</v>
      </c>
      <c r="G670" t="s">
        <v>6402</v>
      </c>
      <c r="H670" t="s">
        <v>1489</v>
      </c>
      <c r="I670" t="s">
        <v>1547</v>
      </c>
    </row>
    <row r="671" spans="1:9">
      <c r="A671" t="s">
        <v>5234</v>
      </c>
      <c r="B671">
        <v>13207</v>
      </c>
      <c r="C671" t="s">
        <v>3900</v>
      </c>
      <c r="D671" t="s">
        <v>1549</v>
      </c>
      <c r="E671" t="s">
        <v>3985</v>
      </c>
      <c r="F671" t="s">
        <v>1548</v>
      </c>
      <c r="G671" t="s">
        <v>6403</v>
      </c>
      <c r="H671" t="s">
        <v>1489</v>
      </c>
      <c r="I671" t="s">
        <v>1549</v>
      </c>
    </row>
    <row r="672" spans="1:9">
      <c r="A672" t="s">
        <v>5261</v>
      </c>
      <c r="B672">
        <v>13208</v>
      </c>
      <c r="C672" t="s">
        <v>3900</v>
      </c>
      <c r="D672" t="s">
        <v>1551</v>
      </c>
      <c r="E672" t="s">
        <v>3985</v>
      </c>
      <c r="F672" t="s">
        <v>1550</v>
      </c>
      <c r="G672" t="s">
        <v>6404</v>
      </c>
      <c r="H672" t="s">
        <v>1489</v>
      </c>
      <c r="I672" t="s">
        <v>1551</v>
      </c>
    </row>
    <row r="673" spans="1:9">
      <c r="A673" t="s">
        <v>5286</v>
      </c>
      <c r="B673">
        <v>13209</v>
      </c>
      <c r="C673" t="s">
        <v>3900</v>
      </c>
      <c r="D673" t="s">
        <v>1553</v>
      </c>
      <c r="E673" t="s">
        <v>3985</v>
      </c>
      <c r="F673" t="s">
        <v>1552</v>
      </c>
      <c r="G673" t="s">
        <v>6405</v>
      </c>
      <c r="H673" t="s">
        <v>1489</v>
      </c>
      <c r="I673" t="s">
        <v>1553</v>
      </c>
    </row>
    <row r="674" spans="1:9">
      <c r="A674" t="s">
        <v>5311</v>
      </c>
      <c r="B674">
        <v>13210</v>
      </c>
      <c r="C674" t="s">
        <v>3900</v>
      </c>
      <c r="D674" t="s">
        <v>1555</v>
      </c>
      <c r="E674" t="s">
        <v>3985</v>
      </c>
      <c r="F674" t="s">
        <v>1554</v>
      </c>
      <c r="G674" t="s">
        <v>6406</v>
      </c>
      <c r="H674" t="s">
        <v>1489</v>
      </c>
      <c r="I674" t="s">
        <v>1555</v>
      </c>
    </row>
    <row r="675" spans="1:9">
      <c r="A675" t="s">
        <v>5335</v>
      </c>
      <c r="B675">
        <v>13211</v>
      </c>
      <c r="C675" t="s">
        <v>3900</v>
      </c>
      <c r="D675" t="s">
        <v>1557</v>
      </c>
      <c r="E675" t="s">
        <v>3985</v>
      </c>
      <c r="F675" t="s">
        <v>1556</v>
      </c>
      <c r="G675" t="s">
        <v>6407</v>
      </c>
      <c r="H675" t="s">
        <v>1489</v>
      </c>
      <c r="I675" t="s">
        <v>1557</v>
      </c>
    </row>
    <row r="676" spans="1:9">
      <c r="A676" t="s">
        <v>5358</v>
      </c>
      <c r="B676">
        <v>13212</v>
      </c>
      <c r="C676" t="s">
        <v>3900</v>
      </c>
      <c r="D676" t="s">
        <v>1559</v>
      </c>
      <c r="E676" t="s">
        <v>3985</v>
      </c>
      <c r="F676" t="s">
        <v>1558</v>
      </c>
      <c r="G676" t="s">
        <v>6408</v>
      </c>
      <c r="H676" t="s">
        <v>1489</v>
      </c>
      <c r="I676" t="s">
        <v>1559</v>
      </c>
    </row>
    <row r="677" spans="1:9">
      <c r="A677" t="s">
        <v>5377</v>
      </c>
      <c r="B677">
        <v>13213</v>
      </c>
      <c r="C677" t="s">
        <v>3900</v>
      </c>
      <c r="D677" t="s">
        <v>1561</v>
      </c>
      <c r="E677" t="s">
        <v>3985</v>
      </c>
      <c r="F677" t="s">
        <v>1560</v>
      </c>
      <c r="G677" t="s">
        <v>6409</v>
      </c>
      <c r="H677" t="s">
        <v>1489</v>
      </c>
      <c r="I677" t="s">
        <v>1561</v>
      </c>
    </row>
    <row r="678" spans="1:9">
      <c r="A678" t="s">
        <v>5395</v>
      </c>
      <c r="B678">
        <v>13214</v>
      </c>
      <c r="C678" t="s">
        <v>3900</v>
      </c>
      <c r="D678" t="s">
        <v>1563</v>
      </c>
      <c r="E678" t="s">
        <v>3985</v>
      </c>
      <c r="F678" t="s">
        <v>1562</v>
      </c>
      <c r="G678" t="s">
        <v>6410</v>
      </c>
      <c r="H678" t="s">
        <v>1489</v>
      </c>
      <c r="I678" t="s">
        <v>1563</v>
      </c>
    </row>
    <row r="679" spans="1:9">
      <c r="A679" t="s">
        <v>5413</v>
      </c>
      <c r="B679">
        <v>13215</v>
      </c>
      <c r="C679" t="s">
        <v>3900</v>
      </c>
      <c r="D679" t="s">
        <v>1565</v>
      </c>
      <c r="E679" t="s">
        <v>3985</v>
      </c>
      <c r="F679" t="s">
        <v>1564</v>
      </c>
      <c r="G679" t="s">
        <v>6411</v>
      </c>
      <c r="H679" t="s">
        <v>1489</v>
      </c>
      <c r="I679" t="s">
        <v>1565</v>
      </c>
    </row>
    <row r="680" spans="1:9">
      <c r="A680" t="s">
        <v>5431</v>
      </c>
      <c r="B680">
        <v>13218</v>
      </c>
      <c r="C680" t="s">
        <v>3900</v>
      </c>
      <c r="D680" t="s">
        <v>1567</v>
      </c>
      <c r="E680" t="s">
        <v>3985</v>
      </c>
      <c r="F680" t="s">
        <v>1566</v>
      </c>
      <c r="G680" t="s">
        <v>6412</v>
      </c>
      <c r="H680" t="s">
        <v>1489</v>
      </c>
      <c r="I680" t="s">
        <v>1567</v>
      </c>
    </row>
    <row r="681" spans="1:9">
      <c r="A681" t="s">
        <v>5449</v>
      </c>
      <c r="B681">
        <v>13219</v>
      </c>
      <c r="C681" t="s">
        <v>3900</v>
      </c>
      <c r="D681" t="s">
        <v>1569</v>
      </c>
      <c r="E681" t="s">
        <v>3985</v>
      </c>
      <c r="F681" t="s">
        <v>1568</v>
      </c>
      <c r="G681" t="s">
        <v>6413</v>
      </c>
      <c r="H681" t="s">
        <v>1489</v>
      </c>
      <c r="I681" t="s">
        <v>1569</v>
      </c>
    </row>
    <row r="682" spans="1:9">
      <c r="A682" t="s">
        <v>5465</v>
      </c>
      <c r="B682">
        <v>13220</v>
      </c>
      <c r="C682" t="s">
        <v>3900</v>
      </c>
      <c r="D682" t="s">
        <v>1571</v>
      </c>
      <c r="E682" t="s">
        <v>3985</v>
      </c>
      <c r="F682" t="s">
        <v>1570</v>
      </c>
      <c r="G682" t="s">
        <v>6414</v>
      </c>
      <c r="H682" t="s">
        <v>1489</v>
      </c>
      <c r="I682" t="s">
        <v>1571</v>
      </c>
    </row>
    <row r="683" spans="1:9">
      <c r="A683" t="s">
        <v>5481</v>
      </c>
      <c r="B683">
        <v>13221</v>
      </c>
      <c r="C683" t="s">
        <v>3900</v>
      </c>
      <c r="D683" t="s">
        <v>1573</v>
      </c>
      <c r="E683" t="s">
        <v>3985</v>
      </c>
      <c r="F683" t="s">
        <v>1572</v>
      </c>
      <c r="G683" t="s">
        <v>6415</v>
      </c>
      <c r="H683" t="s">
        <v>1489</v>
      </c>
      <c r="I683" t="s">
        <v>1573</v>
      </c>
    </row>
    <row r="684" spans="1:9">
      <c r="A684" t="s">
        <v>5495</v>
      </c>
      <c r="B684">
        <v>13222</v>
      </c>
      <c r="C684" t="s">
        <v>3900</v>
      </c>
      <c r="D684" t="s">
        <v>1575</v>
      </c>
      <c r="E684" t="s">
        <v>3985</v>
      </c>
      <c r="F684" t="s">
        <v>1574</v>
      </c>
      <c r="G684" t="s">
        <v>6416</v>
      </c>
      <c r="H684" t="s">
        <v>1489</v>
      </c>
      <c r="I684" t="s">
        <v>1575</v>
      </c>
    </row>
    <row r="685" spans="1:9">
      <c r="A685" t="s">
        <v>5508</v>
      </c>
      <c r="B685">
        <v>13223</v>
      </c>
      <c r="C685" t="s">
        <v>3900</v>
      </c>
      <c r="D685" t="s">
        <v>1577</v>
      </c>
      <c r="E685" t="s">
        <v>3985</v>
      </c>
      <c r="F685" t="s">
        <v>1576</v>
      </c>
      <c r="G685" t="s">
        <v>6417</v>
      </c>
      <c r="H685" t="s">
        <v>1489</v>
      </c>
      <c r="I685" t="s">
        <v>1577</v>
      </c>
    </row>
    <row r="686" spans="1:9">
      <c r="A686" t="s">
        <v>5518</v>
      </c>
      <c r="B686">
        <v>13224</v>
      </c>
      <c r="C686" t="s">
        <v>3900</v>
      </c>
      <c r="D686" t="s">
        <v>1579</v>
      </c>
      <c r="E686" t="s">
        <v>3985</v>
      </c>
      <c r="F686" t="s">
        <v>1578</v>
      </c>
      <c r="G686" t="s">
        <v>6418</v>
      </c>
      <c r="H686" t="s">
        <v>1489</v>
      </c>
      <c r="I686" t="s">
        <v>1579</v>
      </c>
    </row>
    <row r="687" spans="1:9">
      <c r="A687" t="s">
        <v>5528</v>
      </c>
      <c r="B687">
        <v>13225</v>
      </c>
      <c r="C687" t="s">
        <v>3900</v>
      </c>
      <c r="D687" t="s">
        <v>1581</v>
      </c>
      <c r="E687" t="s">
        <v>3985</v>
      </c>
      <c r="F687" t="s">
        <v>1580</v>
      </c>
      <c r="G687" t="s">
        <v>6419</v>
      </c>
      <c r="H687" t="s">
        <v>1489</v>
      </c>
      <c r="I687" t="s">
        <v>1581</v>
      </c>
    </row>
    <row r="688" spans="1:9">
      <c r="A688" t="s">
        <v>5537</v>
      </c>
      <c r="B688">
        <v>13227</v>
      </c>
      <c r="C688" t="s">
        <v>3900</v>
      </c>
      <c r="D688" t="s">
        <v>1583</v>
      </c>
      <c r="E688" t="s">
        <v>3985</v>
      </c>
      <c r="F688" t="s">
        <v>1582</v>
      </c>
      <c r="G688" t="s">
        <v>6420</v>
      </c>
      <c r="H688" t="s">
        <v>1489</v>
      </c>
      <c r="I688" t="s">
        <v>1583</v>
      </c>
    </row>
    <row r="689" spans="1:9">
      <c r="A689" t="s">
        <v>5546</v>
      </c>
      <c r="B689">
        <v>13228</v>
      </c>
      <c r="C689" t="s">
        <v>3900</v>
      </c>
      <c r="D689" t="s">
        <v>1585</v>
      </c>
      <c r="E689" t="s">
        <v>3985</v>
      </c>
      <c r="F689" t="s">
        <v>1584</v>
      </c>
      <c r="G689" t="s">
        <v>6421</v>
      </c>
      <c r="H689" t="s">
        <v>1489</v>
      </c>
      <c r="I689" t="s">
        <v>1585</v>
      </c>
    </row>
    <row r="690" spans="1:9">
      <c r="A690" t="s">
        <v>5555</v>
      </c>
      <c r="B690">
        <v>13229</v>
      </c>
      <c r="C690" t="s">
        <v>3900</v>
      </c>
      <c r="D690" t="s">
        <v>1587</v>
      </c>
      <c r="E690" t="s">
        <v>3985</v>
      </c>
      <c r="F690" t="s">
        <v>1586</v>
      </c>
      <c r="G690" t="s">
        <v>6422</v>
      </c>
      <c r="H690" t="s">
        <v>1489</v>
      </c>
      <c r="I690" t="s">
        <v>1587</v>
      </c>
    </row>
    <row r="691" spans="1:9">
      <c r="A691" t="s">
        <v>5564</v>
      </c>
      <c r="B691">
        <v>13303</v>
      </c>
      <c r="C691" t="s">
        <v>3900</v>
      </c>
      <c r="D691" t="s">
        <v>1589</v>
      </c>
      <c r="E691" t="s">
        <v>3985</v>
      </c>
      <c r="F691" t="s">
        <v>1588</v>
      </c>
      <c r="G691" t="s">
        <v>6423</v>
      </c>
      <c r="H691" t="s">
        <v>1489</v>
      </c>
      <c r="I691" t="s">
        <v>1589</v>
      </c>
    </row>
    <row r="692" spans="1:9">
      <c r="A692" t="s">
        <v>5573</v>
      </c>
      <c r="B692">
        <v>13305</v>
      </c>
      <c r="C692" t="s">
        <v>3900</v>
      </c>
      <c r="D692" t="s">
        <v>1591</v>
      </c>
      <c r="E692" t="s">
        <v>3985</v>
      </c>
      <c r="F692" t="s">
        <v>1590</v>
      </c>
      <c r="G692" t="s">
        <v>6424</v>
      </c>
      <c r="H692" t="s">
        <v>1489</v>
      </c>
      <c r="I692" t="s">
        <v>1591</v>
      </c>
    </row>
    <row r="693" spans="1:9">
      <c r="A693" t="s">
        <v>5582</v>
      </c>
      <c r="B693">
        <v>13307</v>
      </c>
      <c r="C693" t="s">
        <v>3900</v>
      </c>
      <c r="D693" t="s">
        <v>1593</v>
      </c>
      <c r="E693" t="s">
        <v>3985</v>
      </c>
      <c r="F693" t="s">
        <v>1592</v>
      </c>
      <c r="G693" t="s">
        <v>6425</v>
      </c>
      <c r="H693" t="s">
        <v>1489</v>
      </c>
      <c r="I693" t="s">
        <v>1593</v>
      </c>
    </row>
    <row r="694" spans="1:9">
      <c r="A694" t="s">
        <v>5591</v>
      </c>
      <c r="B694">
        <v>13308</v>
      </c>
      <c r="C694" t="s">
        <v>3900</v>
      </c>
      <c r="D694" t="s">
        <v>1595</v>
      </c>
      <c r="E694" t="s">
        <v>3985</v>
      </c>
      <c r="F694" t="s">
        <v>1594</v>
      </c>
      <c r="G694" t="s">
        <v>6426</v>
      </c>
      <c r="H694" t="s">
        <v>1489</v>
      </c>
      <c r="I694" t="s">
        <v>1595</v>
      </c>
    </row>
    <row r="695" spans="1:9">
      <c r="A695" t="s">
        <v>5600</v>
      </c>
      <c r="B695">
        <v>13361</v>
      </c>
      <c r="C695" t="s">
        <v>3900</v>
      </c>
      <c r="D695" t="s">
        <v>1597</v>
      </c>
      <c r="E695" t="s">
        <v>3985</v>
      </c>
      <c r="F695" t="s">
        <v>1596</v>
      </c>
      <c r="G695" t="s">
        <v>6427</v>
      </c>
      <c r="H695" t="s">
        <v>1489</v>
      </c>
      <c r="I695" t="s">
        <v>1597</v>
      </c>
    </row>
    <row r="696" spans="1:9">
      <c r="A696" t="s">
        <v>5608</v>
      </c>
      <c r="B696">
        <v>13362</v>
      </c>
      <c r="C696" t="s">
        <v>3900</v>
      </c>
      <c r="D696" t="s">
        <v>1599</v>
      </c>
      <c r="E696" t="s">
        <v>3985</v>
      </c>
      <c r="F696" t="s">
        <v>1598</v>
      </c>
      <c r="G696" t="s">
        <v>6428</v>
      </c>
      <c r="H696" t="s">
        <v>1489</v>
      </c>
      <c r="I696" t="s">
        <v>1599</v>
      </c>
    </row>
    <row r="697" spans="1:9">
      <c r="A697" t="s">
        <v>5615</v>
      </c>
      <c r="B697">
        <v>13363</v>
      </c>
      <c r="C697" t="s">
        <v>3900</v>
      </c>
      <c r="D697" t="s">
        <v>1601</v>
      </c>
      <c r="E697" t="s">
        <v>3985</v>
      </c>
      <c r="F697" t="s">
        <v>1600</v>
      </c>
      <c r="G697" t="s">
        <v>6429</v>
      </c>
      <c r="H697" t="s">
        <v>1489</v>
      </c>
      <c r="I697" t="s">
        <v>1601</v>
      </c>
    </row>
    <row r="698" spans="1:9">
      <c r="A698" t="s">
        <v>5622</v>
      </c>
      <c r="B698">
        <v>13364</v>
      </c>
      <c r="C698" t="s">
        <v>3900</v>
      </c>
      <c r="D698" t="s">
        <v>1603</v>
      </c>
      <c r="E698" t="s">
        <v>3985</v>
      </c>
      <c r="F698" t="s">
        <v>1602</v>
      </c>
      <c r="G698" t="s">
        <v>6430</v>
      </c>
      <c r="H698" t="s">
        <v>1489</v>
      </c>
      <c r="I698" t="s">
        <v>1603</v>
      </c>
    </row>
    <row r="699" spans="1:9">
      <c r="A699" t="s">
        <v>5629</v>
      </c>
      <c r="B699">
        <v>13381</v>
      </c>
      <c r="C699" t="s">
        <v>3900</v>
      </c>
      <c r="D699" t="s">
        <v>1605</v>
      </c>
      <c r="E699" t="s">
        <v>3985</v>
      </c>
      <c r="F699" t="s">
        <v>1604</v>
      </c>
      <c r="G699" t="s">
        <v>6431</v>
      </c>
      <c r="H699" t="s">
        <v>1489</v>
      </c>
      <c r="I699" t="s">
        <v>1605</v>
      </c>
    </row>
    <row r="700" spans="1:9">
      <c r="A700" t="s">
        <v>5636</v>
      </c>
      <c r="B700">
        <v>13382</v>
      </c>
      <c r="C700" t="s">
        <v>3900</v>
      </c>
      <c r="D700" t="s">
        <v>1607</v>
      </c>
      <c r="E700" t="s">
        <v>3985</v>
      </c>
      <c r="F700" t="s">
        <v>1606</v>
      </c>
      <c r="G700" t="s">
        <v>6432</v>
      </c>
      <c r="H700" t="s">
        <v>1489</v>
      </c>
      <c r="I700" t="s">
        <v>1607</v>
      </c>
    </row>
    <row r="701" spans="1:9">
      <c r="A701" t="s">
        <v>5642</v>
      </c>
      <c r="B701">
        <v>13401</v>
      </c>
      <c r="C701" t="s">
        <v>3900</v>
      </c>
      <c r="D701" t="s">
        <v>1609</v>
      </c>
      <c r="E701" t="s">
        <v>3985</v>
      </c>
      <c r="F701" t="s">
        <v>1608</v>
      </c>
      <c r="G701" t="s">
        <v>6433</v>
      </c>
      <c r="H701" t="s">
        <v>1489</v>
      </c>
      <c r="I701" t="s">
        <v>1609</v>
      </c>
    </row>
    <row r="702" spans="1:9">
      <c r="A702" t="s">
        <v>5648</v>
      </c>
      <c r="B702">
        <v>13402</v>
      </c>
      <c r="C702" t="s">
        <v>3900</v>
      </c>
      <c r="D702" t="s">
        <v>1611</v>
      </c>
      <c r="E702" t="s">
        <v>3985</v>
      </c>
      <c r="F702" t="s">
        <v>1610</v>
      </c>
      <c r="G702" t="s">
        <v>6434</v>
      </c>
      <c r="H702" t="s">
        <v>1489</v>
      </c>
      <c r="I702" t="s">
        <v>1611</v>
      </c>
    </row>
    <row r="703" spans="1:9">
      <c r="A703" t="s">
        <v>5653</v>
      </c>
      <c r="B703">
        <v>13421</v>
      </c>
      <c r="C703" t="s">
        <v>3900</v>
      </c>
      <c r="D703" t="s">
        <v>1613</v>
      </c>
      <c r="E703" t="s">
        <v>3985</v>
      </c>
      <c r="F703" t="s">
        <v>1612</v>
      </c>
      <c r="G703" t="s">
        <v>6435</v>
      </c>
      <c r="H703" t="s">
        <v>1489</v>
      </c>
      <c r="I703" t="s">
        <v>1613</v>
      </c>
    </row>
    <row r="704" spans="1:9">
      <c r="A704" t="s">
        <v>3950</v>
      </c>
      <c r="B704">
        <v>14000</v>
      </c>
      <c r="C704" t="s">
        <v>3901</v>
      </c>
      <c r="D704" t="s">
        <v>1615</v>
      </c>
      <c r="E704" t="s">
        <v>3936</v>
      </c>
      <c r="F704" t="s">
        <v>1614</v>
      </c>
      <c r="G704" t="s">
        <v>6436</v>
      </c>
      <c r="H704" t="s">
        <v>1615</v>
      </c>
    </row>
    <row r="705" spans="1:9">
      <c r="A705" t="s">
        <v>3999</v>
      </c>
      <c r="B705">
        <v>14100</v>
      </c>
      <c r="C705" t="s">
        <v>3901</v>
      </c>
      <c r="D705" t="s">
        <v>1617</v>
      </c>
      <c r="E705" t="s">
        <v>3985</v>
      </c>
      <c r="F705" t="s">
        <v>1616</v>
      </c>
      <c r="G705" t="s">
        <v>6437</v>
      </c>
      <c r="H705" t="s">
        <v>1615</v>
      </c>
      <c r="I705" t="s">
        <v>1617</v>
      </c>
    </row>
    <row r="706" spans="1:9">
      <c r="A706" t="s">
        <v>4047</v>
      </c>
      <c r="B706">
        <v>14130</v>
      </c>
      <c r="C706" t="s">
        <v>3901</v>
      </c>
      <c r="D706" t="s">
        <v>1619</v>
      </c>
      <c r="E706" t="s">
        <v>3985</v>
      </c>
      <c r="F706" t="s">
        <v>1618</v>
      </c>
      <c r="G706" t="s">
        <v>6438</v>
      </c>
      <c r="H706" t="s">
        <v>1615</v>
      </c>
      <c r="I706" t="s">
        <v>1619</v>
      </c>
    </row>
    <row r="707" spans="1:9">
      <c r="A707" t="s">
        <v>4095</v>
      </c>
      <c r="B707">
        <v>14150</v>
      </c>
      <c r="C707" t="s">
        <v>3901</v>
      </c>
      <c r="D707" t="s">
        <v>1621</v>
      </c>
      <c r="E707" t="s">
        <v>3985</v>
      </c>
      <c r="F707" t="s">
        <v>1620</v>
      </c>
      <c r="G707" t="s">
        <v>6439</v>
      </c>
      <c r="H707" t="s">
        <v>1615</v>
      </c>
      <c r="I707" t="s">
        <v>1621</v>
      </c>
    </row>
    <row r="708" spans="1:9">
      <c r="A708" t="s">
        <v>4143</v>
      </c>
      <c r="B708">
        <v>14201</v>
      </c>
      <c r="C708" t="s">
        <v>3901</v>
      </c>
      <c r="D708" t="s">
        <v>1623</v>
      </c>
      <c r="E708" t="s">
        <v>3985</v>
      </c>
      <c r="F708" t="s">
        <v>1622</v>
      </c>
      <c r="G708" t="s">
        <v>6440</v>
      </c>
      <c r="H708" t="s">
        <v>1615</v>
      </c>
      <c r="I708" t="s">
        <v>1623</v>
      </c>
    </row>
    <row r="709" spans="1:9">
      <c r="A709" t="s">
        <v>4191</v>
      </c>
      <c r="B709">
        <v>14203</v>
      </c>
      <c r="C709" t="s">
        <v>3901</v>
      </c>
      <c r="D709" t="s">
        <v>1625</v>
      </c>
      <c r="E709" t="s">
        <v>3985</v>
      </c>
      <c r="F709" t="s">
        <v>1624</v>
      </c>
      <c r="G709" t="s">
        <v>6441</v>
      </c>
      <c r="H709" t="s">
        <v>1615</v>
      </c>
      <c r="I709" t="s">
        <v>1625</v>
      </c>
    </row>
    <row r="710" spans="1:9">
      <c r="A710" t="s">
        <v>4239</v>
      </c>
      <c r="B710">
        <v>14204</v>
      </c>
      <c r="C710" t="s">
        <v>3901</v>
      </c>
      <c r="D710" t="s">
        <v>1627</v>
      </c>
      <c r="E710" t="s">
        <v>3985</v>
      </c>
      <c r="F710" t="s">
        <v>1626</v>
      </c>
      <c r="G710" t="s">
        <v>6442</v>
      </c>
      <c r="H710" t="s">
        <v>1615</v>
      </c>
      <c r="I710" t="s">
        <v>1627</v>
      </c>
    </row>
    <row r="711" spans="1:9">
      <c r="A711" t="s">
        <v>4287</v>
      </c>
      <c r="B711">
        <v>14205</v>
      </c>
      <c r="C711" t="s">
        <v>3901</v>
      </c>
      <c r="D711" t="s">
        <v>1629</v>
      </c>
      <c r="E711" t="s">
        <v>3985</v>
      </c>
      <c r="F711" t="s">
        <v>1628</v>
      </c>
      <c r="G711" t="s">
        <v>6443</v>
      </c>
      <c r="H711" t="s">
        <v>1615</v>
      </c>
      <c r="I711" t="s">
        <v>1629</v>
      </c>
    </row>
    <row r="712" spans="1:9">
      <c r="A712" t="s">
        <v>4335</v>
      </c>
      <c r="B712">
        <v>14206</v>
      </c>
      <c r="C712" t="s">
        <v>3901</v>
      </c>
      <c r="D712" t="s">
        <v>1631</v>
      </c>
      <c r="E712" t="s">
        <v>3985</v>
      </c>
      <c r="F712" t="s">
        <v>1630</v>
      </c>
      <c r="G712" t="s">
        <v>6444</v>
      </c>
      <c r="H712" t="s">
        <v>1615</v>
      </c>
      <c r="I712" t="s">
        <v>1631</v>
      </c>
    </row>
    <row r="713" spans="1:9">
      <c r="A713" t="s">
        <v>4383</v>
      </c>
      <c r="B713">
        <v>14207</v>
      </c>
      <c r="C713" t="s">
        <v>3901</v>
      </c>
      <c r="D713" t="s">
        <v>1633</v>
      </c>
      <c r="E713" t="s">
        <v>3985</v>
      </c>
      <c r="F713" t="s">
        <v>1632</v>
      </c>
      <c r="G713" t="s">
        <v>6445</v>
      </c>
      <c r="H713" t="s">
        <v>1615</v>
      </c>
      <c r="I713" t="s">
        <v>1633</v>
      </c>
    </row>
    <row r="714" spans="1:9">
      <c r="A714" t="s">
        <v>4431</v>
      </c>
      <c r="B714">
        <v>14208</v>
      </c>
      <c r="C714" t="s">
        <v>3901</v>
      </c>
      <c r="D714" t="s">
        <v>1635</v>
      </c>
      <c r="E714" t="s">
        <v>3985</v>
      </c>
      <c r="F714" t="s">
        <v>1634</v>
      </c>
      <c r="G714" t="s">
        <v>6446</v>
      </c>
      <c r="H714" t="s">
        <v>1615</v>
      </c>
      <c r="I714" t="s">
        <v>1635</v>
      </c>
    </row>
    <row r="715" spans="1:9">
      <c r="A715" t="s">
        <v>4479</v>
      </c>
      <c r="B715">
        <v>14210</v>
      </c>
      <c r="C715" t="s">
        <v>3901</v>
      </c>
      <c r="D715" t="s">
        <v>1637</v>
      </c>
      <c r="E715" t="s">
        <v>3985</v>
      </c>
      <c r="F715" t="s">
        <v>1636</v>
      </c>
      <c r="G715" t="s">
        <v>6447</v>
      </c>
      <c r="H715" t="s">
        <v>1615</v>
      </c>
      <c r="I715" t="s">
        <v>1637</v>
      </c>
    </row>
    <row r="716" spans="1:9">
      <c r="A716" t="s">
        <v>4527</v>
      </c>
      <c r="B716">
        <v>14211</v>
      </c>
      <c r="C716" t="s">
        <v>3901</v>
      </c>
      <c r="D716" t="s">
        <v>1639</v>
      </c>
      <c r="E716" t="s">
        <v>3985</v>
      </c>
      <c r="F716" t="s">
        <v>1638</v>
      </c>
      <c r="G716" t="s">
        <v>6448</v>
      </c>
      <c r="H716" t="s">
        <v>1615</v>
      </c>
      <c r="I716" t="s">
        <v>1639</v>
      </c>
    </row>
    <row r="717" spans="1:9">
      <c r="A717" t="s">
        <v>4575</v>
      </c>
      <c r="B717">
        <v>14212</v>
      </c>
      <c r="C717" t="s">
        <v>3901</v>
      </c>
      <c r="D717" t="s">
        <v>1641</v>
      </c>
      <c r="E717" t="s">
        <v>3985</v>
      </c>
      <c r="F717" t="s">
        <v>1640</v>
      </c>
      <c r="G717" t="s">
        <v>6449</v>
      </c>
      <c r="H717" t="s">
        <v>1615</v>
      </c>
      <c r="I717" t="s">
        <v>1641</v>
      </c>
    </row>
    <row r="718" spans="1:9">
      <c r="A718" t="s">
        <v>4623</v>
      </c>
      <c r="B718">
        <v>14213</v>
      </c>
      <c r="C718" t="s">
        <v>3901</v>
      </c>
      <c r="D718" t="s">
        <v>1643</v>
      </c>
      <c r="E718" t="s">
        <v>3985</v>
      </c>
      <c r="F718" t="s">
        <v>1642</v>
      </c>
      <c r="G718" t="s">
        <v>6450</v>
      </c>
      <c r="H718" t="s">
        <v>1615</v>
      </c>
      <c r="I718" t="s">
        <v>1643</v>
      </c>
    </row>
    <row r="719" spans="1:9">
      <c r="A719" t="s">
        <v>4671</v>
      </c>
      <c r="B719">
        <v>14214</v>
      </c>
      <c r="C719" t="s">
        <v>3901</v>
      </c>
      <c r="D719" t="s">
        <v>1645</v>
      </c>
      <c r="E719" t="s">
        <v>3985</v>
      </c>
      <c r="F719" t="s">
        <v>1644</v>
      </c>
      <c r="G719" t="s">
        <v>6451</v>
      </c>
      <c r="H719" t="s">
        <v>1615</v>
      </c>
      <c r="I719" t="s">
        <v>1645</v>
      </c>
    </row>
    <row r="720" spans="1:9">
      <c r="A720" t="s">
        <v>4719</v>
      </c>
      <c r="B720">
        <v>14215</v>
      </c>
      <c r="C720" t="s">
        <v>3901</v>
      </c>
      <c r="D720" t="s">
        <v>1647</v>
      </c>
      <c r="E720" t="s">
        <v>3985</v>
      </c>
      <c r="F720" t="s">
        <v>1646</v>
      </c>
      <c r="G720" t="s">
        <v>6452</v>
      </c>
      <c r="H720" t="s">
        <v>1615</v>
      </c>
      <c r="I720" t="s">
        <v>1647</v>
      </c>
    </row>
    <row r="721" spans="1:9">
      <c r="A721" t="s">
        <v>4766</v>
      </c>
      <c r="B721">
        <v>14216</v>
      </c>
      <c r="C721" t="s">
        <v>3901</v>
      </c>
      <c r="D721" t="s">
        <v>1649</v>
      </c>
      <c r="E721" t="s">
        <v>3985</v>
      </c>
      <c r="F721" t="s">
        <v>1648</v>
      </c>
      <c r="G721" t="s">
        <v>6453</v>
      </c>
      <c r="H721" t="s">
        <v>1615</v>
      </c>
      <c r="I721" t="s">
        <v>1649</v>
      </c>
    </row>
    <row r="722" spans="1:9">
      <c r="A722" t="s">
        <v>4813</v>
      </c>
      <c r="B722">
        <v>14217</v>
      </c>
      <c r="C722" t="s">
        <v>3901</v>
      </c>
      <c r="D722" t="s">
        <v>1651</v>
      </c>
      <c r="E722" t="s">
        <v>3985</v>
      </c>
      <c r="F722" t="s">
        <v>1650</v>
      </c>
      <c r="G722" t="s">
        <v>6454</v>
      </c>
      <c r="H722" t="s">
        <v>1615</v>
      </c>
      <c r="I722" t="s">
        <v>1651</v>
      </c>
    </row>
    <row r="723" spans="1:9">
      <c r="A723" t="s">
        <v>4858</v>
      </c>
      <c r="B723">
        <v>14218</v>
      </c>
      <c r="C723" t="s">
        <v>3901</v>
      </c>
      <c r="D723" t="s">
        <v>1653</v>
      </c>
      <c r="E723" t="s">
        <v>3985</v>
      </c>
      <c r="F723" t="s">
        <v>1652</v>
      </c>
      <c r="G723" t="s">
        <v>6455</v>
      </c>
      <c r="H723" t="s">
        <v>1615</v>
      </c>
      <c r="I723" t="s">
        <v>1653</v>
      </c>
    </row>
    <row r="724" spans="1:9">
      <c r="A724" t="s">
        <v>4902</v>
      </c>
      <c r="B724">
        <v>14301</v>
      </c>
      <c r="C724" t="s">
        <v>3901</v>
      </c>
      <c r="D724" t="s">
        <v>1655</v>
      </c>
      <c r="E724" t="s">
        <v>3985</v>
      </c>
      <c r="F724" t="s">
        <v>1654</v>
      </c>
      <c r="G724" t="s">
        <v>6456</v>
      </c>
      <c r="H724" t="s">
        <v>1615</v>
      </c>
      <c r="I724" t="s">
        <v>1655</v>
      </c>
    </row>
    <row r="725" spans="1:9">
      <c r="A725" t="s">
        <v>4941</v>
      </c>
      <c r="B725">
        <v>14321</v>
      </c>
      <c r="C725" t="s">
        <v>3901</v>
      </c>
      <c r="D725" t="s">
        <v>1657</v>
      </c>
      <c r="E725" t="s">
        <v>3985</v>
      </c>
      <c r="F725" t="s">
        <v>1656</v>
      </c>
      <c r="G725" t="s">
        <v>6457</v>
      </c>
      <c r="H725" t="s">
        <v>1615</v>
      </c>
      <c r="I725" t="s">
        <v>1657</v>
      </c>
    </row>
    <row r="726" spans="1:9">
      <c r="A726" t="s">
        <v>4978</v>
      </c>
      <c r="B726">
        <v>14341</v>
      </c>
      <c r="C726" t="s">
        <v>3901</v>
      </c>
      <c r="D726" t="s">
        <v>1659</v>
      </c>
      <c r="E726" t="s">
        <v>3985</v>
      </c>
      <c r="F726" t="s">
        <v>1658</v>
      </c>
      <c r="G726" t="s">
        <v>6458</v>
      </c>
      <c r="H726" t="s">
        <v>1615</v>
      </c>
      <c r="I726" t="s">
        <v>1659</v>
      </c>
    </row>
    <row r="727" spans="1:9">
      <c r="A727" t="s">
        <v>5014</v>
      </c>
      <c r="B727">
        <v>14342</v>
      </c>
      <c r="C727" t="s">
        <v>3901</v>
      </c>
      <c r="D727" t="s">
        <v>1661</v>
      </c>
      <c r="E727" t="s">
        <v>3985</v>
      </c>
      <c r="F727" t="s">
        <v>1660</v>
      </c>
      <c r="G727" t="s">
        <v>6459</v>
      </c>
      <c r="H727" t="s">
        <v>1615</v>
      </c>
      <c r="I727" t="s">
        <v>1661</v>
      </c>
    </row>
    <row r="728" spans="1:9">
      <c r="A728" t="s">
        <v>5050</v>
      </c>
      <c r="B728">
        <v>14361</v>
      </c>
      <c r="C728" t="s">
        <v>3901</v>
      </c>
      <c r="D728" t="s">
        <v>1663</v>
      </c>
      <c r="E728" t="s">
        <v>3985</v>
      </c>
      <c r="F728" t="s">
        <v>1662</v>
      </c>
      <c r="G728" t="s">
        <v>6460</v>
      </c>
      <c r="H728" t="s">
        <v>1615</v>
      </c>
      <c r="I728" t="s">
        <v>1663</v>
      </c>
    </row>
    <row r="729" spans="1:9">
      <c r="A729" t="s">
        <v>5085</v>
      </c>
      <c r="B729">
        <v>14362</v>
      </c>
      <c r="C729" t="s">
        <v>3901</v>
      </c>
      <c r="D729" t="s">
        <v>1665</v>
      </c>
      <c r="E729" t="s">
        <v>3985</v>
      </c>
      <c r="F729" t="s">
        <v>1664</v>
      </c>
      <c r="G729" t="s">
        <v>6461</v>
      </c>
      <c r="H729" t="s">
        <v>1615</v>
      </c>
      <c r="I729" t="s">
        <v>1665</v>
      </c>
    </row>
    <row r="730" spans="1:9">
      <c r="A730" t="s">
        <v>5117</v>
      </c>
      <c r="B730">
        <v>14363</v>
      </c>
      <c r="C730" t="s">
        <v>3901</v>
      </c>
      <c r="D730" t="s">
        <v>1667</v>
      </c>
      <c r="E730" t="s">
        <v>3985</v>
      </c>
      <c r="F730" t="s">
        <v>1666</v>
      </c>
      <c r="G730" t="s">
        <v>6462</v>
      </c>
      <c r="H730" t="s">
        <v>1615</v>
      </c>
      <c r="I730" t="s">
        <v>1667</v>
      </c>
    </row>
    <row r="731" spans="1:9">
      <c r="A731" t="s">
        <v>5149</v>
      </c>
      <c r="B731">
        <v>14364</v>
      </c>
      <c r="C731" t="s">
        <v>3901</v>
      </c>
      <c r="D731" t="s">
        <v>1669</v>
      </c>
      <c r="E731" t="s">
        <v>3985</v>
      </c>
      <c r="F731" t="s">
        <v>1668</v>
      </c>
      <c r="G731" t="s">
        <v>6463</v>
      </c>
      <c r="H731" t="s">
        <v>1615</v>
      </c>
      <c r="I731" t="s">
        <v>1669</v>
      </c>
    </row>
    <row r="732" spans="1:9">
      <c r="A732" t="s">
        <v>5179</v>
      </c>
      <c r="B732">
        <v>14366</v>
      </c>
      <c r="C732" t="s">
        <v>3901</v>
      </c>
      <c r="D732" t="s">
        <v>1671</v>
      </c>
      <c r="E732" t="s">
        <v>3985</v>
      </c>
      <c r="F732" t="s">
        <v>1670</v>
      </c>
      <c r="G732" t="s">
        <v>6464</v>
      </c>
      <c r="H732" t="s">
        <v>1615</v>
      </c>
      <c r="I732" t="s">
        <v>1671</v>
      </c>
    </row>
    <row r="733" spans="1:9">
      <c r="A733" t="s">
        <v>5207</v>
      </c>
      <c r="B733">
        <v>14382</v>
      </c>
      <c r="C733" t="s">
        <v>3901</v>
      </c>
      <c r="D733" t="s">
        <v>1673</v>
      </c>
      <c r="E733" t="s">
        <v>3985</v>
      </c>
      <c r="F733" t="s">
        <v>1672</v>
      </c>
      <c r="G733" t="s">
        <v>6465</v>
      </c>
      <c r="H733" t="s">
        <v>1615</v>
      </c>
      <c r="I733" t="s">
        <v>1673</v>
      </c>
    </row>
    <row r="734" spans="1:9">
      <c r="A734" t="s">
        <v>5235</v>
      </c>
      <c r="B734">
        <v>14383</v>
      </c>
      <c r="C734" t="s">
        <v>3901</v>
      </c>
      <c r="D734" t="s">
        <v>1675</v>
      </c>
      <c r="E734" t="s">
        <v>3985</v>
      </c>
      <c r="F734" t="s">
        <v>1674</v>
      </c>
      <c r="G734" t="s">
        <v>6466</v>
      </c>
      <c r="H734" t="s">
        <v>1615</v>
      </c>
      <c r="I734" t="s">
        <v>1675</v>
      </c>
    </row>
    <row r="735" spans="1:9">
      <c r="A735" t="s">
        <v>5262</v>
      </c>
      <c r="B735">
        <v>14384</v>
      </c>
      <c r="C735" t="s">
        <v>3901</v>
      </c>
      <c r="D735" t="s">
        <v>1677</v>
      </c>
      <c r="E735" t="s">
        <v>3985</v>
      </c>
      <c r="F735" t="s">
        <v>1676</v>
      </c>
      <c r="G735" t="s">
        <v>6467</v>
      </c>
      <c r="H735" t="s">
        <v>1615</v>
      </c>
      <c r="I735" t="s">
        <v>1677</v>
      </c>
    </row>
    <row r="736" spans="1:9">
      <c r="A736" t="s">
        <v>5287</v>
      </c>
      <c r="B736">
        <v>14401</v>
      </c>
      <c r="C736" t="s">
        <v>3901</v>
      </c>
      <c r="D736" t="s">
        <v>1679</v>
      </c>
      <c r="E736" t="s">
        <v>3985</v>
      </c>
      <c r="F736" t="s">
        <v>1678</v>
      </c>
      <c r="G736" t="s">
        <v>6468</v>
      </c>
      <c r="H736" t="s">
        <v>1615</v>
      </c>
      <c r="I736" t="s">
        <v>1679</v>
      </c>
    </row>
    <row r="737" spans="1:9">
      <c r="A737" t="s">
        <v>5312</v>
      </c>
      <c r="B737">
        <v>14402</v>
      </c>
      <c r="C737" t="s">
        <v>3901</v>
      </c>
      <c r="D737" t="s">
        <v>1681</v>
      </c>
      <c r="E737" t="s">
        <v>3985</v>
      </c>
      <c r="F737" t="s">
        <v>1680</v>
      </c>
      <c r="G737" t="s">
        <v>6469</v>
      </c>
      <c r="H737" t="s">
        <v>1615</v>
      </c>
      <c r="I737" t="s">
        <v>1681</v>
      </c>
    </row>
    <row r="738" spans="1:9">
      <c r="A738" t="s">
        <v>3951</v>
      </c>
      <c r="B738">
        <v>15000</v>
      </c>
      <c r="C738" t="s">
        <v>3902</v>
      </c>
      <c r="D738" t="s">
        <v>1683</v>
      </c>
      <c r="E738" t="s">
        <v>3936</v>
      </c>
      <c r="F738" t="s">
        <v>1682</v>
      </c>
      <c r="G738" t="s">
        <v>6470</v>
      </c>
      <c r="H738" t="s">
        <v>1683</v>
      </c>
    </row>
    <row r="739" spans="1:9">
      <c r="A739" t="s">
        <v>4000</v>
      </c>
      <c r="B739">
        <v>15100</v>
      </c>
      <c r="C739" t="s">
        <v>3902</v>
      </c>
      <c r="D739" t="s">
        <v>1685</v>
      </c>
      <c r="E739" t="s">
        <v>3985</v>
      </c>
      <c r="F739" t="s">
        <v>1684</v>
      </c>
      <c r="G739" t="s">
        <v>6471</v>
      </c>
      <c r="H739" t="s">
        <v>1683</v>
      </c>
      <c r="I739" t="s">
        <v>1685</v>
      </c>
    </row>
    <row r="740" spans="1:9">
      <c r="A740" t="s">
        <v>4048</v>
      </c>
      <c r="B740">
        <v>15202</v>
      </c>
      <c r="C740" t="s">
        <v>3902</v>
      </c>
      <c r="D740" t="s">
        <v>1687</v>
      </c>
      <c r="E740" t="s">
        <v>3985</v>
      </c>
      <c r="F740" t="s">
        <v>1686</v>
      </c>
      <c r="G740" t="s">
        <v>6472</v>
      </c>
      <c r="H740" t="s">
        <v>1683</v>
      </c>
      <c r="I740" t="s">
        <v>1687</v>
      </c>
    </row>
    <row r="741" spans="1:9">
      <c r="A741" t="s">
        <v>4096</v>
      </c>
      <c r="B741">
        <v>15204</v>
      </c>
      <c r="C741" t="s">
        <v>3902</v>
      </c>
      <c r="D741" t="s">
        <v>1689</v>
      </c>
      <c r="E741" t="s">
        <v>3985</v>
      </c>
      <c r="F741" t="s">
        <v>1688</v>
      </c>
      <c r="G741" t="s">
        <v>6473</v>
      </c>
      <c r="H741" t="s">
        <v>1683</v>
      </c>
      <c r="I741" t="s">
        <v>1689</v>
      </c>
    </row>
    <row r="742" spans="1:9">
      <c r="A742" t="s">
        <v>4144</v>
      </c>
      <c r="B742">
        <v>15205</v>
      </c>
      <c r="C742" t="s">
        <v>3902</v>
      </c>
      <c r="D742" t="s">
        <v>1691</v>
      </c>
      <c r="E742" t="s">
        <v>3985</v>
      </c>
      <c r="F742" t="s">
        <v>1690</v>
      </c>
      <c r="G742" t="s">
        <v>6474</v>
      </c>
      <c r="H742" t="s">
        <v>1683</v>
      </c>
      <c r="I742" t="s">
        <v>1691</v>
      </c>
    </row>
    <row r="743" spans="1:9">
      <c r="A743" t="s">
        <v>4192</v>
      </c>
      <c r="B743">
        <v>15206</v>
      </c>
      <c r="C743" t="s">
        <v>3902</v>
      </c>
      <c r="D743" t="s">
        <v>1693</v>
      </c>
      <c r="E743" t="s">
        <v>3985</v>
      </c>
      <c r="F743" t="s">
        <v>1692</v>
      </c>
      <c r="G743" t="s">
        <v>6475</v>
      </c>
      <c r="H743" t="s">
        <v>1683</v>
      </c>
      <c r="I743" t="s">
        <v>1693</v>
      </c>
    </row>
    <row r="744" spans="1:9">
      <c r="A744" t="s">
        <v>4240</v>
      </c>
      <c r="B744">
        <v>15208</v>
      </c>
      <c r="C744" t="s">
        <v>3902</v>
      </c>
      <c r="D744" t="s">
        <v>1695</v>
      </c>
      <c r="E744" t="s">
        <v>3985</v>
      </c>
      <c r="F744" t="s">
        <v>1694</v>
      </c>
      <c r="G744" t="s">
        <v>6476</v>
      </c>
      <c r="H744" t="s">
        <v>1683</v>
      </c>
      <c r="I744" t="s">
        <v>1695</v>
      </c>
    </row>
    <row r="745" spans="1:9">
      <c r="A745" t="s">
        <v>4288</v>
      </c>
      <c r="B745">
        <v>15209</v>
      </c>
      <c r="C745" t="s">
        <v>3902</v>
      </c>
      <c r="D745" t="s">
        <v>1697</v>
      </c>
      <c r="E745" t="s">
        <v>3985</v>
      </c>
      <c r="F745" t="s">
        <v>1696</v>
      </c>
      <c r="G745" t="s">
        <v>6477</v>
      </c>
      <c r="H745" t="s">
        <v>1683</v>
      </c>
      <c r="I745" t="s">
        <v>1697</v>
      </c>
    </row>
    <row r="746" spans="1:9">
      <c r="A746" t="s">
        <v>4336</v>
      </c>
      <c r="B746">
        <v>15210</v>
      </c>
      <c r="C746" t="s">
        <v>3902</v>
      </c>
      <c r="D746" t="s">
        <v>1699</v>
      </c>
      <c r="E746" t="s">
        <v>3985</v>
      </c>
      <c r="F746" t="s">
        <v>1698</v>
      </c>
      <c r="G746" t="s">
        <v>6478</v>
      </c>
      <c r="H746" t="s">
        <v>1683</v>
      </c>
      <c r="I746" t="s">
        <v>1699</v>
      </c>
    </row>
    <row r="747" spans="1:9">
      <c r="A747" t="s">
        <v>4384</v>
      </c>
      <c r="B747">
        <v>15211</v>
      </c>
      <c r="C747" t="s">
        <v>3902</v>
      </c>
      <c r="D747" t="s">
        <v>1701</v>
      </c>
      <c r="E747" t="s">
        <v>3985</v>
      </c>
      <c r="F747" t="s">
        <v>1700</v>
      </c>
      <c r="G747" t="s">
        <v>6479</v>
      </c>
      <c r="H747" t="s">
        <v>1683</v>
      </c>
      <c r="I747" t="s">
        <v>1701</v>
      </c>
    </row>
    <row r="748" spans="1:9">
      <c r="A748" t="s">
        <v>4432</v>
      </c>
      <c r="B748">
        <v>15212</v>
      </c>
      <c r="C748" t="s">
        <v>3902</v>
      </c>
      <c r="D748" t="s">
        <v>1703</v>
      </c>
      <c r="E748" t="s">
        <v>3985</v>
      </c>
      <c r="F748" t="s">
        <v>1702</v>
      </c>
      <c r="G748" t="s">
        <v>6480</v>
      </c>
      <c r="H748" t="s">
        <v>1683</v>
      </c>
      <c r="I748" t="s">
        <v>1703</v>
      </c>
    </row>
    <row r="749" spans="1:9">
      <c r="A749" t="s">
        <v>4480</v>
      </c>
      <c r="B749">
        <v>15213</v>
      </c>
      <c r="C749" t="s">
        <v>3902</v>
      </c>
      <c r="D749" t="s">
        <v>1705</v>
      </c>
      <c r="E749" t="s">
        <v>3985</v>
      </c>
      <c r="F749" t="s">
        <v>1704</v>
      </c>
      <c r="G749" t="s">
        <v>6481</v>
      </c>
      <c r="H749" t="s">
        <v>1683</v>
      </c>
      <c r="I749" t="s">
        <v>1705</v>
      </c>
    </row>
    <row r="750" spans="1:9">
      <c r="A750" t="s">
        <v>4528</v>
      </c>
      <c r="B750">
        <v>15216</v>
      </c>
      <c r="C750" t="s">
        <v>3902</v>
      </c>
      <c r="D750" t="s">
        <v>1707</v>
      </c>
      <c r="E750" t="s">
        <v>3985</v>
      </c>
      <c r="F750" t="s">
        <v>1706</v>
      </c>
      <c r="G750" t="s">
        <v>6482</v>
      </c>
      <c r="H750" t="s">
        <v>1683</v>
      </c>
      <c r="I750" t="s">
        <v>1707</v>
      </c>
    </row>
    <row r="751" spans="1:9">
      <c r="A751" t="s">
        <v>4576</v>
      </c>
      <c r="B751">
        <v>15217</v>
      </c>
      <c r="C751" t="s">
        <v>3902</v>
      </c>
      <c r="D751" t="s">
        <v>1709</v>
      </c>
      <c r="E751" t="s">
        <v>3985</v>
      </c>
      <c r="F751" t="s">
        <v>1708</v>
      </c>
      <c r="G751" t="s">
        <v>6483</v>
      </c>
      <c r="H751" t="s">
        <v>1683</v>
      </c>
      <c r="I751" t="s">
        <v>1709</v>
      </c>
    </row>
    <row r="752" spans="1:9">
      <c r="A752" t="s">
        <v>4624</v>
      </c>
      <c r="B752">
        <v>15218</v>
      </c>
      <c r="C752" t="s">
        <v>3902</v>
      </c>
      <c r="D752" t="s">
        <v>1711</v>
      </c>
      <c r="E752" t="s">
        <v>3985</v>
      </c>
      <c r="F752" t="s">
        <v>1710</v>
      </c>
      <c r="G752" t="s">
        <v>6484</v>
      </c>
      <c r="H752" t="s">
        <v>1683</v>
      </c>
      <c r="I752" t="s">
        <v>1711</v>
      </c>
    </row>
    <row r="753" spans="1:9">
      <c r="A753" t="s">
        <v>4672</v>
      </c>
      <c r="B753">
        <v>15222</v>
      </c>
      <c r="C753" t="s">
        <v>3902</v>
      </c>
      <c r="D753" t="s">
        <v>1713</v>
      </c>
      <c r="E753" t="s">
        <v>3985</v>
      </c>
      <c r="F753" t="s">
        <v>1712</v>
      </c>
      <c r="G753" t="s">
        <v>6485</v>
      </c>
      <c r="H753" t="s">
        <v>1683</v>
      </c>
      <c r="I753" t="s">
        <v>1713</v>
      </c>
    </row>
    <row r="754" spans="1:9">
      <c r="A754" t="s">
        <v>4720</v>
      </c>
      <c r="B754">
        <v>15223</v>
      </c>
      <c r="C754" t="s">
        <v>3902</v>
      </c>
      <c r="D754" t="s">
        <v>1715</v>
      </c>
      <c r="E754" t="s">
        <v>3985</v>
      </c>
      <c r="F754" t="s">
        <v>1714</v>
      </c>
      <c r="G754" t="s">
        <v>6486</v>
      </c>
      <c r="H754" t="s">
        <v>1683</v>
      </c>
      <c r="I754" t="s">
        <v>1715</v>
      </c>
    </row>
    <row r="755" spans="1:9">
      <c r="A755" t="s">
        <v>4767</v>
      </c>
      <c r="B755">
        <v>15224</v>
      </c>
      <c r="C755" t="s">
        <v>3902</v>
      </c>
      <c r="D755" t="s">
        <v>1717</v>
      </c>
      <c r="E755" t="s">
        <v>3985</v>
      </c>
      <c r="F755" t="s">
        <v>1716</v>
      </c>
      <c r="G755" t="s">
        <v>6487</v>
      </c>
      <c r="H755" t="s">
        <v>1683</v>
      </c>
      <c r="I755" t="s">
        <v>1717</v>
      </c>
    </row>
    <row r="756" spans="1:9">
      <c r="A756" t="s">
        <v>4814</v>
      </c>
      <c r="B756">
        <v>15225</v>
      </c>
      <c r="C756" t="s">
        <v>3902</v>
      </c>
      <c r="D756" t="s">
        <v>1719</v>
      </c>
      <c r="E756" t="s">
        <v>3985</v>
      </c>
      <c r="F756" t="s">
        <v>1718</v>
      </c>
      <c r="G756" t="s">
        <v>6488</v>
      </c>
      <c r="H756" t="s">
        <v>1683</v>
      </c>
      <c r="I756" t="s">
        <v>1719</v>
      </c>
    </row>
    <row r="757" spans="1:9">
      <c r="A757" t="s">
        <v>4859</v>
      </c>
      <c r="B757">
        <v>15226</v>
      </c>
      <c r="C757" t="s">
        <v>3902</v>
      </c>
      <c r="D757" t="s">
        <v>1721</v>
      </c>
      <c r="E757" t="s">
        <v>3985</v>
      </c>
      <c r="F757" t="s">
        <v>1720</v>
      </c>
      <c r="G757" t="s">
        <v>6489</v>
      </c>
      <c r="H757" t="s">
        <v>1683</v>
      </c>
      <c r="I757" t="s">
        <v>1721</v>
      </c>
    </row>
    <row r="758" spans="1:9">
      <c r="A758" t="s">
        <v>4903</v>
      </c>
      <c r="B758">
        <v>15227</v>
      </c>
      <c r="C758" t="s">
        <v>3902</v>
      </c>
      <c r="D758" t="s">
        <v>1723</v>
      </c>
      <c r="E758" t="s">
        <v>3985</v>
      </c>
      <c r="F758" t="s">
        <v>1722</v>
      </c>
      <c r="G758" t="s">
        <v>6490</v>
      </c>
      <c r="H758" t="s">
        <v>1683</v>
      </c>
      <c r="I758" t="s">
        <v>1723</v>
      </c>
    </row>
    <row r="759" spans="1:9">
      <c r="A759" t="s">
        <v>4942</v>
      </c>
      <c r="B759">
        <v>15307</v>
      </c>
      <c r="C759" t="s">
        <v>3902</v>
      </c>
      <c r="D759" t="s">
        <v>1725</v>
      </c>
      <c r="E759" t="s">
        <v>3985</v>
      </c>
      <c r="F759" t="s">
        <v>1724</v>
      </c>
      <c r="G759" t="s">
        <v>6491</v>
      </c>
      <c r="H759" t="s">
        <v>1683</v>
      </c>
      <c r="I759" t="s">
        <v>1725</v>
      </c>
    </row>
    <row r="760" spans="1:9">
      <c r="A760" t="s">
        <v>4979</v>
      </c>
      <c r="B760">
        <v>15342</v>
      </c>
      <c r="C760" t="s">
        <v>3902</v>
      </c>
      <c r="D760" t="s">
        <v>1727</v>
      </c>
      <c r="E760" t="s">
        <v>3985</v>
      </c>
      <c r="F760" t="s">
        <v>1726</v>
      </c>
      <c r="G760" t="s">
        <v>6492</v>
      </c>
      <c r="H760" t="s">
        <v>1683</v>
      </c>
      <c r="I760" t="s">
        <v>1727</v>
      </c>
    </row>
    <row r="761" spans="1:9">
      <c r="A761" t="s">
        <v>5015</v>
      </c>
      <c r="B761">
        <v>15361</v>
      </c>
      <c r="C761" t="s">
        <v>3902</v>
      </c>
      <c r="D761" t="s">
        <v>1729</v>
      </c>
      <c r="E761" t="s">
        <v>3985</v>
      </c>
      <c r="F761" t="s">
        <v>1728</v>
      </c>
      <c r="G761" t="s">
        <v>6493</v>
      </c>
      <c r="H761" t="s">
        <v>1683</v>
      </c>
      <c r="I761" t="s">
        <v>1729</v>
      </c>
    </row>
    <row r="762" spans="1:9">
      <c r="A762" t="s">
        <v>5051</v>
      </c>
      <c r="B762">
        <v>15385</v>
      </c>
      <c r="C762" t="s">
        <v>3902</v>
      </c>
      <c r="D762" t="s">
        <v>1731</v>
      </c>
      <c r="E762" t="s">
        <v>3985</v>
      </c>
      <c r="F762" t="s">
        <v>1730</v>
      </c>
      <c r="G762" t="s">
        <v>6494</v>
      </c>
      <c r="H762" t="s">
        <v>1683</v>
      </c>
      <c r="I762" t="s">
        <v>1731</v>
      </c>
    </row>
    <row r="763" spans="1:9">
      <c r="A763" t="s">
        <v>5086</v>
      </c>
      <c r="B763">
        <v>15405</v>
      </c>
      <c r="C763" t="s">
        <v>3902</v>
      </c>
      <c r="D763" t="s">
        <v>1733</v>
      </c>
      <c r="E763" t="s">
        <v>3985</v>
      </c>
      <c r="F763" t="s">
        <v>1732</v>
      </c>
      <c r="G763" t="s">
        <v>6495</v>
      </c>
      <c r="H763" t="s">
        <v>1683</v>
      </c>
      <c r="I763" t="s">
        <v>1733</v>
      </c>
    </row>
    <row r="764" spans="1:9">
      <c r="A764" t="s">
        <v>5118</v>
      </c>
      <c r="B764">
        <v>15461</v>
      </c>
      <c r="C764" t="s">
        <v>3902</v>
      </c>
      <c r="D764" t="s">
        <v>1735</v>
      </c>
      <c r="E764" t="s">
        <v>3985</v>
      </c>
      <c r="F764" t="s">
        <v>1734</v>
      </c>
      <c r="G764" t="s">
        <v>6496</v>
      </c>
      <c r="H764" t="s">
        <v>1683</v>
      </c>
      <c r="I764" t="s">
        <v>1735</v>
      </c>
    </row>
    <row r="765" spans="1:9">
      <c r="A765" t="s">
        <v>5150</v>
      </c>
      <c r="B765">
        <v>15482</v>
      </c>
      <c r="C765" t="s">
        <v>3902</v>
      </c>
      <c r="D765" t="s">
        <v>1737</v>
      </c>
      <c r="E765" t="s">
        <v>3985</v>
      </c>
      <c r="F765" t="s">
        <v>1736</v>
      </c>
      <c r="G765" t="s">
        <v>6497</v>
      </c>
      <c r="H765" t="s">
        <v>1683</v>
      </c>
      <c r="I765" t="s">
        <v>1737</v>
      </c>
    </row>
    <row r="766" spans="1:9">
      <c r="A766" t="s">
        <v>5180</v>
      </c>
      <c r="B766">
        <v>15504</v>
      </c>
      <c r="C766" t="s">
        <v>3902</v>
      </c>
      <c r="D766" t="s">
        <v>1739</v>
      </c>
      <c r="E766" t="s">
        <v>3985</v>
      </c>
      <c r="F766" t="s">
        <v>1738</v>
      </c>
      <c r="G766" t="s">
        <v>6498</v>
      </c>
      <c r="H766" t="s">
        <v>1683</v>
      </c>
      <c r="I766" t="s">
        <v>1739</v>
      </c>
    </row>
    <row r="767" spans="1:9">
      <c r="A767" t="s">
        <v>5208</v>
      </c>
      <c r="B767">
        <v>15581</v>
      </c>
      <c r="C767" t="s">
        <v>3902</v>
      </c>
      <c r="D767" t="s">
        <v>1741</v>
      </c>
      <c r="E767" t="s">
        <v>3985</v>
      </c>
      <c r="F767" t="s">
        <v>1740</v>
      </c>
      <c r="G767" t="s">
        <v>6499</v>
      </c>
      <c r="H767" t="s">
        <v>1683</v>
      </c>
      <c r="I767" t="s">
        <v>1741</v>
      </c>
    </row>
    <row r="768" spans="1:9">
      <c r="A768" t="s">
        <v>5236</v>
      </c>
      <c r="B768">
        <v>15586</v>
      </c>
      <c r="C768" t="s">
        <v>3902</v>
      </c>
      <c r="D768" t="s">
        <v>1743</v>
      </c>
      <c r="E768" t="s">
        <v>3985</v>
      </c>
      <c r="F768" t="s">
        <v>1742</v>
      </c>
      <c r="G768" t="s">
        <v>6500</v>
      </c>
      <c r="H768" t="s">
        <v>1683</v>
      </c>
      <c r="I768" t="s">
        <v>1743</v>
      </c>
    </row>
    <row r="769" spans="1:9">
      <c r="A769" t="s">
        <v>3952</v>
      </c>
      <c r="B769">
        <v>16000</v>
      </c>
      <c r="C769" t="s">
        <v>3903</v>
      </c>
      <c r="D769" t="s">
        <v>1745</v>
      </c>
      <c r="E769" t="s">
        <v>3936</v>
      </c>
      <c r="F769" t="s">
        <v>1744</v>
      </c>
      <c r="G769" t="s">
        <v>6501</v>
      </c>
      <c r="H769" t="s">
        <v>1745</v>
      </c>
    </row>
    <row r="770" spans="1:9">
      <c r="A770" t="s">
        <v>4001</v>
      </c>
      <c r="B770">
        <v>16201</v>
      </c>
      <c r="C770" t="s">
        <v>3903</v>
      </c>
      <c r="D770" t="s">
        <v>1747</v>
      </c>
      <c r="E770" t="s">
        <v>3985</v>
      </c>
      <c r="F770" t="s">
        <v>1746</v>
      </c>
      <c r="G770" t="s">
        <v>6502</v>
      </c>
      <c r="H770" t="s">
        <v>1745</v>
      </c>
      <c r="I770" t="s">
        <v>1747</v>
      </c>
    </row>
    <row r="771" spans="1:9">
      <c r="A771" t="s">
        <v>4049</v>
      </c>
      <c r="B771">
        <v>16202</v>
      </c>
      <c r="C771" t="s">
        <v>3903</v>
      </c>
      <c r="D771" t="s">
        <v>1749</v>
      </c>
      <c r="E771" t="s">
        <v>3985</v>
      </c>
      <c r="F771" t="s">
        <v>1748</v>
      </c>
      <c r="G771" t="s">
        <v>6503</v>
      </c>
      <c r="H771" t="s">
        <v>1745</v>
      </c>
      <c r="I771" t="s">
        <v>1749</v>
      </c>
    </row>
    <row r="772" spans="1:9">
      <c r="A772" t="s">
        <v>4097</v>
      </c>
      <c r="B772">
        <v>16204</v>
      </c>
      <c r="C772" t="s">
        <v>3903</v>
      </c>
      <c r="D772" t="s">
        <v>1751</v>
      </c>
      <c r="E772" t="s">
        <v>3985</v>
      </c>
      <c r="F772" t="s">
        <v>1750</v>
      </c>
      <c r="G772" t="s">
        <v>6504</v>
      </c>
      <c r="H772" t="s">
        <v>1745</v>
      </c>
      <c r="I772" t="s">
        <v>1751</v>
      </c>
    </row>
    <row r="773" spans="1:9">
      <c r="A773" t="s">
        <v>4145</v>
      </c>
      <c r="B773">
        <v>16205</v>
      </c>
      <c r="C773" t="s">
        <v>3903</v>
      </c>
      <c r="D773" t="s">
        <v>1753</v>
      </c>
      <c r="E773" t="s">
        <v>3985</v>
      </c>
      <c r="F773" t="s">
        <v>1752</v>
      </c>
      <c r="G773" t="s">
        <v>6505</v>
      </c>
      <c r="H773" t="s">
        <v>1745</v>
      </c>
      <c r="I773" t="s">
        <v>1753</v>
      </c>
    </row>
    <row r="774" spans="1:9">
      <c r="A774" t="s">
        <v>4193</v>
      </c>
      <c r="B774">
        <v>16206</v>
      </c>
      <c r="C774" t="s">
        <v>3903</v>
      </c>
      <c r="D774" t="s">
        <v>1755</v>
      </c>
      <c r="E774" t="s">
        <v>3985</v>
      </c>
      <c r="F774" t="s">
        <v>1754</v>
      </c>
      <c r="G774" t="s">
        <v>6506</v>
      </c>
      <c r="H774" t="s">
        <v>1745</v>
      </c>
      <c r="I774" t="s">
        <v>1755</v>
      </c>
    </row>
    <row r="775" spans="1:9">
      <c r="A775" t="s">
        <v>4241</v>
      </c>
      <c r="B775">
        <v>16207</v>
      </c>
      <c r="C775" t="s">
        <v>3903</v>
      </c>
      <c r="D775" t="s">
        <v>1757</v>
      </c>
      <c r="E775" t="s">
        <v>3985</v>
      </c>
      <c r="F775" t="s">
        <v>1756</v>
      </c>
      <c r="G775" t="s">
        <v>6507</v>
      </c>
      <c r="H775" t="s">
        <v>1745</v>
      </c>
      <c r="I775" t="s">
        <v>1757</v>
      </c>
    </row>
    <row r="776" spans="1:9">
      <c r="A776" t="s">
        <v>4289</v>
      </c>
      <c r="B776">
        <v>16208</v>
      </c>
      <c r="C776" t="s">
        <v>3903</v>
      </c>
      <c r="D776" t="s">
        <v>1759</v>
      </c>
      <c r="E776" t="s">
        <v>3985</v>
      </c>
      <c r="F776" t="s">
        <v>1758</v>
      </c>
      <c r="G776" t="s">
        <v>6508</v>
      </c>
      <c r="H776" t="s">
        <v>1745</v>
      </c>
      <c r="I776" t="s">
        <v>1759</v>
      </c>
    </row>
    <row r="777" spans="1:9">
      <c r="A777" t="s">
        <v>4337</v>
      </c>
      <c r="B777">
        <v>16209</v>
      </c>
      <c r="C777" t="s">
        <v>3903</v>
      </c>
      <c r="D777" t="s">
        <v>1761</v>
      </c>
      <c r="E777" t="s">
        <v>3985</v>
      </c>
      <c r="F777" t="s">
        <v>1760</v>
      </c>
      <c r="G777" t="s">
        <v>6509</v>
      </c>
      <c r="H777" t="s">
        <v>1745</v>
      </c>
      <c r="I777" t="s">
        <v>1761</v>
      </c>
    </row>
    <row r="778" spans="1:9">
      <c r="A778" t="s">
        <v>4385</v>
      </c>
      <c r="B778">
        <v>16210</v>
      </c>
      <c r="C778" t="s">
        <v>3903</v>
      </c>
      <c r="D778" t="s">
        <v>1763</v>
      </c>
      <c r="E778" t="s">
        <v>3985</v>
      </c>
      <c r="F778" t="s">
        <v>1762</v>
      </c>
      <c r="G778" t="s">
        <v>6510</v>
      </c>
      <c r="H778" t="s">
        <v>1745</v>
      </c>
      <c r="I778" t="s">
        <v>1763</v>
      </c>
    </row>
    <row r="779" spans="1:9">
      <c r="A779" t="s">
        <v>4433</v>
      </c>
      <c r="B779">
        <v>16211</v>
      </c>
      <c r="C779" t="s">
        <v>3903</v>
      </c>
      <c r="D779" t="s">
        <v>1765</v>
      </c>
      <c r="E779" t="s">
        <v>3985</v>
      </c>
      <c r="F779" t="s">
        <v>1764</v>
      </c>
      <c r="G779" t="s">
        <v>6511</v>
      </c>
      <c r="H779" t="s">
        <v>1745</v>
      </c>
      <c r="I779" t="s">
        <v>1765</v>
      </c>
    </row>
    <row r="780" spans="1:9">
      <c r="A780" t="s">
        <v>4481</v>
      </c>
      <c r="B780">
        <v>16321</v>
      </c>
      <c r="C780" t="s">
        <v>3903</v>
      </c>
      <c r="D780" t="s">
        <v>1767</v>
      </c>
      <c r="E780" t="s">
        <v>3985</v>
      </c>
      <c r="F780" t="s">
        <v>1766</v>
      </c>
      <c r="G780" t="s">
        <v>6512</v>
      </c>
      <c r="H780" t="s">
        <v>1745</v>
      </c>
      <c r="I780" t="s">
        <v>1767</v>
      </c>
    </row>
    <row r="781" spans="1:9">
      <c r="A781" t="s">
        <v>4529</v>
      </c>
      <c r="B781">
        <v>16322</v>
      </c>
      <c r="C781" t="s">
        <v>3903</v>
      </c>
      <c r="D781" t="s">
        <v>1769</v>
      </c>
      <c r="E781" t="s">
        <v>3985</v>
      </c>
      <c r="F781" t="s">
        <v>1768</v>
      </c>
      <c r="G781" t="s">
        <v>6513</v>
      </c>
      <c r="H781" t="s">
        <v>1745</v>
      </c>
      <c r="I781" t="s">
        <v>1769</v>
      </c>
    </row>
    <row r="782" spans="1:9">
      <c r="A782" t="s">
        <v>4577</v>
      </c>
      <c r="B782">
        <v>16323</v>
      </c>
      <c r="C782" t="s">
        <v>3903</v>
      </c>
      <c r="D782" t="s">
        <v>1771</v>
      </c>
      <c r="E782" t="s">
        <v>3985</v>
      </c>
      <c r="F782" t="s">
        <v>1770</v>
      </c>
      <c r="G782" t="s">
        <v>6514</v>
      </c>
      <c r="H782" t="s">
        <v>1745</v>
      </c>
      <c r="I782" t="s">
        <v>1771</v>
      </c>
    </row>
    <row r="783" spans="1:9">
      <c r="A783" t="s">
        <v>4625</v>
      </c>
      <c r="B783">
        <v>16342</v>
      </c>
      <c r="C783" t="s">
        <v>3903</v>
      </c>
      <c r="D783" t="s">
        <v>1773</v>
      </c>
      <c r="E783" t="s">
        <v>3985</v>
      </c>
      <c r="F783" t="s">
        <v>1772</v>
      </c>
      <c r="G783" t="s">
        <v>6515</v>
      </c>
      <c r="H783" t="s">
        <v>1745</v>
      </c>
      <c r="I783" t="s">
        <v>1773</v>
      </c>
    </row>
    <row r="784" spans="1:9">
      <c r="A784" t="s">
        <v>4673</v>
      </c>
      <c r="B784">
        <v>16343</v>
      </c>
      <c r="C784" t="s">
        <v>3903</v>
      </c>
      <c r="D784" t="s">
        <v>885</v>
      </c>
      <c r="E784" t="s">
        <v>3985</v>
      </c>
      <c r="F784" t="s">
        <v>1774</v>
      </c>
      <c r="G784" t="s">
        <v>6516</v>
      </c>
      <c r="H784" t="s">
        <v>1745</v>
      </c>
      <c r="I784" t="s">
        <v>885</v>
      </c>
    </row>
    <row r="785" spans="1:9">
      <c r="A785" t="s">
        <v>3953</v>
      </c>
      <c r="B785">
        <v>17000</v>
      </c>
      <c r="C785" t="s">
        <v>3904</v>
      </c>
      <c r="D785" t="s">
        <v>1776</v>
      </c>
      <c r="E785" t="s">
        <v>3936</v>
      </c>
      <c r="F785" t="s">
        <v>1775</v>
      </c>
      <c r="G785" t="s">
        <v>6517</v>
      </c>
      <c r="H785" t="s">
        <v>1776</v>
      </c>
    </row>
    <row r="786" spans="1:9">
      <c r="A786" t="s">
        <v>4002</v>
      </c>
      <c r="B786">
        <v>17201</v>
      </c>
      <c r="C786" t="s">
        <v>3904</v>
      </c>
      <c r="D786" t="s">
        <v>1778</v>
      </c>
      <c r="E786" t="s">
        <v>3985</v>
      </c>
      <c r="F786" t="s">
        <v>1777</v>
      </c>
      <c r="G786" t="s">
        <v>6518</v>
      </c>
      <c r="H786" t="s">
        <v>1776</v>
      </c>
      <c r="I786" t="s">
        <v>1778</v>
      </c>
    </row>
    <row r="787" spans="1:9">
      <c r="A787" t="s">
        <v>4050</v>
      </c>
      <c r="B787">
        <v>17202</v>
      </c>
      <c r="C787" t="s">
        <v>3904</v>
      </c>
      <c r="D787" t="s">
        <v>1780</v>
      </c>
      <c r="E787" t="s">
        <v>3985</v>
      </c>
      <c r="F787" t="s">
        <v>1779</v>
      </c>
      <c r="G787" t="s">
        <v>6519</v>
      </c>
      <c r="H787" t="s">
        <v>1776</v>
      </c>
      <c r="I787" t="s">
        <v>1780</v>
      </c>
    </row>
    <row r="788" spans="1:9">
      <c r="A788" t="s">
        <v>4098</v>
      </c>
      <c r="B788">
        <v>17203</v>
      </c>
      <c r="C788" t="s">
        <v>3904</v>
      </c>
      <c r="D788" t="s">
        <v>1782</v>
      </c>
      <c r="E788" t="s">
        <v>3985</v>
      </c>
      <c r="F788" t="s">
        <v>1781</v>
      </c>
      <c r="G788" t="s">
        <v>6520</v>
      </c>
      <c r="H788" t="s">
        <v>1776</v>
      </c>
      <c r="I788" t="s">
        <v>1782</v>
      </c>
    </row>
    <row r="789" spans="1:9">
      <c r="A789" t="s">
        <v>4146</v>
      </c>
      <c r="B789">
        <v>17204</v>
      </c>
      <c r="C789" t="s">
        <v>3904</v>
      </c>
      <c r="D789" t="s">
        <v>1784</v>
      </c>
      <c r="E789" t="s">
        <v>3985</v>
      </c>
      <c r="F789" t="s">
        <v>1783</v>
      </c>
      <c r="G789" t="s">
        <v>6521</v>
      </c>
      <c r="H789" t="s">
        <v>1776</v>
      </c>
      <c r="I789" t="s">
        <v>1784</v>
      </c>
    </row>
    <row r="790" spans="1:9">
      <c r="A790" t="s">
        <v>4194</v>
      </c>
      <c r="B790">
        <v>17205</v>
      </c>
      <c r="C790" t="s">
        <v>3904</v>
      </c>
      <c r="D790" t="s">
        <v>1786</v>
      </c>
      <c r="E790" t="s">
        <v>3985</v>
      </c>
      <c r="F790" t="s">
        <v>1785</v>
      </c>
      <c r="G790" t="s">
        <v>6522</v>
      </c>
      <c r="H790" t="s">
        <v>1776</v>
      </c>
      <c r="I790" t="s">
        <v>1786</v>
      </c>
    </row>
    <row r="791" spans="1:9">
      <c r="A791" t="s">
        <v>4242</v>
      </c>
      <c r="B791">
        <v>17206</v>
      </c>
      <c r="C791" t="s">
        <v>3904</v>
      </c>
      <c r="D791" t="s">
        <v>1788</v>
      </c>
      <c r="E791" t="s">
        <v>3985</v>
      </c>
      <c r="F791" t="s">
        <v>1787</v>
      </c>
      <c r="G791" t="s">
        <v>6523</v>
      </c>
      <c r="H791" t="s">
        <v>1776</v>
      </c>
      <c r="I791" t="s">
        <v>1788</v>
      </c>
    </row>
    <row r="792" spans="1:9">
      <c r="A792" t="s">
        <v>4290</v>
      </c>
      <c r="B792">
        <v>17207</v>
      </c>
      <c r="C792" t="s">
        <v>3904</v>
      </c>
      <c r="D792" t="s">
        <v>1790</v>
      </c>
      <c r="E792" t="s">
        <v>3985</v>
      </c>
      <c r="F792" t="s">
        <v>1789</v>
      </c>
      <c r="G792" t="s">
        <v>6524</v>
      </c>
      <c r="H792" t="s">
        <v>1776</v>
      </c>
      <c r="I792" t="s">
        <v>1790</v>
      </c>
    </row>
    <row r="793" spans="1:9">
      <c r="A793" t="s">
        <v>4338</v>
      </c>
      <c r="B793">
        <v>17209</v>
      </c>
      <c r="C793" t="s">
        <v>3904</v>
      </c>
      <c r="D793" t="s">
        <v>1792</v>
      </c>
      <c r="E793" t="s">
        <v>3985</v>
      </c>
      <c r="F793" t="s">
        <v>1791</v>
      </c>
      <c r="G793" t="s">
        <v>6525</v>
      </c>
      <c r="H793" t="s">
        <v>1776</v>
      </c>
      <c r="I793" t="s">
        <v>1792</v>
      </c>
    </row>
    <row r="794" spans="1:9">
      <c r="A794" t="s">
        <v>4386</v>
      </c>
      <c r="B794">
        <v>17210</v>
      </c>
      <c r="C794" t="s">
        <v>3904</v>
      </c>
      <c r="D794" t="s">
        <v>1794</v>
      </c>
      <c r="E794" t="s">
        <v>3985</v>
      </c>
      <c r="F794" t="s">
        <v>1793</v>
      </c>
      <c r="G794" t="s">
        <v>6526</v>
      </c>
      <c r="H794" t="s">
        <v>1776</v>
      </c>
      <c r="I794" t="s">
        <v>1794</v>
      </c>
    </row>
    <row r="795" spans="1:9">
      <c r="A795" t="s">
        <v>4434</v>
      </c>
      <c r="B795">
        <v>17211</v>
      </c>
      <c r="C795" t="s">
        <v>3904</v>
      </c>
      <c r="D795" t="s">
        <v>1796</v>
      </c>
      <c r="E795" t="s">
        <v>3985</v>
      </c>
      <c r="F795" t="s">
        <v>1795</v>
      </c>
      <c r="G795" t="s">
        <v>6527</v>
      </c>
      <c r="H795" t="s">
        <v>1776</v>
      </c>
      <c r="I795" t="s">
        <v>1796</v>
      </c>
    </row>
    <row r="796" spans="1:9">
      <c r="A796" t="s">
        <v>4482</v>
      </c>
      <c r="B796">
        <v>17212</v>
      </c>
      <c r="C796" t="s">
        <v>3904</v>
      </c>
      <c r="D796" t="s">
        <v>1798</v>
      </c>
      <c r="E796" t="s">
        <v>3985</v>
      </c>
      <c r="F796" t="s">
        <v>1797</v>
      </c>
      <c r="G796" t="s">
        <v>6528</v>
      </c>
      <c r="H796" t="s">
        <v>1776</v>
      </c>
      <c r="I796" t="s">
        <v>1798</v>
      </c>
    </row>
    <row r="797" spans="1:9">
      <c r="A797" t="s">
        <v>4530</v>
      </c>
      <c r="B797">
        <v>17324</v>
      </c>
      <c r="C797" t="s">
        <v>3904</v>
      </c>
      <c r="D797" t="s">
        <v>1800</v>
      </c>
      <c r="E797" t="s">
        <v>3985</v>
      </c>
      <c r="F797" t="s">
        <v>1799</v>
      </c>
      <c r="G797" t="s">
        <v>6529</v>
      </c>
      <c r="H797" t="s">
        <v>1776</v>
      </c>
      <c r="I797" t="s">
        <v>1800</v>
      </c>
    </row>
    <row r="798" spans="1:9">
      <c r="A798" t="s">
        <v>4578</v>
      </c>
      <c r="B798">
        <v>17361</v>
      </c>
      <c r="C798" t="s">
        <v>3904</v>
      </c>
      <c r="D798" t="s">
        <v>1802</v>
      </c>
      <c r="E798" t="s">
        <v>3985</v>
      </c>
      <c r="F798" t="s">
        <v>1801</v>
      </c>
      <c r="G798" t="s">
        <v>6530</v>
      </c>
      <c r="H798" t="s">
        <v>1776</v>
      </c>
      <c r="I798" t="s">
        <v>1802</v>
      </c>
    </row>
    <row r="799" spans="1:9">
      <c r="A799" t="s">
        <v>4626</v>
      </c>
      <c r="B799">
        <v>17365</v>
      </c>
      <c r="C799" t="s">
        <v>3904</v>
      </c>
      <c r="D799" t="s">
        <v>1804</v>
      </c>
      <c r="E799" t="s">
        <v>3985</v>
      </c>
      <c r="F799" t="s">
        <v>1803</v>
      </c>
      <c r="G799" t="s">
        <v>6531</v>
      </c>
      <c r="H799" t="s">
        <v>1776</v>
      </c>
      <c r="I799" t="s">
        <v>1804</v>
      </c>
    </row>
    <row r="800" spans="1:9">
      <c r="A800" t="s">
        <v>4674</v>
      </c>
      <c r="B800">
        <v>17384</v>
      </c>
      <c r="C800" t="s">
        <v>3904</v>
      </c>
      <c r="D800" t="s">
        <v>1806</v>
      </c>
      <c r="E800" t="s">
        <v>3985</v>
      </c>
      <c r="F800" t="s">
        <v>1805</v>
      </c>
      <c r="G800" t="s">
        <v>6532</v>
      </c>
      <c r="H800" t="s">
        <v>1776</v>
      </c>
      <c r="I800" t="s">
        <v>1806</v>
      </c>
    </row>
    <row r="801" spans="1:9">
      <c r="A801" t="s">
        <v>4721</v>
      </c>
      <c r="B801">
        <v>17386</v>
      </c>
      <c r="C801" t="s">
        <v>3904</v>
      </c>
      <c r="D801" t="s">
        <v>1808</v>
      </c>
      <c r="E801" t="s">
        <v>3985</v>
      </c>
      <c r="F801" t="s">
        <v>1807</v>
      </c>
      <c r="G801" t="s">
        <v>6533</v>
      </c>
      <c r="H801" t="s">
        <v>1776</v>
      </c>
      <c r="I801" t="s">
        <v>1808</v>
      </c>
    </row>
    <row r="802" spans="1:9">
      <c r="A802" t="s">
        <v>4768</v>
      </c>
      <c r="B802">
        <v>17407</v>
      </c>
      <c r="C802" t="s">
        <v>3904</v>
      </c>
      <c r="D802" t="s">
        <v>1810</v>
      </c>
      <c r="E802" t="s">
        <v>3985</v>
      </c>
      <c r="F802" t="s">
        <v>1809</v>
      </c>
      <c r="G802" t="s">
        <v>6534</v>
      </c>
      <c r="H802" t="s">
        <v>1776</v>
      </c>
      <c r="I802" t="s">
        <v>1810</v>
      </c>
    </row>
    <row r="803" spans="1:9">
      <c r="A803" t="s">
        <v>4815</v>
      </c>
      <c r="B803">
        <v>17461</v>
      </c>
      <c r="C803" t="s">
        <v>3904</v>
      </c>
      <c r="D803" t="s">
        <v>1812</v>
      </c>
      <c r="E803" t="s">
        <v>3985</v>
      </c>
      <c r="F803" t="s">
        <v>1811</v>
      </c>
      <c r="G803" t="s">
        <v>6535</v>
      </c>
      <c r="H803" t="s">
        <v>1776</v>
      </c>
      <c r="I803" t="s">
        <v>1812</v>
      </c>
    </row>
    <row r="804" spans="1:9">
      <c r="A804" t="s">
        <v>4860</v>
      </c>
      <c r="B804">
        <v>17463</v>
      </c>
      <c r="C804" t="s">
        <v>3904</v>
      </c>
      <c r="D804" t="s">
        <v>1814</v>
      </c>
      <c r="E804" t="s">
        <v>3985</v>
      </c>
      <c r="F804" t="s">
        <v>1813</v>
      </c>
      <c r="G804" t="s">
        <v>6536</v>
      </c>
      <c r="H804" t="s">
        <v>1776</v>
      </c>
      <c r="I804" t="s">
        <v>1814</v>
      </c>
    </row>
    <row r="805" spans="1:9">
      <c r="A805" t="s">
        <v>3954</v>
      </c>
      <c r="B805">
        <v>18000</v>
      </c>
      <c r="C805" t="s">
        <v>3905</v>
      </c>
      <c r="D805" t="s">
        <v>1816</v>
      </c>
      <c r="E805" t="s">
        <v>3936</v>
      </c>
      <c r="F805" t="s">
        <v>1815</v>
      </c>
      <c r="G805" t="s">
        <v>6537</v>
      </c>
      <c r="H805" t="s">
        <v>1816</v>
      </c>
    </row>
    <row r="806" spans="1:9">
      <c r="A806" t="s">
        <v>4003</v>
      </c>
      <c r="B806">
        <v>18201</v>
      </c>
      <c r="C806" t="s">
        <v>3905</v>
      </c>
      <c r="D806" t="s">
        <v>1818</v>
      </c>
      <c r="E806" t="s">
        <v>3985</v>
      </c>
      <c r="F806" t="s">
        <v>1817</v>
      </c>
      <c r="G806" t="s">
        <v>6538</v>
      </c>
      <c r="H806" t="s">
        <v>1816</v>
      </c>
      <c r="I806" t="s">
        <v>1818</v>
      </c>
    </row>
    <row r="807" spans="1:9">
      <c r="A807" t="s">
        <v>4051</v>
      </c>
      <c r="B807">
        <v>18202</v>
      </c>
      <c r="C807" t="s">
        <v>3905</v>
      </c>
      <c r="D807" t="s">
        <v>1820</v>
      </c>
      <c r="E807" t="s">
        <v>3985</v>
      </c>
      <c r="F807" t="s">
        <v>1819</v>
      </c>
      <c r="G807" t="s">
        <v>6539</v>
      </c>
      <c r="H807" t="s">
        <v>1816</v>
      </c>
      <c r="I807" t="s">
        <v>1820</v>
      </c>
    </row>
    <row r="808" spans="1:9">
      <c r="A808" t="s">
        <v>4099</v>
      </c>
      <c r="B808">
        <v>18204</v>
      </c>
      <c r="C808" t="s">
        <v>3905</v>
      </c>
      <c r="D808" t="s">
        <v>1822</v>
      </c>
      <c r="E808" t="s">
        <v>3985</v>
      </c>
      <c r="F808" t="s">
        <v>1821</v>
      </c>
      <c r="G808" t="s">
        <v>6540</v>
      </c>
      <c r="H808" t="s">
        <v>1816</v>
      </c>
      <c r="I808" t="s">
        <v>1822</v>
      </c>
    </row>
    <row r="809" spans="1:9">
      <c r="A809" t="s">
        <v>4147</v>
      </c>
      <c r="B809">
        <v>18205</v>
      </c>
      <c r="C809" t="s">
        <v>3905</v>
      </c>
      <c r="D809" t="s">
        <v>1824</v>
      </c>
      <c r="E809" t="s">
        <v>3985</v>
      </c>
      <c r="F809" t="s">
        <v>1823</v>
      </c>
      <c r="G809" t="s">
        <v>6541</v>
      </c>
      <c r="H809" t="s">
        <v>1816</v>
      </c>
      <c r="I809" t="s">
        <v>1824</v>
      </c>
    </row>
    <row r="810" spans="1:9">
      <c r="A810" t="s">
        <v>4195</v>
      </c>
      <c r="B810">
        <v>18206</v>
      </c>
      <c r="C810" t="s">
        <v>3905</v>
      </c>
      <c r="D810" t="s">
        <v>1826</v>
      </c>
      <c r="E810" t="s">
        <v>3985</v>
      </c>
      <c r="F810" t="s">
        <v>1825</v>
      </c>
      <c r="G810" t="s">
        <v>6542</v>
      </c>
      <c r="H810" t="s">
        <v>1816</v>
      </c>
      <c r="I810" t="s">
        <v>1826</v>
      </c>
    </row>
    <row r="811" spans="1:9">
      <c r="A811" t="s">
        <v>4243</v>
      </c>
      <c r="B811">
        <v>18207</v>
      </c>
      <c r="C811" t="s">
        <v>3905</v>
      </c>
      <c r="D811" t="s">
        <v>1828</v>
      </c>
      <c r="E811" t="s">
        <v>3985</v>
      </c>
      <c r="F811" t="s">
        <v>1827</v>
      </c>
      <c r="G811" t="s">
        <v>6543</v>
      </c>
      <c r="H811" t="s">
        <v>1816</v>
      </c>
      <c r="I811" t="s">
        <v>1828</v>
      </c>
    </row>
    <row r="812" spans="1:9">
      <c r="A812" t="s">
        <v>4291</v>
      </c>
      <c r="B812">
        <v>18208</v>
      </c>
      <c r="C812" t="s">
        <v>3905</v>
      </c>
      <c r="D812" t="s">
        <v>1830</v>
      </c>
      <c r="E812" t="s">
        <v>3985</v>
      </c>
      <c r="F812" t="s">
        <v>1829</v>
      </c>
      <c r="G812" t="s">
        <v>6544</v>
      </c>
      <c r="H812" t="s">
        <v>1816</v>
      </c>
      <c r="I812" t="s">
        <v>1830</v>
      </c>
    </row>
    <row r="813" spans="1:9">
      <c r="A813" t="s">
        <v>4339</v>
      </c>
      <c r="B813">
        <v>18209</v>
      </c>
      <c r="C813" t="s">
        <v>3905</v>
      </c>
      <c r="D813" t="s">
        <v>1832</v>
      </c>
      <c r="E813" t="s">
        <v>3985</v>
      </c>
      <c r="F813" t="s">
        <v>1831</v>
      </c>
      <c r="G813" t="s">
        <v>6545</v>
      </c>
      <c r="H813" t="s">
        <v>1816</v>
      </c>
      <c r="I813" t="s">
        <v>1832</v>
      </c>
    </row>
    <row r="814" spans="1:9">
      <c r="A814" t="s">
        <v>4387</v>
      </c>
      <c r="B814">
        <v>18210</v>
      </c>
      <c r="C814" t="s">
        <v>3905</v>
      </c>
      <c r="D814" t="s">
        <v>1834</v>
      </c>
      <c r="E814" t="s">
        <v>3985</v>
      </c>
      <c r="F814" t="s">
        <v>1833</v>
      </c>
      <c r="G814" t="s">
        <v>6546</v>
      </c>
      <c r="H814" t="s">
        <v>1816</v>
      </c>
      <c r="I814" t="s">
        <v>1834</v>
      </c>
    </row>
    <row r="815" spans="1:9">
      <c r="A815" t="s">
        <v>4435</v>
      </c>
      <c r="B815">
        <v>18322</v>
      </c>
      <c r="C815" t="s">
        <v>3905</v>
      </c>
      <c r="D815" t="s">
        <v>1836</v>
      </c>
      <c r="E815" t="s">
        <v>3985</v>
      </c>
      <c r="F815" t="s">
        <v>1835</v>
      </c>
      <c r="G815" t="s">
        <v>6547</v>
      </c>
      <c r="H815" t="s">
        <v>1816</v>
      </c>
      <c r="I815" t="s">
        <v>1836</v>
      </c>
    </row>
    <row r="816" spans="1:9">
      <c r="A816" t="s">
        <v>4483</v>
      </c>
      <c r="B816">
        <v>18382</v>
      </c>
      <c r="C816" t="s">
        <v>3905</v>
      </c>
      <c r="D816" t="s">
        <v>541</v>
      </c>
      <c r="E816" t="s">
        <v>3985</v>
      </c>
      <c r="F816" t="s">
        <v>1837</v>
      </c>
      <c r="G816" t="s">
        <v>6548</v>
      </c>
      <c r="H816" t="s">
        <v>1816</v>
      </c>
      <c r="I816" t="s">
        <v>541</v>
      </c>
    </row>
    <row r="817" spans="1:9">
      <c r="A817" t="s">
        <v>4531</v>
      </c>
      <c r="B817">
        <v>18404</v>
      </c>
      <c r="C817" t="s">
        <v>3905</v>
      </c>
      <c r="D817" t="s">
        <v>1839</v>
      </c>
      <c r="E817" t="s">
        <v>3985</v>
      </c>
      <c r="F817" t="s">
        <v>1838</v>
      </c>
      <c r="G817" t="s">
        <v>6549</v>
      </c>
      <c r="H817" t="s">
        <v>1816</v>
      </c>
      <c r="I817" t="s">
        <v>1839</v>
      </c>
    </row>
    <row r="818" spans="1:9">
      <c r="A818" t="s">
        <v>4579</v>
      </c>
      <c r="B818">
        <v>18423</v>
      </c>
      <c r="C818" t="s">
        <v>3905</v>
      </c>
      <c r="D818" t="s">
        <v>1841</v>
      </c>
      <c r="E818" t="s">
        <v>3985</v>
      </c>
      <c r="F818" t="s">
        <v>1840</v>
      </c>
      <c r="G818" t="s">
        <v>6550</v>
      </c>
      <c r="H818" t="s">
        <v>1816</v>
      </c>
      <c r="I818" t="s">
        <v>1841</v>
      </c>
    </row>
    <row r="819" spans="1:9">
      <c r="A819" t="s">
        <v>4627</v>
      </c>
      <c r="B819">
        <v>18442</v>
      </c>
      <c r="C819" t="s">
        <v>3905</v>
      </c>
      <c r="D819" t="s">
        <v>1843</v>
      </c>
      <c r="E819" t="s">
        <v>3985</v>
      </c>
      <c r="F819" t="s">
        <v>1842</v>
      </c>
      <c r="G819" t="s">
        <v>6551</v>
      </c>
      <c r="H819" t="s">
        <v>1816</v>
      </c>
      <c r="I819" t="s">
        <v>1843</v>
      </c>
    </row>
    <row r="820" spans="1:9">
      <c r="A820" t="s">
        <v>4675</v>
      </c>
      <c r="B820">
        <v>18481</v>
      </c>
      <c r="C820" t="s">
        <v>3905</v>
      </c>
      <c r="D820" t="s">
        <v>1845</v>
      </c>
      <c r="E820" t="s">
        <v>3985</v>
      </c>
      <c r="F820" t="s">
        <v>1844</v>
      </c>
      <c r="G820" t="s">
        <v>6552</v>
      </c>
      <c r="H820" t="s">
        <v>1816</v>
      </c>
      <c r="I820" t="s">
        <v>1845</v>
      </c>
    </row>
    <row r="821" spans="1:9">
      <c r="A821" t="s">
        <v>4722</v>
      </c>
      <c r="B821">
        <v>18483</v>
      </c>
      <c r="C821" t="s">
        <v>3905</v>
      </c>
      <c r="D821" t="s">
        <v>1847</v>
      </c>
      <c r="E821" t="s">
        <v>3985</v>
      </c>
      <c r="F821" t="s">
        <v>1846</v>
      </c>
      <c r="G821" t="s">
        <v>6553</v>
      </c>
      <c r="H821" t="s">
        <v>1816</v>
      </c>
      <c r="I821" t="s">
        <v>1847</v>
      </c>
    </row>
    <row r="822" spans="1:9">
      <c r="A822" t="s">
        <v>4769</v>
      </c>
      <c r="B822">
        <v>18501</v>
      </c>
      <c r="C822" t="s">
        <v>3905</v>
      </c>
      <c r="D822" t="s">
        <v>1849</v>
      </c>
      <c r="E822" t="s">
        <v>3985</v>
      </c>
      <c r="F822" t="s">
        <v>1848</v>
      </c>
      <c r="G822" t="s">
        <v>6554</v>
      </c>
      <c r="H822" t="s">
        <v>1816</v>
      </c>
      <c r="I822" t="s">
        <v>1849</v>
      </c>
    </row>
    <row r="823" spans="1:9">
      <c r="A823" t="s">
        <v>3955</v>
      </c>
      <c r="B823">
        <v>19000</v>
      </c>
      <c r="C823" t="s">
        <v>3906</v>
      </c>
      <c r="D823" t="s">
        <v>1851</v>
      </c>
      <c r="E823" t="s">
        <v>3936</v>
      </c>
      <c r="F823" t="s">
        <v>1850</v>
      </c>
      <c r="G823" t="s">
        <v>6555</v>
      </c>
      <c r="H823" t="s">
        <v>1851</v>
      </c>
    </row>
    <row r="824" spans="1:9">
      <c r="A824" t="s">
        <v>4004</v>
      </c>
      <c r="B824">
        <v>19201</v>
      </c>
      <c r="C824" t="s">
        <v>3906</v>
      </c>
      <c r="D824" t="s">
        <v>1853</v>
      </c>
      <c r="E824" t="s">
        <v>3985</v>
      </c>
      <c r="F824" t="s">
        <v>1852</v>
      </c>
      <c r="G824" t="s">
        <v>6556</v>
      </c>
      <c r="H824" t="s">
        <v>1851</v>
      </c>
      <c r="I824" t="s">
        <v>1853</v>
      </c>
    </row>
    <row r="825" spans="1:9">
      <c r="A825" t="s">
        <v>4052</v>
      </c>
      <c r="B825">
        <v>19202</v>
      </c>
      <c r="C825" t="s">
        <v>3906</v>
      </c>
      <c r="D825" t="s">
        <v>1855</v>
      </c>
      <c r="E825" t="s">
        <v>3985</v>
      </c>
      <c r="F825" t="s">
        <v>1854</v>
      </c>
      <c r="G825" t="s">
        <v>6557</v>
      </c>
      <c r="H825" t="s">
        <v>1851</v>
      </c>
      <c r="I825" t="s">
        <v>1855</v>
      </c>
    </row>
    <row r="826" spans="1:9">
      <c r="A826" t="s">
        <v>4100</v>
      </c>
      <c r="B826">
        <v>19204</v>
      </c>
      <c r="C826" t="s">
        <v>3906</v>
      </c>
      <c r="D826" t="s">
        <v>1857</v>
      </c>
      <c r="E826" t="s">
        <v>3985</v>
      </c>
      <c r="F826" t="s">
        <v>1856</v>
      </c>
      <c r="G826" t="s">
        <v>6558</v>
      </c>
      <c r="H826" t="s">
        <v>1851</v>
      </c>
      <c r="I826" t="s">
        <v>1857</v>
      </c>
    </row>
    <row r="827" spans="1:9">
      <c r="A827" t="s">
        <v>4148</v>
      </c>
      <c r="B827">
        <v>19205</v>
      </c>
      <c r="C827" t="s">
        <v>3906</v>
      </c>
      <c r="D827" t="s">
        <v>1859</v>
      </c>
      <c r="E827" t="s">
        <v>3985</v>
      </c>
      <c r="F827" t="s">
        <v>1858</v>
      </c>
      <c r="G827" t="s">
        <v>6559</v>
      </c>
      <c r="H827" t="s">
        <v>1851</v>
      </c>
      <c r="I827" t="s">
        <v>1859</v>
      </c>
    </row>
    <row r="828" spans="1:9">
      <c r="A828" t="s">
        <v>4196</v>
      </c>
      <c r="B828">
        <v>19206</v>
      </c>
      <c r="C828" t="s">
        <v>3906</v>
      </c>
      <c r="D828" t="s">
        <v>1861</v>
      </c>
      <c r="E828" t="s">
        <v>3985</v>
      </c>
      <c r="F828" t="s">
        <v>1860</v>
      </c>
      <c r="G828" t="s">
        <v>6560</v>
      </c>
      <c r="H828" t="s">
        <v>1851</v>
      </c>
      <c r="I828" t="s">
        <v>1861</v>
      </c>
    </row>
    <row r="829" spans="1:9">
      <c r="A829" t="s">
        <v>4244</v>
      </c>
      <c r="B829">
        <v>19207</v>
      </c>
      <c r="C829" t="s">
        <v>3906</v>
      </c>
      <c r="D829" t="s">
        <v>1863</v>
      </c>
      <c r="E829" t="s">
        <v>3985</v>
      </c>
      <c r="F829" t="s">
        <v>1862</v>
      </c>
      <c r="G829" t="s">
        <v>6561</v>
      </c>
      <c r="H829" t="s">
        <v>1851</v>
      </c>
      <c r="I829" t="s">
        <v>1863</v>
      </c>
    </row>
    <row r="830" spans="1:9">
      <c r="A830" t="s">
        <v>4292</v>
      </c>
      <c r="B830">
        <v>19208</v>
      </c>
      <c r="C830" t="s">
        <v>3906</v>
      </c>
      <c r="D830" t="s">
        <v>1865</v>
      </c>
      <c r="E830" t="s">
        <v>3985</v>
      </c>
      <c r="F830" t="s">
        <v>1864</v>
      </c>
      <c r="G830" t="s">
        <v>6562</v>
      </c>
      <c r="H830" t="s">
        <v>1851</v>
      </c>
      <c r="I830" t="s">
        <v>1865</v>
      </c>
    </row>
    <row r="831" spans="1:9">
      <c r="A831" t="s">
        <v>4340</v>
      </c>
      <c r="B831">
        <v>19209</v>
      </c>
      <c r="C831" t="s">
        <v>3906</v>
      </c>
      <c r="D831" t="s">
        <v>1867</v>
      </c>
      <c r="E831" t="s">
        <v>3985</v>
      </c>
      <c r="F831" t="s">
        <v>1866</v>
      </c>
      <c r="G831" t="s">
        <v>6563</v>
      </c>
      <c r="H831" t="s">
        <v>1851</v>
      </c>
      <c r="I831" t="s">
        <v>1867</v>
      </c>
    </row>
    <row r="832" spans="1:9">
      <c r="A832" t="s">
        <v>4388</v>
      </c>
      <c r="B832">
        <v>19210</v>
      </c>
      <c r="C832" t="s">
        <v>3906</v>
      </c>
      <c r="D832" t="s">
        <v>1869</v>
      </c>
      <c r="E832" t="s">
        <v>3985</v>
      </c>
      <c r="F832" t="s">
        <v>1868</v>
      </c>
      <c r="G832" t="s">
        <v>6564</v>
      </c>
      <c r="H832" t="s">
        <v>1851</v>
      </c>
      <c r="I832" t="s">
        <v>1869</v>
      </c>
    </row>
    <row r="833" spans="1:9">
      <c r="A833" t="s">
        <v>4436</v>
      </c>
      <c r="B833">
        <v>19211</v>
      </c>
      <c r="C833" t="s">
        <v>3906</v>
      </c>
      <c r="D833" t="s">
        <v>1871</v>
      </c>
      <c r="E833" t="s">
        <v>3985</v>
      </c>
      <c r="F833" t="s">
        <v>1870</v>
      </c>
      <c r="G833" t="s">
        <v>6565</v>
      </c>
      <c r="H833" t="s">
        <v>1851</v>
      </c>
      <c r="I833" t="s">
        <v>1871</v>
      </c>
    </row>
    <row r="834" spans="1:9">
      <c r="A834" t="s">
        <v>4484</v>
      </c>
      <c r="B834">
        <v>19212</v>
      </c>
      <c r="C834" t="s">
        <v>3906</v>
      </c>
      <c r="D834" t="s">
        <v>1873</v>
      </c>
      <c r="E834" t="s">
        <v>3985</v>
      </c>
      <c r="F834" t="s">
        <v>1872</v>
      </c>
      <c r="G834" t="s">
        <v>6566</v>
      </c>
      <c r="H834" t="s">
        <v>1851</v>
      </c>
      <c r="I834" t="s">
        <v>1873</v>
      </c>
    </row>
    <row r="835" spans="1:9">
      <c r="A835" t="s">
        <v>4532</v>
      </c>
      <c r="B835">
        <v>19213</v>
      </c>
      <c r="C835" t="s">
        <v>3906</v>
      </c>
      <c r="D835" t="s">
        <v>1875</v>
      </c>
      <c r="E835" t="s">
        <v>3985</v>
      </c>
      <c r="F835" t="s">
        <v>1874</v>
      </c>
      <c r="G835" t="s">
        <v>6567</v>
      </c>
      <c r="H835" t="s">
        <v>1851</v>
      </c>
      <c r="I835" t="s">
        <v>1875</v>
      </c>
    </row>
    <row r="836" spans="1:9">
      <c r="A836" t="s">
        <v>4580</v>
      </c>
      <c r="B836">
        <v>19214</v>
      </c>
      <c r="C836" t="s">
        <v>3906</v>
      </c>
      <c r="D836" t="s">
        <v>1877</v>
      </c>
      <c r="E836" t="s">
        <v>3985</v>
      </c>
      <c r="F836" t="s">
        <v>1876</v>
      </c>
      <c r="G836" t="s">
        <v>6568</v>
      </c>
      <c r="H836" t="s">
        <v>1851</v>
      </c>
      <c r="I836" t="s">
        <v>1877</v>
      </c>
    </row>
    <row r="837" spans="1:9">
      <c r="A837" t="s">
        <v>4628</v>
      </c>
      <c r="B837">
        <v>19346</v>
      </c>
      <c r="C837" t="s">
        <v>3906</v>
      </c>
      <c r="D837" t="s">
        <v>1879</v>
      </c>
      <c r="E837" t="s">
        <v>3985</v>
      </c>
      <c r="F837" t="s">
        <v>1878</v>
      </c>
      <c r="G837" t="s">
        <v>6569</v>
      </c>
      <c r="H837" t="s">
        <v>1851</v>
      </c>
      <c r="I837" t="s">
        <v>1879</v>
      </c>
    </row>
    <row r="838" spans="1:9">
      <c r="A838" t="s">
        <v>4676</v>
      </c>
      <c r="B838">
        <v>19364</v>
      </c>
      <c r="C838" t="s">
        <v>3906</v>
      </c>
      <c r="D838" t="s">
        <v>1881</v>
      </c>
      <c r="E838" t="s">
        <v>3985</v>
      </c>
      <c r="F838" t="s">
        <v>1880</v>
      </c>
      <c r="G838" t="s">
        <v>6570</v>
      </c>
      <c r="H838" t="s">
        <v>1851</v>
      </c>
      <c r="I838" t="s">
        <v>1881</v>
      </c>
    </row>
    <row r="839" spans="1:9">
      <c r="A839" t="s">
        <v>4723</v>
      </c>
      <c r="B839">
        <v>19365</v>
      </c>
      <c r="C839" t="s">
        <v>3906</v>
      </c>
      <c r="D839" t="s">
        <v>1883</v>
      </c>
      <c r="E839" t="s">
        <v>3985</v>
      </c>
      <c r="F839" t="s">
        <v>1882</v>
      </c>
      <c r="G839" t="s">
        <v>6571</v>
      </c>
      <c r="H839" t="s">
        <v>1851</v>
      </c>
      <c r="I839" t="s">
        <v>1883</v>
      </c>
    </row>
    <row r="840" spans="1:9">
      <c r="A840" t="s">
        <v>4770</v>
      </c>
      <c r="B840">
        <v>19366</v>
      </c>
      <c r="C840" t="s">
        <v>3906</v>
      </c>
      <c r="D840" t="s">
        <v>651</v>
      </c>
      <c r="E840" t="s">
        <v>3985</v>
      </c>
      <c r="F840" t="s">
        <v>1884</v>
      </c>
      <c r="G840" t="s">
        <v>6572</v>
      </c>
      <c r="H840" t="s">
        <v>1851</v>
      </c>
      <c r="I840" t="s">
        <v>651</v>
      </c>
    </row>
    <row r="841" spans="1:9">
      <c r="A841" t="s">
        <v>4816</v>
      </c>
      <c r="B841">
        <v>19368</v>
      </c>
      <c r="C841" t="s">
        <v>3906</v>
      </c>
      <c r="D841" t="s">
        <v>1886</v>
      </c>
      <c r="E841" t="s">
        <v>3985</v>
      </c>
      <c r="F841" t="s">
        <v>1885</v>
      </c>
      <c r="G841" t="s">
        <v>6573</v>
      </c>
      <c r="H841" t="s">
        <v>1851</v>
      </c>
      <c r="I841" t="s">
        <v>1886</v>
      </c>
    </row>
    <row r="842" spans="1:9">
      <c r="A842" t="s">
        <v>4861</v>
      </c>
      <c r="B842">
        <v>19384</v>
      </c>
      <c r="C842" t="s">
        <v>3906</v>
      </c>
      <c r="D842" t="s">
        <v>1888</v>
      </c>
      <c r="E842" t="s">
        <v>3985</v>
      </c>
      <c r="F842" t="s">
        <v>1887</v>
      </c>
      <c r="G842" t="s">
        <v>6574</v>
      </c>
      <c r="H842" t="s">
        <v>1851</v>
      </c>
      <c r="I842" t="s">
        <v>1888</v>
      </c>
    </row>
    <row r="843" spans="1:9">
      <c r="A843" t="s">
        <v>4904</v>
      </c>
      <c r="B843">
        <v>19422</v>
      </c>
      <c r="C843" t="s">
        <v>3906</v>
      </c>
      <c r="D843" t="s">
        <v>1890</v>
      </c>
      <c r="E843" t="s">
        <v>3985</v>
      </c>
      <c r="F843" t="s">
        <v>1889</v>
      </c>
      <c r="G843" t="s">
        <v>6575</v>
      </c>
      <c r="H843" t="s">
        <v>1851</v>
      </c>
      <c r="I843" t="s">
        <v>1890</v>
      </c>
    </row>
    <row r="844" spans="1:9">
      <c r="A844" t="s">
        <v>4943</v>
      </c>
      <c r="B844">
        <v>19423</v>
      </c>
      <c r="C844" t="s">
        <v>3906</v>
      </c>
      <c r="D844" t="s">
        <v>1892</v>
      </c>
      <c r="E844" t="s">
        <v>3985</v>
      </c>
      <c r="F844" t="s">
        <v>1891</v>
      </c>
      <c r="G844" t="s">
        <v>6576</v>
      </c>
      <c r="H844" t="s">
        <v>1851</v>
      </c>
      <c r="I844" t="s">
        <v>1892</v>
      </c>
    </row>
    <row r="845" spans="1:9">
      <c r="A845" t="s">
        <v>4980</v>
      </c>
      <c r="B845">
        <v>19424</v>
      </c>
      <c r="C845" t="s">
        <v>3906</v>
      </c>
      <c r="D845" t="s">
        <v>1894</v>
      </c>
      <c r="E845" t="s">
        <v>3985</v>
      </c>
      <c r="F845" t="s">
        <v>1893</v>
      </c>
      <c r="G845" t="s">
        <v>6577</v>
      </c>
      <c r="H845" t="s">
        <v>1851</v>
      </c>
      <c r="I845" t="s">
        <v>1894</v>
      </c>
    </row>
    <row r="846" spans="1:9">
      <c r="A846" t="s">
        <v>5016</v>
      </c>
      <c r="B846">
        <v>19425</v>
      </c>
      <c r="C846" t="s">
        <v>3906</v>
      </c>
      <c r="D846" t="s">
        <v>1896</v>
      </c>
      <c r="E846" t="s">
        <v>3985</v>
      </c>
      <c r="F846" t="s">
        <v>1895</v>
      </c>
      <c r="G846" t="s">
        <v>6578</v>
      </c>
      <c r="H846" t="s">
        <v>1851</v>
      </c>
      <c r="I846" t="s">
        <v>1896</v>
      </c>
    </row>
    <row r="847" spans="1:9">
      <c r="A847" t="s">
        <v>5052</v>
      </c>
      <c r="B847">
        <v>19429</v>
      </c>
      <c r="C847" t="s">
        <v>3906</v>
      </c>
      <c r="D847" t="s">
        <v>1898</v>
      </c>
      <c r="E847" t="s">
        <v>3985</v>
      </c>
      <c r="F847" t="s">
        <v>1897</v>
      </c>
      <c r="G847" t="s">
        <v>6579</v>
      </c>
      <c r="H847" t="s">
        <v>1851</v>
      </c>
      <c r="I847" t="s">
        <v>1898</v>
      </c>
    </row>
    <row r="848" spans="1:9">
      <c r="A848" t="s">
        <v>5087</v>
      </c>
      <c r="B848">
        <v>19430</v>
      </c>
      <c r="C848" t="s">
        <v>3906</v>
      </c>
      <c r="D848" t="s">
        <v>1900</v>
      </c>
      <c r="E848" t="s">
        <v>3985</v>
      </c>
      <c r="F848" t="s">
        <v>1899</v>
      </c>
      <c r="G848" t="s">
        <v>6580</v>
      </c>
      <c r="H848" t="s">
        <v>1851</v>
      </c>
      <c r="I848" t="s">
        <v>1900</v>
      </c>
    </row>
    <row r="849" spans="1:9">
      <c r="A849" t="s">
        <v>5119</v>
      </c>
      <c r="B849">
        <v>19442</v>
      </c>
      <c r="C849" t="s">
        <v>3906</v>
      </c>
      <c r="D849" t="s">
        <v>1902</v>
      </c>
      <c r="E849" t="s">
        <v>3985</v>
      </c>
      <c r="F849" t="s">
        <v>1901</v>
      </c>
      <c r="G849" t="s">
        <v>6581</v>
      </c>
      <c r="H849" t="s">
        <v>1851</v>
      </c>
      <c r="I849" t="s">
        <v>1902</v>
      </c>
    </row>
    <row r="850" spans="1:9">
      <c r="A850" t="s">
        <v>5151</v>
      </c>
      <c r="B850">
        <v>19443</v>
      </c>
      <c r="C850" t="s">
        <v>3906</v>
      </c>
      <c r="D850" t="s">
        <v>1904</v>
      </c>
      <c r="E850" t="s">
        <v>3985</v>
      </c>
      <c r="F850" t="s">
        <v>1903</v>
      </c>
      <c r="G850" t="s">
        <v>6582</v>
      </c>
      <c r="H850" t="s">
        <v>1851</v>
      </c>
      <c r="I850" t="s">
        <v>1904</v>
      </c>
    </row>
    <row r="851" spans="1:9">
      <c r="A851" t="s">
        <v>3956</v>
      </c>
      <c r="B851">
        <v>20000</v>
      </c>
      <c r="C851" t="s">
        <v>3907</v>
      </c>
      <c r="D851" t="s">
        <v>1906</v>
      </c>
      <c r="E851" t="s">
        <v>3936</v>
      </c>
      <c r="F851" t="s">
        <v>1905</v>
      </c>
      <c r="G851" t="s">
        <v>6583</v>
      </c>
      <c r="H851" t="s">
        <v>1906</v>
      </c>
    </row>
    <row r="852" spans="1:9">
      <c r="A852" t="s">
        <v>4005</v>
      </c>
      <c r="B852">
        <v>20201</v>
      </c>
      <c r="C852" t="s">
        <v>3907</v>
      </c>
      <c r="D852" t="s">
        <v>1908</v>
      </c>
      <c r="E852" t="s">
        <v>3985</v>
      </c>
      <c r="F852" t="s">
        <v>1907</v>
      </c>
      <c r="G852" t="s">
        <v>6584</v>
      </c>
      <c r="H852" t="s">
        <v>1906</v>
      </c>
      <c r="I852" t="s">
        <v>1908</v>
      </c>
    </row>
    <row r="853" spans="1:9">
      <c r="A853" t="s">
        <v>4053</v>
      </c>
      <c r="B853">
        <v>20202</v>
      </c>
      <c r="C853" t="s">
        <v>3907</v>
      </c>
      <c r="D853" t="s">
        <v>1910</v>
      </c>
      <c r="E853" t="s">
        <v>3985</v>
      </c>
      <c r="F853" t="s">
        <v>1909</v>
      </c>
      <c r="G853" t="s">
        <v>6585</v>
      </c>
      <c r="H853" t="s">
        <v>1906</v>
      </c>
      <c r="I853" t="s">
        <v>1910</v>
      </c>
    </row>
    <row r="854" spans="1:9">
      <c r="A854" t="s">
        <v>4101</v>
      </c>
      <c r="B854">
        <v>20203</v>
      </c>
      <c r="C854" t="s">
        <v>3907</v>
      </c>
      <c r="D854" t="s">
        <v>1912</v>
      </c>
      <c r="E854" t="s">
        <v>3985</v>
      </c>
      <c r="F854" t="s">
        <v>1911</v>
      </c>
      <c r="G854" t="s">
        <v>6586</v>
      </c>
      <c r="H854" t="s">
        <v>1906</v>
      </c>
      <c r="I854" t="s">
        <v>1912</v>
      </c>
    </row>
    <row r="855" spans="1:9">
      <c r="A855" t="s">
        <v>4149</v>
      </c>
      <c r="B855">
        <v>20204</v>
      </c>
      <c r="C855" t="s">
        <v>3907</v>
      </c>
      <c r="D855" t="s">
        <v>1914</v>
      </c>
      <c r="E855" t="s">
        <v>3985</v>
      </c>
      <c r="F855" t="s">
        <v>1913</v>
      </c>
      <c r="G855" t="s">
        <v>6587</v>
      </c>
      <c r="H855" t="s">
        <v>1906</v>
      </c>
      <c r="I855" t="s">
        <v>1914</v>
      </c>
    </row>
    <row r="856" spans="1:9">
      <c r="A856" t="s">
        <v>4197</v>
      </c>
      <c r="B856">
        <v>20205</v>
      </c>
      <c r="C856" t="s">
        <v>3907</v>
      </c>
      <c r="D856" t="s">
        <v>1916</v>
      </c>
      <c r="E856" t="s">
        <v>3985</v>
      </c>
      <c r="F856" t="s">
        <v>1915</v>
      </c>
      <c r="G856" t="s">
        <v>6588</v>
      </c>
      <c r="H856" t="s">
        <v>1906</v>
      </c>
      <c r="I856" t="s">
        <v>1916</v>
      </c>
    </row>
    <row r="857" spans="1:9">
      <c r="A857" t="s">
        <v>4245</v>
      </c>
      <c r="B857">
        <v>20206</v>
      </c>
      <c r="C857" t="s">
        <v>3907</v>
      </c>
      <c r="D857" t="s">
        <v>1918</v>
      </c>
      <c r="E857" t="s">
        <v>3985</v>
      </c>
      <c r="F857" t="s">
        <v>1917</v>
      </c>
      <c r="G857" t="s">
        <v>6589</v>
      </c>
      <c r="H857" t="s">
        <v>1906</v>
      </c>
      <c r="I857" t="s">
        <v>1918</v>
      </c>
    </row>
    <row r="858" spans="1:9">
      <c r="A858" t="s">
        <v>4293</v>
      </c>
      <c r="B858">
        <v>20207</v>
      </c>
      <c r="C858" t="s">
        <v>3907</v>
      </c>
      <c r="D858" t="s">
        <v>1920</v>
      </c>
      <c r="E858" t="s">
        <v>3985</v>
      </c>
      <c r="F858" t="s">
        <v>1919</v>
      </c>
      <c r="G858" t="s">
        <v>6590</v>
      </c>
      <c r="H858" t="s">
        <v>1906</v>
      </c>
      <c r="I858" t="s">
        <v>1920</v>
      </c>
    </row>
    <row r="859" spans="1:9">
      <c r="A859" t="s">
        <v>4341</v>
      </c>
      <c r="B859">
        <v>20208</v>
      </c>
      <c r="C859" t="s">
        <v>3907</v>
      </c>
      <c r="D859" t="s">
        <v>1922</v>
      </c>
      <c r="E859" t="s">
        <v>3985</v>
      </c>
      <c r="F859" t="s">
        <v>1921</v>
      </c>
      <c r="G859" t="s">
        <v>6591</v>
      </c>
      <c r="H859" t="s">
        <v>1906</v>
      </c>
      <c r="I859" t="s">
        <v>1922</v>
      </c>
    </row>
    <row r="860" spans="1:9">
      <c r="A860" t="s">
        <v>4389</v>
      </c>
      <c r="B860">
        <v>20209</v>
      </c>
      <c r="C860" t="s">
        <v>3907</v>
      </c>
      <c r="D860" t="s">
        <v>1924</v>
      </c>
      <c r="E860" t="s">
        <v>3985</v>
      </c>
      <c r="F860" t="s">
        <v>1923</v>
      </c>
      <c r="G860" t="s">
        <v>6592</v>
      </c>
      <c r="H860" t="s">
        <v>1906</v>
      </c>
      <c r="I860" t="s">
        <v>1924</v>
      </c>
    </row>
    <row r="861" spans="1:9">
      <c r="A861" t="s">
        <v>4437</v>
      </c>
      <c r="B861">
        <v>20210</v>
      </c>
      <c r="C861" t="s">
        <v>3907</v>
      </c>
      <c r="D861" t="s">
        <v>1926</v>
      </c>
      <c r="E861" t="s">
        <v>3985</v>
      </c>
      <c r="F861" t="s">
        <v>1925</v>
      </c>
      <c r="G861" t="s">
        <v>6593</v>
      </c>
      <c r="H861" t="s">
        <v>1906</v>
      </c>
      <c r="I861" t="s">
        <v>1926</v>
      </c>
    </row>
    <row r="862" spans="1:9">
      <c r="A862" t="s">
        <v>4485</v>
      </c>
      <c r="B862">
        <v>20211</v>
      </c>
      <c r="C862" t="s">
        <v>3907</v>
      </c>
      <c r="D862" t="s">
        <v>1928</v>
      </c>
      <c r="E862" t="s">
        <v>3985</v>
      </c>
      <c r="F862" t="s">
        <v>1927</v>
      </c>
      <c r="G862" t="s">
        <v>6594</v>
      </c>
      <c r="H862" t="s">
        <v>1906</v>
      </c>
      <c r="I862" t="s">
        <v>1928</v>
      </c>
    </row>
    <row r="863" spans="1:9">
      <c r="A863" t="s">
        <v>4533</v>
      </c>
      <c r="B863">
        <v>20212</v>
      </c>
      <c r="C863" t="s">
        <v>3907</v>
      </c>
      <c r="D863" t="s">
        <v>1930</v>
      </c>
      <c r="E863" t="s">
        <v>3985</v>
      </c>
      <c r="F863" t="s">
        <v>1929</v>
      </c>
      <c r="G863" t="s">
        <v>6595</v>
      </c>
      <c r="H863" t="s">
        <v>1906</v>
      </c>
      <c r="I863" t="s">
        <v>1930</v>
      </c>
    </row>
    <row r="864" spans="1:9">
      <c r="A864" t="s">
        <v>4581</v>
      </c>
      <c r="B864">
        <v>20213</v>
      </c>
      <c r="C864" t="s">
        <v>3907</v>
      </c>
      <c r="D864" t="s">
        <v>1932</v>
      </c>
      <c r="E864" t="s">
        <v>3985</v>
      </c>
      <c r="F864" t="s">
        <v>1931</v>
      </c>
      <c r="G864" t="s">
        <v>6596</v>
      </c>
      <c r="H864" t="s">
        <v>1906</v>
      </c>
      <c r="I864" t="s">
        <v>1932</v>
      </c>
    </row>
    <row r="865" spans="1:9">
      <c r="A865" t="s">
        <v>4629</v>
      </c>
      <c r="B865">
        <v>20214</v>
      </c>
      <c r="C865" t="s">
        <v>3907</v>
      </c>
      <c r="D865" t="s">
        <v>1934</v>
      </c>
      <c r="E865" t="s">
        <v>3985</v>
      </c>
      <c r="F865" t="s">
        <v>1933</v>
      </c>
      <c r="G865" t="s">
        <v>6597</v>
      </c>
      <c r="H865" t="s">
        <v>1906</v>
      </c>
      <c r="I865" t="s">
        <v>1934</v>
      </c>
    </row>
    <row r="866" spans="1:9">
      <c r="A866" t="s">
        <v>4677</v>
      </c>
      <c r="B866">
        <v>20215</v>
      </c>
      <c r="C866" t="s">
        <v>3907</v>
      </c>
      <c r="D866" t="s">
        <v>1936</v>
      </c>
      <c r="E866" t="s">
        <v>3985</v>
      </c>
      <c r="F866" t="s">
        <v>1935</v>
      </c>
      <c r="G866" t="s">
        <v>6598</v>
      </c>
      <c r="H866" t="s">
        <v>1906</v>
      </c>
      <c r="I866" t="s">
        <v>1936</v>
      </c>
    </row>
    <row r="867" spans="1:9">
      <c r="A867" t="s">
        <v>4724</v>
      </c>
      <c r="B867">
        <v>20217</v>
      </c>
      <c r="C867" t="s">
        <v>3907</v>
      </c>
      <c r="D867" t="s">
        <v>1938</v>
      </c>
      <c r="E867" t="s">
        <v>3985</v>
      </c>
      <c r="F867" t="s">
        <v>1937</v>
      </c>
      <c r="G867" t="s">
        <v>6599</v>
      </c>
      <c r="H867" t="s">
        <v>1906</v>
      </c>
      <c r="I867" t="s">
        <v>1938</v>
      </c>
    </row>
    <row r="868" spans="1:9">
      <c r="A868" t="s">
        <v>4771</v>
      </c>
      <c r="B868">
        <v>20218</v>
      </c>
      <c r="C868" t="s">
        <v>3907</v>
      </c>
      <c r="D868" t="s">
        <v>1940</v>
      </c>
      <c r="E868" t="s">
        <v>3985</v>
      </c>
      <c r="F868" t="s">
        <v>1939</v>
      </c>
      <c r="G868" t="s">
        <v>6600</v>
      </c>
      <c r="H868" t="s">
        <v>1906</v>
      </c>
      <c r="I868" t="s">
        <v>1940</v>
      </c>
    </row>
    <row r="869" spans="1:9">
      <c r="A869" t="s">
        <v>4817</v>
      </c>
      <c r="B869">
        <v>20219</v>
      </c>
      <c r="C869" t="s">
        <v>3907</v>
      </c>
      <c r="D869" t="s">
        <v>1942</v>
      </c>
      <c r="E869" t="s">
        <v>3985</v>
      </c>
      <c r="F869" t="s">
        <v>1941</v>
      </c>
      <c r="G869" t="s">
        <v>6601</v>
      </c>
      <c r="H869" t="s">
        <v>1906</v>
      </c>
      <c r="I869" t="s">
        <v>1942</v>
      </c>
    </row>
    <row r="870" spans="1:9">
      <c r="A870" t="s">
        <v>4862</v>
      </c>
      <c r="B870">
        <v>20220</v>
      </c>
      <c r="C870" t="s">
        <v>3907</v>
      </c>
      <c r="D870" t="s">
        <v>1944</v>
      </c>
      <c r="E870" t="s">
        <v>3985</v>
      </c>
      <c r="F870" t="s">
        <v>1943</v>
      </c>
      <c r="G870" t="s">
        <v>6602</v>
      </c>
      <c r="H870" t="s">
        <v>1906</v>
      </c>
      <c r="I870" t="s">
        <v>1944</v>
      </c>
    </row>
    <row r="871" spans="1:9">
      <c r="A871" t="s">
        <v>4905</v>
      </c>
      <c r="B871">
        <v>20303</v>
      </c>
      <c r="C871" t="s">
        <v>3907</v>
      </c>
      <c r="D871" t="s">
        <v>1946</v>
      </c>
      <c r="E871" t="s">
        <v>3985</v>
      </c>
      <c r="F871" t="s">
        <v>1945</v>
      </c>
      <c r="G871" t="s">
        <v>6603</v>
      </c>
      <c r="H871" t="s">
        <v>1906</v>
      </c>
      <c r="I871" t="s">
        <v>1946</v>
      </c>
    </row>
    <row r="872" spans="1:9">
      <c r="A872" t="s">
        <v>4944</v>
      </c>
      <c r="B872">
        <v>20304</v>
      </c>
      <c r="C872" t="s">
        <v>3907</v>
      </c>
      <c r="D872" t="s">
        <v>1948</v>
      </c>
      <c r="E872" t="s">
        <v>3985</v>
      </c>
      <c r="F872" t="s">
        <v>1947</v>
      </c>
      <c r="G872" t="s">
        <v>6604</v>
      </c>
      <c r="H872" t="s">
        <v>1906</v>
      </c>
      <c r="I872" t="s">
        <v>1948</v>
      </c>
    </row>
    <row r="873" spans="1:9">
      <c r="A873" t="s">
        <v>4981</v>
      </c>
      <c r="B873">
        <v>20305</v>
      </c>
      <c r="C873" t="s">
        <v>3907</v>
      </c>
      <c r="D873" t="s">
        <v>1217</v>
      </c>
      <c r="E873" t="s">
        <v>3985</v>
      </c>
      <c r="F873" t="s">
        <v>1949</v>
      </c>
      <c r="G873" t="s">
        <v>6605</v>
      </c>
      <c r="H873" t="s">
        <v>1906</v>
      </c>
      <c r="I873" t="s">
        <v>1217</v>
      </c>
    </row>
    <row r="874" spans="1:9">
      <c r="A874" t="s">
        <v>5017</v>
      </c>
      <c r="B874">
        <v>20306</v>
      </c>
      <c r="C874" t="s">
        <v>3907</v>
      </c>
      <c r="D874" t="s">
        <v>1951</v>
      </c>
      <c r="E874" t="s">
        <v>3985</v>
      </c>
      <c r="F874" t="s">
        <v>1950</v>
      </c>
      <c r="G874" t="s">
        <v>6606</v>
      </c>
      <c r="H874" t="s">
        <v>1906</v>
      </c>
      <c r="I874" t="s">
        <v>1951</v>
      </c>
    </row>
    <row r="875" spans="1:9">
      <c r="A875" t="s">
        <v>5053</v>
      </c>
      <c r="B875">
        <v>20307</v>
      </c>
      <c r="C875" t="s">
        <v>3907</v>
      </c>
      <c r="D875" t="s">
        <v>1953</v>
      </c>
      <c r="E875" t="s">
        <v>3985</v>
      </c>
      <c r="F875" t="s">
        <v>1952</v>
      </c>
      <c r="G875" t="s">
        <v>6607</v>
      </c>
      <c r="H875" t="s">
        <v>1906</v>
      </c>
      <c r="I875" t="s">
        <v>1953</v>
      </c>
    </row>
    <row r="876" spans="1:9">
      <c r="A876" t="s">
        <v>5088</v>
      </c>
      <c r="B876">
        <v>20309</v>
      </c>
      <c r="C876" t="s">
        <v>3907</v>
      </c>
      <c r="D876" t="s">
        <v>1955</v>
      </c>
      <c r="E876" t="s">
        <v>3985</v>
      </c>
      <c r="F876" t="s">
        <v>1954</v>
      </c>
      <c r="G876" t="s">
        <v>6608</v>
      </c>
      <c r="H876" t="s">
        <v>1906</v>
      </c>
      <c r="I876" t="s">
        <v>1955</v>
      </c>
    </row>
    <row r="877" spans="1:9">
      <c r="A877" t="s">
        <v>5120</v>
      </c>
      <c r="B877">
        <v>20321</v>
      </c>
      <c r="C877" t="s">
        <v>3907</v>
      </c>
      <c r="D877" t="s">
        <v>1957</v>
      </c>
      <c r="E877" t="s">
        <v>3985</v>
      </c>
      <c r="F877" t="s">
        <v>1956</v>
      </c>
      <c r="G877" t="s">
        <v>6609</v>
      </c>
      <c r="H877" t="s">
        <v>1906</v>
      </c>
      <c r="I877" t="s">
        <v>1957</v>
      </c>
    </row>
    <row r="878" spans="1:9">
      <c r="A878" t="s">
        <v>5152</v>
      </c>
      <c r="B878">
        <v>20323</v>
      </c>
      <c r="C878" t="s">
        <v>3907</v>
      </c>
      <c r="D878" t="s">
        <v>1959</v>
      </c>
      <c r="E878" t="s">
        <v>3985</v>
      </c>
      <c r="F878" t="s">
        <v>1958</v>
      </c>
      <c r="G878" t="s">
        <v>6610</v>
      </c>
      <c r="H878" t="s">
        <v>1906</v>
      </c>
      <c r="I878" t="s">
        <v>1959</v>
      </c>
    </row>
    <row r="879" spans="1:9">
      <c r="A879" t="s">
        <v>5181</v>
      </c>
      <c r="B879">
        <v>20324</v>
      </c>
      <c r="C879" t="s">
        <v>3907</v>
      </c>
      <c r="D879" t="s">
        <v>1961</v>
      </c>
      <c r="E879" t="s">
        <v>3985</v>
      </c>
      <c r="F879" t="s">
        <v>1960</v>
      </c>
      <c r="G879" t="s">
        <v>6611</v>
      </c>
      <c r="H879" t="s">
        <v>1906</v>
      </c>
      <c r="I879" t="s">
        <v>1961</v>
      </c>
    </row>
    <row r="880" spans="1:9">
      <c r="A880" t="s">
        <v>5209</v>
      </c>
      <c r="B880">
        <v>20349</v>
      </c>
      <c r="C880" t="s">
        <v>3907</v>
      </c>
      <c r="D880" t="s">
        <v>1963</v>
      </c>
      <c r="E880" t="s">
        <v>3985</v>
      </c>
      <c r="F880" t="s">
        <v>1962</v>
      </c>
      <c r="G880" t="s">
        <v>6612</v>
      </c>
      <c r="H880" t="s">
        <v>1906</v>
      </c>
      <c r="I880" t="s">
        <v>1963</v>
      </c>
    </row>
    <row r="881" spans="1:9">
      <c r="A881" t="s">
        <v>5237</v>
      </c>
      <c r="B881">
        <v>20350</v>
      </c>
      <c r="C881" t="s">
        <v>3907</v>
      </c>
      <c r="D881" t="s">
        <v>1965</v>
      </c>
      <c r="E881" t="s">
        <v>3985</v>
      </c>
      <c r="F881" t="s">
        <v>1964</v>
      </c>
      <c r="G881" t="s">
        <v>6613</v>
      </c>
      <c r="H881" t="s">
        <v>1906</v>
      </c>
      <c r="I881" t="s">
        <v>1965</v>
      </c>
    </row>
    <row r="882" spans="1:9">
      <c r="A882" t="s">
        <v>5263</v>
      </c>
      <c r="B882">
        <v>20361</v>
      </c>
      <c r="C882" t="s">
        <v>3907</v>
      </c>
      <c r="D882" t="s">
        <v>1967</v>
      </c>
      <c r="E882" t="s">
        <v>3985</v>
      </c>
      <c r="F882" t="s">
        <v>1966</v>
      </c>
      <c r="G882" t="s">
        <v>6614</v>
      </c>
      <c r="H882" t="s">
        <v>1906</v>
      </c>
      <c r="I882" t="s">
        <v>1967</v>
      </c>
    </row>
    <row r="883" spans="1:9">
      <c r="A883" t="s">
        <v>5288</v>
      </c>
      <c r="B883">
        <v>20362</v>
      </c>
      <c r="C883" t="s">
        <v>3907</v>
      </c>
      <c r="D883" t="s">
        <v>1969</v>
      </c>
      <c r="E883" t="s">
        <v>3985</v>
      </c>
      <c r="F883" t="s">
        <v>1968</v>
      </c>
      <c r="G883" t="s">
        <v>6615</v>
      </c>
      <c r="H883" t="s">
        <v>1906</v>
      </c>
      <c r="I883" t="s">
        <v>1969</v>
      </c>
    </row>
    <row r="884" spans="1:9">
      <c r="A884" t="s">
        <v>5313</v>
      </c>
      <c r="B884">
        <v>20363</v>
      </c>
      <c r="C884" t="s">
        <v>3907</v>
      </c>
      <c r="D884" t="s">
        <v>1971</v>
      </c>
      <c r="E884" t="s">
        <v>3985</v>
      </c>
      <c r="F884" t="s">
        <v>1970</v>
      </c>
      <c r="G884" t="s">
        <v>6616</v>
      </c>
      <c r="H884" t="s">
        <v>1906</v>
      </c>
      <c r="I884" t="s">
        <v>1971</v>
      </c>
    </row>
    <row r="885" spans="1:9">
      <c r="A885" t="s">
        <v>5336</v>
      </c>
      <c r="B885">
        <v>20382</v>
      </c>
      <c r="C885" t="s">
        <v>3907</v>
      </c>
      <c r="D885" t="s">
        <v>1973</v>
      </c>
      <c r="E885" t="s">
        <v>3985</v>
      </c>
      <c r="F885" t="s">
        <v>1972</v>
      </c>
      <c r="G885" t="s">
        <v>6617</v>
      </c>
      <c r="H885" t="s">
        <v>1906</v>
      </c>
      <c r="I885" t="s">
        <v>1973</v>
      </c>
    </row>
    <row r="886" spans="1:9">
      <c r="A886" t="s">
        <v>5359</v>
      </c>
      <c r="B886">
        <v>20383</v>
      </c>
      <c r="C886" t="s">
        <v>3907</v>
      </c>
      <c r="D886" t="s">
        <v>1975</v>
      </c>
      <c r="E886" t="s">
        <v>3985</v>
      </c>
      <c r="F886" t="s">
        <v>1974</v>
      </c>
      <c r="G886" t="s">
        <v>6618</v>
      </c>
      <c r="H886" t="s">
        <v>1906</v>
      </c>
      <c r="I886" t="s">
        <v>1975</v>
      </c>
    </row>
    <row r="887" spans="1:9">
      <c r="A887" t="s">
        <v>5378</v>
      </c>
      <c r="B887">
        <v>20384</v>
      </c>
      <c r="C887" t="s">
        <v>3907</v>
      </c>
      <c r="D887" t="s">
        <v>1977</v>
      </c>
      <c r="E887" t="s">
        <v>3985</v>
      </c>
      <c r="F887" t="s">
        <v>1976</v>
      </c>
      <c r="G887" t="s">
        <v>6619</v>
      </c>
      <c r="H887" t="s">
        <v>1906</v>
      </c>
      <c r="I887" t="s">
        <v>1977</v>
      </c>
    </row>
    <row r="888" spans="1:9">
      <c r="A888" t="s">
        <v>5396</v>
      </c>
      <c r="B888">
        <v>20385</v>
      </c>
      <c r="C888" t="s">
        <v>3907</v>
      </c>
      <c r="D888" t="s">
        <v>1979</v>
      </c>
      <c r="E888" t="s">
        <v>3985</v>
      </c>
      <c r="F888" t="s">
        <v>1978</v>
      </c>
      <c r="G888" t="s">
        <v>6620</v>
      </c>
      <c r="H888" t="s">
        <v>1906</v>
      </c>
      <c r="I888" t="s">
        <v>1979</v>
      </c>
    </row>
    <row r="889" spans="1:9">
      <c r="A889" t="s">
        <v>5414</v>
      </c>
      <c r="B889">
        <v>20386</v>
      </c>
      <c r="C889" t="s">
        <v>3907</v>
      </c>
      <c r="D889" t="s">
        <v>1981</v>
      </c>
      <c r="E889" t="s">
        <v>3985</v>
      </c>
      <c r="F889" t="s">
        <v>1980</v>
      </c>
      <c r="G889" t="s">
        <v>6621</v>
      </c>
      <c r="H889" t="s">
        <v>1906</v>
      </c>
      <c r="I889" t="s">
        <v>1981</v>
      </c>
    </row>
    <row r="890" spans="1:9">
      <c r="A890" t="s">
        <v>5432</v>
      </c>
      <c r="B890">
        <v>20388</v>
      </c>
      <c r="C890" t="s">
        <v>3907</v>
      </c>
      <c r="D890" t="s">
        <v>1983</v>
      </c>
      <c r="E890" t="s">
        <v>3985</v>
      </c>
      <c r="F890" t="s">
        <v>1982</v>
      </c>
      <c r="G890" t="s">
        <v>6622</v>
      </c>
      <c r="H890" t="s">
        <v>1906</v>
      </c>
      <c r="I890" t="s">
        <v>1983</v>
      </c>
    </row>
    <row r="891" spans="1:9">
      <c r="A891" t="s">
        <v>5450</v>
      </c>
      <c r="B891">
        <v>20402</v>
      </c>
      <c r="C891" t="s">
        <v>3907</v>
      </c>
      <c r="D891" t="s">
        <v>1985</v>
      </c>
      <c r="E891" t="s">
        <v>3985</v>
      </c>
      <c r="F891" t="s">
        <v>1984</v>
      </c>
      <c r="G891" t="s">
        <v>6623</v>
      </c>
      <c r="H891" t="s">
        <v>1906</v>
      </c>
      <c r="I891" t="s">
        <v>1985</v>
      </c>
    </row>
    <row r="892" spans="1:9">
      <c r="A892" t="s">
        <v>5466</v>
      </c>
      <c r="B892">
        <v>20403</v>
      </c>
      <c r="C892" t="s">
        <v>3907</v>
      </c>
      <c r="D892" t="s">
        <v>1987</v>
      </c>
      <c r="E892" t="s">
        <v>3985</v>
      </c>
      <c r="F892" t="s">
        <v>1986</v>
      </c>
      <c r="G892" t="s">
        <v>6624</v>
      </c>
      <c r="H892" t="s">
        <v>1906</v>
      </c>
      <c r="I892" t="s">
        <v>1987</v>
      </c>
    </row>
    <row r="893" spans="1:9">
      <c r="A893" t="s">
        <v>5482</v>
      </c>
      <c r="B893">
        <v>20404</v>
      </c>
      <c r="C893" t="s">
        <v>3907</v>
      </c>
      <c r="D893" t="s">
        <v>1989</v>
      </c>
      <c r="E893" t="s">
        <v>3985</v>
      </c>
      <c r="F893" t="s">
        <v>1988</v>
      </c>
      <c r="G893" t="s">
        <v>6625</v>
      </c>
      <c r="H893" t="s">
        <v>1906</v>
      </c>
      <c r="I893" t="s">
        <v>1989</v>
      </c>
    </row>
    <row r="894" spans="1:9">
      <c r="A894" t="s">
        <v>5496</v>
      </c>
      <c r="B894">
        <v>20407</v>
      </c>
      <c r="C894" t="s">
        <v>3907</v>
      </c>
      <c r="D894" t="s">
        <v>1991</v>
      </c>
      <c r="E894" t="s">
        <v>3985</v>
      </c>
      <c r="F894" t="s">
        <v>1990</v>
      </c>
      <c r="G894" t="s">
        <v>6626</v>
      </c>
      <c r="H894" t="s">
        <v>1906</v>
      </c>
      <c r="I894" t="s">
        <v>1991</v>
      </c>
    </row>
    <row r="895" spans="1:9">
      <c r="A895" t="s">
        <v>5509</v>
      </c>
      <c r="B895">
        <v>20409</v>
      </c>
      <c r="C895" t="s">
        <v>3907</v>
      </c>
      <c r="D895" t="s">
        <v>1993</v>
      </c>
      <c r="E895" t="s">
        <v>3985</v>
      </c>
      <c r="F895" t="s">
        <v>1992</v>
      </c>
      <c r="G895" t="s">
        <v>6627</v>
      </c>
      <c r="H895" t="s">
        <v>1906</v>
      </c>
      <c r="I895" t="s">
        <v>1993</v>
      </c>
    </row>
    <row r="896" spans="1:9">
      <c r="A896" t="s">
        <v>5519</v>
      </c>
      <c r="B896">
        <v>20410</v>
      </c>
      <c r="C896" t="s">
        <v>3907</v>
      </c>
      <c r="D896" t="s">
        <v>1995</v>
      </c>
      <c r="E896" t="s">
        <v>3985</v>
      </c>
      <c r="F896" t="s">
        <v>1994</v>
      </c>
      <c r="G896" t="s">
        <v>6628</v>
      </c>
      <c r="H896" t="s">
        <v>1906</v>
      </c>
      <c r="I896" t="s">
        <v>1995</v>
      </c>
    </row>
    <row r="897" spans="1:9">
      <c r="A897" t="s">
        <v>5529</v>
      </c>
      <c r="B897">
        <v>20411</v>
      </c>
      <c r="C897" t="s">
        <v>3907</v>
      </c>
      <c r="D897" t="s">
        <v>1997</v>
      </c>
      <c r="E897" t="s">
        <v>3985</v>
      </c>
      <c r="F897" t="s">
        <v>1996</v>
      </c>
      <c r="G897" t="s">
        <v>6629</v>
      </c>
      <c r="H897" t="s">
        <v>1906</v>
      </c>
      <c r="I897" t="s">
        <v>1997</v>
      </c>
    </row>
    <row r="898" spans="1:9">
      <c r="A898" t="s">
        <v>5538</v>
      </c>
      <c r="B898">
        <v>20412</v>
      </c>
      <c r="C898" t="s">
        <v>3907</v>
      </c>
      <c r="D898" t="s">
        <v>1999</v>
      </c>
      <c r="E898" t="s">
        <v>3985</v>
      </c>
      <c r="F898" t="s">
        <v>1998</v>
      </c>
      <c r="G898" t="s">
        <v>6630</v>
      </c>
      <c r="H898" t="s">
        <v>1906</v>
      </c>
      <c r="I898" t="s">
        <v>1999</v>
      </c>
    </row>
    <row r="899" spans="1:9">
      <c r="A899" t="s">
        <v>5547</v>
      </c>
      <c r="B899">
        <v>20413</v>
      </c>
      <c r="C899" t="s">
        <v>3907</v>
      </c>
      <c r="D899" t="s">
        <v>2001</v>
      </c>
      <c r="E899" t="s">
        <v>3985</v>
      </c>
      <c r="F899" t="s">
        <v>2000</v>
      </c>
      <c r="G899" t="s">
        <v>6631</v>
      </c>
      <c r="H899" t="s">
        <v>1906</v>
      </c>
      <c r="I899" t="s">
        <v>2001</v>
      </c>
    </row>
    <row r="900" spans="1:9">
      <c r="A900" t="s">
        <v>5556</v>
      </c>
      <c r="B900">
        <v>20414</v>
      </c>
      <c r="C900" t="s">
        <v>3907</v>
      </c>
      <c r="D900" t="s">
        <v>2003</v>
      </c>
      <c r="E900" t="s">
        <v>3985</v>
      </c>
      <c r="F900" t="s">
        <v>2002</v>
      </c>
      <c r="G900" t="s">
        <v>6632</v>
      </c>
      <c r="H900" t="s">
        <v>1906</v>
      </c>
      <c r="I900" t="s">
        <v>2003</v>
      </c>
    </row>
    <row r="901" spans="1:9">
      <c r="A901" t="s">
        <v>5565</v>
      </c>
      <c r="B901">
        <v>20415</v>
      </c>
      <c r="C901" t="s">
        <v>3907</v>
      </c>
      <c r="D901" t="s">
        <v>2005</v>
      </c>
      <c r="E901" t="s">
        <v>3985</v>
      </c>
      <c r="F901" t="s">
        <v>2004</v>
      </c>
      <c r="G901" t="s">
        <v>6633</v>
      </c>
      <c r="H901" t="s">
        <v>1906</v>
      </c>
      <c r="I901" t="s">
        <v>2005</v>
      </c>
    </row>
    <row r="902" spans="1:9">
      <c r="A902" t="s">
        <v>5574</v>
      </c>
      <c r="B902">
        <v>20416</v>
      </c>
      <c r="C902" t="s">
        <v>3907</v>
      </c>
      <c r="D902" t="s">
        <v>2007</v>
      </c>
      <c r="E902" t="s">
        <v>3985</v>
      </c>
      <c r="F902" t="s">
        <v>2006</v>
      </c>
      <c r="G902" t="s">
        <v>6634</v>
      </c>
      <c r="H902" t="s">
        <v>1906</v>
      </c>
      <c r="I902" t="s">
        <v>2007</v>
      </c>
    </row>
    <row r="903" spans="1:9">
      <c r="A903" t="s">
        <v>5583</v>
      </c>
      <c r="B903">
        <v>20417</v>
      </c>
      <c r="C903" t="s">
        <v>3907</v>
      </c>
      <c r="D903" t="s">
        <v>2009</v>
      </c>
      <c r="E903" t="s">
        <v>3985</v>
      </c>
      <c r="F903" t="s">
        <v>2008</v>
      </c>
      <c r="G903" t="s">
        <v>6635</v>
      </c>
      <c r="H903" t="s">
        <v>1906</v>
      </c>
      <c r="I903" t="s">
        <v>2009</v>
      </c>
    </row>
    <row r="904" spans="1:9">
      <c r="A904" t="s">
        <v>5592</v>
      </c>
      <c r="B904">
        <v>20422</v>
      </c>
      <c r="C904" t="s">
        <v>3907</v>
      </c>
      <c r="D904" t="s">
        <v>2011</v>
      </c>
      <c r="E904" t="s">
        <v>3985</v>
      </c>
      <c r="F904" t="s">
        <v>2010</v>
      </c>
      <c r="G904" t="s">
        <v>6636</v>
      </c>
      <c r="H904" t="s">
        <v>1906</v>
      </c>
      <c r="I904" t="s">
        <v>2011</v>
      </c>
    </row>
    <row r="905" spans="1:9">
      <c r="A905" t="s">
        <v>5601</v>
      </c>
      <c r="B905">
        <v>20423</v>
      </c>
      <c r="C905" t="s">
        <v>3907</v>
      </c>
      <c r="D905" t="s">
        <v>2013</v>
      </c>
      <c r="E905" t="s">
        <v>3985</v>
      </c>
      <c r="F905" t="s">
        <v>2012</v>
      </c>
      <c r="G905" t="s">
        <v>6637</v>
      </c>
      <c r="H905" t="s">
        <v>1906</v>
      </c>
      <c r="I905" t="s">
        <v>2013</v>
      </c>
    </row>
    <row r="906" spans="1:9">
      <c r="A906" t="s">
        <v>5609</v>
      </c>
      <c r="B906">
        <v>20425</v>
      </c>
      <c r="C906" t="s">
        <v>3907</v>
      </c>
      <c r="D906" t="s">
        <v>2015</v>
      </c>
      <c r="E906" t="s">
        <v>3985</v>
      </c>
      <c r="F906" t="s">
        <v>2014</v>
      </c>
      <c r="G906" t="s">
        <v>6638</v>
      </c>
      <c r="H906" t="s">
        <v>1906</v>
      </c>
      <c r="I906" t="s">
        <v>2015</v>
      </c>
    </row>
    <row r="907" spans="1:9">
      <c r="A907" t="s">
        <v>5616</v>
      </c>
      <c r="B907">
        <v>20429</v>
      </c>
      <c r="C907" t="s">
        <v>3907</v>
      </c>
      <c r="D907" t="s">
        <v>2017</v>
      </c>
      <c r="E907" t="s">
        <v>3985</v>
      </c>
      <c r="F907" t="s">
        <v>2016</v>
      </c>
      <c r="G907" t="s">
        <v>6639</v>
      </c>
      <c r="H907" t="s">
        <v>1906</v>
      </c>
      <c r="I907" t="s">
        <v>2017</v>
      </c>
    </row>
    <row r="908" spans="1:9">
      <c r="A908" t="s">
        <v>5623</v>
      </c>
      <c r="B908">
        <v>20430</v>
      </c>
      <c r="C908" t="s">
        <v>3907</v>
      </c>
      <c r="D908" t="s">
        <v>2019</v>
      </c>
      <c r="E908" t="s">
        <v>3985</v>
      </c>
      <c r="F908" t="s">
        <v>2018</v>
      </c>
      <c r="G908" t="s">
        <v>6640</v>
      </c>
      <c r="H908" t="s">
        <v>1906</v>
      </c>
      <c r="I908" t="s">
        <v>2019</v>
      </c>
    </row>
    <row r="909" spans="1:9">
      <c r="A909" t="s">
        <v>5630</v>
      </c>
      <c r="B909">
        <v>20432</v>
      </c>
      <c r="C909" t="s">
        <v>3907</v>
      </c>
      <c r="D909" t="s">
        <v>2021</v>
      </c>
      <c r="E909" t="s">
        <v>3985</v>
      </c>
      <c r="F909" t="s">
        <v>2020</v>
      </c>
      <c r="G909" t="s">
        <v>6641</v>
      </c>
      <c r="H909" t="s">
        <v>1906</v>
      </c>
      <c r="I909" t="s">
        <v>2021</v>
      </c>
    </row>
    <row r="910" spans="1:9">
      <c r="A910" t="s">
        <v>5637</v>
      </c>
      <c r="B910">
        <v>20446</v>
      </c>
      <c r="C910" t="s">
        <v>3907</v>
      </c>
      <c r="D910" t="s">
        <v>2023</v>
      </c>
      <c r="E910" t="s">
        <v>3985</v>
      </c>
      <c r="F910" t="s">
        <v>2022</v>
      </c>
      <c r="G910" t="s">
        <v>6642</v>
      </c>
      <c r="H910" t="s">
        <v>1906</v>
      </c>
      <c r="I910" t="s">
        <v>2023</v>
      </c>
    </row>
    <row r="911" spans="1:9">
      <c r="A911" t="s">
        <v>5643</v>
      </c>
      <c r="B911">
        <v>20448</v>
      </c>
      <c r="C911" t="s">
        <v>3907</v>
      </c>
      <c r="D911" t="s">
        <v>2025</v>
      </c>
      <c r="E911" t="s">
        <v>3985</v>
      </c>
      <c r="F911" t="s">
        <v>2024</v>
      </c>
      <c r="G911" t="s">
        <v>6643</v>
      </c>
      <c r="H911" t="s">
        <v>1906</v>
      </c>
      <c r="I911" t="s">
        <v>2025</v>
      </c>
    </row>
    <row r="912" spans="1:9">
      <c r="A912" t="s">
        <v>5649</v>
      </c>
      <c r="B912">
        <v>20450</v>
      </c>
      <c r="C912" t="s">
        <v>3907</v>
      </c>
      <c r="D912" t="s">
        <v>2027</v>
      </c>
      <c r="E912" t="s">
        <v>3985</v>
      </c>
      <c r="F912" t="s">
        <v>2026</v>
      </c>
      <c r="G912" t="s">
        <v>6644</v>
      </c>
      <c r="H912" t="s">
        <v>1906</v>
      </c>
      <c r="I912" t="s">
        <v>2027</v>
      </c>
    </row>
    <row r="913" spans="1:9">
      <c r="A913" t="s">
        <v>5654</v>
      </c>
      <c r="B913">
        <v>20451</v>
      </c>
      <c r="C913" t="s">
        <v>3907</v>
      </c>
      <c r="D913" t="s">
        <v>2029</v>
      </c>
      <c r="E913" t="s">
        <v>3985</v>
      </c>
      <c r="F913" t="s">
        <v>2028</v>
      </c>
      <c r="G913" t="s">
        <v>6645</v>
      </c>
      <c r="H913" t="s">
        <v>1906</v>
      </c>
      <c r="I913" t="s">
        <v>2029</v>
      </c>
    </row>
    <row r="914" spans="1:9">
      <c r="A914" t="s">
        <v>5658</v>
      </c>
      <c r="B914">
        <v>20452</v>
      </c>
      <c r="C914" t="s">
        <v>3907</v>
      </c>
      <c r="D914" t="s">
        <v>2031</v>
      </c>
      <c r="E914" t="s">
        <v>3985</v>
      </c>
      <c r="F914" t="s">
        <v>2030</v>
      </c>
      <c r="G914" t="s">
        <v>6646</v>
      </c>
      <c r="H914" t="s">
        <v>1906</v>
      </c>
      <c r="I914" t="s">
        <v>2031</v>
      </c>
    </row>
    <row r="915" spans="1:9">
      <c r="A915" t="s">
        <v>5661</v>
      </c>
      <c r="B915">
        <v>20481</v>
      </c>
      <c r="C915" t="s">
        <v>3907</v>
      </c>
      <c r="D915" t="s">
        <v>541</v>
      </c>
      <c r="E915" t="s">
        <v>3985</v>
      </c>
      <c r="F915" t="s">
        <v>2032</v>
      </c>
      <c r="G915" t="s">
        <v>6647</v>
      </c>
      <c r="H915" t="s">
        <v>1906</v>
      </c>
      <c r="I915" t="s">
        <v>541</v>
      </c>
    </row>
    <row r="916" spans="1:9">
      <c r="A916" t="s">
        <v>5664</v>
      </c>
      <c r="B916">
        <v>20482</v>
      </c>
      <c r="C916" t="s">
        <v>3907</v>
      </c>
      <c r="D916" t="s">
        <v>2034</v>
      </c>
      <c r="E916" t="s">
        <v>3985</v>
      </c>
      <c r="F916" t="s">
        <v>2033</v>
      </c>
      <c r="G916" t="s">
        <v>6648</v>
      </c>
      <c r="H916" t="s">
        <v>1906</v>
      </c>
      <c r="I916" t="s">
        <v>2034</v>
      </c>
    </row>
    <row r="917" spans="1:9">
      <c r="A917" t="s">
        <v>5667</v>
      </c>
      <c r="B917">
        <v>20485</v>
      </c>
      <c r="C917" t="s">
        <v>3907</v>
      </c>
      <c r="D917" t="s">
        <v>2036</v>
      </c>
      <c r="E917" t="s">
        <v>3985</v>
      </c>
      <c r="F917" t="s">
        <v>2035</v>
      </c>
      <c r="G917" t="s">
        <v>6649</v>
      </c>
      <c r="H917" t="s">
        <v>1906</v>
      </c>
      <c r="I917" t="s">
        <v>2036</v>
      </c>
    </row>
    <row r="918" spans="1:9">
      <c r="A918" t="s">
        <v>5670</v>
      </c>
      <c r="B918">
        <v>20486</v>
      </c>
      <c r="C918" t="s">
        <v>3907</v>
      </c>
      <c r="D918" t="s">
        <v>2038</v>
      </c>
      <c r="E918" t="s">
        <v>3985</v>
      </c>
      <c r="F918" t="s">
        <v>2037</v>
      </c>
      <c r="G918" t="s">
        <v>6650</v>
      </c>
      <c r="H918" t="s">
        <v>1906</v>
      </c>
      <c r="I918" t="s">
        <v>2038</v>
      </c>
    </row>
    <row r="919" spans="1:9">
      <c r="A919" t="s">
        <v>5673</v>
      </c>
      <c r="B919">
        <v>20521</v>
      </c>
      <c r="C919" t="s">
        <v>3907</v>
      </c>
      <c r="D919" t="s">
        <v>2040</v>
      </c>
      <c r="E919" t="s">
        <v>3985</v>
      </c>
      <c r="F919" t="s">
        <v>2039</v>
      </c>
      <c r="G919" t="s">
        <v>6651</v>
      </c>
      <c r="H919" t="s">
        <v>1906</v>
      </c>
      <c r="I919" t="s">
        <v>2040</v>
      </c>
    </row>
    <row r="920" spans="1:9">
      <c r="A920" t="s">
        <v>5676</v>
      </c>
      <c r="B920">
        <v>20541</v>
      </c>
      <c r="C920" t="s">
        <v>3907</v>
      </c>
      <c r="D920" t="s">
        <v>2042</v>
      </c>
      <c r="E920" t="s">
        <v>3985</v>
      </c>
      <c r="F920" t="s">
        <v>2041</v>
      </c>
      <c r="G920" t="s">
        <v>6652</v>
      </c>
      <c r="H920" t="s">
        <v>1906</v>
      </c>
      <c r="I920" t="s">
        <v>2042</v>
      </c>
    </row>
    <row r="921" spans="1:9">
      <c r="A921" t="s">
        <v>5679</v>
      </c>
      <c r="B921">
        <v>20543</v>
      </c>
      <c r="C921" t="s">
        <v>3907</v>
      </c>
      <c r="D921" t="s">
        <v>1229</v>
      </c>
      <c r="E921" t="s">
        <v>3985</v>
      </c>
      <c r="F921" t="s">
        <v>2043</v>
      </c>
      <c r="G921" t="s">
        <v>6653</v>
      </c>
      <c r="H921" t="s">
        <v>1906</v>
      </c>
      <c r="I921" t="s">
        <v>1229</v>
      </c>
    </row>
    <row r="922" spans="1:9">
      <c r="A922" t="s">
        <v>5682</v>
      </c>
      <c r="B922">
        <v>20561</v>
      </c>
      <c r="C922" t="s">
        <v>3907</v>
      </c>
      <c r="D922" t="s">
        <v>2045</v>
      </c>
      <c r="E922" t="s">
        <v>3985</v>
      </c>
      <c r="F922" t="s">
        <v>2044</v>
      </c>
      <c r="G922" t="s">
        <v>6654</v>
      </c>
      <c r="H922" t="s">
        <v>1906</v>
      </c>
      <c r="I922" t="s">
        <v>2045</v>
      </c>
    </row>
    <row r="923" spans="1:9">
      <c r="A923" t="s">
        <v>5685</v>
      </c>
      <c r="B923">
        <v>20562</v>
      </c>
      <c r="C923" t="s">
        <v>3907</v>
      </c>
      <c r="D923" t="s">
        <v>2047</v>
      </c>
      <c r="E923" t="s">
        <v>3985</v>
      </c>
      <c r="F923" t="s">
        <v>2046</v>
      </c>
      <c r="G923" t="s">
        <v>6655</v>
      </c>
      <c r="H923" t="s">
        <v>1906</v>
      </c>
      <c r="I923" t="s">
        <v>2047</v>
      </c>
    </row>
    <row r="924" spans="1:9">
      <c r="A924" t="s">
        <v>5688</v>
      </c>
      <c r="B924">
        <v>20563</v>
      </c>
      <c r="C924" t="s">
        <v>3907</v>
      </c>
      <c r="D924" t="s">
        <v>2049</v>
      </c>
      <c r="E924" t="s">
        <v>3985</v>
      </c>
      <c r="F924" t="s">
        <v>2048</v>
      </c>
      <c r="G924" t="s">
        <v>6656</v>
      </c>
      <c r="H924" t="s">
        <v>1906</v>
      </c>
      <c r="I924" t="s">
        <v>2049</v>
      </c>
    </row>
    <row r="925" spans="1:9">
      <c r="A925" t="s">
        <v>5691</v>
      </c>
      <c r="B925">
        <v>20583</v>
      </c>
      <c r="C925" t="s">
        <v>3907</v>
      </c>
      <c r="D925" t="s">
        <v>2051</v>
      </c>
      <c r="E925" t="s">
        <v>3985</v>
      </c>
      <c r="F925" t="s">
        <v>2050</v>
      </c>
      <c r="G925" t="s">
        <v>6657</v>
      </c>
      <c r="H925" t="s">
        <v>1906</v>
      </c>
      <c r="I925" t="s">
        <v>2051</v>
      </c>
    </row>
    <row r="926" spans="1:9">
      <c r="A926" t="s">
        <v>5694</v>
      </c>
      <c r="B926">
        <v>20588</v>
      </c>
      <c r="C926" t="s">
        <v>3907</v>
      </c>
      <c r="D926" t="s">
        <v>2053</v>
      </c>
      <c r="E926" t="s">
        <v>3985</v>
      </c>
      <c r="F926" t="s">
        <v>2052</v>
      </c>
      <c r="G926" t="s">
        <v>6658</v>
      </c>
      <c r="H926" t="s">
        <v>1906</v>
      </c>
      <c r="I926" t="s">
        <v>2053</v>
      </c>
    </row>
    <row r="927" spans="1:9">
      <c r="A927" t="s">
        <v>5697</v>
      </c>
      <c r="B927">
        <v>20590</v>
      </c>
      <c r="C927" t="s">
        <v>3907</v>
      </c>
      <c r="D927" t="s">
        <v>2055</v>
      </c>
      <c r="E927" t="s">
        <v>3985</v>
      </c>
      <c r="F927" t="s">
        <v>2054</v>
      </c>
      <c r="G927" t="s">
        <v>6659</v>
      </c>
      <c r="H927" t="s">
        <v>1906</v>
      </c>
      <c r="I927" t="s">
        <v>2055</v>
      </c>
    </row>
    <row r="928" spans="1:9">
      <c r="A928" t="s">
        <v>5700</v>
      </c>
      <c r="B928">
        <v>20602</v>
      </c>
      <c r="C928" t="s">
        <v>3907</v>
      </c>
      <c r="D928" t="s">
        <v>2057</v>
      </c>
      <c r="E928" t="s">
        <v>3985</v>
      </c>
      <c r="F928" t="s">
        <v>2056</v>
      </c>
      <c r="G928" t="s">
        <v>6660</v>
      </c>
      <c r="H928" t="s">
        <v>1906</v>
      </c>
      <c r="I928" t="s">
        <v>2057</v>
      </c>
    </row>
    <row r="929" spans="1:9">
      <c r="A929" t="s">
        <v>3957</v>
      </c>
      <c r="B929">
        <v>21000</v>
      </c>
      <c r="C929" t="s">
        <v>3908</v>
      </c>
      <c r="D929" t="s">
        <v>2059</v>
      </c>
      <c r="E929" t="s">
        <v>3936</v>
      </c>
      <c r="F929" t="s">
        <v>2058</v>
      </c>
      <c r="G929" t="s">
        <v>6661</v>
      </c>
      <c r="H929" t="s">
        <v>2059</v>
      </c>
    </row>
    <row r="930" spans="1:9">
      <c r="A930" t="s">
        <v>4006</v>
      </c>
      <c r="B930">
        <v>21201</v>
      </c>
      <c r="C930" t="s">
        <v>3908</v>
      </c>
      <c r="D930" t="s">
        <v>2061</v>
      </c>
      <c r="E930" t="s">
        <v>3985</v>
      </c>
      <c r="F930" t="s">
        <v>2060</v>
      </c>
      <c r="G930" t="s">
        <v>6662</v>
      </c>
      <c r="H930" t="s">
        <v>2059</v>
      </c>
      <c r="I930" t="s">
        <v>2061</v>
      </c>
    </row>
    <row r="931" spans="1:9">
      <c r="A931" t="s">
        <v>4054</v>
      </c>
      <c r="B931">
        <v>21202</v>
      </c>
      <c r="C931" t="s">
        <v>3908</v>
      </c>
      <c r="D931" t="s">
        <v>2063</v>
      </c>
      <c r="E931" t="s">
        <v>3985</v>
      </c>
      <c r="F931" t="s">
        <v>2062</v>
      </c>
      <c r="G931" t="s">
        <v>6663</v>
      </c>
      <c r="H931" t="s">
        <v>2059</v>
      </c>
      <c r="I931" t="s">
        <v>2063</v>
      </c>
    </row>
    <row r="932" spans="1:9">
      <c r="A932" t="s">
        <v>4102</v>
      </c>
      <c r="B932">
        <v>21203</v>
      </c>
      <c r="C932" t="s">
        <v>3908</v>
      </c>
      <c r="D932" t="s">
        <v>2065</v>
      </c>
      <c r="E932" t="s">
        <v>3985</v>
      </c>
      <c r="F932" t="s">
        <v>2064</v>
      </c>
      <c r="G932" t="s">
        <v>6664</v>
      </c>
      <c r="H932" t="s">
        <v>2059</v>
      </c>
      <c r="I932" t="s">
        <v>2065</v>
      </c>
    </row>
    <row r="933" spans="1:9">
      <c r="A933" t="s">
        <v>4150</v>
      </c>
      <c r="B933">
        <v>21204</v>
      </c>
      <c r="C933" t="s">
        <v>3908</v>
      </c>
      <c r="D933" t="s">
        <v>2067</v>
      </c>
      <c r="E933" t="s">
        <v>3985</v>
      </c>
      <c r="F933" t="s">
        <v>2066</v>
      </c>
      <c r="G933" t="s">
        <v>6665</v>
      </c>
      <c r="H933" t="s">
        <v>2059</v>
      </c>
      <c r="I933" t="s">
        <v>2067</v>
      </c>
    </row>
    <row r="934" spans="1:9">
      <c r="A934" t="s">
        <v>4198</v>
      </c>
      <c r="B934">
        <v>21205</v>
      </c>
      <c r="C934" t="s">
        <v>3908</v>
      </c>
      <c r="D934" t="s">
        <v>2069</v>
      </c>
      <c r="E934" t="s">
        <v>3985</v>
      </c>
      <c r="F934" t="s">
        <v>2068</v>
      </c>
      <c r="G934" t="s">
        <v>6666</v>
      </c>
      <c r="H934" t="s">
        <v>2059</v>
      </c>
      <c r="I934" t="s">
        <v>2069</v>
      </c>
    </row>
    <row r="935" spans="1:9">
      <c r="A935" t="s">
        <v>4246</v>
      </c>
      <c r="B935">
        <v>21206</v>
      </c>
      <c r="C935" t="s">
        <v>3908</v>
      </c>
      <c r="D935" t="s">
        <v>2071</v>
      </c>
      <c r="E935" t="s">
        <v>3985</v>
      </c>
      <c r="F935" t="s">
        <v>2070</v>
      </c>
      <c r="G935" t="s">
        <v>6667</v>
      </c>
      <c r="H935" t="s">
        <v>2059</v>
      </c>
      <c r="I935" t="s">
        <v>2071</v>
      </c>
    </row>
    <row r="936" spans="1:9">
      <c r="A936" t="s">
        <v>4294</v>
      </c>
      <c r="B936">
        <v>21207</v>
      </c>
      <c r="C936" t="s">
        <v>3908</v>
      </c>
      <c r="D936" t="s">
        <v>2073</v>
      </c>
      <c r="E936" t="s">
        <v>3985</v>
      </c>
      <c r="F936" t="s">
        <v>2072</v>
      </c>
      <c r="G936" t="s">
        <v>6668</v>
      </c>
      <c r="H936" t="s">
        <v>2059</v>
      </c>
      <c r="I936" t="s">
        <v>2073</v>
      </c>
    </row>
    <row r="937" spans="1:9">
      <c r="A937" t="s">
        <v>4342</v>
      </c>
      <c r="B937">
        <v>21208</v>
      </c>
      <c r="C937" t="s">
        <v>3908</v>
      </c>
      <c r="D937" t="s">
        <v>2075</v>
      </c>
      <c r="E937" t="s">
        <v>3985</v>
      </c>
      <c r="F937" t="s">
        <v>2074</v>
      </c>
      <c r="G937" t="s">
        <v>6669</v>
      </c>
      <c r="H937" t="s">
        <v>2059</v>
      </c>
      <c r="I937" t="s">
        <v>2075</v>
      </c>
    </row>
    <row r="938" spans="1:9">
      <c r="A938" t="s">
        <v>4390</v>
      </c>
      <c r="B938">
        <v>21209</v>
      </c>
      <c r="C938" t="s">
        <v>3908</v>
      </c>
      <c r="D938" t="s">
        <v>2077</v>
      </c>
      <c r="E938" t="s">
        <v>3985</v>
      </c>
      <c r="F938" t="s">
        <v>2076</v>
      </c>
      <c r="G938" t="s">
        <v>6670</v>
      </c>
      <c r="H938" t="s">
        <v>2059</v>
      </c>
      <c r="I938" t="s">
        <v>2077</v>
      </c>
    </row>
    <row r="939" spans="1:9">
      <c r="A939" t="s">
        <v>4438</v>
      </c>
      <c r="B939">
        <v>21210</v>
      </c>
      <c r="C939" t="s">
        <v>3908</v>
      </c>
      <c r="D939" t="s">
        <v>2079</v>
      </c>
      <c r="E939" t="s">
        <v>3985</v>
      </c>
      <c r="F939" t="s">
        <v>2078</v>
      </c>
      <c r="G939" t="s">
        <v>6671</v>
      </c>
      <c r="H939" t="s">
        <v>2059</v>
      </c>
      <c r="I939" t="s">
        <v>2079</v>
      </c>
    </row>
    <row r="940" spans="1:9">
      <c r="A940" t="s">
        <v>4486</v>
      </c>
      <c r="B940">
        <v>21211</v>
      </c>
      <c r="C940" t="s">
        <v>3908</v>
      </c>
      <c r="D940" t="s">
        <v>2081</v>
      </c>
      <c r="E940" t="s">
        <v>3985</v>
      </c>
      <c r="F940" t="s">
        <v>2080</v>
      </c>
      <c r="G940" t="s">
        <v>6672</v>
      </c>
      <c r="H940" t="s">
        <v>2059</v>
      </c>
      <c r="I940" t="s">
        <v>2081</v>
      </c>
    </row>
    <row r="941" spans="1:9">
      <c r="A941" t="s">
        <v>4534</v>
      </c>
      <c r="B941">
        <v>21212</v>
      </c>
      <c r="C941" t="s">
        <v>3908</v>
      </c>
      <c r="D941" t="s">
        <v>2083</v>
      </c>
      <c r="E941" t="s">
        <v>3985</v>
      </c>
      <c r="F941" t="s">
        <v>2082</v>
      </c>
      <c r="G941" t="s">
        <v>6673</v>
      </c>
      <c r="H941" t="s">
        <v>2059</v>
      </c>
      <c r="I941" t="s">
        <v>2083</v>
      </c>
    </row>
    <row r="942" spans="1:9">
      <c r="A942" t="s">
        <v>4582</v>
      </c>
      <c r="B942">
        <v>21213</v>
      </c>
      <c r="C942" t="s">
        <v>3908</v>
      </c>
      <c r="D942" t="s">
        <v>2085</v>
      </c>
      <c r="E942" t="s">
        <v>3985</v>
      </c>
      <c r="F942" t="s">
        <v>2084</v>
      </c>
      <c r="G942" t="s">
        <v>6674</v>
      </c>
      <c r="H942" t="s">
        <v>2059</v>
      </c>
      <c r="I942" t="s">
        <v>2085</v>
      </c>
    </row>
    <row r="943" spans="1:9">
      <c r="A943" t="s">
        <v>4630</v>
      </c>
      <c r="B943">
        <v>21214</v>
      </c>
      <c r="C943" t="s">
        <v>3908</v>
      </c>
      <c r="D943" t="s">
        <v>2087</v>
      </c>
      <c r="E943" t="s">
        <v>3985</v>
      </c>
      <c r="F943" t="s">
        <v>2086</v>
      </c>
      <c r="G943" t="s">
        <v>6675</v>
      </c>
      <c r="H943" t="s">
        <v>2059</v>
      </c>
      <c r="I943" t="s">
        <v>2087</v>
      </c>
    </row>
    <row r="944" spans="1:9">
      <c r="A944" t="s">
        <v>4678</v>
      </c>
      <c r="B944">
        <v>21215</v>
      </c>
      <c r="C944" t="s">
        <v>3908</v>
      </c>
      <c r="D944" t="s">
        <v>2089</v>
      </c>
      <c r="E944" t="s">
        <v>3985</v>
      </c>
      <c r="F944" t="s">
        <v>2088</v>
      </c>
      <c r="G944" t="s">
        <v>6676</v>
      </c>
      <c r="H944" t="s">
        <v>2059</v>
      </c>
      <c r="I944" t="s">
        <v>2089</v>
      </c>
    </row>
    <row r="945" spans="1:9">
      <c r="A945" t="s">
        <v>4725</v>
      </c>
      <c r="B945">
        <v>21216</v>
      </c>
      <c r="C945" t="s">
        <v>3908</v>
      </c>
      <c r="D945" t="s">
        <v>2091</v>
      </c>
      <c r="E945" t="s">
        <v>3985</v>
      </c>
      <c r="F945" t="s">
        <v>2090</v>
      </c>
      <c r="G945" t="s">
        <v>6677</v>
      </c>
      <c r="H945" t="s">
        <v>2059</v>
      </c>
      <c r="I945" t="s">
        <v>2091</v>
      </c>
    </row>
    <row r="946" spans="1:9">
      <c r="A946" t="s">
        <v>4772</v>
      </c>
      <c r="B946">
        <v>21217</v>
      </c>
      <c r="C946" t="s">
        <v>3908</v>
      </c>
      <c r="D946" t="s">
        <v>2093</v>
      </c>
      <c r="E946" t="s">
        <v>3985</v>
      </c>
      <c r="F946" t="s">
        <v>2092</v>
      </c>
      <c r="G946" t="s">
        <v>6678</v>
      </c>
      <c r="H946" t="s">
        <v>2059</v>
      </c>
      <c r="I946" t="s">
        <v>2093</v>
      </c>
    </row>
    <row r="947" spans="1:9">
      <c r="A947" t="s">
        <v>4818</v>
      </c>
      <c r="B947">
        <v>21218</v>
      </c>
      <c r="C947" t="s">
        <v>3908</v>
      </c>
      <c r="D947" t="s">
        <v>2095</v>
      </c>
      <c r="E947" t="s">
        <v>3985</v>
      </c>
      <c r="F947" t="s">
        <v>2094</v>
      </c>
      <c r="G947" t="s">
        <v>6679</v>
      </c>
      <c r="H947" t="s">
        <v>2059</v>
      </c>
      <c r="I947" t="s">
        <v>2095</v>
      </c>
    </row>
    <row r="948" spans="1:9">
      <c r="A948" t="s">
        <v>4863</v>
      </c>
      <c r="B948">
        <v>21219</v>
      </c>
      <c r="C948" t="s">
        <v>3908</v>
      </c>
      <c r="D948" t="s">
        <v>2097</v>
      </c>
      <c r="E948" t="s">
        <v>3985</v>
      </c>
      <c r="F948" t="s">
        <v>2096</v>
      </c>
      <c r="G948" t="s">
        <v>6680</v>
      </c>
      <c r="H948" t="s">
        <v>2059</v>
      </c>
      <c r="I948" t="s">
        <v>2097</v>
      </c>
    </row>
    <row r="949" spans="1:9">
      <c r="A949" t="s">
        <v>4906</v>
      </c>
      <c r="B949">
        <v>21220</v>
      </c>
      <c r="C949" t="s">
        <v>3908</v>
      </c>
      <c r="D949" t="s">
        <v>2099</v>
      </c>
      <c r="E949" t="s">
        <v>3985</v>
      </c>
      <c r="F949" t="s">
        <v>2098</v>
      </c>
      <c r="G949" t="s">
        <v>6681</v>
      </c>
      <c r="H949" t="s">
        <v>2059</v>
      </c>
      <c r="I949" t="s">
        <v>2099</v>
      </c>
    </row>
    <row r="950" spans="1:9">
      <c r="A950" t="s">
        <v>4945</v>
      </c>
      <c r="B950">
        <v>21221</v>
      </c>
      <c r="C950" t="s">
        <v>3908</v>
      </c>
      <c r="D950" t="s">
        <v>2101</v>
      </c>
      <c r="E950" t="s">
        <v>3985</v>
      </c>
      <c r="F950" t="s">
        <v>2100</v>
      </c>
      <c r="G950" t="s">
        <v>6682</v>
      </c>
      <c r="H950" t="s">
        <v>2059</v>
      </c>
      <c r="I950" t="s">
        <v>2101</v>
      </c>
    </row>
    <row r="951" spans="1:9">
      <c r="A951" t="s">
        <v>4982</v>
      </c>
      <c r="B951">
        <v>21302</v>
      </c>
      <c r="C951" t="s">
        <v>3908</v>
      </c>
      <c r="D951" t="s">
        <v>2103</v>
      </c>
      <c r="E951" t="s">
        <v>3985</v>
      </c>
      <c r="F951" t="s">
        <v>2102</v>
      </c>
      <c r="G951" t="s">
        <v>6683</v>
      </c>
      <c r="H951" t="s">
        <v>2059</v>
      </c>
      <c r="I951" t="s">
        <v>2103</v>
      </c>
    </row>
    <row r="952" spans="1:9">
      <c r="A952" t="s">
        <v>5018</v>
      </c>
      <c r="B952">
        <v>21303</v>
      </c>
      <c r="C952" t="s">
        <v>3908</v>
      </c>
      <c r="D952" t="s">
        <v>2105</v>
      </c>
      <c r="E952" t="s">
        <v>3985</v>
      </c>
      <c r="F952" t="s">
        <v>2104</v>
      </c>
      <c r="G952" t="s">
        <v>6684</v>
      </c>
      <c r="H952" t="s">
        <v>2059</v>
      </c>
      <c r="I952" t="s">
        <v>2105</v>
      </c>
    </row>
    <row r="953" spans="1:9">
      <c r="A953" t="s">
        <v>5054</v>
      </c>
      <c r="B953">
        <v>21341</v>
      </c>
      <c r="C953" t="s">
        <v>3908</v>
      </c>
      <c r="D953" t="s">
        <v>2107</v>
      </c>
      <c r="E953" t="s">
        <v>3985</v>
      </c>
      <c r="F953" t="s">
        <v>2106</v>
      </c>
      <c r="G953" t="s">
        <v>6685</v>
      </c>
      <c r="H953" t="s">
        <v>2059</v>
      </c>
      <c r="I953" t="s">
        <v>2107</v>
      </c>
    </row>
    <row r="954" spans="1:9">
      <c r="A954" t="s">
        <v>5089</v>
      </c>
      <c r="B954">
        <v>21361</v>
      </c>
      <c r="C954" t="s">
        <v>3908</v>
      </c>
      <c r="D954" t="s">
        <v>2109</v>
      </c>
      <c r="E954" t="s">
        <v>3985</v>
      </c>
      <c r="F954" t="s">
        <v>2108</v>
      </c>
      <c r="G954" t="s">
        <v>6686</v>
      </c>
      <c r="H954" t="s">
        <v>2059</v>
      </c>
      <c r="I954" t="s">
        <v>2109</v>
      </c>
    </row>
    <row r="955" spans="1:9">
      <c r="A955" t="s">
        <v>5121</v>
      </c>
      <c r="B955">
        <v>21362</v>
      </c>
      <c r="C955" t="s">
        <v>3908</v>
      </c>
      <c r="D955" t="s">
        <v>6687</v>
      </c>
      <c r="E955" t="s">
        <v>3985</v>
      </c>
      <c r="F955" t="s">
        <v>2110</v>
      </c>
      <c r="G955" t="s">
        <v>6688</v>
      </c>
      <c r="H955" t="s">
        <v>2059</v>
      </c>
      <c r="I955" t="s">
        <v>2111</v>
      </c>
    </row>
    <row r="956" spans="1:9">
      <c r="A956" t="s">
        <v>5153</v>
      </c>
      <c r="B956">
        <v>21381</v>
      </c>
      <c r="C956" t="s">
        <v>3908</v>
      </c>
      <c r="D956" t="s">
        <v>2113</v>
      </c>
      <c r="E956" t="s">
        <v>3985</v>
      </c>
      <c r="F956" t="s">
        <v>2112</v>
      </c>
      <c r="G956" t="s">
        <v>6689</v>
      </c>
      <c r="H956" t="s">
        <v>2059</v>
      </c>
      <c r="I956" t="s">
        <v>2113</v>
      </c>
    </row>
    <row r="957" spans="1:9">
      <c r="A957" t="s">
        <v>5182</v>
      </c>
      <c r="B957">
        <v>21382</v>
      </c>
      <c r="C957" t="s">
        <v>3908</v>
      </c>
      <c r="D957" t="s">
        <v>2115</v>
      </c>
      <c r="E957" t="s">
        <v>3985</v>
      </c>
      <c r="F957" t="s">
        <v>2114</v>
      </c>
      <c r="G957" t="s">
        <v>6690</v>
      </c>
      <c r="H957" t="s">
        <v>2059</v>
      </c>
      <c r="I957" t="s">
        <v>2115</v>
      </c>
    </row>
    <row r="958" spans="1:9">
      <c r="A958" t="s">
        <v>5210</v>
      </c>
      <c r="B958">
        <v>21383</v>
      </c>
      <c r="C958" t="s">
        <v>3908</v>
      </c>
      <c r="D958" t="s">
        <v>2117</v>
      </c>
      <c r="E958" t="s">
        <v>3985</v>
      </c>
      <c r="F958" t="s">
        <v>2116</v>
      </c>
      <c r="G958" t="s">
        <v>6691</v>
      </c>
      <c r="H958" t="s">
        <v>2059</v>
      </c>
      <c r="I958" t="s">
        <v>2117</v>
      </c>
    </row>
    <row r="959" spans="1:9">
      <c r="A959" t="s">
        <v>5238</v>
      </c>
      <c r="B959">
        <v>21401</v>
      </c>
      <c r="C959" t="s">
        <v>3908</v>
      </c>
      <c r="D959" t="s">
        <v>2119</v>
      </c>
      <c r="E959" t="s">
        <v>3985</v>
      </c>
      <c r="F959" t="s">
        <v>2118</v>
      </c>
      <c r="G959" t="s">
        <v>6692</v>
      </c>
      <c r="H959" t="s">
        <v>2059</v>
      </c>
      <c r="I959" t="s">
        <v>2119</v>
      </c>
    </row>
    <row r="960" spans="1:9">
      <c r="A960" t="s">
        <v>5264</v>
      </c>
      <c r="B960">
        <v>21403</v>
      </c>
      <c r="C960" t="s">
        <v>3908</v>
      </c>
      <c r="D960" t="s">
        <v>2121</v>
      </c>
      <c r="E960" t="s">
        <v>3985</v>
      </c>
      <c r="F960" t="s">
        <v>2120</v>
      </c>
      <c r="G960" t="s">
        <v>6693</v>
      </c>
      <c r="H960" t="s">
        <v>2059</v>
      </c>
      <c r="I960" t="s">
        <v>2121</v>
      </c>
    </row>
    <row r="961" spans="1:9">
      <c r="A961" t="s">
        <v>5289</v>
      </c>
      <c r="B961">
        <v>21404</v>
      </c>
      <c r="C961" t="s">
        <v>3908</v>
      </c>
      <c r="D961" t="s">
        <v>541</v>
      </c>
      <c r="E961" t="s">
        <v>3985</v>
      </c>
      <c r="F961" t="s">
        <v>2122</v>
      </c>
      <c r="G961" t="s">
        <v>6694</v>
      </c>
      <c r="H961" t="s">
        <v>2059</v>
      </c>
      <c r="I961" t="s">
        <v>541</v>
      </c>
    </row>
    <row r="962" spans="1:9">
      <c r="A962" t="s">
        <v>5314</v>
      </c>
      <c r="B962">
        <v>21421</v>
      </c>
      <c r="C962" t="s">
        <v>3908</v>
      </c>
      <c r="D962" t="s">
        <v>2124</v>
      </c>
      <c r="E962" t="s">
        <v>3985</v>
      </c>
      <c r="F962" t="s">
        <v>2123</v>
      </c>
      <c r="G962" t="s">
        <v>6695</v>
      </c>
      <c r="H962" t="s">
        <v>2059</v>
      </c>
      <c r="I962" t="s">
        <v>2124</v>
      </c>
    </row>
    <row r="963" spans="1:9">
      <c r="A963" t="s">
        <v>5337</v>
      </c>
      <c r="B963">
        <v>21501</v>
      </c>
      <c r="C963" t="s">
        <v>3908</v>
      </c>
      <c r="D963" t="s">
        <v>2126</v>
      </c>
      <c r="E963" t="s">
        <v>3985</v>
      </c>
      <c r="F963" t="s">
        <v>2125</v>
      </c>
      <c r="G963" t="s">
        <v>6696</v>
      </c>
      <c r="H963" t="s">
        <v>2059</v>
      </c>
      <c r="I963" t="s">
        <v>2126</v>
      </c>
    </row>
    <row r="964" spans="1:9">
      <c r="A964" t="s">
        <v>5360</v>
      </c>
      <c r="B964">
        <v>21502</v>
      </c>
      <c r="C964" t="s">
        <v>3908</v>
      </c>
      <c r="D964" t="s">
        <v>2128</v>
      </c>
      <c r="E964" t="s">
        <v>3985</v>
      </c>
      <c r="F964" t="s">
        <v>2127</v>
      </c>
      <c r="G964" t="s">
        <v>6697</v>
      </c>
      <c r="H964" t="s">
        <v>2059</v>
      </c>
      <c r="I964" t="s">
        <v>2128</v>
      </c>
    </row>
    <row r="965" spans="1:9">
      <c r="A965" t="s">
        <v>5379</v>
      </c>
      <c r="B965">
        <v>21503</v>
      </c>
      <c r="C965" t="s">
        <v>3908</v>
      </c>
      <c r="D965" t="s">
        <v>2130</v>
      </c>
      <c r="E965" t="s">
        <v>3985</v>
      </c>
      <c r="F965" t="s">
        <v>2129</v>
      </c>
      <c r="G965" t="s">
        <v>6698</v>
      </c>
      <c r="H965" t="s">
        <v>2059</v>
      </c>
      <c r="I965" t="s">
        <v>2130</v>
      </c>
    </row>
    <row r="966" spans="1:9">
      <c r="A966" t="s">
        <v>5397</v>
      </c>
      <c r="B966">
        <v>21504</v>
      </c>
      <c r="C966" t="s">
        <v>3908</v>
      </c>
      <c r="D966" t="s">
        <v>2132</v>
      </c>
      <c r="E966" t="s">
        <v>3985</v>
      </c>
      <c r="F966" t="s">
        <v>2131</v>
      </c>
      <c r="G966" t="s">
        <v>6699</v>
      </c>
      <c r="H966" t="s">
        <v>2059</v>
      </c>
      <c r="I966" t="s">
        <v>2132</v>
      </c>
    </row>
    <row r="967" spans="1:9">
      <c r="A967" t="s">
        <v>5415</v>
      </c>
      <c r="B967">
        <v>21505</v>
      </c>
      <c r="C967" t="s">
        <v>3908</v>
      </c>
      <c r="D967" t="s">
        <v>2134</v>
      </c>
      <c r="E967" t="s">
        <v>3985</v>
      </c>
      <c r="F967" t="s">
        <v>2133</v>
      </c>
      <c r="G967" t="s">
        <v>6700</v>
      </c>
      <c r="H967" t="s">
        <v>2059</v>
      </c>
      <c r="I967" t="s">
        <v>2134</v>
      </c>
    </row>
    <row r="968" spans="1:9">
      <c r="A968" t="s">
        <v>5433</v>
      </c>
      <c r="B968">
        <v>21506</v>
      </c>
      <c r="C968" t="s">
        <v>3908</v>
      </c>
      <c r="D968" t="s">
        <v>2136</v>
      </c>
      <c r="E968" t="s">
        <v>3985</v>
      </c>
      <c r="F968" t="s">
        <v>2135</v>
      </c>
      <c r="G968" t="s">
        <v>6701</v>
      </c>
      <c r="H968" t="s">
        <v>2059</v>
      </c>
      <c r="I968" t="s">
        <v>2136</v>
      </c>
    </row>
    <row r="969" spans="1:9">
      <c r="A969" t="s">
        <v>5451</v>
      </c>
      <c r="B969">
        <v>21507</v>
      </c>
      <c r="C969" t="s">
        <v>3908</v>
      </c>
      <c r="D969" t="s">
        <v>2138</v>
      </c>
      <c r="E969" t="s">
        <v>3985</v>
      </c>
      <c r="F969" t="s">
        <v>2137</v>
      </c>
      <c r="G969" t="s">
        <v>6702</v>
      </c>
      <c r="H969" t="s">
        <v>2059</v>
      </c>
      <c r="I969" t="s">
        <v>2138</v>
      </c>
    </row>
    <row r="970" spans="1:9">
      <c r="A970" t="s">
        <v>5467</v>
      </c>
      <c r="B970">
        <v>21521</v>
      </c>
      <c r="C970" t="s">
        <v>3908</v>
      </c>
      <c r="D970" t="s">
        <v>2140</v>
      </c>
      <c r="E970" t="s">
        <v>3985</v>
      </c>
      <c r="F970" t="s">
        <v>2139</v>
      </c>
      <c r="G970" t="s">
        <v>6703</v>
      </c>
      <c r="H970" t="s">
        <v>2059</v>
      </c>
      <c r="I970" t="s">
        <v>2140</v>
      </c>
    </row>
    <row r="971" spans="1:9">
      <c r="A971" t="s">
        <v>5483</v>
      </c>
      <c r="B971">
        <v>21604</v>
      </c>
      <c r="C971" t="s">
        <v>3908</v>
      </c>
      <c r="D971" t="s">
        <v>2142</v>
      </c>
      <c r="E971" t="s">
        <v>3985</v>
      </c>
      <c r="F971" t="s">
        <v>2141</v>
      </c>
      <c r="G971" t="s">
        <v>6704</v>
      </c>
      <c r="H971" t="s">
        <v>2059</v>
      </c>
      <c r="I971" t="s">
        <v>2142</v>
      </c>
    </row>
    <row r="972" spans="1:9">
      <c r="A972" t="s">
        <v>3958</v>
      </c>
      <c r="B972">
        <v>22000</v>
      </c>
      <c r="C972" t="s">
        <v>3909</v>
      </c>
      <c r="D972" t="s">
        <v>2144</v>
      </c>
      <c r="E972" t="s">
        <v>3936</v>
      </c>
      <c r="F972" t="s">
        <v>2143</v>
      </c>
      <c r="G972" t="s">
        <v>6705</v>
      </c>
      <c r="H972" t="s">
        <v>2144</v>
      </c>
    </row>
    <row r="973" spans="1:9">
      <c r="A973" t="s">
        <v>4007</v>
      </c>
      <c r="B973">
        <v>22100</v>
      </c>
      <c r="C973" t="s">
        <v>3909</v>
      </c>
      <c r="D973" t="s">
        <v>2146</v>
      </c>
      <c r="E973" t="s">
        <v>3985</v>
      </c>
      <c r="F973" t="s">
        <v>2145</v>
      </c>
      <c r="G973" t="s">
        <v>6706</v>
      </c>
      <c r="H973" t="s">
        <v>2144</v>
      </c>
      <c r="I973" t="s">
        <v>2146</v>
      </c>
    </row>
    <row r="974" spans="1:9">
      <c r="A974" t="s">
        <v>4055</v>
      </c>
      <c r="B974">
        <v>22130</v>
      </c>
      <c r="C974" t="s">
        <v>3909</v>
      </c>
      <c r="D974" t="s">
        <v>2148</v>
      </c>
      <c r="E974" t="s">
        <v>3985</v>
      </c>
      <c r="F974" t="s">
        <v>2147</v>
      </c>
      <c r="G974" t="s">
        <v>6707</v>
      </c>
      <c r="H974" t="s">
        <v>2144</v>
      </c>
      <c r="I974" t="s">
        <v>2148</v>
      </c>
    </row>
    <row r="975" spans="1:9">
      <c r="A975" t="s">
        <v>4103</v>
      </c>
      <c r="B975">
        <v>22203</v>
      </c>
      <c r="C975" t="s">
        <v>3909</v>
      </c>
      <c r="D975" t="s">
        <v>2150</v>
      </c>
      <c r="E975" t="s">
        <v>3985</v>
      </c>
      <c r="F975" t="s">
        <v>2149</v>
      </c>
      <c r="G975" t="s">
        <v>6708</v>
      </c>
      <c r="H975" t="s">
        <v>2144</v>
      </c>
      <c r="I975" t="s">
        <v>2150</v>
      </c>
    </row>
    <row r="976" spans="1:9">
      <c r="A976" t="s">
        <v>4151</v>
      </c>
      <c r="B976">
        <v>22205</v>
      </c>
      <c r="C976" t="s">
        <v>3909</v>
      </c>
      <c r="D976" t="s">
        <v>2152</v>
      </c>
      <c r="E976" t="s">
        <v>3985</v>
      </c>
      <c r="F976" t="s">
        <v>2151</v>
      </c>
      <c r="G976" t="s">
        <v>6709</v>
      </c>
      <c r="H976" t="s">
        <v>2144</v>
      </c>
      <c r="I976" t="s">
        <v>2152</v>
      </c>
    </row>
    <row r="977" spans="1:9">
      <c r="A977" t="s">
        <v>4199</v>
      </c>
      <c r="B977">
        <v>22206</v>
      </c>
      <c r="C977" t="s">
        <v>3909</v>
      </c>
      <c r="D977" t="s">
        <v>2154</v>
      </c>
      <c r="E977" t="s">
        <v>3985</v>
      </c>
      <c r="F977" t="s">
        <v>2153</v>
      </c>
      <c r="G977" t="s">
        <v>6710</v>
      </c>
      <c r="H977" t="s">
        <v>2144</v>
      </c>
      <c r="I977" t="s">
        <v>2154</v>
      </c>
    </row>
    <row r="978" spans="1:9">
      <c r="A978" t="s">
        <v>4247</v>
      </c>
      <c r="B978">
        <v>22207</v>
      </c>
      <c r="C978" t="s">
        <v>3909</v>
      </c>
      <c r="D978" t="s">
        <v>2156</v>
      </c>
      <c r="E978" t="s">
        <v>3985</v>
      </c>
      <c r="F978" t="s">
        <v>2155</v>
      </c>
      <c r="G978" t="s">
        <v>6711</v>
      </c>
      <c r="H978" t="s">
        <v>2144</v>
      </c>
      <c r="I978" t="s">
        <v>2156</v>
      </c>
    </row>
    <row r="979" spans="1:9">
      <c r="A979" t="s">
        <v>4295</v>
      </c>
      <c r="B979">
        <v>22208</v>
      </c>
      <c r="C979" t="s">
        <v>3909</v>
      </c>
      <c r="D979" t="s">
        <v>2158</v>
      </c>
      <c r="E979" t="s">
        <v>3985</v>
      </c>
      <c r="F979" t="s">
        <v>2157</v>
      </c>
      <c r="G979" t="s">
        <v>6712</v>
      </c>
      <c r="H979" t="s">
        <v>2144</v>
      </c>
      <c r="I979" t="s">
        <v>2158</v>
      </c>
    </row>
    <row r="980" spans="1:9">
      <c r="A980" t="s">
        <v>4343</v>
      </c>
      <c r="B980">
        <v>22209</v>
      </c>
      <c r="C980" t="s">
        <v>3909</v>
      </c>
      <c r="D980" t="s">
        <v>2160</v>
      </c>
      <c r="E980" t="s">
        <v>3985</v>
      </c>
      <c r="F980" t="s">
        <v>2159</v>
      </c>
      <c r="G980" t="s">
        <v>6713</v>
      </c>
      <c r="H980" t="s">
        <v>2144</v>
      </c>
      <c r="I980" t="s">
        <v>2160</v>
      </c>
    </row>
    <row r="981" spans="1:9">
      <c r="A981" t="s">
        <v>4391</v>
      </c>
      <c r="B981">
        <v>22210</v>
      </c>
      <c r="C981" t="s">
        <v>3909</v>
      </c>
      <c r="D981" t="s">
        <v>2162</v>
      </c>
      <c r="E981" t="s">
        <v>3985</v>
      </c>
      <c r="F981" t="s">
        <v>2161</v>
      </c>
      <c r="G981" t="s">
        <v>6714</v>
      </c>
      <c r="H981" t="s">
        <v>2144</v>
      </c>
      <c r="I981" t="s">
        <v>2162</v>
      </c>
    </row>
    <row r="982" spans="1:9">
      <c r="A982" t="s">
        <v>4439</v>
      </c>
      <c r="B982">
        <v>22211</v>
      </c>
      <c r="C982" t="s">
        <v>3909</v>
      </c>
      <c r="D982" t="s">
        <v>2164</v>
      </c>
      <c r="E982" t="s">
        <v>3985</v>
      </c>
      <c r="F982" t="s">
        <v>2163</v>
      </c>
      <c r="G982" t="s">
        <v>6715</v>
      </c>
      <c r="H982" t="s">
        <v>2144</v>
      </c>
      <c r="I982" t="s">
        <v>2164</v>
      </c>
    </row>
    <row r="983" spans="1:9">
      <c r="A983" t="s">
        <v>4487</v>
      </c>
      <c r="B983">
        <v>22212</v>
      </c>
      <c r="C983" t="s">
        <v>3909</v>
      </c>
      <c r="D983" t="s">
        <v>2166</v>
      </c>
      <c r="E983" t="s">
        <v>3985</v>
      </c>
      <c r="F983" t="s">
        <v>2165</v>
      </c>
      <c r="G983" t="s">
        <v>6716</v>
      </c>
      <c r="H983" t="s">
        <v>2144</v>
      </c>
      <c r="I983" t="s">
        <v>2166</v>
      </c>
    </row>
    <row r="984" spans="1:9">
      <c r="A984" t="s">
        <v>4535</v>
      </c>
      <c r="B984">
        <v>22213</v>
      </c>
      <c r="C984" t="s">
        <v>3909</v>
      </c>
      <c r="D984" t="s">
        <v>2168</v>
      </c>
      <c r="E984" t="s">
        <v>3985</v>
      </c>
      <c r="F984" t="s">
        <v>2167</v>
      </c>
      <c r="G984" t="s">
        <v>6717</v>
      </c>
      <c r="H984" t="s">
        <v>2144</v>
      </c>
      <c r="I984" t="s">
        <v>2168</v>
      </c>
    </row>
    <row r="985" spans="1:9">
      <c r="A985" t="s">
        <v>4583</v>
      </c>
      <c r="B985">
        <v>22214</v>
      </c>
      <c r="C985" t="s">
        <v>3909</v>
      </c>
      <c r="D985" t="s">
        <v>2170</v>
      </c>
      <c r="E985" t="s">
        <v>3985</v>
      </c>
      <c r="F985" t="s">
        <v>2169</v>
      </c>
      <c r="G985" t="s">
        <v>6718</v>
      </c>
      <c r="H985" t="s">
        <v>2144</v>
      </c>
      <c r="I985" t="s">
        <v>2170</v>
      </c>
    </row>
    <row r="986" spans="1:9">
      <c r="A986" t="s">
        <v>4631</v>
      </c>
      <c r="B986">
        <v>22215</v>
      </c>
      <c r="C986" t="s">
        <v>3909</v>
      </c>
      <c r="D986" t="s">
        <v>2172</v>
      </c>
      <c r="E986" t="s">
        <v>3985</v>
      </c>
      <c r="F986" t="s">
        <v>2171</v>
      </c>
      <c r="G986" t="s">
        <v>6719</v>
      </c>
      <c r="H986" t="s">
        <v>2144</v>
      </c>
      <c r="I986" t="s">
        <v>2172</v>
      </c>
    </row>
    <row r="987" spans="1:9">
      <c r="A987" t="s">
        <v>4679</v>
      </c>
      <c r="B987">
        <v>22216</v>
      </c>
      <c r="C987" t="s">
        <v>3909</v>
      </c>
      <c r="D987" t="s">
        <v>2174</v>
      </c>
      <c r="E987" t="s">
        <v>3985</v>
      </c>
      <c r="F987" t="s">
        <v>2173</v>
      </c>
      <c r="G987" t="s">
        <v>6720</v>
      </c>
      <c r="H987" t="s">
        <v>2144</v>
      </c>
      <c r="I987" t="s">
        <v>2174</v>
      </c>
    </row>
    <row r="988" spans="1:9">
      <c r="A988" t="s">
        <v>4726</v>
      </c>
      <c r="B988">
        <v>22219</v>
      </c>
      <c r="C988" t="s">
        <v>3909</v>
      </c>
      <c r="D988" t="s">
        <v>2176</v>
      </c>
      <c r="E988" t="s">
        <v>3985</v>
      </c>
      <c r="F988" t="s">
        <v>2175</v>
      </c>
      <c r="G988" t="s">
        <v>6721</v>
      </c>
      <c r="H988" t="s">
        <v>2144</v>
      </c>
      <c r="I988" t="s">
        <v>2176</v>
      </c>
    </row>
    <row r="989" spans="1:9">
      <c r="A989" t="s">
        <v>4773</v>
      </c>
      <c r="B989">
        <v>22220</v>
      </c>
      <c r="C989" t="s">
        <v>3909</v>
      </c>
      <c r="D989" t="s">
        <v>2178</v>
      </c>
      <c r="E989" t="s">
        <v>3985</v>
      </c>
      <c r="F989" t="s">
        <v>2177</v>
      </c>
      <c r="G989" t="s">
        <v>6722</v>
      </c>
      <c r="H989" t="s">
        <v>2144</v>
      </c>
      <c r="I989" t="s">
        <v>2178</v>
      </c>
    </row>
    <row r="990" spans="1:9">
      <c r="A990" t="s">
        <v>4819</v>
      </c>
      <c r="B990">
        <v>22221</v>
      </c>
      <c r="C990" t="s">
        <v>3909</v>
      </c>
      <c r="D990" t="s">
        <v>2180</v>
      </c>
      <c r="E990" t="s">
        <v>3985</v>
      </c>
      <c r="F990" t="s">
        <v>2179</v>
      </c>
      <c r="G990" t="s">
        <v>6723</v>
      </c>
      <c r="H990" t="s">
        <v>2144</v>
      </c>
      <c r="I990" t="s">
        <v>2180</v>
      </c>
    </row>
    <row r="991" spans="1:9">
      <c r="A991" t="s">
        <v>4864</v>
      </c>
      <c r="B991">
        <v>22222</v>
      </c>
      <c r="C991" t="s">
        <v>3909</v>
      </c>
      <c r="D991" t="s">
        <v>2182</v>
      </c>
      <c r="E991" t="s">
        <v>3985</v>
      </c>
      <c r="F991" t="s">
        <v>2181</v>
      </c>
      <c r="G991" t="s">
        <v>6724</v>
      </c>
      <c r="H991" t="s">
        <v>2144</v>
      </c>
      <c r="I991" t="s">
        <v>2182</v>
      </c>
    </row>
    <row r="992" spans="1:9">
      <c r="A992" t="s">
        <v>4907</v>
      </c>
      <c r="B992">
        <v>22223</v>
      </c>
      <c r="C992" t="s">
        <v>3909</v>
      </c>
      <c r="D992" t="s">
        <v>2184</v>
      </c>
      <c r="E992" t="s">
        <v>3985</v>
      </c>
      <c r="F992" t="s">
        <v>2183</v>
      </c>
      <c r="G992" t="s">
        <v>6725</v>
      </c>
      <c r="H992" t="s">
        <v>2144</v>
      </c>
      <c r="I992" t="s">
        <v>2184</v>
      </c>
    </row>
    <row r="993" spans="1:9">
      <c r="A993" t="s">
        <v>4946</v>
      </c>
      <c r="B993">
        <v>22224</v>
      </c>
      <c r="C993" t="s">
        <v>3909</v>
      </c>
      <c r="D993" t="s">
        <v>2186</v>
      </c>
      <c r="E993" t="s">
        <v>3985</v>
      </c>
      <c r="F993" t="s">
        <v>2185</v>
      </c>
      <c r="G993" t="s">
        <v>6726</v>
      </c>
      <c r="H993" t="s">
        <v>2144</v>
      </c>
      <c r="I993" t="s">
        <v>2186</v>
      </c>
    </row>
    <row r="994" spans="1:9">
      <c r="A994" t="s">
        <v>4983</v>
      </c>
      <c r="B994">
        <v>22225</v>
      </c>
      <c r="C994" t="s">
        <v>3909</v>
      </c>
      <c r="D994" t="s">
        <v>2188</v>
      </c>
      <c r="E994" t="s">
        <v>3985</v>
      </c>
      <c r="F994" t="s">
        <v>2187</v>
      </c>
      <c r="G994" t="s">
        <v>6727</v>
      </c>
      <c r="H994" t="s">
        <v>2144</v>
      </c>
      <c r="I994" t="s">
        <v>2188</v>
      </c>
    </row>
    <row r="995" spans="1:9">
      <c r="A995" t="s">
        <v>5019</v>
      </c>
      <c r="B995">
        <v>22226</v>
      </c>
      <c r="C995" t="s">
        <v>3909</v>
      </c>
      <c r="D995" t="s">
        <v>2190</v>
      </c>
      <c r="E995" t="s">
        <v>3985</v>
      </c>
      <c r="F995" t="s">
        <v>2189</v>
      </c>
      <c r="G995" t="s">
        <v>6728</v>
      </c>
      <c r="H995" t="s">
        <v>2144</v>
      </c>
      <c r="I995" t="s">
        <v>2190</v>
      </c>
    </row>
    <row r="996" spans="1:9">
      <c r="A996" t="s">
        <v>5055</v>
      </c>
      <c r="B996">
        <v>22301</v>
      </c>
      <c r="C996" t="s">
        <v>3909</v>
      </c>
      <c r="D996" t="s">
        <v>2192</v>
      </c>
      <c r="E996" t="s">
        <v>3985</v>
      </c>
      <c r="F996" t="s">
        <v>2191</v>
      </c>
      <c r="G996" t="s">
        <v>6729</v>
      </c>
      <c r="H996" t="s">
        <v>2144</v>
      </c>
      <c r="I996" t="s">
        <v>2192</v>
      </c>
    </row>
    <row r="997" spans="1:9">
      <c r="A997" t="s">
        <v>5090</v>
      </c>
      <c r="B997">
        <v>22302</v>
      </c>
      <c r="C997" t="s">
        <v>3909</v>
      </c>
      <c r="D997" t="s">
        <v>2194</v>
      </c>
      <c r="E997" t="s">
        <v>3985</v>
      </c>
      <c r="F997" t="s">
        <v>2193</v>
      </c>
      <c r="G997" t="s">
        <v>6730</v>
      </c>
      <c r="H997" t="s">
        <v>2144</v>
      </c>
      <c r="I997" t="s">
        <v>2194</v>
      </c>
    </row>
    <row r="998" spans="1:9">
      <c r="A998" t="s">
        <v>5122</v>
      </c>
      <c r="B998">
        <v>22304</v>
      </c>
      <c r="C998" t="s">
        <v>3909</v>
      </c>
      <c r="D998" t="s">
        <v>2196</v>
      </c>
      <c r="E998" t="s">
        <v>3985</v>
      </c>
      <c r="F998" t="s">
        <v>2195</v>
      </c>
      <c r="G998" t="s">
        <v>6731</v>
      </c>
      <c r="H998" t="s">
        <v>2144</v>
      </c>
      <c r="I998" t="s">
        <v>2196</v>
      </c>
    </row>
    <row r="999" spans="1:9">
      <c r="A999" t="s">
        <v>5154</v>
      </c>
      <c r="B999">
        <v>22305</v>
      </c>
      <c r="C999" t="s">
        <v>3909</v>
      </c>
      <c r="D999" t="s">
        <v>2198</v>
      </c>
      <c r="E999" t="s">
        <v>3985</v>
      </c>
      <c r="F999" t="s">
        <v>2197</v>
      </c>
      <c r="G999" t="s">
        <v>6732</v>
      </c>
      <c r="H999" t="s">
        <v>2144</v>
      </c>
      <c r="I999" t="s">
        <v>2198</v>
      </c>
    </row>
    <row r="1000" spans="1:9">
      <c r="A1000" t="s">
        <v>5183</v>
      </c>
      <c r="B1000">
        <v>22306</v>
      </c>
      <c r="C1000" t="s">
        <v>3909</v>
      </c>
      <c r="D1000" t="s">
        <v>2200</v>
      </c>
      <c r="E1000" t="s">
        <v>3985</v>
      </c>
      <c r="F1000" t="s">
        <v>2199</v>
      </c>
      <c r="G1000" t="s">
        <v>6733</v>
      </c>
      <c r="H1000" t="s">
        <v>2144</v>
      </c>
      <c r="I1000" t="s">
        <v>2200</v>
      </c>
    </row>
    <row r="1001" spans="1:9">
      <c r="A1001" t="s">
        <v>5211</v>
      </c>
      <c r="B1001">
        <v>22325</v>
      </c>
      <c r="C1001" t="s">
        <v>3909</v>
      </c>
      <c r="D1001" t="s">
        <v>2202</v>
      </c>
      <c r="E1001" t="s">
        <v>3985</v>
      </c>
      <c r="F1001" t="s">
        <v>2201</v>
      </c>
      <c r="G1001" t="s">
        <v>6734</v>
      </c>
      <c r="H1001" t="s">
        <v>2144</v>
      </c>
      <c r="I1001" t="s">
        <v>2202</v>
      </c>
    </row>
    <row r="1002" spans="1:9">
      <c r="A1002" t="s">
        <v>5239</v>
      </c>
      <c r="B1002">
        <v>22341</v>
      </c>
      <c r="C1002" t="s">
        <v>3909</v>
      </c>
      <c r="D1002" t="s">
        <v>527</v>
      </c>
      <c r="E1002" t="s">
        <v>3985</v>
      </c>
      <c r="F1002" t="s">
        <v>2203</v>
      </c>
      <c r="G1002" t="s">
        <v>6735</v>
      </c>
      <c r="H1002" t="s">
        <v>2144</v>
      </c>
      <c r="I1002" t="s">
        <v>527</v>
      </c>
    </row>
    <row r="1003" spans="1:9">
      <c r="A1003" t="s">
        <v>5265</v>
      </c>
      <c r="B1003">
        <v>22342</v>
      </c>
      <c r="C1003" t="s">
        <v>3909</v>
      </c>
      <c r="D1003" t="s">
        <v>2205</v>
      </c>
      <c r="E1003" t="s">
        <v>3985</v>
      </c>
      <c r="F1003" t="s">
        <v>2204</v>
      </c>
      <c r="G1003" t="s">
        <v>6736</v>
      </c>
      <c r="H1003" t="s">
        <v>2144</v>
      </c>
      <c r="I1003" t="s">
        <v>2205</v>
      </c>
    </row>
    <row r="1004" spans="1:9">
      <c r="A1004" t="s">
        <v>5290</v>
      </c>
      <c r="B1004">
        <v>22344</v>
      </c>
      <c r="C1004" t="s">
        <v>3909</v>
      </c>
      <c r="D1004" t="s">
        <v>2207</v>
      </c>
      <c r="E1004" t="s">
        <v>3985</v>
      </c>
      <c r="F1004" t="s">
        <v>2206</v>
      </c>
      <c r="G1004" t="s">
        <v>6737</v>
      </c>
      <c r="H1004" t="s">
        <v>2144</v>
      </c>
      <c r="I1004" t="s">
        <v>2207</v>
      </c>
    </row>
    <row r="1005" spans="1:9">
      <c r="A1005" t="s">
        <v>5315</v>
      </c>
      <c r="B1005">
        <v>22424</v>
      </c>
      <c r="C1005" t="s">
        <v>3909</v>
      </c>
      <c r="D1005" t="s">
        <v>2209</v>
      </c>
      <c r="E1005" t="s">
        <v>3985</v>
      </c>
      <c r="F1005" t="s">
        <v>2208</v>
      </c>
      <c r="G1005" t="s">
        <v>6738</v>
      </c>
      <c r="H1005" t="s">
        <v>2144</v>
      </c>
      <c r="I1005" t="s">
        <v>2209</v>
      </c>
    </row>
    <row r="1006" spans="1:9">
      <c r="A1006" t="s">
        <v>5338</v>
      </c>
      <c r="B1006">
        <v>22429</v>
      </c>
      <c r="C1006" t="s">
        <v>3909</v>
      </c>
      <c r="D1006" t="s">
        <v>2211</v>
      </c>
      <c r="E1006" t="s">
        <v>3985</v>
      </c>
      <c r="F1006" t="s">
        <v>2210</v>
      </c>
      <c r="G1006" t="s">
        <v>6739</v>
      </c>
      <c r="H1006" t="s">
        <v>2144</v>
      </c>
      <c r="I1006" t="s">
        <v>2211</v>
      </c>
    </row>
    <row r="1007" spans="1:9">
      <c r="A1007" t="s">
        <v>5361</v>
      </c>
      <c r="B1007">
        <v>22461</v>
      </c>
      <c r="C1007" t="s">
        <v>3909</v>
      </c>
      <c r="D1007" t="s">
        <v>303</v>
      </c>
      <c r="E1007" t="s">
        <v>3985</v>
      </c>
      <c r="F1007" t="s">
        <v>2212</v>
      </c>
      <c r="G1007" t="s">
        <v>6740</v>
      </c>
      <c r="H1007" t="s">
        <v>2144</v>
      </c>
      <c r="I1007" t="s">
        <v>303</v>
      </c>
    </row>
    <row r="1008" spans="1:9">
      <c r="A1008" t="s">
        <v>3959</v>
      </c>
      <c r="B1008">
        <v>23000</v>
      </c>
      <c r="C1008" t="s">
        <v>3910</v>
      </c>
      <c r="D1008" t="s">
        <v>2214</v>
      </c>
      <c r="E1008" t="s">
        <v>3936</v>
      </c>
      <c r="F1008" t="s">
        <v>2213</v>
      </c>
      <c r="G1008" t="s">
        <v>6741</v>
      </c>
      <c r="H1008" t="s">
        <v>2214</v>
      </c>
    </row>
    <row r="1009" spans="1:9">
      <c r="A1009" t="s">
        <v>4008</v>
      </c>
      <c r="B1009">
        <v>23100</v>
      </c>
      <c r="C1009" t="s">
        <v>3910</v>
      </c>
      <c r="D1009" t="s">
        <v>2216</v>
      </c>
      <c r="E1009" t="s">
        <v>3985</v>
      </c>
      <c r="F1009" t="s">
        <v>2215</v>
      </c>
      <c r="G1009" t="s">
        <v>6742</v>
      </c>
      <c r="H1009" t="s">
        <v>2214</v>
      </c>
      <c r="I1009" t="s">
        <v>6743</v>
      </c>
    </row>
    <row r="1010" spans="1:9">
      <c r="A1010" t="s">
        <v>4056</v>
      </c>
      <c r="B1010">
        <v>23201</v>
      </c>
      <c r="C1010" t="s">
        <v>3910</v>
      </c>
      <c r="D1010" t="s">
        <v>2218</v>
      </c>
      <c r="E1010" t="s">
        <v>3985</v>
      </c>
      <c r="F1010" t="s">
        <v>2217</v>
      </c>
      <c r="G1010" t="s">
        <v>6744</v>
      </c>
      <c r="H1010" t="s">
        <v>2214</v>
      </c>
      <c r="I1010" t="s">
        <v>2218</v>
      </c>
    </row>
    <row r="1011" spans="1:9">
      <c r="A1011" t="s">
        <v>4104</v>
      </c>
      <c r="B1011">
        <v>23202</v>
      </c>
      <c r="C1011" t="s">
        <v>3910</v>
      </c>
      <c r="D1011" t="s">
        <v>2220</v>
      </c>
      <c r="E1011" t="s">
        <v>3985</v>
      </c>
      <c r="F1011" t="s">
        <v>2219</v>
      </c>
      <c r="G1011" t="s">
        <v>6745</v>
      </c>
      <c r="H1011" t="s">
        <v>2214</v>
      </c>
      <c r="I1011" t="s">
        <v>2220</v>
      </c>
    </row>
    <row r="1012" spans="1:9">
      <c r="A1012" t="s">
        <v>4152</v>
      </c>
      <c r="B1012">
        <v>23203</v>
      </c>
      <c r="C1012" t="s">
        <v>3910</v>
      </c>
      <c r="D1012" t="s">
        <v>2222</v>
      </c>
      <c r="E1012" t="s">
        <v>3985</v>
      </c>
      <c r="F1012" t="s">
        <v>2221</v>
      </c>
      <c r="G1012" t="s">
        <v>6746</v>
      </c>
      <c r="H1012" t="s">
        <v>2214</v>
      </c>
      <c r="I1012" t="s">
        <v>2222</v>
      </c>
    </row>
    <row r="1013" spans="1:9">
      <c r="A1013" t="s">
        <v>4200</v>
      </c>
      <c r="B1013">
        <v>23204</v>
      </c>
      <c r="C1013" t="s">
        <v>3910</v>
      </c>
      <c r="D1013" t="s">
        <v>2224</v>
      </c>
      <c r="E1013" t="s">
        <v>3985</v>
      </c>
      <c r="F1013" t="s">
        <v>2223</v>
      </c>
      <c r="G1013" t="s">
        <v>6747</v>
      </c>
      <c r="H1013" t="s">
        <v>2214</v>
      </c>
      <c r="I1013" t="s">
        <v>2224</v>
      </c>
    </row>
    <row r="1014" spans="1:9">
      <c r="A1014" t="s">
        <v>4248</v>
      </c>
      <c r="B1014">
        <v>23205</v>
      </c>
      <c r="C1014" t="s">
        <v>3910</v>
      </c>
      <c r="D1014" t="s">
        <v>2226</v>
      </c>
      <c r="E1014" t="s">
        <v>3985</v>
      </c>
      <c r="F1014" t="s">
        <v>2225</v>
      </c>
      <c r="G1014" t="s">
        <v>6748</v>
      </c>
      <c r="H1014" t="s">
        <v>2214</v>
      </c>
      <c r="I1014" t="s">
        <v>2226</v>
      </c>
    </row>
    <row r="1015" spans="1:9">
      <c r="A1015" t="s">
        <v>4296</v>
      </c>
      <c r="B1015">
        <v>23206</v>
      </c>
      <c r="C1015" t="s">
        <v>3910</v>
      </c>
      <c r="D1015" t="s">
        <v>2228</v>
      </c>
      <c r="E1015" t="s">
        <v>3985</v>
      </c>
      <c r="F1015" t="s">
        <v>2227</v>
      </c>
      <c r="G1015" t="s">
        <v>6749</v>
      </c>
      <c r="H1015" t="s">
        <v>2214</v>
      </c>
      <c r="I1015" t="s">
        <v>2228</v>
      </c>
    </row>
    <row r="1016" spans="1:9">
      <c r="A1016" t="s">
        <v>4344</v>
      </c>
      <c r="B1016">
        <v>23207</v>
      </c>
      <c r="C1016" t="s">
        <v>3910</v>
      </c>
      <c r="D1016" t="s">
        <v>2230</v>
      </c>
      <c r="E1016" t="s">
        <v>3985</v>
      </c>
      <c r="F1016" t="s">
        <v>2229</v>
      </c>
      <c r="G1016" t="s">
        <v>6750</v>
      </c>
      <c r="H1016" t="s">
        <v>2214</v>
      </c>
      <c r="I1016" t="s">
        <v>2230</v>
      </c>
    </row>
    <row r="1017" spans="1:9">
      <c r="A1017" t="s">
        <v>4392</v>
      </c>
      <c r="B1017">
        <v>23208</v>
      </c>
      <c r="C1017" t="s">
        <v>3910</v>
      </c>
      <c r="D1017" t="s">
        <v>2232</v>
      </c>
      <c r="E1017" t="s">
        <v>3985</v>
      </c>
      <c r="F1017" t="s">
        <v>2231</v>
      </c>
      <c r="G1017" t="s">
        <v>6751</v>
      </c>
      <c r="H1017" t="s">
        <v>2214</v>
      </c>
      <c r="I1017" t="s">
        <v>2232</v>
      </c>
    </row>
    <row r="1018" spans="1:9">
      <c r="A1018" t="s">
        <v>4440</v>
      </c>
      <c r="B1018">
        <v>23209</v>
      </c>
      <c r="C1018" t="s">
        <v>3910</v>
      </c>
      <c r="D1018" t="s">
        <v>2234</v>
      </c>
      <c r="E1018" t="s">
        <v>3985</v>
      </c>
      <c r="F1018" t="s">
        <v>2233</v>
      </c>
      <c r="G1018" t="s">
        <v>6752</v>
      </c>
      <c r="H1018" t="s">
        <v>2214</v>
      </c>
      <c r="I1018" t="s">
        <v>2234</v>
      </c>
    </row>
    <row r="1019" spans="1:9">
      <c r="A1019" t="s">
        <v>4488</v>
      </c>
      <c r="B1019">
        <v>23210</v>
      </c>
      <c r="C1019" t="s">
        <v>3910</v>
      </c>
      <c r="D1019" t="s">
        <v>2236</v>
      </c>
      <c r="E1019" t="s">
        <v>3985</v>
      </c>
      <c r="F1019" t="s">
        <v>2235</v>
      </c>
      <c r="G1019" t="s">
        <v>6753</v>
      </c>
      <c r="H1019" t="s">
        <v>2214</v>
      </c>
      <c r="I1019" t="s">
        <v>2236</v>
      </c>
    </row>
    <row r="1020" spans="1:9">
      <c r="A1020" t="s">
        <v>4536</v>
      </c>
      <c r="B1020">
        <v>23211</v>
      </c>
      <c r="C1020" t="s">
        <v>3910</v>
      </c>
      <c r="D1020" t="s">
        <v>2238</v>
      </c>
      <c r="E1020" t="s">
        <v>3985</v>
      </c>
      <c r="F1020" t="s">
        <v>2237</v>
      </c>
      <c r="G1020" t="s">
        <v>6754</v>
      </c>
      <c r="H1020" t="s">
        <v>2214</v>
      </c>
      <c r="I1020" t="s">
        <v>2238</v>
      </c>
    </row>
    <row r="1021" spans="1:9">
      <c r="A1021" t="s">
        <v>4584</v>
      </c>
      <c r="B1021">
        <v>23212</v>
      </c>
      <c r="C1021" t="s">
        <v>3910</v>
      </c>
      <c r="D1021" t="s">
        <v>2240</v>
      </c>
      <c r="E1021" t="s">
        <v>3985</v>
      </c>
      <c r="F1021" t="s">
        <v>2239</v>
      </c>
      <c r="G1021" t="s">
        <v>6755</v>
      </c>
      <c r="H1021" t="s">
        <v>2214</v>
      </c>
      <c r="I1021" t="s">
        <v>2240</v>
      </c>
    </row>
    <row r="1022" spans="1:9">
      <c r="A1022" t="s">
        <v>4632</v>
      </c>
      <c r="B1022">
        <v>23213</v>
      </c>
      <c r="C1022" t="s">
        <v>3910</v>
      </c>
      <c r="D1022" t="s">
        <v>2242</v>
      </c>
      <c r="E1022" t="s">
        <v>3985</v>
      </c>
      <c r="F1022" t="s">
        <v>2241</v>
      </c>
      <c r="G1022" t="s">
        <v>6756</v>
      </c>
      <c r="H1022" t="s">
        <v>2214</v>
      </c>
      <c r="I1022" t="s">
        <v>2242</v>
      </c>
    </row>
    <row r="1023" spans="1:9">
      <c r="A1023" t="s">
        <v>4680</v>
      </c>
      <c r="B1023">
        <v>23214</v>
      </c>
      <c r="C1023" t="s">
        <v>3910</v>
      </c>
      <c r="D1023" t="s">
        <v>2244</v>
      </c>
      <c r="E1023" t="s">
        <v>3985</v>
      </c>
      <c r="F1023" t="s">
        <v>2243</v>
      </c>
      <c r="G1023" t="s">
        <v>6757</v>
      </c>
      <c r="H1023" t="s">
        <v>2214</v>
      </c>
      <c r="I1023" t="s">
        <v>2244</v>
      </c>
    </row>
    <row r="1024" spans="1:9">
      <c r="A1024" t="s">
        <v>4727</v>
      </c>
      <c r="B1024">
        <v>23215</v>
      </c>
      <c r="C1024" t="s">
        <v>3910</v>
      </c>
      <c r="D1024" t="s">
        <v>2246</v>
      </c>
      <c r="E1024" t="s">
        <v>3985</v>
      </c>
      <c r="F1024" t="s">
        <v>2245</v>
      </c>
      <c r="G1024" t="s">
        <v>6758</v>
      </c>
      <c r="H1024" t="s">
        <v>2214</v>
      </c>
      <c r="I1024" t="s">
        <v>2246</v>
      </c>
    </row>
    <row r="1025" spans="1:9">
      <c r="A1025" t="s">
        <v>4774</v>
      </c>
      <c r="B1025">
        <v>23216</v>
      </c>
      <c r="C1025" t="s">
        <v>3910</v>
      </c>
      <c r="D1025" t="s">
        <v>2248</v>
      </c>
      <c r="E1025" t="s">
        <v>3985</v>
      </c>
      <c r="F1025" t="s">
        <v>2247</v>
      </c>
      <c r="G1025" t="s">
        <v>6759</v>
      </c>
      <c r="H1025" t="s">
        <v>2214</v>
      </c>
      <c r="I1025" t="s">
        <v>2248</v>
      </c>
    </row>
    <row r="1026" spans="1:9">
      <c r="A1026" t="s">
        <v>4820</v>
      </c>
      <c r="B1026">
        <v>23217</v>
      </c>
      <c r="C1026" t="s">
        <v>3910</v>
      </c>
      <c r="D1026" t="s">
        <v>2250</v>
      </c>
      <c r="E1026" t="s">
        <v>3985</v>
      </c>
      <c r="F1026" t="s">
        <v>2249</v>
      </c>
      <c r="G1026" t="s">
        <v>6760</v>
      </c>
      <c r="H1026" t="s">
        <v>2214</v>
      </c>
      <c r="I1026" t="s">
        <v>2250</v>
      </c>
    </row>
    <row r="1027" spans="1:9">
      <c r="A1027" t="s">
        <v>4865</v>
      </c>
      <c r="B1027">
        <v>23219</v>
      </c>
      <c r="C1027" t="s">
        <v>3910</v>
      </c>
      <c r="D1027" t="s">
        <v>2252</v>
      </c>
      <c r="E1027" t="s">
        <v>3985</v>
      </c>
      <c r="F1027" t="s">
        <v>2251</v>
      </c>
      <c r="G1027" t="s">
        <v>6761</v>
      </c>
      <c r="H1027" t="s">
        <v>2214</v>
      </c>
      <c r="I1027" t="s">
        <v>2252</v>
      </c>
    </row>
    <row r="1028" spans="1:9">
      <c r="A1028" t="s">
        <v>4908</v>
      </c>
      <c r="B1028">
        <v>23220</v>
      </c>
      <c r="C1028" t="s">
        <v>3910</v>
      </c>
      <c r="D1028" t="s">
        <v>2254</v>
      </c>
      <c r="E1028" t="s">
        <v>3985</v>
      </c>
      <c r="F1028" t="s">
        <v>2253</v>
      </c>
      <c r="G1028" t="s">
        <v>6762</v>
      </c>
      <c r="H1028" t="s">
        <v>2214</v>
      </c>
      <c r="I1028" t="s">
        <v>2254</v>
      </c>
    </row>
    <row r="1029" spans="1:9">
      <c r="A1029" t="s">
        <v>4947</v>
      </c>
      <c r="B1029">
        <v>23221</v>
      </c>
      <c r="C1029" t="s">
        <v>3910</v>
      </c>
      <c r="D1029" t="s">
        <v>2256</v>
      </c>
      <c r="E1029" t="s">
        <v>3985</v>
      </c>
      <c r="F1029" t="s">
        <v>2255</v>
      </c>
      <c r="G1029" t="s">
        <v>6763</v>
      </c>
      <c r="H1029" t="s">
        <v>2214</v>
      </c>
      <c r="I1029" t="s">
        <v>2256</v>
      </c>
    </row>
    <row r="1030" spans="1:9">
      <c r="A1030" t="s">
        <v>4984</v>
      </c>
      <c r="B1030">
        <v>23222</v>
      </c>
      <c r="C1030" t="s">
        <v>3910</v>
      </c>
      <c r="D1030" t="s">
        <v>2258</v>
      </c>
      <c r="E1030" t="s">
        <v>3985</v>
      </c>
      <c r="F1030" t="s">
        <v>2257</v>
      </c>
      <c r="G1030" t="s">
        <v>6764</v>
      </c>
      <c r="H1030" t="s">
        <v>2214</v>
      </c>
      <c r="I1030" t="s">
        <v>2258</v>
      </c>
    </row>
    <row r="1031" spans="1:9">
      <c r="A1031" t="s">
        <v>5020</v>
      </c>
      <c r="B1031">
        <v>23223</v>
      </c>
      <c r="C1031" t="s">
        <v>3910</v>
      </c>
      <c r="D1031" t="s">
        <v>2260</v>
      </c>
      <c r="E1031" t="s">
        <v>3985</v>
      </c>
      <c r="F1031" t="s">
        <v>2259</v>
      </c>
      <c r="G1031" t="s">
        <v>6765</v>
      </c>
      <c r="H1031" t="s">
        <v>2214</v>
      </c>
      <c r="I1031" t="s">
        <v>2260</v>
      </c>
    </row>
    <row r="1032" spans="1:9">
      <c r="A1032" t="s">
        <v>5056</v>
      </c>
      <c r="B1032">
        <v>23224</v>
      </c>
      <c r="C1032" t="s">
        <v>3910</v>
      </c>
      <c r="D1032" t="s">
        <v>2262</v>
      </c>
      <c r="E1032" t="s">
        <v>3985</v>
      </c>
      <c r="F1032" t="s">
        <v>2261</v>
      </c>
      <c r="G1032" t="s">
        <v>6766</v>
      </c>
      <c r="H1032" t="s">
        <v>2214</v>
      </c>
      <c r="I1032" t="s">
        <v>2262</v>
      </c>
    </row>
    <row r="1033" spans="1:9">
      <c r="A1033" t="s">
        <v>5091</v>
      </c>
      <c r="B1033">
        <v>23225</v>
      </c>
      <c r="C1033" t="s">
        <v>3910</v>
      </c>
      <c r="D1033" t="s">
        <v>2264</v>
      </c>
      <c r="E1033" t="s">
        <v>3985</v>
      </c>
      <c r="F1033" t="s">
        <v>2263</v>
      </c>
      <c r="G1033" t="s">
        <v>6767</v>
      </c>
      <c r="H1033" t="s">
        <v>2214</v>
      </c>
      <c r="I1033" t="s">
        <v>2264</v>
      </c>
    </row>
    <row r="1034" spans="1:9">
      <c r="A1034" t="s">
        <v>5123</v>
      </c>
      <c r="B1034">
        <v>23226</v>
      </c>
      <c r="C1034" t="s">
        <v>3910</v>
      </c>
      <c r="D1034" t="s">
        <v>2266</v>
      </c>
      <c r="E1034" t="s">
        <v>3985</v>
      </c>
      <c r="F1034" t="s">
        <v>2265</v>
      </c>
      <c r="G1034" t="s">
        <v>6768</v>
      </c>
      <c r="H1034" t="s">
        <v>2214</v>
      </c>
      <c r="I1034" t="s">
        <v>2266</v>
      </c>
    </row>
    <row r="1035" spans="1:9">
      <c r="A1035" t="s">
        <v>5155</v>
      </c>
      <c r="B1035">
        <v>23227</v>
      </c>
      <c r="C1035" t="s">
        <v>3910</v>
      </c>
      <c r="D1035" t="s">
        <v>2268</v>
      </c>
      <c r="E1035" t="s">
        <v>3985</v>
      </c>
      <c r="F1035" t="s">
        <v>2267</v>
      </c>
      <c r="G1035" t="s">
        <v>6769</v>
      </c>
      <c r="H1035" t="s">
        <v>2214</v>
      </c>
      <c r="I1035" t="s">
        <v>2268</v>
      </c>
    </row>
    <row r="1036" spans="1:9">
      <c r="A1036" t="s">
        <v>5184</v>
      </c>
      <c r="B1036">
        <v>23228</v>
      </c>
      <c r="C1036" t="s">
        <v>3910</v>
      </c>
      <c r="D1036" t="s">
        <v>2270</v>
      </c>
      <c r="E1036" t="s">
        <v>3985</v>
      </c>
      <c r="F1036" t="s">
        <v>2269</v>
      </c>
      <c r="G1036" t="s">
        <v>6770</v>
      </c>
      <c r="H1036" t="s">
        <v>2214</v>
      </c>
      <c r="I1036" t="s">
        <v>2270</v>
      </c>
    </row>
    <row r="1037" spans="1:9">
      <c r="A1037" t="s">
        <v>5212</v>
      </c>
      <c r="B1037">
        <v>23229</v>
      </c>
      <c r="C1037" t="s">
        <v>3910</v>
      </c>
      <c r="D1037" t="s">
        <v>2272</v>
      </c>
      <c r="E1037" t="s">
        <v>3985</v>
      </c>
      <c r="F1037" t="s">
        <v>2271</v>
      </c>
      <c r="G1037" t="s">
        <v>6771</v>
      </c>
      <c r="H1037" t="s">
        <v>2214</v>
      </c>
      <c r="I1037" t="s">
        <v>2272</v>
      </c>
    </row>
    <row r="1038" spans="1:9">
      <c r="A1038" t="s">
        <v>5240</v>
      </c>
      <c r="B1038">
        <v>23230</v>
      </c>
      <c r="C1038" t="s">
        <v>3910</v>
      </c>
      <c r="D1038" t="s">
        <v>2274</v>
      </c>
      <c r="E1038" t="s">
        <v>3985</v>
      </c>
      <c r="F1038" t="s">
        <v>2273</v>
      </c>
      <c r="G1038" t="s">
        <v>6772</v>
      </c>
      <c r="H1038" t="s">
        <v>2214</v>
      </c>
      <c r="I1038" t="s">
        <v>2274</v>
      </c>
    </row>
    <row r="1039" spans="1:9">
      <c r="A1039" t="s">
        <v>5266</v>
      </c>
      <c r="B1039">
        <v>23231</v>
      </c>
      <c r="C1039" t="s">
        <v>3910</v>
      </c>
      <c r="D1039" t="s">
        <v>2276</v>
      </c>
      <c r="E1039" t="s">
        <v>3985</v>
      </c>
      <c r="F1039" t="s">
        <v>2275</v>
      </c>
      <c r="G1039" t="s">
        <v>6773</v>
      </c>
      <c r="H1039" t="s">
        <v>2214</v>
      </c>
      <c r="I1039" t="s">
        <v>2276</v>
      </c>
    </row>
    <row r="1040" spans="1:9">
      <c r="A1040" t="s">
        <v>5291</v>
      </c>
      <c r="B1040">
        <v>23232</v>
      </c>
      <c r="C1040" t="s">
        <v>3910</v>
      </c>
      <c r="D1040" t="s">
        <v>2278</v>
      </c>
      <c r="E1040" t="s">
        <v>3985</v>
      </c>
      <c r="F1040" t="s">
        <v>2277</v>
      </c>
      <c r="G1040" t="s">
        <v>6774</v>
      </c>
      <c r="H1040" t="s">
        <v>2214</v>
      </c>
      <c r="I1040" t="s">
        <v>2278</v>
      </c>
    </row>
    <row r="1041" spans="1:9">
      <c r="A1041" t="s">
        <v>5316</v>
      </c>
      <c r="B1041">
        <v>23233</v>
      </c>
      <c r="C1041" t="s">
        <v>3910</v>
      </c>
      <c r="D1041" t="s">
        <v>2280</v>
      </c>
      <c r="E1041" t="s">
        <v>3985</v>
      </c>
      <c r="F1041" t="s">
        <v>2279</v>
      </c>
      <c r="G1041" t="s">
        <v>6775</v>
      </c>
      <c r="H1041" t="s">
        <v>2214</v>
      </c>
      <c r="I1041" t="s">
        <v>2280</v>
      </c>
    </row>
    <row r="1042" spans="1:9">
      <c r="A1042" t="s">
        <v>5339</v>
      </c>
      <c r="B1042">
        <v>23234</v>
      </c>
      <c r="C1042" t="s">
        <v>3910</v>
      </c>
      <c r="D1042" t="s">
        <v>2282</v>
      </c>
      <c r="E1042" t="s">
        <v>3985</v>
      </c>
      <c r="F1042" t="s">
        <v>2281</v>
      </c>
      <c r="G1042" t="s">
        <v>6776</v>
      </c>
      <c r="H1042" t="s">
        <v>2214</v>
      </c>
      <c r="I1042" t="s">
        <v>2282</v>
      </c>
    </row>
    <row r="1043" spans="1:9">
      <c r="A1043" t="s">
        <v>5362</v>
      </c>
      <c r="B1043">
        <v>23235</v>
      </c>
      <c r="C1043" t="s">
        <v>3910</v>
      </c>
      <c r="D1043" t="s">
        <v>2284</v>
      </c>
      <c r="E1043" t="s">
        <v>3985</v>
      </c>
      <c r="F1043" t="s">
        <v>2283</v>
      </c>
      <c r="G1043" t="s">
        <v>6777</v>
      </c>
      <c r="H1043" t="s">
        <v>2214</v>
      </c>
      <c r="I1043" t="s">
        <v>2284</v>
      </c>
    </row>
    <row r="1044" spans="1:9">
      <c r="A1044" t="s">
        <v>5380</v>
      </c>
      <c r="B1044">
        <v>23236</v>
      </c>
      <c r="C1044" t="s">
        <v>3910</v>
      </c>
      <c r="D1044" t="s">
        <v>2286</v>
      </c>
      <c r="E1044" t="s">
        <v>3985</v>
      </c>
      <c r="F1044" t="s">
        <v>2285</v>
      </c>
      <c r="G1044" t="s">
        <v>6778</v>
      </c>
      <c r="H1044" t="s">
        <v>2214</v>
      </c>
      <c r="I1044" t="s">
        <v>2286</v>
      </c>
    </row>
    <row r="1045" spans="1:9">
      <c r="A1045" t="s">
        <v>5398</v>
      </c>
      <c r="B1045">
        <v>23237</v>
      </c>
      <c r="C1045" t="s">
        <v>3910</v>
      </c>
      <c r="D1045" t="s">
        <v>2288</v>
      </c>
      <c r="E1045" t="s">
        <v>3985</v>
      </c>
      <c r="F1045" t="s">
        <v>2287</v>
      </c>
      <c r="G1045" t="s">
        <v>6779</v>
      </c>
      <c r="H1045" t="s">
        <v>2214</v>
      </c>
      <c r="I1045" t="s">
        <v>2288</v>
      </c>
    </row>
    <row r="1046" spans="1:9">
      <c r="A1046" t="s">
        <v>5416</v>
      </c>
      <c r="B1046">
        <v>23238</v>
      </c>
      <c r="C1046" t="s">
        <v>3910</v>
      </c>
      <c r="D1046" t="s">
        <v>2290</v>
      </c>
      <c r="E1046" t="s">
        <v>3985</v>
      </c>
      <c r="F1046" t="s">
        <v>2289</v>
      </c>
      <c r="G1046" t="s">
        <v>6780</v>
      </c>
      <c r="H1046" t="s">
        <v>2214</v>
      </c>
      <c r="I1046" t="s">
        <v>2290</v>
      </c>
    </row>
    <row r="1047" spans="1:9">
      <c r="A1047" t="s">
        <v>5434</v>
      </c>
      <c r="B1047">
        <v>23302</v>
      </c>
      <c r="C1047" t="s">
        <v>3910</v>
      </c>
      <c r="D1047" t="s">
        <v>2292</v>
      </c>
      <c r="E1047" t="s">
        <v>3985</v>
      </c>
      <c r="F1047" t="s">
        <v>2291</v>
      </c>
      <c r="G1047" t="s">
        <v>6781</v>
      </c>
      <c r="H1047" t="s">
        <v>2214</v>
      </c>
      <c r="I1047" t="s">
        <v>2292</v>
      </c>
    </row>
    <row r="1048" spans="1:9">
      <c r="A1048" t="s">
        <v>5452</v>
      </c>
      <c r="B1048">
        <v>23342</v>
      </c>
      <c r="C1048" t="s">
        <v>3910</v>
      </c>
      <c r="D1048" t="s">
        <v>2294</v>
      </c>
      <c r="E1048" t="s">
        <v>3985</v>
      </c>
      <c r="F1048" t="s">
        <v>2293</v>
      </c>
      <c r="G1048" t="s">
        <v>6782</v>
      </c>
      <c r="H1048" t="s">
        <v>2214</v>
      </c>
      <c r="I1048" t="s">
        <v>2294</v>
      </c>
    </row>
    <row r="1049" spans="1:9">
      <c r="A1049" t="s">
        <v>5468</v>
      </c>
      <c r="B1049">
        <v>23361</v>
      </c>
      <c r="C1049" t="s">
        <v>3910</v>
      </c>
      <c r="D1049" t="s">
        <v>2296</v>
      </c>
      <c r="E1049" t="s">
        <v>3985</v>
      </c>
      <c r="F1049" t="s">
        <v>2295</v>
      </c>
      <c r="G1049" t="s">
        <v>6783</v>
      </c>
      <c r="H1049" t="s">
        <v>2214</v>
      </c>
      <c r="I1049" t="s">
        <v>2296</v>
      </c>
    </row>
    <row r="1050" spans="1:9">
      <c r="A1050" t="s">
        <v>5484</v>
      </c>
      <c r="B1050">
        <v>23362</v>
      </c>
      <c r="C1050" t="s">
        <v>3910</v>
      </c>
      <c r="D1050" t="s">
        <v>2298</v>
      </c>
      <c r="E1050" t="s">
        <v>3985</v>
      </c>
      <c r="F1050" t="s">
        <v>2297</v>
      </c>
      <c r="G1050" t="s">
        <v>6784</v>
      </c>
      <c r="H1050" t="s">
        <v>2214</v>
      </c>
      <c r="I1050" t="s">
        <v>2298</v>
      </c>
    </row>
    <row r="1051" spans="1:9">
      <c r="A1051" t="s">
        <v>5497</v>
      </c>
      <c r="B1051">
        <v>23424</v>
      </c>
      <c r="C1051" t="s">
        <v>3910</v>
      </c>
      <c r="D1051" t="s">
        <v>2300</v>
      </c>
      <c r="E1051" t="s">
        <v>3985</v>
      </c>
      <c r="F1051" t="s">
        <v>2299</v>
      </c>
      <c r="G1051" t="s">
        <v>6785</v>
      </c>
      <c r="H1051" t="s">
        <v>2214</v>
      </c>
      <c r="I1051" t="s">
        <v>2300</v>
      </c>
    </row>
    <row r="1052" spans="1:9">
      <c r="A1052" t="s">
        <v>5510</v>
      </c>
      <c r="B1052">
        <v>23425</v>
      </c>
      <c r="C1052" t="s">
        <v>3910</v>
      </c>
      <c r="D1052" t="s">
        <v>2302</v>
      </c>
      <c r="E1052" t="s">
        <v>3985</v>
      </c>
      <c r="F1052" t="s">
        <v>2301</v>
      </c>
      <c r="G1052" t="s">
        <v>6786</v>
      </c>
      <c r="H1052" t="s">
        <v>2214</v>
      </c>
      <c r="I1052" t="s">
        <v>2302</v>
      </c>
    </row>
    <row r="1053" spans="1:9">
      <c r="A1053" t="s">
        <v>5520</v>
      </c>
      <c r="B1053">
        <v>23427</v>
      </c>
      <c r="C1053" t="s">
        <v>3910</v>
      </c>
      <c r="D1053" t="s">
        <v>2304</v>
      </c>
      <c r="E1053" t="s">
        <v>3985</v>
      </c>
      <c r="F1053" t="s">
        <v>2303</v>
      </c>
      <c r="G1053" t="s">
        <v>6787</v>
      </c>
      <c r="H1053" t="s">
        <v>2214</v>
      </c>
      <c r="I1053" t="s">
        <v>2304</v>
      </c>
    </row>
    <row r="1054" spans="1:9">
      <c r="A1054" t="s">
        <v>5530</v>
      </c>
      <c r="B1054">
        <v>23441</v>
      </c>
      <c r="C1054" t="s">
        <v>3910</v>
      </c>
      <c r="D1054" t="s">
        <v>2306</v>
      </c>
      <c r="E1054" t="s">
        <v>3985</v>
      </c>
      <c r="F1054" t="s">
        <v>2305</v>
      </c>
      <c r="G1054" t="s">
        <v>6788</v>
      </c>
      <c r="H1054" t="s">
        <v>2214</v>
      </c>
      <c r="I1054" t="s">
        <v>2306</v>
      </c>
    </row>
    <row r="1055" spans="1:9">
      <c r="A1055" t="s">
        <v>5539</v>
      </c>
      <c r="B1055">
        <v>23442</v>
      </c>
      <c r="C1055" t="s">
        <v>3910</v>
      </c>
      <c r="D1055" t="s">
        <v>2308</v>
      </c>
      <c r="E1055" t="s">
        <v>3985</v>
      </c>
      <c r="F1055" t="s">
        <v>2307</v>
      </c>
      <c r="G1055" t="s">
        <v>6789</v>
      </c>
      <c r="H1055" t="s">
        <v>2214</v>
      </c>
      <c r="I1055" t="s">
        <v>2308</v>
      </c>
    </row>
    <row r="1056" spans="1:9">
      <c r="A1056" t="s">
        <v>5548</v>
      </c>
      <c r="B1056">
        <v>23445</v>
      </c>
      <c r="C1056" t="s">
        <v>3910</v>
      </c>
      <c r="D1056" t="s">
        <v>2310</v>
      </c>
      <c r="E1056" t="s">
        <v>3985</v>
      </c>
      <c r="F1056" t="s">
        <v>2309</v>
      </c>
      <c r="G1056" t="s">
        <v>6790</v>
      </c>
      <c r="H1056" t="s">
        <v>2214</v>
      </c>
      <c r="I1056" t="s">
        <v>2310</v>
      </c>
    </row>
    <row r="1057" spans="1:9">
      <c r="A1057" t="s">
        <v>5557</v>
      </c>
      <c r="B1057">
        <v>23446</v>
      </c>
      <c r="C1057" t="s">
        <v>3910</v>
      </c>
      <c r="D1057" t="s">
        <v>1843</v>
      </c>
      <c r="E1057" t="s">
        <v>3985</v>
      </c>
      <c r="F1057" t="s">
        <v>2311</v>
      </c>
      <c r="G1057" t="s">
        <v>6791</v>
      </c>
      <c r="H1057" t="s">
        <v>2214</v>
      </c>
      <c r="I1057" t="s">
        <v>1843</v>
      </c>
    </row>
    <row r="1058" spans="1:9">
      <c r="A1058" t="s">
        <v>5566</v>
      </c>
      <c r="B1058">
        <v>23447</v>
      </c>
      <c r="C1058" t="s">
        <v>3910</v>
      </c>
      <c r="D1058" t="s">
        <v>2313</v>
      </c>
      <c r="E1058" t="s">
        <v>3985</v>
      </c>
      <c r="F1058" t="s">
        <v>2312</v>
      </c>
      <c r="G1058" t="s">
        <v>6792</v>
      </c>
      <c r="H1058" t="s">
        <v>2214</v>
      </c>
      <c r="I1058" t="s">
        <v>2313</v>
      </c>
    </row>
    <row r="1059" spans="1:9">
      <c r="A1059" t="s">
        <v>5575</v>
      </c>
      <c r="B1059">
        <v>23501</v>
      </c>
      <c r="C1059" t="s">
        <v>3910</v>
      </c>
      <c r="D1059" t="s">
        <v>2315</v>
      </c>
      <c r="E1059" t="s">
        <v>3985</v>
      </c>
      <c r="F1059" t="s">
        <v>2314</v>
      </c>
      <c r="G1059" t="s">
        <v>6793</v>
      </c>
      <c r="H1059" t="s">
        <v>2214</v>
      </c>
      <c r="I1059" t="s">
        <v>2315</v>
      </c>
    </row>
    <row r="1060" spans="1:9">
      <c r="A1060" t="s">
        <v>5584</v>
      </c>
      <c r="B1060">
        <v>23561</v>
      </c>
      <c r="C1060" t="s">
        <v>3910</v>
      </c>
      <c r="D1060" t="s">
        <v>2317</v>
      </c>
      <c r="E1060" t="s">
        <v>3985</v>
      </c>
      <c r="F1060" t="s">
        <v>2316</v>
      </c>
      <c r="G1060" t="s">
        <v>6794</v>
      </c>
      <c r="H1060" t="s">
        <v>2214</v>
      </c>
      <c r="I1060" t="s">
        <v>2317</v>
      </c>
    </row>
    <row r="1061" spans="1:9">
      <c r="A1061" t="s">
        <v>5593</v>
      </c>
      <c r="B1061">
        <v>23562</v>
      </c>
      <c r="C1061" t="s">
        <v>3910</v>
      </c>
      <c r="D1061" t="s">
        <v>2319</v>
      </c>
      <c r="E1061" t="s">
        <v>3985</v>
      </c>
      <c r="F1061" t="s">
        <v>2318</v>
      </c>
      <c r="G1061" t="s">
        <v>6795</v>
      </c>
      <c r="H1061" t="s">
        <v>2214</v>
      </c>
      <c r="I1061" t="s">
        <v>2319</v>
      </c>
    </row>
    <row r="1062" spans="1:9">
      <c r="A1062" t="s">
        <v>5602</v>
      </c>
      <c r="B1062">
        <v>23563</v>
      </c>
      <c r="C1062" t="s">
        <v>3910</v>
      </c>
      <c r="D1062" t="s">
        <v>2321</v>
      </c>
      <c r="E1062" t="s">
        <v>3985</v>
      </c>
      <c r="F1062" t="s">
        <v>2320</v>
      </c>
      <c r="G1062" t="s">
        <v>6796</v>
      </c>
      <c r="H1062" t="s">
        <v>2214</v>
      </c>
      <c r="I1062" t="s">
        <v>2321</v>
      </c>
    </row>
    <row r="1063" spans="1:9">
      <c r="A1063" t="s">
        <v>3960</v>
      </c>
      <c r="B1063">
        <v>24000</v>
      </c>
      <c r="C1063" t="s">
        <v>3911</v>
      </c>
      <c r="D1063" t="s">
        <v>2323</v>
      </c>
      <c r="E1063" t="s">
        <v>3936</v>
      </c>
      <c r="F1063" t="s">
        <v>2322</v>
      </c>
      <c r="G1063" t="s">
        <v>6797</v>
      </c>
      <c r="H1063" t="s">
        <v>2323</v>
      </c>
    </row>
    <row r="1064" spans="1:9">
      <c r="A1064" t="s">
        <v>4009</v>
      </c>
      <c r="B1064">
        <v>24201</v>
      </c>
      <c r="C1064" t="s">
        <v>3911</v>
      </c>
      <c r="D1064" t="s">
        <v>2325</v>
      </c>
      <c r="E1064" t="s">
        <v>3985</v>
      </c>
      <c r="F1064" t="s">
        <v>2324</v>
      </c>
      <c r="G1064" t="s">
        <v>6798</v>
      </c>
      <c r="H1064" t="s">
        <v>2323</v>
      </c>
      <c r="I1064" t="s">
        <v>2325</v>
      </c>
    </row>
    <row r="1065" spans="1:9">
      <c r="A1065" t="s">
        <v>4057</v>
      </c>
      <c r="B1065">
        <v>24202</v>
      </c>
      <c r="C1065" t="s">
        <v>3911</v>
      </c>
      <c r="D1065" t="s">
        <v>2327</v>
      </c>
      <c r="E1065" t="s">
        <v>3985</v>
      </c>
      <c r="F1065" t="s">
        <v>2326</v>
      </c>
      <c r="G1065" t="s">
        <v>6799</v>
      </c>
      <c r="H1065" t="s">
        <v>2323</v>
      </c>
      <c r="I1065" t="s">
        <v>2327</v>
      </c>
    </row>
    <row r="1066" spans="1:9">
      <c r="A1066" t="s">
        <v>4105</v>
      </c>
      <c r="B1066">
        <v>24203</v>
      </c>
      <c r="C1066" t="s">
        <v>3911</v>
      </c>
      <c r="D1066" t="s">
        <v>2329</v>
      </c>
      <c r="E1066" t="s">
        <v>3985</v>
      </c>
      <c r="F1066" t="s">
        <v>2328</v>
      </c>
      <c r="G1066" t="s">
        <v>6800</v>
      </c>
      <c r="H1066" t="s">
        <v>2323</v>
      </c>
      <c r="I1066" t="s">
        <v>2329</v>
      </c>
    </row>
    <row r="1067" spans="1:9">
      <c r="A1067" t="s">
        <v>4153</v>
      </c>
      <c r="B1067">
        <v>24204</v>
      </c>
      <c r="C1067" t="s">
        <v>3911</v>
      </c>
      <c r="D1067" t="s">
        <v>2331</v>
      </c>
      <c r="E1067" t="s">
        <v>3985</v>
      </c>
      <c r="F1067" t="s">
        <v>2330</v>
      </c>
      <c r="G1067" t="s">
        <v>6801</v>
      </c>
      <c r="H1067" t="s">
        <v>2323</v>
      </c>
      <c r="I1067" t="s">
        <v>2331</v>
      </c>
    </row>
    <row r="1068" spans="1:9">
      <c r="A1068" t="s">
        <v>4201</v>
      </c>
      <c r="B1068">
        <v>24205</v>
      </c>
      <c r="C1068" t="s">
        <v>3911</v>
      </c>
      <c r="D1068" t="s">
        <v>2333</v>
      </c>
      <c r="E1068" t="s">
        <v>3985</v>
      </c>
      <c r="F1068" t="s">
        <v>2332</v>
      </c>
      <c r="G1068" t="s">
        <v>6802</v>
      </c>
      <c r="H1068" t="s">
        <v>2323</v>
      </c>
      <c r="I1068" t="s">
        <v>2333</v>
      </c>
    </row>
    <row r="1069" spans="1:9">
      <c r="A1069" t="s">
        <v>4249</v>
      </c>
      <c r="B1069">
        <v>24207</v>
      </c>
      <c r="C1069" t="s">
        <v>3911</v>
      </c>
      <c r="D1069" t="s">
        <v>2335</v>
      </c>
      <c r="E1069" t="s">
        <v>3985</v>
      </c>
      <c r="F1069" t="s">
        <v>2334</v>
      </c>
      <c r="G1069" t="s">
        <v>6803</v>
      </c>
      <c r="H1069" t="s">
        <v>2323</v>
      </c>
      <c r="I1069" t="s">
        <v>2335</v>
      </c>
    </row>
    <row r="1070" spans="1:9">
      <c r="A1070" t="s">
        <v>4297</v>
      </c>
      <c r="B1070">
        <v>24208</v>
      </c>
      <c r="C1070" t="s">
        <v>3911</v>
      </c>
      <c r="D1070" t="s">
        <v>2337</v>
      </c>
      <c r="E1070" t="s">
        <v>3985</v>
      </c>
      <c r="F1070" t="s">
        <v>2336</v>
      </c>
      <c r="G1070" t="s">
        <v>6804</v>
      </c>
      <c r="H1070" t="s">
        <v>2323</v>
      </c>
      <c r="I1070" t="s">
        <v>2337</v>
      </c>
    </row>
    <row r="1071" spans="1:9">
      <c r="A1071" t="s">
        <v>4345</v>
      </c>
      <c r="B1071">
        <v>24209</v>
      </c>
      <c r="C1071" t="s">
        <v>3911</v>
      </c>
      <c r="D1071" t="s">
        <v>2339</v>
      </c>
      <c r="E1071" t="s">
        <v>3985</v>
      </c>
      <c r="F1071" t="s">
        <v>2338</v>
      </c>
      <c r="G1071" t="s">
        <v>6805</v>
      </c>
      <c r="H1071" t="s">
        <v>2323</v>
      </c>
      <c r="I1071" t="s">
        <v>2339</v>
      </c>
    </row>
    <row r="1072" spans="1:9">
      <c r="A1072" t="s">
        <v>4393</v>
      </c>
      <c r="B1072">
        <v>24210</v>
      </c>
      <c r="C1072" t="s">
        <v>3911</v>
      </c>
      <c r="D1072" t="s">
        <v>2341</v>
      </c>
      <c r="E1072" t="s">
        <v>3985</v>
      </c>
      <c r="F1072" t="s">
        <v>2340</v>
      </c>
      <c r="G1072" t="s">
        <v>6806</v>
      </c>
      <c r="H1072" t="s">
        <v>2323</v>
      </c>
      <c r="I1072" t="s">
        <v>2341</v>
      </c>
    </row>
    <row r="1073" spans="1:9">
      <c r="A1073" t="s">
        <v>4441</v>
      </c>
      <c r="B1073">
        <v>24211</v>
      </c>
      <c r="C1073" t="s">
        <v>3911</v>
      </c>
      <c r="D1073" t="s">
        <v>2343</v>
      </c>
      <c r="E1073" t="s">
        <v>3985</v>
      </c>
      <c r="F1073" t="s">
        <v>2342</v>
      </c>
      <c r="G1073" t="s">
        <v>6807</v>
      </c>
      <c r="H1073" t="s">
        <v>2323</v>
      </c>
      <c r="I1073" t="s">
        <v>2343</v>
      </c>
    </row>
    <row r="1074" spans="1:9">
      <c r="A1074" t="s">
        <v>4489</v>
      </c>
      <c r="B1074">
        <v>24212</v>
      </c>
      <c r="C1074" t="s">
        <v>3911</v>
      </c>
      <c r="D1074" t="s">
        <v>2345</v>
      </c>
      <c r="E1074" t="s">
        <v>3985</v>
      </c>
      <c r="F1074" t="s">
        <v>2344</v>
      </c>
      <c r="G1074" t="s">
        <v>6808</v>
      </c>
      <c r="H1074" t="s">
        <v>2323</v>
      </c>
      <c r="I1074" t="s">
        <v>2345</v>
      </c>
    </row>
    <row r="1075" spans="1:9">
      <c r="A1075" t="s">
        <v>4537</v>
      </c>
      <c r="B1075">
        <v>24214</v>
      </c>
      <c r="C1075" t="s">
        <v>3911</v>
      </c>
      <c r="D1075" t="s">
        <v>2347</v>
      </c>
      <c r="E1075" t="s">
        <v>3985</v>
      </c>
      <c r="F1075" t="s">
        <v>2346</v>
      </c>
      <c r="G1075" t="s">
        <v>6809</v>
      </c>
      <c r="H1075" t="s">
        <v>2323</v>
      </c>
      <c r="I1075" t="s">
        <v>2347</v>
      </c>
    </row>
    <row r="1076" spans="1:9">
      <c r="A1076" t="s">
        <v>4585</v>
      </c>
      <c r="B1076">
        <v>24215</v>
      </c>
      <c r="C1076" t="s">
        <v>3911</v>
      </c>
      <c r="D1076" t="s">
        <v>2349</v>
      </c>
      <c r="E1076" t="s">
        <v>3985</v>
      </c>
      <c r="F1076" t="s">
        <v>2348</v>
      </c>
      <c r="G1076" t="s">
        <v>6810</v>
      </c>
      <c r="H1076" t="s">
        <v>2323</v>
      </c>
      <c r="I1076" t="s">
        <v>2349</v>
      </c>
    </row>
    <row r="1077" spans="1:9">
      <c r="A1077" t="s">
        <v>4633</v>
      </c>
      <c r="B1077">
        <v>24216</v>
      </c>
      <c r="C1077" t="s">
        <v>3911</v>
      </c>
      <c r="D1077" t="s">
        <v>2351</v>
      </c>
      <c r="E1077" t="s">
        <v>3985</v>
      </c>
      <c r="F1077" t="s">
        <v>2350</v>
      </c>
      <c r="G1077" t="s">
        <v>6811</v>
      </c>
      <c r="H1077" t="s">
        <v>2323</v>
      </c>
      <c r="I1077" t="s">
        <v>2351</v>
      </c>
    </row>
    <row r="1078" spans="1:9">
      <c r="A1078" t="s">
        <v>4681</v>
      </c>
      <c r="B1078">
        <v>24303</v>
      </c>
      <c r="C1078" t="s">
        <v>3911</v>
      </c>
      <c r="D1078" t="s">
        <v>2353</v>
      </c>
      <c r="E1078" t="s">
        <v>3985</v>
      </c>
      <c r="F1078" t="s">
        <v>2352</v>
      </c>
      <c r="G1078" t="s">
        <v>6812</v>
      </c>
      <c r="H1078" t="s">
        <v>2323</v>
      </c>
      <c r="I1078" t="s">
        <v>2353</v>
      </c>
    </row>
    <row r="1079" spans="1:9">
      <c r="A1079" t="s">
        <v>4728</v>
      </c>
      <c r="B1079">
        <v>24324</v>
      </c>
      <c r="C1079" t="s">
        <v>3911</v>
      </c>
      <c r="D1079" t="s">
        <v>2355</v>
      </c>
      <c r="E1079" t="s">
        <v>3985</v>
      </c>
      <c r="F1079" t="s">
        <v>2354</v>
      </c>
      <c r="G1079" t="s">
        <v>6813</v>
      </c>
      <c r="H1079" t="s">
        <v>2323</v>
      </c>
      <c r="I1079" t="s">
        <v>2355</v>
      </c>
    </row>
    <row r="1080" spans="1:9">
      <c r="A1080" t="s">
        <v>4775</v>
      </c>
      <c r="B1080">
        <v>24341</v>
      </c>
      <c r="C1080" t="s">
        <v>3911</v>
      </c>
      <c r="D1080" t="s">
        <v>2357</v>
      </c>
      <c r="E1080" t="s">
        <v>3985</v>
      </c>
      <c r="F1080" t="s">
        <v>2356</v>
      </c>
      <c r="G1080" t="s">
        <v>6814</v>
      </c>
      <c r="H1080" t="s">
        <v>2323</v>
      </c>
      <c r="I1080" t="s">
        <v>2357</v>
      </c>
    </row>
    <row r="1081" spans="1:9">
      <c r="A1081" t="s">
        <v>4821</v>
      </c>
      <c r="B1081">
        <v>24343</v>
      </c>
      <c r="C1081" t="s">
        <v>3911</v>
      </c>
      <c r="D1081" t="s">
        <v>885</v>
      </c>
      <c r="E1081" t="s">
        <v>3985</v>
      </c>
      <c r="F1081" t="s">
        <v>2358</v>
      </c>
      <c r="G1081" t="s">
        <v>6815</v>
      </c>
      <c r="H1081" t="s">
        <v>2323</v>
      </c>
      <c r="I1081" t="s">
        <v>885</v>
      </c>
    </row>
    <row r="1082" spans="1:9">
      <c r="A1082" t="s">
        <v>4866</v>
      </c>
      <c r="B1082">
        <v>24344</v>
      </c>
      <c r="C1082" t="s">
        <v>3911</v>
      </c>
      <c r="D1082" t="s">
        <v>2360</v>
      </c>
      <c r="E1082" t="s">
        <v>3985</v>
      </c>
      <c r="F1082" t="s">
        <v>2359</v>
      </c>
      <c r="G1082" t="s">
        <v>6816</v>
      </c>
      <c r="H1082" t="s">
        <v>2323</v>
      </c>
      <c r="I1082" t="s">
        <v>2360</v>
      </c>
    </row>
    <row r="1083" spans="1:9">
      <c r="A1083" t="s">
        <v>4909</v>
      </c>
      <c r="B1083">
        <v>24441</v>
      </c>
      <c r="C1083" t="s">
        <v>3911</v>
      </c>
      <c r="D1083" t="s">
        <v>2362</v>
      </c>
      <c r="E1083" t="s">
        <v>3985</v>
      </c>
      <c r="F1083" t="s">
        <v>2361</v>
      </c>
      <c r="G1083" t="s">
        <v>6817</v>
      </c>
      <c r="H1083" t="s">
        <v>2323</v>
      </c>
      <c r="I1083" t="s">
        <v>2362</v>
      </c>
    </row>
    <row r="1084" spans="1:9">
      <c r="A1084" t="s">
        <v>4948</v>
      </c>
      <c r="B1084">
        <v>24442</v>
      </c>
      <c r="C1084" t="s">
        <v>3911</v>
      </c>
      <c r="D1084" t="s">
        <v>1244</v>
      </c>
      <c r="E1084" t="s">
        <v>3985</v>
      </c>
      <c r="F1084" t="s">
        <v>2363</v>
      </c>
      <c r="G1084" t="s">
        <v>6818</v>
      </c>
      <c r="H1084" t="s">
        <v>2323</v>
      </c>
      <c r="I1084" t="s">
        <v>1244</v>
      </c>
    </row>
    <row r="1085" spans="1:9">
      <c r="A1085" t="s">
        <v>4985</v>
      </c>
      <c r="B1085">
        <v>24443</v>
      </c>
      <c r="C1085" t="s">
        <v>3911</v>
      </c>
      <c r="D1085" t="s">
        <v>2365</v>
      </c>
      <c r="E1085" t="s">
        <v>3985</v>
      </c>
      <c r="F1085" t="s">
        <v>2364</v>
      </c>
      <c r="G1085" t="s">
        <v>6819</v>
      </c>
      <c r="H1085" t="s">
        <v>2323</v>
      </c>
      <c r="I1085" t="s">
        <v>2365</v>
      </c>
    </row>
    <row r="1086" spans="1:9">
      <c r="A1086" t="s">
        <v>5021</v>
      </c>
      <c r="B1086">
        <v>24461</v>
      </c>
      <c r="C1086" t="s">
        <v>3911</v>
      </c>
      <c r="D1086" t="s">
        <v>2367</v>
      </c>
      <c r="E1086" t="s">
        <v>3985</v>
      </c>
      <c r="F1086" t="s">
        <v>2366</v>
      </c>
      <c r="G1086" t="s">
        <v>6820</v>
      </c>
      <c r="H1086" t="s">
        <v>2323</v>
      </c>
      <c r="I1086" t="s">
        <v>2367</v>
      </c>
    </row>
    <row r="1087" spans="1:9">
      <c r="A1087" t="s">
        <v>5057</v>
      </c>
      <c r="B1087">
        <v>24470</v>
      </c>
      <c r="C1087" t="s">
        <v>3911</v>
      </c>
      <c r="D1087" t="s">
        <v>2369</v>
      </c>
      <c r="E1087" t="s">
        <v>3985</v>
      </c>
      <c r="F1087" t="s">
        <v>2368</v>
      </c>
      <c r="G1087" t="s">
        <v>6821</v>
      </c>
      <c r="H1087" t="s">
        <v>2323</v>
      </c>
      <c r="I1087" t="s">
        <v>2369</v>
      </c>
    </row>
    <row r="1088" spans="1:9">
      <c r="A1088" t="s">
        <v>5092</v>
      </c>
      <c r="B1088">
        <v>24471</v>
      </c>
      <c r="C1088" t="s">
        <v>3911</v>
      </c>
      <c r="D1088" t="s">
        <v>2371</v>
      </c>
      <c r="E1088" t="s">
        <v>3985</v>
      </c>
      <c r="F1088" t="s">
        <v>2370</v>
      </c>
      <c r="G1088" t="s">
        <v>6822</v>
      </c>
      <c r="H1088" t="s">
        <v>2323</v>
      </c>
      <c r="I1088" t="s">
        <v>2371</v>
      </c>
    </row>
    <row r="1089" spans="1:9">
      <c r="A1089" t="s">
        <v>5124</v>
      </c>
      <c r="B1089">
        <v>24472</v>
      </c>
      <c r="C1089" t="s">
        <v>3911</v>
      </c>
      <c r="D1089" t="s">
        <v>2373</v>
      </c>
      <c r="E1089" t="s">
        <v>3985</v>
      </c>
      <c r="F1089" t="s">
        <v>2372</v>
      </c>
      <c r="G1089" t="s">
        <v>6823</v>
      </c>
      <c r="H1089" t="s">
        <v>2323</v>
      </c>
      <c r="I1089" t="s">
        <v>2373</v>
      </c>
    </row>
    <row r="1090" spans="1:9">
      <c r="A1090" t="s">
        <v>5156</v>
      </c>
      <c r="B1090">
        <v>24543</v>
      </c>
      <c r="C1090" t="s">
        <v>3911</v>
      </c>
      <c r="D1090" t="s">
        <v>2375</v>
      </c>
      <c r="E1090" t="s">
        <v>3985</v>
      </c>
      <c r="F1090" t="s">
        <v>2374</v>
      </c>
      <c r="G1090" t="s">
        <v>6824</v>
      </c>
      <c r="H1090" t="s">
        <v>2323</v>
      </c>
      <c r="I1090" t="s">
        <v>2375</v>
      </c>
    </row>
    <row r="1091" spans="1:9">
      <c r="A1091" t="s">
        <v>5185</v>
      </c>
      <c r="B1091">
        <v>24561</v>
      </c>
      <c r="C1091" t="s">
        <v>3911</v>
      </c>
      <c r="D1091" t="s">
        <v>2377</v>
      </c>
      <c r="E1091" t="s">
        <v>3985</v>
      </c>
      <c r="F1091" t="s">
        <v>2376</v>
      </c>
      <c r="G1091" t="s">
        <v>6825</v>
      </c>
      <c r="H1091" t="s">
        <v>2323</v>
      </c>
      <c r="I1091" t="s">
        <v>2377</v>
      </c>
    </row>
    <row r="1092" spans="1:9">
      <c r="A1092" t="s">
        <v>5213</v>
      </c>
      <c r="B1092">
        <v>24562</v>
      </c>
      <c r="C1092" t="s">
        <v>3911</v>
      </c>
      <c r="D1092" t="s">
        <v>2379</v>
      </c>
      <c r="E1092" t="s">
        <v>3985</v>
      </c>
      <c r="F1092" t="s">
        <v>2378</v>
      </c>
      <c r="G1092" t="s">
        <v>6826</v>
      </c>
      <c r="H1092" t="s">
        <v>2323</v>
      </c>
      <c r="I1092" t="s">
        <v>2379</v>
      </c>
    </row>
    <row r="1093" spans="1:9">
      <c r="A1093" t="s">
        <v>3961</v>
      </c>
      <c r="B1093">
        <v>25000</v>
      </c>
      <c r="C1093" t="s">
        <v>3912</v>
      </c>
      <c r="D1093" t="s">
        <v>2381</v>
      </c>
      <c r="E1093" t="s">
        <v>3936</v>
      </c>
      <c r="F1093" t="s">
        <v>2380</v>
      </c>
      <c r="G1093" t="s">
        <v>6827</v>
      </c>
      <c r="H1093" t="s">
        <v>2381</v>
      </c>
    </row>
    <row r="1094" spans="1:9">
      <c r="A1094" t="s">
        <v>4010</v>
      </c>
      <c r="B1094">
        <v>25201</v>
      </c>
      <c r="C1094" t="s">
        <v>3912</v>
      </c>
      <c r="D1094" t="s">
        <v>2383</v>
      </c>
      <c r="E1094" t="s">
        <v>3985</v>
      </c>
      <c r="F1094" t="s">
        <v>2382</v>
      </c>
      <c r="G1094" t="s">
        <v>6828</v>
      </c>
      <c r="H1094" t="s">
        <v>2381</v>
      </c>
      <c r="I1094" t="s">
        <v>2383</v>
      </c>
    </row>
    <row r="1095" spans="1:9">
      <c r="A1095" t="s">
        <v>4058</v>
      </c>
      <c r="B1095">
        <v>25202</v>
      </c>
      <c r="C1095" t="s">
        <v>3912</v>
      </c>
      <c r="D1095" t="s">
        <v>2385</v>
      </c>
      <c r="E1095" t="s">
        <v>3985</v>
      </c>
      <c r="F1095" t="s">
        <v>2384</v>
      </c>
      <c r="G1095" t="s">
        <v>6829</v>
      </c>
      <c r="H1095" t="s">
        <v>2381</v>
      </c>
      <c r="I1095" t="s">
        <v>2385</v>
      </c>
    </row>
    <row r="1096" spans="1:9">
      <c r="A1096" t="s">
        <v>4106</v>
      </c>
      <c r="B1096">
        <v>25203</v>
      </c>
      <c r="C1096" t="s">
        <v>3912</v>
      </c>
      <c r="D1096" t="s">
        <v>2387</v>
      </c>
      <c r="E1096" t="s">
        <v>3985</v>
      </c>
      <c r="F1096" t="s">
        <v>2386</v>
      </c>
      <c r="G1096" t="s">
        <v>6830</v>
      </c>
      <c r="H1096" t="s">
        <v>2381</v>
      </c>
      <c r="I1096" t="s">
        <v>2387</v>
      </c>
    </row>
    <row r="1097" spans="1:9">
      <c r="A1097" t="s">
        <v>4154</v>
      </c>
      <c r="B1097">
        <v>25204</v>
      </c>
      <c r="C1097" t="s">
        <v>3912</v>
      </c>
      <c r="D1097" t="s">
        <v>2389</v>
      </c>
      <c r="E1097" t="s">
        <v>3985</v>
      </c>
      <c r="F1097" t="s">
        <v>2388</v>
      </c>
      <c r="G1097" t="s">
        <v>6831</v>
      </c>
      <c r="H1097" t="s">
        <v>2381</v>
      </c>
      <c r="I1097" t="s">
        <v>2389</v>
      </c>
    </row>
    <row r="1098" spans="1:9">
      <c r="A1098" t="s">
        <v>4202</v>
      </c>
      <c r="B1098">
        <v>25206</v>
      </c>
      <c r="C1098" t="s">
        <v>3912</v>
      </c>
      <c r="D1098" t="s">
        <v>2391</v>
      </c>
      <c r="E1098" t="s">
        <v>3985</v>
      </c>
      <c r="F1098" t="s">
        <v>2390</v>
      </c>
      <c r="G1098" t="s">
        <v>6832</v>
      </c>
      <c r="H1098" t="s">
        <v>2381</v>
      </c>
      <c r="I1098" t="s">
        <v>2391</v>
      </c>
    </row>
    <row r="1099" spans="1:9">
      <c r="A1099" t="s">
        <v>4250</v>
      </c>
      <c r="B1099">
        <v>25207</v>
      </c>
      <c r="C1099" t="s">
        <v>3912</v>
      </c>
      <c r="D1099" t="s">
        <v>2393</v>
      </c>
      <c r="E1099" t="s">
        <v>3985</v>
      </c>
      <c r="F1099" t="s">
        <v>2392</v>
      </c>
      <c r="G1099" t="s">
        <v>6833</v>
      </c>
      <c r="H1099" t="s">
        <v>2381</v>
      </c>
      <c r="I1099" t="s">
        <v>2393</v>
      </c>
    </row>
    <row r="1100" spans="1:9">
      <c r="A1100" t="s">
        <v>4298</v>
      </c>
      <c r="B1100">
        <v>25208</v>
      </c>
      <c r="C1100" t="s">
        <v>3912</v>
      </c>
      <c r="D1100" t="s">
        <v>2395</v>
      </c>
      <c r="E1100" t="s">
        <v>3985</v>
      </c>
      <c r="F1100" t="s">
        <v>2394</v>
      </c>
      <c r="G1100" t="s">
        <v>6834</v>
      </c>
      <c r="H1100" t="s">
        <v>2381</v>
      </c>
      <c r="I1100" t="s">
        <v>2395</v>
      </c>
    </row>
    <row r="1101" spans="1:9">
      <c r="A1101" t="s">
        <v>4346</v>
      </c>
      <c r="B1101">
        <v>25209</v>
      </c>
      <c r="C1101" t="s">
        <v>3912</v>
      </c>
      <c r="D1101" t="s">
        <v>2397</v>
      </c>
      <c r="E1101" t="s">
        <v>3985</v>
      </c>
      <c r="F1101" t="s">
        <v>2396</v>
      </c>
      <c r="G1101" t="s">
        <v>6835</v>
      </c>
      <c r="H1101" t="s">
        <v>2381</v>
      </c>
      <c r="I1101" t="s">
        <v>2397</v>
      </c>
    </row>
    <row r="1102" spans="1:9">
      <c r="A1102" t="s">
        <v>4394</v>
      </c>
      <c r="B1102">
        <v>25210</v>
      </c>
      <c r="C1102" t="s">
        <v>3912</v>
      </c>
      <c r="D1102" t="s">
        <v>2399</v>
      </c>
      <c r="E1102" t="s">
        <v>3985</v>
      </c>
      <c r="F1102" t="s">
        <v>2398</v>
      </c>
      <c r="G1102" t="s">
        <v>6836</v>
      </c>
      <c r="H1102" t="s">
        <v>2381</v>
      </c>
      <c r="I1102" t="s">
        <v>2399</v>
      </c>
    </row>
    <row r="1103" spans="1:9">
      <c r="A1103" t="s">
        <v>4442</v>
      </c>
      <c r="B1103">
        <v>25211</v>
      </c>
      <c r="C1103" t="s">
        <v>3912</v>
      </c>
      <c r="D1103" t="s">
        <v>2401</v>
      </c>
      <c r="E1103" t="s">
        <v>3985</v>
      </c>
      <c r="F1103" t="s">
        <v>2400</v>
      </c>
      <c r="G1103" t="s">
        <v>6837</v>
      </c>
      <c r="H1103" t="s">
        <v>2381</v>
      </c>
      <c r="I1103" t="s">
        <v>2401</v>
      </c>
    </row>
    <row r="1104" spans="1:9">
      <c r="A1104" t="s">
        <v>4490</v>
      </c>
      <c r="B1104">
        <v>25212</v>
      </c>
      <c r="C1104" t="s">
        <v>3912</v>
      </c>
      <c r="D1104" t="s">
        <v>2403</v>
      </c>
      <c r="E1104" t="s">
        <v>3985</v>
      </c>
      <c r="F1104" t="s">
        <v>2402</v>
      </c>
      <c r="G1104" t="s">
        <v>6838</v>
      </c>
      <c r="H1104" t="s">
        <v>2381</v>
      </c>
      <c r="I1104" t="s">
        <v>2403</v>
      </c>
    </row>
    <row r="1105" spans="1:9">
      <c r="A1105" t="s">
        <v>4538</v>
      </c>
      <c r="B1105">
        <v>25213</v>
      </c>
      <c r="C1105" t="s">
        <v>3912</v>
      </c>
      <c r="D1105" t="s">
        <v>2405</v>
      </c>
      <c r="E1105" t="s">
        <v>3985</v>
      </c>
      <c r="F1105" t="s">
        <v>2404</v>
      </c>
      <c r="G1105" t="s">
        <v>6839</v>
      </c>
      <c r="H1105" t="s">
        <v>2381</v>
      </c>
      <c r="I1105" t="s">
        <v>2405</v>
      </c>
    </row>
    <row r="1106" spans="1:9">
      <c r="A1106" t="s">
        <v>4586</v>
      </c>
      <c r="B1106">
        <v>25214</v>
      </c>
      <c r="C1106" t="s">
        <v>3912</v>
      </c>
      <c r="D1106" t="s">
        <v>2407</v>
      </c>
      <c r="E1106" t="s">
        <v>3985</v>
      </c>
      <c r="F1106" t="s">
        <v>2406</v>
      </c>
      <c r="G1106" t="s">
        <v>6840</v>
      </c>
      <c r="H1106" t="s">
        <v>2381</v>
      </c>
      <c r="I1106" t="s">
        <v>2407</v>
      </c>
    </row>
    <row r="1107" spans="1:9">
      <c r="A1107" t="s">
        <v>4634</v>
      </c>
      <c r="B1107">
        <v>25383</v>
      </c>
      <c r="C1107" t="s">
        <v>3912</v>
      </c>
      <c r="D1107" t="s">
        <v>2409</v>
      </c>
      <c r="E1107" t="s">
        <v>3985</v>
      </c>
      <c r="F1107" t="s">
        <v>2408</v>
      </c>
      <c r="G1107" t="s">
        <v>6841</v>
      </c>
      <c r="H1107" t="s">
        <v>2381</v>
      </c>
      <c r="I1107" t="s">
        <v>2409</v>
      </c>
    </row>
    <row r="1108" spans="1:9">
      <c r="A1108" t="s">
        <v>4682</v>
      </c>
      <c r="B1108">
        <v>25384</v>
      </c>
      <c r="C1108" t="s">
        <v>3912</v>
      </c>
      <c r="D1108" t="s">
        <v>2411</v>
      </c>
      <c r="E1108" t="s">
        <v>3985</v>
      </c>
      <c r="F1108" t="s">
        <v>2410</v>
      </c>
      <c r="G1108" t="s">
        <v>6842</v>
      </c>
      <c r="H1108" t="s">
        <v>2381</v>
      </c>
      <c r="I1108" t="s">
        <v>2411</v>
      </c>
    </row>
    <row r="1109" spans="1:9">
      <c r="A1109" t="s">
        <v>4729</v>
      </c>
      <c r="B1109">
        <v>25425</v>
      </c>
      <c r="C1109" t="s">
        <v>3912</v>
      </c>
      <c r="D1109" t="s">
        <v>2413</v>
      </c>
      <c r="E1109" t="s">
        <v>3985</v>
      </c>
      <c r="F1109" t="s">
        <v>2412</v>
      </c>
      <c r="G1109" t="s">
        <v>6843</v>
      </c>
      <c r="H1109" t="s">
        <v>2381</v>
      </c>
      <c r="I1109" t="s">
        <v>2413</v>
      </c>
    </row>
    <row r="1110" spans="1:9">
      <c r="A1110" t="s">
        <v>4776</v>
      </c>
      <c r="B1110">
        <v>25441</v>
      </c>
      <c r="C1110" t="s">
        <v>3912</v>
      </c>
      <c r="D1110" t="s">
        <v>2415</v>
      </c>
      <c r="E1110" t="s">
        <v>3985</v>
      </c>
      <c r="F1110" t="s">
        <v>2414</v>
      </c>
      <c r="G1110" t="s">
        <v>6844</v>
      </c>
      <c r="H1110" t="s">
        <v>2381</v>
      </c>
      <c r="I1110" t="s">
        <v>2415</v>
      </c>
    </row>
    <row r="1111" spans="1:9">
      <c r="A1111" t="s">
        <v>4822</v>
      </c>
      <c r="B1111">
        <v>25442</v>
      </c>
      <c r="C1111" t="s">
        <v>3912</v>
      </c>
      <c r="D1111" t="s">
        <v>2417</v>
      </c>
      <c r="E1111" t="s">
        <v>3985</v>
      </c>
      <c r="F1111" t="s">
        <v>2416</v>
      </c>
      <c r="G1111" t="s">
        <v>6845</v>
      </c>
      <c r="H1111" t="s">
        <v>2381</v>
      </c>
      <c r="I1111" t="s">
        <v>2417</v>
      </c>
    </row>
    <row r="1112" spans="1:9">
      <c r="A1112" t="s">
        <v>4867</v>
      </c>
      <c r="B1112">
        <v>25443</v>
      </c>
      <c r="C1112" t="s">
        <v>3912</v>
      </c>
      <c r="D1112" t="s">
        <v>2419</v>
      </c>
      <c r="E1112" t="s">
        <v>3985</v>
      </c>
      <c r="F1112" t="s">
        <v>2418</v>
      </c>
      <c r="G1112" t="s">
        <v>6846</v>
      </c>
      <c r="H1112" t="s">
        <v>2381</v>
      </c>
      <c r="I1112" t="s">
        <v>2419</v>
      </c>
    </row>
    <row r="1113" spans="1:9">
      <c r="A1113" t="s">
        <v>3962</v>
      </c>
      <c r="B1113">
        <v>26000</v>
      </c>
      <c r="C1113" t="s">
        <v>3913</v>
      </c>
      <c r="D1113" t="s">
        <v>2421</v>
      </c>
      <c r="E1113" t="s">
        <v>3936</v>
      </c>
      <c r="F1113" t="s">
        <v>2420</v>
      </c>
      <c r="G1113" t="s">
        <v>6847</v>
      </c>
      <c r="H1113" t="s">
        <v>2421</v>
      </c>
    </row>
    <row r="1114" spans="1:9">
      <c r="A1114" t="s">
        <v>4011</v>
      </c>
      <c r="B1114">
        <v>26100</v>
      </c>
      <c r="C1114" t="s">
        <v>3913</v>
      </c>
      <c r="D1114" t="s">
        <v>2423</v>
      </c>
      <c r="E1114" t="s">
        <v>3985</v>
      </c>
      <c r="F1114" t="s">
        <v>2422</v>
      </c>
      <c r="G1114" t="s">
        <v>6848</v>
      </c>
      <c r="H1114" t="s">
        <v>2421</v>
      </c>
      <c r="I1114" t="s">
        <v>2423</v>
      </c>
    </row>
    <row r="1115" spans="1:9">
      <c r="A1115" t="s">
        <v>4059</v>
      </c>
      <c r="B1115">
        <v>26201</v>
      </c>
      <c r="C1115" t="s">
        <v>3913</v>
      </c>
      <c r="D1115" t="s">
        <v>2425</v>
      </c>
      <c r="E1115" t="s">
        <v>3985</v>
      </c>
      <c r="F1115" t="s">
        <v>2424</v>
      </c>
      <c r="G1115" t="s">
        <v>6849</v>
      </c>
      <c r="H1115" t="s">
        <v>2421</v>
      </c>
      <c r="I1115" t="s">
        <v>2425</v>
      </c>
    </row>
    <row r="1116" spans="1:9">
      <c r="A1116" t="s">
        <v>4107</v>
      </c>
      <c r="B1116">
        <v>26202</v>
      </c>
      <c r="C1116" t="s">
        <v>3913</v>
      </c>
      <c r="D1116" t="s">
        <v>2427</v>
      </c>
      <c r="E1116" t="s">
        <v>3985</v>
      </c>
      <c r="F1116" t="s">
        <v>2426</v>
      </c>
      <c r="G1116" t="s">
        <v>6850</v>
      </c>
      <c r="H1116" t="s">
        <v>2421</v>
      </c>
      <c r="I1116" t="s">
        <v>2427</v>
      </c>
    </row>
    <row r="1117" spans="1:9">
      <c r="A1117" t="s">
        <v>4155</v>
      </c>
      <c r="B1117">
        <v>26203</v>
      </c>
      <c r="C1117" t="s">
        <v>3913</v>
      </c>
      <c r="D1117" t="s">
        <v>2429</v>
      </c>
      <c r="E1117" t="s">
        <v>3985</v>
      </c>
      <c r="F1117" t="s">
        <v>2428</v>
      </c>
      <c r="G1117" t="s">
        <v>6851</v>
      </c>
      <c r="H1117" t="s">
        <v>2421</v>
      </c>
      <c r="I1117" t="s">
        <v>2429</v>
      </c>
    </row>
    <row r="1118" spans="1:9">
      <c r="A1118" t="s">
        <v>4203</v>
      </c>
      <c r="B1118">
        <v>26204</v>
      </c>
      <c r="C1118" t="s">
        <v>3913</v>
      </c>
      <c r="D1118" t="s">
        <v>2431</v>
      </c>
      <c r="E1118" t="s">
        <v>3985</v>
      </c>
      <c r="F1118" t="s">
        <v>2430</v>
      </c>
      <c r="G1118" t="s">
        <v>6852</v>
      </c>
      <c r="H1118" t="s">
        <v>2421</v>
      </c>
      <c r="I1118" t="s">
        <v>2431</v>
      </c>
    </row>
    <row r="1119" spans="1:9">
      <c r="A1119" t="s">
        <v>4251</v>
      </c>
      <c r="B1119">
        <v>26205</v>
      </c>
      <c r="C1119" t="s">
        <v>3913</v>
      </c>
      <c r="D1119" t="s">
        <v>2433</v>
      </c>
      <c r="E1119" t="s">
        <v>3985</v>
      </c>
      <c r="F1119" t="s">
        <v>2432</v>
      </c>
      <c r="G1119" t="s">
        <v>6853</v>
      </c>
      <c r="H1119" t="s">
        <v>2421</v>
      </c>
      <c r="I1119" t="s">
        <v>2433</v>
      </c>
    </row>
    <row r="1120" spans="1:9">
      <c r="A1120" t="s">
        <v>4299</v>
      </c>
      <c r="B1120">
        <v>26206</v>
      </c>
      <c r="C1120" t="s">
        <v>3913</v>
      </c>
      <c r="D1120" t="s">
        <v>2435</v>
      </c>
      <c r="E1120" t="s">
        <v>3985</v>
      </c>
      <c r="F1120" t="s">
        <v>2434</v>
      </c>
      <c r="G1120" t="s">
        <v>6854</v>
      </c>
      <c r="H1120" t="s">
        <v>2421</v>
      </c>
      <c r="I1120" t="s">
        <v>2435</v>
      </c>
    </row>
    <row r="1121" spans="1:9">
      <c r="A1121" t="s">
        <v>4347</v>
      </c>
      <c r="B1121">
        <v>26207</v>
      </c>
      <c r="C1121" t="s">
        <v>3913</v>
      </c>
      <c r="D1121" t="s">
        <v>2437</v>
      </c>
      <c r="E1121" t="s">
        <v>3985</v>
      </c>
      <c r="F1121" t="s">
        <v>2436</v>
      </c>
      <c r="G1121" t="s">
        <v>6855</v>
      </c>
      <c r="H1121" t="s">
        <v>2421</v>
      </c>
      <c r="I1121" t="s">
        <v>2437</v>
      </c>
    </row>
    <row r="1122" spans="1:9">
      <c r="A1122" t="s">
        <v>4395</v>
      </c>
      <c r="B1122">
        <v>26208</v>
      </c>
      <c r="C1122" t="s">
        <v>3913</v>
      </c>
      <c r="D1122" t="s">
        <v>2439</v>
      </c>
      <c r="E1122" t="s">
        <v>3985</v>
      </c>
      <c r="F1122" t="s">
        <v>2438</v>
      </c>
      <c r="G1122" t="s">
        <v>6856</v>
      </c>
      <c r="H1122" t="s">
        <v>2421</v>
      </c>
      <c r="I1122" t="s">
        <v>2439</v>
      </c>
    </row>
    <row r="1123" spans="1:9">
      <c r="A1123" t="s">
        <v>4443</v>
      </c>
      <c r="B1123">
        <v>26209</v>
      </c>
      <c r="C1123" t="s">
        <v>3913</v>
      </c>
      <c r="D1123" t="s">
        <v>2441</v>
      </c>
      <c r="E1123" t="s">
        <v>3985</v>
      </c>
      <c r="F1123" t="s">
        <v>2440</v>
      </c>
      <c r="G1123" t="s">
        <v>6857</v>
      </c>
      <c r="H1123" t="s">
        <v>2421</v>
      </c>
      <c r="I1123" t="s">
        <v>2441</v>
      </c>
    </row>
    <row r="1124" spans="1:9">
      <c r="A1124" t="s">
        <v>4491</v>
      </c>
      <c r="B1124">
        <v>26210</v>
      </c>
      <c r="C1124" t="s">
        <v>3913</v>
      </c>
      <c r="D1124" t="s">
        <v>2443</v>
      </c>
      <c r="E1124" t="s">
        <v>3985</v>
      </c>
      <c r="F1124" t="s">
        <v>2442</v>
      </c>
      <c r="G1124" t="s">
        <v>6858</v>
      </c>
      <c r="H1124" t="s">
        <v>2421</v>
      </c>
      <c r="I1124" t="s">
        <v>2443</v>
      </c>
    </row>
    <row r="1125" spans="1:9">
      <c r="A1125" t="s">
        <v>4539</v>
      </c>
      <c r="B1125">
        <v>26211</v>
      </c>
      <c r="C1125" t="s">
        <v>3913</v>
      </c>
      <c r="D1125" t="s">
        <v>2445</v>
      </c>
      <c r="E1125" t="s">
        <v>3985</v>
      </c>
      <c r="F1125" t="s">
        <v>2444</v>
      </c>
      <c r="G1125" t="s">
        <v>6859</v>
      </c>
      <c r="H1125" t="s">
        <v>2421</v>
      </c>
      <c r="I1125" t="s">
        <v>2445</v>
      </c>
    </row>
    <row r="1126" spans="1:9">
      <c r="A1126" t="s">
        <v>4587</v>
      </c>
      <c r="B1126">
        <v>26212</v>
      </c>
      <c r="C1126" t="s">
        <v>3913</v>
      </c>
      <c r="D1126" t="s">
        <v>2447</v>
      </c>
      <c r="E1126" t="s">
        <v>3985</v>
      </c>
      <c r="F1126" t="s">
        <v>2446</v>
      </c>
      <c r="G1126" t="s">
        <v>6860</v>
      </c>
      <c r="H1126" t="s">
        <v>2421</v>
      </c>
      <c r="I1126" t="s">
        <v>2447</v>
      </c>
    </row>
    <row r="1127" spans="1:9">
      <c r="A1127" t="s">
        <v>4635</v>
      </c>
      <c r="B1127">
        <v>26213</v>
      </c>
      <c r="C1127" t="s">
        <v>3913</v>
      </c>
      <c r="D1127" t="s">
        <v>2449</v>
      </c>
      <c r="E1127" t="s">
        <v>3985</v>
      </c>
      <c r="F1127" t="s">
        <v>2448</v>
      </c>
      <c r="G1127" t="s">
        <v>6861</v>
      </c>
      <c r="H1127" t="s">
        <v>2421</v>
      </c>
      <c r="I1127" t="s">
        <v>2449</v>
      </c>
    </row>
    <row r="1128" spans="1:9">
      <c r="A1128" t="s">
        <v>4683</v>
      </c>
      <c r="B1128">
        <v>26214</v>
      </c>
      <c r="C1128" t="s">
        <v>3913</v>
      </c>
      <c r="D1128" t="s">
        <v>2451</v>
      </c>
      <c r="E1128" t="s">
        <v>3985</v>
      </c>
      <c r="F1128" t="s">
        <v>2450</v>
      </c>
      <c r="G1128" t="s">
        <v>6862</v>
      </c>
      <c r="H1128" t="s">
        <v>2421</v>
      </c>
      <c r="I1128" t="s">
        <v>2451</v>
      </c>
    </row>
    <row r="1129" spans="1:9">
      <c r="A1129" t="s">
        <v>4730</v>
      </c>
      <c r="B1129">
        <v>26303</v>
      </c>
      <c r="C1129" t="s">
        <v>3913</v>
      </c>
      <c r="D1129" t="s">
        <v>2453</v>
      </c>
      <c r="E1129" t="s">
        <v>3985</v>
      </c>
      <c r="F1129" t="s">
        <v>2452</v>
      </c>
      <c r="G1129" t="s">
        <v>6863</v>
      </c>
      <c r="H1129" t="s">
        <v>2421</v>
      </c>
      <c r="I1129" t="s">
        <v>2453</v>
      </c>
    </row>
    <row r="1130" spans="1:9">
      <c r="A1130" t="s">
        <v>4777</v>
      </c>
      <c r="B1130">
        <v>26322</v>
      </c>
      <c r="C1130" t="s">
        <v>3913</v>
      </c>
      <c r="D1130" t="s">
        <v>2455</v>
      </c>
      <c r="E1130" t="s">
        <v>3985</v>
      </c>
      <c r="F1130" t="s">
        <v>2454</v>
      </c>
      <c r="G1130" t="s">
        <v>6864</v>
      </c>
      <c r="H1130" t="s">
        <v>2421</v>
      </c>
      <c r="I1130" t="s">
        <v>2455</v>
      </c>
    </row>
    <row r="1131" spans="1:9">
      <c r="A1131" t="s">
        <v>4823</v>
      </c>
      <c r="B1131">
        <v>26343</v>
      </c>
      <c r="C1131" t="s">
        <v>3913</v>
      </c>
      <c r="D1131" t="s">
        <v>2457</v>
      </c>
      <c r="E1131" t="s">
        <v>3985</v>
      </c>
      <c r="F1131" t="s">
        <v>2456</v>
      </c>
      <c r="G1131" t="s">
        <v>6865</v>
      </c>
      <c r="H1131" t="s">
        <v>2421</v>
      </c>
      <c r="I1131" t="s">
        <v>2457</v>
      </c>
    </row>
    <row r="1132" spans="1:9">
      <c r="A1132" t="s">
        <v>4868</v>
      </c>
      <c r="B1132">
        <v>26344</v>
      </c>
      <c r="C1132" t="s">
        <v>3913</v>
      </c>
      <c r="D1132" t="s">
        <v>2459</v>
      </c>
      <c r="E1132" t="s">
        <v>3985</v>
      </c>
      <c r="F1132" t="s">
        <v>2458</v>
      </c>
      <c r="G1132" t="s">
        <v>6866</v>
      </c>
      <c r="H1132" t="s">
        <v>2421</v>
      </c>
      <c r="I1132" t="s">
        <v>2459</v>
      </c>
    </row>
    <row r="1133" spans="1:9">
      <c r="A1133" t="s">
        <v>4910</v>
      </c>
      <c r="B1133">
        <v>26364</v>
      </c>
      <c r="C1133" t="s">
        <v>3913</v>
      </c>
      <c r="D1133" t="s">
        <v>2461</v>
      </c>
      <c r="E1133" t="s">
        <v>3985</v>
      </c>
      <c r="F1133" t="s">
        <v>2460</v>
      </c>
      <c r="G1133" t="s">
        <v>6867</v>
      </c>
      <c r="H1133" t="s">
        <v>2421</v>
      </c>
      <c r="I1133" t="s">
        <v>2461</v>
      </c>
    </row>
    <row r="1134" spans="1:9">
      <c r="A1134" t="s">
        <v>4949</v>
      </c>
      <c r="B1134">
        <v>26365</v>
      </c>
      <c r="C1134" t="s">
        <v>3913</v>
      </c>
      <c r="D1134" t="s">
        <v>2463</v>
      </c>
      <c r="E1134" t="s">
        <v>3985</v>
      </c>
      <c r="F1134" t="s">
        <v>2462</v>
      </c>
      <c r="G1134" t="s">
        <v>6868</v>
      </c>
      <c r="H1134" t="s">
        <v>2421</v>
      </c>
      <c r="I1134" t="s">
        <v>2463</v>
      </c>
    </row>
    <row r="1135" spans="1:9">
      <c r="A1135" t="s">
        <v>4986</v>
      </c>
      <c r="B1135">
        <v>26366</v>
      </c>
      <c r="C1135" t="s">
        <v>3913</v>
      </c>
      <c r="D1135" t="s">
        <v>2465</v>
      </c>
      <c r="E1135" t="s">
        <v>3985</v>
      </c>
      <c r="F1135" t="s">
        <v>2464</v>
      </c>
      <c r="G1135" t="s">
        <v>6869</v>
      </c>
      <c r="H1135" t="s">
        <v>2421</v>
      </c>
      <c r="I1135" t="s">
        <v>2465</v>
      </c>
    </row>
    <row r="1136" spans="1:9">
      <c r="A1136" t="s">
        <v>5022</v>
      </c>
      <c r="B1136">
        <v>26367</v>
      </c>
      <c r="C1136" t="s">
        <v>3913</v>
      </c>
      <c r="D1136" t="s">
        <v>2467</v>
      </c>
      <c r="E1136" t="s">
        <v>3985</v>
      </c>
      <c r="F1136" t="s">
        <v>2466</v>
      </c>
      <c r="G1136" t="s">
        <v>6870</v>
      </c>
      <c r="H1136" t="s">
        <v>2421</v>
      </c>
      <c r="I1136" t="s">
        <v>2467</v>
      </c>
    </row>
    <row r="1137" spans="1:9">
      <c r="A1137" t="s">
        <v>5058</v>
      </c>
      <c r="B1137">
        <v>26407</v>
      </c>
      <c r="C1137" t="s">
        <v>3913</v>
      </c>
      <c r="D1137" t="s">
        <v>2469</v>
      </c>
      <c r="E1137" t="s">
        <v>3985</v>
      </c>
      <c r="F1137" t="s">
        <v>2468</v>
      </c>
      <c r="G1137" t="s">
        <v>6871</v>
      </c>
      <c r="H1137" t="s">
        <v>2421</v>
      </c>
      <c r="I1137" t="s">
        <v>2469</v>
      </c>
    </row>
    <row r="1138" spans="1:9">
      <c r="A1138" t="s">
        <v>5093</v>
      </c>
      <c r="B1138">
        <v>26463</v>
      </c>
      <c r="C1138" t="s">
        <v>3913</v>
      </c>
      <c r="D1138" t="s">
        <v>2471</v>
      </c>
      <c r="E1138" t="s">
        <v>3985</v>
      </c>
      <c r="F1138" t="s">
        <v>2470</v>
      </c>
      <c r="G1138" t="s">
        <v>6872</v>
      </c>
      <c r="H1138" t="s">
        <v>2421</v>
      </c>
      <c r="I1138" t="s">
        <v>2471</v>
      </c>
    </row>
    <row r="1139" spans="1:9">
      <c r="A1139" t="s">
        <v>5125</v>
      </c>
      <c r="B1139">
        <v>26465</v>
      </c>
      <c r="C1139" t="s">
        <v>3913</v>
      </c>
      <c r="D1139" t="s">
        <v>2473</v>
      </c>
      <c r="E1139" t="s">
        <v>3985</v>
      </c>
      <c r="F1139" t="s">
        <v>2472</v>
      </c>
      <c r="G1139" t="s">
        <v>6873</v>
      </c>
      <c r="H1139" t="s">
        <v>2421</v>
      </c>
      <c r="I1139" t="s">
        <v>2473</v>
      </c>
    </row>
    <row r="1140" spans="1:9">
      <c r="A1140" t="s">
        <v>3963</v>
      </c>
      <c r="B1140">
        <v>27000</v>
      </c>
      <c r="C1140" t="s">
        <v>3914</v>
      </c>
      <c r="D1140" t="s">
        <v>2475</v>
      </c>
      <c r="E1140" t="s">
        <v>3936</v>
      </c>
      <c r="F1140" t="s">
        <v>2474</v>
      </c>
      <c r="G1140" t="s">
        <v>6874</v>
      </c>
      <c r="H1140" t="s">
        <v>2475</v>
      </c>
    </row>
    <row r="1141" spans="1:9">
      <c r="A1141" t="s">
        <v>4012</v>
      </c>
      <c r="B1141">
        <v>27100</v>
      </c>
      <c r="C1141" t="s">
        <v>3914</v>
      </c>
      <c r="D1141" t="s">
        <v>2477</v>
      </c>
      <c r="E1141" t="s">
        <v>3985</v>
      </c>
      <c r="F1141" t="s">
        <v>2476</v>
      </c>
      <c r="G1141" t="s">
        <v>6875</v>
      </c>
      <c r="H1141" t="s">
        <v>2475</v>
      </c>
      <c r="I1141" t="s">
        <v>2477</v>
      </c>
    </row>
    <row r="1142" spans="1:9">
      <c r="A1142" t="s">
        <v>4060</v>
      </c>
      <c r="B1142">
        <v>27140</v>
      </c>
      <c r="C1142" t="s">
        <v>3914</v>
      </c>
      <c r="D1142" t="s">
        <v>2479</v>
      </c>
      <c r="E1142" t="s">
        <v>3985</v>
      </c>
      <c r="F1142" t="s">
        <v>2478</v>
      </c>
      <c r="G1142" t="s">
        <v>6876</v>
      </c>
      <c r="H1142" t="s">
        <v>2475</v>
      </c>
      <c r="I1142" t="s">
        <v>2479</v>
      </c>
    </row>
    <row r="1143" spans="1:9">
      <c r="A1143" t="s">
        <v>4108</v>
      </c>
      <c r="B1143">
        <v>27202</v>
      </c>
      <c r="C1143" t="s">
        <v>3914</v>
      </c>
      <c r="D1143" t="s">
        <v>2481</v>
      </c>
      <c r="E1143" t="s">
        <v>3985</v>
      </c>
      <c r="F1143" t="s">
        <v>2480</v>
      </c>
      <c r="G1143" t="s">
        <v>6877</v>
      </c>
      <c r="H1143" t="s">
        <v>2475</v>
      </c>
      <c r="I1143" t="s">
        <v>2481</v>
      </c>
    </row>
    <row r="1144" spans="1:9">
      <c r="A1144" t="s">
        <v>4156</v>
      </c>
      <c r="B1144">
        <v>27203</v>
      </c>
      <c r="C1144" t="s">
        <v>3914</v>
      </c>
      <c r="D1144" t="s">
        <v>2483</v>
      </c>
      <c r="E1144" t="s">
        <v>3985</v>
      </c>
      <c r="F1144" t="s">
        <v>2482</v>
      </c>
      <c r="G1144" t="s">
        <v>6878</v>
      </c>
      <c r="H1144" t="s">
        <v>2475</v>
      </c>
      <c r="I1144" t="s">
        <v>2483</v>
      </c>
    </row>
    <row r="1145" spans="1:9">
      <c r="A1145" t="s">
        <v>4204</v>
      </c>
      <c r="B1145">
        <v>27204</v>
      </c>
      <c r="C1145" t="s">
        <v>3914</v>
      </c>
      <c r="D1145" t="s">
        <v>2485</v>
      </c>
      <c r="E1145" t="s">
        <v>3985</v>
      </c>
      <c r="F1145" t="s">
        <v>2484</v>
      </c>
      <c r="G1145" t="s">
        <v>6879</v>
      </c>
      <c r="H1145" t="s">
        <v>2475</v>
      </c>
      <c r="I1145" t="s">
        <v>2485</v>
      </c>
    </row>
    <row r="1146" spans="1:9">
      <c r="A1146" t="s">
        <v>4252</v>
      </c>
      <c r="B1146">
        <v>27205</v>
      </c>
      <c r="C1146" t="s">
        <v>3914</v>
      </c>
      <c r="D1146" t="s">
        <v>2487</v>
      </c>
      <c r="E1146" t="s">
        <v>3985</v>
      </c>
      <c r="F1146" t="s">
        <v>2486</v>
      </c>
      <c r="G1146" t="s">
        <v>6880</v>
      </c>
      <c r="H1146" t="s">
        <v>2475</v>
      </c>
      <c r="I1146" t="s">
        <v>2487</v>
      </c>
    </row>
    <row r="1147" spans="1:9">
      <c r="A1147" t="s">
        <v>4300</v>
      </c>
      <c r="B1147">
        <v>27206</v>
      </c>
      <c r="C1147" t="s">
        <v>3914</v>
      </c>
      <c r="D1147" t="s">
        <v>2489</v>
      </c>
      <c r="E1147" t="s">
        <v>3985</v>
      </c>
      <c r="F1147" t="s">
        <v>2488</v>
      </c>
      <c r="G1147" t="s">
        <v>6881</v>
      </c>
      <c r="H1147" t="s">
        <v>2475</v>
      </c>
      <c r="I1147" t="s">
        <v>2489</v>
      </c>
    </row>
    <row r="1148" spans="1:9">
      <c r="A1148" t="s">
        <v>4348</v>
      </c>
      <c r="B1148">
        <v>27207</v>
      </c>
      <c r="C1148" t="s">
        <v>3914</v>
      </c>
      <c r="D1148" t="s">
        <v>2491</v>
      </c>
      <c r="E1148" t="s">
        <v>3985</v>
      </c>
      <c r="F1148" t="s">
        <v>2490</v>
      </c>
      <c r="G1148" t="s">
        <v>6882</v>
      </c>
      <c r="H1148" t="s">
        <v>2475</v>
      </c>
      <c r="I1148" t="s">
        <v>2491</v>
      </c>
    </row>
    <row r="1149" spans="1:9">
      <c r="A1149" t="s">
        <v>4396</v>
      </c>
      <c r="B1149">
        <v>27208</v>
      </c>
      <c r="C1149" t="s">
        <v>3914</v>
      </c>
      <c r="D1149" t="s">
        <v>2493</v>
      </c>
      <c r="E1149" t="s">
        <v>3985</v>
      </c>
      <c r="F1149" t="s">
        <v>2492</v>
      </c>
      <c r="G1149" t="s">
        <v>6883</v>
      </c>
      <c r="H1149" t="s">
        <v>2475</v>
      </c>
      <c r="I1149" t="s">
        <v>2493</v>
      </c>
    </row>
    <row r="1150" spans="1:9">
      <c r="A1150" t="s">
        <v>4444</v>
      </c>
      <c r="B1150">
        <v>27209</v>
      </c>
      <c r="C1150" t="s">
        <v>3914</v>
      </c>
      <c r="D1150" t="s">
        <v>2495</v>
      </c>
      <c r="E1150" t="s">
        <v>3985</v>
      </c>
      <c r="F1150" t="s">
        <v>2494</v>
      </c>
      <c r="G1150" t="s">
        <v>6884</v>
      </c>
      <c r="H1150" t="s">
        <v>2475</v>
      </c>
      <c r="I1150" t="s">
        <v>2495</v>
      </c>
    </row>
    <row r="1151" spans="1:9">
      <c r="A1151" t="s">
        <v>4492</v>
      </c>
      <c r="B1151">
        <v>27210</v>
      </c>
      <c r="C1151" t="s">
        <v>3914</v>
      </c>
      <c r="D1151" t="s">
        <v>2497</v>
      </c>
      <c r="E1151" t="s">
        <v>3985</v>
      </c>
      <c r="F1151" t="s">
        <v>2496</v>
      </c>
      <c r="G1151" t="s">
        <v>6885</v>
      </c>
      <c r="H1151" t="s">
        <v>2475</v>
      </c>
      <c r="I1151" t="s">
        <v>2497</v>
      </c>
    </row>
    <row r="1152" spans="1:9">
      <c r="A1152" t="s">
        <v>4540</v>
      </c>
      <c r="B1152">
        <v>27211</v>
      </c>
      <c r="C1152" t="s">
        <v>3914</v>
      </c>
      <c r="D1152" t="s">
        <v>2499</v>
      </c>
      <c r="E1152" t="s">
        <v>3985</v>
      </c>
      <c r="F1152" t="s">
        <v>2498</v>
      </c>
      <c r="G1152" t="s">
        <v>6886</v>
      </c>
      <c r="H1152" t="s">
        <v>2475</v>
      </c>
      <c r="I1152" t="s">
        <v>2499</v>
      </c>
    </row>
    <row r="1153" spans="1:9">
      <c r="A1153" t="s">
        <v>4588</v>
      </c>
      <c r="B1153">
        <v>27212</v>
      </c>
      <c r="C1153" t="s">
        <v>3914</v>
      </c>
      <c r="D1153" t="s">
        <v>2501</v>
      </c>
      <c r="E1153" t="s">
        <v>3985</v>
      </c>
      <c r="F1153" t="s">
        <v>2500</v>
      </c>
      <c r="G1153" t="s">
        <v>6887</v>
      </c>
      <c r="H1153" t="s">
        <v>2475</v>
      </c>
      <c r="I1153" t="s">
        <v>2501</v>
      </c>
    </row>
    <row r="1154" spans="1:9">
      <c r="A1154" t="s">
        <v>4636</v>
      </c>
      <c r="B1154">
        <v>27213</v>
      </c>
      <c r="C1154" t="s">
        <v>3914</v>
      </c>
      <c r="D1154" t="s">
        <v>2503</v>
      </c>
      <c r="E1154" t="s">
        <v>3985</v>
      </c>
      <c r="F1154" t="s">
        <v>2502</v>
      </c>
      <c r="G1154" t="s">
        <v>6888</v>
      </c>
      <c r="H1154" t="s">
        <v>2475</v>
      </c>
      <c r="I1154" t="s">
        <v>2503</v>
      </c>
    </row>
    <row r="1155" spans="1:9">
      <c r="A1155" t="s">
        <v>4684</v>
      </c>
      <c r="B1155">
        <v>27214</v>
      </c>
      <c r="C1155" t="s">
        <v>3914</v>
      </c>
      <c r="D1155" t="s">
        <v>2505</v>
      </c>
      <c r="E1155" t="s">
        <v>3985</v>
      </c>
      <c r="F1155" t="s">
        <v>2504</v>
      </c>
      <c r="G1155" t="s">
        <v>6889</v>
      </c>
      <c r="H1155" t="s">
        <v>2475</v>
      </c>
      <c r="I1155" t="s">
        <v>2505</v>
      </c>
    </row>
    <row r="1156" spans="1:9">
      <c r="A1156" t="s">
        <v>4731</v>
      </c>
      <c r="B1156">
        <v>27215</v>
      </c>
      <c r="C1156" t="s">
        <v>3914</v>
      </c>
      <c r="D1156" t="s">
        <v>2507</v>
      </c>
      <c r="E1156" t="s">
        <v>3985</v>
      </c>
      <c r="F1156" t="s">
        <v>2506</v>
      </c>
      <c r="G1156" t="s">
        <v>6890</v>
      </c>
      <c r="H1156" t="s">
        <v>2475</v>
      </c>
      <c r="I1156" t="s">
        <v>2507</v>
      </c>
    </row>
    <row r="1157" spans="1:9">
      <c r="A1157" t="s">
        <v>4778</v>
      </c>
      <c r="B1157">
        <v>27216</v>
      </c>
      <c r="C1157" t="s">
        <v>3914</v>
      </c>
      <c r="D1157" t="s">
        <v>2509</v>
      </c>
      <c r="E1157" t="s">
        <v>3985</v>
      </c>
      <c r="F1157" t="s">
        <v>2508</v>
      </c>
      <c r="G1157" t="s">
        <v>6891</v>
      </c>
      <c r="H1157" t="s">
        <v>2475</v>
      </c>
      <c r="I1157" t="s">
        <v>2509</v>
      </c>
    </row>
    <row r="1158" spans="1:9">
      <c r="A1158" t="s">
        <v>4824</v>
      </c>
      <c r="B1158">
        <v>27217</v>
      </c>
      <c r="C1158" t="s">
        <v>3914</v>
      </c>
      <c r="D1158" t="s">
        <v>2511</v>
      </c>
      <c r="E1158" t="s">
        <v>3985</v>
      </c>
      <c r="F1158" t="s">
        <v>2510</v>
      </c>
      <c r="G1158" t="s">
        <v>6892</v>
      </c>
      <c r="H1158" t="s">
        <v>2475</v>
      </c>
      <c r="I1158" t="s">
        <v>2511</v>
      </c>
    </row>
    <row r="1159" spans="1:9">
      <c r="A1159" t="s">
        <v>4869</v>
      </c>
      <c r="B1159">
        <v>27218</v>
      </c>
      <c r="C1159" t="s">
        <v>3914</v>
      </c>
      <c r="D1159" t="s">
        <v>2513</v>
      </c>
      <c r="E1159" t="s">
        <v>3985</v>
      </c>
      <c r="F1159" t="s">
        <v>2512</v>
      </c>
      <c r="G1159" t="s">
        <v>6893</v>
      </c>
      <c r="H1159" t="s">
        <v>2475</v>
      </c>
      <c r="I1159" t="s">
        <v>2513</v>
      </c>
    </row>
    <row r="1160" spans="1:9">
      <c r="A1160" t="s">
        <v>4911</v>
      </c>
      <c r="B1160">
        <v>27219</v>
      </c>
      <c r="C1160" t="s">
        <v>3914</v>
      </c>
      <c r="D1160" t="s">
        <v>2515</v>
      </c>
      <c r="E1160" t="s">
        <v>3985</v>
      </c>
      <c r="F1160" t="s">
        <v>2514</v>
      </c>
      <c r="G1160" t="s">
        <v>6894</v>
      </c>
      <c r="H1160" t="s">
        <v>2475</v>
      </c>
      <c r="I1160" t="s">
        <v>2515</v>
      </c>
    </row>
    <row r="1161" spans="1:9">
      <c r="A1161" t="s">
        <v>4950</v>
      </c>
      <c r="B1161">
        <v>27220</v>
      </c>
      <c r="C1161" t="s">
        <v>3914</v>
      </c>
      <c r="D1161" t="s">
        <v>2517</v>
      </c>
      <c r="E1161" t="s">
        <v>3985</v>
      </c>
      <c r="F1161" t="s">
        <v>2516</v>
      </c>
      <c r="G1161" t="s">
        <v>6895</v>
      </c>
      <c r="H1161" t="s">
        <v>2475</v>
      </c>
      <c r="I1161" t="s">
        <v>2517</v>
      </c>
    </row>
    <row r="1162" spans="1:9">
      <c r="A1162" t="s">
        <v>4987</v>
      </c>
      <c r="B1162">
        <v>27221</v>
      </c>
      <c r="C1162" t="s">
        <v>3914</v>
      </c>
      <c r="D1162" t="s">
        <v>2519</v>
      </c>
      <c r="E1162" t="s">
        <v>3985</v>
      </c>
      <c r="F1162" t="s">
        <v>2518</v>
      </c>
      <c r="G1162" t="s">
        <v>6896</v>
      </c>
      <c r="H1162" t="s">
        <v>2475</v>
      </c>
      <c r="I1162" t="s">
        <v>2519</v>
      </c>
    </row>
    <row r="1163" spans="1:9">
      <c r="A1163" t="s">
        <v>5023</v>
      </c>
      <c r="B1163">
        <v>27222</v>
      </c>
      <c r="C1163" t="s">
        <v>3914</v>
      </c>
      <c r="D1163" t="s">
        <v>2521</v>
      </c>
      <c r="E1163" t="s">
        <v>3985</v>
      </c>
      <c r="F1163" t="s">
        <v>2520</v>
      </c>
      <c r="G1163" t="s">
        <v>6897</v>
      </c>
      <c r="H1163" t="s">
        <v>2475</v>
      </c>
      <c r="I1163" t="s">
        <v>2521</v>
      </c>
    </row>
    <row r="1164" spans="1:9">
      <c r="A1164" t="s">
        <v>5059</v>
      </c>
      <c r="B1164">
        <v>27223</v>
      </c>
      <c r="C1164" t="s">
        <v>3914</v>
      </c>
      <c r="D1164" t="s">
        <v>2523</v>
      </c>
      <c r="E1164" t="s">
        <v>3985</v>
      </c>
      <c r="F1164" t="s">
        <v>2522</v>
      </c>
      <c r="G1164" t="s">
        <v>6898</v>
      </c>
      <c r="H1164" t="s">
        <v>2475</v>
      </c>
      <c r="I1164" t="s">
        <v>2523</v>
      </c>
    </row>
    <row r="1165" spans="1:9">
      <c r="A1165" t="s">
        <v>5094</v>
      </c>
      <c r="B1165">
        <v>27224</v>
      </c>
      <c r="C1165" t="s">
        <v>3914</v>
      </c>
      <c r="D1165" t="s">
        <v>2525</v>
      </c>
      <c r="E1165" t="s">
        <v>3985</v>
      </c>
      <c r="F1165" t="s">
        <v>2524</v>
      </c>
      <c r="G1165" t="s">
        <v>6899</v>
      </c>
      <c r="H1165" t="s">
        <v>2475</v>
      </c>
      <c r="I1165" t="s">
        <v>2525</v>
      </c>
    </row>
    <row r="1166" spans="1:9">
      <c r="A1166" t="s">
        <v>5126</v>
      </c>
      <c r="B1166">
        <v>27225</v>
      </c>
      <c r="C1166" t="s">
        <v>3914</v>
      </c>
      <c r="D1166" t="s">
        <v>2527</v>
      </c>
      <c r="E1166" t="s">
        <v>3985</v>
      </c>
      <c r="F1166" t="s">
        <v>2526</v>
      </c>
      <c r="G1166" t="s">
        <v>6900</v>
      </c>
      <c r="H1166" t="s">
        <v>2475</v>
      </c>
      <c r="I1166" t="s">
        <v>2527</v>
      </c>
    </row>
    <row r="1167" spans="1:9">
      <c r="A1167" t="s">
        <v>5157</v>
      </c>
      <c r="B1167">
        <v>27226</v>
      </c>
      <c r="C1167" t="s">
        <v>3914</v>
      </c>
      <c r="D1167" t="s">
        <v>2529</v>
      </c>
      <c r="E1167" t="s">
        <v>3985</v>
      </c>
      <c r="F1167" t="s">
        <v>2528</v>
      </c>
      <c r="G1167" t="s">
        <v>6901</v>
      </c>
      <c r="H1167" t="s">
        <v>2475</v>
      </c>
      <c r="I1167" t="s">
        <v>2529</v>
      </c>
    </row>
    <row r="1168" spans="1:9">
      <c r="A1168" t="s">
        <v>5186</v>
      </c>
      <c r="B1168">
        <v>27227</v>
      </c>
      <c r="C1168" t="s">
        <v>3914</v>
      </c>
      <c r="D1168" t="s">
        <v>2531</v>
      </c>
      <c r="E1168" t="s">
        <v>3985</v>
      </c>
      <c r="F1168" t="s">
        <v>2530</v>
      </c>
      <c r="G1168" t="s">
        <v>6902</v>
      </c>
      <c r="H1168" t="s">
        <v>2475</v>
      </c>
      <c r="I1168" t="s">
        <v>2531</v>
      </c>
    </row>
    <row r="1169" spans="1:9">
      <c r="A1169" t="s">
        <v>5214</v>
      </c>
      <c r="B1169">
        <v>27228</v>
      </c>
      <c r="C1169" t="s">
        <v>3914</v>
      </c>
      <c r="D1169" t="s">
        <v>2533</v>
      </c>
      <c r="E1169" t="s">
        <v>3985</v>
      </c>
      <c r="F1169" t="s">
        <v>2532</v>
      </c>
      <c r="G1169" t="s">
        <v>6903</v>
      </c>
      <c r="H1169" t="s">
        <v>2475</v>
      </c>
      <c r="I1169" t="s">
        <v>2533</v>
      </c>
    </row>
    <row r="1170" spans="1:9">
      <c r="A1170" t="s">
        <v>5241</v>
      </c>
      <c r="B1170">
        <v>27229</v>
      </c>
      <c r="C1170" t="s">
        <v>3914</v>
      </c>
      <c r="D1170" t="s">
        <v>2535</v>
      </c>
      <c r="E1170" t="s">
        <v>3985</v>
      </c>
      <c r="F1170" t="s">
        <v>2534</v>
      </c>
      <c r="G1170" t="s">
        <v>6904</v>
      </c>
      <c r="H1170" t="s">
        <v>2475</v>
      </c>
      <c r="I1170" t="s">
        <v>2535</v>
      </c>
    </row>
    <row r="1171" spans="1:9">
      <c r="A1171" t="s">
        <v>5267</v>
      </c>
      <c r="B1171">
        <v>27230</v>
      </c>
      <c r="C1171" t="s">
        <v>3914</v>
      </c>
      <c r="D1171" t="s">
        <v>2537</v>
      </c>
      <c r="E1171" t="s">
        <v>3985</v>
      </c>
      <c r="F1171" t="s">
        <v>2536</v>
      </c>
      <c r="G1171" t="s">
        <v>6905</v>
      </c>
      <c r="H1171" t="s">
        <v>2475</v>
      </c>
      <c r="I1171" t="s">
        <v>2537</v>
      </c>
    </row>
    <row r="1172" spans="1:9">
      <c r="A1172" t="s">
        <v>5292</v>
      </c>
      <c r="B1172">
        <v>27231</v>
      </c>
      <c r="C1172" t="s">
        <v>3914</v>
      </c>
      <c r="D1172" t="s">
        <v>2539</v>
      </c>
      <c r="E1172" t="s">
        <v>3985</v>
      </c>
      <c r="F1172" t="s">
        <v>2538</v>
      </c>
      <c r="G1172" t="s">
        <v>6906</v>
      </c>
      <c r="H1172" t="s">
        <v>2475</v>
      </c>
      <c r="I1172" t="s">
        <v>2539</v>
      </c>
    </row>
    <row r="1173" spans="1:9">
      <c r="A1173" t="s">
        <v>5317</v>
      </c>
      <c r="B1173">
        <v>27232</v>
      </c>
      <c r="C1173" t="s">
        <v>3914</v>
      </c>
      <c r="D1173" t="s">
        <v>2541</v>
      </c>
      <c r="E1173" t="s">
        <v>3985</v>
      </c>
      <c r="F1173" t="s">
        <v>2540</v>
      </c>
      <c r="G1173" t="s">
        <v>6907</v>
      </c>
      <c r="H1173" t="s">
        <v>2475</v>
      </c>
      <c r="I1173" t="s">
        <v>2541</v>
      </c>
    </row>
    <row r="1174" spans="1:9">
      <c r="A1174" t="s">
        <v>5340</v>
      </c>
      <c r="B1174">
        <v>27301</v>
      </c>
      <c r="C1174" t="s">
        <v>3914</v>
      </c>
      <c r="D1174" t="s">
        <v>2543</v>
      </c>
      <c r="E1174" t="s">
        <v>3985</v>
      </c>
      <c r="F1174" t="s">
        <v>2542</v>
      </c>
      <c r="G1174" t="s">
        <v>6908</v>
      </c>
      <c r="H1174" t="s">
        <v>2475</v>
      </c>
      <c r="I1174" t="s">
        <v>2543</v>
      </c>
    </row>
    <row r="1175" spans="1:9">
      <c r="A1175" t="s">
        <v>5363</v>
      </c>
      <c r="B1175">
        <v>27321</v>
      </c>
      <c r="C1175" t="s">
        <v>3914</v>
      </c>
      <c r="D1175" t="s">
        <v>2545</v>
      </c>
      <c r="E1175" t="s">
        <v>3985</v>
      </c>
      <c r="F1175" t="s">
        <v>2544</v>
      </c>
      <c r="G1175" t="s">
        <v>6909</v>
      </c>
      <c r="H1175" t="s">
        <v>2475</v>
      </c>
      <c r="I1175" t="s">
        <v>2545</v>
      </c>
    </row>
    <row r="1176" spans="1:9">
      <c r="A1176" t="s">
        <v>5381</v>
      </c>
      <c r="B1176">
        <v>27322</v>
      </c>
      <c r="C1176" t="s">
        <v>3914</v>
      </c>
      <c r="D1176" t="s">
        <v>2547</v>
      </c>
      <c r="E1176" t="s">
        <v>3985</v>
      </c>
      <c r="F1176" t="s">
        <v>2546</v>
      </c>
      <c r="G1176" t="s">
        <v>6910</v>
      </c>
      <c r="H1176" t="s">
        <v>2475</v>
      </c>
      <c r="I1176" t="s">
        <v>2547</v>
      </c>
    </row>
    <row r="1177" spans="1:9">
      <c r="A1177" t="s">
        <v>5399</v>
      </c>
      <c r="B1177">
        <v>27341</v>
      </c>
      <c r="C1177" t="s">
        <v>3914</v>
      </c>
      <c r="D1177" t="s">
        <v>2549</v>
      </c>
      <c r="E1177" t="s">
        <v>3985</v>
      </c>
      <c r="F1177" t="s">
        <v>2548</v>
      </c>
      <c r="G1177" t="s">
        <v>6911</v>
      </c>
      <c r="H1177" t="s">
        <v>2475</v>
      </c>
      <c r="I1177" t="s">
        <v>2549</v>
      </c>
    </row>
    <row r="1178" spans="1:9">
      <c r="A1178" t="s">
        <v>5417</v>
      </c>
      <c r="B1178">
        <v>27361</v>
      </c>
      <c r="C1178" t="s">
        <v>3914</v>
      </c>
      <c r="D1178" t="s">
        <v>2551</v>
      </c>
      <c r="E1178" t="s">
        <v>3985</v>
      </c>
      <c r="F1178" t="s">
        <v>2550</v>
      </c>
      <c r="G1178" t="s">
        <v>6912</v>
      </c>
      <c r="H1178" t="s">
        <v>2475</v>
      </c>
      <c r="I1178" t="s">
        <v>2551</v>
      </c>
    </row>
    <row r="1179" spans="1:9">
      <c r="A1179" t="s">
        <v>5435</v>
      </c>
      <c r="B1179">
        <v>27362</v>
      </c>
      <c r="C1179" t="s">
        <v>3914</v>
      </c>
      <c r="D1179" t="s">
        <v>2553</v>
      </c>
      <c r="E1179" t="s">
        <v>3985</v>
      </c>
      <c r="F1179" t="s">
        <v>2552</v>
      </c>
      <c r="G1179" t="s">
        <v>6913</v>
      </c>
      <c r="H1179" t="s">
        <v>2475</v>
      </c>
      <c r="I1179" t="s">
        <v>2553</v>
      </c>
    </row>
    <row r="1180" spans="1:9">
      <c r="A1180" t="s">
        <v>5453</v>
      </c>
      <c r="B1180">
        <v>27366</v>
      </c>
      <c r="C1180" t="s">
        <v>3914</v>
      </c>
      <c r="D1180" t="s">
        <v>2555</v>
      </c>
      <c r="E1180" t="s">
        <v>3985</v>
      </c>
      <c r="F1180" t="s">
        <v>2554</v>
      </c>
      <c r="G1180" t="s">
        <v>6914</v>
      </c>
      <c r="H1180" t="s">
        <v>2475</v>
      </c>
      <c r="I1180" t="s">
        <v>2555</v>
      </c>
    </row>
    <row r="1181" spans="1:9">
      <c r="A1181" t="s">
        <v>5469</v>
      </c>
      <c r="B1181">
        <v>27381</v>
      </c>
      <c r="C1181" t="s">
        <v>3914</v>
      </c>
      <c r="D1181" t="s">
        <v>2557</v>
      </c>
      <c r="E1181" t="s">
        <v>3985</v>
      </c>
      <c r="F1181" t="s">
        <v>2556</v>
      </c>
      <c r="G1181" t="s">
        <v>6915</v>
      </c>
      <c r="H1181" t="s">
        <v>2475</v>
      </c>
      <c r="I1181" t="s">
        <v>2557</v>
      </c>
    </row>
    <row r="1182" spans="1:9">
      <c r="A1182" t="s">
        <v>5485</v>
      </c>
      <c r="B1182">
        <v>27382</v>
      </c>
      <c r="C1182" t="s">
        <v>3914</v>
      </c>
      <c r="D1182" t="s">
        <v>2559</v>
      </c>
      <c r="E1182" t="s">
        <v>3985</v>
      </c>
      <c r="F1182" t="s">
        <v>2558</v>
      </c>
      <c r="G1182" t="s">
        <v>6916</v>
      </c>
      <c r="H1182" t="s">
        <v>2475</v>
      </c>
      <c r="I1182" t="s">
        <v>2559</v>
      </c>
    </row>
    <row r="1183" spans="1:9">
      <c r="A1183" t="s">
        <v>5498</v>
      </c>
      <c r="B1183">
        <v>27383</v>
      </c>
      <c r="C1183" t="s">
        <v>3914</v>
      </c>
      <c r="D1183" t="s">
        <v>2561</v>
      </c>
      <c r="E1183" t="s">
        <v>3985</v>
      </c>
      <c r="F1183" t="s">
        <v>2560</v>
      </c>
      <c r="G1183" t="s">
        <v>6917</v>
      </c>
      <c r="H1183" t="s">
        <v>2475</v>
      </c>
      <c r="I1183" t="s">
        <v>2561</v>
      </c>
    </row>
    <row r="1184" spans="1:9">
      <c r="A1184" t="s">
        <v>3964</v>
      </c>
      <c r="B1184">
        <v>28000</v>
      </c>
      <c r="C1184" t="s">
        <v>3915</v>
      </c>
      <c r="D1184" t="s">
        <v>2563</v>
      </c>
      <c r="E1184" t="s">
        <v>3936</v>
      </c>
      <c r="F1184" t="s">
        <v>2562</v>
      </c>
      <c r="G1184" t="s">
        <v>6918</v>
      </c>
      <c r="H1184" t="s">
        <v>2563</v>
      </c>
    </row>
    <row r="1185" spans="1:9">
      <c r="A1185" t="s">
        <v>4013</v>
      </c>
      <c r="B1185">
        <v>28100</v>
      </c>
      <c r="C1185" t="s">
        <v>3915</v>
      </c>
      <c r="D1185" t="s">
        <v>2565</v>
      </c>
      <c r="E1185" t="s">
        <v>3985</v>
      </c>
      <c r="F1185" t="s">
        <v>2564</v>
      </c>
      <c r="G1185" t="s">
        <v>6919</v>
      </c>
      <c r="H1185" t="s">
        <v>2563</v>
      </c>
      <c r="I1185" t="s">
        <v>2565</v>
      </c>
    </row>
    <row r="1186" spans="1:9">
      <c r="A1186" t="s">
        <v>4061</v>
      </c>
      <c r="B1186">
        <v>28201</v>
      </c>
      <c r="C1186" t="s">
        <v>3915</v>
      </c>
      <c r="D1186" t="s">
        <v>2567</v>
      </c>
      <c r="E1186" t="s">
        <v>3985</v>
      </c>
      <c r="F1186" t="s">
        <v>2566</v>
      </c>
      <c r="G1186" t="s">
        <v>6920</v>
      </c>
      <c r="H1186" t="s">
        <v>2563</v>
      </c>
      <c r="I1186" t="s">
        <v>2567</v>
      </c>
    </row>
    <row r="1187" spans="1:9">
      <c r="A1187" t="s">
        <v>4109</v>
      </c>
      <c r="B1187">
        <v>28202</v>
      </c>
      <c r="C1187" t="s">
        <v>3915</v>
      </c>
      <c r="D1187" t="s">
        <v>2569</v>
      </c>
      <c r="E1187" t="s">
        <v>3985</v>
      </c>
      <c r="F1187" t="s">
        <v>2568</v>
      </c>
      <c r="G1187" t="s">
        <v>6921</v>
      </c>
      <c r="H1187" t="s">
        <v>2563</v>
      </c>
      <c r="I1187" t="s">
        <v>2569</v>
      </c>
    </row>
    <row r="1188" spans="1:9">
      <c r="A1188" t="s">
        <v>4157</v>
      </c>
      <c r="B1188">
        <v>28203</v>
      </c>
      <c r="C1188" t="s">
        <v>3915</v>
      </c>
      <c r="D1188" t="s">
        <v>2571</v>
      </c>
      <c r="E1188" t="s">
        <v>3985</v>
      </c>
      <c r="F1188" t="s">
        <v>2570</v>
      </c>
      <c r="G1188" t="s">
        <v>6922</v>
      </c>
      <c r="H1188" t="s">
        <v>2563</v>
      </c>
      <c r="I1188" t="s">
        <v>2571</v>
      </c>
    </row>
    <row r="1189" spans="1:9">
      <c r="A1189" t="s">
        <v>4205</v>
      </c>
      <c r="B1189">
        <v>28204</v>
      </c>
      <c r="C1189" t="s">
        <v>3915</v>
      </c>
      <c r="D1189" t="s">
        <v>2573</v>
      </c>
      <c r="E1189" t="s">
        <v>3985</v>
      </c>
      <c r="F1189" t="s">
        <v>2572</v>
      </c>
      <c r="G1189" t="s">
        <v>6923</v>
      </c>
      <c r="H1189" t="s">
        <v>2563</v>
      </c>
      <c r="I1189" t="s">
        <v>2573</v>
      </c>
    </row>
    <row r="1190" spans="1:9">
      <c r="A1190" t="s">
        <v>4253</v>
      </c>
      <c r="B1190">
        <v>28205</v>
      </c>
      <c r="C1190" t="s">
        <v>3915</v>
      </c>
      <c r="D1190" t="s">
        <v>2575</v>
      </c>
      <c r="E1190" t="s">
        <v>3985</v>
      </c>
      <c r="F1190" t="s">
        <v>2574</v>
      </c>
      <c r="G1190" t="s">
        <v>6924</v>
      </c>
      <c r="H1190" t="s">
        <v>2563</v>
      </c>
      <c r="I1190" t="s">
        <v>2575</v>
      </c>
    </row>
    <row r="1191" spans="1:9">
      <c r="A1191" t="s">
        <v>4301</v>
      </c>
      <c r="B1191">
        <v>28206</v>
      </c>
      <c r="C1191" t="s">
        <v>3915</v>
      </c>
      <c r="D1191" t="s">
        <v>2577</v>
      </c>
      <c r="E1191" t="s">
        <v>3985</v>
      </c>
      <c r="F1191" t="s">
        <v>2576</v>
      </c>
      <c r="G1191" t="s">
        <v>6925</v>
      </c>
      <c r="H1191" t="s">
        <v>2563</v>
      </c>
      <c r="I1191" t="s">
        <v>2577</v>
      </c>
    </row>
    <row r="1192" spans="1:9">
      <c r="A1192" t="s">
        <v>4349</v>
      </c>
      <c r="B1192">
        <v>28207</v>
      </c>
      <c r="C1192" t="s">
        <v>3915</v>
      </c>
      <c r="D1192" t="s">
        <v>2579</v>
      </c>
      <c r="E1192" t="s">
        <v>3985</v>
      </c>
      <c r="F1192" t="s">
        <v>2578</v>
      </c>
      <c r="G1192" t="s">
        <v>6926</v>
      </c>
      <c r="H1192" t="s">
        <v>2563</v>
      </c>
      <c r="I1192" t="s">
        <v>2579</v>
      </c>
    </row>
    <row r="1193" spans="1:9">
      <c r="A1193" t="s">
        <v>4397</v>
      </c>
      <c r="B1193">
        <v>28208</v>
      </c>
      <c r="C1193" t="s">
        <v>3915</v>
      </c>
      <c r="D1193" t="s">
        <v>2581</v>
      </c>
      <c r="E1193" t="s">
        <v>3985</v>
      </c>
      <c r="F1193" t="s">
        <v>2580</v>
      </c>
      <c r="G1193" t="s">
        <v>6927</v>
      </c>
      <c r="H1193" t="s">
        <v>2563</v>
      </c>
      <c r="I1193" t="s">
        <v>2581</v>
      </c>
    </row>
    <row r="1194" spans="1:9">
      <c r="A1194" t="s">
        <v>4445</v>
      </c>
      <c r="B1194">
        <v>28209</v>
      </c>
      <c r="C1194" t="s">
        <v>3915</v>
      </c>
      <c r="D1194" t="s">
        <v>2583</v>
      </c>
      <c r="E1194" t="s">
        <v>3985</v>
      </c>
      <c r="F1194" t="s">
        <v>2582</v>
      </c>
      <c r="G1194" t="s">
        <v>6928</v>
      </c>
      <c r="H1194" t="s">
        <v>2563</v>
      </c>
      <c r="I1194" t="s">
        <v>2583</v>
      </c>
    </row>
    <row r="1195" spans="1:9">
      <c r="A1195" t="s">
        <v>4493</v>
      </c>
      <c r="B1195">
        <v>28210</v>
      </c>
      <c r="C1195" t="s">
        <v>3915</v>
      </c>
      <c r="D1195" t="s">
        <v>2585</v>
      </c>
      <c r="E1195" t="s">
        <v>3985</v>
      </c>
      <c r="F1195" t="s">
        <v>2584</v>
      </c>
      <c r="G1195" t="s">
        <v>6929</v>
      </c>
      <c r="H1195" t="s">
        <v>2563</v>
      </c>
      <c r="I1195" t="s">
        <v>2585</v>
      </c>
    </row>
    <row r="1196" spans="1:9">
      <c r="A1196" t="s">
        <v>4541</v>
      </c>
      <c r="B1196">
        <v>28212</v>
      </c>
      <c r="C1196" t="s">
        <v>3915</v>
      </c>
      <c r="D1196" t="s">
        <v>2587</v>
      </c>
      <c r="E1196" t="s">
        <v>3985</v>
      </c>
      <c r="F1196" t="s">
        <v>2586</v>
      </c>
      <c r="G1196" t="s">
        <v>6930</v>
      </c>
      <c r="H1196" t="s">
        <v>2563</v>
      </c>
      <c r="I1196" t="s">
        <v>2587</v>
      </c>
    </row>
    <row r="1197" spans="1:9">
      <c r="A1197" t="s">
        <v>4589</v>
      </c>
      <c r="B1197">
        <v>28213</v>
      </c>
      <c r="C1197" t="s">
        <v>3915</v>
      </c>
      <c r="D1197" t="s">
        <v>2589</v>
      </c>
      <c r="E1197" t="s">
        <v>3985</v>
      </c>
      <c r="F1197" t="s">
        <v>2588</v>
      </c>
      <c r="G1197" t="s">
        <v>6931</v>
      </c>
      <c r="H1197" t="s">
        <v>2563</v>
      </c>
      <c r="I1197" t="s">
        <v>2589</v>
      </c>
    </row>
    <row r="1198" spans="1:9">
      <c r="A1198" t="s">
        <v>4637</v>
      </c>
      <c r="B1198">
        <v>28214</v>
      </c>
      <c r="C1198" t="s">
        <v>3915</v>
      </c>
      <c r="D1198" t="s">
        <v>2591</v>
      </c>
      <c r="E1198" t="s">
        <v>3985</v>
      </c>
      <c r="F1198" t="s">
        <v>2590</v>
      </c>
      <c r="G1198" t="s">
        <v>6932</v>
      </c>
      <c r="H1198" t="s">
        <v>2563</v>
      </c>
      <c r="I1198" t="s">
        <v>2591</v>
      </c>
    </row>
    <row r="1199" spans="1:9">
      <c r="A1199" t="s">
        <v>4685</v>
      </c>
      <c r="B1199">
        <v>28215</v>
      </c>
      <c r="C1199" t="s">
        <v>3915</v>
      </c>
      <c r="D1199" t="s">
        <v>2593</v>
      </c>
      <c r="E1199" t="s">
        <v>3985</v>
      </c>
      <c r="F1199" t="s">
        <v>2592</v>
      </c>
      <c r="G1199" t="s">
        <v>6933</v>
      </c>
      <c r="H1199" t="s">
        <v>2563</v>
      </c>
      <c r="I1199" t="s">
        <v>2593</v>
      </c>
    </row>
    <row r="1200" spans="1:9">
      <c r="A1200" t="s">
        <v>4732</v>
      </c>
      <c r="B1200">
        <v>28216</v>
      </c>
      <c r="C1200" t="s">
        <v>3915</v>
      </c>
      <c r="D1200" t="s">
        <v>2595</v>
      </c>
      <c r="E1200" t="s">
        <v>3985</v>
      </c>
      <c r="F1200" t="s">
        <v>2594</v>
      </c>
      <c r="G1200" t="s">
        <v>6934</v>
      </c>
      <c r="H1200" t="s">
        <v>2563</v>
      </c>
      <c r="I1200" t="s">
        <v>2595</v>
      </c>
    </row>
    <row r="1201" spans="1:9">
      <c r="A1201" t="s">
        <v>4779</v>
      </c>
      <c r="B1201">
        <v>28217</v>
      </c>
      <c r="C1201" t="s">
        <v>3915</v>
      </c>
      <c r="D1201" t="s">
        <v>2597</v>
      </c>
      <c r="E1201" t="s">
        <v>3985</v>
      </c>
      <c r="F1201" t="s">
        <v>2596</v>
      </c>
      <c r="G1201" t="s">
        <v>6935</v>
      </c>
      <c r="H1201" t="s">
        <v>2563</v>
      </c>
      <c r="I1201" t="s">
        <v>2597</v>
      </c>
    </row>
    <row r="1202" spans="1:9">
      <c r="A1202" t="s">
        <v>4825</v>
      </c>
      <c r="B1202">
        <v>28218</v>
      </c>
      <c r="C1202" t="s">
        <v>3915</v>
      </c>
      <c r="D1202" t="s">
        <v>2599</v>
      </c>
      <c r="E1202" t="s">
        <v>3985</v>
      </c>
      <c r="F1202" t="s">
        <v>2598</v>
      </c>
      <c r="G1202" t="s">
        <v>6936</v>
      </c>
      <c r="H1202" t="s">
        <v>2563</v>
      </c>
      <c r="I1202" t="s">
        <v>2599</v>
      </c>
    </row>
    <row r="1203" spans="1:9">
      <c r="A1203" t="s">
        <v>4870</v>
      </c>
      <c r="B1203">
        <v>28219</v>
      </c>
      <c r="C1203" t="s">
        <v>3915</v>
      </c>
      <c r="D1203" t="s">
        <v>2601</v>
      </c>
      <c r="E1203" t="s">
        <v>3985</v>
      </c>
      <c r="F1203" t="s">
        <v>2600</v>
      </c>
      <c r="G1203" t="s">
        <v>6937</v>
      </c>
      <c r="H1203" t="s">
        <v>2563</v>
      </c>
      <c r="I1203" t="s">
        <v>2601</v>
      </c>
    </row>
    <row r="1204" spans="1:9">
      <c r="A1204" t="s">
        <v>4912</v>
      </c>
      <c r="B1204">
        <v>28220</v>
      </c>
      <c r="C1204" t="s">
        <v>3915</v>
      </c>
      <c r="D1204" t="s">
        <v>2603</v>
      </c>
      <c r="E1204" t="s">
        <v>3985</v>
      </c>
      <c r="F1204" t="s">
        <v>2602</v>
      </c>
      <c r="G1204" t="s">
        <v>6938</v>
      </c>
      <c r="H1204" t="s">
        <v>2563</v>
      </c>
      <c r="I1204" t="s">
        <v>2603</v>
      </c>
    </row>
    <row r="1205" spans="1:9">
      <c r="A1205" t="s">
        <v>4951</v>
      </c>
      <c r="B1205">
        <v>28221</v>
      </c>
      <c r="C1205" t="s">
        <v>3915</v>
      </c>
      <c r="D1205" t="s">
        <v>2605</v>
      </c>
      <c r="E1205" t="s">
        <v>3985</v>
      </c>
      <c r="F1205" t="s">
        <v>2604</v>
      </c>
      <c r="G1205" t="s">
        <v>6939</v>
      </c>
      <c r="H1205" t="s">
        <v>2563</v>
      </c>
      <c r="I1205" t="s">
        <v>6940</v>
      </c>
    </row>
    <row r="1206" spans="1:9">
      <c r="A1206" t="s">
        <v>4988</v>
      </c>
      <c r="B1206">
        <v>28222</v>
      </c>
      <c r="C1206" t="s">
        <v>3915</v>
      </c>
      <c r="D1206" t="s">
        <v>2607</v>
      </c>
      <c r="E1206" t="s">
        <v>3985</v>
      </c>
      <c r="F1206" t="s">
        <v>2606</v>
      </c>
      <c r="G1206" t="s">
        <v>6941</v>
      </c>
      <c r="H1206" t="s">
        <v>2563</v>
      </c>
      <c r="I1206" t="s">
        <v>2607</v>
      </c>
    </row>
    <row r="1207" spans="1:9">
      <c r="A1207" t="s">
        <v>5024</v>
      </c>
      <c r="B1207">
        <v>28223</v>
      </c>
      <c r="C1207" t="s">
        <v>3915</v>
      </c>
      <c r="D1207" t="s">
        <v>2609</v>
      </c>
      <c r="E1207" t="s">
        <v>3985</v>
      </c>
      <c r="F1207" t="s">
        <v>2608</v>
      </c>
      <c r="G1207" t="s">
        <v>6942</v>
      </c>
      <c r="H1207" t="s">
        <v>2563</v>
      </c>
      <c r="I1207" t="s">
        <v>2609</v>
      </c>
    </row>
    <row r="1208" spans="1:9">
      <c r="A1208" t="s">
        <v>5060</v>
      </c>
      <c r="B1208">
        <v>28224</v>
      </c>
      <c r="C1208" t="s">
        <v>3915</v>
      </c>
      <c r="D1208" t="s">
        <v>2611</v>
      </c>
      <c r="E1208" t="s">
        <v>3985</v>
      </c>
      <c r="F1208" t="s">
        <v>2610</v>
      </c>
      <c r="G1208" t="s">
        <v>6943</v>
      </c>
      <c r="H1208" t="s">
        <v>2563</v>
      </c>
      <c r="I1208" t="s">
        <v>2611</v>
      </c>
    </row>
    <row r="1209" spans="1:9">
      <c r="A1209" t="s">
        <v>5095</v>
      </c>
      <c r="B1209">
        <v>28225</v>
      </c>
      <c r="C1209" t="s">
        <v>3915</v>
      </c>
      <c r="D1209" t="s">
        <v>2613</v>
      </c>
      <c r="E1209" t="s">
        <v>3985</v>
      </c>
      <c r="F1209" t="s">
        <v>2612</v>
      </c>
      <c r="G1209" t="s">
        <v>6944</v>
      </c>
      <c r="H1209" t="s">
        <v>2563</v>
      </c>
      <c r="I1209" t="s">
        <v>2613</v>
      </c>
    </row>
    <row r="1210" spans="1:9">
      <c r="A1210" t="s">
        <v>5127</v>
      </c>
      <c r="B1210">
        <v>28226</v>
      </c>
      <c r="C1210" t="s">
        <v>3915</v>
      </c>
      <c r="D1210" t="s">
        <v>2615</v>
      </c>
      <c r="E1210" t="s">
        <v>3985</v>
      </c>
      <c r="F1210" t="s">
        <v>2614</v>
      </c>
      <c r="G1210" t="s">
        <v>6945</v>
      </c>
      <c r="H1210" t="s">
        <v>2563</v>
      </c>
      <c r="I1210" t="s">
        <v>2615</v>
      </c>
    </row>
    <row r="1211" spans="1:9">
      <c r="A1211" t="s">
        <v>5158</v>
      </c>
      <c r="B1211">
        <v>28227</v>
      </c>
      <c r="C1211" t="s">
        <v>3915</v>
      </c>
      <c r="D1211" t="s">
        <v>2617</v>
      </c>
      <c r="E1211" t="s">
        <v>3985</v>
      </c>
      <c r="F1211" t="s">
        <v>2616</v>
      </c>
      <c r="G1211" t="s">
        <v>6946</v>
      </c>
      <c r="H1211" t="s">
        <v>2563</v>
      </c>
      <c r="I1211" t="s">
        <v>2617</v>
      </c>
    </row>
    <row r="1212" spans="1:9">
      <c r="A1212" t="s">
        <v>5187</v>
      </c>
      <c r="B1212">
        <v>28228</v>
      </c>
      <c r="C1212" t="s">
        <v>3915</v>
      </c>
      <c r="D1212" t="s">
        <v>2619</v>
      </c>
      <c r="E1212" t="s">
        <v>3985</v>
      </c>
      <c r="F1212" t="s">
        <v>2618</v>
      </c>
      <c r="G1212" t="s">
        <v>6947</v>
      </c>
      <c r="H1212" t="s">
        <v>2563</v>
      </c>
      <c r="I1212" t="s">
        <v>2619</v>
      </c>
    </row>
    <row r="1213" spans="1:9">
      <c r="A1213" t="s">
        <v>5215</v>
      </c>
      <c r="B1213">
        <v>28229</v>
      </c>
      <c r="C1213" t="s">
        <v>3915</v>
      </c>
      <c r="D1213" t="s">
        <v>2621</v>
      </c>
      <c r="E1213" t="s">
        <v>3985</v>
      </c>
      <c r="F1213" t="s">
        <v>2620</v>
      </c>
      <c r="G1213" t="s">
        <v>6948</v>
      </c>
      <c r="H1213" t="s">
        <v>2563</v>
      </c>
      <c r="I1213" t="s">
        <v>2621</v>
      </c>
    </row>
    <row r="1214" spans="1:9">
      <c r="A1214" t="s">
        <v>5242</v>
      </c>
      <c r="B1214">
        <v>28301</v>
      </c>
      <c r="C1214" t="s">
        <v>3915</v>
      </c>
      <c r="D1214" t="s">
        <v>2623</v>
      </c>
      <c r="E1214" t="s">
        <v>3985</v>
      </c>
      <c r="F1214" t="s">
        <v>2622</v>
      </c>
      <c r="G1214" t="s">
        <v>6949</v>
      </c>
      <c r="H1214" t="s">
        <v>2563</v>
      </c>
      <c r="I1214" t="s">
        <v>2623</v>
      </c>
    </row>
    <row r="1215" spans="1:9">
      <c r="A1215" t="s">
        <v>5268</v>
      </c>
      <c r="B1215">
        <v>28365</v>
      </c>
      <c r="C1215" t="s">
        <v>3915</v>
      </c>
      <c r="D1215" t="s">
        <v>2625</v>
      </c>
      <c r="E1215" t="s">
        <v>3985</v>
      </c>
      <c r="F1215" t="s">
        <v>2624</v>
      </c>
      <c r="G1215" t="s">
        <v>6950</v>
      </c>
      <c r="H1215" t="s">
        <v>2563</v>
      </c>
      <c r="I1215" t="s">
        <v>2625</v>
      </c>
    </row>
    <row r="1216" spans="1:9">
      <c r="A1216" t="s">
        <v>5293</v>
      </c>
      <c r="B1216">
        <v>28381</v>
      </c>
      <c r="C1216" t="s">
        <v>3915</v>
      </c>
      <c r="D1216" t="s">
        <v>2627</v>
      </c>
      <c r="E1216" t="s">
        <v>3985</v>
      </c>
      <c r="F1216" t="s">
        <v>2626</v>
      </c>
      <c r="G1216" t="s">
        <v>6951</v>
      </c>
      <c r="H1216" t="s">
        <v>2563</v>
      </c>
      <c r="I1216" t="s">
        <v>2627</v>
      </c>
    </row>
    <row r="1217" spans="1:9">
      <c r="A1217" t="s">
        <v>5318</v>
      </c>
      <c r="B1217">
        <v>28382</v>
      </c>
      <c r="C1217" t="s">
        <v>3915</v>
      </c>
      <c r="D1217" t="s">
        <v>2629</v>
      </c>
      <c r="E1217" t="s">
        <v>3985</v>
      </c>
      <c r="F1217" t="s">
        <v>2628</v>
      </c>
      <c r="G1217" t="s">
        <v>6952</v>
      </c>
      <c r="H1217" t="s">
        <v>2563</v>
      </c>
      <c r="I1217" t="s">
        <v>2629</v>
      </c>
    </row>
    <row r="1218" spans="1:9">
      <c r="A1218" t="s">
        <v>5341</v>
      </c>
      <c r="B1218">
        <v>28442</v>
      </c>
      <c r="C1218" t="s">
        <v>3915</v>
      </c>
      <c r="D1218" t="s">
        <v>2631</v>
      </c>
      <c r="E1218" t="s">
        <v>3985</v>
      </c>
      <c r="F1218" t="s">
        <v>2630</v>
      </c>
      <c r="G1218" t="s">
        <v>6953</v>
      </c>
      <c r="H1218" t="s">
        <v>2563</v>
      </c>
      <c r="I1218" t="s">
        <v>2631</v>
      </c>
    </row>
    <row r="1219" spans="1:9">
      <c r="A1219" t="s">
        <v>5364</v>
      </c>
      <c r="B1219">
        <v>28443</v>
      </c>
      <c r="C1219" t="s">
        <v>3915</v>
      </c>
      <c r="D1219" t="s">
        <v>2633</v>
      </c>
      <c r="E1219" t="s">
        <v>3985</v>
      </c>
      <c r="F1219" t="s">
        <v>2632</v>
      </c>
      <c r="G1219" t="s">
        <v>6954</v>
      </c>
      <c r="H1219" t="s">
        <v>2563</v>
      </c>
      <c r="I1219" t="s">
        <v>2633</v>
      </c>
    </row>
    <row r="1220" spans="1:9">
      <c r="A1220" t="s">
        <v>5382</v>
      </c>
      <c r="B1220">
        <v>28446</v>
      </c>
      <c r="C1220" t="s">
        <v>3915</v>
      </c>
      <c r="D1220" t="s">
        <v>2635</v>
      </c>
      <c r="E1220" t="s">
        <v>3985</v>
      </c>
      <c r="F1220" t="s">
        <v>2634</v>
      </c>
      <c r="G1220" t="s">
        <v>6955</v>
      </c>
      <c r="H1220" t="s">
        <v>2563</v>
      </c>
      <c r="I1220" t="s">
        <v>2635</v>
      </c>
    </row>
    <row r="1221" spans="1:9">
      <c r="A1221" t="s">
        <v>5400</v>
      </c>
      <c r="B1221">
        <v>28464</v>
      </c>
      <c r="C1221" t="s">
        <v>3915</v>
      </c>
      <c r="D1221" t="s">
        <v>2557</v>
      </c>
      <c r="E1221" t="s">
        <v>3985</v>
      </c>
      <c r="F1221" t="s">
        <v>2636</v>
      </c>
      <c r="G1221" t="s">
        <v>6956</v>
      </c>
      <c r="H1221" t="s">
        <v>2563</v>
      </c>
      <c r="I1221" t="s">
        <v>2557</v>
      </c>
    </row>
    <row r="1222" spans="1:9">
      <c r="A1222" t="s">
        <v>5418</v>
      </c>
      <c r="B1222">
        <v>28481</v>
      </c>
      <c r="C1222" t="s">
        <v>3915</v>
      </c>
      <c r="D1222" t="s">
        <v>2638</v>
      </c>
      <c r="E1222" t="s">
        <v>3985</v>
      </c>
      <c r="F1222" t="s">
        <v>2637</v>
      </c>
      <c r="G1222" t="s">
        <v>6957</v>
      </c>
      <c r="H1222" t="s">
        <v>2563</v>
      </c>
      <c r="I1222" t="s">
        <v>2638</v>
      </c>
    </row>
    <row r="1223" spans="1:9">
      <c r="A1223" t="s">
        <v>5436</v>
      </c>
      <c r="B1223">
        <v>28501</v>
      </c>
      <c r="C1223" t="s">
        <v>3915</v>
      </c>
      <c r="D1223" t="s">
        <v>2640</v>
      </c>
      <c r="E1223" t="s">
        <v>3985</v>
      </c>
      <c r="F1223" t="s">
        <v>2639</v>
      </c>
      <c r="G1223" t="s">
        <v>6958</v>
      </c>
      <c r="H1223" t="s">
        <v>2563</v>
      </c>
      <c r="I1223" t="s">
        <v>2640</v>
      </c>
    </row>
    <row r="1224" spans="1:9">
      <c r="A1224" t="s">
        <v>5454</v>
      </c>
      <c r="B1224">
        <v>28585</v>
      </c>
      <c r="C1224" t="s">
        <v>3915</v>
      </c>
      <c r="D1224" t="s">
        <v>2642</v>
      </c>
      <c r="E1224" t="s">
        <v>3985</v>
      </c>
      <c r="F1224" t="s">
        <v>2641</v>
      </c>
      <c r="G1224" t="s">
        <v>6959</v>
      </c>
      <c r="H1224" t="s">
        <v>2563</v>
      </c>
      <c r="I1224" t="s">
        <v>2642</v>
      </c>
    </row>
    <row r="1225" spans="1:9">
      <c r="A1225" t="s">
        <v>5470</v>
      </c>
      <c r="B1225">
        <v>28586</v>
      </c>
      <c r="C1225" t="s">
        <v>3915</v>
      </c>
      <c r="D1225" t="s">
        <v>2644</v>
      </c>
      <c r="E1225" t="s">
        <v>3985</v>
      </c>
      <c r="F1225" t="s">
        <v>2643</v>
      </c>
      <c r="G1225" t="s">
        <v>6960</v>
      </c>
      <c r="H1225" t="s">
        <v>2563</v>
      </c>
      <c r="I1225" t="s">
        <v>2644</v>
      </c>
    </row>
    <row r="1226" spans="1:9">
      <c r="A1226" t="s">
        <v>3965</v>
      </c>
      <c r="B1226">
        <v>29000</v>
      </c>
      <c r="C1226" t="s">
        <v>3916</v>
      </c>
      <c r="D1226" t="s">
        <v>2646</v>
      </c>
      <c r="E1226" t="s">
        <v>3936</v>
      </c>
      <c r="F1226" t="s">
        <v>2645</v>
      </c>
      <c r="G1226" t="s">
        <v>6961</v>
      </c>
      <c r="H1226" t="s">
        <v>2646</v>
      </c>
    </row>
    <row r="1227" spans="1:9">
      <c r="A1227" t="s">
        <v>4014</v>
      </c>
      <c r="B1227">
        <v>29201</v>
      </c>
      <c r="C1227" t="s">
        <v>3916</v>
      </c>
      <c r="D1227" t="s">
        <v>2648</v>
      </c>
      <c r="E1227" t="s">
        <v>3985</v>
      </c>
      <c r="F1227" t="s">
        <v>2647</v>
      </c>
      <c r="G1227" t="s">
        <v>6962</v>
      </c>
      <c r="H1227" t="s">
        <v>2646</v>
      </c>
      <c r="I1227" t="s">
        <v>2648</v>
      </c>
    </row>
    <row r="1228" spans="1:9">
      <c r="A1228" t="s">
        <v>4062</v>
      </c>
      <c r="B1228">
        <v>29202</v>
      </c>
      <c r="C1228" t="s">
        <v>3916</v>
      </c>
      <c r="D1228" t="s">
        <v>2650</v>
      </c>
      <c r="E1228" t="s">
        <v>3985</v>
      </c>
      <c r="F1228" t="s">
        <v>2649</v>
      </c>
      <c r="G1228" t="s">
        <v>6963</v>
      </c>
      <c r="H1228" t="s">
        <v>2646</v>
      </c>
      <c r="I1228" t="s">
        <v>2650</v>
      </c>
    </row>
    <row r="1229" spans="1:9">
      <c r="A1229" t="s">
        <v>4110</v>
      </c>
      <c r="B1229">
        <v>29203</v>
      </c>
      <c r="C1229" t="s">
        <v>3916</v>
      </c>
      <c r="D1229" t="s">
        <v>2652</v>
      </c>
      <c r="E1229" t="s">
        <v>3985</v>
      </c>
      <c r="F1229" t="s">
        <v>2651</v>
      </c>
      <c r="G1229" t="s">
        <v>6964</v>
      </c>
      <c r="H1229" t="s">
        <v>2646</v>
      </c>
      <c r="I1229" t="s">
        <v>2652</v>
      </c>
    </row>
    <row r="1230" spans="1:9">
      <c r="A1230" t="s">
        <v>4158</v>
      </c>
      <c r="B1230">
        <v>29204</v>
      </c>
      <c r="C1230" t="s">
        <v>3916</v>
      </c>
      <c r="D1230" t="s">
        <v>2654</v>
      </c>
      <c r="E1230" t="s">
        <v>3985</v>
      </c>
      <c r="F1230" t="s">
        <v>2653</v>
      </c>
      <c r="G1230" t="s">
        <v>6965</v>
      </c>
      <c r="H1230" t="s">
        <v>2646</v>
      </c>
      <c r="I1230" t="s">
        <v>2654</v>
      </c>
    </row>
    <row r="1231" spans="1:9">
      <c r="A1231" t="s">
        <v>4206</v>
      </c>
      <c r="B1231">
        <v>29205</v>
      </c>
      <c r="C1231" t="s">
        <v>3916</v>
      </c>
      <c r="D1231" t="s">
        <v>2656</v>
      </c>
      <c r="E1231" t="s">
        <v>3985</v>
      </c>
      <c r="F1231" t="s">
        <v>2655</v>
      </c>
      <c r="G1231" t="s">
        <v>6966</v>
      </c>
      <c r="H1231" t="s">
        <v>2646</v>
      </c>
      <c r="I1231" t="s">
        <v>2656</v>
      </c>
    </row>
    <row r="1232" spans="1:9">
      <c r="A1232" t="s">
        <v>4254</v>
      </c>
      <c r="B1232">
        <v>29206</v>
      </c>
      <c r="C1232" t="s">
        <v>3916</v>
      </c>
      <c r="D1232" t="s">
        <v>2658</v>
      </c>
      <c r="E1232" t="s">
        <v>3985</v>
      </c>
      <c r="F1232" t="s">
        <v>2657</v>
      </c>
      <c r="G1232" t="s">
        <v>6967</v>
      </c>
      <c r="H1232" t="s">
        <v>2646</v>
      </c>
      <c r="I1232" t="s">
        <v>2658</v>
      </c>
    </row>
    <row r="1233" spans="1:9">
      <c r="A1233" t="s">
        <v>4302</v>
      </c>
      <c r="B1233">
        <v>29207</v>
      </c>
      <c r="C1233" t="s">
        <v>3916</v>
      </c>
      <c r="D1233" t="s">
        <v>2660</v>
      </c>
      <c r="E1233" t="s">
        <v>3985</v>
      </c>
      <c r="F1233" t="s">
        <v>2659</v>
      </c>
      <c r="G1233" t="s">
        <v>6968</v>
      </c>
      <c r="H1233" t="s">
        <v>2646</v>
      </c>
      <c r="I1233" t="s">
        <v>2660</v>
      </c>
    </row>
    <row r="1234" spans="1:9">
      <c r="A1234" t="s">
        <v>4350</v>
      </c>
      <c r="B1234">
        <v>29208</v>
      </c>
      <c r="C1234" t="s">
        <v>3916</v>
      </c>
      <c r="D1234" t="s">
        <v>2662</v>
      </c>
      <c r="E1234" t="s">
        <v>3985</v>
      </c>
      <c r="F1234" t="s">
        <v>2661</v>
      </c>
      <c r="G1234" t="s">
        <v>6969</v>
      </c>
      <c r="H1234" t="s">
        <v>2646</v>
      </c>
      <c r="I1234" t="s">
        <v>2662</v>
      </c>
    </row>
    <row r="1235" spans="1:9">
      <c r="A1235" t="s">
        <v>4398</v>
      </c>
      <c r="B1235">
        <v>29209</v>
      </c>
      <c r="C1235" t="s">
        <v>3916</v>
      </c>
      <c r="D1235" t="s">
        <v>2664</v>
      </c>
      <c r="E1235" t="s">
        <v>3985</v>
      </c>
      <c r="F1235" t="s">
        <v>2663</v>
      </c>
      <c r="G1235" t="s">
        <v>6970</v>
      </c>
      <c r="H1235" t="s">
        <v>2646</v>
      </c>
      <c r="I1235" t="s">
        <v>2664</v>
      </c>
    </row>
    <row r="1236" spans="1:9">
      <c r="A1236" t="s">
        <v>4446</v>
      </c>
      <c r="B1236">
        <v>29210</v>
      </c>
      <c r="C1236" t="s">
        <v>3916</v>
      </c>
      <c r="D1236" t="s">
        <v>2666</v>
      </c>
      <c r="E1236" t="s">
        <v>3985</v>
      </c>
      <c r="F1236" t="s">
        <v>2665</v>
      </c>
      <c r="G1236" t="s">
        <v>6971</v>
      </c>
      <c r="H1236" t="s">
        <v>2646</v>
      </c>
      <c r="I1236" t="s">
        <v>2666</v>
      </c>
    </row>
    <row r="1237" spans="1:9">
      <c r="A1237" t="s">
        <v>4494</v>
      </c>
      <c r="B1237">
        <v>29211</v>
      </c>
      <c r="C1237" t="s">
        <v>3916</v>
      </c>
      <c r="D1237" t="s">
        <v>2668</v>
      </c>
      <c r="E1237" t="s">
        <v>3985</v>
      </c>
      <c r="F1237" t="s">
        <v>2667</v>
      </c>
      <c r="G1237" t="s">
        <v>6972</v>
      </c>
      <c r="H1237" t="s">
        <v>2646</v>
      </c>
      <c r="I1237" t="s">
        <v>2668</v>
      </c>
    </row>
    <row r="1238" spans="1:9">
      <c r="A1238" t="s">
        <v>4542</v>
      </c>
      <c r="B1238">
        <v>29212</v>
      </c>
      <c r="C1238" t="s">
        <v>3916</v>
      </c>
      <c r="D1238" t="s">
        <v>2670</v>
      </c>
      <c r="E1238" t="s">
        <v>3985</v>
      </c>
      <c r="F1238" t="s">
        <v>2669</v>
      </c>
      <c r="G1238" t="s">
        <v>6973</v>
      </c>
      <c r="H1238" t="s">
        <v>2646</v>
      </c>
      <c r="I1238" t="s">
        <v>2670</v>
      </c>
    </row>
    <row r="1239" spans="1:9">
      <c r="A1239" t="s">
        <v>4590</v>
      </c>
      <c r="B1239">
        <v>29322</v>
      </c>
      <c r="C1239" t="s">
        <v>3916</v>
      </c>
      <c r="D1239" t="s">
        <v>2672</v>
      </c>
      <c r="E1239" t="s">
        <v>3985</v>
      </c>
      <c r="F1239" t="s">
        <v>2671</v>
      </c>
      <c r="G1239" t="s">
        <v>6974</v>
      </c>
      <c r="H1239" t="s">
        <v>2646</v>
      </c>
      <c r="I1239" t="s">
        <v>2672</v>
      </c>
    </row>
    <row r="1240" spans="1:9">
      <c r="A1240" t="s">
        <v>4638</v>
      </c>
      <c r="B1240">
        <v>29342</v>
      </c>
      <c r="C1240" t="s">
        <v>3916</v>
      </c>
      <c r="D1240" t="s">
        <v>2674</v>
      </c>
      <c r="E1240" t="s">
        <v>3985</v>
      </c>
      <c r="F1240" t="s">
        <v>2673</v>
      </c>
      <c r="G1240" t="s">
        <v>6975</v>
      </c>
      <c r="H1240" t="s">
        <v>2646</v>
      </c>
      <c r="I1240" t="s">
        <v>2674</v>
      </c>
    </row>
    <row r="1241" spans="1:9">
      <c r="A1241" t="s">
        <v>4686</v>
      </c>
      <c r="B1241">
        <v>29343</v>
      </c>
      <c r="C1241" t="s">
        <v>3916</v>
      </c>
      <c r="D1241" t="s">
        <v>2676</v>
      </c>
      <c r="E1241" t="s">
        <v>3985</v>
      </c>
      <c r="F1241" t="s">
        <v>2675</v>
      </c>
      <c r="G1241" t="s">
        <v>6976</v>
      </c>
      <c r="H1241" t="s">
        <v>2646</v>
      </c>
      <c r="I1241" t="s">
        <v>2676</v>
      </c>
    </row>
    <row r="1242" spans="1:9">
      <c r="A1242" t="s">
        <v>4733</v>
      </c>
      <c r="B1242">
        <v>29344</v>
      </c>
      <c r="C1242" t="s">
        <v>3916</v>
      </c>
      <c r="D1242" t="s">
        <v>2678</v>
      </c>
      <c r="E1242" t="s">
        <v>3985</v>
      </c>
      <c r="F1242" t="s">
        <v>2677</v>
      </c>
      <c r="G1242" t="s">
        <v>6977</v>
      </c>
      <c r="H1242" t="s">
        <v>2646</v>
      </c>
      <c r="I1242" t="s">
        <v>2678</v>
      </c>
    </row>
    <row r="1243" spans="1:9">
      <c r="A1243" t="s">
        <v>4780</v>
      </c>
      <c r="B1243">
        <v>29345</v>
      </c>
      <c r="C1243" t="s">
        <v>3916</v>
      </c>
      <c r="D1243" t="s">
        <v>2680</v>
      </c>
      <c r="E1243" t="s">
        <v>3985</v>
      </c>
      <c r="F1243" t="s">
        <v>2679</v>
      </c>
      <c r="G1243" t="s">
        <v>6978</v>
      </c>
      <c r="H1243" t="s">
        <v>2646</v>
      </c>
      <c r="I1243" t="s">
        <v>2680</v>
      </c>
    </row>
    <row r="1244" spans="1:9">
      <c r="A1244" t="s">
        <v>4826</v>
      </c>
      <c r="B1244">
        <v>29361</v>
      </c>
      <c r="C1244" t="s">
        <v>3916</v>
      </c>
      <c r="D1244" t="s">
        <v>907</v>
      </c>
      <c r="E1244" t="s">
        <v>3985</v>
      </c>
      <c r="F1244" t="s">
        <v>2681</v>
      </c>
      <c r="G1244" t="s">
        <v>6979</v>
      </c>
      <c r="H1244" t="s">
        <v>2646</v>
      </c>
      <c r="I1244" t="s">
        <v>907</v>
      </c>
    </row>
    <row r="1245" spans="1:9">
      <c r="A1245" t="s">
        <v>4871</v>
      </c>
      <c r="B1245">
        <v>29362</v>
      </c>
      <c r="C1245" t="s">
        <v>3916</v>
      </c>
      <c r="D1245" t="s">
        <v>2683</v>
      </c>
      <c r="E1245" t="s">
        <v>3985</v>
      </c>
      <c r="F1245" t="s">
        <v>2682</v>
      </c>
      <c r="G1245" t="s">
        <v>6980</v>
      </c>
      <c r="H1245" t="s">
        <v>2646</v>
      </c>
      <c r="I1245" t="s">
        <v>2683</v>
      </c>
    </row>
    <row r="1246" spans="1:9">
      <c r="A1246" t="s">
        <v>4913</v>
      </c>
      <c r="B1246">
        <v>29363</v>
      </c>
      <c r="C1246" t="s">
        <v>3916</v>
      </c>
      <c r="D1246" t="s">
        <v>2685</v>
      </c>
      <c r="E1246" t="s">
        <v>3985</v>
      </c>
      <c r="F1246" t="s">
        <v>2684</v>
      </c>
      <c r="G1246" t="s">
        <v>6981</v>
      </c>
      <c r="H1246" t="s">
        <v>2646</v>
      </c>
      <c r="I1246" t="s">
        <v>2685</v>
      </c>
    </row>
    <row r="1247" spans="1:9">
      <c r="A1247" t="s">
        <v>4952</v>
      </c>
      <c r="B1247">
        <v>29385</v>
      </c>
      <c r="C1247" t="s">
        <v>3916</v>
      </c>
      <c r="D1247" t="s">
        <v>2687</v>
      </c>
      <c r="E1247" t="s">
        <v>3985</v>
      </c>
      <c r="F1247" t="s">
        <v>2686</v>
      </c>
      <c r="G1247" t="s">
        <v>6982</v>
      </c>
      <c r="H1247" t="s">
        <v>2646</v>
      </c>
      <c r="I1247" t="s">
        <v>2687</v>
      </c>
    </row>
    <row r="1248" spans="1:9">
      <c r="A1248" t="s">
        <v>4989</v>
      </c>
      <c r="B1248">
        <v>29386</v>
      </c>
      <c r="C1248" t="s">
        <v>3916</v>
      </c>
      <c r="D1248" t="s">
        <v>2689</v>
      </c>
      <c r="E1248" t="s">
        <v>3985</v>
      </c>
      <c r="F1248" t="s">
        <v>2688</v>
      </c>
      <c r="G1248" t="s">
        <v>6983</v>
      </c>
      <c r="H1248" t="s">
        <v>2646</v>
      </c>
      <c r="I1248" t="s">
        <v>2689</v>
      </c>
    </row>
    <row r="1249" spans="1:9">
      <c r="A1249" t="s">
        <v>5025</v>
      </c>
      <c r="B1249">
        <v>29401</v>
      </c>
      <c r="C1249" t="s">
        <v>3916</v>
      </c>
      <c r="D1249" t="s">
        <v>2691</v>
      </c>
      <c r="E1249" t="s">
        <v>3985</v>
      </c>
      <c r="F1249" t="s">
        <v>2690</v>
      </c>
      <c r="G1249" t="s">
        <v>6984</v>
      </c>
      <c r="H1249" t="s">
        <v>2646</v>
      </c>
      <c r="I1249" t="s">
        <v>2691</v>
      </c>
    </row>
    <row r="1250" spans="1:9">
      <c r="A1250" t="s">
        <v>5061</v>
      </c>
      <c r="B1250">
        <v>29402</v>
      </c>
      <c r="C1250" t="s">
        <v>3916</v>
      </c>
      <c r="D1250" t="s">
        <v>2693</v>
      </c>
      <c r="E1250" t="s">
        <v>3985</v>
      </c>
      <c r="F1250" t="s">
        <v>2692</v>
      </c>
      <c r="G1250" t="s">
        <v>6985</v>
      </c>
      <c r="H1250" t="s">
        <v>2646</v>
      </c>
      <c r="I1250" t="s">
        <v>2693</v>
      </c>
    </row>
    <row r="1251" spans="1:9">
      <c r="A1251" t="s">
        <v>5096</v>
      </c>
      <c r="B1251">
        <v>29424</v>
      </c>
      <c r="C1251" t="s">
        <v>3916</v>
      </c>
      <c r="D1251" t="s">
        <v>2695</v>
      </c>
      <c r="E1251" t="s">
        <v>3985</v>
      </c>
      <c r="F1251" t="s">
        <v>2694</v>
      </c>
      <c r="G1251" t="s">
        <v>6986</v>
      </c>
      <c r="H1251" t="s">
        <v>2646</v>
      </c>
      <c r="I1251" t="s">
        <v>2695</v>
      </c>
    </row>
    <row r="1252" spans="1:9">
      <c r="A1252" t="s">
        <v>5128</v>
      </c>
      <c r="B1252">
        <v>29425</v>
      </c>
      <c r="C1252" t="s">
        <v>3916</v>
      </c>
      <c r="D1252" t="s">
        <v>2697</v>
      </c>
      <c r="E1252" t="s">
        <v>3985</v>
      </c>
      <c r="F1252" t="s">
        <v>2696</v>
      </c>
      <c r="G1252" t="s">
        <v>6987</v>
      </c>
      <c r="H1252" t="s">
        <v>2646</v>
      </c>
      <c r="I1252" t="s">
        <v>2697</v>
      </c>
    </row>
    <row r="1253" spans="1:9">
      <c r="A1253" t="s">
        <v>5159</v>
      </c>
      <c r="B1253">
        <v>29426</v>
      </c>
      <c r="C1253" t="s">
        <v>3916</v>
      </c>
      <c r="D1253" t="s">
        <v>2699</v>
      </c>
      <c r="E1253" t="s">
        <v>3985</v>
      </c>
      <c r="F1253" t="s">
        <v>2698</v>
      </c>
      <c r="G1253" t="s">
        <v>6988</v>
      </c>
      <c r="H1253" t="s">
        <v>2646</v>
      </c>
      <c r="I1253" t="s">
        <v>2699</v>
      </c>
    </row>
    <row r="1254" spans="1:9">
      <c r="A1254" t="s">
        <v>5188</v>
      </c>
      <c r="B1254">
        <v>29427</v>
      </c>
      <c r="C1254" t="s">
        <v>3916</v>
      </c>
      <c r="D1254" t="s">
        <v>2701</v>
      </c>
      <c r="E1254" t="s">
        <v>3985</v>
      </c>
      <c r="F1254" t="s">
        <v>2700</v>
      </c>
      <c r="G1254" t="s">
        <v>6989</v>
      </c>
      <c r="H1254" t="s">
        <v>2646</v>
      </c>
      <c r="I1254" t="s">
        <v>2701</v>
      </c>
    </row>
    <row r="1255" spans="1:9">
      <c r="A1255" t="s">
        <v>5216</v>
      </c>
      <c r="B1255">
        <v>29441</v>
      </c>
      <c r="C1255" t="s">
        <v>3916</v>
      </c>
      <c r="D1255" t="s">
        <v>2703</v>
      </c>
      <c r="E1255" t="s">
        <v>3985</v>
      </c>
      <c r="F1255" t="s">
        <v>2702</v>
      </c>
      <c r="G1255" t="s">
        <v>6990</v>
      </c>
      <c r="H1255" t="s">
        <v>2646</v>
      </c>
      <c r="I1255" t="s">
        <v>2703</v>
      </c>
    </row>
    <row r="1256" spans="1:9">
      <c r="A1256" t="s">
        <v>5243</v>
      </c>
      <c r="B1256">
        <v>29442</v>
      </c>
      <c r="C1256" t="s">
        <v>3916</v>
      </c>
      <c r="D1256" t="s">
        <v>2705</v>
      </c>
      <c r="E1256" t="s">
        <v>3985</v>
      </c>
      <c r="F1256" t="s">
        <v>2704</v>
      </c>
      <c r="G1256" t="s">
        <v>6991</v>
      </c>
      <c r="H1256" t="s">
        <v>2646</v>
      </c>
      <c r="I1256" t="s">
        <v>2705</v>
      </c>
    </row>
    <row r="1257" spans="1:9">
      <c r="A1257" t="s">
        <v>5269</v>
      </c>
      <c r="B1257">
        <v>29443</v>
      </c>
      <c r="C1257" t="s">
        <v>3916</v>
      </c>
      <c r="D1257" t="s">
        <v>2707</v>
      </c>
      <c r="E1257" t="s">
        <v>3985</v>
      </c>
      <c r="F1257" t="s">
        <v>2706</v>
      </c>
      <c r="G1257" t="s">
        <v>6992</v>
      </c>
      <c r="H1257" t="s">
        <v>2646</v>
      </c>
      <c r="I1257" t="s">
        <v>2707</v>
      </c>
    </row>
    <row r="1258" spans="1:9">
      <c r="A1258" t="s">
        <v>5294</v>
      </c>
      <c r="B1258">
        <v>29444</v>
      </c>
      <c r="C1258" t="s">
        <v>3916</v>
      </c>
      <c r="D1258" t="s">
        <v>2709</v>
      </c>
      <c r="E1258" t="s">
        <v>3985</v>
      </c>
      <c r="F1258" t="s">
        <v>2708</v>
      </c>
      <c r="G1258" t="s">
        <v>6993</v>
      </c>
      <c r="H1258" t="s">
        <v>2646</v>
      </c>
      <c r="I1258" t="s">
        <v>2709</v>
      </c>
    </row>
    <row r="1259" spans="1:9">
      <c r="A1259" t="s">
        <v>5319</v>
      </c>
      <c r="B1259">
        <v>29446</v>
      </c>
      <c r="C1259" t="s">
        <v>3916</v>
      </c>
      <c r="D1259" t="s">
        <v>2711</v>
      </c>
      <c r="E1259" t="s">
        <v>3985</v>
      </c>
      <c r="F1259" t="s">
        <v>2710</v>
      </c>
      <c r="G1259" t="s">
        <v>6994</v>
      </c>
      <c r="H1259" t="s">
        <v>2646</v>
      </c>
      <c r="I1259" t="s">
        <v>2711</v>
      </c>
    </row>
    <row r="1260" spans="1:9">
      <c r="A1260" t="s">
        <v>5342</v>
      </c>
      <c r="B1260">
        <v>29447</v>
      </c>
      <c r="C1260" t="s">
        <v>3916</v>
      </c>
      <c r="D1260" t="s">
        <v>2713</v>
      </c>
      <c r="E1260" t="s">
        <v>3985</v>
      </c>
      <c r="F1260" t="s">
        <v>2712</v>
      </c>
      <c r="G1260" t="s">
        <v>6995</v>
      </c>
      <c r="H1260" t="s">
        <v>2646</v>
      </c>
      <c r="I1260" t="s">
        <v>2713</v>
      </c>
    </row>
    <row r="1261" spans="1:9">
      <c r="A1261" t="s">
        <v>5365</v>
      </c>
      <c r="B1261">
        <v>29449</v>
      </c>
      <c r="C1261" t="s">
        <v>3916</v>
      </c>
      <c r="D1261" t="s">
        <v>2715</v>
      </c>
      <c r="E1261" t="s">
        <v>3985</v>
      </c>
      <c r="F1261" t="s">
        <v>2714</v>
      </c>
      <c r="G1261" t="s">
        <v>6996</v>
      </c>
      <c r="H1261" t="s">
        <v>2646</v>
      </c>
      <c r="I1261" t="s">
        <v>2715</v>
      </c>
    </row>
    <row r="1262" spans="1:9">
      <c r="A1262" t="s">
        <v>5383</v>
      </c>
      <c r="B1262">
        <v>29450</v>
      </c>
      <c r="C1262" t="s">
        <v>3916</v>
      </c>
      <c r="D1262" t="s">
        <v>2717</v>
      </c>
      <c r="E1262" t="s">
        <v>3985</v>
      </c>
      <c r="F1262" t="s">
        <v>2716</v>
      </c>
      <c r="G1262" t="s">
        <v>6997</v>
      </c>
      <c r="H1262" t="s">
        <v>2646</v>
      </c>
      <c r="I1262" t="s">
        <v>2717</v>
      </c>
    </row>
    <row r="1263" spans="1:9">
      <c r="A1263" t="s">
        <v>5401</v>
      </c>
      <c r="B1263">
        <v>29451</v>
      </c>
      <c r="C1263" t="s">
        <v>3916</v>
      </c>
      <c r="D1263" t="s">
        <v>2719</v>
      </c>
      <c r="E1263" t="s">
        <v>3985</v>
      </c>
      <c r="F1263" t="s">
        <v>2718</v>
      </c>
      <c r="G1263" t="s">
        <v>6998</v>
      </c>
      <c r="H1263" t="s">
        <v>2646</v>
      </c>
      <c r="I1263" t="s">
        <v>2719</v>
      </c>
    </row>
    <row r="1264" spans="1:9">
      <c r="A1264" t="s">
        <v>5419</v>
      </c>
      <c r="B1264">
        <v>29452</v>
      </c>
      <c r="C1264" t="s">
        <v>3916</v>
      </c>
      <c r="D1264" t="s">
        <v>1948</v>
      </c>
      <c r="E1264" t="s">
        <v>3985</v>
      </c>
      <c r="F1264" t="s">
        <v>2720</v>
      </c>
      <c r="G1264" t="s">
        <v>6999</v>
      </c>
      <c r="H1264" t="s">
        <v>2646</v>
      </c>
      <c r="I1264" t="s">
        <v>1948</v>
      </c>
    </row>
    <row r="1265" spans="1:9">
      <c r="A1265" t="s">
        <v>5437</v>
      </c>
      <c r="B1265">
        <v>29453</v>
      </c>
      <c r="C1265" t="s">
        <v>3916</v>
      </c>
      <c r="D1265" t="s">
        <v>2722</v>
      </c>
      <c r="E1265" t="s">
        <v>3985</v>
      </c>
      <c r="F1265" t="s">
        <v>2721</v>
      </c>
      <c r="G1265" t="s">
        <v>7000</v>
      </c>
      <c r="H1265" t="s">
        <v>2646</v>
      </c>
      <c r="I1265" t="s">
        <v>2722</v>
      </c>
    </row>
    <row r="1266" spans="1:9">
      <c r="A1266" t="s">
        <v>3966</v>
      </c>
      <c r="B1266">
        <v>30000</v>
      </c>
      <c r="C1266" t="s">
        <v>3917</v>
      </c>
      <c r="D1266" t="s">
        <v>2724</v>
      </c>
      <c r="E1266" t="s">
        <v>3936</v>
      </c>
      <c r="F1266" t="s">
        <v>2723</v>
      </c>
      <c r="G1266" t="s">
        <v>7001</v>
      </c>
      <c r="H1266" t="s">
        <v>2724</v>
      </c>
    </row>
    <row r="1267" spans="1:9">
      <c r="A1267" t="s">
        <v>4015</v>
      </c>
      <c r="B1267">
        <v>30201</v>
      </c>
      <c r="C1267" t="s">
        <v>3917</v>
      </c>
      <c r="D1267" t="s">
        <v>2726</v>
      </c>
      <c r="E1267" t="s">
        <v>3985</v>
      </c>
      <c r="F1267" t="s">
        <v>2725</v>
      </c>
      <c r="G1267" t="s">
        <v>7002</v>
      </c>
      <c r="H1267" t="s">
        <v>2724</v>
      </c>
      <c r="I1267" t="s">
        <v>2726</v>
      </c>
    </row>
    <row r="1268" spans="1:9">
      <c r="A1268" t="s">
        <v>4063</v>
      </c>
      <c r="B1268">
        <v>30202</v>
      </c>
      <c r="C1268" t="s">
        <v>3917</v>
      </c>
      <c r="D1268" t="s">
        <v>2728</v>
      </c>
      <c r="E1268" t="s">
        <v>3985</v>
      </c>
      <c r="F1268" t="s">
        <v>2727</v>
      </c>
      <c r="G1268" t="s">
        <v>7003</v>
      </c>
      <c r="H1268" t="s">
        <v>2724</v>
      </c>
      <c r="I1268" t="s">
        <v>2728</v>
      </c>
    </row>
    <row r="1269" spans="1:9">
      <c r="A1269" t="s">
        <v>4111</v>
      </c>
      <c r="B1269">
        <v>30203</v>
      </c>
      <c r="C1269" t="s">
        <v>3917</v>
      </c>
      <c r="D1269" t="s">
        <v>2730</v>
      </c>
      <c r="E1269" t="s">
        <v>3985</v>
      </c>
      <c r="F1269" t="s">
        <v>2729</v>
      </c>
      <c r="G1269" t="s">
        <v>7004</v>
      </c>
      <c r="H1269" t="s">
        <v>2724</v>
      </c>
      <c r="I1269" t="s">
        <v>2730</v>
      </c>
    </row>
    <row r="1270" spans="1:9">
      <c r="A1270" t="s">
        <v>4159</v>
      </c>
      <c r="B1270">
        <v>30204</v>
      </c>
      <c r="C1270" t="s">
        <v>3917</v>
      </c>
      <c r="D1270" t="s">
        <v>2732</v>
      </c>
      <c r="E1270" t="s">
        <v>3985</v>
      </c>
      <c r="F1270" t="s">
        <v>2731</v>
      </c>
      <c r="G1270" t="s">
        <v>7005</v>
      </c>
      <c r="H1270" t="s">
        <v>2724</v>
      </c>
      <c r="I1270" t="s">
        <v>2732</v>
      </c>
    </row>
    <row r="1271" spans="1:9">
      <c r="A1271" t="s">
        <v>4207</v>
      </c>
      <c r="B1271">
        <v>30205</v>
      </c>
      <c r="C1271" t="s">
        <v>3917</v>
      </c>
      <c r="D1271" t="s">
        <v>2734</v>
      </c>
      <c r="E1271" t="s">
        <v>3985</v>
      </c>
      <c r="F1271" t="s">
        <v>2733</v>
      </c>
      <c r="G1271" t="s">
        <v>7006</v>
      </c>
      <c r="H1271" t="s">
        <v>2724</v>
      </c>
      <c r="I1271" t="s">
        <v>2734</v>
      </c>
    </row>
    <row r="1272" spans="1:9">
      <c r="A1272" t="s">
        <v>4255</v>
      </c>
      <c r="B1272">
        <v>30206</v>
      </c>
      <c r="C1272" t="s">
        <v>3917</v>
      </c>
      <c r="D1272" t="s">
        <v>2736</v>
      </c>
      <c r="E1272" t="s">
        <v>3985</v>
      </c>
      <c r="F1272" t="s">
        <v>2735</v>
      </c>
      <c r="G1272" t="s">
        <v>7007</v>
      </c>
      <c r="H1272" t="s">
        <v>2724</v>
      </c>
      <c r="I1272" t="s">
        <v>2736</v>
      </c>
    </row>
    <row r="1273" spans="1:9">
      <c r="A1273" t="s">
        <v>4303</v>
      </c>
      <c r="B1273">
        <v>30207</v>
      </c>
      <c r="C1273" t="s">
        <v>3917</v>
      </c>
      <c r="D1273" t="s">
        <v>2738</v>
      </c>
      <c r="E1273" t="s">
        <v>3985</v>
      </c>
      <c r="F1273" t="s">
        <v>2737</v>
      </c>
      <c r="G1273" t="s">
        <v>7008</v>
      </c>
      <c r="H1273" t="s">
        <v>2724</v>
      </c>
      <c r="I1273" t="s">
        <v>2738</v>
      </c>
    </row>
    <row r="1274" spans="1:9">
      <c r="A1274" t="s">
        <v>4351</v>
      </c>
      <c r="B1274">
        <v>30208</v>
      </c>
      <c r="C1274" t="s">
        <v>3917</v>
      </c>
      <c r="D1274" t="s">
        <v>2740</v>
      </c>
      <c r="E1274" t="s">
        <v>3985</v>
      </c>
      <c r="F1274" t="s">
        <v>2739</v>
      </c>
      <c r="G1274" t="s">
        <v>7009</v>
      </c>
      <c r="H1274" t="s">
        <v>2724</v>
      </c>
      <c r="I1274" t="s">
        <v>2740</v>
      </c>
    </row>
    <row r="1275" spans="1:9">
      <c r="A1275" t="s">
        <v>4399</v>
      </c>
      <c r="B1275">
        <v>30209</v>
      </c>
      <c r="C1275" t="s">
        <v>3917</v>
      </c>
      <c r="D1275" t="s">
        <v>2742</v>
      </c>
      <c r="E1275" t="s">
        <v>3985</v>
      </c>
      <c r="F1275" t="s">
        <v>2741</v>
      </c>
      <c r="G1275" t="s">
        <v>7010</v>
      </c>
      <c r="H1275" t="s">
        <v>2724</v>
      </c>
      <c r="I1275" t="s">
        <v>2742</v>
      </c>
    </row>
    <row r="1276" spans="1:9">
      <c r="A1276" t="s">
        <v>4447</v>
      </c>
      <c r="B1276">
        <v>30304</v>
      </c>
      <c r="C1276" t="s">
        <v>3917</v>
      </c>
      <c r="D1276" t="s">
        <v>2744</v>
      </c>
      <c r="E1276" t="s">
        <v>3985</v>
      </c>
      <c r="F1276" t="s">
        <v>2743</v>
      </c>
      <c r="G1276" t="s">
        <v>7011</v>
      </c>
      <c r="H1276" t="s">
        <v>2724</v>
      </c>
      <c r="I1276" t="s">
        <v>2744</v>
      </c>
    </row>
    <row r="1277" spans="1:9">
      <c r="A1277" t="s">
        <v>4495</v>
      </c>
      <c r="B1277">
        <v>30341</v>
      </c>
      <c r="C1277" t="s">
        <v>3917</v>
      </c>
      <c r="D1277" t="s">
        <v>2746</v>
      </c>
      <c r="E1277" t="s">
        <v>3985</v>
      </c>
      <c r="F1277" t="s">
        <v>2745</v>
      </c>
      <c r="G1277" t="s">
        <v>7012</v>
      </c>
      <c r="H1277" t="s">
        <v>2724</v>
      </c>
      <c r="I1277" t="s">
        <v>2746</v>
      </c>
    </row>
    <row r="1278" spans="1:9">
      <c r="A1278" t="s">
        <v>4543</v>
      </c>
      <c r="B1278">
        <v>30343</v>
      </c>
      <c r="C1278" t="s">
        <v>3917</v>
      </c>
      <c r="D1278" t="s">
        <v>2748</v>
      </c>
      <c r="E1278" t="s">
        <v>3985</v>
      </c>
      <c r="F1278" t="s">
        <v>2747</v>
      </c>
      <c r="G1278" t="s">
        <v>7013</v>
      </c>
      <c r="H1278" t="s">
        <v>2724</v>
      </c>
      <c r="I1278" t="s">
        <v>2748</v>
      </c>
    </row>
    <row r="1279" spans="1:9">
      <c r="A1279" t="s">
        <v>4591</v>
      </c>
      <c r="B1279">
        <v>30344</v>
      </c>
      <c r="C1279" t="s">
        <v>3917</v>
      </c>
      <c r="D1279" t="s">
        <v>2750</v>
      </c>
      <c r="E1279" t="s">
        <v>3985</v>
      </c>
      <c r="F1279" t="s">
        <v>2749</v>
      </c>
      <c r="G1279" t="s">
        <v>7014</v>
      </c>
      <c r="H1279" t="s">
        <v>2724</v>
      </c>
      <c r="I1279" t="s">
        <v>2750</v>
      </c>
    </row>
    <row r="1280" spans="1:9">
      <c r="A1280" t="s">
        <v>4639</v>
      </c>
      <c r="B1280">
        <v>30361</v>
      </c>
      <c r="C1280" t="s">
        <v>3917</v>
      </c>
      <c r="D1280" t="s">
        <v>2752</v>
      </c>
      <c r="E1280" t="s">
        <v>3985</v>
      </c>
      <c r="F1280" t="s">
        <v>2751</v>
      </c>
      <c r="G1280" t="s">
        <v>7015</v>
      </c>
      <c r="H1280" t="s">
        <v>2724</v>
      </c>
      <c r="I1280" t="s">
        <v>2752</v>
      </c>
    </row>
    <row r="1281" spans="1:9">
      <c r="A1281" t="s">
        <v>4687</v>
      </c>
      <c r="B1281">
        <v>30362</v>
      </c>
      <c r="C1281" t="s">
        <v>3917</v>
      </c>
      <c r="D1281" t="s">
        <v>2754</v>
      </c>
      <c r="E1281" t="s">
        <v>3985</v>
      </c>
      <c r="F1281" t="s">
        <v>2753</v>
      </c>
      <c r="G1281" t="s">
        <v>7016</v>
      </c>
      <c r="H1281" t="s">
        <v>2724</v>
      </c>
      <c r="I1281" t="s">
        <v>2754</v>
      </c>
    </row>
    <row r="1282" spans="1:9">
      <c r="A1282" t="s">
        <v>4734</v>
      </c>
      <c r="B1282">
        <v>30366</v>
      </c>
      <c r="C1282" t="s">
        <v>3917</v>
      </c>
      <c r="D1282" t="s">
        <v>2756</v>
      </c>
      <c r="E1282" t="s">
        <v>3985</v>
      </c>
      <c r="F1282" t="s">
        <v>2755</v>
      </c>
      <c r="G1282" t="s">
        <v>7017</v>
      </c>
      <c r="H1282" t="s">
        <v>2724</v>
      </c>
      <c r="I1282" t="s">
        <v>2756</v>
      </c>
    </row>
    <row r="1283" spans="1:9">
      <c r="A1283" t="s">
        <v>4781</v>
      </c>
      <c r="B1283">
        <v>30381</v>
      </c>
      <c r="C1283" t="s">
        <v>3917</v>
      </c>
      <c r="D1283" t="s">
        <v>1843</v>
      </c>
      <c r="E1283" t="s">
        <v>3985</v>
      </c>
      <c r="F1283" t="s">
        <v>2757</v>
      </c>
      <c r="G1283" t="s">
        <v>7018</v>
      </c>
      <c r="H1283" t="s">
        <v>2724</v>
      </c>
      <c r="I1283" t="s">
        <v>1843</v>
      </c>
    </row>
    <row r="1284" spans="1:9">
      <c r="A1284" t="s">
        <v>4827</v>
      </c>
      <c r="B1284">
        <v>30382</v>
      </c>
      <c r="C1284" t="s">
        <v>3917</v>
      </c>
      <c r="D1284" t="s">
        <v>503</v>
      </c>
      <c r="E1284" t="s">
        <v>3985</v>
      </c>
      <c r="F1284" t="s">
        <v>2758</v>
      </c>
      <c r="G1284" t="s">
        <v>7019</v>
      </c>
      <c r="H1284" t="s">
        <v>2724</v>
      </c>
      <c r="I1284" t="s">
        <v>503</v>
      </c>
    </row>
    <row r="1285" spans="1:9">
      <c r="A1285" t="s">
        <v>4872</v>
      </c>
      <c r="B1285">
        <v>30383</v>
      </c>
      <c r="C1285" t="s">
        <v>3917</v>
      </c>
      <c r="D1285" t="s">
        <v>2760</v>
      </c>
      <c r="E1285" t="s">
        <v>3985</v>
      </c>
      <c r="F1285" t="s">
        <v>2759</v>
      </c>
      <c r="G1285" t="s">
        <v>7020</v>
      </c>
      <c r="H1285" t="s">
        <v>2724</v>
      </c>
      <c r="I1285" t="s">
        <v>2760</v>
      </c>
    </row>
    <row r="1286" spans="1:9">
      <c r="A1286" t="s">
        <v>4914</v>
      </c>
      <c r="B1286">
        <v>30390</v>
      </c>
      <c r="C1286" t="s">
        <v>3917</v>
      </c>
      <c r="D1286" t="s">
        <v>2762</v>
      </c>
      <c r="E1286" t="s">
        <v>3985</v>
      </c>
      <c r="F1286" t="s">
        <v>2761</v>
      </c>
      <c r="G1286" t="s">
        <v>7021</v>
      </c>
      <c r="H1286" t="s">
        <v>2724</v>
      </c>
      <c r="I1286" t="s">
        <v>2762</v>
      </c>
    </row>
    <row r="1287" spans="1:9">
      <c r="A1287" t="s">
        <v>4953</v>
      </c>
      <c r="B1287">
        <v>30391</v>
      </c>
      <c r="C1287" t="s">
        <v>3917</v>
      </c>
      <c r="D1287" t="s">
        <v>2764</v>
      </c>
      <c r="E1287" t="s">
        <v>3985</v>
      </c>
      <c r="F1287" t="s">
        <v>2763</v>
      </c>
      <c r="G1287" t="s">
        <v>7022</v>
      </c>
      <c r="H1287" t="s">
        <v>2724</v>
      </c>
      <c r="I1287" t="s">
        <v>2764</v>
      </c>
    </row>
    <row r="1288" spans="1:9">
      <c r="A1288" t="s">
        <v>4990</v>
      </c>
      <c r="B1288">
        <v>30392</v>
      </c>
      <c r="C1288" t="s">
        <v>3917</v>
      </c>
      <c r="D1288" t="s">
        <v>2766</v>
      </c>
      <c r="E1288" t="s">
        <v>3985</v>
      </c>
      <c r="F1288" t="s">
        <v>2765</v>
      </c>
      <c r="G1288" t="s">
        <v>7023</v>
      </c>
      <c r="H1288" t="s">
        <v>2724</v>
      </c>
      <c r="I1288" t="s">
        <v>2766</v>
      </c>
    </row>
    <row r="1289" spans="1:9">
      <c r="A1289" t="s">
        <v>5026</v>
      </c>
      <c r="B1289">
        <v>30401</v>
      </c>
      <c r="C1289" t="s">
        <v>3917</v>
      </c>
      <c r="D1289" t="s">
        <v>2768</v>
      </c>
      <c r="E1289" t="s">
        <v>3985</v>
      </c>
      <c r="F1289" t="s">
        <v>2767</v>
      </c>
      <c r="G1289" t="s">
        <v>7024</v>
      </c>
      <c r="H1289" t="s">
        <v>2724</v>
      </c>
      <c r="I1289" t="s">
        <v>2768</v>
      </c>
    </row>
    <row r="1290" spans="1:9">
      <c r="A1290" t="s">
        <v>5062</v>
      </c>
      <c r="B1290">
        <v>30404</v>
      </c>
      <c r="C1290" t="s">
        <v>3917</v>
      </c>
      <c r="D1290" t="s">
        <v>2770</v>
      </c>
      <c r="E1290" t="s">
        <v>3985</v>
      </c>
      <c r="F1290" t="s">
        <v>2769</v>
      </c>
      <c r="G1290" t="s">
        <v>7025</v>
      </c>
      <c r="H1290" t="s">
        <v>2724</v>
      </c>
      <c r="I1290" t="s">
        <v>2770</v>
      </c>
    </row>
    <row r="1291" spans="1:9">
      <c r="A1291" t="s">
        <v>5097</v>
      </c>
      <c r="B1291">
        <v>30406</v>
      </c>
      <c r="C1291" t="s">
        <v>3917</v>
      </c>
      <c r="D1291" t="s">
        <v>2772</v>
      </c>
      <c r="E1291" t="s">
        <v>3985</v>
      </c>
      <c r="F1291" t="s">
        <v>2771</v>
      </c>
      <c r="G1291" t="s">
        <v>7026</v>
      </c>
      <c r="H1291" t="s">
        <v>2724</v>
      </c>
      <c r="I1291" t="s">
        <v>2772</v>
      </c>
    </row>
    <row r="1292" spans="1:9">
      <c r="A1292" t="s">
        <v>5129</v>
      </c>
      <c r="B1292">
        <v>30421</v>
      </c>
      <c r="C1292" t="s">
        <v>3917</v>
      </c>
      <c r="D1292" t="s">
        <v>2774</v>
      </c>
      <c r="E1292" t="s">
        <v>3985</v>
      </c>
      <c r="F1292" t="s">
        <v>2773</v>
      </c>
      <c r="G1292" t="s">
        <v>7027</v>
      </c>
      <c r="H1292" t="s">
        <v>2724</v>
      </c>
      <c r="I1292" t="s">
        <v>2774</v>
      </c>
    </row>
    <row r="1293" spans="1:9">
      <c r="A1293" t="s">
        <v>5160</v>
      </c>
      <c r="B1293">
        <v>30422</v>
      </c>
      <c r="C1293" t="s">
        <v>3917</v>
      </c>
      <c r="D1293" t="s">
        <v>2776</v>
      </c>
      <c r="E1293" t="s">
        <v>3985</v>
      </c>
      <c r="F1293" t="s">
        <v>2775</v>
      </c>
      <c r="G1293" t="s">
        <v>7028</v>
      </c>
      <c r="H1293" t="s">
        <v>2724</v>
      </c>
      <c r="I1293" t="s">
        <v>2776</v>
      </c>
    </row>
    <row r="1294" spans="1:9">
      <c r="A1294" t="s">
        <v>5189</v>
      </c>
      <c r="B1294">
        <v>30424</v>
      </c>
      <c r="C1294" t="s">
        <v>3917</v>
      </c>
      <c r="D1294" t="s">
        <v>2778</v>
      </c>
      <c r="E1294" t="s">
        <v>3985</v>
      </c>
      <c r="F1294" t="s">
        <v>2777</v>
      </c>
      <c r="G1294" t="s">
        <v>7029</v>
      </c>
      <c r="H1294" t="s">
        <v>2724</v>
      </c>
      <c r="I1294" t="s">
        <v>2778</v>
      </c>
    </row>
    <row r="1295" spans="1:9">
      <c r="A1295" t="s">
        <v>5217</v>
      </c>
      <c r="B1295">
        <v>30427</v>
      </c>
      <c r="C1295" t="s">
        <v>3917</v>
      </c>
      <c r="D1295" t="s">
        <v>2780</v>
      </c>
      <c r="E1295" t="s">
        <v>3985</v>
      </c>
      <c r="F1295" t="s">
        <v>2779</v>
      </c>
      <c r="G1295" t="s">
        <v>7030</v>
      </c>
      <c r="H1295" t="s">
        <v>2724</v>
      </c>
      <c r="I1295" t="s">
        <v>2780</v>
      </c>
    </row>
    <row r="1296" spans="1:9">
      <c r="A1296" t="s">
        <v>5244</v>
      </c>
      <c r="B1296">
        <v>30428</v>
      </c>
      <c r="C1296" t="s">
        <v>3917</v>
      </c>
      <c r="D1296" t="s">
        <v>2782</v>
      </c>
      <c r="E1296" t="s">
        <v>3985</v>
      </c>
      <c r="F1296" t="s">
        <v>2781</v>
      </c>
      <c r="G1296" t="s">
        <v>7031</v>
      </c>
      <c r="H1296" t="s">
        <v>2724</v>
      </c>
      <c r="I1296" t="s">
        <v>2782</v>
      </c>
    </row>
    <row r="1297" spans="1:9">
      <c r="A1297" t="s">
        <v>3967</v>
      </c>
      <c r="B1297">
        <v>31000</v>
      </c>
      <c r="C1297" t="s">
        <v>3918</v>
      </c>
      <c r="D1297" t="s">
        <v>2784</v>
      </c>
      <c r="E1297" t="s">
        <v>3936</v>
      </c>
      <c r="F1297" t="s">
        <v>2783</v>
      </c>
      <c r="G1297" t="s">
        <v>7032</v>
      </c>
      <c r="H1297" t="s">
        <v>2784</v>
      </c>
    </row>
    <row r="1298" spans="1:9">
      <c r="A1298" t="s">
        <v>4016</v>
      </c>
      <c r="B1298">
        <v>31201</v>
      </c>
      <c r="C1298" t="s">
        <v>3918</v>
      </c>
      <c r="D1298" t="s">
        <v>2786</v>
      </c>
      <c r="E1298" t="s">
        <v>3985</v>
      </c>
      <c r="F1298" t="s">
        <v>2785</v>
      </c>
      <c r="G1298" t="s">
        <v>7033</v>
      </c>
      <c r="H1298" t="s">
        <v>2784</v>
      </c>
      <c r="I1298" t="s">
        <v>2786</v>
      </c>
    </row>
    <row r="1299" spans="1:9">
      <c r="A1299" t="s">
        <v>4064</v>
      </c>
      <c r="B1299">
        <v>31202</v>
      </c>
      <c r="C1299" t="s">
        <v>3918</v>
      </c>
      <c r="D1299" t="s">
        <v>2788</v>
      </c>
      <c r="E1299" t="s">
        <v>3985</v>
      </c>
      <c r="F1299" t="s">
        <v>2787</v>
      </c>
      <c r="G1299" t="s">
        <v>7034</v>
      </c>
      <c r="H1299" t="s">
        <v>2784</v>
      </c>
      <c r="I1299" t="s">
        <v>2788</v>
      </c>
    </row>
    <row r="1300" spans="1:9">
      <c r="A1300" t="s">
        <v>4112</v>
      </c>
      <c r="B1300">
        <v>31203</v>
      </c>
      <c r="C1300" t="s">
        <v>3918</v>
      </c>
      <c r="D1300" t="s">
        <v>2790</v>
      </c>
      <c r="E1300" t="s">
        <v>3985</v>
      </c>
      <c r="F1300" t="s">
        <v>2789</v>
      </c>
      <c r="G1300" t="s">
        <v>7035</v>
      </c>
      <c r="H1300" t="s">
        <v>2784</v>
      </c>
      <c r="I1300" t="s">
        <v>2790</v>
      </c>
    </row>
    <row r="1301" spans="1:9">
      <c r="A1301" t="s">
        <v>4160</v>
      </c>
      <c r="B1301">
        <v>31204</v>
      </c>
      <c r="C1301" t="s">
        <v>3918</v>
      </c>
      <c r="D1301" t="s">
        <v>2792</v>
      </c>
      <c r="E1301" t="s">
        <v>3985</v>
      </c>
      <c r="F1301" t="s">
        <v>2791</v>
      </c>
      <c r="G1301" t="s">
        <v>7036</v>
      </c>
      <c r="H1301" t="s">
        <v>2784</v>
      </c>
      <c r="I1301" t="s">
        <v>2792</v>
      </c>
    </row>
    <row r="1302" spans="1:9">
      <c r="A1302" t="s">
        <v>4208</v>
      </c>
      <c r="B1302">
        <v>31302</v>
      </c>
      <c r="C1302" t="s">
        <v>3918</v>
      </c>
      <c r="D1302" t="s">
        <v>2794</v>
      </c>
      <c r="E1302" t="s">
        <v>3985</v>
      </c>
      <c r="F1302" t="s">
        <v>2793</v>
      </c>
      <c r="G1302" t="s">
        <v>7037</v>
      </c>
      <c r="H1302" t="s">
        <v>2784</v>
      </c>
      <c r="I1302" t="s">
        <v>2794</v>
      </c>
    </row>
    <row r="1303" spans="1:9">
      <c r="A1303" t="s">
        <v>4256</v>
      </c>
      <c r="B1303">
        <v>31325</v>
      </c>
      <c r="C1303" t="s">
        <v>3918</v>
      </c>
      <c r="D1303" t="s">
        <v>2796</v>
      </c>
      <c r="E1303" t="s">
        <v>3985</v>
      </c>
      <c r="F1303" t="s">
        <v>2795</v>
      </c>
      <c r="G1303" t="s">
        <v>7038</v>
      </c>
      <c r="H1303" t="s">
        <v>2784</v>
      </c>
      <c r="I1303" t="s">
        <v>2796</v>
      </c>
    </row>
    <row r="1304" spans="1:9">
      <c r="A1304" t="s">
        <v>4304</v>
      </c>
      <c r="B1304">
        <v>31328</v>
      </c>
      <c r="C1304" t="s">
        <v>3918</v>
      </c>
      <c r="D1304" t="s">
        <v>2798</v>
      </c>
      <c r="E1304" t="s">
        <v>3985</v>
      </c>
      <c r="F1304" t="s">
        <v>2797</v>
      </c>
      <c r="G1304" t="s">
        <v>7039</v>
      </c>
      <c r="H1304" t="s">
        <v>2784</v>
      </c>
      <c r="I1304" t="s">
        <v>2798</v>
      </c>
    </row>
    <row r="1305" spans="1:9">
      <c r="A1305" t="s">
        <v>4352</v>
      </c>
      <c r="B1305">
        <v>31329</v>
      </c>
      <c r="C1305" t="s">
        <v>3918</v>
      </c>
      <c r="D1305" t="s">
        <v>2800</v>
      </c>
      <c r="E1305" t="s">
        <v>3985</v>
      </c>
      <c r="F1305" t="s">
        <v>2799</v>
      </c>
      <c r="G1305" t="s">
        <v>7040</v>
      </c>
      <c r="H1305" t="s">
        <v>2784</v>
      </c>
      <c r="I1305" t="s">
        <v>2800</v>
      </c>
    </row>
    <row r="1306" spans="1:9">
      <c r="A1306" t="s">
        <v>4400</v>
      </c>
      <c r="B1306">
        <v>31364</v>
      </c>
      <c r="C1306" t="s">
        <v>3918</v>
      </c>
      <c r="D1306" t="s">
        <v>2802</v>
      </c>
      <c r="E1306" t="s">
        <v>3985</v>
      </c>
      <c r="F1306" t="s">
        <v>2801</v>
      </c>
      <c r="G1306" t="s">
        <v>7041</v>
      </c>
      <c r="H1306" t="s">
        <v>2784</v>
      </c>
      <c r="I1306" t="s">
        <v>2802</v>
      </c>
    </row>
    <row r="1307" spans="1:9">
      <c r="A1307" t="s">
        <v>4448</v>
      </c>
      <c r="B1307">
        <v>31370</v>
      </c>
      <c r="C1307" t="s">
        <v>3918</v>
      </c>
      <c r="D1307" t="s">
        <v>2804</v>
      </c>
      <c r="E1307" t="s">
        <v>3985</v>
      </c>
      <c r="F1307" t="s">
        <v>2803</v>
      </c>
      <c r="G1307" t="s">
        <v>7042</v>
      </c>
      <c r="H1307" t="s">
        <v>2784</v>
      </c>
      <c r="I1307" t="s">
        <v>2804</v>
      </c>
    </row>
    <row r="1308" spans="1:9">
      <c r="A1308" t="s">
        <v>4496</v>
      </c>
      <c r="B1308">
        <v>31371</v>
      </c>
      <c r="C1308" t="s">
        <v>3918</v>
      </c>
      <c r="D1308" t="s">
        <v>2806</v>
      </c>
      <c r="E1308" t="s">
        <v>3985</v>
      </c>
      <c r="F1308" t="s">
        <v>2805</v>
      </c>
      <c r="G1308" t="s">
        <v>7043</v>
      </c>
      <c r="H1308" t="s">
        <v>2784</v>
      </c>
      <c r="I1308" t="s">
        <v>2806</v>
      </c>
    </row>
    <row r="1309" spans="1:9">
      <c r="A1309" t="s">
        <v>4544</v>
      </c>
      <c r="B1309">
        <v>31372</v>
      </c>
      <c r="C1309" t="s">
        <v>3918</v>
      </c>
      <c r="D1309" t="s">
        <v>2808</v>
      </c>
      <c r="E1309" t="s">
        <v>3985</v>
      </c>
      <c r="F1309" t="s">
        <v>2807</v>
      </c>
      <c r="G1309" t="s">
        <v>7044</v>
      </c>
      <c r="H1309" t="s">
        <v>2784</v>
      </c>
      <c r="I1309" t="s">
        <v>2808</v>
      </c>
    </row>
    <row r="1310" spans="1:9">
      <c r="A1310" t="s">
        <v>4592</v>
      </c>
      <c r="B1310">
        <v>31384</v>
      </c>
      <c r="C1310" t="s">
        <v>3918</v>
      </c>
      <c r="D1310" t="s">
        <v>2810</v>
      </c>
      <c r="E1310" t="s">
        <v>3985</v>
      </c>
      <c r="F1310" t="s">
        <v>2809</v>
      </c>
      <c r="G1310" t="s">
        <v>7045</v>
      </c>
      <c r="H1310" t="s">
        <v>2784</v>
      </c>
      <c r="I1310" t="s">
        <v>2810</v>
      </c>
    </row>
    <row r="1311" spans="1:9">
      <c r="A1311" t="s">
        <v>4640</v>
      </c>
      <c r="B1311">
        <v>31386</v>
      </c>
      <c r="C1311" t="s">
        <v>3918</v>
      </c>
      <c r="D1311" t="s">
        <v>2812</v>
      </c>
      <c r="E1311" t="s">
        <v>3985</v>
      </c>
      <c r="F1311" t="s">
        <v>2811</v>
      </c>
      <c r="G1311" t="s">
        <v>7046</v>
      </c>
      <c r="H1311" t="s">
        <v>2784</v>
      </c>
      <c r="I1311" t="s">
        <v>2812</v>
      </c>
    </row>
    <row r="1312" spans="1:9">
      <c r="A1312" t="s">
        <v>4688</v>
      </c>
      <c r="B1312">
        <v>31389</v>
      </c>
      <c r="C1312" t="s">
        <v>3918</v>
      </c>
      <c r="D1312" t="s">
        <v>651</v>
      </c>
      <c r="E1312" t="s">
        <v>3985</v>
      </c>
      <c r="F1312" t="s">
        <v>2813</v>
      </c>
      <c r="G1312" t="s">
        <v>7047</v>
      </c>
      <c r="H1312" t="s">
        <v>2784</v>
      </c>
      <c r="I1312" t="s">
        <v>651</v>
      </c>
    </row>
    <row r="1313" spans="1:9">
      <c r="A1313" t="s">
        <v>4735</v>
      </c>
      <c r="B1313">
        <v>31390</v>
      </c>
      <c r="C1313" t="s">
        <v>3918</v>
      </c>
      <c r="D1313" t="s">
        <v>2815</v>
      </c>
      <c r="E1313" t="s">
        <v>3985</v>
      </c>
      <c r="F1313" t="s">
        <v>2814</v>
      </c>
      <c r="G1313" t="s">
        <v>7048</v>
      </c>
      <c r="H1313" t="s">
        <v>2784</v>
      </c>
      <c r="I1313" t="s">
        <v>2815</v>
      </c>
    </row>
    <row r="1314" spans="1:9">
      <c r="A1314" t="s">
        <v>4782</v>
      </c>
      <c r="B1314">
        <v>31401</v>
      </c>
      <c r="C1314" t="s">
        <v>3918</v>
      </c>
      <c r="D1314" t="s">
        <v>2817</v>
      </c>
      <c r="E1314" t="s">
        <v>3985</v>
      </c>
      <c r="F1314" t="s">
        <v>2816</v>
      </c>
      <c r="G1314" t="s">
        <v>7049</v>
      </c>
      <c r="H1314" t="s">
        <v>2784</v>
      </c>
      <c r="I1314" t="s">
        <v>2817</v>
      </c>
    </row>
    <row r="1315" spans="1:9">
      <c r="A1315" t="s">
        <v>4828</v>
      </c>
      <c r="B1315">
        <v>31402</v>
      </c>
      <c r="C1315" t="s">
        <v>3918</v>
      </c>
      <c r="D1315" t="s">
        <v>2409</v>
      </c>
      <c r="E1315" t="s">
        <v>3985</v>
      </c>
      <c r="F1315" t="s">
        <v>2818</v>
      </c>
      <c r="G1315" t="s">
        <v>7050</v>
      </c>
      <c r="H1315" t="s">
        <v>2784</v>
      </c>
      <c r="I1315" t="s">
        <v>2409</v>
      </c>
    </row>
    <row r="1316" spans="1:9">
      <c r="A1316" t="s">
        <v>4873</v>
      </c>
      <c r="B1316">
        <v>31403</v>
      </c>
      <c r="C1316" t="s">
        <v>3918</v>
      </c>
      <c r="D1316" t="s">
        <v>2820</v>
      </c>
      <c r="E1316" t="s">
        <v>3985</v>
      </c>
      <c r="F1316" t="s">
        <v>2819</v>
      </c>
      <c r="G1316" t="s">
        <v>7051</v>
      </c>
      <c r="H1316" t="s">
        <v>2784</v>
      </c>
      <c r="I1316" t="s">
        <v>2820</v>
      </c>
    </row>
    <row r="1317" spans="1:9">
      <c r="A1317" t="s">
        <v>3968</v>
      </c>
      <c r="B1317">
        <v>32000</v>
      </c>
      <c r="C1317" t="s">
        <v>3919</v>
      </c>
      <c r="D1317" t="s">
        <v>2822</v>
      </c>
      <c r="E1317" t="s">
        <v>3936</v>
      </c>
      <c r="F1317" t="s">
        <v>2821</v>
      </c>
      <c r="G1317" t="s">
        <v>7052</v>
      </c>
      <c r="H1317" t="s">
        <v>2822</v>
      </c>
    </row>
    <row r="1318" spans="1:9">
      <c r="A1318" t="s">
        <v>4017</v>
      </c>
      <c r="B1318">
        <v>32201</v>
      </c>
      <c r="C1318" t="s">
        <v>3919</v>
      </c>
      <c r="D1318" t="s">
        <v>2824</v>
      </c>
      <c r="E1318" t="s">
        <v>3985</v>
      </c>
      <c r="F1318" t="s">
        <v>2823</v>
      </c>
      <c r="G1318" t="s">
        <v>7053</v>
      </c>
      <c r="H1318" t="s">
        <v>2822</v>
      </c>
      <c r="I1318" t="s">
        <v>2824</v>
      </c>
    </row>
    <row r="1319" spans="1:9">
      <c r="A1319" t="s">
        <v>4065</v>
      </c>
      <c r="B1319">
        <v>32202</v>
      </c>
      <c r="C1319" t="s">
        <v>3919</v>
      </c>
      <c r="D1319" t="s">
        <v>2826</v>
      </c>
      <c r="E1319" t="s">
        <v>3985</v>
      </c>
      <c r="F1319" t="s">
        <v>2825</v>
      </c>
      <c r="G1319" t="s">
        <v>7054</v>
      </c>
      <c r="H1319" t="s">
        <v>2822</v>
      </c>
      <c r="I1319" t="s">
        <v>2826</v>
      </c>
    </row>
    <row r="1320" spans="1:9">
      <c r="A1320" t="s">
        <v>4113</v>
      </c>
      <c r="B1320">
        <v>32203</v>
      </c>
      <c r="C1320" t="s">
        <v>3919</v>
      </c>
      <c r="D1320" t="s">
        <v>2828</v>
      </c>
      <c r="E1320" t="s">
        <v>3985</v>
      </c>
      <c r="F1320" t="s">
        <v>2827</v>
      </c>
      <c r="G1320" t="s">
        <v>7055</v>
      </c>
      <c r="H1320" t="s">
        <v>2822</v>
      </c>
      <c r="I1320" t="s">
        <v>2828</v>
      </c>
    </row>
    <row r="1321" spans="1:9">
      <c r="A1321" t="s">
        <v>4161</v>
      </c>
      <c r="B1321">
        <v>32204</v>
      </c>
      <c r="C1321" t="s">
        <v>3919</v>
      </c>
      <c r="D1321" t="s">
        <v>2830</v>
      </c>
      <c r="E1321" t="s">
        <v>3985</v>
      </c>
      <c r="F1321" t="s">
        <v>2829</v>
      </c>
      <c r="G1321" t="s">
        <v>7056</v>
      </c>
      <c r="H1321" t="s">
        <v>2822</v>
      </c>
      <c r="I1321" t="s">
        <v>2830</v>
      </c>
    </row>
    <row r="1322" spans="1:9">
      <c r="A1322" t="s">
        <v>4209</v>
      </c>
      <c r="B1322">
        <v>32205</v>
      </c>
      <c r="C1322" t="s">
        <v>3919</v>
      </c>
      <c r="D1322" t="s">
        <v>2832</v>
      </c>
      <c r="E1322" t="s">
        <v>3985</v>
      </c>
      <c r="F1322" t="s">
        <v>2831</v>
      </c>
      <c r="G1322" t="s">
        <v>7057</v>
      </c>
      <c r="H1322" t="s">
        <v>2822</v>
      </c>
      <c r="I1322" t="s">
        <v>2832</v>
      </c>
    </row>
    <row r="1323" spans="1:9">
      <c r="A1323" t="s">
        <v>4257</v>
      </c>
      <c r="B1323">
        <v>32206</v>
      </c>
      <c r="C1323" t="s">
        <v>3919</v>
      </c>
      <c r="D1323" t="s">
        <v>2834</v>
      </c>
      <c r="E1323" t="s">
        <v>3985</v>
      </c>
      <c r="F1323" t="s">
        <v>2833</v>
      </c>
      <c r="G1323" t="s">
        <v>7058</v>
      </c>
      <c r="H1323" t="s">
        <v>2822</v>
      </c>
      <c r="I1323" t="s">
        <v>2834</v>
      </c>
    </row>
    <row r="1324" spans="1:9">
      <c r="A1324" t="s">
        <v>4305</v>
      </c>
      <c r="B1324">
        <v>32207</v>
      </c>
      <c r="C1324" t="s">
        <v>3919</v>
      </c>
      <c r="D1324" t="s">
        <v>2836</v>
      </c>
      <c r="E1324" t="s">
        <v>3985</v>
      </c>
      <c r="F1324" t="s">
        <v>2835</v>
      </c>
      <c r="G1324" t="s">
        <v>7059</v>
      </c>
      <c r="H1324" t="s">
        <v>2822</v>
      </c>
      <c r="I1324" t="s">
        <v>2836</v>
      </c>
    </row>
    <row r="1325" spans="1:9">
      <c r="A1325" t="s">
        <v>4353</v>
      </c>
      <c r="B1325">
        <v>32209</v>
      </c>
      <c r="C1325" t="s">
        <v>3919</v>
      </c>
      <c r="D1325" t="s">
        <v>2838</v>
      </c>
      <c r="E1325" t="s">
        <v>3985</v>
      </c>
      <c r="F1325" t="s">
        <v>2837</v>
      </c>
      <c r="G1325" t="s">
        <v>7060</v>
      </c>
      <c r="H1325" t="s">
        <v>2822</v>
      </c>
      <c r="I1325" t="s">
        <v>2838</v>
      </c>
    </row>
    <row r="1326" spans="1:9">
      <c r="A1326" t="s">
        <v>4401</v>
      </c>
      <c r="B1326">
        <v>32343</v>
      </c>
      <c r="C1326" t="s">
        <v>3919</v>
      </c>
      <c r="D1326" t="s">
        <v>2840</v>
      </c>
      <c r="E1326" t="s">
        <v>3985</v>
      </c>
      <c r="F1326" t="s">
        <v>2839</v>
      </c>
      <c r="G1326" t="s">
        <v>7061</v>
      </c>
      <c r="H1326" t="s">
        <v>2822</v>
      </c>
      <c r="I1326" t="s">
        <v>2840</v>
      </c>
    </row>
    <row r="1327" spans="1:9">
      <c r="A1327" t="s">
        <v>4449</v>
      </c>
      <c r="B1327">
        <v>32386</v>
      </c>
      <c r="C1327" t="s">
        <v>3919</v>
      </c>
      <c r="D1327" t="s">
        <v>2842</v>
      </c>
      <c r="E1327" t="s">
        <v>3985</v>
      </c>
      <c r="F1327" t="s">
        <v>2841</v>
      </c>
      <c r="G1327" t="s">
        <v>7062</v>
      </c>
      <c r="H1327" t="s">
        <v>2822</v>
      </c>
      <c r="I1327" t="s">
        <v>2842</v>
      </c>
    </row>
    <row r="1328" spans="1:9">
      <c r="A1328" t="s">
        <v>4497</v>
      </c>
      <c r="B1328">
        <v>32441</v>
      </c>
      <c r="C1328" t="s">
        <v>3919</v>
      </c>
      <c r="D1328" t="s">
        <v>2844</v>
      </c>
      <c r="E1328" t="s">
        <v>3985</v>
      </c>
      <c r="F1328" t="s">
        <v>2843</v>
      </c>
      <c r="G1328" t="s">
        <v>7063</v>
      </c>
      <c r="H1328" t="s">
        <v>2822</v>
      </c>
      <c r="I1328" t="s">
        <v>2844</v>
      </c>
    </row>
    <row r="1329" spans="1:9">
      <c r="A1329" t="s">
        <v>4545</v>
      </c>
      <c r="B1329">
        <v>32448</v>
      </c>
      <c r="C1329" t="s">
        <v>3919</v>
      </c>
      <c r="D1329" t="s">
        <v>843</v>
      </c>
      <c r="E1329" t="s">
        <v>3985</v>
      </c>
      <c r="F1329" t="s">
        <v>2845</v>
      </c>
      <c r="G1329" t="s">
        <v>7064</v>
      </c>
      <c r="H1329" t="s">
        <v>2822</v>
      </c>
      <c r="I1329" t="s">
        <v>843</v>
      </c>
    </row>
    <row r="1330" spans="1:9">
      <c r="A1330" t="s">
        <v>4593</v>
      </c>
      <c r="B1330">
        <v>32449</v>
      </c>
      <c r="C1330" t="s">
        <v>3919</v>
      </c>
      <c r="D1330" t="s">
        <v>2847</v>
      </c>
      <c r="E1330" t="s">
        <v>3985</v>
      </c>
      <c r="F1330" t="s">
        <v>2846</v>
      </c>
      <c r="G1330" t="s">
        <v>7065</v>
      </c>
      <c r="H1330" t="s">
        <v>2822</v>
      </c>
      <c r="I1330" t="s">
        <v>2847</v>
      </c>
    </row>
    <row r="1331" spans="1:9">
      <c r="A1331" t="s">
        <v>4641</v>
      </c>
      <c r="B1331">
        <v>32501</v>
      </c>
      <c r="C1331" t="s">
        <v>3919</v>
      </c>
      <c r="D1331" t="s">
        <v>2849</v>
      </c>
      <c r="E1331" t="s">
        <v>3985</v>
      </c>
      <c r="F1331" t="s">
        <v>2848</v>
      </c>
      <c r="G1331" t="s">
        <v>7066</v>
      </c>
      <c r="H1331" t="s">
        <v>2822</v>
      </c>
      <c r="I1331" t="s">
        <v>2849</v>
      </c>
    </row>
    <row r="1332" spans="1:9">
      <c r="A1332" t="s">
        <v>4689</v>
      </c>
      <c r="B1332">
        <v>32505</v>
      </c>
      <c r="C1332" t="s">
        <v>3919</v>
      </c>
      <c r="D1332" t="s">
        <v>2851</v>
      </c>
      <c r="E1332" t="s">
        <v>3985</v>
      </c>
      <c r="F1332" t="s">
        <v>2850</v>
      </c>
      <c r="G1332" t="s">
        <v>7067</v>
      </c>
      <c r="H1332" t="s">
        <v>2822</v>
      </c>
      <c r="I1332" t="s">
        <v>2851</v>
      </c>
    </row>
    <row r="1333" spans="1:9">
      <c r="A1333" t="s">
        <v>4736</v>
      </c>
      <c r="B1333">
        <v>32525</v>
      </c>
      <c r="C1333" t="s">
        <v>3919</v>
      </c>
      <c r="D1333" t="s">
        <v>2853</v>
      </c>
      <c r="E1333" t="s">
        <v>3985</v>
      </c>
      <c r="F1333" t="s">
        <v>2852</v>
      </c>
      <c r="G1333" t="s">
        <v>7068</v>
      </c>
      <c r="H1333" t="s">
        <v>2822</v>
      </c>
      <c r="I1333" t="s">
        <v>2853</v>
      </c>
    </row>
    <row r="1334" spans="1:9">
      <c r="A1334" t="s">
        <v>4783</v>
      </c>
      <c r="B1334">
        <v>32526</v>
      </c>
      <c r="C1334" t="s">
        <v>3919</v>
      </c>
      <c r="D1334" t="s">
        <v>2855</v>
      </c>
      <c r="E1334" t="s">
        <v>3985</v>
      </c>
      <c r="F1334" t="s">
        <v>2854</v>
      </c>
      <c r="G1334" t="s">
        <v>7069</v>
      </c>
      <c r="H1334" t="s">
        <v>2822</v>
      </c>
      <c r="I1334" t="s">
        <v>2855</v>
      </c>
    </row>
    <row r="1335" spans="1:9">
      <c r="A1335" t="s">
        <v>4829</v>
      </c>
      <c r="B1335">
        <v>32527</v>
      </c>
      <c r="C1335" t="s">
        <v>3919</v>
      </c>
      <c r="D1335" t="s">
        <v>2857</v>
      </c>
      <c r="E1335" t="s">
        <v>3985</v>
      </c>
      <c r="F1335" t="s">
        <v>2856</v>
      </c>
      <c r="G1335" t="s">
        <v>7070</v>
      </c>
      <c r="H1335" t="s">
        <v>2822</v>
      </c>
      <c r="I1335" t="s">
        <v>2857</v>
      </c>
    </row>
    <row r="1336" spans="1:9">
      <c r="A1336" t="s">
        <v>4874</v>
      </c>
      <c r="B1336">
        <v>32528</v>
      </c>
      <c r="C1336" t="s">
        <v>3919</v>
      </c>
      <c r="D1336" t="s">
        <v>2859</v>
      </c>
      <c r="E1336" t="s">
        <v>3985</v>
      </c>
      <c r="F1336" t="s">
        <v>2858</v>
      </c>
      <c r="G1336" t="s">
        <v>7071</v>
      </c>
      <c r="H1336" t="s">
        <v>2822</v>
      </c>
      <c r="I1336" t="s">
        <v>2859</v>
      </c>
    </row>
    <row r="1337" spans="1:9">
      <c r="A1337" t="s">
        <v>3969</v>
      </c>
      <c r="B1337">
        <v>33000</v>
      </c>
      <c r="C1337" t="s">
        <v>3920</v>
      </c>
      <c r="D1337" t="s">
        <v>2861</v>
      </c>
      <c r="E1337" t="s">
        <v>3936</v>
      </c>
      <c r="F1337" t="s">
        <v>2860</v>
      </c>
      <c r="G1337" t="s">
        <v>7072</v>
      </c>
      <c r="H1337" t="s">
        <v>2861</v>
      </c>
    </row>
    <row r="1338" spans="1:9">
      <c r="A1338" t="s">
        <v>4018</v>
      </c>
      <c r="B1338">
        <v>33100</v>
      </c>
      <c r="C1338" t="s">
        <v>3920</v>
      </c>
      <c r="D1338" t="s">
        <v>2863</v>
      </c>
      <c r="E1338" t="s">
        <v>3985</v>
      </c>
      <c r="F1338" t="s">
        <v>2862</v>
      </c>
      <c r="G1338" t="s">
        <v>7073</v>
      </c>
      <c r="H1338" t="s">
        <v>2861</v>
      </c>
      <c r="I1338" t="s">
        <v>2863</v>
      </c>
    </row>
    <row r="1339" spans="1:9">
      <c r="A1339" t="s">
        <v>4066</v>
      </c>
      <c r="B1339">
        <v>33202</v>
      </c>
      <c r="C1339" t="s">
        <v>3920</v>
      </c>
      <c r="D1339" t="s">
        <v>2865</v>
      </c>
      <c r="E1339" t="s">
        <v>3985</v>
      </c>
      <c r="F1339" t="s">
        <v>2864</v>
      </c>
      <c r="G1339" t="s">
        <v>7074</v>
      </c>
      <c r="H1339" t="s">
        <v>2861</v>
      </c>
      <c r="I1339" t="s">
        <v>2865</v>
      </c>
    </row>
    <row r="1340" spans="1:9">
      <c r="A1340" t="s">
        <v>4114</v>
      </c>
      <c r="B1340">
        <v>33203</v>
      </c>
      <c r="C1340" t="s">
        <v>3920</v>
      </c>
      <c r="D1340" t="s">
        <v>2867</v>
      </c>
      <c r="E1340" t="s">
        <v>3985</v>
      </c>
      <c r="F1340" t="s">
        <v>2866</v>
      </c>
      <c r="G1340" t="s">
        <v>7075</v>
      </c>
      <c r="H1340" t="s">
        <v>2861</v>
      </c>
      <c r="I1340" t="s">
        <v>2867</v>
      </c>
    </row>
    <row r="1341" spans="1:9">
      <c r="A1341" t="s">
        <v>4162</v>
      </c>
      <c r="B1341">
        <v>33204</v>
      </c>
      <c r="C1341" t="s">
        <v>3920</v>
      </c>
      <c r="D1341" t="s">
        <v>2869</v>
      </c>
      <c r="E1341" t="s">
        <v>3985</v>
      </c>
      <c r="F1341" t="s">
        <v>2868</v>
      </c>
      <c r="G1341" t="s">
        <v>7076</v>
      </c>
      <c r="H1341" t="s">
        <v>2861</v>
      </c>
      <c r="I1341" t="s">
        <v>2869</v>
      </c>
    </row>
    <row r="1342" spans="1:9">
      <c r="A1342" t="s">
        <v>4210</v>
      </c>
      <c r="B1342">
        <v>33205</v>
      </c>
      <c r="C1342" t="s">
        <v>3920</v>
      </c>
      <c r="D1342" t="s">
        <v>2871</v>
      </c>
      <c r="E1342" t="s">
        <v>3985</v>
      </c>
      <c r="F1342" t="s">
        <v>2870</v>
      </c>
      <c r="G1342" t="s">
        <v>7077</v>
      </c>
      <c r="H1342" t="s">
        <v>2861</v>
      </c>
      <c r="I1342" t="s">
        <v>2871</v>
      </c>
    </row>
    <row r="1343" spans="1:9">
      <c r="A1343" t="s">
        <v>4258</v>
      </c>
      <c r="B1343">
        <v>33207</v>
      </c>
      <c r="C1343" t="s">
        <v>3920</v>
      </c>
      <c r="D1343" t="s">
        <v>2873</v>
      </c>
      <c r="E1343" t="s">
        <v>3985</v>
      </c>
      <c r="F1343" t="s">
        <v>2872</v>
      </c>
      <c r="G1343" t="s">
        <v>7078</v>
      </c>
      <c r="H1343" t="s">
        <v>2861</v>
      </c>
      <c r="I1343" t="s">
        <v>2873</v>
      </c>
    </row>
    <row r="1344" spans="1:9">
      <c r="A1344" t="s">
        <v>4306</v>
      </c>
      <c r="B1344">
        <v>33208</v>
      </c>
      <c r="C1344" t="s">
        <v>3920</v>
      </c>
      <c r="D1344" t="s">
        <v>2875</v>
      </c>
      <c r="E1344" t="s">
        <v>3985</v>
      </c>
      <c r="F1344" t="s">
        <v>2874</v>
      </c>
      <c r="G1344" t="s">
        <v>7079</v>
      </c>
      <c r="H1344" t="s">
        <v>2861</v>
      </c>
      <c r="I1344" t="s">
        <v>2875</v>
      </c>
    </row>
    <row r="1345" spans="1:9">
      <c r="A1345" t="s">
        <v>4354</v>
      </c>
      <c r="B1345">
        <v>33209</v>
      </c>
      <c r="C1345" t="s">
        <v>3920</v>
      </c>
      <c r="D1345" t="s">
        <v>2877</v>
      </c>
      <c r="E1345" t="s">
        <v>3985</v>
      </c>
      <c r="F1345" t="s">
        <v>2876</v>
      </c>
      <c r="G1345" t="s">
        <v>7080</v>
      </c>
      <c r="H1345" t="s">
        <v>2861</v>
      </c>
      <c r="I1345" t="s">
        <v>2877</v>
      </c>
    </row>
    <row r="1346" spans="1:9">
      <c r="A1346" t="s">
        <v>4402</v>
      </c>
      <c r="B1346">
        <v>33210</v>
      </c>
      <c r="C1346" t="s">
        <v>3920</v>
      </c>
      <c r="D1346" t="s">
        <v>2879</v>
      </c>
      <c r="E1346" t="s">
        <v>3985</v>
      </c>
      <c r="F1346" t="s">
        <v>2878</v>
      </c>
      <c r="G1346" t="s">
        <v>7081</v>
      </c>
      <c r="H1346" t="s">
        <v>2861</v>
      </c>
      <c r="I1346" t="s">
        <v>2879</v>
      </c>
    </row>
    <row r="1347" spans="1:9">
      <c r="A1347" t="s">
        <v>4450</v>
      </c>
      <c r="B1347">
        <v>33211</v>
      </c>
      <c r="C1347" t="s">
        <v>3920</v>
      </c>
      <c r="D1347" t="s">
        <v>2881</v>
      </c>
      <c r="E1347" t="s">
        <v>3985</v>
      </c>
      <c r="F1347" t="s">
        <v>2880</v>
      </c>
      <c r="G1347" t="s">
        <v>7082</v>
      </c>
      <c r="H1347" t="s">
        <v>2861</v>
      </c>
      <c r="I1347" t="s">
        <v>2881</v>
      </c>
    </row>
    <row r="1348" spans="1:9">
      <c r="A1348" t="s">
        <v>4498</v>
      </c>
      <c r="B1348">
        <v>33212</v>
      </c>
      <c r="C1348" t="s">
        <v>3920</v>
      </c>
      <c r="D1348" t="s">
        <v>2883</v>
      </c>
      <c r="E1348" t="s">
        <v>3985</v>
      </c>
      <c r="F1348" t="s">
        <v>2882</v>
      </c>
      <c r="G1348" t="s">
        <v>7083</v>
      </c>
      <c r="H1348" t="s">
        <v>2861</v>
      </c>
      <c r="I1348" t="s">
        <v>2883</v>
      </c>
    </row>
    <row r="1349" spans="1:9">
      <c r="A1349" t="s">
        <v>4546</v>
      </c>
      <c r="B1349">
        <v>33213</v>
      </c>
      <c r="C1349" t="s">
        <v>3920</v>
      </c>
      <c r="D1349" t="s">
        <v>2885</v>
      </c>
      <c r="E1349" t="s">
        <v>3985</v>
      </c>
      <c r="F1349" t="s">
        <v>2884</v>
      </c>
      <c r="G1349" t="s">
        <v>7084</v>
      </c>
      <c r="H1349" t="s">
        <v>2861</v>
      </c>
      <c r="I1349" t="s">
        <v>2885</v>
      </c>
    </row>
    <row r="1350" spans="1:9">
      <c r="A1350" t="s">
        <v>4594</v>
      </c>
      <c r="B1350">
        <v>33214</v>
      </c>
      <c r="C1350" t="s">
        <v>3920</v>
      </c>
      <c r="D1350" t="s">
        <v>2887</v>
      </c>
      <c r="E1350" t="s">
        <v>3985</v>
      </c>
      <c r="F1350" t="s">
        <v>2886</v>
      </c>
      <c r="G1350" t="s">
        <v>7085</v>
      </c>
      <c r="H1350" t="s">
        <v>2861</v>
      </c>
      <c r="I1350" t="s">
        <v>2887</v>
      </c>
    </row>
    <row r="1351" spans="1:9">
      <c r="A1351" t="s">
        <v>4642</v>
      </c>
      <c r="B1351">
        <v>33215</v>
      </c>
      <c r="C1351" t="s">
        <v>3920</v>
      </c>
      <c r="D1351" t="s">
        <v>2889</v>
      </c>
      <c r="E1351" t="s">
        <v>3985</v>
      </c>
      <c r="F1351" t="s">
        <v>2888</v>
      </c>
      <c r="G1351" t="s">
        <v>7086</v>
      </c>
      <c r="H1351" t="s">
        <v>2861</v>
      </c>
      <c r="I1351" t="s">
        <v>2889</v>
      </c>
    </row>
    <row r="1352" spans="1:9">
      <c r="A1352" t="s">
        <v>4690</v>
      </c>
      <c r="B1352">
        <v>33216</v>
      </c>
      <c r="C1352" t="s">
        <v>3920</v>
      </c>
      <c r="D1352" t="s">
        <v>2891</v>
      </c>
      <c r="E1352" t="s">
        <v>3985</v>
      </c>
      <c r="F1352" t="s">
        <v>2890</v>
      </c>
      <c r="G1352" t="s">
        <v>7087</v>
      </c>
      <c r="H1352" t="s">
        <v>2861</v>
      </c>
      <c r="I1352" t="s">
        <v>2891</v>
      </c>
    </row>
    <row r="1353" spans="1:9">
      <c r="A1353" t="s">
        <v>4737</v>
      </c>
      <c r="B1353">
        <v>33346</v>
      </c>
      <c r="C1353" t="s">
        <v>3920</v>
      </c>
      <c r="D1353" t="s">
        <v>2893</v>
      </c>
      <c r="E1353" t="s">
        <v>3985</v>
      </c>
      <c r="F1353" t="s">
        <v>2892</v>
      </c>
      <c r="G1353" t="s">
        <v>7088</v>
      </c>
      <c r="H1353" t="s">
        <v>2861</v>
      </c>
      <c r="I1353" t="s">
        <v>2893</v>
      </c>
    </row>
    <row r="1354" spans="1:9">
      <c r="A1354" t="s">
        <v>4784</v>
      </c>
      <c r="B1354">
        <v>33423</v>
      </c>
      <c r="C1354" t="s">
        <v>3920</v>
      </c>
      <c r="D1354" t="s">
        <v>2895</v>
      </c>
      <c r="E1354" t="s">
        <v>3985</v>
      </c>
      <c r="F1354" t="s">
        <v>2894</v>
      </c>
      <c r="G1354" t="s">
        <v>7089</v>
      </c>
      <c r="H1354" t="s">
        <v>2861</v>
      </c>
      <c r="I1354" t="s">
        <v>2895</v>
      </c>
    </row>
    <row r="1355" spans="1:9">
      <c r="A1355" t="s">
        <v>4830</v>
      </c>
      <c r="B1355">
        <v>33445</v>
      </c>
      <c r="C1355" t="s">
        <v>3920</v>
      </c>
      <c r="D1355" t="s">
        <v>2897</v>
      </c>
      <c r="E1355" t="s">
        <v>3985</v>
      </c>
      <c r="F1355" t="s">
        <v>2896</v>
      </c>
      <c r="G1355" t="s">
        <v>7090</v>
      </c>
      <c r="H1355" t="s">
        <v>2861</v>
      </c>
      <c r="I1355" t="s">
        <v>2897</v>
      </c>
    </row>
    <row r="1356" spans="1:9">
      <c r="A1356" t="s">
        <v>4875</v>
      </c>
      <c r="B1356">
        <v>33461</v>
      </c>
      <c r="C1356" t="s">
        <v>3920</v>
      </c>
      <c r="D1356" t="s">
        <v>2899</v>
      </c>
      <c r="E1356" t="s">
        <v>3985</v>
      </c>
      <c r="F1356" t="s">
        <v>2898</v>
      </c>
      <c r="G1356" t="s">
        <v>7091</v>
      </c>
      <c r="H1356" t="s">
        <v>2861</v>
      </c>
      <c r="I1356" t="s">
        <v>2899</v>
      </c>
    </row>
    <row r="1357" spans="1:9">
      <c r="A1357" t="s">
        <v>4915</v>
      </c>
      <c r="B1357">
        <v>33586</v>
      </c>
      <c r="C1357" t="s">
        <v>3920</v>
      </c>
      <c r="D1357" t="s">
        <v>2901</v>
      </c>
      <c r="E1357" t="s">
        <v>3985</v>
      </c>
      <c r="F1357" t="s">
        <v>2900</v>
      </c>
      <c r="G1357" t="s">
        <v>7092</v>
      </c>
      <c r="H1357" t="s">
        <v>2861</v>
      </c>
      <c r="I1357" t="s">
        <v>2901</v>
      </c>
    </row>
    <row r="1358" spans="1:9">
      <c r="A1358" t="s">
        <v>4954</v>
      </c>
      <c r="B1358">
        <v>33606</v>
      </c>
      <c r="C1358" t="s">
        <v>3920</v>
      </c>
      <c r="D1358" t="s">
        <v>2903</v>
      </c>
      <c r="E1358" t="s">
        <v>3985</v>
      </c>
      <c r="F1358" t="s">
        <v>2902</v>
      </c>
      <c r="G1358" t="s">
        <v>7093</v>
      </c>
      <c r="H1358" t="s">
        <v>2861</v>
      </c>
      <c r="I1358" t="s">
        <v>2903</v>
      </c>
    </row>
    <row r="1359" spans="1:9">
      <c r="A1359" t="s">
        <v>4991</v>
      </c>
      <c r="B1359">
        <v>33622</v>
      </c>
      <c r="C1359" t="s">
        <v>3920</v>
      </c>
      <c r="D1359" t="s">
        <v>2905</v>
      </c>
      <c r="E1359" t="s">
        <v>3985</v>
      </c>
      <c r="F1359" t="s">
        <v>2904</v>
      </c>
      <c r="G1359" t="s">
        <v>7094</v>
      </c>
      <c r="H1359" t="s">
        <v>2861</v>
      </c>
      <c r="I1359" t="s">
        <v>2905</v>
      </c>
    </row>
    <row r="1360" spans="1:9">
      <c r="A1360" t="s">
        <v>5027</v>
      </c>
      <c r="B1360">
        <v>33623</v>
      </c>
      <c r="C1360" t="s">
        <v>3920</v>
      </c>
      <c r="D1360" t="s">
        <v>2907</v>
      </c>
      <c r="E1360" t="s">
        <v>3985</v>
      </c>
      <c r="F1360" t="s">
        <v>2906</v>
      </c>
      <c r="G1360" t="s">
        <v>7095</v>
      </c>
      <c r="H1360" t="s">
        <v>2861</v>
      </c>
      <c r="I1360" t="s">
        <v>2907</v>
      </c>
    </row>
    <row r="1361" spans="1:9">
      <c r="A1361" t="s">
        <v>5063</v>
      </c>
      <c r="B1361">
        <v>33643</v>
      </c>
      <c r="C1361" t="s">
        <v>3920</v>
      </c>
      <c r="D1361" t="s">
        <v>2909</v>
      </c>
      <c r="E1361" t="s">
        <v>3985</v>
      </c>
      <c r="F1361" t="s">
        <v>2908</v>
      </c>
      <c r="G1361" t="s">
        <v>7096</v>
      </c>
      <c r="H1361" t="s">
        <v>2861</v>
      </c>
      <c r="I1361" t="s">
        <v>2909</v>
      </c>
    </row>
    <row r="1362" spans="1:9">
      <c r="A1362" t="s">
        <v>5098</v>
      </c>
      <c r="B1362">
        <v>33663</v>
      </c>
      <c r="C1362" t="s">
        <v>3920</v>
      </c>
      <c r="D1362" t="s">
        <v>2911</v>
      </c>
      <c r="E1362" t="s">
        <v>3985</v>
      </c>
      <c r="F1362" t="s">
        <v>2910</v>
      </c>
      <c r="G1362" t="s">
        <v>7097</v>
      </c>
      <c r="H1362" t="s">
        <v>2861</v>
      </c>
      <c r="I1362" t="s">
        <v>2911</v>
      </c>
    </row>
    <row r="1363" spans="1:9">
      <c r="A1363" t="s">
        <v>5130</v>
      </c>
      <c r="B1363">
        <v>33666</v>
      </c>
      <c r="C1363" t="s">
        <v>3920</v>
      </c>
      <c r="D1363" t="s">
        <v>2913</v>
      </c>
      <c r="E1363" t="s">
        <v>3985</v>
      </c>
      <c r="F1363" t="s">
        <v>2912</v>
      </c>
      <c r="G1363" t="s">
        <v>7098</v>
      </c>
      <c r="H1363" t="s">
        <v>2861</v>
      </c>
      <c r="I1363" t="s">
        <v>2913</v>
      </c>
    </row>
    <row r="1364" spans="1:9">
      <c r="A1364" t="s">
        <v>5161</v>
      </c>
      <c r="B1364">
        <v>33681</v>
      </c>
      <c r="C1364" t="s">
        <v>3920</v>
      </c>
      <c r="D1364" t="s">
        <v>2915</v>
      </c>
      <c r="E1364" t="s">
        <v>3985</v>
      </c>
      <c r="F1364" t="s">
        <v>2914</v>
      </c>
      <c r="G1364" t="s">
        <v>7099</v>
      </c>
      <c r="H1364" t="s">
        <v>2861</v>
      </c>
      <c r="I1364" t="s">
        <v>2915</v>
      </c>
    </row>
    <row r="1365" spans="1:9">
      <c r="A1365" t="s">
        <v>3970</v>
      </c>
      <c r="B1365">
        <v>34000</v>
      </c>
      <c r="C1365" t="s">
        <v>3921</v>
      </c>
      <c r="D1365" t="s">
        <v>2917</v>
      </c>
      <c r="E1365" t="s">
        <v>3936</v>
      </c>
      <c r="F1365" t="s">
        <v>2916</v>
      </c>
      <c r="G1365" t="s">
        <v>7100</v>
      </c>
      <c r="H1365" t="s">
        <v>2917</v>
      </c>
    </row>
    <row r="1366" spans="1:9">
      <c r="A1366" t="s">
        <v>4019</v>
      </c>
      <c r="B1366">
        <v>34100</v>
      </c>
      <c r="C1366" t="s">
        <v>3921</v>
      </c>
      <c r="D1366" t="s">
        <v>2919</v>
      </c>
      <c r="E1366" t="s">
        <v>3985</v>
      </c>
      <c r="F1366" t="s">
        <v>2918</v>
      </c>
      <c r="G1366" t="s">
        <v>7101</v>
      </c>
      <c r="H1366" t="s">
        <v>2917</v>
      </c>
      <c r="I1366" t="s">
        <v>2919</v>
      </c>
    </row>
    <row r="1367" spans="1:9">
      <c r="A1367" t="s">
        <v>4067</v>
      </c>
      <c r="B1367">
        <v>34202</v>
      </c>
      <c r="C1367" t="s">
        <v>3921</v>
      </c>
      <c r="D1367" t="s">
        <v>2921</v>
      </c>
      <c r="E1367" t="s">
        <v>3985</v>
      </c>
      <c r="F1367" t="s">
        <v>2920</v>
      </c>
      <c r="G1367" t="s">
        <v>7102</v>
      </c>
      <c r="H1367" t="s">
        <v>2917</v>
      </c>
      <c r="I1367" t="s">
        <v>2921</v>
      </c>
    </row>
    <row r="1368" spans="1:9">
      <c r="A1368" t="s">
        <v>4115</v>
      </c>
      <c r="B1368">
        <v>34203</v>
      </c>
      <c r="C1368" t="s">
        <v>3921</v>
      </c>
      <c r="D1368" t="s">
        <v>2923</v>
      </c>
      <c r="E1368" t="s">
        <v>3985</v>
      </c>
      <c r="F1368" t="s">
        <v>2922</v>
      </c>
      <c r="G1368" t="s">
        <v>7103</v>
      </c>
      <c r="H1368" t="s">
        <v>2917</v>
      </c>
      <c r="I1368" t="s">
        <v>2923</v>
      </c>
    </row>
    <row r="1369" spans="1:9">
      <c r="A1369" t="s">
        <v>4163</v>
      </c>
      <c r="B1369">
        <v>34204</v>
      </c>
      <c r="C1369" t="s">
        <v>3921</v>
      </c>
      <c r="D1369" t="s">
        <v>2925</v>
      </c>
      <c r="E1369" t="s">
        <v>3985</v>
      </c>
      <c r="F1369" t="s">
        <v>2924</v>
      </c>
      <c r="G1369" t="s">
        <v>7104</v>
      </c>
      <c r="H1369" t="s">
        <v>2917</v>
      </c>
      <c r="I1369" t="s">
        <v>2925</v>
      </c>
    </row>
    <row r="1370" spans="1:9">
      <c r="A1370" t="s">
        <v>4211</v>
      </c>
      <c r="B1370">
        <v>34205</v>
      </c>
      <c r="C1370" t="s">
        <v>3921</v>
      </c>
      <c r="D1370" t="s">
        <v>2927</v>
      </c>
      <c r="E1370" t="s">
        <v>3985</v>
      </c>
      <c r="F1370" t="s">
        <v>2926</v>
      </c>
      <c r="G1370" t="s">
        <v>7105</v>
      </c>
      <c r="H1370" t="s">
        <v>2917</v>
      </c>
      <c r="I1370" t="s">
        <v>2927</v>
      </c>
    </row>
    <row r="1371" spans="1:9">
      <c r="A1371" t="s">
        <v>4259</v>
      </c>
      <c r="B1371">
        <v>34207</v>
      </c>
      <c r="C1371" t="s">
        <v>3921</v>
      </c>
      <c r="D1371" t="s">
        <v>2929</v>
      </c>
      <c r="E1371" t="s">
        <v>3985</v>
      </c>
      <c r="F1371" t="s">
        <v>2928</v>
      </c>
      <c r="G1371" t="s">
        <v>7106</v>
      </c>
      <c r="H1371" t="s">
        <v>2917</v>
      </c>
      <c r="I1371" t="s">
        <v>2929</v>
      </c>
    </row>
    <row r="1372" spans="1:9">
      <c r="A1372" t="s">
        <v>4307</v>
      </c>
      <c r="B1372">
        <v>34208</v>
      </c>
      <c r="C1372" t="s">
        <v>3921</v>
      </c>
      <c r="D1372" t="s">
        <v>1547</v>
      </c>
      <c r="E1372" t="s">
        <v>3985</v>
      </c>
      <c r="F1372" t="s">
        <v>2930</v>
      </c>
      <c r="G1372" t="s">
        <v>7107</v>
      </c>
      <c r="H1372" t="s">
        <v>2917</v>
      </c>
      <c r="I1372" t="s">
        <v>1547</v>
      </c>
    </row>
    <row r="1373" spans="1:9">
      <c r="A1373" t="s">
        <v>4355</v>
      </c>
      <c r="B1373">
        <v>34209</v>
      </c>
      <c r="C1373" t="s">
        <v>3921</v>
      </c>
      <c r="D1373" t="s">
        <v>2932</v>
      </c>
      <c r="E1373" t="s">
        <v>3985</v>
      </c>
      <c r="F1373" t="s">
        <v>2931</v>
      </c>
      <c r="G1373" t="s">
        <v>7108</v>
      </c>
      <c r="H1373" t="s">
        <v>2917</v>
      </c>
      <c r="I1373" t="s">
        <v>2932</v>
      </c>
    </row>
    <row r="1374" spans="1:9">
      <c r="A1374" t="s">
        <v>4403</v>
      </c>
      <c r="B1374">
        <v>34210</v>
      </c>
      <c r="C1374" t="s">
        <v>3921</v>
      </c>
      <c r="D1374" t="s">
        <v>2934</v>
      </c>
      <c r="E1374" t="s">
        <v>3985</v>
      </c>
      <c r="F1374" t="s">
        <v>2933</v>
      </c>
      <c r="G1374" t="s">
        <v>7109</v>
      </c>
      <c r="H1374" t="s">
        <v>2917</v>
      </c>
      <c r="I1374" t="s">
        <v>2934</v>
      </c>
    </row>
    <row r="1375" spans="1:9">
      <c r="A1375" t="s">
        <v>4451</v>
      </c>
      <c r="B1375">
        <v>34211</v>
      </c>
      <c r="C1375" t="s">
        <v>3921</v>
      </c>
      <c r="D1375" t="s">
        <v>2936</v>
      </c>
      <c r="E1375" t="s">
        <v>3985</v>
      </c>
      <c r="F1375" t="s">
        <v>2935</v>
      </c>
      <c r="G1375" t="s">
        <v>7110</v>
      </c>
      <c r="H1375" t="s">
        <v>2917</v>
      </c>
      <c r="I1375" t="s">
        <v>2936</v>
      </c>
    </row>
    <row r="1376" spans="1:9">
      <c r="A1376" t="s">
        <v>4499</v>
      </c>
      <c r="B1376">
        <v>34212</v>
      </c>
      <c r="C1376" t="s">
        <v>3921</v>
      </c>
      <c r="D1376" t="s">
        <v>2938</v>
      </c>
      <c r="E1376" t="s">
        <v>3985</v>
      </c>
      <c r="F1376" t="s">
        <v>2937</v>
      </c>
      <c r="G1376" t="s">
        <v>7111</v>
      </c>
      <c r="H1376" t="s">
        <v>2917</v>
      </c>
      <c r="I1376" t="s">
        <v>2938</v>
      </c>
    </row>
    <row r="1377" spans="1:9">
      <c r="A1377" t="s">
        <v>4547</v>
      </c>
      <c r="B1377">
        <v>34213</v>
      </c>
      <c r="C1377" t="s">
        <v>3921</v>
      </c>
      <c r="D1377" t="s">
        <v>2940</v>
      </c>
      <c r="E1377" t="s">
        <v>3985</v>
      </c>
      <c r="F1377" t="s">
        <v>2939</v>
      </c>
      <c r="G1377" t="s">
        <v>7112</v>
      </c>
      <c r="H1377" t="s">
        <v>2917</v>
      </c>
      <c r="I1377" t="s">
        <v>2940</v>
      </c>
    </row>
    <row r="1378" spans="1:9">
      <c r="A1378" t="s">
        <v>4595</v>
      </c>
      <c r="B1378">
        <v>34214</v>
      </c>
      <c r="C1378" t="s">
        <v>3921</v>
      </c>
      <c r="D1378" t="s">
        <v>2942</v>
      </c>
      <c r="E1378" t="s">
        <v>3985</v>
      </c>
      <c r="F1378" t="s">
        <v>2941</v>
      </c>
      <c r="G1378" t="s">
        <v>7113</v>
      </c>
      <c r="H1378" t="s">
        <v>2917</v>
      </c>
      <c r="I1378" t="s">
        <v>2942</v>
      </c>
    </row>
    <row r="1379" spans="1:9">
      <c r="A1379" t="s">
        <v>4643</v>
      </c>
      <c r="B1379">
        <v>34215</v>
      </c>
      <c r="C1379" t="s">
        <v>3921</v>
      </c>
      <c r="D1379" t="s">
        <v>2944</v>
      </c>
      <c r="E1379" t="s">
        <v>3985</v>
      </c>
      <c r="F1379" t="s">
        <v>2943</v>
      </c>
      <c r="G1379" t="s">
        <v>7114</v>
      </c>
      <c r="H1379" t="s">
        <v>2917</v>
      </c>
      <c r="I1379" t="s">
        <v>2944</v>
      </c>
    </row>
    <row r="1380" spans="1:9">
      <c r="A1380" t="s">
        <v>4691</v>
      </c>
      <c r="B1380">
        <v>34302</v>
      </c>
      <c r="C1380" t="s">
        <v>3921</v>
      </c>
      <c r="D1380" t="s">
        <v>2946</v>
      </c>
      <c r="E1380" t="s">
        <v>3985</v>
      </c>
      <c r="F1380" t="s">
        <v>2945</v>
      </c>
      <c r="G1380" t="s">
        <v>7115</v>
      </c>
      <c r="H1380" t="s">
        <v>2917</v>
      </c>
      <c r="I1380" t="s">
        <v>2946</v>
      </c>
    </row>
    <row r="1381" spans="1:9">
      <c r="A1381" t="s">
        <v>4738</v>
      </c>
      <c r="B1381">
        <v>34304</v>
      </c>
      <c r="C1381" t="s">
        <v>3921</v>
      </c>
      <c r="D1381" t="s">
        <v>2948</v>
      </c>
      <c r="E1381" t="s">
        <v>3985</v>
      </c>
      <c r="F1381" t="s">
        <v>2947</v>
      </c>
      <c r="G1381" t="s">
        <v>7116</v>
      </c>
      <c r="H1381" t="s">
        <v>2917</v>
      </c>
      <c r="I1381" t="s">
        <v>2948</v>
      </c>
    </row>
    <row r="1382" spans="1:9">
      <c r="A1382" t="s">
        <v>4785</v>
      </c>
      <c r="B1382">
        <v>34307</v>
      </c>
      <c r="C1382" t="s">
        <v>3921</v>
      </c>
      <c r="D1382" t="s">
        <v>2950</v>
      </c>
      <c r="E1382" t="s">
        <v>3985</v>
      </c>
      <c r="F1382" t="s">
        <v>2949</v>
      </c>
      <c r="G1382" t="s">
        <v>7117</v>
      </c>
      <c r="H1382" t="s">
        <v>2917</v>
      </c>
      <c r="I1382" t="s">
        <v>2950</v>
      </c>
    </row>
    <row r="1383" spans="1:9">
      <c r="A1383" t="s">
        <v>4831</v>
      </c>
      <c r="B1383">
        <v>34309</v>
      </c>
      <c r="C1383" t="s">
        <v>3921</v>
      </c>
      <c r="D1383" t="s">
        <v>2952</v>
      </c>
      <c r="E1383" t="s">
        <v>3985</v>
      </c>
      <c r="F1383" t="s">
        <v>2951</v>
      </c>
      <c r="G1383" t="s">
        <v>7118</v>
      </c>
      <c r="H1383" t="s">
        <v>2917</v>
      </c>
      <c r="I1383" t="s">
        <v>2952</v>
      </c>
    </row>
    <row r="1384" spans="1:9">
      <c r="A1384" t="s">
        <v>4876</v>
      </c>
      <c r="B1384">
        <v>34368</v>
      </c>
      <c r="C1384" t="s">
        <v>3921</v>
      </c>
      <c r="D1384" t="s">
        <v>2954</v>
      </c>
      <c r="E1384" t="s">
        <v>3985</v>
      </c>
      <c r="F1384" t="s">
        <v>2953</v>
      </c>
      <c r="G1384" t="s">
        <v>7119</v>
      </c>
      <c r="H1384" t="s">
        <v>2917</v>
      </c>
      <c r="I1384" t="s">
        <v>2954</v>
      </c>
    </row>
    <row r="1385" spans="1:9">
      <c r="A1385" t="s">
        <v>4916</v>
      </c>
      <c r="B1385">
        <v>34369</v>
      </c>
      <c r="C1385" t="s">
        <v>3921</v>
      </c>
      <c r="D1385" t="s">
        <v>2956</v>
      </c>
      <c r="E1385" t="s">
        <v>3985</v>
      </c>
      <c r="F1385" t="s">
        <v>2955</v>
      </c>
      <c r="G1385" t="s">
        <v>7120</v>
      </c>
      <c r="H1385" t="s">
        <v>2917</v>
      </c>
      <c r="I1385" t="s">
        <v>2956</v>
      </c>
    </row>
    <row r="1386" spans="1:9">
      <c r="A1386" t="s">
        <v>4955</v>
      </c>
      <c r="B1386">
        <v>34431</v>
      </c>
      <c r="C1386" t="s">
        <v>3921</v>
      </c>
      <c r="D1386" t="s">
        <v>2958</v>
      </c>
      <c r="E1386" t="s">
        <v>3985</v>
      </c>
      <c r="F1386" t="s">
        <v>2957</v>
      </c>
      <c r="G1386" t="s">
        <v>7121</v>
      </c>
      <c r="H1386" t="s">
        <v>2917</v>
      </c>
      <c r="I1386" t="s">
        <v>2958</v>
      </c>
    </row>
    <row r="1387" spans="1:9">
      <c r="A1387" t="s">
        <v>4992</v>
      </c>
      <c r="B1387">
        <v>34462</v>
      </c>
      <c r="C1387" t="s">
        <v>3921</v>
      </c>
      <c r="D1387" t="s">
        <v>2960</v>
      </c>
      <c r="E1387" t="s">
        <v>3985</v>
      </c>
      <c r="F1387" t="s">
        <v>2959</v>
      </c>
      <c r="G1387" t="s">
        <v>7122</v>
      </c>
      <c r="H1387" t="s">
        <v>2917</v>
      </c>
      <c r="I1387" t="s">
        <v>2960</v>
      </c>
    </row>
    <row r="1388" spans="1:9">
      <c r="A1388" t="s">
        <v>5028</v>
      </c>
      <c r="B1388">
        <v>34545</v>
      </c>
      <c r="C1388" t="s">
        <v>3921</v>
      </c>
      <c r="D1388" t="s">
        <v>2962</v>
      </c>
      <c r="E1388" t="s">
        <v>3985</v>
      </c>
      <c r="F1388" t="s">
        <v>2961</v>
      </c>
      <c r="G1388" t="s">
        <v>7123</v>
      </c>
      <c r="H1388" t="s">
        <v>2917</v>
      </c>
      <c r="I1388" t="s">
        <v>2962</v>
      </c>
    </row>
    <row r="1389" spans="1:9">
      <c r="A1389" t="s">
        <v>3971</v>
      </c>
      <c r="B1389">
        <v>35000</v>
      </c>
      <c r="C1389" t="s">
        <v>3922</v>
      </c>
      <c r="D1389" t="s">
        <v>2964</v>
      </c>
      <c r="E1389" t="s">
        <v>3936</v>
      </c>
      <c r="F1389" t="s">
        <v>2963</v>
      </c>
      <c r="G1389" t="s">
        <v>7124</v>
      </c>
      <c r="H1389" t="s">
        <v>2964</v>
      </c>
    </row>
    <row r="1390" spans="1:9">
      <c r="A1390" t="s">
        <v>4020</v>
      </c>
      <c r="B1390">
        <v>35201</v>
      </c>
      <c r="C1390" t="s">
        <v>3922</v>
      </c>
      <c r="D1390" t="s">
        <v>2966</v>
      </c>
      <c r="E1390" t="s">
        <v>3985</v>
      </c>
      <c r="F1390" t="s">
        <v>2965</v>
      </c>
      <c r="G1390" t="s">
        <v>7125</v>
      </c>
      <c r="H1390" t="s">
        <v>2964</v>
      </c>
      <c r="I1390" t="s">
        <v>2966</v>
      </c>
    </row>
    <row r="1391" spans="1:9">
      <c r="A1391" t="s">
        <v>4068</v>
      </c>
      <c r="B1391">
        <v>35202</v>
      </c>
      <c r="C1391" t="s">
        <v>3922</v>
      </c>
      <c r="D1391" t="s">
        <v>2968</v>
      </c>
      <c r="E1391" t="s">
        <v>3985</v>
      </c>
      <c r="F1391" t="s">
        <v>2967</v>
      </c>
      <c r="G1391" t="s">
        <v>7126</v>
      </c>
      <c r="H1391" t="s">
        <v>2964</v>
      </c>
      <c r="I1391" t="s">
        <v>2968</v>
      </c>
    </row>
    <row r="1392" spans="1:9">
      <c r="A1392" t="s">
        <v>4116</v>
      </c>
      <c r="B1392">
        <v>35203</v>
      </c>
      <c r="C1392" t="s">
        <v>3922</v>
      </c>
      <c r="D1392" t="s">
        <v>2970</v>
      </c>
      <c r="E1392" t="s">
        <v>3985</v>
      </c>
      <c r="F1392" t="s">
        <v>2969</v>
      </c>
      <c r="G1392" t="s">
        <v>7127</v>
      </c>
      <c r="H1392" t="s">
        <v>2964</v>
      </c>
      <c r="I1392" t="s">
        <v>2970</v>
      </c>
    </row>
    <row r="1393" spans="1:9">
      <c r="A1393" t="s">
        <v>4164</v>
      </c>
      <c r="B1393">
        <v>35204</v>
      </c>
      <c r="C1393" t="s">
        <v>3922</v>
      </c>
      <c r="D1393" t="s">
        <v>2972</v>
      </c>
      <c r="E1393" t="s">
        <v>3985</v>
      </c>
      <c r="F1393" t="s">
        <v>2971</v>
      </c>
      <c r="G1393" t="s">
        <v>7128</v>
      </c>
      <c r="H1393" t="s">
        <v>2964</v>
      </c>
      <c r="I1393" t="s">
        <v>2972</v>
      </c>
    </row>
    <row r="1394" spans="1:9">
      <c r="A1394" t="s">
        <v>4212</v>
      </c>
      <c r="B1394">
        <v>35206</v>
      </c>
      <c r="C1394" t="s">
        <v>3922</v>
      </c>
      <c r="D1394" t="s">
        <v>2974</v>
      </c>
      <c r="E1394" t="s">
        <v>3985</v>
      </c>
      <c r="F1394" t="s">
        <v>2973</v>
      </c>
      <c r="G1394" t="s">
        <v>7129</v>
      </c>
      <c r="H1394" t="s">
        <v>2964</v>
      </c>
      <c r="I1394" t="s">
        <v>2974</v>
      </c>
    </row>
    <row r="1395" spans="1:9">
      <c r="A1395" t="s">
        <v>4260</v>
      </c>
      <c r="B1395">
        <v>35207</v>
      </c>
      <c r="C1395" t="s">
        <v>3922</v>
      </c>
      <c r="D1395" t="s">
        <v>2976</v>
      </c>
      <c r="E1395" t="s">
        <v>3985</v>
      </c>
      <c r="F1395" t="s">
        <v>2975</v>
      </c>
      <c r="G1395" t="s">
        <v>7130</v>
      </c>
      <c r="H1395" t="s">
        <v>2964</v>
      </c>
      <c r="I1395" t="s">
        <v>2976</v>
      </c>
    </row>
    <row r="1396" spans="1:9">
      <c r="A1396" t="s">
        <v>4308</v>
      </c>
      <c r="B1396">
        <v>35208</v>
      </c>
      <c r="C1396" t="s">
        <v>3922</v>
      </c>
      <c r="D1396" t="s">
        <v>2978</v>
      </c>
      <c r="E1396" t="s">
        <v>3985</v>
      </c>
      <c r="F1396" t="s">
        <v>2977</v>
      </c>
      <c r="G1396" t="s">
        <v>7131</v>
      </c>
      <c r="H1396" t="s">
        <v>2964</v>
      </c>
      <c r="I1396" t="s">
        <v>2978</v>
      </c>
    </row>
    <row r="1397" spans="1:9">
      <c r="A1397" t="s">
        <v>4356</v>
      </c>
      <c r="B1397">
        <v>35210</v>
      </c>
      <c r="C1397" t="s">
        <v>3922</v>
      </c>
      <c r="D1397" t="s">
        <v>2980</v>
      </c>
      <c r="E1397" t="s">
        <v>3985</v>
      </c>
      <c r="F1397" t="s">
        <v>2979</v>
      </c>
      <c r="G1397" t="s">
        <v>7132</v>
      </c>
      <c r="H1397" t="s">
        <v>2964</v>
      </c>
      <c r="I1397" t="s">
        <v>2980</v>
      </c>
    </row>
    <row r="1398" spans="1:9">
      <c r="A1398" t="s">
        <v>4404</v>
      </c>
      <c r="B1398">
        <v>35211</v>
      </c>
      <c r="C1398" t="s">
        <v>3922</v>
      </c>
      <c r="D1398" t="s">
        <v>2982</v>
      </c>
      <c r="E1398" t="s">
        <v>3985</v>
      </c>
      <c r="F1398" t="s">
        <v>2981</v>
      </c>
      <c r="G1398" t="s">
        <v>7133</v>
      </c>
      <c r="H1398" t="s">
        <v>2964</v>
      </c>
      <c r="I1398" t="s">
        <v>2982</v>
      </c>
    </row>
    <row r="1399" spans="1:9">
      <c r="A1399" t="s">
        <v>4452</v>
      </c>
      <c r="B1399">
        <v>35212</v>
      </c>
      <c r="C1399" t="s">
        <v>3922</v>
      </c>
      <c r="D1399" t="s">
        <v>2984</v>
      </c>
      <c r="E1399" t="s">
        <v>3985</v>
      </c>
      <c r="F1399" t="s">
        <v>2983</v>
      </c>
      <c r="G1399" t="s">
        <v>7134</v>
      </c>
      <c r="H1399" t="s">
        <v>2964</v>
      </c>
      <c r="I1399" t="s">
        <v>2984</v>
      </c>
    </row>
    <row r="1400" spans="1:9">
      <c r="A1400" t="s">
        <v>4500</v>
      </c>
      <c r="B1400">
        <v>35213</v>
      </c>
      <c r="C1400" t="s">
        <v>3922</v>
      </c>
      <c r="D1400" t="s">
        <v>2986</v>
      </c>
      <c r="E1400" t="s">
        <v>3985</v>
      </c>
      <c r="F1400" t="s">
        <v>2985</v>
      </c>
      <c r="G1400" t="s">
        <v>7135</v>
      </c>
      <c r="H1400" t="s">
        <v>2964</v>
      </c>
      <c r="I1400" t="s">
        <v>2986</v>
      </c>
    </row>
    <row r="1401" spans="1:9">
      <c r="A1401" t="s">
        <v>4548</v>
      </c>
      <c r="B1401">
        <v>35215</v>
      </c>
      <c r="C1401" t="s">
        <v>3922</v>
      </c>
      <c r="D1401" t="s">
        <v>2988</v>
      </c>
      <c r="E1401" t="s">
        <v>3985</v>
      </c>
      <c r="F1401" t="s">
        <v>2987</v>
      </c>
      <c r="G1401" t="s">
        <v>7136</v>
      </c>
      <c r="H1401" t="s">
        <v>2964</v>
      </c>
      <c r="I1401" t="s">
        <v>2988</v>
      </c>
    </row>
    <row r="1402" spans="1:9">
      <c r="A1402" t="s">
        <v>4596</v>
      </c>
      <c r="B1402">
        <v>35216</v>
      </c>
      <c r="C1402" t="s">
        <v>3922</v>
      </c>
      <c r="D1402" t="s">
        <v>2990</v>
      </c>
      <c r="E1402" t="s">
        <v>3985</v>
      </c>
      <c r="F1402" t="s">
        <v>2989</v>
      </c>
      <c r="G1402" t="s">
        <v>7137</v>
      </c>
      <c r="H1402" t="s">
        <v>2964</v>
      </c>
      <c r="I1402" t="s">
        <v>2990</v>
      </c>
    </row>
    <row r="1403" spans="1:9">
      <c r="A1403" t="s">
        <v>4644</v>
      </c>
      <c r="B1403">
        <v>35305</v>
      </c>
      <c r="C1403" t="s">
        <v>3922</v>
      </c>
      <c r="D1403" t="s">
        <v>2992</v>
      </c>
      <c r="E1403" t="s">
        <v>3985</v>
      </c>
      <c r="F1403" t="s">
        <v>2991</v>
      </c>
      <c r="G1403" t="s">
        <v>7138</v>
      </c>
      <c r="H1403" t="s">
        <v>2964</v>
      </c>
      <c r="I1403" t="s">
        <v>2992</v>
      </c>
    </row>
    <row r="1404" spans="1:9">
      <c r="A1404" t="s">
        <v>4692</v>
      </c>
      <c r="B1404">
        <v>35321</v>
      </c>
      <c r="C1404" t="s">
        <v>3922</v>
      </c>
      <c r="D1404" t="s">
        <v>2994</v>
      </c>
      <c r="E1404" t="s">
        <v>3985</v>
      </c>
      <c r="F1404" t="s">
        <v>2993</v>
      </c>
      <c r="G1404" t="s">
        <v>7139</v>
      </c>
      <c r="H1404" t="s">
        <v>2964</v>
      </c>
      <c r="I1404" t="s">
        <v>2994</v>
      </c>
    </row>
    <row r="1405" spans="1:9">
      <c r="A1405" t="s">
        <v>4739</v>
      </c>
      <c r="B1405">
        <v>35341</v>
      </c>
      <c r="C1405" t="s">
        <v>3922</v>
      </c>
      <c r="D1405" t="s">
        <v>2996</v>
      </c>
      <c r="E1405" t="s">
        <v>3985</v>
      </c>
      <c r="F1405" t="s">
        <v>2995</v>
      </c>
      <c r="G1405" t="s">
        <v>7140</v>
      </c>
      <c r="H1405" t="s">
        <v>2964</v>
      </c>
      <c r="I1405" t="s">
        <v>2996</v>
      </c>
    </row>
    <row r="1406" spans="1:9">
      <c r="A1406" t="s">
        <v>4786</v>
      </c>
      <c r="B1406">
        <v>35343</v>
      </c>
      <c r="C1406" t="s">
        <v>3922</v>
      </c>
      <c r="D1406" t="s">
        <v>2998</v>
      </c>
      <c r="E1406" t="s">
        <v>3985</v>
      </c>
      <c r="F1406" t="s">
        <v>2997</v>
      </c>
      <c r="G1406" t="s">
        <v>7141</v>
      </c>
      <c r="H1406" t="s">
        <v>2964</v>
      </c>
      <c r="I1406" t="s">
        <v>2998</v>
      </c>
    </row>
    <row r="1407" spans="1:9">
      <c r="A1407" t="s">
        <v>4832</v>
      </c>
      <c r="B1407">
        <v>35344</v>
      </c>
      <c r="C1407" t="s">
        <v>3922</v>
      </c>
      <c r="D1407" t="s">
        <v>3000</v>
      </c>
      <c r="E1407" t="s">
        <v>3985</v>
      </c>
      <c r="F1407" t="s">
        <v>2999</v>
      </c>
      <c r="G1407" t="s">
        <v>7142</v>
      </c>
      <c r="H1407" t="s">
        <v>2964</v>
      </c>
      <c r="I1407" t="s">
        <v>3000</v>
      </c>
    </row>
    <row r="1408" spans="1:9">
      <c r="A1408" t="s">
        <v>4877</v>
      </c>
      <c r="B1408">
        <v>35502</v>
      </c>
      <c r="C1408" t="s">
        <v>3922</v>
      </c>
      <c r="D1408" t="s">
        <v>3002</v>
      </c>
      <c r="E1408" t="s">
        <v>3985</v>
      </c>
      <c r="F1408" t="s">
        <v>3001</v>
      </c>
      <c r="G1408" t="s">
        <v>7143</v>
      </c>
      <c r="H1408" t="s">
        <v>2964</v>
      </c>
      <c r="I1408" t="s">
        <v>3002</v>
      </c>
    </row>
    <row r="1409" spans="1:9">
      <c r="A1409" t="s">
        <v>3972</v>
      </c>
      <c r="B1409">
        <v>36000</v>
      </c>
      <c r="C1409" t="s">
        <v>3923</v>
      </c>
      <c r="D1409" t="s">
        <v>3004</v>
      </c>
      <c r="E1409" t="s">
        <v>3936</v>
      </c>
      <c r="F1409" t="s">
        <v>3003</v>
      </c>
      <c r="G1409" t="s">
        <v>7144</v>
      </c>
      <c r="H1409" t="s">
        <v>3004</v>
      </c>
    </row>
    <row r="1410" spans="1:9">
      <c r="A1410" t="s">
        <v>4021</v>
      </c>
      <c r="B1410">
        <v>36201</v>
      </c>
      <c r="C1410" t="s">
        <v>3923</v>
      </c>
      <c r="D1410" t="s">
        <v>3006</v>
      </c>
      <c r="E1410" t="s">
        <v>3985</v>
      </c>
      <c r="F1410" t="s">
        <v>3005</v>
      </c>
      <c r="G1410" t="s">
        <v>7145</v>
      </c>
      <c r="H1410" t="s">
        <v>3004</v>
      </c>
      <c r="I1410" t="s">
        <v>3006</v>
      </c>
    </row>
    <row r="1411" spans="1:9">
      <c r="A1411" t="s">
        <v>4069</v>
      </c>
      <c r="B1411">
        <v>36202</v>
      </c>
      <c r="C1411" t="s">
        <v>3923</v>
      </c>
      <c r="D1411" t="s">
        <v>3008</v>
      </c>
      <c r="E1411" t="s">
        <v>3985</v>
      </c>
      <c r="F1411" t="s">
        <v>3007</v>
      </c>
      <c r="G1411" t="s">
        <v>7146</v>
      </c>
      <c r="H1411" t="s">
        <v>3004</v>
      </c>
      <c r="I1411" t="s">
        <v>3008</v>
      </c>
    </row>
    <row r="1412" spans="1:9">
      <c r="A1412" t="s">
        <v>4117</v>
      </c>
      <c r="B1412">
        <v>36203</v>
      </c>
      <c r="C1412" t="s">
        <v>3923</v>
      </c>
      <c r="D1412" t="s">
        <v>3010</v>
      </c>
      <c r="E1412" t="s">
        <v>3985</v>
      </c>
      <c r="F1412" t="s">
        <v>3009</v>
      </c>
      <c r="G1412" t="s">
        <v>7147</v>
      </c>
      <c r="H1412" t="s">
        <v>3004</v>
      </c>
      <c r="I1412" t="s">
        <v>3010</v>
      </c>
    </row>
    <row r="1413" spans="1:9">
      <c r="A1413" t="s">
        <v>4165</v>
      </c>
      <c r="B1413">
        <v>36204</v>
      </c>
      <c r="C1413" t="s">
        <v>3923</v>
      </c>
      <c r="D1413" t="s">
        <v>3012</v>
      </c>
      <c r="E1413" t="s">
        <v>3985</v>
      </c>
      <c r="F1413" t="s">
        <v>3011</v>
      </c>
      <c r="G1413" t="s">
        <v>7148</v>
      </c>
      <c r="H1413" t="s">
        <v>3004</v>
      </c>
      <c r="I1413" t="s">
        <v>3012</v>
      </c>
    </row>
    <row r="1414" spans="1:9">
      <c r="A1414" t="s">
        <v>4213</v>
      </c>
      <c r="B1414">
        <v>36205</v>
      </c>
      <c r="C1414" t="s">
        <v>3923</v>
      </c>
      <c r="D1414" t="s">
        <v>3014</v>
      </c>
      <c r="E1414" t="s">
        <v>3985</v>
      </c>
      <c r="F1414" t="s">
        <v>3013</v>
      </c>
      <c r="G1414" t="s">
        <v>7149</v>
      </c>
      <c r="H1414" t="s">
        <v>3004</v>
      </c>
      <c r="I1414" t="s">
        <v>3014</v>
      </c>
    </row>
    <row r="1415" spans="1:9">
      <c r="A1415" t="s">
        <v>4261</v>
      </c>
      <c r="B1415">
        <v>36206</v>
      </c>
      <c r="C1415" t="s">
        <v>3923</v>
      </c>
      <c r="D1415" t="s">
        <v>3016</v>
      </c>
      <c r="E1415" t="s">
        <v>3985</v>
      </c>
      <c r="F1415" t="s">
        <v>3015</v>
      </c>
      <c r="G1415" t="s">
        <v>7150</v>
      </c>
      <c r="H1415" t="s">
        <v>3004</v>
      </c>
      <c r="I1415" t="s">
        <v>3016</v>
      </c>
    </row>
    <row r="1416" spans="1:9">
      <c r="A1416" t="s">
        <v>4309</v>
      </c>
      <c r="B1416">
        <v>36207</v>
      </c>
      <c r="C1416" t="s">
        <v>3923</v>
      </c>
      <c r="D1416" t="s">
        <v>3018</v>
      </c>
      <c r="E1416" t="s">
        <v>3985</v>
      </c>
      <c r="F1416" t="s">
        <v>3017</v>
      </c>
      <c r="G1416" t="s">
        <v>7151</v>
      </c>
      <c r="H1416" t="s">
        <v>3004</v>
      </c>
      <c r="I1416" t="s">
        <v>3018</v>
      </c>
    </row>
    <row r="1417" spans="1:9">
      <c r="A1417" t="s">
        <v>4357</v>
      </c>
      <c r="B1417">
        <v>36208</v>
      </c>
      <c r="C1417" t="s">
        <v>3923</v>
      </c>
      <c r="D1417" t="s">
        <v>3020</v>
      </c>
      <c r="E1417" t="s">
        <v>3985</v>
      </c>
      <c r="F1417" t="s">
        <v>3019</v>
      </c>
      <c r="G1417" t="s">
        <v>7152</v>
      </c>
      <c r="H1417" t="s">
        <v>3004</v>
      </c>
      <c r="I1417" t="s">
        <v>3020</v>
      </c>
    </row>
    <row r="1418" spans="1:9">
      <c r="A1418" t="s">
        <v>4405</v>
      </c>
      <c r="B1418">
        <v>36301</v>
      </c>
      <c r="C1418" t="s">
        <v>3923</v>
      </c>
      <c r="D1418" t="s">
        <v>3022</v>
      </c>
      <c r="E1418" t="s">
        <v>3985</v>
      </c>
      <c r="F1418" t="s">
        <v>3021</v>
      </c>
      <c r="G1418" t="s">
        <v>7153</v>
      </c>
      <c r="H1418" t="s">
        <v>3004</v>
      </c>
      <c r="I1418" t="s">
        <v>3022</v>
      </c>
    </row>
    <row r="1419" spans="1:9">
      <c r="A1419" t="s">
        <v>4453</v>
      </c>
      <c r="B1419">
        <v>36302</v>
      </c>
      <c r="C1419" t="s">
        <v>3923</v>
      </c>
      <c r="D1419" t="s">
        <v>3024</v>
      </c>
      <c r="E1419" t="s">
        <v>3985</v>
      </c>
      <c r="F1419" t="s">
        <v>3023</v>
      </c>
      <c r="G1419" t="s">
        <v>7154</v>
      </c>
      <c r="H1419" t="s">
        <v>3004</v>
      </c>
      <c r="I1419" t="s">
        <v>3024</v>
      </c>
    </row>
    <row r="1420" spans="1:9">
      <c r="A1420" t="s">
        <v>4501</v>
      </c>
      <c r="B1420">
        <v>36321</v>
      </c>
      <c r="C1420" t="s">
        <v>3923</v>
      </c>
      <c r="D1420" t="s">
        <v>3026</v>
      </c>
      <c r="E1420" t="s">
        <v>3985</v>
      </c>
      <c r="F1420" t="s">
        <v>3025</v>
      </c>
      <c r="G1420" t="s">
        <v>7155</v>
      </c>
      <c r="H1420" t="s">
        <v>3004</v>
      </c>
      <c r="I1420" t="s">
        <v>3026</v>
      </c>
    </row>
    <row r="1421" spans="1:9">
      <c r="A1421" t="s">
        <v>4549</v>
      </c>
      <c r="B1421">
        <v>36341</v>
      </c>
      <c r="C1421" t="s">
        <v>3923</v>
      </c>
      <c r="D1421" t="s">
        <v>3028</v>
      </c>
      <c r="E1421" t="s">
        <v>3985</v>
      </c>
      <c r="F1421" t="s">
        <v>3027</v>
      </c>
      <c r="G1421" t="s">
        <v>7156</v>
      </c>
      <c r="H1421" t="s">
        <v>3004</v>
      </c>
      <c r="I1421" t="s">
        <v>3028</v>
      </c>
    </row>
    <row r="1422" spans="1:9">
      <c r="A1422" t="s">
        <v>4597</v>
      </c>
      <c r="B1422">
        <v>36342</v>
      </c>
      <c r="C1422" t="s">
        <v>3923</v>
      </c>
      <c r="D1422" t="s">
        <v>3030</v>
      </c>
      <c r="E1422" t="s">
        <v>3985</v>
      </c>
      <c r="F1422" t="s">
        <v>3029</v>
      </c>
      <c r="G1422" t="s">
        <v>7157</v>
      </c>
      <c r="H1422" t="s">
        <v>3004</v>
      </c>
      <c r="I1422" t="s">
        <v>3030</v>
      </c>
    </row>
    <row r="1423" spans="1:9">
      <c r="A1423" t="s">
        <v>4645</v>
      </c>
      <c r="B1423">
        <v>36368</v>
      </c>
      <c r="C1423" t="s">
        <v>3923</v>
      </c>
      <c r="D1423" t="s">
        <v>3032</v>
      </c>
      <c r="E1423" t="s">
        <v>3985</v>
      </c>
      <c r="F1423" t="s">
        <v>3031</v>
      </c>
      <c r="G1423" t="s">
        <v>7158</v>
      </c>
      <c r="H1423" t="s">
        <v>3004</v>
      </c>
      <c r="I1423" t="s">
        <v>3032</v>
      </c>
    </row>
    <row r="1424" spans="1:9">
      <c r="A1424" t="s">
        <v>4693</v>
      </c>
      <c r="B1424">
        <v>36383</v>
      </c>
      <c r="C1424" t="s">
        <v>3923</v>
      </c>
      <c r="D1424" t="s">
        <v>3034</v>
      </c>
      <c r="E1424" t="s">
        <v>3985</v>
      </c>
      <c r="F1424" t="s">
        <v>3033</v>
      </c>
      <c r="G1424" t="s">
        <v>7159</v>
      </c>
      <c r="H1424" t="s">
        <v>3004</v>
      </c>
      <c r="I1424" t="s">
        <v>3034</v>
      </c>
    </row>
    <row r="1425" spans="1:9">
      <c r="A1425" t="s">
        <v>4740</v>
      </c>
      <c r="B1425">
        <v>36387</v>
      </c>
      <c r="C1425" t="s">
        <v>3923</v>
      </c>
      <c r="D1425" t="s">
        <v>3036</v>
      </c>
      <c r="E1425" t="s">
        <v>3985</v>
      </c>
      <c r="F1425" t="s">
        <v>3035</v>
      </c>
      <c r="G1425" t="s">
        <v>7160</v>
      </c>
      <c r="H1425" t="s">
        <v>3004</v>
      </c>
      <c r="I1425" t="s">
        <v>3036</v>
      </c>
    </row>
    <row r="1426" spans="1:9">
      <c r="A1426" t="s">
        <v>4787</v>
      </c>
      <c r="B1426">
        <v>36388</v>
      </c>
      <c r="C1426" t="s">
        <v>3923</v>
      </c>
      <c r="D1426" t="s">
        <v>3038</v>
      </c>
      <c r="E1426" t="s">
        <v>3985</v>
      </c>
      <c r="F1426" t="s">
        <v>3037</v>
      </c>
      <c r="G1426" t="s">
        <v>7161</v>
      </c>
      <c r="H1426" t="s">
        <v>3004</v>
      </c>
      <c r="I1426" t="s">
        <v>3038</v>
      </c>
    </row>
    <row r="1427" spans="1:9">
      <c r="A1427" t="s">
        <v>4833</v>
      </c>
      <c r="B1427">
        <v>36401</v>
      </c>
      <c r="C1427" t="s">
        <v>3923</v>
      </c>
      <c r="D1427" t="s">
        <v>3040</v>
      </c>
      <c r="E1427" t="s">
        <v>3985</v>
      </c>
      <c r="F1427" t="s">
        <v>3039</v>
      </c>
      <c r="G1427" t="s">
        <v>7162</v>
      </c>
      <c r="H1427" t="s">
        <v>3004</v>
      </c>
      <c r="I1427" t="s">
        <v>3040</v>
      </c>
    </row>
    <row r="1428" spans="1:9">
      <c r="A1428" t="s">
        <v>4878</v>
      </c>
      <c r="B1428">
        <v>36402</v>
      </c>
      <c r="C1428" t="s">
        <v>3923</v>
      </c>
      <c r="D1428" t="s">
        <v>3042</v>
      </c>
      <c r="E1428" t="s">
        <v>3985</v>
      </c>
      <c r="F1428" t="s">
        <v>3041</v>
      </c>
      <c r="G1428" t="s">
        <v>7163</v>
      </c>
      <c r="H1428" t="s">
        <v>3004</v>
      </c>
      <c r="I1428" t="s">
        <v>3042</v>
      </c>
    </row>
    <row r="1429" spans="1:9">
      <c r="A1429" t="s">
        <v>4917</v>
      </c>
      <c r="B1429">
        <v>36403</v>
      </c>
      <c r="C1429" t="s">
        <v>3923</v>
      </c>
      <c r="D1429" t="s">
        <v>3044</v>
      </c>
      <c r="E1429" t="s">
        <v>3985</v>
      </c>
      <c r="F1429" t="s">
        <v>3043</v>
      </c>
      <c r="G1429" t="s">
        <v>7164</v>
      </c>
      <c r="H1429" t="s">
        <v>3004</v>
      </c>
      <c r="I1429" t="s">
        <v>3044</v>
      </c>
    </row>
    <row r="1430" spans="1:9">
      <c r="A1430" t="s">
        <v>4956</v>
      </c>
      <c r="B1430">
        <v>36404</v>
      </c>
      <c r="C1430" t="s">
        <v>3923</v>
      </c>
      <c r="D1430" t="s">
        <v>3046</v>
      </c>
      <c r="E1430" t="s">
        <v>3985</v>
      </c>
      <c r="F1430" t="s">
        <v>3045</v>
      </c>
      <c r="G1430" t="s">
        <v>7165</v>
      </c>
      <c r="H1430" t="s">
        <v>3004</v>
      </c>
      <c r="I1430" t="s">
        <v>3046</v>
      </c>
    </row>
    <row r="1431" spans="1:9">
      <c r="A1431" t="s">
        <v>4993</v>
      </c>
      <c r="B1431">
        <v>36405</v>
      </c>
      <c r="C1431" t="s">
        <v>3923</v>
      </c>
      <c r="D1431" t="s">
        <v>3048</v>
      </c>
      <c r="E1431" t="s">
        <v>3985</v>
      </c>
      <c r="F1431" t="s">
        <v>3047</v>
      </c>
      <c r="G1431" t="s">
        <v>7166</v>
      </c>
      <c r="H1431" t="s">
        <v>3004</v>
      </c>
      <c r="I1431" t="s">
        <v>3048</v>
      </c>
    </row>
    <row r="1432" spans="1:9">
      <c r="A1432" t="s">
        <v>5029</v>
      </c>
      <c r="B1432">
        <v>36468</v>
      </c>
      <c r="C1432" t="s">
        <v>3923</v>
      </c>
      <c r="D1432" t="s">
        <v>3050</v>
      </c>
      <c r="E1432" t="s">
        <v>3985</v>
      </c>
      <c r="F1432" t="s">
        <v>3049</v>
      </c>
      <c r="G1432" t="s">
        <v>7167</v>
      </c>
      <c r="H1432" t="s">
        <v>3004</v>
      </c>
      <c r="I1432" t="s">
        <v>3050</v>
      </c>
    </row>
    <row r="1433" spans="1:9">
      <c r="A1433" t="s">
        <v>5064</v>
      </c>
      <c r="B1433">
        <v>36489</v>
      </c>
      <c r="C1433" t="s">
        <v>3923</v>
      </c>
      <c r="D1433" t="s">
        <v>3052</v>
      </c>
      <c r="E1433" t="s">
        <v>3985</v>
      </c>
      <c r="F1433" t="s">
        <v>3051</v>
      </c>
      <c r="G1433" t="s">
        <v>7168</v>
      </c>
      <c r="H1433" t="s">
        <v>3004</v>
      </c>
      <c r="I1433" t="s">
        <v>3052</v>
      </c>
    </row>
    <row r="1434" spans="1:9">
      <c r="A1434" t="s">
        <v>3973</v>
      </c>
      <c r="B1434">
        <v>37000</v>
      </c>
      <c r="C1434" t="s">
        <v>3924</v>
      </c>
      <c r="D1434" t="s">
        <v>3054</v>
      </c>
      <c r="E1434" t="s">
        <v>3936</v>
      </c>
      <c r="F1434" t="s">
        <v>3053</v>
      </c>
      <c r="G1434" t="s">
        <v>7169</v>
      </c>
      <c r="H1434" t="s">
        <v>3054</v>
      </c>
    </row>
    <row r="1435" spans="1:9">
      <c r="A1435" t="s">
        <v>4022</v>
      </c>
      <c r="B1435">
        <v>37201</v>
      </c>
      <c r="C1435" t="s">
        <v>3924</v>
      </c>
      <c r="D1435" t="s">
        <v>3056</v>
      </c>
      <c r="E1435" t="s">
        <v>3985</v>
      </c>
      <c r="F1435" t="s">
        <v>3055</v>
      </c>
      <c r="G1435" t="s">
        <v>7170</v>
      </c>
      <c r="H1435" t="s">
        <v>3054</v>
      </c>
      <c r="I1435" t="s">
        <v>3056</v>
      </c>
    </row>
    <row r="1436" spans="1:9">
      <c r="A1436" t="s">
        <v>4070</v>
      </c>
      <c r="B1436">
        <v>37202</v>
      </c>
      <c r="C1436" t="s">
        <v>3924</v>
      </c>
      <c r="D1436" t="s">
        <v>3058</v>
      </c>
      <c r="E1436" t="s">
        <v>3985</v>
      </c>
      <c r="F1436" t="s">
        <v>3057</v>
      </c>
      <c r="G1436" t="s">
        <v>7171</v>
      </c>
      <c r="H1436" t="s">
        <v>3054</v>
      </c>
      <c r="I1436" t="s">
        <v>3058</v>
      </c>
    </row>
    <row r="1437" spans="1:9">
      <c r="A1437" t="s">
        <v>4118</v>
      </c>
      <c r="B1437">
        <v>37203</v>
      </c>
      <c r="C1437" t="s">
        <v>3924</v>
      </c>
      <c r="D1437" t="s">
        <v>3060</v>
      </c>
      <c r="E1437" t="s">
        <v>3985</v>
      </c>
      <c r="F1437" t="s">
        <v>3059</v>
      </c>
      <c r="G1437" t="s">
        <v>7172</v>
      </c>
      <c r="H1437" t="s">
        <v>3054</v>
      </c>
      <c r="I1437" t="s">
        <v>3060</v>
      </c>
    </row>
    <row r="1438" spans="1:9">
      <c r="A1438" t="s">
        <v>4166</v>
      </c>
      <c r="B1438">
        <v>37204</v>
      </c>
      <c r="C1438" t="s">
        <v>3924</v>
      </c>
      <c r="D1438" t="s">
        <v>3062</v>
      </c>
      <c r="E1438" t="s">
        <v>3985</v>
      </c>
      <c r="F1438" t="s">
        <v>3061</v>
      </c>
      <c r="G1438" t="s">
        <v>7173</v>
      </c>
      <c r="H1438" t="s">
        <v>3054</v>
      </c>
      <c r="I1438" t="s">
        <v>3062</v>
      </c>
    </row>
    <row r="1439" spans="1:9">
      <c r="A1439" t="s">
        <v>4214</v>
      </c>
      <c r="B1439">
        <v>37205</v>
      </c>
      <c r="C1439" t="s">
        <v>3924</v>
      </c>
      <c r="D1439" t="s">
        <v>3064</v>
      </c>
      <c r="E1439" t="s">
        <v>3985</v>
      </c>
      <c r="F1439" t="s">
        <v>3063</v>
      </c>
      <c r="G1439" t="s">
        <v>7174</v>
      </c>
      <c r="H1439" t="s">
        <v>3054</v>
      </c>
      <c r="I1439" t="s">
        <v>3064</v>
      </c>
    </row>
    <row r="1440" spans="1:9">
      <c r="A1440" t="s">
        <v>4262</v>
      </c>
      <c r="B1440">
        <v>37206</v>
      </c>
      <c r="C1440" t="s">
        <v>3924</v>
      </c>
      <c r="D1440" t="s">
        <v>3066</v>
      </c>
      <c r="E1440" t="s">
        <v>3985</v>
      </c>
      <c r="F1440" t="s">
        <v>3065</v>
      </c>
      <c r="G1440" t="s">
        <v>7175</v>
      </c>
      <c r="H1440" t="s">
        <v>3054</v>
      </c>
      <c r="I1440" t="s">
        <v>3066</v>
      </c>
    </row>
    <row r="1441" spans="1:9">
      <c r="A1441" t="s">
        <v>4310</v>
      </c>
      <c r="B1441">
        <v>37207</v>
      </c>
      <c r="C1441" t="s">
        <v>3924</v>
      </c>
      <c r="D1441" t="s">
        <v>3068</v>
      </c>
      <c r="E1441" t="s">
        <v>3985</v>
      </c>
      <c r="F1441" t="s">
        <v>3067</v>
      </c>
      <c r="G1441" t="s">
        <v>7176</v>
      </c>
      <c r="H1441" t="s">
        <v>3054</v>
      </c>
      <c r="I1441" t="s">
        <v>3068</v>
      </c>
    </row>
    <row r="1442" spans="1:9">
      <c r="A1442" t="s">
        <v>4358</v>
      </c>
      <c r="B1442">
        <v>37208</v>
      </c>
      <c r="C1442" t="s">
        <v>3924</v>
      </c>
      <c r="D1442" t="s">
        <v>3070</v>
      </c>
      <c r="E1442" t="s">
        <v>3985</v>
      </c>
      <c r="F1442" t="s">
        <v>3069</v>
      </c>
      <c r="G1442" t="s">
        <v>7177</v>
      </c>
      <c r="H1442" t="s">
        <v>3054</v>
      </c>
      <c r="I1442" t="s">
        <v>3070</v>
      </c>
    </row>
    <row r="1443" spans="1:9">
      <c r="A1443" t="s">
        <v>4406</v>
      </c>
      <c r="B1443">
        <v>37322</v>
      </c>
      <c r="C1443" t="s">
        <v>3924</v>
      </c>
      <c r="D1443" t="s">
        <v>3072</v>
      </c>
      <c r="E1443" t="s">
        <v>3985</v>
      </c>
      <c r="F1443" t="s">
        <v>3071</v>
      </c>
      <c r="G1443" t="s">
        <v>7178</v>
      </c>
      <c r="H1443" t="s">
        <v>3054</v>
      </c>
      <c r="I1443" t="s">
        <v>3072</v>
      </c>
    </row>
    <row r="1444" spans="1:9">
      <c r="A1444" t="s">
        <v>4454</v>
      </c>
      <c r="B1444">
        <v>37324</v>
      </c>
      <c r="C1444" t="s">
        <v>3924</v>
      </c>
      <c r="D1444" t="s">
        <v>3074</v>
      </c>
      <c r="E1444" t="s">
        <v>3985</v>
      </c>
      <c r="F1444" t="s">
        <v>3073</v>
      </c>
      <c r="G1444" t="s">
        <v>7179</v>
      </c>
      <c r="H1444" t="s">
        <v>3054</v>
      </c>
      <c r="I1444" t="s">
        <v>3074</v>
      </c>
    </row>
    <row r="1445" spans="1:9">
      <c r="A1445" t="s">
        <v>4502</v>
      </c>
      <c r="B1445">
        <v>37341</v>
      </c>
      <c r="C1445" t="s">
        <v>3924</v>
      </c>
      <c r="D1445" t="s">
        <v>3076</v>
      </c>
      <c r="E1445" t="s">
        <v>3985</v>
      </c>
      <c r="F1445" t="s">
        <v>3075</v>
      </c>
      <c r="G1445" t="s">
        <v>7180</v>
      </c>
      <c r="H1445" t="s">
        <v>3054</v>
      </c>
      <c r="I1445" t="s">
        <v>3076</v>
      </c>
    </row>
    <row r="1446" spans="1:9">
      <c r="A1446" t="s">
        <v>4550</v>
      </c>
      <c r="B1446">
        <v>37364</v>
      </c>
      <c r="C1446" t="s">
        <v>3924</v>
      </c>
      <c r="D1446" t="s">
        <v>3078</v>
      </c>
      <c r="E1446" t="s">
        <v>3985</v>
      </c>
      <c r="F1446" t="s">
        <v>3077</v>
      </c>
      <c r="G1446" t="s">
        <v>7181</v>
      </c>
      <c r="H1446" t="s">
        <v>3054</v>
      </c>
      <c r="I1446" t="s">
        <v>3078</v>
      </c>
    </row>
    <row r="1447" spans="1:9">
      <c r="A1447" t="s">
        <v>4598</v>
      </c>
      <c r="B1447">
        <v>37386</v>
      </c>
      <c r="C1447" t="s">
        <v>3924</v>
      </c>
      <c r="D1447" t="s">
        <v>3080</v>
      </c>
      <c r="E1447" t="s">
        <v>3985</v>
      </c>
      <c r="F1447" t="s">
        <v>3079</v>
      </c>
      <c r="G1447" t="s">
        <v>7182</v>
      </c>
      <c r="H1447" t="s">
        <v>3054</v>
      </c>
      <c r="I1447" t="s">
        <v>3080</v>
      </c>
    </row>
    <row r="1448" spans="1:9">
      <c r="A1448" t="s">
        <v>4646</v>
      </c>
      <c r="B1448">
        <v>37387</v>
      </c>
      <c r="C1448" t="s">
        <v>3924</v>
      </c>
      <c r="D1448" t="s">
        <v>3082</v>
      </c>
      <c r="E1448" t="s">
        <v>3985</v>
      </c>
      <c r="F1448" t="s">
        <v>3081</v>
      </c>
      <c r="G1448" t="s">
        <v>7183</v>
      </c>
      <c r="H1448" t="s">
        <v>3054</v>
      </c>
      <c r="I1448" t="s">
        <v>3082</v>
      </c>
    </row>
    <row r="1449" spans="1:9">
      <c r="A1449" t="s">
        <v>4694</v>
      </c>
      <c r="B1449">
        <v>37403</v>
      </c>
      <c r="C1449" t="s">
        <v>3924</v>
      </c>
      <c r="D1449" t="s">
        <v>3084</v>
      </c>
      <c r="E1449" t="s">
        <v>3985</v>
      </c>
      <c r="F1449" t="s">
        <v>3083</v>
      </c>
      <c r="G1449" t="s">
        <v>7184</v>
      </c>
      <c r="H1449" t="s">
        <v>3054</v>
      </c>
      <c r="I1449" t="s">
        <v>3084</v>
      </c>
    </row>
    <row r="1450" spans="1:9">
      <c r="A1450" t="s">
        <v>4741</v>
      </c>
      <c r="B1450">
        <v>37404</v>
      </c>
      <c r="C1450" t="s">
        <v>3924</v>
      </c>
      <c r="D1450" t="s">
        <v>3086</v>
      </c>
      <c r="E1450" t="s">
        <v>3985</v>
      </c>
      <c r="F1450" t="s">
        <v>3085</v>
      </c>
      <c r="G1450" t="s">
        <v>7185</v>
      </c>
      <c r="H1450" t="s">
        <v>3054</v>
      </c>
      <c r="I1450" t="s">
        <v>3086</v>
      </c>
    </row>
    <row r="1451" spans="1:9">
      <c r="A1451" t="s">
        <v>4788</v>
      </c>
      <c r="B1451">
        <v>37406</v>
      </c>
      <c r="C1451" t="s">
        <v>3924</v>
      </c>
      <c r="D1451" t="s">
        <v>3088</v>
      </c>
      <c r="E1451" t="s">
        <v>3985</v>
      </c>
      <c r="F1451" t="s">
        <v>3087</v>
      </c>
      <c r="G1451" t="s">
        <v>7186</v>
      </c>
      <c r="H1451" t="s">
        <v>3054</v>
      </c>
      <c r="I1451" t="s">
        <v>3088</v>
      </c>
    </row>
    <row r="1452" spans="1:9">
      <c r="A1452" t="s">
        <v>3974</v>
      </c>
      <c r="B1452">
        <v>38000</v>
      </c>
      <c r="C1452" t="s">
        <v>3925</v>
      </c>
      <c r="D1452" t="s">
        <v>3090</v>
      </c>
      <c r="E1452" t="s">
        <v>3936</v>
      </c>
      <c r="F1452" t="s">
        <v>3089</v>
      </c>
      <c r="G1452" t="s">
        <v>7187</v>
      </c>
      <c r="H1452" t="s">
        <v>3090</v>
      </c>
    </row>
    <row r="1453" spans="1:9">
      <c r="A1453" t="s">
        <v>4023</v>
      </c>
      <c r="B1453">
        <v>38201</v>
      </c>
      <c r="C1453" t="s">
        <v>3925</v>
      </c>
      <c r="D1453" t="s">
        <v>3092</v>
      </c>
      <c r="E1453" t="s">
        <v>3985</v>
      </c>
      <c r="F1453" t="s">
        <v>3091</v>
      </c>
      <c r="G1453" t="s">
        <v>7188</v>
      </c>
      <c r="H1453" t="s">
        <v>3090</v>
      </c>
      <c r="I1453" t="s">
        <v>3092</v>
      </c>
    </row>
    <row r="1454" spans="1:9">
      <c r="A1454" t="s">
        <v>4071</v>
      </c>
      <c r="B1454">
        <v>38202</v>
      </c>
      <c r="C1454" t="s">
        <v>3925</v>
      </c>
      <c r="D1454" t="s">
        <v>3094</v>
      </c>
      <c r="E1454" t="s">
        <v>3985</v>
      </c>
      <c r="F1454" t="s">
        <v>3093</v>
      </c>
      <c r="G1454" t="s">
        <v>7189</v>
      </c>
      <c r="H1454" t="s">
        <v>3090</v>
      </c>
      <c r="I1454" t="s">
        <v>3094</v>
      </c>
    </row>
    <row r="1455" spans="1:9">
      <c r="A1455" t="s">
        <v>4119</v>
      </c>
      <c r="B1455">
        <v>38203</v>
      </c>
      <c r="C1455" t="s">
        <v>3925</v>
      </c>
      <c r="D1455" t="s">
        <v>3096</v>
      </c>
      <c r="E1455" t="s">
        <v>3985</v>
      </c>
      <c r="F1455" t="s">
        <v>3095</v>
      </c>
      <c r="G1455" t="s">
        <v>7190</v>
      </c>
      <c r="H1455" t="s">
        <v>3090</v>
      </c>
      <c r="I1455" t="s">
        <v>3096</v>
      </c>
    </row>
    <row r="1456" spans="1:9">
      <c r="A1456" t="s">
        <v>4167</v>
      </c>
      <c r="B1456">
        <v>38204</v>
      </c>
      <c r="C1456" t="s">
        <v>3925</v>
      </c>
      <c r="D1456" t="s">
        <v>3098</v>
      </c>
      <c r="E1456" t="s">
        <v>3985</v>
      </c>
      <c r="F1456" t="s">
        <v>3097</v>
      </c>
      <c r="G1456" t="s">
        <v>7191</v>
      </c>
      <c r="H1456" t="s">
        <v>3090</v>
      </c>
      <c r="I1456" t="s">
        <v>3098</v>
      </c>
    </row>
    <row r="1457" spans="1:9">
      <c r="A1457" t="s">
        <v>4215</v>
      </c>
      <c r="B1457">
        <v>38205</v>
      </c>
      <c r="C1457" t="s">
        <v>3925</v>
      </c>
      <c r="D1457" t="s">
        <v>3100</v>
      </c>
      <c r="E1457" t="s">
        <v>3985</v>
      </c>
      <c r="F1457" t="s">
        <v>3099</v>
      </c>
      <c r="G1457" t="s">
        <v>7192</v>
      </c>
      <c r="H1457" t="s">
        <v>3090</v>
      </c>
      <c r="I1457" t="s">
        <v>3100</v>
      </c>
    </row>
    <row r="1458" spans="1:9">
      <c r="A1458" t="s">
        <v>4263</v>
      </c>
      <c r="B1458">
        <v>38206</v>
      </c>
      <c r="C1458" t="s">
        <v>3925</v>
      </c>
      <c r="D1458" t="s">
        <v>3102</v>
      </c>
      <c r="E1458" t="s">
        <v>3985</v>
      </c>
      <c r="F1458" t="s">
        <v>3101</v>
      </c>
      <c r="G1458" t="s">
        <v>7193</v>
      </c>
      <c r="H1458" t="s">
        <v>3090</v>
      </c>
      <c r="I1458" t="s">
        <v>3102</v>
      </c>
    </row>
    <row r="1459" spans="1:9">
      <c r="A1459" t="s">
        <v>4311</v>
      </c>
      <c r="B1459">
        <v>38207</v>
      </c>
      <c r="C1459" t="s">
        <v>3925</v>
      </c>
      <c r="D1459" t="s">
        <v>3104</v>
      </c>
      <c r="E1459" t="s">
        <v>3985</v>
      </c>
      <c r="F1459" t="s">
        <v>3103</v>
      </c>
      <c r="G1459" t="s">
        <v>7194</v>
      </c>
      <c r="H1459" t="s">
        <v>3090</v>
      </c>
      <c r="I1459" t="s">
        <v>3104</v>
      </c>
    </row>
    <row r="1460" spans="1:9">
      <c r="A1460" t="s">
        <v>4359</v>
      </c>
      <c r="B1460">
        <v>38210</v>
      </c>
      <c r="C1460" t="s">
        <v>3925</v>
      </c>
      <c r="D1460" t="s">
        <v>3106</v>
      </c>
      <c r="E1460" t="s">
        <v>3985</v>
      </c>
      <c r="F1460" t="s">
        <v>3105</v>
      </c>
      <c r="G1460" t="s">
        <v>7195</v>
      </c>
      <c r="H1460" t="s">
        <v>3090</v>
      </c>
      <c r="I1460" t="s">
        <v>3106</v>
      </c>
    </row>
    <row r="1461" spans="1:9">
      <c r="A1461" t="s">
        <v>4407</v>
      </c>
      <c r="B1461">
        <v>38213</v>
      </c>
      <c r="C1461" t="s">
        <v>3925</v>
      </c>
      <c r="D1461" t="s">
        <v>3108</v>
      </c>
      <c r="E1461" t="s">
        <v>3985</v>
      </c>
      <c r="F1461" t="s">
        <v>3107</v>
      </c>
      <c r="G1461" t="s">
        <v>7196</v>
      </c>
      <c r="H1461" t="s">
        <v>3090</v>
      </c>
      <c r="I1461" t="s">
        <v>3108</v>
      </c>
    </row>
    <row r="1462" spans="1:9">
      <c r="A1462" t="s">
        <v>4455</v>
      </c>
      <c r="B1462">
        <v>38214</v>
      </c>
      <c r="C1462" t="s">
        <v>3925</v>
      </c>
      <c r="D1462" t="s">
        <v>3110</v>
      </c>
      <c r="E1462" t="s">
        <v>3985</v>
      </c>
      <c r="F1462" t="s">
        <v>3109</v>
      </c>
      <c r="G1462" t="s">
        <v>7197</v>
      </c>
      <c r="H1462" t="s">
        <v>3090</v>
      </c>
      <c r="I1462" t="s">
        <v>3110</v>
      </c>
    </row>
    <row r="1463" spans="1:9">
      <c r="A1463" t="s">
        <v>4503</v>
      </c>
      <c r="B1463">
        <v>38215</v>
      </c>
      <c r="C1463" t="s">
        <v>3925</v>
      </c>
      <c r="D1463" t="s">
        <v>3112</v>
      </c>
      <c r="E1463" t="s">
        <v>3985</v>
      </c>
      <c r="F1463" t="s">
        <v>3111</v>
      </c>
      <c r="G1463" t="s">
        <v>7198</v>
      </c>
      <c r="H1463" t="s">
        <v>3090</v>
      </c>
      <c r="I1463" t="s">
        <v>3112</v>
      </c>
    </row>
    <row r="1464" spans="1:9">
      <c r="A1464" t="s">
        <v>4551</v>
      </c>
      <c r="B1464">
        <v>38356</v>
      </c>
      <c r="C1464" t="s">
        <v>3925</v>
      </c>
      <c r="D1464" t="s">
        <v>3114</v>
      </c>
      <c r="E1464" t="s">
        <v>3985</v>
      </c>
      <c r="F1464" t="s">
        <v>3113</v>
      </c>
      <c r="G1464" t="s">
        <v>7199</v>
      </c>
      <c r="H1464" t="s">
        <v>3090</v>
      </c>
      <c r="I1464" t="s">
        <v>3114</v>
      </c>
    </row>
    <row r="1465" spans="1:9">
      <c r="A1465" t="s">
        <v>4599</v>
      </c>
      <c r="B1465">
        <v>38386</v>
      </c>
      <c r="C1465" t="s">
        <v>3925</v>
      </c>
      <c r="D1465" t="s">
        <v>3116</v>
      </c>
      <c r="E1465" t="s">
        <v>3985</v>
      </c>
      <c r="F1465" t="s">
        <v>3115</v>
      </c>
      <c r="G1465" t="s">
        <v>7200</v>
      </c>
      <c r="H1465" t="s">
        <v>3090</v>
      </c>
      <c r="I1465" t="s">
        <v>3116</v>
      </c>
    </row>
    <row r="1466" spans="1:9">
      <c r="A1466" t="s">
        <v>4647</v>
      </c>
      <c r="B1466">
        <v>38401</v>
      </c>
      <c r="C1466" t="s">
        <v>3925</v>
      </c>
      <c r="D1466" t="s">
        <v>291</v>
      </c>
      <c r="E1466" t="s">
        <v>3985</v>
      </c>
      <c r="F1466" t="s">
        <v>3117</v>
      </c>
      <c r="G1466" t="s">
        <v>7201</v>
      </c>
      <c r="H1466" t="s">
        <v>3090</v>
      </c>
      <c r="I1466" t="s">
        <v>291</v>
      </c>
    </row>
    <row r="1467" spans="1:9">
      <c r="A1467" t="s">
        <v>4695</v>
      </c>
      <c r="B1467">
        <v>38402</v>
      </c>
      <c r="C1467" t="s">
        <v>3925</v>
      </c>
      <c r="D1467" t="s">
        <v>3119</v>
      </c>
      <c r="E1467" t="s">
        <v>3985</v>
      </c>
      <c r="F1467" t="s">
        <v>3118</v>
      </c>
      <c r="G1467" t="s">
        <v>7202</v>
      </c>
      <c r="H1467" t="s">
        <v>3090</v>
      </c>
      <c r="I1467" t="s">
        <v>3119</v>
      </c>
    </row>
    <row r="1468" spans="1:9">
      <c r="A1468" t="s">
        <v>4742</v>
      </c>
      <c r="B1468">
        <v>38422</v>
      </c>
      <c r="C1468" t="s">
        <v>3925</v>
      </c>
      <c r="D1468" t="s">
        <v>3121</v>
      </c>
      <c r="E1468" t="s">
        <v>3985</v>
      </c>
      <c r="F1468" t="s">
        <v>3120</v>
      </c>
      <c r="G1468" t="s">
        <v>7203</v>
      </c>
      <c r="H1468" t="s">
        <v>3090</v>
      </c>
      <c r="I1468" t="s">
        <v>3121</v>
      </c>
    </row>
    <row r="1469" spans="1:9">
      <c r="A1469" t="s">
        <v>4789</v>
      </c>
      <c r="B1469">
        <v>38442</v>
      </c>
      <c r="C1469" t="s">
        <v>3925</v>
      </c>
      <c r="D1469" t="s">
        <v>3123</v>
      </c>
      <c r="E1469" t="s">
        <v>3985</v>
      </c>
      <c r="F1469" t="s">
        <v>3122</v>
      </c>
      <c r="G1469" t="s">
        <v>7204</v>
      </c>
      <c r="H1469" t="s">
        <v>3090</v>
      </c>
      <c r="I1469" t="s">
        <v>3123</v>
      </c>
    </row>
    <row r="1470" spans="1:9">
      <c r="A1470" t="s">
        <v>4834</v>
      </c>
      <c r="B1470">
        <v>38484</v>
      </c>
      <c r="C1470" t="s">
        <v>3925</v>
      </c>
      <c r="D1470" t="s">
        <v>3125</v>
      </c>
      <c r="E1470" t="s">
        <v>3985</v>
      </c>
      <c r="F1470" t="s">
        <v>3124</v>
      </c>
      <c r="G1470" t="s">
        <v>7205</v>
      </c>
      <c r="H1470" t="s">
        <v>3090</v>
      </c>
      <c r="I1470" t="s">
        <v>3125</v>
      </c>
    </row>
    <row r="1471" spans="1:9">
      <c r="A1471" t="s">
        <v>4879</v>
      </c>
      <c r="B1471">
        <v>38488</v>
      </c>
      <c r="C1471" t="s">
        <v>3925</v>
      </c>
      <c r="D1471" t="s">
        <v>3127</v>
      </c>
      <c r="E1471" t="s">
        <v>3985</v>
      </c>
      <c r="F1471" t="s">
        <v>3126</v>
      </c>
      <c r="G1471" t="s">
        <v>7206</v>
      </c>
      <c r="H1471" t="s">
        <v>3090</v>
      </c>
      <c r="I1471" t="s">
        <v>3127</v>
      </c>
    </row>
    <row r="1472" spans="1:9">
      <c r="A1472" t="s">
        <v>4918</v>
      </c>
      <c r="B1472">
        <v>38506</v>
      </c>
      <c r="C1472" t="s">
        <v>3925</v>
      </c>
      <c r="D1472" t="s">
        <v>3129</v>
      </c>
      <c r="E1472" t="s">
        <v>3985</v>
      </c>
      <c r="F1472" t="s">
        <v>3128</v>
      </c>
      <c r="G1472" t="s">
        <v>7207</v>
      </c>
      <c r="H1472" t="s">
        <v>3090</v>
      </c>
      <c r="I1472" t="s">
        <v>3129</v>
      </c>
    </row>
    <row r="1473" spans="1:9">
      <c r="A1473" t="s">
        <v>3975</v>
      </c>
      <c r="B1473">
        <v>39000</v>
      </c>
      <c r="C1473" t="s">
        <v>3926</v>
      </c>
      <c r="D1473" t="s">
        <v>3131</v>
      </c>
      <c r="E1473" t="s">
        <v>3936</v>
      </c>
      <c r="F1473" t="s">
        <v>3130</v>
      </c>
      <c r="G1473" t="s">
        <v>7208</v>
      </c>
      <c r="H1473" t="s">
        <v>3131</v>
      </c>
    </row>
    <row r="1474" spans="1:9">
      <c r="A1474" t="s">
        <v>4024</v>
      </c>
      <c r="B1474">
        <v>39201</v>
      </c>
      <c r="C1474" t="s">
        <v>3926</v>
      </c>
      <c r="D1474" t="s">
        <v>3133</v>
      </c>
      <c r="E1474" t="s">
        <v>3985</v>
      </c>
      <c r="F1474" t="s">
        <v>3132</v>
      </c>
      <c r="G1474" t="s">
        <v>7209</v>
      </c>
      <c r="H1474" t="s">
        <v>3131</v>
      </c>
      <c r="I1474" t="s">
        <v>3133</v>
      </c>
    </row>
    <row r="1475" spans="1:9">
      <c r="A1475" t="s">
        <v>4072</v>
      </c>
      <c r="B1475">
        <v>39202</v>
      </c>
      <c r="C1475" t="s">
        <v>3926</v>
      </c>
      <c r="D1475" t="s">
        <v>3135</v>
      </c>
      <c r="E1475" t="s">
        <v>3985</v>
      </c>
      <c r="F1475" t="s">
        <v>3134</v>
      </c>
      <c r="G1475" t="s">
        <v>7210</v>
      </c>
      <c r="H1475" t="s">
        <v>3131</v>
      </c>
      <c r="I1475" t="s">
        <v>3135</v>
      </c>
    </row>
    <row r="1476" spans="1:9">
      <c r="A1476" t="s">
        <v>4120</v>
      </c>
      <c r="B1476">
        <v>39203</v>
      </c>
      <c r="C1476" t="s">
        <v>3926</v>
      </c>
      <c r="D1476" t="s">
        <v>3137</v>
      </c>
      <c r="E1476" t="s">
        <v>3985</v>
      </c>
      <c r="F1476" t="s">
        <v>3136</v>
      </c>
      <c r="G1476" t="s">
        <v>7211</v>
      </c>
      <c r="H1476" t="s">
        <v>3131</v>
      </c>
      <c r="I1476" t="s">
        <v>3137</v>
      </c>
    </row>
    <row r="1477" spans="1:9">
      <c r="A1477" t="s">
        <v>4168</v>
      </c>
      <c r="B1477">
        <v>39204</v>
      </c>
      <c r="C1477" t="s">
        <v>3926</v>
      </c>
      <c r="D1477" t="s">
        <v>3139</v>
      </c>
      <c r="E1477" t="s">
        <v>3985</v>
      </c>
      <c r="F1477" t="s">
        <v>3138</v>
      </c>
      <c r="G1477" t="s">
        <v>7212</v>
      </c>
      <c r="H1477" t="s">
        <v>3131</v>
      </c>
      <c r="I1477" t="s">
        <v>3139</v>
      </c>
    </row>
    <row r="1478" spans="1:9">
      <c r="A1478" t="s">
        <v>4216</v>
      </c>
      <c r="B1478">
        <v>39205</v>
      </c>
      <c r="C1478" t="s">
        <v>3926</v>
      </c>
      <c r="D1478" t="s">
        <v>3141</v>
      </c>
      <c r="E1478" t="s">
        <v>3985</v>
      </c>
      <c r="F1478" t="s">
        <v>3140</v>
      </c>
      <c r="G1478" t="s">
        <v>7213</v>
      </c>
      <c r="H1478" t="s">
        <v>3131</v>
      </c>
      <c r="I1478" t="s">
        <v>3141</v>
      </c>
    </row>
    <row r="1479" spans="1:9">
      <c r="A1479" t="s">
        <v>4264</v>
      </c>
      <c r="B1479">
        <v>39206</v>
      </c>
      <c r="C1479" t="s">
        <v>3926</v>
      </c>
      <c r="D1479" t="s">
        <v>3143</v>
      </c>
      <c r="E1479" t="s">
        <v>3985</v>
      </c>
      <c r="F1479" t="s">
        <v>3142</v>
      </c>
      <c r="G1479" t="s">
        <v>7214</v>
      </c>
      <c r="H1479" t="s">
        <v>3131</v>
      </c>
      <c r="I1479" t="s">
        <v>3143</v>
      </c>
    </row>
    <row r="1480" spans="1:9">
      <c r="A1480" t="s">
        <v>4312</v>
      </c>
      <c r="B1480">
        <v>39208</v>
      </c>
      <c r="C1480" t="s">
        <v>3926</v>
      </c>
      <c r="D1480" t="s">
        <v>3145</v>
      </c>
      <c r="E1480" t="s">
        <v>3985</v>
      </c>
      <c r="F1480" t="s">
        <v>3144</v>
      </c>
      <c r="G1480" t="s">
        <v>7215</v>
      </c>
      <c r="H1480" t="s">
        <v>3131</v>
      </c>
      <c r="I1480" t="s">
        <v>3145</v>
      </c>
    </row>
    <row r="1481" spans="1:9">
      <c r="A1481" t="s">
        <v>4360</v>
      </c>
      <c r="B1481">
        <v>39209</v>
      </c>
      <c r="C1481" t="s">
        <v>3926</v>
      </c>
      <c r="D1481" t="s">
        <v>3147</v>
      </c>
      <c r="E1481" t="s">
        <v>3985</v>
      </c>
      <c r="F1481" t="s">
        <v>3146</v>
      </c>
      <c r="G1481" t="s">
        <v>7216</v>
      </c>
      <c r="H1481" t="s">
        <v>3131</v>
      </c>
      <c r="I1481" t="s">
        <v>3147</v>
      </c>
    </row>
    <row r="1482" spans="1:9">
      <c r="A1482" t="s">
        <v>4408</v>
      </c>
      <c r="B1482">
        <v>39210</v>
      </c>
      <c r="C1482" t="s">
        <v>3926</v>
      </c>
      <c r="D1482" t="s">
        <v>3149</v>
      </c>
      <c r="E1482" t="s">
        <v>3985</v>
      </c>
      <c r="F1482" t="s">
        <v>3148</v>
      </c>
      <c r="G1482" t="s">
        <v>7217</v>
      </c>
      <c r="H1482" t="s">
        <v>3131</v>
      </c>
      <c r="I1482" t="s">
        <v>3149</v>
      </c>
    </row>
    <row r="1483" spans="1:9">
      <c r="A1483" t="s">
        <v>4456</v>
      </c>
      <c r="B1483">
        <v>39211</v>
      </c>
      <c r="C1483" t="s">
        <v>3926</v>
      </c>
      <c r="D1483" t="s">
        <v>3151</v>
      </c>
      <c r="E1483" t="s">
        <v>3985</v>
      </c>
      <c r="F1483" t="s">
        <v>3150</v>
      </c>
      <c r="G1483" t="s">
        <v>7218</v>
      </c>
      <c r="H1483" t="s">
        <v>3131</v>
      </c>
      <c r="I1483" t="s">
        <v>3151</v>
      </c>
    </row>
    <row r="1484" spans="1:9">
      <c r="A1484" t="s">
        <v>4504</v>
      </c>
      <c r="B1484">
        <v>39212</v>
      </c>
      <c r="C1484" t="s">
        <v>3926</v>
      </c>
      <c r="D1484" t="s">
        <v>3153</v>
      </c>
      <c r="E1484" t="s">
        <v>3985</v>
      </c>
      <c r="F1484" t="s">
        <v>3152</v>
      </c>
      <c r="G1484" t="s">
        <v>7219</v>
      </c>
      <c r="H1484" t="s">
        <v>3131</v>
      </c>
      <c r="I1484" t="s">
        <v>3153</v>
      </c>
    </row>
    <row r="1485" spans="1:9">
      <c r="A1485" t="s">
        <v>4552</v>
      </c>
      <c r="B1485">
        <v>39301</v>
      </c>
      <c r="C1485" t="s">
        <v>3926</v>
      </c>
      <c r="D1485" t="s">
        <v>3155</v>
      </c>
      <c r="E1485" t="s">
        <v>3985</v>
      </c>
      <c r="F1485" t="s">
        <v>3154</v>
      </c>
      <c r="G1485" t="s">
        <v>7220</v>
      </c>
      <c r="H1485" t="s">
        <v>3131</v>
      </c>
      <c r="I1485" t="s">
        <v>3155</v>
      </c>
    </row>
    <row r="1486" spans="1:9">
      <c r="A1486" t="s">
        <v>4600</v>
      </c>
      <c r="B1486">
        <v>39302</v>
      </c>
      <c r="C1486" t="s">
        <v>3926</v>
      </c>
      <c r="D1486" t="s">
        <v>3157</v>
      </c>
      <c r="E1486" t="s">
        <v>3985</v>
      </c>
      <c r="F1486" t="s">
        <v>3156</v>
      </c>
      <c r="G1486" t="s">
        <v>7221</v>
      </c>
      <c r="H1486" t="s">
        <v>3131</v>
      </c>
      <c r="I1486" t="s">
        <v>3157</v>
      </c>
    </row>
    <row r="1487" spans="1:9">
      <c r="A1487" t="s">
        <v>4648</v>
      </c>
      <c r="B1487">
        <v>39303</v>
      </c>
      <c r="C1487" t="s">
        <v>3926</v>
      </c>
      <c r="D1487" t="s">
        <v>3159</v>
      </c>
      <c r="E1487" t="s">
        <v>3985</v>
      </c>
      <c r="F1487" t="s">
        <v>3158</v>
      </c>
      <c r="G1487" t="s">
        <v>7222</v>
      </c>
      <c r="H1487" t="s">
        <v>3131</v>
      </c>
      <c r="I1487" t="s">
        <v>3159</v>
      </c>
    </row>
    <row r="1488" spans="1:9">
      <c r="A1488" t="s">
        <v>4696</v>
      </c>
      <c r="B1488">
        <v>39304</v>
      </c>
      <c r="C1488" t="s">
        <v>3926</v>
      </c>
      <c r="D1488" t="s">
        <v>3161</v>
      </c>
      <c r="E1488" t="s">
        <v>3985</v>
      </c>
      <c r="F1488" t="s">
        <v>3160</v>
      </c>
      <c r="G1488" t="s">
        <v>7223</v>
      </c>
      <c r="H1488" t="s">
        <v>3131</v>
      </c>
      <c r="I1488" t="s">
        <v>3161</v>
      </c>
    </row>
    <row r="1489" spans="1:9">
      <c r="A1489" t="s">
        <v>4743</v>
      </c>
      <c r="B1489">
        <v>39305</v>
      </c>
      <c r="C1489" t="s">
        <v>3926</v>
      </c>
      <c r="D1489" t="s">
        <v>3163</v>
      </c>
      <c r="E1489" t="s">
        <v>3985</v>
      </c>
      <c r="F1489" t="s">
        <v>3162</v>
      </c>
      <c r="G1489" t="s">
        <v>7224</v>
      </c>
      <c r="H1489" t="s">
        <v>3131</v>
      </c>
      <c r="I1489" t="s">
        <v>3163</v>
      </c>
    </row>
    <row r="1490" spans="1:9">
      <c r="A1490" t="s">
        <v>4790</v>
      </c>
      <c r="B1490">
        <v>39306</v>
      </c>
      <c r="C1490" t="s">
        <v>3926</v>
      </c>
      <c r="D1490" t="s">
        <v>3165</v>
      </c>
      <c r="E1490" t="s">
        <v>3985</v>
      </c>
      <c r="F1490" t="s">
        <v>3164</v>
      </c>
      <c r="G1490" t="s">
        <v>7225</v>
      </c>
      <c r="H1490" t="s">
        <v>3131</v>
      </c>
      <c r="I1490" t="s">
        <v>3165</v>
      </c>
    </row>
    <row r="1491" spans="1:9">
      <c r="A1491" t="s">
        <v>4835</v>
      </c>
      <c r="B1491">
        <v>39307</v>
      </c>
      <c r="C1491" t="s">
        <v>3926</v>
      </c>
      <c r="D1491" t="s">
        <v>3167</v>
      </c>
      <c r="E1491" t="s">
        <v>3985</v>
      </c>
      <c r="F1491" t="s">
        <v>3166</v>
      </c>
      <c r="G1491" t="s">
        <v>7226</v>
      </c>
      <c r="H1491" t="s">
        <v>3131</v>
      </c>
      <c r="I1491" t="s">
        <v>3167</v>
      </c>
    </row>
    <row r="1492" spans="1:9">
      <c r="A1492" t="s">
        <v>4880</v>
      </c>
      <c r="B1492">
        <v>39341</v>
      </c>
      <c r="C1492" t="s">
        <v>3926</v>
      </c>
      <c r="D1492" t="s">
        <v>3169</v>
      </c>
      <c r="E1492" t="s">
        <v>3985</v>
      </c>
      <c r="F1492" t="s">
        <v>3168</v>
      </c>
      <c r="G1492" t="s">
        <v>7227</v>
      </c>
      <c r="H1492" t="s">
        <v>3131</v>
      </c>
      <c r="I1492" t="s">
        <v>3169</v>
      </c>
    </row>
    <row r="1493" spans="1:9">
      <c r="A1493" t="s">
        <v>4919</v>
      </c>
      <c r="B1493">
        <v>39344</v>
      </c>
      <c r="C1493" t="s">
        <v>3926</v>
      </c>
      <c r="D1493" t="s">
        <v>3171</v>
      </c>
      <c r="E1493" t="s">
        <v>3985</v>
      </c>
      <c r="F1493" t="s">
        <v>3170</v>
      </c>
      <c r="G1493" t="s">
        <v>7228</v>
      </c>
      <c r="H1493" t="s">
        <v>3131</v>
      </c>
      <c r="I1493" t="s">
        <v>3171</v>
      </c>
    </row>
    <row r="1494" spans="1:9">
      <c r="A1494" t="s">
        <v>4957</v>
      </c>
      <c r="B1494">
        <v>39363</v>
      </c>
      <c r="C1494" t="s">
        <v>3926</v>
      </c>
      <c r="D1494" t="s">
        <v>3173</v>
      </c>
      <c r="E1494" t="s">
        <v>3985</v>
      </c>
      <c r="F1494" t="s">
        <v>3172</v>
      </c>
      <c r="G1494" t="s">
        <v>7229</v>
      </c>
      <c r="H1494" t="s">
        <v>3131</v>
      </c>
      <c r="I1494" t="s">
        <v>3173</v>
      </c>
    </row>
    <row r="1495" spans="1:9">
      <c r="A1495" t="s">
        <v>4994</v>
      </c>
      <c r="B1495">
        <v>39364</v>
      </c>
      <c r="C1495" t="s">
        <v>3926</v>
      </c>
      <c r="D1495" t="s">
        <v>3175</v>
      </c>
      <c r="E1495" t="s">
        <v>3985</v>
      </c>
      <c r="F1495" t="s">
        <v>3174</v>
      </c>
      <c r="G1495" t="s">
        <v>7230</v>
      </c>
      <c r="H1495" t="s">
        <v>3131</v>
      </c>
      <c r="I1495" t="s">
        <v>3175</v>
      </c>
    </row>
    <row r="1496" spans="1:9">
      <c r="A1496" t="s">
        <v>5030</v>
      </c>
      <c r="B1496">
        <v>39386</v>
      </c>
      <c r="C1496" t="s">
        <v>3926</v>
      </c>
      <c r="D1496" t="s">
        <v>3177</v>
      </c>
      <c r="E1496" t="s">
        <v>3985</v>
      </c>
      <c r="F1496" t="s">
        <v>3176</v>
      </c>
      <c r="G1496" t="s">
        <v>7231</v>
      </c>
      <c r="H1496" t="s">
        <v>3131</v>
      </c>
      <c r="I1496" t="s">
        <v>3177</v>
      </c>
    </row>
    <row r="1497" spans="1:9">
      <c r="A1497" t="s">
        <v>5065</v>
      </c>
      <c r="B1497">
        <v>39387</v>
      </c>
      <c r="C1497" t="s">
        <v>3926</v>
      </c>
      <c r="D1497" t="s">
        <v>3179</v>
      </c>
      <c r="E1497" t="s">
        <v>3985</v>
      </c>
      <c r="F1497" t="s">
        <v>3178</v>
      </c>
      <c r="G1497" t="s">
        <v>7232</v>
      </c>
      <c r="H1497" t="s">
        <v>3131</v>
      </c>
      <c r="I1497" t="s">
        <v>3179</v>
      </c>
    </row>
    <row r="1498" spans="1:9">
      <c r="A1498" t="s">
        <v>5099</v>
      </c>
      <c r="B1498">
        <v>39401</v>
      </c>
      <c r="C1498" t="s">
        <v>3926</v>
      </c>
      <c r="D1498" t="s">
        <v>3181</v>
      </c>
      <c r="E1498" t="s">
        <v>3985</v>
      </c>
      <c r="F1498" t="s">
        <v>3180</v>
      </c>
      <c r="G1498" t="s">
        <v>7233</v>
      </c>
      <c r="H1498" t="s">
        <v>3131</v>
      </c>
      <c r="I1498" t="s">
        <v>3181</v>
      </c>
    </row>
    <row r="1499" spans="1:9">
      <c r="A1499" t="s">
        <v>5131</v>
      </c>
      <c r="B1499">
        <v>39402</v>
      </c>
      <c r="C1499" t="s">
        <v>3926</v>
      </c>
      <c r="D1499" t="s">
        <v>3183</v>
      </c>
      <c r="E1499" t="s">
        <v>3985</v>
      </c>
      <c r="F1499" t="s">
        <v>3182</v>
      </c>
      <c r="G1499" t="s">
        <v>7234</v>
      </c>
      <c r="H1499" t="s">
        <v>3131</v>
      </c>
      <c r="I1499" t="s">
        <v>3183</v>
      </c>
    </row>
    <row r="1500" spans="1:9">
      <c r="A1500" t="s">
        <v>5162</v>
      </c>
      <c r="B1500">
        <v>39403</v>
      </c>
      <c r="C1500" t="s">
        <v>3926</v>
      </c>
      <c r="D1500" t="s">
        <v>3185</v>
      </c>
      <c r="E1500" t="s">
        <v>3985</v>
      </c>
      <c r="F1500" t="s">
        <v>3184</v>
      </c>
      <c r="G1500" t="s">
        <v>7235</v>
      </c>
      <c r="H1500" t="s">
        <v>3131</v>
      </c>
      <c r="I1500" t="s">
        <v>3185</v>
      </c>
    </row>
    <row r="1501" spans="1:9">
      <c r="A1501" t="s">
        <v>5190</v>
      </c>
      <c r="B1501">
        <v>39405</v>
      </c>
      <c r="C1501" t="s">
        <v>3926</v>
      </c>
      <c r="D1501" t="s">
        <v>7236</v>
      </c>
      <c r="E1501" t="s">
        <v>3985</v>
      </c>
      <c r="F1501" t="s">
        <v>3186</v>
      </c>
      <c r="G1501" t="s">
        <v>7237</v>
      </c>
      <c r="H1501" t="s">
        <v>3131</v>
      </c>
      <c r="I1501" t="s">
        <v>3187</v>
      </c>
    </row>
    <row r="1502" spans="1:9">
      <c r="A1502" t="s">
        <v>5218</v>
      </c>
      <c r="B1502">
        <v>39410</v>
      </c>
      <c r="C1502" t="s">
        <v>3926</v>
      </c>
      <c r="D1502" t="s">
        <v>3189</v>
      </c>
      <c r="E1502" t="s">
        <v>3985</v>
      </c>
      <c r="F1502" t="s">
        <v>3188</v>
      </c>
      <c r="G1502" t="s">
        <v>7238</v>
      </c>
      <c r="H1502" t="s">
        <v>3131</v>
      </c>
      <c r="I1502" t="s">
        <v>3189</v>
      </c>
    </row>
    <row r="1503" spans="1:9">
      <c r="A1503" t="s">
        <v>5245</v>
      </c>
      <c r="B1503">
        <v>39411</v>
      </c>
      <c r="C1503" t="s">
        <v>3926</v>
      </c>
      <c r="D1503" t="s">
        <v>3191</v>
      </c>
      <c r="E1503" t="s">
        <v>3985</v>
      </c>
      <c r="F1503" t="s">
        <v>3190</v>
      </c>
      <c r="G1503" t="s">
        <v>7239</v>
      </c>
      <c r="H1503" t="s">
        <v>3131</v>
      </c>
      <c r="I1503" t="s">
        <v>3191</v>
      </c>
    </row>
    <row r="1504" spans="1:9">
      <c r="A1504" t="s">
        <v>5270</v>
      </c>
      <c r="B1504">
        <v>39412</v>
      </c>
      <c r="C1504" t="s">
        <v>3926</v>
      </c>
      <c r="D1504" t="s">
        <v>3193</v>
      </c>
      <c r="E1504" t="s">
        <v>3985</v>
      </c>
      <c r="F1504" t="s">
        <v>3192</v>
      </c>
      <c r="G1504" t="s">
        <v>7240</v>
      </c>
      <c r="H1504" t="s">
        <v>3131</v>
      </c>
      <c r="I1504" t="s">
        <v>3193</v>
      </c>
    </row>
    <row r="1505" spans="1:9">
      <c r="A1505" t="s">
        <v>5295</v>
      </c>
      <c r="B1505">
        <v>39424</v>
      </c>
      <c r="C1505" t="s">
        <v>3926</v>
      </c>
      <c r="D1505" t="s">
        <v>3195</v>
      </c>
      <c r="E1505" t="s">
        <v>3985</v>
      </c>
      <c r="F1505" t="s">
        <v>3194</v>
      </c>
      <c r="G1505" t="s">
        <v>7241</v>
      </c>
      <c r="H1505" t="s">
        <v>3131</v>
      </c>
      <c r="I1505" t="s">
        <v>3195</v>
      </c>
    </row>
    <row r="1506" spans="1:9">
      <c r="A1506" t="s">
        <v>5320</v>
      </c>
      <c r="B1506">
        <v>39427</v>
      </c>
      <c r="C1506" t="s">
        <v>3926</v>
      </c>
      <c r="D1506" t="s">
        <v>3197</v>
      </c>
      <c r="E1506" t="s">
        <v>3985</v>
      </c>
      <c r="F1506" t="s">
        <v>3196</v>
      </c>
      <c r="G1506" t="s">
        <v>7242</v>
      </c>
      <c r="H1506" t="s">
        <v>3131</v>
      </c>
      <c r="I1506" t="s">
        <v>3197</v>
      </c>
    </row>
    <row r="1507" spans="1:9">
      <c r="A1507" t="s">
        <v>5343</v>
      </c>
      <c r="B1507">
        <v>39428</v>
      </c>
      <c r="C1507" t="s">
        <v>3926</v>
      </c>
      <c r="D1507" t="s">
        <v>3199</v>
      </c>
      <c r="E1507" t="s">
        <v>3985</v>
      </c>
      <c r="F1507" t="s">
        <v>3198</v>
      </c>
      <c r="G1507" t="s">
        <v>7243</v>
      </c>
      <c r="H1507" t="s">
        <v>3131</v>
      </c>
      <c r="I1507" t="s">
        <v>3199</v>
      </c>
    </row>
    <row r="1508" spans="1:9">
      <c r="A1508" t="s">
        <v>3976</v>
      </c>
      <c r="B1508">
        <v>40000</v>
      </c>
      <c r="C1508" t="s">
        <v>3927</v>
      </c>
      <c r="D1508" t="s">
        <v>3201</v>
      </c>
      <c r="E1508" t="s">
        <v>3936</v>
      </c>
      <c r="F1508" t="s">
        <v>3200</v>
      </c>
      <c r="G1508" t="s">
        <v>7244</v>
      </c>
      <c r="H1508" t="s">
        <v>3201</v>
      </c>
    </row>
    <row r="1509" spans="1:9">
      <c r="A1509" t="s">
        <v>4025</v>
      </c>
      <c r="B1509">
        <v>40100</v>
      </c>
      <c r="C1509" t="s">
        <v>3927</v>
      </c>
      <c r="D1509" t="s">
        <v>3203</v>
      </c>
      <c r="E1509" t="s">
        <v>3985</v>
      </c>
      <c r="F1509" t="s">
        <v>3202</v>
      </c>
      <c r="G1509" t="s">
        <v>7245</v>
      </c>
      <c r="H1509" t="s">
        <v>3201</v>
      </c>
      <c r="I1509" t="s">
        <v>3203</v>
      </c>
    </row>
    <row r="1510" spans="1:9">
      <c r="A1510" t="s">
        <v>4073</v>
      </c>
      <c r="B1510">
        <v>40130</v>
      </c>
      <c r="C1510" t="s">
        <v>3927</v>
      </c>
      <c r="D1510" t="s">
        <v>3205</v>
      </c>
      <c r="E1510" t="s">
        <v>3985</v>
      </c>
      <c r="F1510" t="s">
        <v>3204</v>
      </c>
      <c r="G1510" t="s">
        <v>7246</v>
      </c>
      <c r="H1510" t="s">
        <v>3201</v>
      </c>
      <c r="I1510" t="s">
        <v>3205</v>
      </c>
    </row>
    <row r="1511" spans="1:9">
      <c r="A1511" t="s">
        <v>4121</v>
      </c>
      <c r="B1511">
        <v>40202</v>
      </c>
      <c r="C1511" t="s">
        <v>3927</v>
      </c>
      <c r="D1511" t="s">
        <v>3207</v>
      </c>
      <c r="E1511" t="s">
        <v>3985</v>
      </c>
      <c r="F1511" t="s">
        <v>3206</v>
      </c>
      <c r="G1511" t="s">
        <v>7247</v>
      </c>
      <c r="H1511" t="s">
        <v>3201</v>
      </c>
      <c r="I1511" t="s">
        <v>3207</v>
      </c>
    </row>
    <row r="1512" spans="1:9">
      <c r="A1512" t="s">
        <v>4169</v>
      </c>
      <c r="B1512">
        <v>40203</v>
      </c>
      <c r="C1512" t="s">
        <v>3927</v>
      </c>
      <c r="D1512" t="s">
        <v>3209</v>
      </c>
      <c r="E1512" t="s">
        <v>3985</v>
      </c>
      <c r="F1512" t="s">
        <v>3208</v>
      </c>
      <c r="G1512" t="s">
        <v>7248</v>
      </c>
      <c r="H1512" t="s">
        <v>3201</v>
      </c>
      <c r="I1512" t="s">
        <v>3209</v>
      </c>
    </row>
    <row r="1513" spans="1:9">
      <c r="A1513" t="s">
        <v>4217</v>
      </c>
      <c r="B1513">
        <v>40204</v>
      </c>
      <c r="C1513" t="s">
        <v>3927</v>
      </c>
      <c r="D1513" t="s">
        <v>3211</v>
      </c>
      <c r="E1513" t="s">
        <v>3985</v>
      </c>
      <c r="F1513" t="s">
        <v>3210</v>
      </c>
      <c r="G1513" t="s">
        <v>7249</v>
      </c>
      <c r="H1513" t="s">
        <v>3201</v>
      </c>
      <c r="I1513" t="s">
        <v>3211</v>
      </c>
    </row>
    <row r="1514" spans="1:9">
      <c r="A1514" t="s">
        <v>4265</v>
      </c>
      <c r="B1514">
        <v>40205</v>
      </c>
      <c r="C1514" t="s">
        <v>3927</v>
      </c>
      <c r="D1514" t="s">
        <v>3213</v>
      </c>
      <c r="E1514" t="s">
        <v>3985</v>
      </c>
      <c r="F1514" t="s">
        <v>3212</v>
      </c>
      <c r="G1514" t="s">
        <v>7250</v>
      </c>
      <c r="H1514" t="s">
        <v>3201</v>
      </c>
      <c r="I1514" t="s">
        <v>3213</v>
      </c>
    </row>
    <row r="1515" spans="1:9">
      <c r="A1515" t="s">
        <v>4313</v>
      </c>
      <c r="B1515">
        <v>40206</v>
      </c>
      <c r="C1515" t="s">
        <v>3927</v>
      </c>
      <c r="D1515" t="s">
        <v>3215</v>
      </c>
      <c r="E1515" t="s">
        <v>3985</v>
      </c>
      <c r="F1515" t="s">
        <v>3214</v>
      </c>
      <c r="G1515" t="s">
        <v>7251</v>
      </c>
      <c r="H1515" t="s">
        <v>3201</v>
      </c>
      <c r="I1515" t="s">
        <v>3215</v>
      </c>
    </row>
    <row r="1516" spans="1:9">
      <c r="A1516" t="s">
        <v>4361</v>
      </c>
      <c r="B1516">
        <v>40207</v>
      </c>
      <c r="C1516" t="s">
        <v>3927</v>
      </c>
      <c r="D1516" t="s">
        <v>3217</v>
      </c>
      <c r="E1516" t="s">
        <v>3985</v>
      </c>
      <c r="F1516" t="s">
        <v>3216</v>
      </c>
      <c r="G1516" t="s">
        <v>7252</v>
      </c>
      <c r="H1516" t="s">
        <v>3201</v>
      </c>
      <c r="I1516" t="s">
        <v>3217</v>
      </c>
    </row>
    <row r="1517" spans="1:9">
      <c r="A1517" t="s">
        <v>4409</v>
      </c>
      <c r="B1517">
        <v>40210</v>
      </c>
      <c r="C1517" t="s">
        <v>3927</v>
      </c>
      <c r="D1517" t="s">
        <v>3219</v>
      </c>
      <c r="E1517" t="s">
        <v>3985</v>
      </c>
      <c r="F1517" t="s">
        <v>3218</v>
      </c>
      <c r="G1517" t="s">
        <v>7253</v>
      </c>
      <c r="H1517" t="s">
        <v>3201</v>
      </c>
      <c r="I1517" t="s">
        <v>3219</v>
      </c>
    </row>
    <row r="1518" spans="1:9">
      <c r="A1518" t="s">
        <v>4457</v>
      </c>
      <c r="B1518">
        <v>40211</v>
      </c>
      <c r="C1518" t="s">
        <v>3927</v>
      </c>
      <c r="D1518" t="s">
        <v>3221</v>
      </c>
      <c r="E1518" t="s">
        <v>3985</v>
      </c>
      <c r="F1518" t="s">
        <v>3220</v>
      </c>
      <c r="G1518" t="s">
        <v>7254</v>
      </c>
      <c r="H1518" t="s">
        <v>3201</v>
      </c>
      <c r="I1518" t="s">
        <v>3221</v>
      </c>
    </row>
    <row r="1519" spans="1:9">
      <c r="A1519" t="s">
        <v>4505</v>
      </c>
      <c r="B1519">
        <v>40212</v>
      </c>
      <c r="C1519" t="s">
        <v>3927</v>
      </c>
      <c r="D1519" t="s">
        <v>3223</v>
      </c>
      <c r="E1519" t="s">
        <v>3985</v>
      </c>
      <c r="F1519" t="s">
        <v>3222</v>
      </c>
      <c r="G1519" t="s">
        <v>7255</v>
      </c>
      <c r="H1519" t="s">
        <v>3201</v>
      </c>
      <c r="I1519" t="s">
        <v>3223</v>
      </c>
    </row>
    <row r="1520" spans="1:9">
      <c r="A1520" t="s">
        <v>4553</v>
      </c>
      <c r="B1520">
        <v>40213</v>
      </c>
      <c r="C1520" t="s">
        <v>3927</v>
      </c>
      <c r="D1520" t="s">
        <v>3225</v>
      </c>
      <c r="E1520" t="s">
        <v>3985</v>
      </c>
      <c r="F1520" t="s">
        <v>3224</v>
      </c>
      <c r="G1520" t="s">
        <v>7256</v>
      </c>
      <c r="H1520" t="s">
        <v>3201</v>
      </c>
      <c r="I1520" t="s">
        <v>3225</v>
      </c>
    </row>
    <row r="1521" spans="1:9">
      <c r="A1521" t="s">
        <v>4601</v>
      </c>
      <c r="B1521">
        <v>40214</v>
      </c>
      <c r="C1521" t="s">
        <v>3927</v>
      </c>
      <c r="D1521" t="s">
        <v>3227</v>
      </c>
      <c r="E1521" t="s">
        <v>3985</v>
      </c>
      <c r="F1521" t="s">
        <v>3226</v>
      </c>
      <c r="G1521" t="s">
        <v>7257</v>
      </c>
      <c r="H1521" t="s">
        <v>3201</v>
      </c>
      <c r="I1521" t="s">
        <v>3227</v>
      </c>
    </row>
    <row r="1522" spans="1:9">
      <c r="A1522" t="s">
        <v>4649</v>
      </c>
      <c r="B1522">
        <v>40215</v>
      </c>
      <c r="C1522" t="s">
        <v>3927</v>
      </c>
      <c r="D1522" t="s">
        <v>3229</v>
      </c>
      <c r="E1522" t="s">
        <v>3985</v>
      </c>
      <c r="F1522" t="s">
        <v>3228</v>
      </c>
      <c r="G1522" t="s">
        <v>7258</v>
      </c>
      <c r="H1522" t="s">
        <v>3201</v>
      </c>
      <c r="I1522" t="s">
        <v>3229</v>
      </c>
    </row>
    <row r="1523" spans="1:9">
      <c r="A1523" t="s">
        <v>4697</v>
      </c>
      <c r="B1523">
        <v>40216</v>
      </c>
      <c r="C1523" t="s">
        <v>3927</v>
      </c>
      <c r="D1523" t="s">
        <v>3231</v>
      </c>
      <c r="E1523" t="s">
        <v>3985</v>
      </c>
      <c r="F1523" t="s">
        <v>3230</v>
      </c>
      <c r="G1523" t="s">
        <v>7259</v>
      </c>
      <c r="H1523" t="s">
        <v>3201</v>
      </c>
      <c r="I1523" t="s">
        <v>3231</v>
      </c>
    </row>
    <row r="1524" spans="1:9">
      <c r="A1524" t="s">
        <v>4744</v>
      </c>
      <c r="B1524">
        <v>40217</v>
      </c>
      <c r="C1524" t="s">
        <v>3927</v>
      </c>
      <c r="D1524" t="s">
        <v>3233</v>
      </c>
      <c r="E1524" t="s">
        <v>3985</v>
      </c>
      <c r="F1524" t="s">
        <v>3232</v>
      </c>
      <c r="G1524" t="s">
        <v>7260</v>
      </c>
      <c r="H1524" t="s">
        <v>3201</v>
      </c>
      <c r="I1524" t="s">
        <v>3233</v>
      </c>
    </row>
    <row r="1525" spans="1:9">
      <c r="A1525" t="s">
        <v>4791</v>
      </c>
      <c r="B1525">
        <v>40218</v>
      </c>
      <c r="C1525" t="s">
        <v>3927</v>
      </c>
      <c r="D1525" t="s">
        <v>3235</v>
      </c>
      <c r="E1525" t="s">
        <v>3985</v>
      </c>
      <c r="F1525" t="s">
        <v>3234</v>
      </c>
      <c r="G1525" t="s">
        <v>7261</v>
      </c>
      <c r="H1525" t="s">
        <v>3201</v>
      </c>
      <c r="I1525" t="s">
        <v>3235</v>
      </c>
    </row>
    <row r="1526" spans="1:9">
      <c r="A1526" t="s">
        <v>4836</v>
      </c>
      <c r="B1526">
        <v>40219</v>
      </c>
      <c r="C1526" t="s">
        <v>3927</v>
      </c>
      <c r="D1526" t="s">
        <v>3237</v>
      </c>
      <c r="E1526" t="s">
        <v>3985</v>
      </c>
      <c r="F1526" t="s">
        <v>3236</v>
      </c>
      <c r="G1526" t="s">
        <v>7262</v>
      </c>
      <c r="H1526" t="s">
        <v>3201</v>
      </c>
      <c r="I1526" t="s">
        <v>3237</v>
      </c>
    </row>
    <row r="1527" spans="1:9">
      <c r="A1527" t="s">
        <v>4881</v>
      </c>
      <c r="B1527">
        <v>40220</v>
      </c>
      <c r="C1527" t="s">
        <v>3927</v>
      </c>
      <c r="D1527" t="s">
        <v>3239</v>
      </c>
      <c r="E1527" t="s">
        <v>3985</v>
      </c>
      <c r="F1527" t="s">
        <v>3238</v>
      </c>
      <c r="G1527" t="s">
        <v>7263</v>
      </c>
      <c r="H1527" t="s">
        <v>3201</v>
      </c>
      <c r="I1527" t="s">
        <v>3239</v>
      </c>
    </row>
    <row r="1528" spans="1:9">
      <c r="A1528" t="s">
        <v>4920</v>
      </c>
      <c r="B1528">
        <v>40221</v>
      </c>
      <c r="C1528" t="s">
        <v>3927</v>
      </c>
      <c r="D1528" t="s">
        <v>3241</v>
      </c>
      <c r="E1528" t="s">
        <v>3985</v>
      </c>
      <c r="F1528" t="s">
        <v>3240</v>
      </c>
      <c r="G1528" t="s">
        <v>7264</v>
      </c>
      <c r="H1528" t="s">
        <v>3201</v>
      </c>
      <c r="I1528" t="s">
        <v>3241</v>
      </c>
    </row>
    <row r="1529" spans="1:9">
      <c r="A1529" t="s">
        <v>4958</v>
      </c>
      <c r="B1529">
        <v>40223</v>
      </c>
      <c r="C1529" t="s">
        <v>3927</v>
      </c>
      <c r="D1529" t="s">
        <v>3243</v>
      </c>
      <c r="E1529" t="s">
        <v>3985</v>
      </c>
      <c r="F1529" t="s">
        <v>3242</v>
      </c>
      <c r="G1529" t="s">
        <v>7265</v>
      </c>
      <c r="H1529" t="s">
        <v>3201</v>
      </c>
      <c r="I1529" t="s">
        <v>3243</v>
      </c>
    </row>
    <row r="1530" spans="1:9">
      <c r="A1530" t="s">
        <v>4995</v>
      </c>
      <c r="B1530">
        <v>40224</v>
      </c>
      <c r="C1530" t="s">
        <v>3927</v>
      </c>
      <c r="D1530" t="s">
        <v>3245</v>
      </c>
      <c r="E1530" t="s">
        <v>3985</v>
      </c>
      <c r="F1530" t="s">
        <v>3244</v>
      </c>
      <c r="G1530" t="s">
        <v>7266</v>
      </c>
      <c r="H1530" t="s">
        <v>3201</v>
      </c>
      <c r="I1530" t="s">
        <v>3245</v>
      </c>
    </row>
    <row r="1531" spans="1:9">
      <c r="A1531" t="s">
        <v>5031</v>
      </c>
      <c r="B1531">
        <v>40225</v>
      </c>
      <c r="C1531" t="s">
        <v>3927</v>
      </c>
      <c r="D1531" t="s">
        <v>3247</v>
      </c>
      <c r="E1531" t="s">
        <v>3985</v>
      </c>
      <c r="F1531" t="s">
        <v>3246</v>
      </c>
      <c r="G1531" t="s">
        <v>7267</v>
      </c>
      <c r="H1531" t="s">
        <v>3201</v>
      </c>
      <c r="I1531" t="s">
        <v>3247</v>
      </c>
    </row>
    <row r="1532" spans="1:9">
      <c r="A1532" t="s">
        <v>5066</v>
      </c>
      <c r="B1532">
        <v>40226</v>
      </c>
      <c r="C1532" t="s">
        <v>3927</v>
      </c>
      <c r="D1532" t="s">
        <v>3249</v>
      </c>
      <c r="E1532" t="s">
        <v>3985</v>
      </c>
      <c r="F1532" t="s">
        <v>3248</v>
      </c>
      <c r="G1532" t="s">
        <v>7268</v>
      </c>
      <c r="H1532" t="s">
        <v>3201</v>
      </c>
      <c r="I1532" t="s">
        <v>3249</v>
      </c>
    </row>
    <row r="1533" spans="1:9">
      <c r="A1533" t="s">
        <v>5100</v>
      </c>
      <c r="B1533">
        <v>40227</v>
      </c>
      <c r="C1533" t="s">
        <v>3927</v>
      </c>
      <c r="D1533" t="s">
        <v>3251</v>
      </c>
      <c r="E1533" t="s">
        <v>3985</v>
      </c>
      <c r="F1533" t="s">
        <v>3250</v>
      </c>
      <c r="G1533" t="s">
        <v>7269</v>
      </c>
      <c r="H1533" t="s">
        <v>3201</v>
      </c>
      <c r="I1533" t="s">
        <v>3251</v>
      </c>
    </row>
    <row r="1534" spans="1:9">
      <c r="A1534" t="s">
        <v>5132</v>
      </c>
      <c r="B1534">
        <v>40228</v>
      </c>
      <c r="C1534" t="s">
        <v>3927</v>
      </c>
      <c r="D1534" t="s">
        <v>3253</v>
      </c>
      <c r="E1534" t="s">
        <v>3985</v>
      </c>
      <c r="F1534" t="s">
        <v>3252</v>
      </c>
      <c r="G1534" t="s">
        <v>7270</v>
      </c>
      <c r="H1534" t="s">
        <v>3201</v>
      </c>
      <c r="I1534" t="s">
        <v>3253</v>
      </c>
    </row>
    <row r="1535" spans="1:9">
      <c r="A1535" t="s">
        <v>5163</v>
      </c>
      <c r="B1535">
        <v>40229</v>
      </c>
      <c r="C1535" t="s">
        <v>3927</v>
      </c>
      <c r="D1535" t="s">
        <v>3255</v>
      </c>
      <c r="E1535" t="s">
        <v>3985</v>
      </c>
      <c r="F1535" t="s">
        <v>3254</v>
      </c>
      <c r="G1535" t="s">
        <v>7271</v>
      </c>
      <c r="H1535" t="s">
        <v>3201</v>
      </c>
      <c r="I1535" t="s">
        <v>3255</v>
      </c>
    </row>
    <row r="1536" spans="1:9">
      <c r="A1536" t="s">
        <v>5191</v>
      </c>
      <c r="B1536">
        <v>40230</v>
      </c>
      <c r="C1536" t="s">
        <v>3927</v>
      </c>
      <c r="D1536" t="s">
        <v>3257</v>
      </c>
      <c r="E1536" t="s">
        <v>3985</v>
      </c>
      <c r="F1536" t="s">
        <v>3256</v>
      </c>
      <c r="G1536" t="s">
        <v>7272</v>
      </c>
      <c r="H1536" t="s">
        <v>3201</v>
      </c>
      <c r="I1536" t="s">
        <v>3257</v>
      </c>
    </row>
    <row r="1537" spans="1:9">
      <c r="A1537" t="s">
        <v>5219</v>
      </c>
      <c r="B1537">
        <v>40231</v>
      </c>
      <c r="C1537" t="s">
        <v>3927</v>
      </c>
      <c r="D1537" t="s">
        <v>3259</v>
      </c>
      <c r="E1537" t="s">
        <v>3985</v>
      </c>
      <c r="F1537" t="s">
        <v>3258</v>
      </c>
      <c r="G1537" t="s">
        <v>7273</v>
      </c>
      <c r="H1537" t="s">
        <v>7274</v>
      </c>
      <c r="I1537" t="s">
        <v>7275</v>
      </c>
    </row>
    <row r="1538" spans="1:9">
      <c r="A1538" t="s">
        <v>5246</v>
      </c>
      <c r="B1538">
        <v>40341</v>
      </c>
      <c r="C1538" t="s">
        <v>3927</v>
      </c>
      <c r="D1538" t="s">
        <v>3261</v>
      </c>
      <c r="E1538" t="s">
        <v>3985</v>
      </c>
      <c r="F1538" t="s">
        <v>3260</v>
      </c>
      <c r="G1538" t="s">
        <v>7276</v>
      </c>
      <c r="H1538" t="s">
        <v>3201</v>
      </c>
      <c r="I1538" t="s">
        <v>3261</v>
      </c>
    </row>
    <row r="1539" spans="1:9">
      <c r="A1539" t="s">
        <v>5271</v>
      </c>
      <c r="B1539">
        <v>40342</v>
      </c>
      <c r="C1539" t="s">
        <v>3927</v>
      </c>
      <c r="D1539" t="s">
        <v>3263</v>
      </c>
      <c r="E1539" t="s">
        <v>3985</v>
      </c>
      <c r="F1539" t="s">
        <v>3262</v>
      </c>
      <c r="G1539" t="s">
        <v>7277</v>
      </c>
      <c r="H1539" t="s">
        <v>3201</v>
      </c>
      <c r="I1539" t="s">
        <v>3263</v>
      </c>
    </row>
    <row r="1540" spans="1:9">
      <c r="A1540" t="s">
        <v>5296</v>
      </c>
      <c r="B1540">
        <v>40343</v>
      </c>
      <c r="C1540" t="s">
        <v>3927</v>
      </c>
      <c r="D1540" t="s">
        <v>3265</v>
      </c>
      <c r="E1540" t="s">
        <v>3985</v>
      </c>
      <c r="F1540" t="s">
        <v>3264</v>
      </c>
      <c r="G1540" t="s">
        <v>7278</v>
      </c>
      <c r="H1540" t="s">
        <v>3201</v>
      </c>
      <c r="I1540" t="s">
        <v>3265</v>
      </c>
    </row>
    <row r="1541" spans="1:9">
      <c r="A1541" t="s">
        <v>5321</v>
      </c>
      <c r="B1541">
        <v>40344</v>
      </c>
      <c r="C1541" t="s">
        <v>3927</v>
      </c>
      <c r="D1541" t="s">
        <v>3267</v>
      </c>
      <c r="E1541" t="s">
        <v>3985</v>
      </c>
      <c r="F1541" t="s">
        <v>3266</v>
      </c>
      <c r="G1541" t="s">
        <v>7279</v>
      </c>
      <c r="H1541" t="s">
        <v>3201</v>
      </c>
      <c r="I1541" t="s">
        <v>3267</v>
      </c>
    </row>
    <row r="1542" spans="1:9">
      <c r="A1542" t="s">
        <v>5344</v>
      </c>
      <c r="B1542">
        <v>40345</v>
      </c>
      <c r="C1542" t="s">
        <v>3927</v>
      </c>
      <c r="D1542" t="s">
        <v>3269</v>
      </c>
      <c r="E1542" t="s">
        <v>3985</v>
      </c>
      <c r="F1542" t="s">
        <v>3268</v>
      </c>
      <c r="G1542" t="s">
        <v>7280</v>
      </c>
      <c r="H1542" t="s">
        <v>3201</v>
      </c>
      <c r="I1542" t="s">
        <v>3269</v>
      </c>
    </row>
    <row r="1543" spans="1:9">
      <c r="A1543" t="s">
        <v>5366</v>
      </c>
      <c r="B1543">
        <v>40348</v>
      </c>
      <c r="C1543" t="s">
        <v>3927</v>
      </c>
      <c r="D1543" t="s">
        <v>3271</v>
      </c>
      <c r="E1543" t="s">
        <v>3985</v>
      </c>
      <c r="F1543" t="s">
        <v>3270</v>
      </c>
      <c r="G1543" t="s">
        <v>7281</v>
      </c>
      <c r="H1543" t="s">
        <v>3201</v>
      </c>
      <c r="I1543" t="s">
        <v>3271</v>
      </c>
    </row>
    <row r="1544" spans="1:9">
      <c r="A1544" t="s">
        <v>5384</v>
      </c>
      <c r="B1544">
        <v>40349</v>
      </c>
      <c r="C1544" t="s">
        <v>3927</v>
      </c>
      <c r="D1544" t="s">
        <v>3273</v>
      </c>
      <c r="E1544" t="s">
        <v>3985</v>
      </c>
      <c r="F1544" t="s">
        <v>3272</v>
      </c>
      <c r="G1544" t="s">
        <v>7282</v>
      </c>
      <c r="H1544" t="s">
        <v>3201</v>
      </c>
      <c r="I1544" t="s">
        <v>3273</v>
      </c>
    </row>
    <row r="1545" spans="1:9">
      <c r="A1545" t="s">
        <v>5402</v>
      </c>
      <c r="B1545">
        <v>40381</v>
      </c>
      <c r="C1545" t="s">
        <v>3927</v>
      </c>
      <c r="D1545" t="s">
        <v>3275</v>
      </c>
      <c r="E1545" t="s">
        <v>3985</v>
      </c>
      <c r="F1545" t="s">
        <v>3274</v>
      </c>
      <c r="G1545" t="s">
        <v>7283</v>
      </c>
      <c r="H1545" t="s">
        <v>3201</v>
      </c>
      <c r="I1545" t="s">
        <v>3275</v>
      </c>
    </row>
    <row r="1546" spans="1:9">
      <c r="A1546" t="s">
        <v>5420</v>
      </c>
      <c r="B1546">
        <v>40382</v>
      </c>
      <c r="C1546" t="s">
        <v>3927</v>
      </c>
      <c r="D1546" t="s">
        <v>3277</v>
      </c>
      <c r="E1546" t="s">
        <v>3985</v>
      </c>
      <c r="F1546" t="s">
        <v>3276</v>
      </c>
      <c r="G1546" t="s">
        <v>7284</v>
      </c>
      <c r="H1546" t="s">
        <v>3201</v>
      </c>
      <c r="I1546" t="s">
        <v>3277</v>
      </c>
    </row>
    <row r="1547" spans="1:9">
      <c r="A1547" t="s">
        <v>5438</v>
      </c>
      <c r="B1547">
        <v>40383</v>
      </c>
      <c r="C1547" t="s">
        <v>3927</v>
      </c>
      <c r="D1547" t="s">
        <v>3279</v>
      </c>
      <c r="E1547" t="s">
        <v>3985</v>
      </c>
      <c r="F1547" t="s">
        <v>3278</v>
      </c>
      <c r="G1547" t="s">
        <v>7285</v>
      </c>
      <c r="H1547" t="s">
        <v>3201</v>
      </c>
      <c r="I1547" t="s">
        <v>3279</v>
      </c>
    </row>
    <row r="1548" spans="1:9">
      <c r="A1548" t="s">
        <v>5455</v>
      </c>
      <c r="B1548">
        <v>40384</v>
      </c>
      <c r="C1548" t="s">
        <v>3927</v>
      </c>
      <c r="D1548" t="s">
        <v>3281</v>
      </c>
      <c r="E1548" t="s">
        <v>3985</v>
      </c>
      <c r="F1548" t="s">
        <v>3280</v>
      </c>
      <c r="G1548" t="s">
        <v>7286</v>
      </c>
      <c r="H1548" t="s">
        <v>3201</v>
      </c>
      <c r="I1548" t="s">
        <v>3281</v>
      </c>
    </row>
    <row r="1549" spans="1:9">
      <c r="A1549" t="s">
        <v>5471</v>
      </c>
      <c r="B1549">
        <v>40401</v>
      </c>
      <c r="C1549" t="s">
        <v>3927</v>
      </c>
      <c r="D1549" t="s">
        <v>3283</v>
      </c>
      <c r="E1549" t="s">
        <v>3985</v>
      </c>
      <c r="F1549" t="s">
        <v>3282</v>
      </c>
      <c r="G1549" t="s">
        <v>7287</v>
      </c>
      <c r="H1549" t="s">
        <v>3201</v>
      </c>
      <c r="I1549" t="s">
        <v>3283</v>
      </c>
    </row>
    <row r="1550" spans="1:9">
      <c r="A1550" t="s">
        <v>5486</v>
      </c>
      <c r="B1550">
        <v>40402</v>
      </c>
      <c r="C1550" t="s">
        <v>3927</v>
      </c>
      <c r="D1550" t="s">
        <v>3285</v>
      </c>
      <c r="E1550" t="s">
        <v>3985</v>
      </c>
      <c r="F1550" t="s">
        <v>3284</v>
      </c>
      <c r="G1550" t="s">
        <v>7288</v>
      </c>
      <c r="H1550" t="s">
        <v>3201</v>
      </c>
      <c r="I1550" t="s">
        <v>3285</v>
      </c>
    </row>
    <row r="1551" spans="1:9">
      <c r="A1551" t="s">
        <v>5499</v>
      </c>
      <c r="B1551">
        <v>40421</v>
      </c>
      <c r="C1551" t="s">
        <v>3927</v>
      </c>
      <c r="D1551" t="s">
        <v>3287</v>
      </c>
      <c r="E1551" t="s">
        <v>3985</v>
      </c>
      <c r="F1551" t="s">
        <v>3286</v>
      </c>
      <c r="G1551" t="s">
        <v>7289</v>
      </c>
      <c r="H1551" t="s">
        <v>3201</v>
      </c>
      <c r="I1551" t="s">
        <v>3287</v>
      </c>
    </row>
    <row r="1552" spans="1:9">
      <c r="A1552" t="s">
        <v>5511</v>
      </c>
      <c r="B1552">
        <v>40447</v>
      </c>
      <c r="C1552" t="s">
        <v>3927</v>
      </c>
      <c r="D1552" t="s">
        <v>3289</v>
      </c>
      <c r="E1552" t="s">
        <v>3985</v>
      </c>
      <c r="F1552" t="s">
        <v>3288</v>
      </c>
      <c r="G1552" t="s">
        <v>7290</v>
      </c>
      <c r="H1552" t="s">
        <v>3201</v>
      </c>
      <c r="I1552" t="s">
        <v>3289</v>
      </c>
    </row>
    <row r="1553" spans="1:9">
      <c r="A1553" t="s">
        <v>5521</v>
      </c>
      <c r="B1553">
        <v>40448</v>
      </c>
      <c r="C1553" t="s">
        <v>3927</v>
      </c>
      <c r="D1553" t="s">
        <v>3291</v>
      </c>
      <c r="E1553" t="s">
        <v>3985</v>
      </c>
      <c r="F1553" t="s">
        <v>3290</v>
      </c>
      <c r="G1553" t="s">
        <v>7291</v>
      </c>
      <c r="H1553" t="s">
        <v>3201</v>
      </c>
      <c r="I1553" t="s">
        <v>3291</v>
      </c>
    </row>
    <row r="1554" spans="1:9">
      <c r="A1554" t="s">
        <v>5531</v>
      </c>
      <c r="B1554">
        <v>40503</v>
      </c>
      <c r="C1554" t="s">
        <v>3927</v>
      </c>
      <c r="D1554" t="s">
        <v>3293</v>
      </c>
      <c r="E1554" t="s">
        <v>3985</v>
      </c>
      <c r="F1554" t="s">
        <v>3292</v>
      </c>
      <c r="G1554" t="s">
        <v>7292</v>
      </c>
      <c r="H1554" t="s">
        <v>3201</v>
      </c>
      <c r="I1554" t="s">
        <v>3293</v>
      </c>
    </row>
    <row r="1555" spans="1:9">
      <c r="A1555" t="s">
        <v>5540</v>
      </c>
      <c r="B1555">
        <v>40522</v>
      </c>
      <c r="C1555" t="s">
        <v>3927</v>
      </c>
      <c r="D1555" t="s">
        <v>3295</v>
      </c>
      <c r="E1555" t="s">
        <v>3985</v>
      </c>
      <c r="F1555" t="s">
        <v>3294</v>
      </c>
      <c r="G1555" t="s">
        <v>7293</v>
      </c>
      <c r="H1555" t="s">
        <v>3201</v>
      </c>
      <c r="I1555" t="s">
        <v>3295</v>
      </c>
    </row>
    <row r="1556" spans="1:9">
      <c r="A1556" t="s">
        <v>5549</v>
      </c>
      <c r="B1556">
        <v>40544</v>
      </c>
      <c r="C1556" t="s">
        <v>3927</v>
      </c>
      <c r="D1556" t="s">
        <v>2754</v>
      </c>
      <c r="E1556" t="s">
        <v>3985</v>
      </c>
      <c r="F1556" t="s">
        <v>3296</v>
      </c>
      <c r="G1556" t="s">
        <v>7294</v>
      </c>
      <c r="H1556" t="s">
        <v>3201</v>
      </c>
      <c r="I1556" t="s">
        <v>2754</v>
      </c>
    </row>
    <row r="1557" spans="1:9">
      <c r="A1557" t="s">
        <v>5558</v>
      </c>
      <c r="B1557">
        <v>40601</v>
      </c>
      <c r="C1557" t="s">
        <v>3927</v>
      </c>
      <c r="D1557" t="s">
        <v>3298</v>
      </c>
      <c r="E1557" t="s">
        <v>3985</v>
      </c>
      <c r="F1557" t="s">
        <v>3297</v>
      </c>
      <c r="G1557" t="s">
        <v>7295</v>
      </c>
      <c r="H1557" t="s">
        <v>3201</v>
      </c>
      <c r="I1557" t="s">
        <v>3298</v>
      </c>
    </row>
    <row r="1558" spans="1:9">
      <c r="A1558" t="s">
        <v>5567</v>
      </c>
      <c r="B1558">
        <v>40602</v>
      </c>
      <c r="C1558" t="s">
        <v>3927</v>
      </c>
      <c r="D1558" t="s">
        <v>3300</v>
      </c>
      <c r="E1558" t="s">
        <v>3985</v>
      </c>
      <c r="F1558" t="s">
        <v>3299</v>
      </c>
      <c r="G1558" t="s">
        <v>7296</v>
      </c>
      <c r="H1558" t="s">
        <v>3201</v>
      </c>
      <c r="I1558" t="s">
        <v>3300</v>
      </c>
    </row>
    <row r="1559" spans="1:9">
      <c r="A1559" t="s">
        <v>5576</v>
      </c>
      <c r="B1559">
        <v>40604</v>
      </c>
      <c r="C1559" t="s">
        <v>3927</v>
      </c>
      <c r="D1559" t="s">
        <v>3302</v>
      </c>
      <c r="E1559" t="s">
        <v>3985</v>
      </c>
      <c r="F1559" t="s">
        <v>3301</v>
      </c>
      <c r="G1559" t="s">
        <v>7297</v>
      </c>
      <c r="H1559" t="s">
        <v>3201</v>
      </c>
      <c r="I1559" t="s">
        <v>3302</v>
      </c>
    </row>
    <row r="1560" spans="1:9">
      <c r="A1560" t="s">
        <v>5585</v>
      </c>
      <c r="B1560">
        <v>40605</v>
      </c>
      <c r="C1560" t="s">
        <v>3927</v>
      </c>
      <c r="D1560" t="s">
        <v>765</v>
      </c>
      <c r="E1560" t="s">
        <v>3985</v>
      </c>
      <c r="F1560" t="s">
        <v>3303</v>
      </c>
      <c r="G1560" t="s">
        <v>7298</v>
      </c>
      <c r="H1560" t="s">
        <v>3201</v>
      </c>
      <c r="I1560" t="s">
        <v>765</v>
      </c>
    </row>
    <row r="1561" spans="1:9">
      <c r="A1561" t="s">
        <v>5594</v>
      </c>
      <c r="B1561">
        <v>40608</v>
      </c>
      <c r="C1561" t="s">
        <v>3927</v>
      </c>
      <c r="D1561" t="s">
        <v>3305</v>
      </c>
      <c r="E1561" t="s">
        <v>3985</v>
      </c>
      <c r="F1561" t="s">
        <v>3304</v>
      </c>
      <c r="G1561" t="s">
        <v>7299</v>
      </c>
      <c r="H1561" t="s">
        <v>3201</v>
      </c>
      <c r="I1561" t="s">
        <v>3305</v>
      </c>
    </row>
    <row r="1562" spans="1:9">
      <c r="A1562" t="s">
        <v>5603</v>
      </c>
      <c r="B1562">
        <v>40609</v>
      </c>
      <c r="C1562" t="s">
        <v>3927</v>
      </c>
      <c r="D1562" t="s">
        <v>3307</v>
      </c>
      <c r="E1562" t="s">
        <v>3985</v>
      </c>
      <c r="F1562" t="s">
        <v>3306</v>
      </c>
      <c r="G1562" t="s">
        <v>7300</v>
      </c>
      <c r="H1562" t="s">
        <v>3201</v>
      </c>
      <c r="I1562" t="s">
        <v>3307</v>
      </c>
    </row>
    <row r="1563" spans="1:9">
      <c r="A1563" t="s">
        <v>5610</v>
      </c>
      <c r="B1563">
        <v>40610</v>
      </c>
      <c r="C1563" t="s">
        <v>3927</v>
      </c>
      <c r="D1563" t="s">
        <v>3309</v>
      </c>
      <c r="E1563" t="s">
        <v>3985</v>
      </c>
      <c r="F1563" t="s">
        <v>3308</v>
      </c>
      <c r="G1563" t="s">
        <v>7301</v>
      </c>
      <c r="H1563" t="s">
        <v>3201</v>
      </c>
      <c r="I1563" t="s">
        <v>3309</v>
      </c>
    </row>
    <row r="1564" spans="1:9">
      <c r="A1564" t="s">
        <v>5617</v>
      </c>
      <c r="B1564">
        <v>40621</v>
      </c>
      <c r="C1564" t="s">
        <v>3927</v>
      </c>
      <c r="D1564" t="s">
        <v>3311</v>
      </c>
      <c r="E1564" t="s">
        <v>3985</v>
      </c>
      <c r="F1564" t="s">
        <v>3310</v>
      </c>
      <c r="G1564" t="s">
        <v>7302</v>
      </c>
      <c r="H1564" t="s">
        <v>3201</v>
      </c>
      <c r="I1564" t="s">
        <v>3311</v>
      </c>
    </row>
    <row r="1565" spans="1:9">
      <c r="A1565" t="s">
        <v>5624</v>
      </c>
      <c r="B1565">
        <v>40625</v>
      </c>
      <c r="C1565" t="s">
        <v>3927</v>
      </c>
      <c r="D1565" t="s">
        <v>3313</v>
      </c>
      <c r="E1565" t="s">
        <v>3985</v>
      </c>
      <c r="F1565" t="s">
        <v>3312</v>
      </c>
      <c r="G1565" t="s">
        <v>7303</v>
      </c>
      <c r="H1565" t="s">
        <v>3201</v>
      </c>
      <c r="I1565" t="s">
        <v>3313</v>
      </c>
    </row>
    <row r="1566" spans="1:9">
      <c r="A1566" t="s">
        <v>5631</v>
      </c>
      <c r="B1566">
        <v>40642</v>
      </c>
      <c r="C1566" t="s">
        <v>3927</v>
      </c>
      <c r="D1566" t="s">
        <v>3315</v>
      </c>
      <c r="E1566" t="s">
        <v>3985</v>
      </c>
      <c r="F1566" t="s">
        <v>3314</v>
      </c>
      <c r="G1566" t="s">
        <v>7304</v>
      </c>
      <c r="H1566" t="s">
        <v>3201</v>
      </c>
      <c r="I1566" t="s">
        <v>3315</v>
      </c>
    </row>
    <row r="1567" spans="1:9">
      <c r="A1567" t="s">
        <v>5638</v>
      </c>
      <c r="B1567">
        <v>40646</v>
      </c>
      <c r="C1567" t="s">
        <v>3927</v>
      </c>
      <c r="D1567" t="s">
        <v>3317</v>
      </c>
      <c r="E1567" t="s">
        <v>3985</v>
      </c>
      <c r="F1567" t="s">
        <v>3316</v>
      </c>
      <c r="G1567" t="s">
        <v>7305</v>
      </c>
      <c r="H1567" t="s">
        <v>3201</v>
      </c>
      <c r="I1567" t="s">
        <v>3317</v>
      </c>
    </row>
    <row r="1568" spans="1:9">
      <c r="A1568" t="s">
        <v>5644</v>
      </c>
      <c r="B1568">
        <v>40647</v>
      </c>
      <c r="C1568" t="s">
        <v>3927</v>
      </c>
      <c r="D1568" t="s">
        <v>3319</v>
      </c>
      <c r="E1568" t="s">
        <v>3985</v>
      </c>
      <c r="F1568" t="s">
        <v>3318</v>
      </c>
      <c r="G1568" t="s">
        <v>7306</v>
      </c>
      <c r="H1568" t="s">
        <v>3201</v>
      </c>
      <c r="I1568" t="s">
        <v>3319</v>
      </c>
    </row>
    <row r="1569" spans="1:9">
      <c r="A1569" t="s">
        <v>3977</v>
      </c>
      <c r="B1569">
        <v>41000</v>
      </c>
      <c r="C1569" t="s">
        <v>3928</v>
      </c>
      <c r="D1569" t="s">
        <v>3321</v>
      </c>
      <c r="E1569" t="s">
        <v>3936</v>
      </c>
      <c r="F1569" t="s">
        <v>3320</v>
      </c>
      <c r="G1569" t="s">
        <v>7307</v>
      </c>
      <c r="H1569" t="s">
        <v>3321</v>
      </c>
    </row>
    <row r="1570" spans="1:9">
      <c r="A1570" t="s">
        <v>4026</v>
      </c>
      <c r="B1570">
        <v>41201</v>
      </c>
      <c r="C1570" t="s">
        <v>3928</v>
      </c>
      <c r="D1570" t="s">
        <v>3323</v>
      </c>
      <c r="E1570" t="s">
        <v>3985</v>
      </c>
      <c r="F1570" t="s">
        <v>3322</v>
      </c>
      <c r="G1570" t="s">
        <v>7308</v>
      </c>
      <c r="H1570" t="s">
        <v>3321</v>
      </c>
      <c r="I1570" t="s">
        <v>3323</v>
      </c>
    </row>
    <row r="1571" spans="1:9">
      <c r="A1571" t="s">
        <v>4074</v>
      </c>
      <c r="B1571">
        <v>41202</v>
      </c>
      <c r="C1571" t="s">
        <v>3928</v>
      </c>
      <c r="D1571" t="s">
        <v>3325</v>
      </c>
      <c r="E1571" t="s">
        <v>3985</v>
      </c>
      <c r="F1571" t="s">
        <v>3324</v>
      </c>
      <c r="G1571" t="s">
        <v>7309</v>
      </c>
      <c r="H1571" t="s">
        <v>3321</v>
      </c>
      <c r="I1571" t="s">
        <v>3325</v>
      </c>
    </row>
    <row r="1572" spans="1:9">
      <c r="A1572" t="s">
        <v>4122</v>
      </c>
      <c r="B1572">
        <v>41203</v>
      </c>
      <c r="C1572" t="s">
        <v>3928</v>
      </c>
      <c r="D1572" t="s">
        <v>3327</v>
      </c>
      <c r="E1572" t="s">
        <v>3985</v>
      </c>
      <c r="F1572" t="s">
        <v>3326</v>
      </c>
      <c r="G1572" t="s">
        <v>7310</v>
      </c>
      <c r="H1572" t="s">
        <v>3321</v>
      </c>
      <c r="I1572" t="s">
        <v>3327</v>
      </c>
    </row>
    <row r="1573" spans="1:9">
      <c r="A1573" t="s">
        <v>4170</v>
      </c>
      <c r="B1573">
        <v>41204</v>
      </c>
      <c r="C1573" t="s">
        <v>3928</v>
      </c>
      <c r="D1573" t="s">
        <v>3329</v>
      </c>
      <c r="E1573" t="s">
        <v>3985</v>
      </c>
      <c r="F1573" t="s">
        <v>3328</v>
      </c>
      <c r="G1573" t="s">
        <v>7311</v>
      </c>
      <c r="H1573" t="s">
        <v>3321</v>
      </c>
      <c r="I1573" t="s">
        <v>3329</v>
      </c>
    </row>
    <row r="1574" spans="1:9">
      <c r="A1574" t="s">
        <v>4218</v>
      </c>
      <c r="B1574">
        <v>41205</v>
      </c>
      <c r="C1574" t="s">
        <v>3928</v>
      </c>
      <c r="D1574" t="s">
        <v>3331</v>
      </c>
      <c r="E1574" t="s">
        <v>3985</v>
      </c>
      <c r="F1574" t="s">
        <v>3330</v>
      </c>
      <c r="G1574" t="s">
        <v>7312</v>
      </c>
      <c r="H1574" t="s">
        <v>3321</v>
      </c>
      <c r="I1574" t="s">
        <v>3331</v>
      </c>
    </row>
    <row r="1575" spans="1:9">
      <c r="A1575" t="s">
        <v>4266</v>
      </c>
      <c r="B1575">
        <v>41206</v>
      </c>
      <c r="C1575" t="s">
        <v>3928</v>
      </c>
      <c r="D1575" t="s">
        <v>3333</v>
      </c>
      <c r="E1575" t="s">
        <v>3985</v>
      </c>
      <c r="F1575" t="s">
        <v>3332</v>
      </c>
      <c r="G1575" t="s">
        <v>7313</v>
      </c>
      <c r="H1575" t="s">
        <v>3321</v>
      </c>
      <c r="I1575" t="s">
        <v>3333</v>
      </c>
    </row>
    <row r="1576" spans="1:9">
      <c r="A1576" t="s">
        <v>4314</v>
      </c>
      <c r="B1576">
        <v>41207</v>
      </c>
      <c r="C1576" t="s">
        <v>3928</v>
      </c>
      <c r="D1576" t="s">
        <v>3335</v>
      </c>
      <c r="E1576" t="s">
        <v>3985</v>
      </c>
      <c r="F1576" t="s">
        <v>3334</v>
      </c>
      <c r="G1576" t="s">
        <v>7314</v>
      </c>
      <c r="H1576" t="s">
        <v>3321</v>
      </c>
      <c r="I1576" t="s">
        <v>3335</v>
      </c>
    </row>
    <row r="1577" spans="1:9">
      <c r="A1577" t="s">
        <v>4362</v>
      </c>
      <c r="B1577">
        <v>41208</v>
      </c>
      <c r="C1577" t="s">
        <v>3928</v>
      </c>
      <c r="D1577" t="s">
        <v>3337</v>
      </c>
      <c r="E1577" t="s">
        <v>3985</v>
      </c>
      <c r="F1577" t="s">
        <v>3336</v>
      </c>
      <c r="G1577" t="s">
        <v>7315</v>
      </c>
      <c r="H1577" t="s">
        <v>3321</v>
      </c>
      <c r="I1577" t="s">
        <v>3337</v>
      </c>
    </row>
    <row r="1578" spans="1:9">
      <c r="A1578" t="s">
        <v>4410</v>
      </c>
      <c r="B1578">
        <v>41209</v>
      </c>
      <c r="C1578" t="s">
        <v>3928</v>
      </c>
      <c r="D1578" t="s">
        <v>3339</v>
      </c>
      <c r="E1578" t="s">
        <v>3985</v>
      </c>
      <c r="F1578" t="s">
        <v>3338</v>
      </c>
      <c r="G1578" t="s">
        <v>7316</v>
      </c>
      <c r="H1578" t="s">
        <v>3321</v>
      </c>
      <c r="I1578" t="s">
        <v>3339</v>
      </c>
    </row>
    <row r="1579" spans="1:9">
      <c r="A1579" t="s">
        <v>4458</v>
      </c>
      <c r="B1579">
        <v>41210</v>
      </c>
      <c r="C1579" t="s">
        <v>3928</v>
      </c>
      <c r="D1579" t="s">
        <v>3341</v>
      </c>
      <c r="E1579" t="s">
        <v>3985</v>
      </c>
      <c r="F1579" t="s">
        <v>3340</v>
      </c>
      <c r="G1579" t="s">
        <v>7317</v>
      </c>
      <c r="H1579" t="s">
        <v>3321</v>
      </c>
      <c r="I1579" t="s">
        <v>3341</v>
      </c>
    </row>
    <row r="1580" spans="1:9">
      <c r="A1580" t="s">
        <v>4506</v>
      </c>
      <c r="B1580">
        <v>41327</v>
      </c>
      <c r="C1580" t="s">
        <v>3928</v>
      </c>
      <c r="D1580" t="s">
        <v>3343</v>
      </c>
      <c r="E1580" t="s">
        <v>3985</v>
      </c>
      <c r="F1580" t="s">
        <v>3342</v>
      </c>
      <c r="G1580" t="s">
        <v>7318</v>
      </c>
      <c r="H1580" t="s">
        <v>3321</v>
      </c>
      <c r="I1580" t="s">
        <v>3343</v>
      </c>
    </row>
    <row r="1581" spans="1:9">
      <c r="A1581" t="s">
        <v>4554</v>
      </c>
      <c r="B1581">
        <v>41341</v>
      </c>
      <c r="C1581" t="s">
        <v>3928</v>
      </c>
      <c r="D1581" t="s">
        <v>3345</v>
      </c>
      <c r="E1581" t="s">
        <v>3985</v>
      </c>
      <c r="F1581" t="s">
        <v>3344</v>
      </c>
      <c r="G1581" t="s">
        <v>7319</v>
      </c>
      <c r="H1581" t="s">
        <v>3321</v>
      </c>
      <c r="I1581" t="s">
        <v>3345</v>
      </c>
    </row>
    <row r="1582" spans="1:9">
      <c r="A1582" t="s">
        <v>4602</v>
      </c>
      <c r="B1582">
        <v>41345</v>
      </c>
      <c r="C1582" t="s">
        <v>3928</v>
      </c>
      <c r="D1582" t="s">
        <v>3347</v>
      </c>
      <c r="E1582" t="s">
        <v>3985</v>
      </c>
      <c r="F1582" t="s">
        <v>3346</v>
      </c>
      <c r="G1582" t="s">
        <v>7320</v>
      </c>
      <c r="H1582" t="s">
        <v>3321</v>
      </c>
      <c r="I1582" t="s">
        <v>3347</v>
      </c>
    </row>
    <row r="1583" spans="1:9">
      <c r="A1583" t="s">
        <v>4650</v>
      </c>
      <c r="B1583">
        <v>41346</v>
      </c>
      <c r="C1583" t="s">
        <v>3928</v>
      </c>
      <c r="D1583" t="s">
        <v>3349</v>
      </c>
      <c r="E1583" t="s">
        <v>3985</v>
      </c>
      <c r="F1583" t="s">
        <v>3348</v>
      </c>
      <c r="G1583" t="s">
        <v>7321</v>
      </c>
      <c r="H1583" t="s">
        <v>3321</v>
      </c>
      <c r="I1583" t="s">
        <v>3349</v>
      </c>
    </row>
    <row r="1584" spans="1:9">
      <c r="A1584" t="s">
        <v>4698</v>
      </c>
      <c r="B1584">
        <v>41387</v>
      </c>
      <c r="C1584" t="s">
        <v>3928</v>
      </c>
      <c r="D1584" t="s">
        <v>3351</v>
      </c>
      <c r="E1584" t="s">
        <v>3985</v>
      </c>
      <c r="F1584" t="s">
        <v>3350</v>
      </c>
      <c r="G1584" t="s">
        <v>7322</v>
      </c>
      <c r="H1584" t="s">
        <v>3321</v>
      </c>
      <c r="I1584" t="s">
        <v>3351</v>
      </c>
    </row>
    <row r="1585" spans="1:9">
      <c r="A1585" t="s">
        <v>4745</v>
      </c>
      <c r="B1585">
        <v>41401</v>
      </c>
      <c r="C1585" t="s">
        <v>3928</v>
      </c>
      <c r="D1585" t="s">
        <v>3353</v>
      </c>
      <c r="E1585" t="s">
        <v>3985</v>
      </c>
      <c r="F1585" t="s">
        <v>3352</v>
      </c>
      <c r="G1585" t="s">
        <v>7323</v>
      </c>
      <c r="H1585" t="s">
        <v>3321</v>
      </c>
      <c r="I1585" t="s">
        <v>3353</v>
      </c>
    </row>
    <row r="1586" spans="1:9">
      <c r="A1586" t="s">
        <v>4792</v>
      </c>
      <c r="B1586">
        <v>41423</v>
      </c>
      <c r="C1586" t="s">
        <v>3928</v>
      </c>
      <c r="D1586" t="s">
        <v>3355</v>
      </c>
      <c r="E1586" t="s">
        <v>3985</v>
      </c>
      <c r="F1586" t="s">
        <v>3354</v>
      </c>
      <c r="G1586" t="s">
        <v>7324</v>
      </c>
      <c r="H1586" t="s">
        <v>3321</v>
      </c>
      <c r="I1586" t="s">
        <v>3355</v>
      </c>
    </row>
    <row r="1587" spans="1:9">
      <c r="A1587" t="s">
        <v>4837</v>
      </c>
      <c r="B1587">
        <v>41424</v>
      </c>
      <c r="C1587" t="s">
        <v>3928</v>
      </c>
      <c r="D1587" t="s">
        <v>3357</v>
      </c>
      <c r="E1587" t="s">
        <v>3985</v>
      </c>
      <c r="F1587" t="s">
        <v>3356</v>
      </c>
      <c r="G1587" t="s">
        <v>7325</v>
      </c>
      <c r="H1587" t="s">
        <v>3321</v>
      </c>
      <c r="I1587" t="s">
        <v>3357</v>
      </c>
    </row>
    <row r="1588" spans="1:9">
      <c r="A1588" t="s">
        <v>4882</v>
      </c>
      <c r="B1588">
        <v>41425</v>
      </c>
      <c r="C1588" t="s">
        <v>3928</v>
      </c>
      <c r="D1588" t="s">
        <v>3359</v>
      </c>
      <c r="E1588" t="s">
        <v>3985</v>
      </c>
      <c r="F1588" t="s">
        <v>3358</v>
      </c>
      <c r="G1588" t="s">
        <v>7326</v>
      </c>
      <c r="H1588" t="s">
        <v>3321</v>
      </c>
      <c r="I1588" t="s">
        <v>3359</v>
      </c>
    </row>
    <row r="1589" spans="1:9">
      <c r="A1589" t="s">
        <v>4921</v>
      </c>
      <c r="B1589">
        <v>41441</v>
      </c>
      <c r="C1589" t="s">
        <v>3928</v>
      </c>
      <c r="D1589" t="s">
        <v>3361</v>
      </c>
      <c r="E1589" t="s">
        <v>3985</v>
      </c>
      <c r="F1589" t="s">
        <v>3360</v>
      </c>
      <c r="G1589" t="s">
        <v>7327</v>
      </c>
      <c r="H1589" t="s">
        <v>3321</v>
      </c>
      <c r="I1589" t="s">
        <v>3361</v>
      </c>
    </row>
    <row r="1590" spans="1:9">
      <c r="A1590" t="s">
        <v>3978</v>
      </c>
      <c r="B1590">
        <v>42000</v>
      </c>
      <c r="C1590" t="s">
        <v>3929</v>
      </c>
      <c r="D1590" t="s">
        <v>3363</v>
      </c>
      <c r="E1590" t="s">
        <v>3936</v>
      </c>
      <c r="F1590" t="s">
        <v>3362</v>
      </c>
      <c r="G1590" t="s">
        <v>7328</v>
      </c>
      <c r="H1590" t="s">
        <v>3363</v>
      </c>
    </row>
    <row r="1591" spans="1:9">
      <c r="A1591" t="s">
        <v>4027</v>
      </c>
      <c r="B1591">
        <v>42201</v>
      </c>
      <c r="C1591" t="s">
        <v>3929</v>
      </c>
      <c r="D1591" t="s">
        <v>3365</v>
      </c>
      <c r="E1591" t="s">
        <v>3985</v>
      </c>
      <c r="F1591" t="s">
        <v>3364</v>
      </c>
      <c r="G1591" t="s">
        <v>7329</v>
      </c>
      <c r="H1591" t="s">
        <v>3363</v>
      </c>
      <c r="I1591" t="s">
        <v>3365</v>
      </c>
    </row>
    <row r="1592" spans="1:9">
      <c r="A1592" t="s">
        <v>4075</v>
      </c>
      <c r="B1592">
        <v>42202</v>
      </c>
      <c r="C1592" t="s">
        <v>3929</v>
      </c>
      <c r="D1592" t="s">
        <v>3367</v>
      </c>
      <c r="E1592" t="s">
        <v>3985</v>
      </c>
      <c r="F1592" t="s">
        <v>3366</v>
      </c>
      <c r="G1592" t="s">
        <v>7330</v>
      </c>
      <c r="H1592" t="s">
        <v>3363</v>
      </c>
      <c r="I1592" t="s">
        <v>3367</v>
      </c>
    </row>
    <row r="1593" spans="1:9">
      <c r="A1593" t="s">
        <v>4123</v>
      </c>
      <c r="B1593">
        <v>42203</v>
      </c>
      <c r="C1593" t="s">
        <v>3929</v>
      </c>
      <c r="D1593" t="s">
        <v>3369</v>
      </c>
      <c r="E1593" t="s">
        <v>3985</v>
      </c>
      <c r="F1593" t="s">
        <v>3368</v>
      </c>
      <c r="G1593" t="s">
        <v>7331</v>
      </c>
      <c r="H1593" t="s">
        <v>3363</v>
      </c>
      <c r="I1593" t="s">
        <v>3369</v>
      </c>
    </row>
    <row r="1594" spans="1:9">
      <c r="A1594" t="s">
        <v>4171</v>
      </c>
      <c r="B1594">
        <v>42204</v>
      </c>
      <c r="C1594" t="s">
        <v>3929</v>
      </c>
      <c r="D1594" t="s">
        <v>3371</v>
      </c>
      <c r="E1594" t="s">
        <v>3985</v>
      </c>
      <c r="F1594" t="s">
        <v>3370</v>
      </c>
      <c r="G1594" t="s">
        <v>7332</v>
      </c>
      <c r="H1594" t="s">
        <v>3363</v>
      </c>
      <c r="I1594" t="s">
        <v>3371</v>
      </c>
    </row>
    <row r="1595" spans="1:9">
      <c r="A1595" t="s">
        <v>4219</v>
      </c>
      <c r="B1595">
        <v>42205</v>
      </c>
      <c r="C1595" t="s">
        <v>3929</v>
      </c>
      <c r="D1595" t="s">
        <v>3373</v>
      </c>
      <c r="E1595" t="s">
        <v>3985</v>
      </c>
      <c r="F1595" t="s">
        <v>3372</v>
      </c>
      <c r="G1595" t="s">
        <v>7333</v>
      </c>
      <c r="H1595" t="s">
        <v>3363</v>
      </c>
      <c r="I1595" t="s">
        <v>3373</v>
      </c>
    </row>
    <row r="1596" spans="1:9">
      <c r="A1596" t="s">
        <v>4267</v>
      </c>
      <c r="B1596">
        <v>42207</v>
      </c>
      <c r="C1596" t="s">
        <v>3929</v>
      </c>
      <c r="D1596" t="s">
        <v>3375</v>
      </c>
      <c r="E1596" t="s">
        <v>3985</v>
      </c>
      <c r="F1596" t="s">
        <v>3374</v>
      </c>
      <c r="G1596" t="s">
        <v>7334</v>
      </c>
      <c r="H1596" t="s">
        <v>3363</v>
      </c>
      <c r="I1596" t="s">
        <v>3375</v>
      </c>
    </row>
    <row r="1597" spans="1:9">
      <c r="A1597" t="s">
        <v>4315</v>
      </c>
      <c r="B1597">
        <v>42208</v>
      </c>
      <c r="C1597" t="s">
        <v>3929</v>
      </c>
      <c r="D1597" t="s">
        <v>3377</v>
      </c>
      <c r="E1597" t="s">
        <v>3985</v>
      </c>
      <c r="F1597" t="s">
        <v>3376</v>
      </c>
      <c r="G1597" t="s">
        <v>7335</v>
      </c>
      <c r="H1597" t="s">
        <v>3363</v>
      </c>
      <c r="I1597" t="s">
        <v>3377</v>
      </c>
    </row>
    <row r="1598" spans="1:9">
      <c r="A1598" t="s">
        <v>4363</v>
      </c>
      <c r="B1598">
        <v>42209</v>
      </c>
      <c r="C1598" t="s">
        <v>3929</v>
      </c>
      <c r="D1598" t="s">
        <v>3379</v>
      </c>
      <c r="E1598" t="s">
        <v>3985</v>
      </c>
      <c r="F1598" t="s">
        <v>3378</v>
      </c>
      <c r="G1598" t="s">
        <v>7336</v>
      </c>
      <c r="H1598" t="s">
        <v>3363</v>
      </c>
      <c r="I1598" t="s">
        <v>3379</v>
      </c>
    </row>
    <row r="1599" spans="1:9">
      <c r="A1599" t="s">
        <v>4411</v>
      </c>
      <c r="B1599">
        <v>42210</v>
      </c>
      <c r="C1599" t="s">
        <v>3929</v>
      </c>
      <c r="D1599" t="s">
        <v>3381</v>
      </c>
      <c r="E1599" t="s">
        <v>3985</v>
      </c>
      <c r="F1599" t="s">
        <v>3380</v>
      </c>
      <c r="G1599" t="s">
        <v>7337</v>
      </c>
      <c r="H1599" t="s">
        <v>3363</v>
      </c>
      <c r="I1599" t="s">
        <v>3381</v>
      </c>
    </row>
    <row r="1600" spans="1:9">
      <c r="A1600" t="s">
        <v>4459</v>
      </c>
      <c r="B1600">
        <v>42211</v>
      </c>
      <c r="C1600" t="s">
        <v>3929</v>
      </c>
      <c r="D1600" t="s">
        <v>3383</v>
      </c>
      <c r="E1600" t="s">
        <v>3985</v>
      </c>
      <c r="F1600" t="s">
        <v>3382</v>
      </c>
      <c r="G1600" t="s">
        <v>7338</v>
      </c>
      <c r="H1600" t="s">
        <v>3363</v>
      </c>
      <c r="I1600" t="s">
        <v>3383</v>
      </c>
    </row>
    <row r="1601" spans="1:9">
      <c r="A1601" t="s">
        <v>4507</v>
      </c>
      <c r="B1601">
        <v>42212</v>
      </c>
      <c r="C1601" t="s">
        <v>3929</v>
      </c>
      <c r="D1601" t="s">
        <v>3385</v>
      </c>
      <c r="E1601" t="s">
        <v>3985</v>
      </c>
      <c r="F1601" t="s">
        <v>3384</v>
      </c>
      <c r="G1601" t="s">
        <v>7339</v>
      </c>
      <c r="H1601" t="s">
        <v>3363</v>
      </c>
      <c r="I1601" t="s">
        <v>3385</v>
      </c>
    </row>
    <row r="1602" spans="1:9">
      <c r="A1602" t="s">
        <v>4555</v>
      </c>
      <c r="B1602">
        <v>42213</v>
      </c>
      <c r="C1602" t="s">
        <v>3929</v>
      </c>
      <c r="D1602" t="s">
        <v>3387</v>
      </c>
      <c r="E1602" t="s">
        <v>3985</v>
      </c>
      <c r="F1602" t="s">
        <v>3386</v>
      </c>
      <c r="G1602" t="s">
        <v>7340</v>
      </c>
      <c r="H1602" t="s">
        <v>3363</v>
      </c>
      <c r="I1602" t="s">
        <v>3387</v>
      </c>
    </row>
    <row r="1603" spans="1:9">
      <c r="A1603" t="s">
        <v>4603</v>
      </c>
      <c r="B1603">
        <v>42214</v>
      </c>
      <c r="C1603" t="s">
        <v>3929</v>
      </c>
      <c r="D1603" t="s">
        <v>3389</v>
      </c>
      <c r="E1603" t="s">
        <v>3985</v>
      </c>
      <c r="F1603" t="s">
        <v>3388</v>
      </c>
      <c r="G1603" t="s">
        <v>7341</v>
      </c>
      <c r="H1603" t="s">
        <v>3363</v>
      </c>
      <c r="I1603" t="s">
        <v>3389</v>
      </c>
    </row>
    <row r="1604" spans="1:9">
      <c r="A1604" t="s">
        <v>4651</v>
      </c>
      <c r="B1604">
        <v>42307</v>
      </c>
      <c r="C1604" t="s">
        <v>3929</v>
      </c>
      <c r="D1604" t="s">
        <v>3391</v>
      </c>
      <c r="E1604" t="s">
        <v>3985</v>
      </c>
      <c r="F1604" t="s">
        <v>3390</v>
      </c>
      <c r="G1604" t="s">
        <v>7342</v>
      </c>
      <c r="H1604" t="s">
        <v>3363</v>
      </c>
      <c r="I1604" t="s">
        <v>3391</v>
      </c>
    </row>
    <row r="1605" spans="1:9">
      <c r="A1605" t="s">
        <v>4699</v>
      </c>
      <c r="B1605">
        <v>42308</v>
      </c>
      <c r="C1605" t="s">
        <v>3929</v>
      </c>
      <c r="D1605" t="s">
        <v>3393</v>
      </c>
      <c r="E1605" t="s">
        <v>3985</v>
      </c>
      <c r="F1605" t="s">
        <v>3392</v>
      </c>
      <c r="G1605" t="s">
        <v>7343</v>
      </c>
      <c r="H1605" t="s">
        <v>3363</v>
      </c>
      <c r="I1605" t="s">
        <v>3393</v>
      </c>
    </row>
    <row r="1606" spans="1:9">
      <c r="A1606" t="s">
        <v>4746</v>
      </c>
      <c r="B1606">
        <v>42321</v>
      </c>
      <c r="C1606" t="s">
        <v>3929</v>
      </c>
      <c r="D1606" t="s">
        <v>3395</v>
      </c>
      <c r="E1606" t="s">
        <v>3985</v>
      </c>
      <c r="F1606" t="s">
        <v>3394</v>
      </c>
      <c r="G1606" t="s">
        <v>7344</v>
      </c>
      <c r="H1606" t="s">
        <v>3363</v>
      </c>
      <c r="I1606" t="s">
        <v>3395</v>
      </c>
    </row>
    <row r="1607" spans="1:9">
      <c r="A1607" t="s">
        <v>4793</v>
      </c>
      <c r="B1607">
        <v>42322</v>
      </c>
      <c r="C1607" t="s">
        <v>3929</v>
      </c>
      <c r="D1607" t="s">
        <v>3397</v>
      </c>
      <c r="E1607" t="s">
        <v>3985</v>
      </c>
      <c r="F1607" t="s">
        <v>3396</v>
      </c>
      <c r="G1607" t="s">
        <v>7345</v>
      </c>
      <c r="H1607" t="s">
        <v>3363</v>
      </c>
      <c r="I1607" t="s">
        <v>3397</v>
      </c>
    </row>
    <row r="1608" spans="1:9">
      <c r="A1608" t="s">
        <v>4838</v>
      </c>
      <c r="B1608">
        <v>42323</v>
      </c>
      <c r="C1608" t="s">
        <v>3929</v>
      </c>
      <c r="D1608" t="s">
        <v>3399</v>
      </c>
      <c r="E1608" t="s">
        <v>3985</v>
      </c>
      <c r="F1608" t="s">
        <v>3398</v>
      </c>
      <c r="G1608" t="s">
        <v>7346</v>
      </c>
      <c r="H1608" t="s">
        <v>3363</v>
      </c>
      <c r="I1608" t="s">
        <v>3399</v>
      </c>
    </row>
    <row r="1609" spans="1:9">
      <c r="A1609" t="s">
        <v>4883</v>
      </c>
      <c r="B1609">
        <v>42383</v>
      </c>
      <c r="C1609" t="s">
        <v>3929</v>
      </c>
      <c r="D1609" t="s">
        <v>3401</v>
      </c>
      <c r="E1609" t="s">
        <v>3985</v>
      </c>
      <c r="F1609" t="s">
        <v>3400</v>
      </c>
      <c r="G1609" t="s">
        <v>7347</v>
      </c>
      <c r="H1609" t="s">
        <v>3363</v>
      </c>
      <c r="I1609" t="s">
        <v>3401</v>
      </c>
    </row>
    <row r="1610" spans="1:9">
      <c r="A1610" t="s">
        <v>4922</v>
      </c>
      <c r="B1610">
        <v>42391</v>
      </c>
      <c r="C1610" t="s">
        <v>3929</v>
      </c>
      <c r="D1610" t="s">
        <v>3403</v>
      </c>
      <c r="E1610" t="s">
        <v>3985</v>
      </c>
      <c r="F1610" t="s">
        <v>3402</v>
      </c>
      <c r="G1610" t="s">
        <v>7348</v>
      </c>
      <c r="H1610" t="s">
        <v>3363</v>
      </c>
      <c r="I1610" t="s">
        <v>3403</v>
      </c>
    </row>
    <row r="1611" spans="1:9">
      <c r="A1611" t="s">
        <v>4959</v>
      </c>
      <c r="B1611">
        <v>42411</v>
      </c>
      <c r="C1611" t="s">
        <v>3929</v>
      </c>
      <c r="D1611" t="s">
        <v>3405</v>
      </c>
      <c r="E1611" t="s">
        <v>3985</v>
      </c>
      <c r="F1611" t="s">
        <v>3404</v>
      </c>
      <c r="G1611" t="s">
        <v>7349</v>
      </c>
      <c r="H1611" t="s">
        <v>3363</v>
      </c>
      <c r="I1611" t="s">
        <v>3405</v>
      </c>
    </row>
    <row r="1612" spans="1:9">
      <c r="A1612" t="s">
        <v>3979</v>
      </c>
      <c r="B1612">
        <v>43000</v>
      </c>
      <c r="C1612" t="s">
        <v>3930</v>
      </c>
      <c r="D1612" t="s">
        <v>3407</v>
      </c>
      <c r="E1612" t="s">
        <v>3936</v>
      </c>
      <c r="F1612" t="s">
        <v>3406</v>
      </c>
      <c r="G1612" t="s">
        <v>7350</v>
      </c>
      <c r="H1612" t="s">
        <v>3407</v>
      </c>
    </row>
    <row r="1613" spans="1:9">
      <c r="A1613" t="s">
        <v>4028</v>
      </c>
      <c r="B1613">
        <v>43100</v>
      </c>
      <c r="C1613" t="s">
        <v>3930</v>
      </c>
      <c r="D1613" t="s">
        <v>3409</v>
      </c>
      <c r="E1613" t="s">
        <v>3985</v>
      </c>
      <c r="F1613" t="s">
        <v>3408</v>
      </c>
      <c r="G1613" t="s">
        <v>7351</v>
      </c>
      <c r="H1613" t="s">
        <v>3407</v>
      </c>
      <c r="I1613" t="s">
        <v>3409</v>
      </c>
    </row>
    <row r="1614" spans="1:9">
      <c r="A1614" t="s">
        <v>4076</v>
      </c>
      <c r="B1614">
        <v>43202</v>
      </c>
      <c r="C1614" t="s">
        <v>3930</v>
      </c>
      <c r="D1614" t="s">
        <v>3411</v>
      </c>
      <c r="E1614" t="s">
        <v>3985</v>
      </c>
      <c r="F1614" t="s">
        <v>3410</v>
      </c>
      <c r="G1614" t="s">
        <v>7352</v>
      </c>
      <c r="H1614" t="s">
        <v>3407</v>
      </c>
      <c r="I1614" t="s">
        <v>3411</v>
      </c>
    </row>
    <row r="1615" spans="1:9">
      <c r="A1615" t="s">
        <v>4124</v>
      </c>
      <c r="B1615">
        <v>43203</v>
      </c>
      <c r="C1615" t="s">
        <v>3930</v>
      </c>
      <c r="D1615" t="s">
        <v>3413</v>
      </c>
      <c r="E1615" t="s">
        <v>3985</v>
      </c>
      <c r="F1615" t="s">
        <v>3412</v>
      </c>
      <c r="G1615" t="s">
        <v>7353</v>
      </c>
      <c r="H1615" t="s">
        <v>3407</v>
      </c>
      <c r="I1615" t="s">
        <v>3413</v>
      </c>
    </row>
    <row r="1616" spans="1:9">
      <c r="A1616" t="s">
        <v>4172</v>
      </c>
      <c r="B1616">
        <v>43204</v>
      </c>
      <c r="C1616" t="s">
        <v>3930</v>
      </c>
      <c r="D1616" t="s">
        <v>3415</v>
      </c>
      <c r="E1616" t="s">
        <v>3985</v>
      </c>
      <c r="F1616" t="s">
        <v>3414</v>
      </c>
      <c r="G1616" t="s">
        <v>7354</v>
      </c>
      <c r="H1616" t="s">
        <v>3407</v>
      </c>
      <c r="I1616" t="s">
        <v>3415</v>
      </c>
    </row>
    <row r="1617" spans="1:9">
      <c r="A1617" t="s">
        <v>4220</v>
      </c>
      <c r="B1617">
        <v>43205</v>
      </c>
      <c r="C1617" t="s">
        <v>3930</v>
      </c>
      <c r="D1617" t="s">
        <v>3417</v>
      </c>
      <c r="E1617" t="s">
        <v>3985</v>
      </c>
      <c r="F1617" t="s">
        <v>3416</v>
      </c>
      <c r="G1617" t="s">
        <v>7355</v>
      </c>
      <c r="H1617" t="s">
        <v>3407</v>
      </c>
      <c r="I1617" t="s">
        <v>3417</v>
      </c>
    </row>
    <row r="1618" spans="1:9">
      <c r="A1618" t="s">
        <v>4268</v>
      </c>
      <c r="B1618">
        <v>43206</v>
      </c>
      <c r="C1618" t="s">
        <v>3930</v>
      </c>
      <c r="D1618" t="s">
        <v>3419</v>
      </c>
      <c r="E1618" t="s">
        <v>3985</v>
      </c>
      <c r="F1618" t="s">
        <v>3418</v>
      </c>
      <c r="G1618" t="s">
        <v>7356</v>
      </c>
      <c r="H1618" t="s">
        <v>3407</v>
      </c>
      <c r="I1618" t="s">
        <v>3419</v>
      </c>
    </row>
    <row r="1619" spans="1:9">
      <c r="A1619" t="s">
        <v>4316</v>
      </c>
      <c r="B1619">
        <v>43208</v>
      </c>
      <c r="C1619" t="s">
        <v>3930</v>
      </c>
      <c r="D1619" t="s">
        <v>3421</v>
      </c>
      <c r="E1619" t="s">
        <v>3985</v>
      </c>
      <c r="F1619" t="s">
        <v>3420</v>
      </c>
      <c r="G1619" t="s">
        <v>7357</v>
      </c>
      <c r="H1619" t="s">
        <v>3407</v>
      </c>
      <c r="I1619" t="s">
        <v>3421</v>
      </c>
    </row>
    <row r="1620" spans="1:9">
      <c r="A1620" t="s">
        <v>4364</v>
      </c>
      <c r="B1620">
        <v>43210</v>
      </c>
      <c r="C1620" t="s">
        <v>3930</v>
      </c>
      <c r="D1620" t="s">
        <v>3423</v>
      </c>
      <c r="E1620" t="s">
        <v>3985</v>
      </c>
      <c r="F1620" t="s">
        <v>3422</v>
      </c>
      <c r="G1620" t="s">
        <v>7358</v>
      </c>
      <c r="H1620" t="s">
        <v>3407</v>
      </c>
      <c r="I1620" t="s">
        <v>3423</v>
      </c>
    </row>
    <row r="1621" spans="1:9">
      <c r="A1621" t="s">
        <v>4412</v>
      </c>
      <c r="B1621">
        <v>43211</v>
      </c>
      <c r="C1621" t="s">
        <v>3930</v>
      </c>
      <c r="D1621" t="s">
        <v>3425</v>
      </c>
      <c r="E1621" t="s">
        <v>3985</v>
      </c>
      <c r="F1621" t="s">
        <v>3424</v>
      </c>
      <c r="G1621" t="s">
        <v>7359</v>
      </c>
      <c r="H1621" t="s">
        <v>3407</v>
      </c>
      <c r="I1621" t="s">
        <v>3425</v>
      </c>
    </row>
    <row r="1622" spans="1:9">
      <c r="A1622" t="s">
        <v>4460</v>
      </c>
      <c r="B1622">
        <v>43212</v>
      </c>
      <c r="C1622" t="s">
        <v>3930</v>
      </c>
      <c r="D1622" t="s">
        <v>3427</v>
      </c>
      <c r="E1622" t="s">
        <v>3985</v>
      </c>
      <c r="F1622" t="s">
        <v>3426</v>
      </c>
      <c r="G1622" t="s">
        <v>7360</v>
      </c>
      <c r="H1622" t="s">
        <v>3407</v>
      </c>
      <c r="I1622" t="s">
        <v>3427</v>
      </c>
    </row>
    <row r="1623" spans="1:9">
      <c r="A1623" t="s">
        <v>4508</v>
      </c>
      <c r="B1623">
        <v>43213</v>
      </c>
      <c r="C1623" t="s">
        <v>3930</v>
      </c>
      <c r="D1623" t="s">
        <v>3429</v>
      </c>
      <c r="E1623" t="s">
        <v>3985</v>
      </c>
      <c r="F1623" t="s">
        <v>3428</v>
      </c>
      <c r="G1623" t="s">
        <v>7361</v>
      </c>
      <c r="H1623" t="s">
        <v>3407</v>
      </c>
      <c r="I1623" t="s">
        <v>3429</v>
      </c>
    </row>
    <row r="1624" spans="1:9">
      <c r="A1624" t="s">
        <v>4556</v>
      </c>
      <c r="B1624">
        <v>43214</v>
      </c>
      <c r="C1624" t="s">
        <v>3930</v>
      </c>
      <c r="D1624" t="s">
        <v>3431</v>
      </c>
      <c r="E1624" t="s">
        <v>3985</v>
      </c>
      <c r="F1624" t="s">
        <v>3430</v>
      </c>
      <c r="G1624" t="s">
        <v>7362</v>
      </c>
      <c r="H1624" t="s">
        <v>3407</v>
      </c>
      <c r="I1624" t="s">
        <v>3431</v>
      </c>
    </row>
    <row r="1625" spans="1:9">
      <c r="A1625" t="s">
        <v>4604</v>
      </c>
      <c r="B1625">
        <v>43215</v>
      </c>
      <c r="C1625" t="s">
        <v>3930</v>
      </c>
      <c r="D1625" t="s">
        <v>3433</v>
      </c>
      <c r="E1625" t="s">
        <v>3985</v>
      </c>
      <c r="F1625" t="s">
        <v>3432</v>
      </c>
      <c r="G1625" t="s">
        <v>7363</v>
      </c>
      <c r="H1625" t="s">
        <v>3407</v>
      </c>
      <c r="I1625" t="s">
        <v>3433</v>
      </c>
    </row>
    <row r="1626" spans="1:9">
      <c r="A1626" t="s">
        <v>4652</v>
      </c>
      <c r="B1626">
        <v>43216</v>
      </c>
      <c r="C1626" t="s">
        <v>3930</v>
      </c>
      <c r="D1626" t="s">
        <v>3435</v>
      </c>
      <c r="E1626" t="s">
        <v>3985</v>
      </c>
      <c r="F1626" t="s">
        <v>3434</v>
      </c>
      <c r="G1626" t="s">
        <v>7364</v>
      </c>
      <c r="H1626" t="s">
        <v>3407</v>
      </c>
      <c r="I1626" t="s">
        <v>3435</v>
      </c>
    </row>
    <row r="1627" spans="1:9">
      <c r="A1627" t="s">
        <v>4700</v>
      </c>
      <c r="B1627">
        <v>43348</v>
      </c>
      <c r="C1627" t="s">
        <v>3930</v>
      </c>
      <c r="D1627" t="s">
        <v>791</v>
      </c>
      <c r="E1627" t="s">
        <v>3985</v>
      </c>
      <c r="F1627" t="s">
        <v>3436</v>
      </c>
      <c r="G1627" t="s">
        <v>7365</v>
      </c>
      <c r="H1627" t="s">
        <v>3407</v>
      </c>
      <c r="I1627" t="s">
        <v>791</v>
      </c>
    </row>
    <row r="1628" spans="1:9">
      <c r="A1628" t="s">
        <v>4747</v>
      </c>
      <c r="B1628">
        <v>43364</v>
      </c>
      <c r="C1628" t="s">
        <v>3930</v>
      </c>
      <c r="D1628" t="s">
        <v>3438</v>
      </c>
      <c r="E1628" t="s">
        <v>3985</v>
      </c>
      <c r="F1628" t="s">
        <v>3437</v>
      </c>
      <c r="G1628" t="s">
        <v>7366</v>
      </c>
      <c r="H1628" t="s">
        <v>3407</v>
      </c>
      <c r="I1628" t="s">
        <v>3438</v>
      </c>
    </row>
    <row r="1629" spans="1:9">
      <c r="A1629" t="s">
        <v>4794</v>
      </c>
      <c r="B1629">
        <v>43367</v>
      </c>
      <c r="C1629" t="s">
        <v>3930</v>
      </c>
      <c r="D1629" t="s">
        <v>3440</v>
      </c>
      <c r="E1629" t="s">
        <v>3985</v>
      </c>
      <c r="F1629" t="s">
        <v>3439</v>
      </c>
      <c r="G1629" t="s">
        <v>7367</v>
      </c>
      <c r="H1629" t="s">
        <v>3407</v>
      </c>
      <c r="I1629" t="s">
        <v>3440</v>
      </c>
    </row>
    <row r="1630" spans="1:9">
      <c r="A1630" t="s">
        <v>4839</v>
      </c>
      <c r="B1630">
        <v>43368</v>
      </c>
      <c r="C1630" t="s">
        <v>3930</v>
      </c>
      <c r="D1630" t="s">
        <v>3442</v>
      </c>
      <c r="E1630" t="s">
        <v>3985</v>
      </c>
      <c r="F1630" t="s">
        <v>3441</v>
      </c>
      <c r="G1630" t="s">
        <v>7368</v>
      </c>
      <c r="H1630" t="s">
        <v>3407</v>
      </c>
      <c r="I1630" t="s">
        <v>3442</v>
      </c>
    </row>
    <row r="1631" spans="1:9">
      <c r="A1631" t="s">
        <v>4884</v>
      </c>
      <c r="B1631">
        <v>43369</v>
      </c>
      <c r="C1631" t="s">
        <v>3930</v>
      </c>
      <c r="D1631" t="s">
        <v>3444</v>
      </c>
      <c r="E1631" t="s">
        <v>3985</v>
      </c>
      <c r="F1631" t="s">
        <v>3443</v>
      </c>
      <c r="G1631" t="s">
        <v>7369</v>
      </c>
      <c r="H1631" t="s">
        <v>3407</v>
      </c>
      <c r="I1631" t="s">
        <v>3444</v>
      </c>
    </row>
    <row r="1632" spans="1:9">
      <c r="A1632" t="s">
        <v>4923</v>
      </c>
      <c r="B1632">
        <v>43403</v>
      </c>
      <c r="C1632" t="s">
        <v>3930</v>
      </c>
      <c r="D1632" t="s">
        <v>3446</v>
      </c>
      <c r="E1632" t="s">
        <v>3985</v>
      </c>
      <c r="F1632" t="s">
        <v>3445</v>
      </c>
      <c r="G1632" t="s">
        <v>7370</v>
      </c>
      <c r="H1632" t="s">
        <v>3407</v>
      </c>
      <c r="I1632" t="s">
        <v>3446</v>
      </c>
    </row>
    <row r="1633" spans="1:9">
      <c r="A1633" t="s">
        <v>4960</v>
      </c>
      <c r="B1633">
        <v>43404</v>
      </c>
      <c r="C1633" t="s">
        <v>3930</v>
      </c>
      <c r="D1633" t="s">
        <v>3448</v>
      </c>
      <c r="E1633" t="s">
        <v>3985</v>
      </c>
      <c r="F1633" t="s">
        <v>3447</v>
      </c>
      <c r="G1633" t="s">
        <v>7371</v>
      </c>
      <c r="H1633" t="s">
        <v>3407</v>
      </c>
      <c r="I1633" t="s">
        <v>3448</v>
      </c>
    </row>
    <row r="1634" spans="1:9">
      <c r="A1634" t="s">
        <v>4996</v>
      </c>
      <c r="B1634">
        <v>43423</v>
      </c>
      <c r="C1634" t="s">
        <v>3930</v>
      </c>
      <c r="D1634" t="s">
        <v>3450</v>
      </c>
      <c r="E1634" t="s">
        <v>3985</v>
      </c>
      <c r="F1634" t="s">
        <v>3449</v>
      </c>
      <c r="G1634" t="s">
        <v>7372</v>
      </c>
      <c r="H1634" t="s">
        <v>3407</v>
      </c>
      <c r="I1634" t="s">
        <v>3450</v>
      </c>
    </row>
    <row r="1635" spans="1:9">
      <c r="A1635" t="s">
        <v>5032</v>
      </c>
      <c r="B1635">
        <v>43424</v>
      </c>
      <c r="C1635" t="s">
        <v>3930</v>
      </c>
      <c r="D1635" t="s">
        <v>909</v>
      </c>
      <c r="E1635" t="s">
        <v>3985</v>
      </c>
      <c r="F1635" t="s">
        <v>3451</v>
      </c>
      <c r="G1635" t="s">
        <v>7373</v>
      </c>
      <c r="H1635" t="s">
        <v>3407</v>
      </c>
      <c r="I1635" t="s">
        <v>909</v>
      </c>
    </row>
    <row r="1636" spans="1:9">
      <c r="A1636" t="s">
        <v>5067</v>
      </c>
      <c r="B1636">
        <v>43425</v>
      </c>
      <c r="C1636" t="s">
        <v>3930</v>
      </c>
      <c r="D1636" t="s">
        <v>3453</v>
      </c>
      <c r="E1636" t="s">
        <v>3985</v>
      </c>
      <c r="F1636" t="s">
        <v>3452</v>
      </c>
      <c r="G1636" t="s">
        <v>7374</v>
      </c>
      <c r="H1636" t="s">
        <v>3407</v>
      </c>
      <c r="I1636" t="s">
        <v>3453</v>
      </c>
    </row>
    <row r="1637" spans="1:9">
      <c r="A1637" t="s">
        <v>5101</v>
      </c>
      <c r="B1637">
        <v>43428</v>
      </c>
      <c r="C1637" t="s">
        <v>3930</v>
      </c>
      <c r="D1637" t="s">
        <v>1987</v>
      </c>
      <c r="E1637" t="s">
        <v>3985</v>
      </c>
      <c r="F1637" t="s">
        <v>3454</v>
      </c>
      <c r="G1637" t="s">
        <v>7375</v>
      </c>
      <c r="H1637" t="s">
        <v>3407</v>
      </c>
      <c r="I1637" t="s">
        <v>1987</v>
      </c>
    </row>
    <row r="1638" spans="1:9">
      <c r="A1638" t="s">
        <v>5133</v>
      </c>
      <c r="B1638">
        <v>43432</v>
      </c>
      <c r="C1638" t="s">
        <v>3930</v>
      </c>
      <c r="D1638" t="s">
        <v>3456</v>
      </c>
      <c r="E1638" t="s">
        <v>3985</v>
      </c>
      <c r="F1638" t="s">
        <v>3455</v>
      </c>
      <c r="G1638" t="s">
        <v>7376</v>
      </c>
      <c r="H1638" t="s">
        <v>3407</v>
      </c>
      <c r="I1638" t="s">
        <v>3456</v>
      </c>
    </row>
    <row r="1639" spans="1:9">
      <c r="A1639" t="s">
        <v>5164</v>
      </c>
      <c r="B1639">
        <v>43433</v>
      </c>
      <c r="C1639" t="s">
        <v>3930</v>
      </c>
      <c r="D1639" t="s">
        <v>3458</v>
      </c>
      <c r="E1639" t="s">
        <v>3985</v>
      </c>
      <c r="F1639" t="s">
        <v>3457</v>
      </c>
      <c r="G1639" t="s">
        <v>7377</v>
      </c>
      <c r="H1639" t="s">
        <v>3407</v>
      </c>
      <c r="I1639" t="s">
        <v>3458</v>
      </c>
    </row>
    <row r="1640" spans="1:9">
      <c r="A1640" t="s">
        <v>5192</v>
      </c>
      <c r="B1640">
        <v>43441</v>
      </c>
      <c r="C1640" t="s">
        <v>3930</v>
      </c>
      <c r="D1640" t="s">
        <v>3460</v>
      </c>
      <c r="E1640" t="s">
        <v>3985</v>
      </c>
      <c r="F1640" t="s">
        <v>3459</v>
      </c>
      <c r="G1640" t="s">
        <v>7378</v>
      </c>
      <c r="H1640" t="s">
        <v>3407</v>
      </c>
      <c r="I1640" t="s">
        <v>3460</v>
      </c>
    </row>
    <row r="1641" spans="1:9">
      <c r="A1641" t="s">
        <v>5220</v>
      </c>
      <c r="B1641">
        <v>43442</v>
      </c>
      <c r="C1641" t="s">
        <v>3930</v>
      </c>
      <c r="D1641" t="s">
        <v>3462</v>
      </c>
      <c r="E1641" t="s">
        <v>3985</v>
      </c>
      <c r="F1641" t="s">
        <v>3461</v>
      </c>
      <c r="G1641" t="s">
        <v>7379</v>
      </c>
      <c r="H1641" t="s">
        <v>3407</v>
      </c>
      <c r="I1641" t="s">
        <v>3462</v>
      </c>
    </row>
    <row r="1642" spans="1:9">
      <c r="A1642" t="s">
        <v>5247</v>
      </c>
      <c r="B1642">
        <v>43443</v>
      </c>
      <c r="C1642" t="s">
        <v>3930</v>
      </c>
      <c r="D1642" t="s">
        <v>3464</v>
      </c>
      <c r="E1642" t="s">
        <v>3985</v>
      </c>
      <c r="F1642" t="s">
        <v>3463</v>
      </c>
      <c r="G1642" t="s">
        <v>7380</v>
      </c>
      <c r="H1642" t="s">
        <v>3407</v>
      </c>
      <c r="I1642" t="s">
        <v>3464</v>
      </c>
    </row>
    <row r="1643" spans="1:9">
      <c r="A1643" t="s">
        <v>5272</v>
      </c>
      <c r="B1643">
        <v>43444</v>
      </c>
      <c r="C1643" t="s">
        <v>3930</v>
      </c>
      <c r="D1643" t="s">
        <v>3466</v>
      </c>
      <c r="E1643" t="s">
        <v>3985</v>
      </c>
      <c r="F1643" t="s">
        <v>3465</v>
      </c>
      <c r="G1643" t="s">
        <v>7381</v>
      </c>
      <c r="H1643" t="s">
        <v>3407</v>
      </c>
      <c r="I1643" t="s">
        <v>3466</v>
      </c>
    </row>
    <row r="1644" spans="1:9">
      <c r="A1644" t="s">
        <v>5297</v>
      </c>
      <c r="B1644">
        <v>43447</v>
      </c>
      <c r="C1644" t="s">
        <v>3930</v>
      </c>
      <c r="D1644" t="s">
        <v>3468</v>
      </c>
      <c r="E1644" t="s">
        <v>3985</v>
      </c>
      <c r="F1644" t="s">
        <v>3467</v>
      </c>
      <c r="G1644" t="s">
        <v>7382</v>
      </c>
      <c r="H1644" t="s">
        <v>3407</v>
      </c>
      <c r="I1644" t="s">
        <v>3468</v>
      </c>
    </row>
    <row r="1645" spans="1:9">
      <c r="A1645" t="s">
        <v>5322</v>
      </c>
      <c r="B1645">
        <v>43468</v>
      </c>
      <c r="C1645" t="s">
        <v>3930</v>
      </c>
      <c r="D1645" t="s">
        <v>3470</v>
      </c>
      <c r="E1645" t="s">
        <v>3985</v>
      </c>
      <c r="F1645" t="s">
        <v>3469</v>
      </c>
      <c r="G1645" t="s">
        <v>7383</v>
      </c>
      <c r="H1645" t="s">
        <v>3407</v>
      </c>
      <c r="I1645" t="s">
        <v>3470</v>
      </c>
    </row>
    <row r="1646" spans="1:9">
      <c r="A1646" t="s">
        <v>5345</v>
      </c>
      <c r="B1646">
        <v>43482</v>
      </c>
      <c r="C1646" t="s">
        <v>3930</v>
      </c>
      <c r="D1646" t="s">
        <v>3472</v>
      </c>
      <c r="E1646" t="s">
        <v>3985</v>
      </c>
      <c r="F1646" t="s">
        <v>3471</v>
      </c>
      <c r="G1646" t="s">
        <v>7384</v>
      </c>
      <c r="H1646" t="s">
        <v>3407</v>
      </c>
      <c r="I1646" t="s">
        <v>3472</v>
      </c>
    </row>
    <row r="1647" spans="1:9">
      <c r="A1647" t="s">
        <v>5367</v>
      </c>
      <c r="B1647">
        <v>43484</v>
      </c>
      <c r="C1647" t="s">
        <v>3930</v>
      </c>
      <c r="D1647" t="s">
        <v>3474</v>
      </c>
      <c r="E1647" t="s">
        <v>3985</v>
      </c>
      <c r="F1647" t="s">
        <v>3473</v>
      </c>
      <c r="G1647" t="s">
        <v>7385</v>
      </c>
      <c r="H1647" t="s">
        <v>3407</v>
      </c>
      <c r="I1647" t="s">
        <v>3474</v>
      </c>
    </row>
    <row r="1648" spans="1:9">
      <c r="A1648" t="s">
        <v>5385</v>
      </c>
      <c r="B1648">
        <v>43501</v>
      </c>
      <c r="C1648" t="s">
        <v>3930</v>
      </c>
      <c r="D1648" t="s">
        <v>3476</v>
      </c>
      <c r="E1648" t="s">
        <v>3985</v>
      </c>
      <c r="F1648" t="s">
        <v>3475</v>
      </c>
      <c r="G1648" t="s">
        <v>7386</v>
      </c>
      <c r="H1648" t="s">
        <v>3407</v>
      </c>
      <c r="I1648" t="s">
        <v>3476</v>
      </c>
    </row>
    <row r="1649" spans="1:9">
      <c r="A1649" t="s">
        <v>5403</v>
      </c>
      <c r="B1649">
        <v>43505</v>
      </c>
      <c r="C1649" t="s">
        <v>3930</v>
      </c>
      <c r="D1649" t="s">
        <v>3478</v>
      </c>
      <c r="E1649" t="s">
        <v>3985</v>
      </c>
      <c r="F1649" t="s">
        <v>3477</v>
      </c>
      <c r="G1649" t="s">
        <v>7387</v>
      </c>
      <c r="H1649" t="s">
        <v>3407</v>
      </c>
      <c r="I1649" t="s">
        <v>3478</v>
      </c>
    </row>
    <row r="1650" spans="1:9">
      <c r="A1650" t="s">
        <v>5421</v>
      </c>
      <c r="B1650">
        <v>43506</v>
      </c>
      <c r="C1650" t="s">
        <v>3930</v>
      </c>
      <c r="D1650" t="s">
        <v>3480</v>
      </c>
      <c r="E1650" t="s">
        <v>3985</v>
      </c>
      <c r="F1650" t="s">
        <v>3479</v>
      </c>
      <c r="G1650" t="s">
        <v>7388</v>
      </c>
      <c r="H1650" t="s">
        <v>3407</v>
      </c>
      <c r="I1650" t="s">
        <v>3480</v>
      </c>
    </row>
    <row r="1651" spans="1:9">
      <c r="A1651" t="s">
        <v>5439</v>
      </c>
      <c r="B1651">
        <v>43507</v>
      </c>
      <c r="C1651" t="s">
        <v>3930</v>
      </c>
      <c r="D1651" t="s">
        <v>3482</v>
      </c>
      <c r="E1651" t="s">
        <v>3985</v>
      </c>
      <c r="F1651" t="s">
        <v>3481</v>
      </c>
      <c r="G1651" t="s">
        <v>7389</v>
      </c>
      <c r="H1651" t="s">
        <v>3407</v>
      </c>
      <c r="I1651" t="s">
        <v>3482</v>
      </c>
    </row>
    <row r="1652" spans="1:9">
      <c r="A1652" t="s">
        <v>5456</v>
      </c>
      <c r="B1652">
        <v>43510</v>
      </c>
      <c r="C1652" t="s">
        <v>3930</v>
      </c>
      <c r="D1652" t="s">
        <v>3484</v>
      </c>
      <c r="E1652" t="s">
        <v>3985</v>
      </c>
      <c r="F1652" t="s">
        <v>3483</v>
      </c>
      <c r="G1652" t="s">
        <v>7390</v>
      </c>
      <c r="H1652" t="s">
        <v>3407</v>
      </c>
      <c r="I1652" t="s">
        <v>3484</v>
      </c>
    </row>
    <row r="1653" spans="1:9">
      <c r="A1653" t="s">
        <v>5472</v>
      </c>
      <c r="B1653">
        <v>43511</v>
      </c>
      <c r="C1653" t="s">
        <v>3930</v>
      </c>
      <c r="D1653" t="s">
        <v>3486</v>
      </c>
      <c r="E1653" t="s">
        <v>3985</v>
      </c>
      <c r="F1653" t="s">
        <v>3485</v>
      </c>
      <c r="G1653" t="s">
        <v>7391</v>
      </c>
      <c r="H1653" t="s">
        <v>3407</v>
      </c>
      <c r="I1653" t="s">
        <v>3486</v>
      </c>
    </row>
    <row r="1654" spans="1:9">
      <c r="A1654" t="s">
        <v>5487</v>
      </c>
      <c r="B1654">
        <v>43512</v>
      </c>
      <c r="C1654" t="s">
        <v>3930</v>
      </c>
      <c r="D1654" t="s">
        <v>3488</v>
      </c>
      <c r="E1654" t="s">
        <v>3985</v>
      </c>
      <c r="F1654" t="s">
        <v>3487</v>
      </c>
      <c r="G1654" t="s">
        <v>7392</v>
      </c>
      <c r="H1654" t="s">
        <v>3407</v>
      </c>
      <c r="I1654" t="s">
        <v>3488</v>
      </c>
    </row>
    <row r="1655" spans="1:9">
      <c r="A1655" t="s">
        <v>5500</v>
      </c>
      <c r="B1655">
        <v>43513</v>
      </c>
      <c r="C1655" t="s">
        <v>3930</v>
      </c>
      <c r="D1655" t="s">
        <v>3490</v>
      </c>
      <c r="E1655" t="s">
        <v>3985</v>
      </c>
      <c r="F1655" t="s">
        <v>3489</v>
      </c>
      <c r="G1655" t="s">
        <v>7393</v>
      </c>
      <c r="H1655" t="s">
        <v>3407</v>
      </c>
      <c r="I1655" t="s">
        <v>3490</v>
      </c>
    </row>
    <row r="1656" spans="1:9">
      <c r="A1656" t="s">
        <v>5512</v>
      </c>
      <c r="B1656">
        <v>43514</v>
      </c>
      <c r="C1656" t="s">
        <v>3930</v>
      </c>
      <c r="D1656" t="s">
        <v>3492</v>
      </c>
      <c r="E1656" t="s">
        <v>3985</v>
      </c>
      <c r="F1656" t="s">
        <v>3491</v>
      </c>
      <c r="G1656" t="s">
        <v>7394</v>
      </c>
      <c r="H1656" t="s">
        <v>3407</v>
      </c>
      <c r="I1656" t="s">
        <v>3492</v>
      </c>
    </row>
    <row r="1657" spans="1:9">
      <c r="A1657" t="s">
        <v>5522</v>
      </c>
      <c r="B1657">
        <v>43531</v>
      </c>
      <c r="C1657" t="s">
        <v>3930</v>
      </c>
      <c r="D1657" t="s">
        <v>3494</v>
      </c>
      <c r="E1657" t="s">
        <v>3985</v>
      </c>
      <c r="F1657" t="s">
        <v>3493</v>
      </c>
      <c r="G1657" t="s">
        <v>7395</v>
      </c>
      <c r="H1657" t="s">
        <v>3407</v>
      </c>
      <c r="I1657" t="s">
        <v>3494</v>
      </c>
    </row>
    <row r="1658" spans="1:9">
      <c r="A1658" t="s">
        <v>3980</v>
      </c>
      <c r="B1658">
        <v>44000</v>
      </c>
      <c r="C1658" t="s">
        <v>3931</v>
      </c>
      <c r="D1658" t="s">
        <v>3496</v>
      </c>
      <c r="E1658" t="s">
        <v>3936</v>
      </c>
      <c r="F1658" t="s">
        <v>3495</v>
      </c>
      <c r="G1658" t="s">
        <v>7396</v>
      </c>
      <c r="H1658" t="s">
        <v>3496</v>
      </c>
    </row>
    <row r="1659" spans="1:9">
      <c r="A1659" t="s">
        <v>4029</v>
      </c>
      <c r="B1659">
        <v>44201</v>
      </c>
      <c r="C1659" t="s">
        <v>3931</v>
      </c>
      <c r="D1659" t="s">
        <v>3498</v>
      </c>
      <c r="E1659" t="s">
        <v>3985</v>
      </c>
      <c r="F1659" t="s">
        <v>3497</v>
      </c>
      <c r="G1659" t="s">
        <v>7397</v>
      </c>
      <c r="H1659" t="s">
        <v>3496</v>
      </c>
      <c r="I1659" t="s">
        <v>3498</v>
      </c>
    </row>
    <row r="1660" spans="1:9">
      <c r="A1660" t="s">
        <v>4077</v>
      </c>
      <c r="B1660">
        <v>44202</v>
      </c>
      <c r="C1660" t="s">
        <v>3931</v>
      </c>
      <c r="D1660" t="s">
        <v>3500</v>
      </c>
      <c r="E1660" t="s">
        <v>3985</v>
      </c>
      <c r="F1660" t="s">
        <v>3499</v>
      </c>
      <c r="G1660" t="s">
        <v>7398</v>
      </c>
      <c r="H1660" t="s">
        <v>3496</v>
      </c>
      <c r="I1660" t="s">
        <v>3500</v>
      </c>
    </row>
    <row r="1661" spans="1:9">
      <c r="A1661" t="s">
        <v>4125</v>
      </c>
      <c r="B1661">
        <v>44203</v>
      </c>
      <c r="C1661" t="s">
        <v>3931</v>
      </c>
      <c r="D1661" t="s">
        <v>3502</v>
      </c>
      <c r="E1661" t="s">
        <v>3985</v>
      </c>
      <c r="F1661" t="s">
        <v>3501</v>
      </c>
      <c r="G1661" t="s">
        <v>7399</v>
      </c>
      <c r="H1661" t="s">
        <v>3496</v>
      </c>
      <c r="I1661" t="s">
        <v>3502</v>
      </c>
    </row>
    <row r="1662" spans="1:9">
      <c r="A1662" t="s">
        <v>4173</v>
      </c>
      <c r="B1662">
        <v>44204</v>
      </c>
      <c r="C1662" t="s">
        <v>3931</v>
      </c>
      <c r="D1662" t="s">
        <v>3504</v>
      </c>
      <c r="E1662" t="s">
        <v>3985</v>
      </c>
      <c r="F1662" t="s">
        <v>3503</v>
      </c>
      <c r="G1662" t="s">
        <v>7400</v>
      </c>
      <c r="H1662" t="s">
        <v>3496</v>
      </c>
      <c r="I1662" t="s">
        <v>3504</v>
      </c>
    </row>
    <row r="1663" spans="1:9">
      <c r="A1663" t="s">
        <v>4221</v>
      </c>
      <c r="B1663">
        <v>44205</v>
      </c>
      <c r="C1663" t="s">
        <v>3931</v>
      </c>
      <c r="D1663" t="s">
        <v>3506</v>
      </c>
      <c r="E1663" t="s">
        <v>3985</v>
      </c>
      <c r="F1663" t="s">
        <v>3505</v>
      </c>
      <c r="G1663" t="s">
        <v>7401</v>
      </c>
      <c r="H1663" t="s">
        <v>3496</v>
      </c>
      <c r="I1663" t="s">
        <v>3506</v>
      </c>
    </row>
    <row r="1664" spans="1:9">
      <c r="A1664" t="s">
        <v>4269</v>
      </c>
      <c r="B1664">
        <v>44206</v>
      </c>
      <c r="C1664" t="s">
        <v>3931</v>
      </c>
      <c r="D1664" t="s">
        <v>3508</v>
      </c>
      <c r="E1664" t="s">
        <v>3985</v>
      </c>
      <c r="F1664" t="s">
        <v>3507</v>
      </c>
      <c r="G1664" t="s">
        <v>7402</v>
      </c>
      <c r="H1664" t="s">
        <v>3496</v>
      </c>
      <c r="I1664" t="s">
        <v>3508</v>
      </c>
    </row>
    <row r="1665" spans="1:9">
      <c r="A1665" t="s">
        <v>4317</v>
      </c>
      <c r="B1665">
        <v>44207</v>
      </c>
      <c r="C1665" t="s">
        <v>3931</v>
      </c>
      <c r="D1665" t="s">
        <v>3510</v>
      </c>
      <c r="E1665" t="s">
        <v>3985</v>
      </c>
      <c r="F1665" t="s">
        <v>3509</v>
      </c>
      <c r="G1665" t="s">
        <v>7403</v>
      </c>
      <c r="H1665" t="s">
        <v>3496</v>
      </c>
      <c r="I1665" t="s">
        <v>3510</v>
      </c>
    </row>
    <row r="1666" spans="1:9">
      <c r="A1666" t="s">
        <v>4365</v>
      </c>
      <c r="B1666">
        <v>44208</v>
      </c>
      <c r="C1666" t="s">
        <v>3931</v>
      </c>
      <c r="D1666" t="s">
        <v>3512</v>
      </c>
      <c r="E1666" t="s">
        <v>3985</v>
      </c>
      <c r="F1666" t="s">
        <v>3511</v>
      </c>
      <c r="G1666" t="s">
        <v>7404</v>
      </c>
      <c r="H1666" t="s">
        <v>3496</v>
      </c>
      <c r="I1666" t="s">
        <v>3512</v>
      </c>
    </row>
    <row r="1667" spans="1:9">
      <c r="A1667" t="s">
        <v>4413</v>
      </c>
      <c r="B1667">
        <v>44209</v>
      </c>
      <c r="C1667" t="s">
        <v>3931</v>
      </c>
      <c r="D1667" t="s">
        <v>3514</v>
      </c>
      <c r="E1667" t="s">
        <v>3985</v>
      </c>
      <c r="F1667" t="s">
        <v>3513</v>
      </c>
      <c r="G1667" t="s">
        <v>7405</v>
      </c>
      <c r="H1667" t="s">
        <v>3496</v>
      </c>
      <c r="I1667" t="s">
        <v>3514</v>
      </c>
    </row>
    <row r="1668" spans="1:9">
      <c r="A1668" t="s">
        <v>4461</v>
      </c>
      <c r="B1668">
        <v>44210</v>
      </c>
      <c r="C1668" t="s">
        <v>3931</v>
      </c>
      <c r="D1668" t="s">
        <v>3516</v>
      </c>
      <c r="E1668" t="s">
        <v>3985</v>
      </c>
      <c r="F1668" t="s">
        <v>3515</v>
      </c>
      <c r="G1668" t="s">
        <v>7406</v>
      </c>
      <c r="H1668" t="s">
        <v>3496</v>
      </c>
      <c r="I1668" t="s">
        <v>3516</v>
      </c>
    </row>
    <row r="1669" spans="1:9">
      <c r="A1669" t="s">
        <v>4509</v>
      </c>
      <c r="B1669">
        <v>44211</v>
      </c>
      <c r="C1669" t="s">
        <v>3931</v>
      </c>
      <c r="D1669" t="s">
        <v>3518</v>
      </c>
      <c r="E1669" t="s">
        <v>3985</v>
      </c>
      <c r="F1669" t="s">
        <v>3517</v>
      </c>
      <c r="G1669" t="s">
        <v>7407</v>
      </c>
      <c r="H1669" t="s">
        <v>3496</v>
      </c>
      <c r="I1669" t="s">
        <v>3518</v>
      </c>
    </row>
    <row r="1670" spans="1:9">
      <c r="A1670" t="s">
        <v>4557</v>
      </c>
      <c r="B1670">
        <v>44212</v>
      </c>
      <c r="C1670" t="s">
        <v>3931</v>
      </c>
      <c r="D1670" t="s">
        <v>3520</v>
      </c>
      <c r="E1670" t="s">
        <v>3985</v>
      </c>
      <c r="F1670" t="s">
        <v>3519</v>
      </c>
      <c r="G1670" t="s">
        <v>7408</v>
      </c>
      <c r="H1670" t="s">
        <v>3496</v>
      </c>
      <c r="I1670" t="s">
        <v>3520</v>
      </c>
    </row>
    <row r="1671" spans="1:9">
      <c r="A1671" t="s">
        <v>4605</v>
      </c>
      <c r="B1671">
        <v>44213</v>
      </c>
      <c r="C1671" t="s">
        <v>3931</v>
      </c>
      <c r="D1671" t="s">
        <v>3522</v>
      </c>
      <c r="E1671" t="s">
        <v>3985</v>
      </c>
      <c r="F1671" t="s">
        <v>3521</v>
      </c>
      <c r="G1671" t="s">
        <v>7409</v>
      </c>
      <c r="H1671" t="s">
        <v>3496</v>
      </c>
      <c r="I1671" t="s">
        <v>3522</v>
      </c>
    </row>
    <row r="1672" spans="1:9">
      <c r="A1672" t="s">
        <v>4653</v>
      </c>
      <c r="B1672">
        <v>44214</v>
      </c>
      <c r="C1672" t="s">
        <v>3931</v>
      </c>
      <c r="D1672" t="s">
        <v>3524</v>
      </c>
      <c r="E1672" t="s">
        <v>3985</v>
      </c>
      <c r="F1672" t="s">
        <v>3523</v>
      </c>
      <c r="G1672" t="s">
        <v>7410</v>
      </c>
      <c r="H1672" t="s">
        <v>3496</v>
      </c>
      <c r="I1672" t="s">
        <v>3524</v>
      </c>
    </row>
    <row r="1673" spans="1:9">
      <c r="A1673" t="s">
        <v>4701</v>
      </c>
      <c r="B1673">
        <v>44322</v>
      </c>
      <c r="C1673" t="s">
        <v>3931</v>
      </c>
      <c r="D1673" t="s">
        <v>3526</v>
      </c>
      <c r="E1673" t="s">
        <v>3985</v>
      </c>
      <c r="F1673" t="s">
        <v>3525</v>
      </c>
      <c r="G1673" t="s">
        <v>7411</v>
      </c>
      <c r="H1673" t="s">
        <v>3496</v>
      </c>
      <c r="I1673" t="s">
        <v>3526</v>
      </c>
    </row>
    <row r="1674" spans="1:9">
      <c r="A1674" t="s">
        <v>4748</v>
      </c>
      <c r="B1674">
        <v>44341</v>
      </c>
      <c r="C1674" t="s">
        <v>3931</v>
      </c>
      <c r="D1674" t="s">
        <v>3528</v>
      </c>
      <c r="E1674" t="s">
        <v>3985</v>
      </c>
      <c r="F1674" t="s">
        <v>3527</v>
      </c>
      <c r="G1674" t="s">
        <v>7412</v>
      </c>
      <c r="H1674" t="s">
        <v>3496</v>
      </c>
      <c r="I1674" t="s">
        <v>3528</v>
      </c>
    </row>
    <row r="1675" spans="1:9">
      <c r="A1675" t="s">
        <v>4795</v>
      </c>
      <c r="B1675">
        <v>44461</v>
      </c>
      <c r="C1675" t="s">
        <v>3931</v>
      </c>
      <c r="D1675" t="s">
        <v>3530</v>
      </c>
      <c r="E1675" t="s">
        <v>3985</v>
      </c>
      <c r="F1675" t="s">
        <v>3529</v>
      </c>
      <c r="G1675" t="s">
        <v>7413</v>
      </c>
      <c r="H1675" t="s">
        <v>3496</v>
      </c>
      <c r="I1675" t="s">
        <v>3530</v>
      </c>
    </row>
    <row r="1676" spans="1:9">
      <c r="A1676" t="s">
        <v>4840</v>
      </c>
      <c r="B1676">
        <v>44462</v>
      </c>
      <c r="C1676" t="s">
        <v>3931</v>
      </c>
      <c r="D1676" t="s">
        <v>3532</v>
      </c>
      <c r="E1676" t="s">
        <v>3985</v>
      </c>
      <c r="F1676" t="s">
        <v>3531</v>
      </c>
      <c r="G1676" t="s">
        <v>7414</v>
      </c>
      <c r="H1676" t="s">
        <v>3496</v>
      </c>
      <c r="I1676" t="s">
        <v>3532</v>
      </c>
    </row>
    <row r="1677" spans="1:9">
      <c r="A1677" t="s">
        <v>3981</v>
      </c>
      <c r="B1677">
        <v>45000</v>
      </c>
      <c r="C1677" t="s">
        <v>3932</v>
      </c>
      <c r="D1677" t="s">
        <v>3534</v>
      </c>
      <c r="E1677" t="s">
        <v>3936</v>
      </c>
      <c r="F1677" t="s">
        <v>3533</v>
      </c>
      <c r="G1677" t="s">
        <v>7415</v>
      </c>
      <c r="H1677" t="s">
        <v>3534</v>
      </c>
    </row>
    <row r="1678" spans="1:9">
      <c r="A1678" t="s">
        <v>4030</v>
      </c>
      <c r="B1678">
        <v>45201</v>
      </c>
      <c r="C1678" t="s">
        <v>3932</v>
      </c>
      <c r="D1678" t="s">
        <v>3536</v>
      </c>
      <c r="E1678" t="s">
        <v>3985</v>
      </c>
      <c r="F1678" t="s">
        <v>3535</v>
      </c>
      <c r="G1678" t="s">
        <v>7416</v>
      </c>
      <c r="H1678" t="s">
        <v>3534</v>
      </c>
      <c r="I1678" t="s">
        <v>3536</v>
      </c>
    </row>
    <row r="1679" spans="1:9">
      <c r="A1679" t="s">
        <v>4078</v>
      </c>
      <c r="B1679">
        <v>45202</v>
      </c>
      <c r="C1679" t="s">
        <v>3932</v>
      </c>
      <c r="D1679" t="s">
        <v>3538</v>
      </c>
      <c r="E1679" t="s">
        <v>3985</v>
      </c>
      <c r="F1679" t="s">
        <v>3537</v>
      </c>
      <c r="G1679" t="s">
        <v>7417</v>
      </c>
      <c r="H1679" t="s">
        <v>3534</v>
      </c>
      <c r="I1679" t="s">
        <v>3538</v>
      </c>
    </row>
    <row r="1680" spans="1:9">
      <c r="A1680" t="s">
        <v>4126</v>
      </c>
      <c r="B1680">
        <v>45203</v>
      </c>
      <c r="C1680" t="s">
        <v>3932</v>
      </c>
      <c r="D1680" t="s">
        <v>3540</v>
      </c>
      <c r="E1680" t="s">
        <v>3985</v>
      </c>
      <c r="F1680" t="s">
        <v>3539</v>
      </c>
      <c r="G1680" t="s">
        <v>7418</v>
      </c>
      <c r="H1680" t="s">
        <v>3534</v>
      </c>
      <c r="I1680" t="s">
        <v>3540</v>
      </c>
    </row>
    <row r="1681" spans="1:9">
      <c r="A1681" t="s">
        <v>4174</v>
      </c>
      <c r="B1681">
        <v>45204</v>
      </c>
      <c r="C1681" t="s">
        <v>3932</v>
      </c>
      <c r="D1681" t="s">
        <v>3542</v>
      </c>
      <c r="E1681" t="s">
        <v>3985</v>
      </c>
      <c r="F1681" t="s">
        <v>3541</v>
      </c>
      <c r="G1681" t="s">
        <v>7419</v>
      </c>
      <c r="H1681" t="s">
        <v>3534</v>
      </c>
      <c r="I1681" t="s">
        <v>3542</v>
      </c>
    </row>
    <row r="1682" spans="1:9">
      <c r="A1682" t="s">
        <v>4222</v>
      </c>
      <c r="B1682">
        <v>45205</v>
      </c>
      <c r="C1682" t="s">
        <v>3932</v>
      </c>
      <c r="D1682" t="s">
        <v>3544</v>
      </c>
      <c r="E1682" t="s">
        <v>3985</v>
      </c>
      <c r="F1682" t="s">
        <v>3543</v>
      </c>
      <c r="G1682" t="s">
        <v>7420</v>
      </c>
      <c r="H1682" t="s">
        <v>3534</v>
      </c>
      <c r="I1682" t="s">
        <v>3544</v>
      </c>
    </row>
    <row r="1683" spans="1:9">
      <c r="A1683" t="s">
        <v>4270</v>
      </c>
      <c r="B1683">
        <v>45206</v>
      </c>
      <c r="C1683" t="s">
        <v>3932</v>
      </c>
      <c r="D1683" t="s">
        <v>3546</v>
      </c>
      <c r="E1683" t="s">
        <v>3985</v>
      </c>
      <c r="F1683" t="s">
        <v>3545</v>
      </c>
      <c r="G1683" t="s">
        <v>7421</v>
      </c>
      <c r="H1683" t="s">
        <v>3534</v>
      </c>
      <c r="I1683" t="s">
        <v>3546</v>
      </c>
    </row>
    <row r="1684" spans="1:9">
      <c r="A1684" t="s">
        <v>4318</v>
      </c>
      <c r="B1684">
        <v>45207</v>
      </c>
      <c r="C1684" t="s">
        <v>3932</v>
      </c>
      <c r="D1684" t="s">
        <v>3548</v>
      </c>
      <c r="E1684" t="s">
        <v>3985</v>
      </c>
      <c r="F1684" t="s">
        <v>3547</v>
      </c>
      <c r="G1684" t="s">
        <v>7422</v>
      </c>
      <c r="H1684" t="s">
        <v>3534</v>
      </c>
      <c r="I1684" t="s">
        <v>3548</v>
      </c>
    </row>
    <row r="1685" spans="1:9">
      <c r="A1685" t="s">
        <v>4366</v>
      </c>
      <c r="B1685">
        <v>45208</v>
      </c>
      <c r="C1685" t="s">
        <v>3932</v>
      </c>
      <c r="D1685" t="s">
        <v>3550</v>
      </c>
      <c r="E1685" t="s">
        <v>3985</v>
      </c>
      <c r="F1685" t="s">
        <v>3549</v>
      </c>
      <c r="G1685" t="s">
        <v>7423</v>
      </c>
      <c r="H1685" t="s">
        <v>3534</v>
      </c>
      <c r="I1685" t="s">
        <v>3550</v>
      </c>
    </row>
    <row r="1686" spans="1:9">
      <c r="A1686" t="s">
        <v>4414</v>
      </c>
      <c r="B1686">
        <v>45209</v>
      </c>
      <c r="C1686" t="s">
        <v>3932</v>
      </c>
      <c r="D1686" t="s">
        <v>3552</v>
      </c>
      <c r="E1686" t="s">
        <v>3985</v>
      </c>
      <c r="F1686" t="s">
        <v>3551</v>
      </c>
      <c r="G1686" t="s">
        <v>7424</v>
      </c>
      <c r="H1686" t="s">
        <v>3534</v>
      </c>
      <c r="I1686" t="s">
        <v>3552</v>
      </c>
    </row>
    <row r="1687" spans="1:9">
      <c r="A1687" t="s">
        <v>4462</v>
      </c>
      <c r="B1687">
        <v>45341</v>
      </c>
      <c r="C1687" t="s">
        <v>3932</v>
      </c>
      <c r="D1687" t="s">
        <v>3554</v>
      </c>
      <c r="E1687" t="s">
        <v>3985</v>
      </c>
      <c r="F1687" t="s">
        <v>3553</v>
      </c>
      <c r="G1687" t="s">
        <v>7425</v>
      </c>
      <c r="H1687" t="s">
        <v>3534</v>
      </c>
      <c r="I1687" t="s">
        <v>3554</v>
      </c>
    </row>
    <row r="1688" spans="1:9">
      <c r="A1688" t="s">
        <v>4510</v>
      </c>
      <c r="B1688">
        <v>45361</v>
      </c>
      <c r="C1688" t="s">
        <v>3932</v>
      </c>
      <c r="D1688" t="s">
        <v>3556</v>
      </c>
      <c r="E1688" t="s">
        <v>3985</v>
      </c>
      <c r="F1688" t="s">
        <v>3555</v>
      </c>
      <c r="G1688" t="s">
        <v>7426</v>
      </c>
      <c r="H1688" t="s">
        <v>3534</v>
      </c>
      <c r="I1688" t="s">
        <v>3556</v>
      </c>
    </row>
    <row r="1689" spans="1:9">
      <c r="A1689" t="s">
        <v>4558</v>
      </c>
      <c r="B1689">
        <v>45382</v>
      </c>
      <c r="C1689" t="s">
        <v>3932</v>
      </c>
      <c r="D1689" t="s">
        <v>3558</v>
      </c>
      <c r="E1689" t="s">
        <v>3985</v>
      </c>
      <c r="F1689" t="s">
        <v>3557</v>
      </c>
      <c r="G1689" t="s">
        <v>7427</v>
      </c>
      <c r="H1689" t="s">
        <v>3534</v>
      </c>
      <c r="I1689" t="s">
        <v>3558</v>
      </c>
    </row>
    <row r="1690" spans="1:9">
      <c r="A1690" t="s">
        <v>4606</v>
      </c>
      <c r="B1690">
        <v>45383</v>
      </c>
      <c r="C1690" t="s">
        <v>3932</v>
      </c>
      <c r="D1690" t="s">
        <v>3560</v>
      </c>
      <c r="E1690" t="s">
        <v>3985</v>
      </c>
      <c r="F1690" t="s">
        <v>3559</v>
      </c>
      <c r="G1690" t="s">
        <v>7428</v>
      </c>
      <c r="H1690" t="s">
        <v>3534</v>
      </c>
      <c r="I1690" t="s">
        <v>3560</v>
      </c>
    </row>
    <row r="1691" spans="1:9">
      <c r="A1691" t="s">
        <v>4654</v>
      </c>
      <c r="B1691">
        <v>45401</v>
      </c>
      <c r="C1691" t="s">
        <v>3932</v>
      </c>
      <c r="D1691" t="s">
        <v>3562</v>
      </c>
      <c r="E1691" t="s">
        <v>3985</v>
      </c>
      <c r="F1691" t="s">
        <v>3561</v>
      </c>
      <c r="G1691" t="s">
        <v>7429</v>
      </c>
      <c r="H1691" t="s">
        <v>3534</v>
      </c>
      <c r="I1691" t="s">
        <v>3562</v>
      </c>
    </row>
    <row r="1692" spans="1:9">
      <c r="A1692" t="s">
        <v>4702</v>
      </c>
      <c r="B1692">
        <v>45402</v>
      </c>
      <c r="C1692" t="s">
        <v>3932</v>
      </c>
      <c r="D1692" t="s">
        <v>3564</v>
      </c>
      <c r="E1692" t="s">
        <v>3985</v>
      </c>
      <c r="F1692" t="s">
        <v>3563</v>
      </c>
      <c r="G1692" t="s">
        <v>7430</v>
      </c>
      <c r="H1692" t="s">
        <v>3534</v>
      </c>
      <c r="I1692" t="s">
        <v>3564</v>
      </c>
    </row>
    <row r="1693" spans="1:9">
      <c r="A1693" t="s">
        <v>4749</v>
      </c>
      <c r="B1693">
        <v>45403</v>
      </c>
      <c r="C1693" t="s">
        <v>3932</v>
      </c>
      <c r="D1693" t="s">
        <v>3566</v>
      </c>
      <c r="E1693" t="s">
        <v>3985</v>
      </c>
      <c r="F1693" t="s">
        <v>3565</v>
      </c>
      <c r="G1693" t="s">
        <v>7431</v>
      </c>
      <c r="H1693" t="s">
        <v>3534</v>
      </c>
      <c r="I1693" t="s">
        <v>3566</v>
      </c>
    </row>
    <row r="1694" spans="1:9">
      <c r="A1694" t="s">
        <v>4796</v>
      </c>
      <c r="B1694">
        <v>45404</v>
      </c>
      <c r="C1694" t="s">
        <v>3932</v>
      </c>
      <c r="D1694" t="s">
        <v>3568</v>
      </c>
      <c r="E1694" t="s">
        <v>3985</v>
      </c>
      <c r="F1694" t="s">
        <v>3567</v>
      </c>
      <c r="G1694" t="s">
        <v>7432</v>
      </c>
      <c r="H1694" t="s">
        <v>3534</v>
      </c>
      <c r="I1694" t="s">
        <v>3568</v>
      </c>
    </row>
    <row r="1695" spans="1:9">
      <c r="A1695" t="s">
        <v>4841</v>
      </c>
      <c r="B1695">
        <v>45405</v>
      </c>
      <c r="C1695" t="s">
        <v>3932</v>
      </c>
      <c r="D1695" t="s">
        <v>3570</v>
      </c>
      <c r="E1695" t="s">
        <v>3985</v>
      </c>
      <c r="F1695" t="s">
        <v>3569</v>
      </c>
      <c r="G1695" t="s">
        <v>7433</v>
      </c>
      <c r="H1695" t="s">
        <v>3534</v>
      </c>
      <c r="I1695" t="s">
        <v>3570</v>
      </c>
    </row>
    <row r="1696" spans="1:9">
      <c r="A1696" t="s">
        <v>4885</v>
      </c>
      <c r="B1696">
        <v>45406</v>
      </c>
      <c r="C1696" t="s">
        <v>3932</v>
      </c>
      <c r="D1696" t="s">
        <v>3572</v>
      </c>
      <c r="E1696" t="s">
        <v>3985</v>
      </c>
      <c r="F1696" t="s">
        <v>3571</v>
      </c>
      <c r="G1696" t="s">
        <v>7434</v>
      </c>
      <c r="H1696" t="s">
        <v>3534</v>
      </c>
      <c r="I1696" t="s">
        <v>3572</v>
      </c>
    </row>
    <row r="1697" spans="1:9">
      <c r="A1697" t="s">
        <v>4924</v>
      </c>
      <c r="B1697">
        <v>45421</v>
      </c>
      <c r="C1697" t="s">
        <v>3932</v>
      </c>
      <c r="D1697" t="s">
        <v>3574</v>
      </c>
      <c r="E1697" t="s">
        <v>3985</v>
      </c>
      <c r="F1697" t="s">
        <v>3573</v>
      </c>
      <c r="G1697" t="s">
        <v>7435</v>
      </c>
      <c r="H1697" t="s">
        <v>3534</v>
      </c>
      <c r="I1697" t="s">
        <v>3574</v>
      </c>
    </row>
    <row r="1698" spans="1:9">
      <c r="A1698" t="s">
        <v>4961</v>
      </c>
      <c r="B1698">
        <v>45429</v>
      </c>
      <c r="C1698" t="s">
        <v>3932</v>
      </c>
      <c r="D1698" t="s">
        <v>3576</v>
      </c>
      <c r="E1698" t="s">
        <v>3985</v>
      </c>
      <c r="F1698" t="s">
        <v>3575</v>
      </c>
      <c r="G1698" t="s">
        <v>7436</v>
      </c>
      <c r="H1698" t="s">
        <v>3534</v>
      </c>
      <c r="I1698" t="s">
        <v>3576</v>
      </c>
    </row>
    <row r="1699" spans="1:9">
      <c r="A1699" t="s">
        <v>4997</v>
      </c>
      <c r="B1699">
        <v>45430</v>
      </c>
      <c r="C1699" t="s">
        <v>3932</v>
      </c>
      <c r="D1699" t="s">
        <v>3578</v>
      </c>
      <c r="E1699" t="s">
        <v>3985</v>
      </c>
      <c r="F1699" t="s">
        <v>3577</v>
      </c>
      <c r="G1699" t="s">
        <v>7437</v>
      </c>
      <c r="H1699" t="s">
        <v>3534</v>
      </c>
      <c r="I1699" t="s">
        <v>3578</v>
      </c>
    </row>
    <row r="1700" spans="1:9">
      <c r="A1700" t="s">
        <v>5033</v>
      </c>
      <c r="B1700">
        <v>45431</v>
      </c>
      <c r="C1700" t="s">
        <v>3932</v>
      </c>
      <c r="D1700" t="s">
        <v>843</v>
      </c>
      <c r="E1700" t="s">
        <v>3985</v>
      </c>
      <c r="F1700" t="s">
        <v>3579</v>
      </c>
      <c r="G1700" t="s">
        <v>7438</v>
      </c>
      <c r="H1700" t="s">
        <v>3534</v>
      </c>
      <c r="I1700" t="s">
        <v>843</v>
      </c>
    </row>
    <row r="1701" spans="1:9">
      <c r="A1701" t="s">
        <v>5068</v>
      </c>
      <c r="B1701">
        <v>45441</v>
      </c>
      <c r="C1701" t="s">
        <v>3932</v>
      </c>
      <c r="D1701" t="s">
        <v>3581</v>
      </c>
      <c r="E1701" t="s">
        <v>3985</v>
      </c>
      <c r="F1701" t="s">
        <v>3580</v>
      </c>
      <c r="G1701" t="s">
        <v>7439</v>
      </c>
      <c r="H1701" t="s">
        <v>3534</v>
      </c>
      <c r="I1701" t="s">
        <v>3581</v>
      </c>
    </row>
    <row r="1702" spans="1:9">
      <c r="A1702" t="s">
        <v>5102</v>
      </c>
      <c r="B1702">
        <v>45442</v>
      </c>
      <c r="C1702" t="s">
        <v>3932</v>
      </c>
      <c r="D1702" t="s">
        <v>3583</v>
      </c>
      <c r="E1702" t="s">
        <v>3985</v>
      </c>
      <c r="F1702" t="s">
        <v>3582</v>
      </c>
      <c r="G1702" t="s">
        <v>7440</v>
      </c>
      <c r="H1702" t="s">
        <v>3534</v>
      </c>
      <c r="I1702" t="s">
        <v>3583</v>
      </c>
    </row>
    <row r="1703" spans="1:9">
      <c r="A1703" t="s">
        <v>5134</v>
      </c>
      <c r="B1703">
        <v>45443</v>
      </c>
      <c r="C1703" t="s">
        <v>3932</v>
      </c>
      <c r="D1703" t="s">
        <v>3585</v>
      </c>
      <c r="E1703" t="s">
        <v>3985</v>
      </c>
      <c r="F1703" t="s">
        <v>3584</v>
      </c>
      <c r="G1703" t="s">
        <v>7441</v>
      </c>
      <c r="H1703" t="s">
        <v>3534</v>
      </c>
      <c r="I1703" t="s">
        <v>3585</v>
      </c>
    </row>
    <row r="1704" spans="1:9">
      <c r="A1704" t="s">
        <v>3982</v>
      </c>
      <c r="B1704">
        <v>46000</v>
      </c>
      <c r="C1704" t="s">
        <v>3933</v>
      </c>
      <c r="D1704" t="s">
        <v>3587</v>
      </c>
      <c r="E1704" t="s">
        <v>3936</v>
      </c>
      <c r="F1704" t="s">
        <v>3586</v>
      </c>
      <c r="G1704" t="s">
        <v>7442</v>
      </c>
      <c r="H1704" t="s">
        <v>3587</v>
      </c>
    </row>
    <row r="1705" spans="1:9">
      <c r="A1705" t="s">
        <v>4031</v>
      </c>
      <c r="B1705">
        <v>46201</v>
      </c>
      <c r="C1705" t="s">
        <v>3933</v>
      </c>
      <c r="D1705" t="s">
        <v>3589</v>
      </c>
      <c r="E1705" t="s">
        <v>3985</v>
      </c>
      <c r="F1705" t="s">
        <v>3588</v>
      </c>
      <c r="G1705" t="s">
        <v>7443</v>
      </c>
      <c r="H1705" t="s">
        <v>3587</v>
      </c>
      <c r="I1705" t="s">
        <v>3589</v>
      </c>
    </row>
    <row r="1706" spans="1:9">
      <c r="A1706" t="s">
        <v>4079</v>
      </c>
      <c r="B1706">
        <v>46203</v>
      </c>
      <c r="C1706" t="s">
        <v>3933</v>
      </c>
      <c r="D1706" t="s">
        <v>3591</v>
      </c>
      <c r="E1706" t="s">
        <v>3985</v>
      </c>
      <c r="F1706" t="s">
        <v>3590</v>
      </c>
      <c r="G1706" t="s">
        <v>7444</v>
      </c>
      <c r="H1706" t="s">
        <v>3587</v>
      </c>
      <c r="I1706" t="s">
        <v>3591</v>
      </c>
    </row>
    <row r="1707" spans="1:9">
      <c r="A1707" t="s">
        <v>4127</v>
      </c>
      <c r="B1707">
        <v>46204</v>
      </c>
      <c r="C1707" t="s">
        <v>3933</v>
      </c>
      <c r="D1707" t="s">
        <v>3593</v>
      </c>
      <c r="E1707" t="s">
        <v>3985</v>
      </c>
      <c r="F1707" t="s">
        <v>3592</v>
      </c>
      <c r="G1707" t="s">
        <v>7445</v>
      </c>
      <c r="H1707" t="s">
        <v>3587</v>
      </c>
      <c r="I1707" t="s">
        <v>3593</v>
      </c>
    </row>
    <row r="1708" spans="1:9">
      <c r="A1708" t="s">
        <v>4175</v>
      </c>
      <c r="B1708">
        <v>46206</v>
      </c>
      <c r="C1708" t="s">
        <v>3933</v>
      </c>
      <c r="D1708" t="s">
        <v>3595</v>
      </c>
      <c r="E1708" t="s">
        <v>3985</v>
      </c>
      <c r="F1708" t="s">
        <v>3594</v>
      </c>
      <c r="G1708" t="s">
        <v>7446</v>
      </c>
      <c r="H1708" t="s">
        <v>3587</v>
      </c>
      <c r="I1708" t="s">
        <v>3595</v>
      </c>
    </row>
    <row r="1709" spans="1:9">
      <c r="A1709" t="s">
        <v>4223</v>
      </c>
      <c r="B1709">
        <v>46208</v>
      </c>
      <c r="C1709" t="s">
        <v>3933</v>
      </c>
      <c r="D1709" t="s">
        <v>3597</v>
      </c>
      <c r="E1709" t="s">
        <v>3985</v>
      </c>
      <c r="F1709" t="s">
        <v>3596</v>
      </c>
      <c r="G1709" t="s">
        <v>7447</v>
      </c>
      <c r="H1709" t="s">
        <v>3587</v>
      </c>
      <c r="I1709" t="s">
        <v>3597</v>
      </c>
    </row>
    <row r="1710" spans="1:9">
      <c r="A1710" t="s">
        <v>4271</v>
      </c>
      <c r="B1710">
        <v>46210</v>
      </c>
      <c r="C1710" t="s">
        <v>3933</v>
      </c>
      <c r="D1710" t="s">
        <v>3599</v>
      </c>
      <c r="E1710" t="s">
        <v>3985</v>
      </c>
      <c r="F1710" t="s">
        <v>3598</v>
      </c>
      <c r="G1710" t="s">
        <v>7448</v>
      </c>
      <c r="H1710" t="s">
        <v>3587</v>
      </c>
      <c r="I1710" t="s">
        <v>3599</v>
      </c>
    </row>
    <row r="1711" spans="1:9">
      <c r="A1711" t="s">
        <v>4319</v>
      </c>
      <c r="B1711">
        <v>46213</v>
      </c>
      <c r="C1711" t="s">
        <v>3933</v>
      </c>
      <c r="D1711" t="s">
        <v>3601</v>
      </c>
      <c r="E1711" t="s">
        <v>3985</v>
      </c>
      <c r="F1711" t="s">
        <v>3600</v>
      </c>
      <c r="G1711" t="s">
        <v>7449</v>
      </c>
      <c r="H1711" t="s">
        <v>3587</v>
      </c>
      <c r="I1711" t="s">
        <v>3601</v>
      </c>
    </row>
    <row r="1712" spans="1:9">
      <c r="A1712" t="s">
        <v>4367</v>
      </c>
      <c r="B1712">
        <v>46214</v>
      </c>
      <c r="C1712" t="s">
        <v>3933</v>
      </c>
      <c r="D1712" t="s">
        <v>3603</v>
      </c>
      <c r="E1712" t="s">
        <v>3985</v>
      </c>
      <c r="F1712" t="s">
        <v>3602</v>
      </c>
      <c r="G1712" t="s">
        <v>7450</v>
      </c>
      <c r="H1712" t="s">
        <v>3587</v>
      </c>
      <c r="I1712" t="s">
        <v>3603</v>
      </c>
    </row>
    <row r="1713" spans="1:9">
      <c r="A1713" t="s">
        <v>4415</v>
      </c>
      <c r="B1713">
        <v>46215</v>
      </c>
      <c r="C1713" t="s">
        <v>3933</v>
      </c>
      <c r="D1713" t="s">
        <v>3605</v>
      </c>
      <c r="E1713" t="s">
        <v>3985</v>
      </c>
      <c r="F1713" t="s">
        <v>3604</v>
      </c>
      <c r="G1713" t="s">
        <v>7451</v>
      </c>
      <c r="H1713" t="s">
        <v>3587</v>
      </c>
      <c r="I1713" t="s">
        <v>3605</v>
      </c>
    </row>
    <row r="1714" spans="1:9">
      <c r="A1714" t="s">
        <v>4463</v>
      </c>
      <c r="B1714">
        <v>46216</v>
      </c>
      <c r="C1714" t="s">
        <v>3933</v>
      </c>
      <c r="D1714" t="s">
        <v>3607</v>
      </c>
      <c r="E1714" t="s">
        <v>3985</v>
      </c>
      <c r="F1714" t="s">
        <v>3606</v>
      </c>
      <c r="G1714" t="s">
        <v>7452</v>
      </c>
      <c r="H1714" t="s">
        <v>3587</v>
      </c>
      <c r="I1714" t="s">
        <v>3607</v>
      </c>
    </row>
    <row r="1715" spans="1:9">
      <c r="A1715" t="s">
        <v>4511</v>
      </c>
      <c r="B1715">
        <v>46217</v>
      </c>
      <c r="C1715" t="s">
        <v>3933</v>
      </c>
      <c r="D1715" t="s">
        <v>3609</v>
      </c>
      <c r="E1715" t="s">
        <v>3985</v>
      </c>
      <c r="F1715" t="s">
        <v>3608</v>
      </c>
      <c r="G1715" t="s">
        <v>7453</v>
      </c>
      <c r="H1715" t="s">
        <v>3587</v>
      </c>
      <c r="I1715" t="s">
        <v>3609</v>
      </c>
    </row>
    <row r="1716" spans="1:9">
      <c r="A1716" t="s">
        <v>4559</v>
      </c>
      <c r="B1716">
        <v>46218</v>
      </c>
      <c r="C1716" t="s">
        <v>3933</v>
      </c>
      <c r="D1716" t="s">
        <v>3611</v>
      </c>
      <c r="E1716" t="s">
        <v>3985</v>
      </c>
      <c r="F1716" t="s">
        <v>3610</v>
      </c>
      <c r="G1716" t="s">
        <v>7454</v>
      </c>
      <c r="H1716" t="s">
        <v>3587</v>
      </c>
      <c r="I1716" t="s">
        <v>3611</v>
      </c>
    </row>
    <row r="1717" spans="1:9">
      <c r="A1717" t="s">
        <v>4607</v>
      </c>
      <c r="B1717">
        <v>46219</v>
      </c>
      <c r="C1717" t="s">
        <v>3933</v>
      </c>
      <c r="D1717" t="s">
        <v>3613</v>
      </c>
      <c r="E1717" t="s">
        <v>3985</v>
      </c>
      <c r="F1717" t="s">
        <v>3612</v>
      </c>
      <c r="G1717" t="s">
        <v>7455</v>
      </c>
      <c r="H1717" t="s">
        <v>3587</v>
      </c>
      <c r="I1717" t="s">
        <v>3613</v>
      </c>
    </row>
    <row r="1718" spans="1:9">
      <c r="A1718" t="s">
        <v>4655</v>
      </c>
      <c r="B1718">
        <v>46220</v>
      </c>
      <c r="C1718" t="s">
        <v>3933</v>
      </c>
      <c r="D1718" t="s">
        <v>3615</v>
      </c>
      <c r="E1718" t="s">
        <v>3985</v>
      </c>
      <c r="F1718" t="s">
        <v>3614</v>
      </c>
      <c r="G1718" t="s">
        <v>7456</v>
      </c>
      <c r="H1718" t="s">
        <v>3587</v>
      </c>
      <c r="I1718" t="s">
        <v>3615</v>
      </c>
    </row>
    <row r="1719" spans="1:9">
      <c r="A1719" t="s">
        <v>4703</v>
      </c>
      <c r="B1719">
        <v>46221</v>
      </c>
      <c r="C1719" t="s">
        <v>3933</v>
      </c>
      <c r="D1719" t="s">
        <v>3617</v>
      </c>
      <c r="E1719" t="s">
        <v>3985</v>
      </c>
      <c r="F1719" t="s">
        <v>3616</v>
      </c>
      <c r="G1719" t="s">
        <v>7457</v>
      </c>
      <c r="H1719" t="s">
        <v>3587</v>
      </c>
      <c r="I1719" t="s">
        <v>3617</v>
      </c>
    </row>
    <row r="1720" spans="1:9">
      <c r="A1720" t="s">
        <v>4750</v>
      </c>
      <c r="B1720">
        <v>46222</v>
      </c>
      <c r="C1720" t="s">
        <v>3933</v>
      </c>
      <c r="D1720" t="s">
        <v>3619</v>
      </c>
      <c r="E1720" t="s">
        <v>3985</v>
      </c>
      <c r="F1720" t="s">
        <v>3618</v>
      </c>
      <c r="G1720" t="s">
        <v>7458</v>
      </c>
      <c r="H1720" t="s">
        <v>3587</v>
      </c>
      <c r="I1720" t="s">
        <v>3619</v>
      </c>
    </row>
    <row r="1721" spans="1:9">
      <c r="A1721" t="s">
        <v>4797</v>
      </c>
      <c r="B1721">
        <v>46223</v>
      </c>
      <c r="C1721" t="s">
        <v>3933</v>
      </c>
      <c r="D1721" t="s">
        <v>3621</v>
      </c>
      <c r="E1721" t="s">
        <v>3985</v>
      </c>
      <c r="F1721" t="s">
        <v>3620</v>
      </c>
      <c r="G1721" t="s">
        <v>7459</v>
      </c>
      <c r="H1721" t="s">
        <v>3587</v>
      </c>
      <c r="I1721" t="s">
        <v>3621</v>
      </c>
    </row>
    <row r="1722" spans="1:9">
      <c r="A1722" t="s">
        <v>4842</v>
      </c>
      <c r="B1722">
        <v>46224</v>
      </c>
      <c r="C1722" t="s">
        <v>3933</v>
      </c>
      <c r="D1722" t="s">
        <v>3623</v>
      </c>
      <c r="E1722" t="s">
        <v>3985</v>
      </c>
      <c r="F1722" t="s">
        <v>3622</v>
      </c>
      <c r="G1722" t="s">
        <v>7460</v>
      </c>
      <c r="H1722" t="s">
        <v>3587</v>
      </c>
      <c r="I1722" t="s">
        <v>3623</v>
      </c>
    </row>
    <row r="1723" spans="1:9">
      <c r="A1723" t="s">
        <v>4886</v>
      </c>
      <c r="B1723">
        <v>46225</v>
      </c>
      <c r="C1723" t="s">
        <v>3933</v>
      </c>
      <c r="D1723" t="s">
        <v>3625</v>
      </c>
      <c r="E1723" t="s">
        <v>3985</v>
      </c>
      <c r="F1723" t="s">
        <v>3624</v>
      </c>
      <c r="G1723" t="s">
        <v>7461</v>
      </c>
      <c r="H1723" t="s">
        <v>3587</v>
      </c>
      <c r="I1723" t="s">
        <v>3625</v>
      </c>
    </row>
    <row r="1724" spans="1:9">
      <c r="A1724" t="s">
        <v>4925</v>
      </c>
      <c r="B1724">
        <v>46303</v>
      </c>
      <c r="C1724" t="s">
        <v>3933</v>
      </c>
      <c r="D1724" t="s">
        <v>3627</v>
      </c>
      <c r="E1724" t="s">
        <v>3985</v>
      </c>
      <c r="F1724" t="s">
        <v>3626</v>
      </c>
      <c r="G1724" t="s">
        <v>7462</v>
      </c>
      <c r="H1724" t="s">
        <v>3587</v>
      </c>
      <c r="I1724" t="s">
        <v>3627</v>
      </c>
    </row>
    <row r="1725" spans="1:9">
      <c r="A1725" t="s">
        <v>4962</v>
      </c>
      <c r="B1725">
        <v>46304</v>
      </c>
      <c r="C1725" t="s">
        <v>3933</v>
      </c>
      <c r="D1725" t="s">
        <v>3629</v>
      </c>
      <c r="E1725" t="s">
        <v>3985</v>
      </c>
      <c r="F1725" t="s">
        <v>3628</v>
      </c>
      <c r="G1725" t="s">
        <v>7463</v>
      </c>
      <c r="H1725" t="s">
        <v>3587</v>
      </c>
      <c r="I1725" t="s">
        <v>3629</v>
      </c>
    </row>
    <row r="1726" spans="1:9">
      <c r="A1726" t="s">
        <v>4998</v>
      </c>
      <c r="B1726">
        <v>46392</v>
      </c>
      <c r="C1726" t="s">
        <v>3933</v>
      </c>
      <c r="D1726" t="s">
        <v>3631</v>
      </c>
      <c r="E1726" t="s">
        <v>3985</v>
      </c>
      <c r="F1726" t="s">
        <v>3630</v>
      </c>
      <c r="G1726" t="s">
        <v>7464</v>
      </c>
      <c r="H1726" t="s">
        <v>3587</v>
      </c>
      <c r="I1726" t="s">
        <v>3631</v>
      </c>
    </row>
    <row r="1727" spans="1:9">
      <c r="A1727" t="s">
        <v>5034</v>
      </c>
      <c r="B1727">
        <v>46404</v>
      </c>
      <c r="C1727" t="s">
        <v>3933</v>
      </c>
      <c r="D1727" t="s">
        <v>3633</v>
      </c>
      <c r="E1727" t="s">
        <v>3985</v>
      </c>
      <c r="F1727" t="s">
        <v>3632</v>
      </c>
      <c r="G1727" t="s">
        <v>7465</v>
      </c>
      <c r="H1727" t="s">
        <v>3587</v>
      </c>
      <c r="I1727" t="s">
        <v>3633</v>
      </c>
    </row>
    <row r="1728" spans="1:9">
      <c r="A1728" t="s">
        <v>5069</v>
      </c>
      <c r="B1728">
        <v>46452</v>
      </c>
      <c r="C1728" t="s">
        <v>3933</v>
      </c>
      <c r="D1728" t="s">
        <v>3635</v>
      </c>
      <c r="E1728" t="s">
        <v>3985</v>
      </c>
      <c r="F1728" t="s">
        <v>3634</v>
      </c>
      <c r="G1728" t="s">
        <v>7466</v>
      </c>
      <c r="H1728" t="s">
        <v>3587</v>
      </c>
      <c r="I1728" t="s">
        <v>3635</v>
      </c>
    </row>
    <row r="1729" spans="1:9">
      <c r="A1729" t="s">
        <v>5103</v>
      </c>
      <c r="B1729">
        <v>46468</v>
      </c>
      <c r="C1729" t="s">
        <v>3933</v>
      </c>
      <c r="D1729" t="s">
        <v>3637</v>
      </c>
      <c r="E1729" t="s">
        <v>3985</v>
      </c>
      <c r="F1729" t="s">
        <v>3636</v>
      </c>
      <c r="G1729" t="s">
        <v>7467</v>
      </c>
      <c r="H1729" t="s">
        <v>3587</v>
      </c>
      <c r="I1729" t="s">
        <v>3637</v>
      </c>
    </row>
    <row r="1730" spans="1:9">
      <c r="A1730" t="s">
        <v>5135</v>
      </c>
      <c r="B1730">
        <v>46482</v>
      </c>
      <c r="C1730" t="s">
        <v>3933</v>
      </c>
      <c r="D1730" t="s">
        <v>3639</v>
      </c>
      <c r="E1730" t="s">
        <v>3985</v>
      </c>
      <c r="F1730" t="s">
        <v>3638</v>
      </c>
      <c r="G1730" t="s">
        <v>7468</v>
      </c>
      <c r="H1730" t="s">
        <v>3587</v>
      </c>
      <c r="I1730" t="s">
        <v>3639</v>
      </c>
    </row>
    <row r="1731" spans="1:9">
      <c r="A1731" t="s">
        <v>5165</v>
      </c>
      <c r="B1731">
        <v>46490</v>
      </c>
      <c r="C1731" t="s">
        <v>3933</v>
      </c>
      <c r="D1731" t="s">
        <v>3641</v>
      </c>
      <c r="E1731" t="s">
        <v>3985</v>
      </c>
      <c r="F1731" t="s">
        <v>3640</v>
      </c>
      <c r="G1731" t="s">
        <v>7469</v>
      </c>
      <c r="H1731" t="s">
        <v>3587</v>
      </c>
      <c r="I1731" t="s">
        <v>3641</v>
      </c>
    </row>
    <row r="1732" spans="1:9">
      <c r="A1732" t="s">
        <v>5193</v>
      </c>
      <c r="B1732">
        <v>46491</v>
      </c>
      <c r="C1732" t="s">
        <v>3933</v>
      </c>
      <c r="D1732" t="s">
        <v>3643</v>
      </c>
      <c r="E1732" t="s">
        <v>3985</v>
      </c>
      <c r="F1732" t="s">
        <v>3642</v>
      </c>
      <c r="G1732" t="s">
        <v>7470</v>
      </c>
      <c r="H1732" t="s">
        <v>3587</v>
      </c>
      <c r="I1732" t="s">
        <v>3643</v>
      </c>
    </row>
    <row r="1733" spans="1:9">
      <c r="A1733" t="s">
        <v>5221</v>
      </c>
      <c r="B1733">
        <v>46492</v>
      </c>
      <c r="C1733" t="s">
        <v>3933</v>
      </c>
      <c r="D1733" t="s">
        <v>3645</v>
      </c>
      <c r="E1733" t="s">
        <v>3985</v>
      </c>
      <c r="F1733" t="s">
        <v>3644</v>
      </c>
      <c r="G1733" t="s">
        <v>7471</v>
      </c>
      <c r="H1733" t="s">
        <v>3587</v>
      </c>
      <c r="I1733" t="s">
        <v>3645</v>
      </c>
    </row>
    <row r="1734" spans="1:9">
      <c r="A1734" t="s">
        <v>5248</v>
      </c>
      <c r="B1734">
        <v>46501</v>
      </c>
      <c r="C1734" t="s">
        <v>3933</v>
      </c>
      <c r="D1734" t="s">
        <v>3647</v>
      </c>
      <c r="E1734" t="s">
        <v>3985</v>
      </c>
      <c r="F1734" t="s">
        <v>3646</v>
      </c>
      <c r="G1734" t="s">
        <v>7472</v>
      </c>
      <c r="H1734" t="s">
        <v>3587</v>
      </c>
      <c r="I1734" t="s">
        <v>3647</v>
      </c>
    </row>
    <row r="1735" spans="1:9">
      <c r="A1735" t="s">
        <v>5273</v>
      </c>
      <c r="B1735">
        <v>46502</v>
      </c>
      <c r="C1735" t="s">
        <v>3933</v>
      </c>
      <c r="D1735" t="s">
        <v>3649</v>
      </c>
      <c r="E1735" t="s">
        <v>3985</v>
      </c>
      <c r="F1735" t="s">
        <v>3648</v>
      </c>
      <c r="G1735" t="s">
        <v>7473</v>
      </c>
      <c r="H1735" t="s">
        <v>3587</v>
      </c>
      <c r="I1735" t="s">
        <v>3649</v>
      </c>
    </row>
    <row r="1736" spans="1:9">
      <c r="A1736" t="s">
        <v>5298</v>
      </c>
      <c r="B1736">
        <v>46505</v>
      </c>
      <c r="C1736" t="s">
        <v>3933</v>
      </c>
      <c r="D1736" t="s">
        <v>3651</v>
      </c>
      <c r="E1736" t="s">
        <v>3985</v>
      </c>
      <c r="F1736" t="s">
        <v>3650</v>
      </c>
      <c r="G1736" t="s">
        <v>7474</v>
      </c>
      <c r="H1736" t="s">
        <v>3587</v>
      </c>
      <c r="I1736" t="s">
        <v>3651</v>
      </c>
    </row>
    <row r="1737" spans="1:9">
      <c r="A1737" t="s">
        <v>5323</v>
      </c>
      <c r="B1737">
        <v>46523</v>
      </c>
      <c r="C1737" t="s">
        <v>3933</v>
      </c>
      <c r="D1737" t="s">
        <v>3653</v>
      </c>
      <c r="E1737" t="s">
        <v>3985</v>
      </c>
      <c r="F1737" t="s">
        <v>3652</v>
      </c>
      <c r="G1737" t="s">
        <v>7475</v>
      </c>
      <c r="H1737" t="s">
        <v>3587</v>
      </c>
      <c r="I1737" t="s">
        <v>3653</v>
      </c>
    </row>
    <row r="1738" spans="1:9">
      <c r="A1738" t="s">
        <v>5346</v>
      </c>
      <c r="B1738">
        <v>46524</v>
      </c>
      <c r="C1738" t="s">
        <v>3933</v>
      </c>
      <c r="D1738" t="s">
        <v>3655</v>
      </c>
      <c r="E1738" t="s">
        <v>3985</v>
      </c>
      <c r="F1738" t="s">
        <v>3654</v>
      </c>
      <c r="G1738" t="s">
        <v>7476</v>
      </c>
      <c r="H1738" t="s">
        <v>3587</v>
      </c>
      <c r="I1738" t="s">
        <v>3655</v>
      </c>
    </row>
    <row r="1739" spans="1:9">
      <c r="A1739" t="s">
        <v>5368</v>
      </c>
      <c r="B1739">
        <v>46525</v>
      </c>
      <c r="C1739" t="s">
        <v>3933</v>
      </c>
      <c r="D1739" t="s">
        <v>3657</v>
      </c>
      <c r="E1739" t="s">
        <v>3985</v>
      </c>
      <c r="F1739" t="s">
        <v>3656</v>
      </c>
      <c r="G1739" t="s">
        <v>7477</v>
      </c>
      <c r="H1739" t="s">
        <v>3587</v>
      </c>
      <c r="I1739" t="s">
        <v>3657</v>
      </c>
    </row>
    <row r="1740" spans="1:9">
      <c r="A1740" t="s">
        <v>5386</v>
      </c>
      <c r="B1740">
        <v>46527</v>
      </c>
      <c r="C1740" t="s">
        <v>3933</v>
      </c>
      <c r="D1740" t="s">
        <v>3659</v>
      </c>
      <c r="E1740" t="s">
        <v>3985</v>
      </c>
      <c r="F1740" t="s">
        <v>3658</v>
      </c>
      <c r="G1740" t="s">
        <v>7478</v>
      </c>
      <c r="H1740" t="s">
        <v>3587</v>
      </c>
      <c r="I1740" t="s">
        <v>3659</v>
      </c>
    </row>
    <row r="1741" spans="1:9">
      <c r="A1741" t="s">
        <v>5404</v>
      </c>
      <c r="B1741">
        <v>46529</v>
      </c>
      <c r="C1741" t="s">
        <v>3933</v>
      </c>
      <c r="D1741" t="s">
        <v>3661</v>
      </c>
      <c r="E1741" t="s">
        <v>3985</v>
      </c>
      <c r="F1741" t="s">
        <v>3660</v>
      </c>
      <c r="G1741" t="s">
        <v>7479</v>
      </c>
      <c r="H1741" t="s">
        <v>3587</v>
      </c>
      <c r="I1741" t="s">
        <v>3661</v>
      </c>
    </row>
    <row r="1742" spans="1:9">
      <c r="A1742" t="s">
        <v>5422</v>
      </c>
      <c r="B1742">
        <v>46530</v>
      </c>
      <c r="C1742" t="s">
        <v>3933</v>
      </c>
      <c r="D1742" t="s">
        <v>3663</v>
      </c>
      <c r="E1742" t="s">
        <v>3985</v>
      </c>
      <c r="F1742" t="s">
        <v>3662</v>
      </c>
      <c r="G1742" t="s">
        <v>7480</v>
      </c>
      <c r="H1742" t="s">
        <v>3587</v>
      </c>
      <c r="I1742" t="s">
        <v>3663</v>
      </c>
    </row>
    <row r="1743" spans="1:9">
      <c r="A1743" t="s">
        <v>5440</v>
      </c>
      <c r="B1743">
        <v>46531</v>
      </c>
      <c r="C1743" t="s">
        <v>3933</v>
      </c>
      <c r="D1743" t="s">
        <v>3665</v>
      </c>
      <c r="E1743" t="s">
        <v>3985</v>
      </c>
      <c r="F1743" t="s">
        <v>3664</v>
      </c>
      <c r="G1743" t="s">
        <v>7481</v>
      </c>
      <c r="H1743" t="s">
        <v>3587</v>
      </c>
      <c r="I1743" t="s">
        <v>3665</v>
      </c>
    </row>
    <row r="1744" spans="1:9">
      <c r="A1744" t="s">
        <v>5457</v>
      </c>
      <c r="B1744">
        <v>46532</v>
      </c>
      <c r="C1744" t="s">
        <v>3933</v>
      </c>
      <c r="D1744" t="s">
        <v>3667</v>
      </c>
      <c r="E1744" t="s">
        <v>3985</v>
      </c>
      <c r="F1744" t="s">
        <v>3666</v>
      </c>
      <c r="G1744" t="s">
        <v>7482</v>
      </c>
      <c r="H1744" t="s">
        <v>3587</v>
      </c>
      <c r="I1744" t="s">
        <v>3667</v>
      </c>
    </row>
    <row r="1745" spans="1:9">
      <c r="A1745" t="s">
        <v>5473</v>
      </c>
      <c r="B1745">
        <v>46533</v>
      </c>
      <c r="C1745" t="s">
        <v>3933</v>
      </c>
      <c r="D1745" t="s">
        <v>3669</v>
      </c>
      <c r="E1745" t="s">
        <v>3985</v>
      </c>
      <c r="F1745" t="s">
        <v>3668</v>
      </c>
      <c r="G1745" t="s">
        <v>7483</v>
      </c>
      <c r="H1745" t="s">
        <v>3587</v>
      </c>
      <c r="I1745" t="s">
        <v>3669</v>
      </c>
    </row>
    <row r="1746" spans="1:9">
      <c r="A1746" t="s">
        <v>5488</v>
      </c>
      <c r="B1746">
        <v>46534</v>
      </c>
      <c r="C1746" t="s">
        <v>3933</v>
      </c>
      <c r="D1746" t="s">
        <v>3671</v>
      </c>
      <c r="E1746" t="s">
        <v>3985</v>
      </c>
      <c r="F1746" t="s">
        <v>3670</v>
      </c>
      <c r="G1746" t="s">
        <v>7484</v>
      </c>
      <c r="H1746" t="s">
        <v>3587</v>
      </c>
      <c r="I1746" t="s">
        <v>3671</v>
      </c>
    </row>
    <row r="1747" spans="1:9">
      <c r="A1747" t="s">
        <v>5501</v>
      </c>
      <c r="B1747">
        <v>46535</v>
      </c>
      <c r="C1747" t="s">
        <v>3933</v>
      </c>
      <c r="D1747" t="s">
        <v>3673</v>
      </c>
      <c r="E1747" t="s">
        <v>3985</v>
      </c>
      <c r="F1747" t="s">
        <v>3672</v>
      </c>
      <c r="G1747" t="s">
        <v>7485</v>
      </c>
      <c r="H1747" t="s">
        <v>3587</v>
      </c>
      <c r="I1747" t="s">
        <v>3673</v>
      </c>
    </row>
    <row r="1748" spans="1:9">
      <c r="A1748" t="s">
        <v>3983</v>
      </c>
      <c r="B1748">
        <v>47000</v>
      </c>
      <c r="C1748" t="s">
        <v>3934</v>
      </c>
      <c r="D1748" t="s">
        <v>3675</v>
      </c>
      <c r="E1748" t="s">
        <v>3936</v>
      </c>
      <c r="F1748" t="s">
        <v>3674</v>
      </c>
      <c r="G1748" t="s">
        <v>7486</v>
      </c>
      <c r="H1748" t="s">
        <v>3675</v>
      </c>
    </row>
    <row r="1749" spans="1:9">
      <c r="A1749" t="s">
        <v>4032</v>
      </c>
      <c r="B1749">
        <v>47201</v>
      </c>
      <c r="C1749" t="s">
        <v>3934</v>
      </c>
      <c r="D1749" t="s">
        <v>3677</v>
      </c>
      <c r="E1749" t="s">
        <v>3985</v>
      </c>
      <c r="F1749" t="s">
        <v>3676</v>
      </c>
      <c r="G1749" t="s">
        <v>7487</v>
      </c>
      <c r="H1749" t="s">
        <v>3675</v>
      </c>
      <c r="I1749" t="s">
        <v>3677</v>
      </c>
    </row>
    <row r="1750" spans="1:9">
      <c r="A1750" t="s">
        <v>4080</v>
      </c>
      <c r="B1750">
        <v>47205</v>
      </c>
      <c r="C1750" t="s">
        <v>3934</v>
      </c>
      <c r="D1750" t="s">
        <v>3679</v>
      </c>
      <c r="E1750" t="s">
        <v>3985</v>
      </c>
      <c r="F1750" t="s">
        <v>3678</v>
      </c>
      <c r="G1750" t="s">
        <v>7488</v>
      </c>
      <c r="H1750" t="s">
        <v>3675</v>
      </c>
      <c r="I1750" t="s">
        <v>3679</v>
      </c>
    </row>
    <row r="1751" spans="1:9">
      <c r="A1751" t="s">
        <v>4128</v>
      </c>
      <c r="B1751">
        <v>47207</v>
      </c>
      <c r="C1751" t="s">
        <v>3934</v>
      </c>
      <c r="D1751" t="s">
        <v>3681</v>
      </c>
      <c r="E1751" t="s">
        <v>3985</v>
      </c>
      <c r="F1751" t="s">
        <v>3680</v>
      </c>
      <c r="G1751" t="s">
        <v>7489</v>
      </c>
      <c r="H1751" t="s">
        <v>3675</v>
      </c>
      <c r="I1751" t="s">
        <v>3681</v>
      </c>
    </row>
    <row r="1752" spans="1:9">
      <c r="A1752" t="s">
        <v>4176</v>
      </c>
      <c r="B1752">
        <v>47208</v>
      </c>
      <c r="C1752" t="s">
        <v>3934</v>
      </c>
      <c r="D1752" t="s">
        <v>3683</v>
      </c>
      <c r="E1752" t="s">
        <v>3985</v>
      </c>
      <c r="F1752" t="s">
        <v>3682</v>
      </c>
      <c r="G1752" t="s">
        <v>7490</v>
      </c>
      <c r="H1752" t="s">
        <v>3675</v>
      </c>
      <c r="I1752" t="s">
        <v>3683</v>
      </c>
    </row>
    <row r="1753" spans="1:9">
      <c r="A1753" t="s">
        <v>4224</v>
      </c>
      <c r="B1753">
        <v>47209</v>
      </c>
      <c r="C1753" t="s">
        <v>3934</v>
      </c>
      <c r="D1753" t="s">
        <v>3685</v>
      </c>
      <c r="E1753" t="s">
        <v>3985</v>
      </c>
      <c r="F1753" t="s">
        <v>3684</v>
      </c>
      <c r="G1753" t="s">
        <v>7491</v>
      </c>
      <c r="H1753" t="s">
        <v>3675</v>
      </c>
      <c r="I1753" t="s">
        <v>3685</v>
      </c>
    </row>
    <row r="1754" spans="1:9">
      <c r="A1754" t="s">
        <v>4272</v>
      </c>
      <c r="B1754">
        <v>47210</v>
      </c>
      <c r="C1754" t="s">
        <v>3934</v>
      </c>
      <c r="D1754" t="s">
        <v>3687</v>
      </c>
      <c r="E1754" t="s">
        <v>3985</v>
      </c>
      <c r="F1754" t="s">
        <v>3686</v>
      </c>
      <c r="G1754" t="s">
        <v>7492</v>
      </c>
      <c r="H1754" t="s">
        <v>3675</v>
      </c>
      <c r="I1754" t="s">
        <v>3687</v>
      </c>
    </row>
    <row r="1755" spans="1:9">
      <c r="A1755" t="s">
        <v>4320</v>
      </c>
      <c r="B1755">
        <v>47211</v>
      </c>
      <c r="C1755" t="s">
        <v>3934</v>
      </c>
      <c r="D1755" t="s">
        <v>3689</v>
      </c>
      <c r="E1755" t="s">
        <v>3985</v>
      </c>
      <c r="F1755" t="s">
        <v>3688</v>
      </c>
      <c r="G1755" t="s">
        <v>7493</v>
      </c>
      <c r="H1755" t="s">
        <v>3675</v>
      </c>
      <c r="I1755" t="s">
        <v>3689</v>
      </c>
    </row>
    <row r="1756" spans="1:9">
      <c r="A1756" t="s">
        <v>4368</v>
      </c>
      <c r="B1756">
        <v>47212</v>
      </c>
      <c r="C1756" t="s">
        <v>3934</v>
      </c>
      <c r="D1756" t="s">
        <v>3691</v>
      </c>
      <c r="E1756" t="s">
        <v>3985</v>
      </c>
      <c r="F1756" t="s">
        <v>3690</v>
      </c>
      <c r="G1756" t="s">
        <v>7494</v>
      </c>
      <c r="H1756" t="s">
        <v>3675</v>
      </c>
      <c r="I1756" t="s">
        <v>3691</v>
      </c>
    </row>
    <row r="1757" spans="1:9">
      <c r="A1757" t="s">
        <v>4416</v>
      </c>
      <c r="B1757">
        <v>47213</v>
      </c>
      <c r="C1757" t="s">
        <v>3934</v>
      </c>
      <c r="D1757" t="s">
        <v>3693</v>
      </c>
      <c r="E1757" t="s">
        <v>3985</v>
      </c>
      <c r="F1757" t="s">
        <v>3692</v>
      </c>
      <c r="G1757" t="s">
        <v>7495</v>
      </c>
      <c r="H1757" t="s">
        <v>3675</v>
      </c>
      <c r="I1757" t="s">
        <v>3693</v>
      </c>
    </row>
    <row r="1758" spans="1:9">
      <c r="A1758" t="s">
        <v>4464</v>
      </c>
      <c r="B1758">
        <v>47214</v>
      </c>
      <c r="C1758" t="s">
        <v>3934</v>
      </c>
      <c r="D1758" t="s">
        <v>3695</v>
      </c>
      <c r="E1758" t="s">
        <v>3985</v>
      </c>
      <c r="F1758" t="s">
        <v>3694</v>
      </c>
      <c r="G1758" t="s">
        <v>7496</v>
      </c>
      <c r="H1758" t="s">
        <v>3675</v>
      </c>
      <c r="I1758" t="s">
        <v>3695</v>
      </c>
    </row>
    <row r="1759" spans="1:9">
      <c r="A1759" t="s">
        <v>4512</v>
      </c>
      <c r="B1759">
        <v>47215</v>
      </c>
      <c r="C1759" t="s">
        <v>3934</v>
      </c>
      <c r="D1759" t="s">
        <v>3697</v>
      </c>
      <c r="E1759" t="s">
        <v>3985</v>
      </c>
      <c r="F1759" t="s">
        <v>3696</v>
      </c>
      <c r="G1759" t="s">
        <v>7497</v>
      </c>
      <c r="H1759" t="s">
        <v>3675</v>
      </c>
      <c r="I1759" t="s">
        <v>3697</v>
      </c>
    </row>
    <row r="1760" spans="1:9">
      <c r="A1760" t="s">
        <v>4560</v>
      </c>
      <c r="B1760">
        <v>47301</v>
      </c>
      <c r="C1760" t="s">
        <v>3934</v>
      </c>
      <c r="D1760" t="s">
        <v>3699</v>
      </c>
      <c r="E1760" t="s">
        <v>3985</v>
      </c>
      <c r="F1760" t="s">
        <v>3698</v>
      </c>
      <c r="G1760" t="s">
        <v>7498</v>
      </c>
      <c r="H1760" t="s">
        <v>3675</v>
      </c>
      <c r="I1760" t="s">
        <v>3699</v>
      </c>
    </row>
    <row r="1761" spans="1:9">
      <c r="A1761" t="s">
        <v>4608</v>
      </c>
      <c r="B1761">
        <v>47302</v>
      </c>
      <c r="C1761" t="s">
        <v>3934</v>
      </c>
      <c r="D1761" t="s">
        <v>3701</v>
      </c>
      <c r="E1761" t="s">
        <v>3985</v>
      </c>
      <c r="F1761" t="s">
        <v>3700</v>
      </c>
      <c r="G1761" t="s">
        <v>7499</v>
      </c>
      <c r="H1761" t="s">
        <v>3675</v>
      </c>
      <c r="I1761" t="s">
        <v>3701</v>
      </c>
    </row>
    <row r="1762" spans="1:9">
      <c r="A1762" t="s">
        <v>4656</v>
      </c>
      <c r="B1762">
        <v>47303</v>
      </c>
      <c r="C1762" t="s">
        <v>3934</v>
      </c>
      <c r="D1762" t="s">
        <v>3703</v>
      </c>
      <c r="E1762" t="s">
        <v>3985</v>
      </c>
      <c r="F1762" t="s">
        <v>3702</v>
      </c>
      <c r="G1762" t="s">
        <v>7500</v>
      </c>
      <c r="H1762" t="s">
        <v>3675</v>
      </c>
      <c r="I1762" t="s">
        <v>3703</v>
      </c>
    </row>
    <row r="1763" spans="1:9">
      <c r="A1763" t="s">
        <v>4704</v>
      </c>
      <c r="B1763">
        <v>47306</v>
      </c>
      <c r="C1763" t="s">
        <v>3934</v>
      </c>
      <c r="D1763" t="s">
        <v>3705</v>
      </c>
      <c r="E1763" t="s">
        <v>3985</v>
      </c>
      <c r="F1763" t="s">
        <v>3704</v>
      </c>
      <c r="G1763" t="s">
        <v>7501</v>
      </c>
      <c r="H1763" t="s">
        <v>3675</v>
      </c>
      <c r="I1763" t="s">
        <v>3705</v>
      </c>
    </row>
    <row r="1764" spans="1:9">
      <c r="A1764" t="s">
        <v>4751</v>
      </c>
      <c r="B1764">
        <v>47308</v>
      </c>
      <c r="C1764" t="s">
        <v>3934</v>
      </c>
      <c r="D1764" t="s">
        <v>3707</v>
      </c>
      <c r="E1764" t="s">
        <v>3985</v>
      </c>
      <c r="F1764" t="s">
        <v>3706</v>
      </c>
      <c r="G1764" t="s">
        <v>7502</v>
      </c>
      <c r="H1764" t="s">
        <v>3675</v>
      </c>
      <c r="I1764" t="s">
        <v>3707</v>
      </c>
    </row>
    <row r="1765" spans="1:9">
      <c r="A1765" t="s">
        <v>4798</v>
      </c>
      <c r="B1765">
        <v>47311</v>
      </c>
      <c r="C1765" t="s">
        <v>3934</v>
      </c>
      <c r="D1765" t="s">
        <v>3709</v>
      </c>
      <c r="E1765" t="s">
        <v>3985</v>
      </c>
      <c r="F1765" t="s">
        <v>3708</v>
      </c>
      <c r="G1765" t="s">
        <v>7503</v>
      </c>
      <c r="H1765" t="s">
        <v>3675</v>
      </c>
      <c r="I1765" t="s">
        <v>3709</v>
      </c>
    </row>
    <row r="1766" spans="1:9">
      <c r="A1766" t="s">
        <v>4843</v>
      </c>
      <c r="B1766">
        <v>47313</v>
      </c>
      <c r="C1766" t="s">
        <v>3934</v>
      </c>
      <c r="D1766" t="s">
        <v>3711</v>
      </c>
      <c r="E1766" t="s">
        <v>3985</v>
      </c>
      <c r="F1766" t="s">
        <v>3710</v>
      </c>
      <c r="G1766" t="s">
        <v>7504</v>
      </c>
      <c r="H1766" t="s">
        <v>3675</v>
      </c>
      <c r="I1766" t="s">
        <v>3711</v>
      </c>
    </row>
    <row r="1767" spans="1:9">
      <c r="A1767" t="s">
        <v>4887</v>
      </c>
      <c r="B1767">
        <v>47314</v>
      </c>
      <c r="C1767" t="s">
        <v>3934</v>
      </c>
      <c r="D1767" t="s">
        <v>3713</v>
      </c>
      <c r="E1767" t="s">
        <v>3985</v>
      </c>
      <c r="F1767" t="s">
        <v>3712</v>
      </c>
      <c r="G1767" t="s">
        <v>7505</v>
      </c>
      <c r="H1767" t="s">
        <v>3675</v>
      </c>
      <c r="I1767" t="s">
        <v>3713</v>
      </c>
    </row>
    <row r="1768" spans="1:9">
      <c r="A1768" t="s">
        <v>4926</v>
      </c>
      <c r="B1768">
        <v>47315</v>
      </c>
      <c r="C1768" t="s">
        <v>3934</v>
      </c>
      <c r="D1768" t="s">
        <v>3715</v>
      </c>
      <c r="E1768" t="s">
        <v>3985</v>
      </c>
      <c r="F1768" t="s">
        <v>3714</v>
      </c>
      <c r="G1768" t="s">
        <v>7506</v>
      </c>
      <c r="H1768" t="s">
        <v>3675</v>
      </c>
      <c r="I1768" t="s">
        <v>3715</v>
      </c>
    </row>
    <row r="1769" spans="1:9">
      <c r="A1769" t="s">
        <v>4963</v>
      </c>
      <c r="B1769">
        <v>47324</v>
      </c>
      <c r="C1769" t="s">
        <v>3934</v>
      </c>
      <c r="D1769" t="s">
        <v>3717</v>
      </c>
      <c r="E1769" t="s">
        <v>3985</v>
      </c>
      <c r="F1769" t="s">
        <v>3716</v>
      </c>
      <c r="G1769" t="s">
        <v>7507</v>
      </c>
      <c r="H1769" t="s">
        <v>3675</v>
      </c>
      <c r="I1769" t="s">
        <v>3717</v>
      </c>
    </row>
    <row r="1770" spans="1:9">
      <c r="A1770" t="s">
        <v>4999</v>
      </c>
      <c r="B1770">
        <v>47325</v>
      </c>
      <c r="C1770" t="s">
        <v>3934</v>
      </c>
      <c r="D1770" t="s">
        <v>3719</v>
      </c>
      <c r="E1770" t="s">
        <v>3985</v>
      </c>
      <c r="F1770" t="s">
        <v>3718</v>
      </c>
      <c r="G1770" t="s">
        <v>7508</v>
      </c>
      <c r="H1770" t="s">
        <v>3675</v>
      </c>
      <c r="I1770" t="s">
        <v>3719</v>
      </c>
    </row>
    <row r="1771" spans="1:9">
      <c r="A1771" t="s">
        <v>5035</v>
      </c>
      <c r="B1771">
        <v>47326</v>
      </c>
      <c r="C1771" t="s">
        <v>3934</v>
      </c>
      <c r="D1771" t="s">
        <v>3721</v>
      </c>
      <c r="E1771" t="s">
        <v>3985</v>
      </c>
      <c r="F1771" t="s">
        <v>3720</v>
      </c>
      <c r="G1771" t="s">
        <v>7509</v>
      </c>
      <c r="H1771" t="s">
        <v>3675</v>
      </c>
      <c r="I1771" t="s">
        <v>3721</v>
      </c>
    </row>
    <row r="1772" spans="1:9">
      <c r="A1772" t="s">
        <v>5070</v>
      </c>
      <c r="B1772">
        <v>47327</v>
      </c>
      <c r="C1772" t="s">
        <v>3934</v>
      </c>
      <c r="D1772" t="s">
        <v>3723</v>
      </c>
      <c r="E1772" t="s">
        <v>3985</v>
      </c>
      <c r="F1772" t="s">
        <v>3722</v>
      </c>
      <c r="G1772" t="s">
        <v>7510</v>
      </c>
      <c r="H1772" t="s">
        <v>3675</v>
      </c>
      <c r="I1772" t="s">
        <v>3723</v>
      </c>
    </row>
    <row r="1773" spans="1:9">
      <c r="A1773" t="s">
        <v>5104</v>
      </c>
      <c r="B1773">
        <v>47328</v>
      </c>
      <c r="C1773" t="s">
        <v>3934</v>
      </c>
      <c r="D1773" t="s">
        <v>3725</v>
      </c>
      <c r="E1773" t="s">
        <v>3985</v>
      </c>
      <c r="F1773" t="s">
        <v>3724</v>
      </c>
      <c r="G1773" t="s">
        <v>7511</v>
      </c>
      <c r="H1773" t="s">
        <v>3675</v>
      </c>
      <c r="I1773" t="s">
        <v>3725</v>
      </c>
    </row>
    <row r="1774" spans="1:9">
      <c r="A1774" t="s">
        <v>5136</v>
      </c>
      <c r="B1774">
        <v>47329</v>
      </c>
      <c r="C1774" t="s">
        <v>3934</v>
      </c>
      <c r="D1774" t="s">
        <v>3727</v>
      </c>
      <c r="E1774" t="s">
        <v>3985</v>
      </c>
      <c r="F1774" t="s">
        <v>3726</v>
      </c>
      <c r="G1774" t="s">
        <v>7512</v>
      </c>
      <c r="H1774" t="s">
        <v>3675</v>
      </c>
      <c r="I1774" t="s">
        <v>3727</v>
      </c>
    </row>
    <row r="1775" spans="1:9">
      <c r="A1775" t="s">
        <v>5166</v>
      </c>
      <c r="B1775">
        <v>47348</v>
      </c>
      <c r="C1775" t="s">
        <v>3934</v>
      </c>
      <c r="D1775" t="s">
        <v>3729</v>
      </c>
      <c r="E1775" t="s">
        <v>3985</v>
      </c>
      <c r="F1775" t="s">
        <v>3728</v>
      </c>
      <c r="G1775" t="s">
        <v>7513</v>
      </c>
      <c r="H1775" t="s">
        <v>3675</v>
      </c>
      <c r="I1775" t="s">
        <v>3729</v>
      </c>
    </row>
    <row r="1776" spans="1:9">
      <c r="A1776" t="s">
        <v>5194</v>
      </c>
      <c r="B1776">
        <v>47350</v>
      </c>
      <c r="C1776" t="s">
        <v>3934</v>
      </c>
      <c r="D1776" t="s">
        <v>3731</v>
      </c>
      <c r="E1776" t="s">
        <v>3985</v>
      </c>
      <c r="F1776" t="s">
        <v>3730</v>
      </c>
      <c r="G1776" t="s">
        <v>7514</v>
      </c>
      <c r="H1776" t="s">
        <v>3675</v>
      </c>
      <c r="I1776" t="s">
        <v>3731</v>
      </c>
    </row>
    <row r="1777" spans="1:9">
      <c r="A1777" t="s">
        <v>5222</v>
      </c>
      <c r="B1777">
        <v>47353</v>
      </c>
      <c r="C1777" t="s">
        <v>3934</v>
      </c>
      <c r="D1777" t="s">
        <v>3733</v>
      </c>
      <c r="E1777" t="s">
        <v>3985</v>
      </c>
      <c r="F1777" t="s">
        <v>3732</v>
      </c>
      <c r="G1777" t="s">
        <v>7515</v>
      </c>
      <c r="H1777" t="s">
        <v>3675</v>
      </c>
      <c r="I1777" t="s">
        <v>3733</v>
      </c>
    </row>
    <row r="1778" spans="1:9">
      <c r="A1778" t="s">
        <v>5249</v>
      </c>
      <c r="B1778">
        <v>47354</v>
      </c>
      <c r="C1778" t="s">
        <v>3934</v>
      </c>
      <c r="D1778" t="s">
        <v>3735</v>
      </c>
      <c r="E1778" t="s">
        <v>3985</v>
      </c>
      <c r="F1778" t="s">
        <v>3734</v>
      </c>
      <c r="G1778" t="s">
        <v>7516</v>
      </c>
      <c r="H1778" t="s">
        <v>3675</v>
      </c>
      <c r="I1778" t="s">
        <v>3735</v>
      </c>
    </row>
    <row r="1779" spans="1:9">
      <c r="A1779" t="s">
        <v>5274</v>
      </c>
      <c r="B1779">
        <v>47355</v>
      </c>
      <c r="C1779" t="s">
        <v>3934</v>
      </c>
      <c r="D1779" t="s">
        <v>3737</v>
      </c>
      <c r="E1779" t="s">
        <v>3985</v>
      </c>
      <c r="F1779" t="s">
        <v>3736</v>
      </c>
      <c r="G1779" t="s">
        <v>7517</v>
      </c>
      <c r="H1779" t="s">
        <v>3675</v>
      </c>
      <c r="I1779" t="s">
        <v>3737</v>
      </c>
    </row>
    <row r="1780" spans="1:9">
      <c r="A1780" t="s">
        <v>5299</v>
      </c>
      <c r="B1780">
        <v>47356</v>
      </c>
      <c r="C1780" t="s">
        <v>3934</v>
      </c>
      <c r="D1780" t="s">
        <v>3739</v>
      </c>
      <c r="E1780" t="s">
        <v>3985</v>
      </c>
      <c r="F1780" t="s">
        <v>3738</v>
      </c>
      <c r="G1780" t="s">
        <v>7518</v>
      </c>
      <c r="H1780" t="s">
        <v>3675</v>
      </c>
      <c r="I1780" t="s">
        <v>3739</v>
      </c>
    </row>
    <row r="1781" spans="1:9">
      <c r="A1781" t="s">
        <v>5324</v>
      </c>
      <c r="B1781">
        <v>47357</v>
      </c>
      <c r="C1781" t="s">
        <v>3934</v>
      </c>
      <c r="D1781" t="s">
        <v>3741</v>
      </c>
      <c r="E1781" t="s">
        <v>3985</v>
      </c>
      <c r="F1781" t="s">
        <v>3740</v>
      </c>
      <c r="G1781" t="s">
        <v>7519</v>
      </c>
      <c r="H1781" t="s">
        <v>3675</v>
      </c>
      <c r="I1781" t="s">
        <v>3741</v>
      </c>
    </row>
    <row r="1782" spans="1:9">
      <c r="A1782" t="s">
        <v>5347</v>
      </c>
      <c r="B1782">
        <v>47358</v>
      </c>
      <c r="C1782" t="s">
        <v>3934</v>
      </c>
      <c r="D1782" t="s">
        <v>3743</v>
      </c>
      <c r="E1782" t="s">
        <v>3985</v>
      </c>
      <c r="F1782" t="s">
        <v>3742</v>
      </c>
      <c r="G1782" t="s">
        <v>7520</v>
      </c>
      <c r="H1782" t="s">
        <v>3675</v>
      </c>
      <c r="I1782" t="s">
        <v>3743</v>
      </c>
    </row>
    <row r="1783" spans="1:9">
      <c r="A1783" t="s">
        <v>5369</v>
      </c>
      <c r="B1783">
        <v>47359</v>
      </c>
      <c r="C1783" t="s">
        <v>3934</v>
      </c>
      <c r="D1783" t="s">
        <v>3745</v>
      </c>
      <c r="E1783" t="s">
        <v>3985</v>
      </c>
      <c r="F1783" t="s">
        <v>3744</v>
      </c>
      <c r="G1783" t="s">
        <v>7521</v>
      </c>
      <c r="H1783" t="s">
        <v>3675</v>
      </c>
      <c r="I1783" t="s">
        <v>3745</v>
      </c>
    </row>
    <row r="1784" spans="1:9">
      <c r="A1784" t="s">
        <v>5387</v>
      </c>
      <c r="B1784">
        <v>47360</v>
      </c>
      <c r="C1784" t="s">
        <v>3934</v>
      </c>
      <c r="D1784" t="s">
        <v>3747</v>
      </c>
      <c r="E1784" t="s">
        <v>3985</v>
      </c>
      <c r="F1784" t="s">
        <v>3746</v>
      </c>
      <c r="G1784" t="s">
        <v>7522</v>
      </c>
      <c r="H1784" t="s">
        <v>3675</v>
      </c>
      <c r="I1784" t="s">
        <v>3747</v>
      </c>
    </row>
    <row r="1785" spans="1:9">
      <c r="A1785" t="s">
        <v>5405</v>
      </c>
      <c r="B1785">
        <v>47361</v>
      </c>
      <c r="C1785" t="s">
        <v>3934</v>
      </c>
      <c r="D1785" t="s">
        <v>3749</v>
      </c>
      <c r="E1785" t="s">
        <v>3985</v>
      </c>
      <c r="F1785" t="s">
        <v>3748</v>
      </c>
      <c r="G1785" t="s">
        <v>7523</v>
      </c>
      <c r="H1785" t="s">
        <v>3675</v>
      </c>
      <c r="I1785" t="s">
        <v>3749</v>
      </c>
    </row>
    <row r="1786" spans="1:9">
      <c r="A1786" t="s">
        <v>5423</v>
      </c>
      <c r="B1786">
        <v>47362</v>
      </c>
      <c r="C1786" t="s">
        <v>3934</v>
      </c>
      <c r="D1786" t="s">
        <v>3751</v>
      </c>
      <c r="E1786" t="s">
        <v>3985</v>
      </c>
      <c r="F1786" t="s">
        <v>3750</v>
      </c>
      <c r="G1786" t="s">
        <v>7524</v>
      </c>
      <c r="H1786" t="s">
        <v>3675</v>
      </c>
      <c r="I1786" t="s">
        <v>3751</v>
      </c>
    </row>
    <row r="1787" spans="1:9">
      <c r="A1787" t="s">
        <v>5441</v>
      </c>
      <c r="B1787">
        <v>47375</v>
      </c>
      <c r="C1787" t="s">
        <v>3934</v>
      </c>
      <c r="D1787" t="s">
        <v>3753</v>
      </c>
      <c r="E1787" t="s">
        <v>3985</v>
      </c>
      <c r="F1787" t="s">
        <v>3752</v>
      </c>
      <c r="G1787" t="s">
        <v>7525</v>
      </c>
      <c r="H1787" t="s">
        <v>3675</v>
      </c>
      <c r="I1787" t="s">
        <v>3753</v>
      </c>
    </row>
    <row r="1788" spans="1:9">
      <c r="A1788" t="s">
        <v>5458</v>
      </c>
      <c r="B1788">
        <v>47381</v>
      </c>
      <c r="C1788" t="s">
        <v>3934</v>
      </c>
      <c r="D1788" t="s">
        <v>3755</v>
      </c>
      <c r="E1788" t="s">
        <v>3985</v>
      </c>
      <c r="F1788" t="s">
        <v>3754</v>
      </c>
      <c r="G1788" t="s">
        <v>7526</v>
      </c>
      <c r="H1788" t="s">
        <v>3675</v>
      </c>
      <c r="I1788" t="s">
        <v>3755</v>
      </c>
    </row>
    <row r="1789" spans="1:9">
      <c r="A1789" t="s">
        <v>5474</v>
      </c>
      <c r="B1789">
        <v>47382</v>
      </c>
      <c r="C1789" t="s">
        <v>3934</v>
      </c>
      <c r="D1789" t="s">
        <v>3757</v>
      </c>
      <c r="E1789" t="s">
        <v>3985</v>
      </c>
      <c r="F1789" t="s">
        <v>3756</v>
      </c>
      <c r="G1789" t="s">
        <v>7527</v>
      </c>
      <c r="H1789" t="s">
        <v>3675</v>
      </c>
      <c r="I1789" t="s">
        <v>3757</v>
      </c>
    </row>
  </sheetData>
  <sheetProtection algorithmName="SHA-512" hashValue="JiL+29rAqePvG6VwSDjRrN4SmZ0p8AXNrH7hgj839rBlVvpsJsLZpeaiNyFRhhbLiGGesyLV4U2WBIHNBwE3xw==" saltValue="UzA4Lw/TKWdTYoNgBPAWHg==" spinCount="100000" sheet="1" objects="1" scenarios="1"/>
  <phoneticPr fontId="20"/>
  <pageMargins left="0.7" right="0.7" top="0.75" bottom="0.75" header="0.3" footer="0.3"/>
  <pageSetup paperSize="9" orientation="landscape"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L18"/>
  <sheetViews>
    <sheetView showGridLines="0" view="pageBreakPreview" zoomScale="70" zoomScaleNormal="50" zoomScaleSheetLayoutView="70" workbookViewId="0">
      <selection activeCell="B4" sqref="B4"/>
    </sheetView>
  </sheetViews>
  <sheetFormatPr defaultColWidth="9" defaultRowHeight="14.4"/>
  <cols>
    <col min="1" max="1" width="7.44140625" style="1" customWidth="1"/>
    <col min="2" max="2" width="26.88671875" style="1" customWidth="1"/>
    <col min="3" max="3" width="28" style="1" customWidth="1"/>
    <col min="4" max="4" width="26" style="1" customWidth="1"/>
    <col min="5" max="5" width="24.44140625" style="1" customWidth="1"/>
    <col min="6" max="6" width="40.88671875" style="1" customWidth="1"/>
    <col min="7" max="7" width="27.44140625" style="1" customWidth="1"/>
    <col min="8" max="9" width="21.109375" style="1" customWidth="1"/>
    <col min="10" max="10" width="21" style="1" customWidth="1"/>
    <col min="11" max="12" width="9" style="1" hidden="1" customWidth="1"/>
    <col min="13" max="16384" width="9" style="1"/>
  </cols>
  <sheetData>
    <row r="1" spans="1:12" ht="35.25" customHeight="1" thickBot="1">
      <c r="A1" s="677" t="s">
        <v>7634</v>
      </c>
      <c r="B1" s="677"/>
      <c r="C1" s="677"/>
      <c r="D1" s="677"/>
      <c r="E1" s="677"/>
      <c r="F1" s="677"/>
      <c r="G1" s="677"/>
      <c r="H1" s="677"/>
      <c r="I1" s="677"/>
      <c r="J1" s="677"/>
    </row>
    <row r="2" spans="1:12" ht="58.5" customHeight="1" thickBot="1">
      <c r="A2" s="95" t="s">
        <v>16</v>
      </c>
      <c r="B2" s="96" t="s">
        <v>3760</v>
      </c>
      <c r="C2" s="96" t="s">
        <v>3761</v>
      </c>
      <c r="D2" s="99" t="s">
        <v>3766</v>
      </c>
      <c r="E2" s="132" t="s">
        <v>3767</v>
      </c>
      <c r="F2" s="97" t="s">
        <v>3762</v>
      </c>
      <c r="G2" s="355" t="s">
        <v>3765</v>
      </c>
      <c r="H2" s="97" t="s">
        <v>3763</v>
      </c>
      <c r="I2" s="98" t="s">
        <v>3764</v>
      </c>
      <c r="J2" s="100" t="s">
        <v>3768</v>
      </c>
      <c r="K2" s="140" t="s">
        <v>3769</v>
      </c>
      <c r="L2" s="126">
        <f>COUNTIF(C4:C18,"&lt;&gt;")</f>
        <v>0</v>
      </c>
    </row>
    <row r="3" spans="1:12" ht="28.5" customHeight="1" thickBot="1">
      <c r="A3" s="101"/>
      <c r="B3" s="101"/>
      <c r="C3" s="101"/>
      <c r="D3" s="357"/>
      <c r="E3" s="358"/>
      <c r="F3" s="315" t="s">
        <v>7658</v>
      </c>
      <c r="G3" s="356">
        <f>SUM(G4:G18)</f>
        <v>0</v>
      </c>
      <c r="H3" s="359"/>
      <c r="I3" s="360"/>
      <c r="J3" s="361"/>
      <c r="K3" s="141" t="s">
        <v>3770</v>
      </c>
      <c r="L3" s="127" t="s">
        <v>3771</v>
      </c>
    </row>
    <row r="4" spans="1:12" ht="108" customHeight="1" thickTop="1">
      <c r="A4" s="102">
        <v>1</v>
      </c>
      <c r="B4" s="92"/>
      <c r="C4" s="138"/>
      <c r="D4" s="137"/>
      <c r="E4" s="363"/>
      <c r="F4" s="2"/>
      <c r="G4" s="5"/>
      <c r="H4" s="3"/>
      <c r="I4" s="4"/>
      <c r="J4" s="6"/>
      <c r="K4" s="140" t="str">
        <f>IFERROR(SMALL(計算用!$E$6:$E$405,1),"")</f>
        <v/>
      </c>
      <c r="L4" s="126" t="str">
        <f>IF(AND(C4=K4,OR(COUNTA(B4:J4)=0,IF(COUNTIF(D4,"*ロ*")=0,AND(COUNTA(B4:D4)=3,COUNTA(F4:I4)=4),COUNTA(B4:I4)=8))),"","error")</f>
        <v/>
      </c>
    </row>
    <row r="5" spans="1:12" ht="108" customHeight="1">
      <c r="A5" s="103">
        <v>2</v>
      </c>
      <c r="B5" s="93"/>
      <c r="C5" s="139"/>
      <c r="D5" s="11"/>
      <c r="E5" s="362"/>
      <c r="F5" s="7"/>
      <c r="G5" s="10"/>
      <c r="H5" s="8"/>
      <c r="I5" s="9"/>
      <c r="J5" s="13"/>
      <c r="K5" s="140" t="str">
        <f>IFERROR(SMALL(計算用!$E$6:$E$405,2),"")</f>
        <v/>
      </c>
      <c r="L5" s="126" t="str">
        <f t="shared" ref="L5:L18" si="0">IF(AND(C5=K5,OR(COUNTA(B5:J5)=0,IF(COUNTIF(D5,"*ロ*")=0,AND(COUNTA(B5:D5)=3,COUNTA(F5:I5)=4),COUNTA(B5:I5)=8))),"","error")</f>
        <v/>
      </c>
    </row>
    <row r="6" spans="1:12" ht="109.5" customHeight="1">
      <c r="A6" s="103">
        <v>3</v>
      </c>
      <c r="B6" s="94"/>
      <c r="C6" s="21"/>
      <c r="D6" s="11"/>
      <c r="E6" s="362"/>
      <c r="F6" s="7"/>
      <c r="G6" s="10"/>
      <c r="H6" s="8"/>
      <c r="I6" s="9"/>
      <c r="J6" s="12"/>
      <c r="K6" s="140" t="str">
        <f>IFERROR(SMALL(計算用!$E$6:$E$405,3),"")</f>
        <v/>
      </c>
      <c r="L6" s="126" t="str">
        <f t="shared" si="0"/>
        <v/>
      </c>
    </row>
    <row r="7" spans="1:12" ht="109.5" customHeight="1">
      <c r="A7" s="103">
        <v>4</v>
      </c>
      <c r="B7" s="94"/>
      <c r="C7" s="21"/>
      <c r="D7" s="11"/>
      <c r="E7" s="362"/>
      <c r="F7" s="7"/>
      <c r="G7" s="10"/>
      <c r="H7" s="8"/>
      <c r="I7" s="9"/>
      <c r="J7" s="14"/>
      <c r="K7" s="140" t="str">
        <f>IFERROR(SMALL(計算用!$E$6:$E$405,4),"")</f>
        <v/>
      </c>
      <c r="L7" s="126" t="str">
        <f t="shared" si="0"/>
        <v/>
      </c>
    </row>
    <row r="8" spans="1:12" ht="109.5" customHeight="1">
      <c r="A8" s="103">
        <v>5</v>
      </c>
      <c r="B8" s="94"/>
      <c r="C8" s="21"/>
      <c r="D8" s="11"/>
      <c r="E8" s="362"/>
      <c r="F8" s="7"/>
      <c r="G8" s="10"/>
      <c r="H8" s="8"/>
      <c r="I8" s="9"/>
      <c r="J8" s="12"/>
      <c r="K8" s="140" t="str">
        <f>IFERROR(SMALL(計算用!$E$6:$E$405,5),"")</f>
        <v/>
      </c>
      <c r="L8" s="126" t="str">
        <f t="shared" si="0"/>
        <v/>
      </c>
    </row>
    <row r="9" spans="1:12" ht="109.5" customHeight="1">
      <c r="A9" s="103">
        <v>6</v>
      </c>
      <c r="B9" s="94"/>
      <c r="C9" s="21"/>
      <c r="D9" s="11"/>
      <c r="E9" s="362"/>
      <c r="F9" s="7"/>
      <c r="G9" s="10"/>
      <c r="H9" s="8"/>
      <c r="I9" s="9"/>
      <c r="J9" s="14"/>
      <c r="K9" s="140" t="str">
        <f>IFERROR(SMALL(計算用!$E$6:$E$405,6),"")</f>
        <v/>
      </c>
      <c r="L9" s="126" t="str">
        <f t="shared" si="0"/>
        <v/>
      </c>
    </row>
    <row r="10" spans="1:12" ht="109.5" customHeight="1">
      <c r="A10" s="103">
        <v>7</v>
      </c>
      <c r="B10" s="94"/>
      <c r="C10" s="21"/>
      <c r="D10" s="11"/>
      <c r="E10" s="362"/>
      <c r="F10" s="7"/>
      <c r="G10" s="10"/>
      <c r="H10" s="8"/>
      <c r="I10" s="9"/>
      <c r="J10" s="13"/>
      <c r="K10" s="140" t="str">
        <f>IFERROR(SMALL(計算用!$E$6:$E$405,7),"")</f>
        <v/>
      </c>
      <c r="L10" s="126" t="str">
        <f t="shared" si="0"/>
        <v/>
      </c>
    </row>
    <row r="11" spans="1:12" ht="109.5" customHeight="1">
      <c r="A11" s="103">
        <v>8</v>
      </c>
      <c r="B11" s="94"/>
      <c r="C11" s="21"/>
      <c r="D11" s="11"/>
      <c r="E11" s="362"/>
      <c r="F11" s="7"/>
      <c r="G11" s="10"/>
      <c r="H11" s="8"/>
      <c r="I11" s="9"/>
      <c r="J11" s="12"/>
      <c r="K11" s="140" t="str">
        <f>IFERROR(SMALL(計算用!$E$6:$E$405,8),"")</f>
        <v/>
      </c>
      <c r="L11" s="126" t="str">
        <f t="shared" si="0"/>
        <v/>
      </c>
    </row>
    <row r="12" spans="1:12" ht="109.5" customHeight="1">
      <c r="A12" s="103">
        <v>9</v>
      </c>
      <c r="B12" s="94"/>
      <c r="C12" s="21"/>
      <c r="D12" s="11"/>
      <c r="E12" s="362"/>
      <c r="F12" s="7"/>
      <c r="G12" s="10"/>
      <c r="H12" s="8"/>
      <c r="I12" s="9"/>
      <c r="J12" s="15"/>
      <c r="K12" s="140" t="str">
        <f>IFERROR(SMALL(計算用!$E$6:$E$405,9),"")</f>
        <v/>
      </c>
      <c r="L12" s="126" t="str">
        <f t="shared" si="0"/>
        <v/>
      </c>
    </row>
    <row r="13" spans="1:12" ht="109.5" customHeight="1">
      <c r="A13" s="103">
        <v>10</v>
      </c>
      <c r="B13" s="94"/>
      <c r="C13" s="21"/>
      <c r="D13" s="11"/>
      <c r="E13" s="362"/>
      <c r="F13" s="7"/>
      <c r="G13" s="10"/>
      <c r="H13" s="8"/>
      <c r="I13" s="9"/>
      <c r="J13" s="14"/>
      <c r="K13" s="140" t="str">
        <f>IFERROR(SMALL(計算用!$E$6:$E$405,10),"")</f>
        <v/>
      </c>
      <c r="L13" s="126" t="str">
        <f t="shared" si="0"/>
        <v/>
      </c>
    </row>
    <row r="14" spans="1:12" ht="109.5" customHeight="1">
      <c r="A14" s="103">
        <v>11</v>
      </c>
      <c r="B14" s="94"/>
      <c r="C14" s="21"/>
      <c r="D14" s="11"/>
      <c r="E14" s="362"/>
      <c r="F14" s="7"/>
      <c r="G14" s="10"/>
      <c r="H14" s="8"/>
      <c r="I14" s="9"/>
      <c r="J14" s="13"/>
      <c r="K14" s="140" t="str">
        <f>IFERROR(SMALL(計算用!$E$6:$E$405,11),"")</f>
        <v/>
      </c>
      <c r="L14" s="126" t="str">
        <f t="shared" si="0"/>
        <v/>
      </c>
    </row>
    <row r="15" spans="1:12" s="104" customFormat="1" ht="109.5" customHeight="1">
      <c r="A15" s="103">
        <v>12</v>
      </c>
      <c r="B15" s="94"/>
      <c r="C15" s="21"/>
      <c r="D15" s="11"/>
      <c r="E15" s="362"/>
      <c r="F15" s="7"/>
      <c r="G15" s="10"/>
      <c r="H15" s="8"/>
      <c r="I15" s="9"/>
      <c r="J15" s="12"/>
      <c r="K15" s="140" t="str">
        <f>IFERROR(SMALL(計算用!$E$6:$E$405,12),"")</f>
        <v/>
      </c>
      <c r="L15" s="126" t="str">
        <f t="shared" si="0"/>
        <v/>
      </c>
    </row>
    <row r="16" spans="1:12" s="104" customFormat="1" ht="109.5" customHeight="1">
      <c r="A16" s="103">
        <v>13</v>
      </c>
      <c r="B16" s="94"/>
      <c r="C16" s="21"/>
      <c r="D16" s="11"/>
      <c r="E16" s="362"/>
      <c r="F16" s="7"/>
      <c r="G16" s="10"/>
      <c r="H16" s="8"/>
      <c r="I16" s="9"/>
      <c r="J16" s="15"/>
      <c r="K16" s="140" t="str">
        <f>IFERROR(SMALL(計算用!$E$6:$E$405,13),"")</f>
        <v/>
      </c>
      <c r="L16" s="126" t="str">
        <f t="shared" si="0"/>
        <v/>
      </c>
    </row>
    <row r="17" spans="1:12" s="104" customFormat="1" ht="109.5" customHeight="1">
      <c r="A17" s="103">
        <v>14</v>
      </c>
      <c r="B17" s="94"/>
      <c r="C17" s="21"/>
      <c r="D17" s="11"/>
      <c r="E17" s="362"/>
      <c r="F17" s="7"/>
      <c r="G17" s="10"/>
      <c r="H17" s="8"/>
      <c r="I17" s="9"/>
      <c r="J17" s="15"/>
      <c r="K17" s="140" t="str">
        <f>IFERROR(SMALL(計算用!$E$6:$E$405,14),"")</f>
        <v/>
      </c>
      <c r="L17" s="126" t="str">
        <f t="shared" si="0"/>
        <v/>
      </c>
    </row>
    <row r="18" spans="1:12" s="104" customFormat="1" ht="109.35" customHeight="1">
      <c r="A18" s="103">
        <v>15</v>
      </c>
      <c r="B18" s="94"/>
      <c r="C18" s="21"/>
      <c r="D18" s="11"/>
      <c r="E18" s="362"/>
      <c r="F18" s="7"/>
      <c r="G18" s="10"/>
      <c r="H18" s="8"/>
      <c r="I18" s="9"/>
      <c r="J18" s="16"/>
      <c r="K18" s="140" t="str">
        <f>IFERROR(SMALL(計算用!$E$6:$E$405,15),"")</f>
        <v/>
      </c>
      <c r="L18" s="126" t="str">
        <f t="shared" si="0"/>
        <v/>
      </c>
    </row>
  </sheetData>
  <sheetProtection algorithmName="SHA-512" hashValue="xUNly+670FVgj12/E5sMiuJtTl5fOgVouDsQv66+6z7ExkVkueebNncwv7OEkYoSQEYIMHHFaaudqoGVvXbqrQ==" saltValue="1NRAwZt0GyBjMNQS/e8Dyg==" spinCount="100000" sheet="1" objects="1" scenarios="1" formatColumns="0" formatRows="0"/>
  <mergeCells count="1">
    <mergeCell ref="A1:J1"/>
  </mergeCells>
  <phoneticPr fontId="30"/>
  <conditionalFormatting sqref="E4:E18">
    <cfRule type="expression" dxfId="7" priority="210">
      <formula>COUNTIF($D4,"*ロ*")&gt;0</formula>
    </cfRule>
  </conditionalFormatting>
  <dataValidations count="5">
    <dataValidation type="list" allowBlank="1" showInputMessage="1" showErrorMessage="1" sqref="D4:D18">
      <formula1>基金の要件</formula1>
    </dataValidation>
    <dataValidation allowBlank="1" showInputMessage="1" showErrorMessage="1" prompt="実施計画様式における該当事業のNoについて、数字のみ記載してください。" sqref="C4:C18"/>
    <dataValidation allowBlank="1" showInputMessage="1" showErrorMessage="1" prompt="R〇.〇という形で記載してください。令和12年3月の場合、R12.3となります。" sqref="H4:I18"/>
    <dataValidation type="whole" operator="greaterThan" allowBlank="1" showInputMessage="1" showErrorMessage="1" sqref="G4:G18">
      <formula1>0</formula1>
    </dataValidation>
    <dataValidation type="custom" allowBlank="1" showInputMessage="1" showErrorMessage="1" sqref="E4:E18">
      <formula1>COUNTIF($D4,"*ロ*")</formula1>
    </dataValidation>
  </dataValidations>
  <printOptions horizontalCentered="1"/>
  <pageMargins left="0.23622047244094491" right="0.23622047244094491" top="0.74803149606299213" bottom="0.74803149606299213" header="0.31496062992125984" footer="0.31496062992125984"/>
  <pageSetup paperSize="9" scale="41" fitToHeight="0" orientation="portrait" horizontalDpi="300" verticalDpi="300" r:id="rId1"/>
  <headerFooter alignWithMargins="0">
    <oddHeader>&amp;R&amp;20&amp;F</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G70"/>
  <sheetViews>
    <sheetView showGridLines="0" view="pageBreakPreview" zoomScaleSheetLayoutView="100" workbookViewId="0">
      <selection activeCell="I5" sqref="I5"/>
    </sheetView>
  </sheetViews>
  <sheetFormatPr defaultColWidth="9" defaultRowHeight="13.2"/>
  <cols>
    <col min="1" max="1" width="3.44140625" style="54" customWidth="1"/>
    <col min="2" max="2" width="2.109375" style="54" customWidth="1"/>
    <col min="3" max="3" width="91" style="52" customWidth="1"/>
    <col min="4" max="4" width="33.88671875" style="52" customWidth="1"/>
    <col min="5" max="5" width="40.44140625" style="52" customWidth="1"/>
    <col min="6" max="6" width="9.88671875" style="52" hidden="1" customWidth="1"/>
    <col min="7" max="7" width="9" style="52" hidden="1" customWidth="1"/>
    <col min="8" max="8" width="9" style="52" customWidth="1"/>
    <col min="9" max="16384" width="9" style="52"/>
  </cols>
  <sheetData>
    <row r="1" spans="1:7" ht="24.75" customHeight="1" thickBot="1">
      <c r="A1" s="678" t="s">
        <v>7636</v>
      </c>
      <c r="B1" s="679"/>
      <c r="C1" s="680"/>
      <c r="D1" s="143" t="s">
        <v>3849</v>
      </c>
      <c r="E1" s="146" t="str">
        <f>実施計画様式!I3&amp;実施計画様式!I4</f>
        <v>【23_愛知県】23203_愛知県一宮市</v>
      </c>
      <c r="G1" s="52">
        <f>SUM(F:F)</f>
        <v>0</v>
      </c>
    </row>
    <row r="2" spans="1:7" ht="24.75" customHeight="1" thickTop="1" thickBot="1">
      <c r="A2" s="721" t="s">
        <v>3850</v>
      </c>
      <c r="B2" s="722"/>
      <c r="C2" s="723"/>
      <c r="D2" s="144" t="s">
        <v>3851</v>
      </c>
      <c r="E2" s="147" t="str">
        <f>実施計画様式!I6</f>
        <v>総合政策部政策課</v>
      </c>
    </row>
    <row r="3" spans="1:7" ht="27" customHeight="1" thickTop="1" thickBot="1">
      <c r="A3" s="724" t="str">
        <f>IF(G1&gt;0,"未チェック箇所が"&amp;G1&amp;"個あります。","完了")</f>
        <v>完了</v>
      </c>
      <c r="B3" s="725"/>
      <c r="C3" s="726"/>
      <c r="D3" s="145" t="s">
        <v>3852</v>
      </c>
      <c r="E3" s="147" t="str">
        <f>実施計画様式!I7</f>
        <v>伊藤　優太</v>
      </c>
    </row>
    <row r="4" spans="1:7" ht="36" customHeight="1" thickTop="1" thickBot="1">
      <c r="A4" s="87"/>
      <c r="B4" s="735"/>
      <c r="C4" s="735"/>
      <c r="D4" s="736" t="s">
        <v>3853</v>
      </c>
      <c r="E4" s="737"/>
    </row>
    <row r="5" spans="1:7" ht="30" customHeight="1" thickTop="1" thickBot="1">
      <c r="A5" s="738" t="s">
        <v>3854</v>
      </c>
      <c r="B5" s="739"/>
      <c r="C5" s="739"/>
      <c r="D5" s="739"/>
      <c r="E5" s="740"/>
    </row>
    <row r="6" spans="1:7" ht="60" customHeight="1" thickTop="1">
      <c r="A6" s="88"/>
      <c r="B6" s="700" t="str">
        <f>"実施計画の様式は最新のものか（実施計画のタイトルが「令和8年度　物価高騰対応重点支援地方創生臨時交付金実施計画」になっており、実施計画様式のA1セルが「"&amp;実施計画様式!A1&amp;"」になっているか）"</f>
        <v>実施計画の様式は最新のものか（実施計画のタイトルが「令和8年度　物価高騰対応重点支援地方創生臨時交付金実施計画」になっており、実施計画様式のA1セルが「r8物価_1_1」になっているか）</v>
      </c>
      <c r="C6" s="701"/>
      <c r="D6" s="702" t="s">
        <v>83</v>
      </c>
      <c r="E6" s="703"/>
      <c r="F6" s="52">
        <f t="shared" ref="F6" si="0">IF(D6="",1,0)</f>
        <v>0</v>
      </c>
    </row>
    <row r="7" spans="1:7" ht="39.9" customHeight="1">
      <c r="A7" s="416"/>
      <c r="B7" s="715" t="str">
        <f>IF(実施計画様式!BC13=0,"今回提出する実施計画記載の事業数が0で、誤りがないことを確認したか","記入不要項目です")</f>
        <v>記入不要項目です</v>
      </c>
      <c r="C7" s="716"/>
      <c r="D7" s="717"/>
      <c r="E7" s="718"/>
      <c r="F7" s="52">
        <f>IF(AND(D7="○",実施計画様式!BC13&gt;0),COUNTIF(D8:D24,"&lt;&gt;○")-1,IF(OR(AND(D7="○",実施計画様式!BC13=0),AND(D7="",実施計画様式!BC13&gt;0)),0,1))</f>
        <v>0</v>
      </c>
      <c r="G7" s="52" t="s">
        <v>82</v>
      </c>
    </row>
    <row r="8" spans="1:7" ht="36" customHeight="1">
      <c r="A8" s="177"/>
      <c r="B8" s="712" t="s">
        <v>3855</v>
      </c>
      <c r="C8" s="712"/>
      <c r="D8" s="710" t="s">
        <v>83</v>
      </c>
      <c r="E8" s="711"/>
      <c r="F8" s="52">
        <f>IF($D$7="○",0,IF(D8="",1,0))</f>
        <v>0</v>
      </c>
    </row>
    <row r="9" spans="1:7" ht="73.5" customHeight="1">
      <c r="A9" s="177"/>
      <c r="B9" s="709" t="s">
        <v>3856</v>
      </c>
      <c r="C9" s="708"/>
      <c r="D9" s="710" t="s">
        <v>83</v>
      </c>
      <c r="E9" s="711"/>
      <c r="F9" s="52">
        <f t="shared" ref="F9:F24" si="1">IF($D$7="○",0,IF(D9="",1,0))</f>
        <v>0</v>
      </c>
    </row>
    <row r="10" spans="1:7" ht="60" customHeight="1">
      <c r="A10" s="89"/>
      <c r="B10" s="707" t="s">
        <v>3857</v>
      </c>
      <c r="C10" s="708"/>
      <c r="D10" s="710" t="s">
        <v>83</v>
      </c>
      <c r="E10" s="711"/>
      <c r="F10" s="52">
        <f t="shared" si="1"/>
        <v>0</v>
      </c>
    </row>
    <row r="11" spans="1:7" ht="60" customHeight="1">
      <c r="A11" s="89"/>
      <c r="B11" s="707" t="s">
        <v>3858</v>
      </c>
      <c r="C11" s="708"/>
      <c r="D11" s="710" t="s">
        <v>83</v>
      </c>
      <c r="E11" s="711"/>
      <c r="F11" s="52">
        <f t="shared" si="1"/>
        <v>0</v>
      </c>
    </row>
    <row r="12" spans="1:7" ht="60" customHeight="1" thickBot="1">
      <c r="A12" s="89"/>
      <c r="B12" s="709" t="s">
        <v>7721</v>
      </c>
      <c r="C12" s="708"/>
      <c r="D12" s="710" t="s">
        <v>83</v>
      </c>
      <c r="E12" s="711"/>
      <c r="F12" s="52">
        <f t="shared" si="1"/>
        <v>0</v>
      </c>
    </row>
    <row r="13" spans="1:7" ht="30.75" customHeight="1" thickTop="1" thickBot="1">
      <c r="A13" s="704" t="s">
        <v>19</v>
      </c>
      <c r="B13" s="705"/>
      <c r="C13" s="705"/>
      <c r="D13" s="705"/>
      <c r="E13" s="706"/>
    </row>
    <row r="14" spans="1:7" ht="36" customHeight="1" thickTop="1">
      <c r="A14" s="733"/>
      <c r="B14" s="713" t="s">
        <v>3859</v>
      </c>
      <c r="C14" s="714"/>
      <c r="D14" s="681" t="s">
        <v>83</v>
      </c>
      <c r="E14" s="682"/>
      <c r="F14" s="52">
        <f t="shared" si="1"/>
        <v>0</v>
      </c>
    </row>
    <row r="15" spans="1:7" ht="43.5" customHeight="1">
      <c r="A15" s="733"/>
      <c r="B15" s="53"/>
      <c r="C15" s="178" t="s">
        <v>3860</v>
      </c>
      <c r="D15" s="681" t="s">
        <v>83</v>
      </c>
      <c r="E15" s="682"/>
      <c r="F15" s="52">
        <f t="shared" si="1"/>
        <v>0</v>
      </c>
    </row>
    <row r="16" spans="1:7" ht="36" customHeight="1">
      <c r="A16" s="733"/>
      <c r="B16" s="53"/>
      <c r="C16" s="178" t="s">
        <v>3861</v>
      </c>
      <c r="D16" s="681" t="s">
        <v>83</v>
      </c>
      <c r="E16" s="682"/>
      <c r="F16" s="52">
        <f t="shared" si="1"/>
        <v>0</v>
      </c>
    </row>
    <row r="17" spans="1:7" ht="36" customHeight="1">
      <c r="A17" s="733"/>
      <c r="B17" s="53"/>
      <c r="C17" s="178" t="s">
        <v>3862</v>
      </c>
      <c r="D17" s="681" t="s">
        <v>83</v>
      </c>
      <c r="E17" s="682"/>
      <c r="F17" s="52">
        <f t="shared" si="1"/>
        <v>0</v>
      </c>
    </row>
    <row r="18" spans="1:7" ht="72.599999999999994" customHeight="1">
      <c r="A18" s="733"/>
      <c r="B18" s="53"/>
      <c r="C18" s="178" t="s">
        <v>3863</v>
      </c>
      <c r="D18" s="681" t="s">
        <v>83</v>
      </c>
      <c r="E18" s="682"/>
      <c r="F18" s="52">
        <f t="shared" si="1"/>
        <v>0</v>
      </c>
    </row>
    <row r="19" spans="1:7" ht="36" customHeight="1">
      <c r="A19" s="733"/>
      <c r="B19" s="53"/>
      <c r="C19" s="178" t="s">
        <v>3864</v>
      </c>
      <c r="D19" s="681" t="s">
        <v>83</v>
      </c>
      <c r="E19" s="682"/>
      <c r="F19" s="52">
        <f t="shared" si="1"/>
        <v>0</v>
      </c>
    </row>
    <row r="20" spans="1:7" ht="153" customHeight="1">
      <c r="A20" s="179"/>
      <c r="B20" s="691" t="s">
        <v>7722</v>
      </c>
      <c r="C20" s="692"/>
      <c r="D20" s="681" t="s">
        <v>83</v>
      </c>
      <c r="E20" s="682"/>
      <c r="F20" s="52">
        <f t="shared" si="1"/>
        <v>0</v>
      </c>
    </row>
    <row r="21" spans="1:7" ht="75.75" customHeight="1">
      <c r="A21" s="120"/>
      <c r="B21" s="728" t="s">
        <v>7723</v>
      </c>
      <c r="C21" s="729"/>
      <c r="D21" s="681" t="s">
        <v>83</v>
      </c>
      <c r="E21" s="682"/>
      <c r="F21" s="52">
        <f t="shared" si="1"/>
        <v>0</v>
      </c>
    </row>
    <row r="22" spans="1:7" ht="53.25" customHeight="1">
      <c r="A22" s="176"/>
      <c r="B22" s="687" t="s">
        <v>7724</v>
      </c>
      <c r="C22" s="688"/>
      <c r="D22" s="681" t="s">
        <v>83</v>
      </c>
      <c r="E22" s="682"/>
      <c r="F22" s="52">
        <f t="shared" si="1"/>
        <v>0</v>
      </c>
    </row>
    <row r="23" spans="1:7" ht="53.25" customHeight="1">
      <c r="A23" s="176"/>
      <c r="B23" s="693" t="s">
        <v>7725</v>
      </c>
      <c r="C23" s="694"/>
      <c r="D23" s="681" t="s">
        <v>83</v>
      </c>
      <c r="E23" s="682"/>
      <c r="F23" s="52">
        <f t="shared" si="1"/>
        <v>0</v>
      </c>
    </row>
    <row r="24" spans="1:7" ht="78.599999999999994" customHeight="1" thickBot="1">
      <c r="A24" s="172"/>
      <c r="B24" s="695" t="s">
        <v>7726</v>
      </c>
      <c r="C24" s="694"/>
      <c r="D24" s="681" t="s">
        <v>83</v>
      </c>
      <c r="E24" s="682"/>
      <c r="F24" s="52">
        <f t="shared" si="1"/>
        <v>0</v>
      </c>
    </row>
    <row r="25" spans="1:7" ht="90" customHeight="1" thickBot="1">
      <c r="A25" s="172"/>
      <c r="B25" s="696" t="str">
        <f>IF(G25&lt;&gt;"","実施計画上、水道料金の減免など、生活者支援として実施する事業のために、市区町村の特別加算以外の交付金限度額では対応できない場合に該当しますので、個別の事情を記載してください"&amp;CHAR(10)&amp;"※これまでの実施計画で記載済の場合も、お手数ですが再度記載願います","※記入不要項目です")</f>
        <v>※記入不要項目です</v>
      </c>
      <c r="C25" s="697"/>
      <c r="D25" s="698"/>
      <c r="E25" s="699"/>
      <c r="F25" s="52">
        <f>IF(OR(AND(G25&lt;&gt;"",D25=""),AND(G25="",D25&lt;&gt;"")),1,0)</f>
        <v>0</v>
      </c>
      <c r="G25" s="312" t="str">
        <f>IF(OR(IFERROR(VLOOKUP(実施計画様式!$I$5,限!$D$3:$AV$1789,MATCH(4,限!$D$2:$AV$2,0),FALSE),0)-IFERROR(VLOOKUP(実施計画様式!$I$5,限!$D$3:$AV$1789,MATCH(5,限!$D$2:$AV$2,0),FALSE),0)&gt;IFERROR(VLOOKUP(実施計画様式!$I$5,限!$D$3:$AV$1789,MATCH(2,限!$D$2:$AV$2,0),FALSE),0)-IFERROR(VLOOKUP(実施計画様式!$I$5,限!$D$3:$AV$1789,MATCH(3,限!$D$2:$AV$2,0),FALSE),0),実施計画様式!AA29-実施計画様式!AA30&gt;IFERROR(VLOOKUP(実施計画様式!$I$5,限!$D$3:$AV$1789,MATCH(6,限!$D$2:$AV$2,0),FALSE),0)-IFERROR(VLOOKUP(実施計画様式!$I$5,限!$D$3:$AV$1789,MATCH(7,限!$D$2:$AV$2,0),FALSE),0)),"特別加算の限度額使う","")</f>
        <v/>
      </c>
    </row>
    <row r="26" spans="1:7" ht="90" customHeight="1" thickBot="1">
      <c r="A26" s="207"/>
      <c r="B26" s="719" t="str">
        <f>IF(OR(IFERROR(MOD(実施計画様式!$I$5,1000),1)=0,実施計画様式!AA30&gt;0,IFERROR(VLOOKUP(実施計画様式!$I$5,限!$D$3:$AV$1789,MATCH(5,限!$D$2:$AV$2,0),FALSE),0)&gt;0),"※記入不要項目です","これまでの実施計画ないし今回実施計画で「①食料品の物価高騰に対する特別加算」の事業の配分がないことから、次回実施計画では確実に記載することを確認したか")</f>
        <v>※記入不要項目です</v>
      </c>
      <c r="C26" s="720"/>
      <c r="D26" s="698"/>
      <c r="E26" s="699"/>
      <c r="F26" s="52">
        <f>IF(OR(B26="※記入不要項目です",D26="○"),0,1)</f>
        <v>0</v>
      </c>
    </row>
    <row r="27" spans="1:7" ht="30" customHeight="1" thickTop="1" thickBot="1">
      <c r="A27" s="730" t="s">
        <v>3758</v>
      </c>
      <c r="B27" s="731"/>
      <c r="C27" s="731"/>
      <c r="D27" s="731"/>
      <c r="E27" s="732"/>
    </row>
    <row r="28" spans="1:7" ht="40.049999999999997" customHeight="1" thickTop="1">
      <c r="A28" s="89"/>
      <c r="B28" s="734" t="s">
        <v>7638</v>
      </c>
      <c r="C28" s="734"/>
      <c r="D28" s="689" t="str">
        <f>IF(COUNTIF(実施計画様式!BB10:BC10,"error")=0,"○","")</f>
        <v>○</v>
      </c>
      <c r="E28" s="690"/>
      <c r="F28" s="52">
        <f t="shared" ref="F28:F62" si="2">IF(D28="",1,0)</f>
        <v>0</v>
      </c>
    </row>
    <row r="29" spans="1:7" ht="40.049999999999997" customHeight="1">
      <c r="A29" s="89"/>
      <c r="B29" s="683" t="s">
        <v>3865</v>
      </c>
      <c r="C29" s="684"/>
      <c r="D29" s="685" t="str">
        <f>IF(COUNTIF(実施計画様式!BE73:BE472,"error")&gt;0,"","○")</f>
        <v>○</v>
      </c>
      <c r="E29" s="686"/>
      <c r="F29" s="52">
        <f>IF(D29="",1,0)</f>
        <v>0</v>
      </c>
    </row>
    <row r="30" spans="1:7" ht="40.049999999999997" customHeight="1">
      <c r="A30" s="89"/>
      <c r="B30" s="683" t="s">
        <v>3866</v>
      </c>
      <c r="C30" s="684"/>
      <c r="D30" s="685" t="str">
        <f>IF(COUNTIF(実施計画様式!BF73:BF472,"error")&gt;0,"","○")</f>
        <v>○</v>
      </c>
      <c r="E30" s="686"/>
      <c r="F30" s="52">
        <f t="shared" si="2"/>
        <v>0</v>
      </c>
    </row>
    <row r="31" spans="1:7" ht="40.049999999999997" customHeight="1">
      <c r="A31" s="89"/>
      <c r="B31" s="683" t="s">
        <v>3867</v>
      </c>
      <c r="C31" s="684"/>
      <c r="D31" s="685" t="str">
        <f>IF(COUNTIF(実施計画様式!BG73:BG472,"error")&gt;0,"","○")</f>
        <v>○</v>
      </c>
      <c r="E31" s="686"/>
      <c r="F31" s="52">
        <f t="shared" si="2"/>
        <v>0</v>
      </c>
    </row>
    <row r="32" spans="1:7" ht="40.049999999999997" customHeight="1">
      <c r="A32" s="89"/>
      <c r="B32" s="753" t="s">
        <v>7709</v>
      </c>
      <c r="C32" s="683"/>
      <c r="D32" s="685" t="str">
        <f>IF(COUNTIF(実施計画様式!BH73:BH472,"error")&gt;0,"","○")</f>
        <v>○</v>
      </c>
      <c r="E32" s="686"/>
      <c r="F32" s="52">
        <f t="shared" si="2"/>
        <v>0</v>
      </c>
    </row>
    <row r="33" spans="1:6" ht="40.049999999999997" customHeight="1">
      <c r="A33" s="89"/>
      <c r="B33" s="683" t="s">
        <v>3868</v>
      </c>
      <c r="C33" s="684"/>
      <c r="D33" s="685" t="str">
        <f>IF(COUNTIF(実施計画様式!BI73:BI472,"error")&gt;0,"","○")</f>
        <v>○</v>
      </c>
      <c r="E33" s="686"/>
      <c r="F33" s="52">
        <f t="shared" si="2"/>
        <v>0</v>
      </c>
    </row>
    <row r="34" spans="1:6" ht="40.049999999999997" customHeight="1">
      <c r="A34" s="89"/>
      <c r="B34" s="727" t="s">
        <v>7710</v>
      </c>
      <c r="C34" s="727"/>
      <c r="D34" s="685" t="str">
        <f>IF(COUNTIF(実施計画様式!BJ73:BJ472,"error")&gt;0,"","○")</f>
        <v>○</v>
      </c>
      <c r="E34" s="686"/>
      <c r="F34" s="52">
        <f t="shared" si="2"/>
        <v>0</v>
      </c>
    </row>
    <row r="35" spans="1:6" ht="40.049999999999997" customHeight="1">
      <c r="A35" s="89"/>
      <c r="B35" s="752" t="s">
        <v>7682</v>
      </c>
      <c r="C35" s="684"/>
      <c r="D35" s="685" t="str">
        <f>IF(COUNTIF(実施計画様式!BK73:BK472,"error")&gt;0,"","○")</f>
        <v>○</v>
      </c>
      <c r="E35" s="686"/>
      <c r="F35" s="52">
        <f t="shared" si="2"/>
        <v>0</v>
      </c>
    </row>
    <row r="36" spans="1:6" ht="40.049999999999997" customHeight="1">
      <c r="A36" s="177"/>
      <c r="B36" s="684" t="s">
        <v>3869</v>
      </c>
      <c r="C36" s="684"/>
      <c r="D36" s="685" t="str">
        <f>IF(COUNTIF(実施計画様式!BL73:BL472,"error")&gt;0,"","○")</f>
        <v>○</v>
      </c>
      <c r="E36" s="686"/>
      <c r="F36" s="52">
        <f t="shared" si="2"/>
        <v>0</v>
      </c>
    </row>
    <row r="37" spans="1:6" ht="40.049999999999997" customHeight="1">
      <c r="A37" s="177"/>
      <c r="B37" s="684" t="s">
        <v>3870</v>
      </c>
      <c r="C37" s="684"/>
      <c r="D37" s="685" t="str">
        <f>IF(COUNTIF(実施計画様式!BM73:BM472,"error")&gt;0,"","○")</f>
        <v>○</v>
      </c>
      <c r="E37" s="686"/>
      <c r="F37" s="52">
        <f t="shared" si="2"/>
        <v>0</v>
      </c>
    </row>
    <row r="38" spans="1:6" ht="40.049999999999997" customHeight="1">
      <c r="A38" s="177"/>
      <c r="B38" s="683" t="s">
        <v>3871</v>
      </c>
      <c r="C38" s="684"/>
      <c r="D38" s="685" t="str">
        <f>IF(COUNTIF(実施計画様式!BN73:BN472,"error")&gt;0,"","○")</f>
        <v>○</v>
      </c>
      <c r="E38" s="686"/>
      <c r="F38" s="52">
        <f t="shared" si="2"/>
        <v>0</v>
      </c>
    </row>
    <row r="39" spans="1:6" ht="40.049999999999997" customHeight="1">
      <c r="A39" s="177"/>
      <c r="B39" s="753" t="s">
        <v>7670</v>
      </c>
      <c r="C39" s="683"/>
      <c r="D39" s="685" t="str">
        <f>IF(COUNTIF(実施計画様式!BO73:BO472,"error")&gt;0,"","○")</f>
        <v>○</v>
      </c>
      <c r="E39" s="686"/>
      <c r="F39" s="52">
        <f t="shared" si="2"/>
        <v>0</v>
      </c>
    </row>
    <row r="40" spans="1:6" ht="40.049999999999997" customHeight="1">
      <c r="A40" s="177"/>
      <c r="B40" s="753" t="s">
        <v>7716</v>
      </c>
      <c r="C40" s="683"/>
      <c r="D40" s="685" t="str">
        <f>IF(COUNTIF(実施計画様式!BP73:BP472,"error")&gt;0,"","○")</f>
        <v>○</v>
      </c>
      <c r="E40" s="686"/>
      <c r="F40" s="52">
        <f t="shared" si="2"/>
        <v>0</v>
      </c>
    </row>
    <row r="41" spans="1:6" ht="40.049999999999997" customHeight="1">
      <c r="A41" s="177"/>
      <c r="B41" s="753" t="s">
        <v>7717</v>
      </c>
      <c r="C41" s="683"/>
      <c r="D41" s="685" t="str">
        <f>IF(COUNTIF(実施計画様式!BQ73:BQ472,"error")&gt;0,"","○")</f>
        <v>○</v>
      </c>
      <c r="E41" s="686"/>
      <c r="F41" s="52">
        <f t="shared" si="2"/>
        <v>0</v>
      </c>
    </row>
    <row r="42" spans="1:6" ht="40.049999999999997" customHeight="1">
      <c r="A42" s="177"/>
      <c r="B42" s="683" t="s">
        <v>7718</v>
      </c>
      <c r="C42" s="684"/>
      <c r="D42" s="685" t="str">
        <f>IF(COUNTIF(実施計画様式!BR73:BR472,"error")&gt;0,"","○")</f>
        <v>○</v>
      </c>
      <c r="E42" s="686"/>
      <c r="F42" s="52">
        <f t="shared" ref="F42" si="3">IF(D42="",1,0)</f>
        <v>0</v>
      </c>
    </row>
    <row r="43" spans="1:6" ht="40.049999999999997" customHeight="1">
      <c r="A43" s="177"/>
      <c r="B43" s="683" t="s">
        <v>7639</v>
      </c>
      <c r="C43" s="684"/>
      <c r="D43" s="685" t="str">
        <f>IF(COUNTIF(実施計画様式!BS73:BS472,"error")&gt;0,"","○")</f>
        <v>○</v>
      </c>
      <c r="E43" s="686"/>
      <c r="F43" s="52">
        <f t="shared" si="2"/>
        <v>0</v>
      </c>
    </row>
    <row r="44" spans="1:6" ht="40.049999999999997" customHeight="1">
      <c r="A44" s="177"/>
      <c r="B44" s="727" t="s">
        <v>7640</v>
      </c>
      <c r="C44" s="727"/>
      <c r="D44" s="685" t="str">
        <f>IF(COUNTIF(実施計画様式!BT73:BT472,"error")&gt;0,"","○")</f>
        <v>○</v>
      </c>
      <c r="E44" s="686"/>
      <c r="F44" s="52">
        <f>IF(D44="",1,0)</f>
        <v>0</v>
      </c>
    </row>
    <row r="45" spans="1:6" ht="40.049999999999997" customHeight="1">
      <c r="A45" s="89"/>
      <c r="B45" s="752" t="s">
        <v>7642</v>
      </c>
      <c r="C45" s="684"/>
      <c r="D45" s="685" t="str">
        <f>IF(COUNTIF(実施計画様式!BU73:BU472,"error")&gt;0,"","○")</f>
        <v>○</v>
      </c>
      <c r="E45" s="686"/>
      <c r="F45" s="52">
        <f>IF(D45="",1,0)</f>
        <v>0</v>
      </c>
    </row>
    <row r="46" spans="1:6" ht="40.049999999999997" customHeight="1">
      <c r="A46" s="89"/>
      <c r="B46" s="727" t="s">
        <v>7679</v>
      </c>
      <c r="C46" s="727"/>
      <c r="D46" s="685" t="str">
        <f>IF(COUNTIF(実施計画様式!BV73:BV472,"error")&gt;0,"","○")</f>
        <v>○</v>
      </c>
      <c r="E46" s="686"/>
      <c r="F46" s="52">
        <f t="shared" ref="F46:F48" si="4">IF(D46="",1,0)</f>
        <v>0</v>
      </c>
    </row>
    <row r="47" spans="1:6" ht="40.049999999999997" customHeight="1">
      <c r="A47" s="89"/>
      <c r="B47" s="752" t="s">
        <v>7680</v>
      </c>
      <c r="C47" s="684"/>
      <c r="D47" s="685" t="str">
        <f>IF(COUNTIF(実施計画様式!BW73:BW472,"error")&gt;0,"","○")</f>
        <v>○</v>
      </c>
      <c r="E47" s="686"/>
      <c r="F47" s="52">
        <f>IF(D47="",1,0)</f>
        <v>0</v>
      </c>
    </row>
    <row r="48" spans="1:6" ht="40.049999999999997" customHeight="1">
      <c r="A48" s="89"/>
      <c r="B48" s="752" t="s">
        <v>3872</v>
      </c>
      <c r="C48" s="684"/>
      <c r="D48" s="685" t="str">
        <f>IF(COUNTIF(実施計画様式!BX73:BX472,"error")&gt;0,"","○")</f>
        <v>○</v>
      </c>
      <c r="E48" s="686"/>
      <c r="F48" s="52">
        <f t="shared" si="4"/>
        <v>0</v>
      </c>
    </row>
    <row r="49" spans="1:6" ht="40.049999999999997" customHeight="1">
      <c r="A49" s="89"/>
      <c r="B49" s="727" t="s">
        <v>7643</v>
      </c>
      <c r="C49" s="712"/>
      <c r="D49" s="685" t="str">
        <f>IF(COUNTIF(実施計画様式!BY73:BY472,"error")&gt;0,"","○")</f>
        <v>○</v>
      </c>
      <c r="E49" s="686"/>
      <c r="F49" s="52">
        <f t="shared" si="2"/>
        <v>0</v>
      </c>
    </row>
    <row r="50" spans="1:6" ht="40.049999999999997" customHeight="1">
      <c r="A50" s="89"/>
      <c r="B50" s="727" t="s">
        <v>3873</v>
      </c>
      <c r="C50" s="727"/>
      <c r="D50" s="685" t="str">
        <f>IF(COUNTIF(基金調べ!L4:L18,"error")&gt;0,"","○")</f>
        <v>○</v>
      </c>
      <c r="E50" s="686"/>
      <c r="F50" s="52">
        <f t="shared" si="2"/>
        <v>0</v>
      </c>
    </row>
    <row r="51" spans="1:6" ht="40.049999999999997" customHeight="1">
      <c r="A51" s="89"/>
      <c r="B51" s="752" t="s">
        <v>7676</v>
      </c>
      <c r="C51" s="684"/>
      <c r="D51" s="685" t="str">
        <f>IF(COUNTIF(実施計画様式!BZ73:BZ472,"error")&gt;0,"","○")</f>
        <v>○</v>
      </c>
      <c r="E51" s="686"/>
      <c r="F51" s="52">
        <f t="shared" si="2"/>
        <v>0</v>
      </c>
    </row>
    <row r="52" spans="1:6" ht="40.049999999999997" customHeight="1">
      <c r="A52" s="89"/>
      <c r="B52" s="752" t="s">
        <v>7719</v>
      </c>
      <c r="C52" s="684"/>
      <c r="D52" s="685" t="str">
        <f>IF(COUNTIF(実施計画様式!CA73:CA472,"error")&gt;0,"","○")</f>
        <v>○</v>
      </c>
      <c r="E52" s="686"/>
      <c r="F52" s="52">
        <f t="shared" si="2"/>
        <v>0</v>
      </c>
    </row>
    <row r="53" spans="1:6" ht="40.049999999999997" customHeight="1">
      <c r="A53" s="89"/>
      <c r="B53" s="752" t="s">
        <v>7711</v>
      </c>
      <c r="C53" s="684"/>
      <c r="D53" s="685" t="str">
        <f>IF(COUNTIF(実施計画様式!CB73:CB472,"error")&gt;0,"","○")</f>
        <v>○</v>
      </c>
      <c r="E53" s="686"/>
      <c r="F53" s="52">
        <f t="shared" si="2"/>
        <v>0</v>
      </c>
    </row>
    <row r="54" spans="1:6" ht="40.049999999999997" customHeight="1">
      <c r="A54" s="89"/>
      <c r="B54" s="752" t="s">
        <v>7712</v>
      </c>
      <c r="C54" s="684"/>
      <c r="D54" s="685" t="str">
        <f>IF(COUNTIF(実施計画様式!CC73:CC472,"error")&gt;0,"","○")</f>
        <v>○</v>
      </c>
      <c r="E54" s="686"/>
      <c r="F54" s="52">
        <f t="shared" si="2"/>
        <v>0</v>
      </c>
    </row>
    <row r="55" spans="1:6" ht="40.049999999999997" customHeight="1">
      <c r="A55" s="177"/>
      <c r="B55" s="712" t="s">
        <v>7644</v>
      </c>
      <c r="C55" s="712"/>
      <c r="D55" s="685" t="str">
        <f>IF(COUNTIF(実施計画様式!CD73:CD472,"error")&gt;0,"","○")</f>
        <v>○</v>
      </c>
      <c r="E55" s="686"/>
      <c r="F55" s="52">
        <f t="shared" si="2"/>
        <v>0</v>
      </c>
    </row>
    <row r="56" spans="1:6" ht="40.049999999999997" customHeight="1">
      <c r="A56" s="177"/>
      <c r="B56" s="712" t="s">
        <v>7645</v>
      </c>
      <c r="C56" s="727"/>
      <c r="D56" s="685" t="str">
        <f>IF(COUNTIF(実施計画様式!CE73:CE472,"error")&gt;0,"","○")</f>
        <v>○</v>
      </c>
      <c r="E56" s="686"/>
      <c r="F56" s="52">
        <f t="shared" si="2"/>
        <v>0</v>
      </c>
    </row>
    <row r="57" spans="1:6" ht="40.049999999999997" customHeight="1">
      <c r="A57" s="177"/>
      <c r="B57" s="753" t="s">
        <v>7646</v>
      </c>
      <c r="C57" s="683"/>
      <c r="D57" s="685" t="str">
        <f>IF(COUNTIF(実施計画様式!CF73:CF472,"error")&gt;0,"","○")</f>
        <v>○</v>
      </c>
      <c r="E57" s="686"/>
      <c r="F57" s="52">
        <f t="shared" si="2"/>
        <v>0</v>
      </c>
    </row>
    <row r="58" spans="1:6" ht="40.049999999999997" customHeight="1">
      <c r="A58" s="177"/>
      <c r="B58" s="753" t="s">
        <v>7677</v>
      </c>
      <c r="C58" s="683"/>
      <c r="D58" s="685" t="str">
        <f>IF(COUNTIF(実施計画様式!CG73:CG472,"error")&gt;0,"","○")</f>
        <v>○</v>
      </c>
      <c r="E58" s="686"/>
      <c r="F58" s="52">
        <f t="shared" si="2"/>
        <v>0</v>
      </c>
    </row>
    <row r="59" spans="1:6" ht="40.049999999999997" customHeight="1">
      <c r="A59" s="89"/>
      <c r="B59" s="708" t="s">
        <v>7647</v>
      </c>
      <c r="C59" s="708"/>
      <c r="D59" s="685" t="str">
        <f>IF(COUNTIF(実施計画様式!CH73:CJ472,"error")&gt;0,"","○")</f>
        <v>○</v>
      </c>
      <c r="E59" s="686"/>
      <c r="F59" s="52">
        <f>IF(D59="",1,0)</f>
        <v>0</v>
      </c>
    </row>
    <row r="60" spans="1:6" ht="40.049999999999997" customHeight="1">
      <c r="A60" s="89"/>
      <c r="B60" s="708" t="s">
        <v>7678</v>
      </c>
      <c r="C60" s="708"/>
      <c r="D60" s="685" t="str">
        <f>IF(COUNTIF(実施計画様式!CK73:CL472,"error")&gt;0,"","○")</f>
        <v>○</v>
      </c>
      <c r="E60" s="686"/>
      <c r="F60" s="52">
        <f>IF(D60="",1,0)</f>
        <v>0</v>
      </c>
    </row>
    <row r="61" spans="1:6" ht="40.049999999999997" customHeight="1">
      <c r="A61" s="89"/>
      <c r="B61" s="708" t="s">
        <v>3874</v>
      </c>
      <c r="C61" s="708"/>
      <c r="D61" s="685" t="str">
        <f>IF(COUNTIF(実施計画様式!CM73:CN472,"error")&gt;0,"","○")</f>
        <v>○</v>
      </c>
      <c r="E61" s="686"/>
      <c r="F61" s="52">
        <f>IF(D61="",1,0)</f>
        <v>0</v>
      </c>
    </row>
    <row r="62" spans="1:6" ht="40.049999999999997" customHeight="1">
      <c r="A62" s="90"/>
      <c r="B62" s="748" t="s">
        <v>3875</v>
      </c>
      <c r="C62" s="748"/>
      <c r="D62" s="749" t="str">
        <f>IF(COUNTIF(実施計画様式!CO73:CO472,"error")&gt;0,"","○")</f>
        <v>○</v>
      </c>
      <c r="E62" s="750"/>
      <c r="F62" s="52">
        <f t="shared" si="2"/>
        <v>0</v>
      </c>
    </row>
    <row r="63" spans="1:6" ht="40.049999999999997" customHeight="1">
      <c r="A63" s="90"/>
      <c r="B63" s="748" t="s">
        <v>3876</v>
      </c>
      <c r="C63" s="748"/>
      <c r="D63" s="749" t="str">
        <f>IF(SUBTOTAL(103,実施計画様式!C73:C472)=400,"○","")</f>
        <v>○</v>
      </c>
      <c r="E63" s="750"/>
      <c r="F63" s="52">
        <f>IF(D63="",1,0)</f>
        <v>0</v>
      </c>
    </row>
    <row r="64" spans="1:6" ht="40.049999999999997" customHeight="1">
      <c r="A64" s="180"/>
      <c r="B64" s="745" t="s">
        <v>3877</v>
      </c>
      <c r="C64" s="745"/>
      <c r="D64" s="746" t="str">
        <f>IF(COUNTIF(実施計画様式!CP73:CP472,"error")&gt;0,"","○")</f>
        <v>○</v>
      </c>
      <c r="E64" s="747"/>
      <c r="F64" s="52">
        <f>IF(D64="",1,0)</f>
        <v>0</v>
      </c>
    </row>
    <row r="65" spans="1:6" ht="40.049999999999997" customHeight="1">
      <c r="A65" s="180"/>
      <c r="B65" s="745" t="str">
        <f>IF(分岐管理シート!A73="","事業NO2以降から記載をしているか","「①食料品の物価高騰に対する特別加算」にかかる事業は、事業NO1に記載しているか")</f>
        <v>「①食料品の物価高騰に対する特別加算」にかかる事業は、事業NO1に記載しているか</v>
      </c>
      <c r="C65" s="745"/>
      <c r="D65" s="746" t="str">
        <f>IF(COUNTIF(実施計画様式!CQ73:CR73,"error")&gt;0,"","○")</f>
        <v>○</v>
      </c>
      <c r="E65" s="747"/>
      <c r="F65" s="52">
        <f>IF(D65="",1,0)</f>
        <v>0</v>
      </c>
    </row>
    <row r="66" spans="1:6" ht="40.049999999999997" customHeight="1">
      <c r="A66" s="180"/>
      <c r="B66" s="751" t="s">
        <v>7727</v>
      </c>
      <c r="C66" s="751"/>
      <c r="D66" s="746" t="str">
        <f>IF(実施計画様式!$I$5="","",IF(OR(MOD(実施計画様式!$I$5,1000)=0,実施計画様式!AA30&gt;0,IFERROR(VLOOKUP(実施計画様式!$I$5,限!$D$3:$AV$1789,MATCH(5,限!$D$2:$AV$2,0),FALSE),0)&gt;0,実施計画様式!$BG$15+IFERROR(VLOOKUP(実施計画様式!$I$5,限!$D$3:$AV$1789,MATCH(4,限!$D$2:$AV$2,0),FALSE),0)-IFERROR(VLOOKUP(実施計画様式!$I$5,限!$D$3:$AV$1789,MATCH(5,限!$D$2:$AV$2,0),FALSE),0)&lt;IFERROR(VLOOKUP(実施計画様式!$I$5,限!$D$3:$AV$1789,MATCH(2,限!$D$2:$AV$2,0),FALSE),0)),"○",""))</f>
        <v>○</v>
      </c>
      <c r="E66" s="747"/>
      <c r="F66" s="52">
        <f>IF(D66="",1,0)</f>
        <v>0</v>
      </c>
    </row>
    <row r="67" spans="1:6" ht="40.049999999999997" hidden="1" customHeight="1" thickBot="1">
      <c r="A67" s="91"/>
      <c r="B67" s="741" t="s">
        <v>7637</v>
      </c>
      <c r="C67" s="742"/>
      <c r="D67" s="743" t="str">
        <f>IF(実施計画様式!$I$5="","",IF(OR(MOD(実施計画様式!$I$5,1000)=0,実施計画様式!AA30&gt;0,IFERROR(VLOOKUP(実施計画様式!$I$5,限!$D$3:$AV$1789,MATCH(5,限!$D$2:$AV$2,0),FALSE),0)&gt;0),"○",""))</f>
        <v>○</v>
      </c>
      <c r="E67" s="744"/>
    </row>
    <row r="68" spans="1:6" ht="60.6" customHeight="1">
      <c r="A68"/>
      <c r="B68"/>
      <c r="C68"/>
      <c r="D68"/>
      <c r="E68"/>
    </row>
    <row r="69" spans="1:6" ht="60.6" customHeight="1"/>
    <row r="70" spans="1:6" ht="60.9" customHeight="1"/>
  </sheetData>
  <sheetProtection algorithmName="SHA-512" hashValue="2PdvGOJbf+lCA3l4gURtQHnbzTFGUiSd5DwO9TB+oH6poJ+0wHr2lOgjY1TiIqVgK8GFy+NlhAFQXUD//A69DQ==" saltValue="bRc6bRlJ1aAE8mpV8GGkwA==" spinCount="100000" sheet="1" objects="1" scenarios="1" formatColumns="0" formatRows="0"/>
  <mergeCells count="124">
    <mergeCell ref="D32:E32"/>
    <mergeCell ref="B32:C32"/>
    <mergeCell ref="B53:C53"/>
    <mergeCell ref="D53:E53"/>
    <mergeCell ref="B54:C54"/>
    <mergeCell ref="D54:E54"/>
    <mergeCell ref="B35:C35"/>
    <mergeCell ref="D35:E35"/>
    <mergeCell ref="B40:C40"/>
    <mergeCell ref="B41:C41"/>
    <mergeCell ref="D40:E40"/>
    <mergeCell ref="D41:E41"/>
    <mergeCell ref="B42:C42"/>
    <mergeCell ref="D42:E42"/>
    <mergeCell ref="B51:C51"/>
    <mergeCell ref="D51:E51"/>
    <mergeCell ref="D45:E45"/>
    <mergeCell ref="D46:E46"/>
    <mergeCell ref="B47:C47"/>
    <mergeCell ref="B45:C45"/>
    <mergeCell ref="D48:E48"/>
    <mergeCell ref="B48:C48"/>
    <mergeCell ref="D47:E47"/>
    <mergeCell ref="B46:C46"/>
    <mergeCell ref="D39:E39"/>
    <mergeCell ref="B39:C39"/>
    <mergeCell ref="D59:E59"/>
    <mergeCell ref="B55:C55"/>
    <mergeCell ref="D55:E55"/>
    <mergeCell ref="B56:C56"/>
    <mergeCell ref="D56:E56"/>
    <mergeCell ref="B50:C50"/>
    <mergeCell ref="D50:E50"/>
    <mergeCell ref="D49:E49"/>
    <mergeCell ref="B57:C57"/>
    <mergeCell ref="D57:E57"/>
    <mergeCell ref="D4:E4"/>
    <mergeCell ref="A5:E5"/>
    <mergeCell ref="B67:C67"/>
    <mergeCell ref="D67:E67"/>
    <mergeCell ref="B61:C61"/>
    <mergeCell ref="D61:E61"/>
    <mergeCell ref="B64:C64"/>
    <mergeCell ref="D64:E64"/>
    <mergeCell ref="B63:C63"/>
    <mergeCell ref="D63:E63"/>
    <mergeCell ref="B62:C62"/>
    <mergeCell ref="D62:E62"/>
    <mergeCell ref="B65:C65"/>
    <mergeCell ref="D65:E65"/>
    <mergeCell ref="B66:C66"/>
    <mergeCell ref="D66:E66"/>
    <mergeCell ref="B52:C52"/>
    <mergeCell ref="D52:E52"/>
    <mergeCell ref="B60:C60"/>
    <mergeCell ref="D60:E60"/>
    <mergeCell ref="B49:C49"/>
    <mergeCell ref="B58:C58"/>
    <mergeCell ref="D58:E58"/>
    <mergeCell ref="B59:C59"/>
    <mergeCell ref="B26:C26"/>
    <mergeCell ref="D26:E26"/>
    <mergeCell ref="A2:C2"/>
    <mergeCell ref="A3:C3"/>
    <mergeCell ref="B44:C44"/>
    <mergeCell ref="D44:E44"/>
    <mergeCell ref="B21:C21"/>
    <mergeCell ref="D21:E21"/>
    <mergeCell ref="A27:E27"/>
    <mergeCell ref="B36:C36"/>
    <mergeCell ref="D43:E43"/>
    <mergeCell ref="A14:A19"/>
    <mergeCell ref="B28:C28"/>
    <mergeCell ref="B43:C43"/>
    <mergeCell ref="D11:E11"/>
    <mergeCell ref="B31:C31"/>
    <mergeCell ref="D31:E31"/>
    <mergeCell ref="B34:C34"/>
    <mergeCell ref="D17:E17"/>
    <mergeCell ref="D29:E29"/>
    <mergeCell ref="D19:E19"/>
    <mergeCell ref="D22:E22"/>
    <mergeCell ref="D20:E20"/>
    <mergeCell ref="B4:C4"/>
    <mergeCell ref="D6:E6"/>
    <mergeCell ref="A13:E13"/>
    <mergeCell ref="D15:E15"/>
    <mergeCell ref="B10:C10"/>
    <mergeCell ref="B11:C11"/>
    <mergeCell ref="B12:C12"/>
    <mergeCell ref="D12:E12"/>
    <mergeCell ref="B8:C8"/>
    <mergeCell ref="D8:E8"/>
    <mergeCell ref="B14:C14"/>
    <mergeCell ref="D14:E14"/>
    <mergeCell ref="B9:C9"/>
    <mergeCell ref="D9:E9"/>
    <mergeCell ref="D10:E10"/>
    <mergeCell ref="B7:C7"/>
    <mergeCell ref="D7:E7"/>
    <mergeCell ref="A1:C1"/>
    <mergeCell ref="D16:E16"/>
    <mergeCell ref="B30:C30"/>
    <mergeCell ref="D33:E33"/>
    <mergeCell ref="B38:C38"/>
    <mergeCell ref="B22:C22"/>
    <mergeCell ref="D30:E30"/>
    <mergeCell ref="D28:E28"/>
    <mergeCell ref="B29:C29"/>
    <mergeCell ref="D36:E36"/>
    <mergeCell ref="B33:C33"/>
    <mergeCell ref="D18:E18"/>
    <mergeCell ref="B20:C20"/>
    <mergeCell ref="B37:C37"/>
    <mergeCell ref="D37:E37"/>
    <mergeCell ref="B23:C23"/>
    <mergeCell ref="D23:E23"/>
    <mergeCell ref="D38:E38"/>
    <mergeCell ref="B24:C24"/>
    <mergeCell ref="D24:E24"/>
    <mergeCell ref="B25:C25"/>
    <mergeCell ref="D25:E25"/>
    <mergeCell ref="D34:E34"/>
    <mergeCell ref="B6:C6"/>
  </mergeCells>
  <phoneticPr fontId="20"/>
  <conditionalFormatting sqref="B25:C25">
    <cfRule type="expression" dxfId="6" priority="3">
      <formula>$G$25&lt;&gt;""</formula>
    </cfRule>
  </conditionalFormatting>
  <conditionalFormatting sqref="B26:C26">
    <cfRule type="expression" dxfId="5" priority="2">
      <formula>$B$26&lt;&gt;"※記入不要項目です"</formula>
    </cfRule>
  </conditionalFormatting>
  <conditionalFormatting sqref="D8:E24">
    <cfRule type="expression" dxfId="4" priority="5">
      <formula>$D$7="○"</formula>
    </cfRule>
  </conditionalFormatting>
  <conditionalFormatting sqref="D25:E25">
    <cfRule type="expression" dxfId="3" priority="7">
      <formula>$G$25=""</formula>
    </cfRule>
  </conditionalFormatting>
  <conditionalFormatting sqref="D26:E26">
    <cfRule type="expression" dxfId="2" priority="1">
      <formula>$B$26="※記入不要項目です"</formula>
    </cfRule>
  </conditionalFormatting>
  <dataValidations count="5">
    <dataValidation allowBlank="1" showErrorMessage="1" sqref="C42:C44 D13:E13 C33:C34 C15:C21 B6:B23 C36:C38 C8:C13 C46 E46 C55:C56 C49:C50 E49:E50 E55:E58 A6:A58 A59:E66 C6 E27:E44 B54:B58 C27:C31 B25:B52 D27:D58"/>
    <dataValidation type="list" allowBlank="1" showErrorMessage="1" sqref="D6:E6">
      <formula1>"○"</formula1>
    </dataValidation>
    <dataValidation type="custom" showErrorMessage="1" sqref="D25:E25">
      <formula1>$G$25&lt;&gt;""</formula1>
    </dataValidation>
    <dataValidation type="list" allowBlank="1" showErrorMessage="1" sqref="D8:E12 D14:E24">
      <formula1>IF($D$7="○","",$G$7)</formula1>
    </dataValidation>
    <dataValidation type="list" allowBlank="1" showErrorMessage="1" sqref="D26:E26">
      <formula1>IF(B26&lt;&gt;"※記入不要項目です",$G$7,"")</formula1>
    </dataValidation>
  </dataValidations>
  <pageMargins left="0.19652777777777777" right="0.19652777777777777" top="0.19652777777777777" bottom="0.19652777777777777" header="0.51180555555555551" footer="0.51180555555555551"/>
  <pageSetup paperSize="9" scale="60" fitToHeight="0" orientation="portrait" horizontalDpi="300" verticalDpi="300" r:id="rId1"/>
  <headerFooter alignWithMargins="0"/>
  <rowBreaks count="1" manualBreakCount="1">
    <brk id="36" max="4" man="1"/>
  </rowBreaks>
  <drawing r:id="rId2"/>
  <extLst>
    <ext xmlns:x14="http://schemas.microsoft.com/office/spreadsheetml/2009/9/main" uri="{78C0D931-6437-407d-A8EE-F0AAD7539E65}">
      <x14:conditionalFormattings>
        <x14:conditionalFormatting xmlns:xm="http://schemas.microsoft.com/office/excel/2006/main">
          <x14:cfRule type="expression" priority="4" id="{CE3CA9E7-FADE-478B-BADF-33EEF69F863E}">
            <xm:f>実施計画様式!$BC$13=0</xm:f>
            <x14:dxf>
              <font>
                <b val="0"/>
                <i val="0"/>
                <color rgb="FFFF0000"/>
              </font>
            </x14:dxf>
          </x14:cfRule>
          <xm:sqref>B7:C7</xm:sqref>
        </x14:conditionalFormatting>
        <x14:conditionalFormatting xmlns:xm="http://schemas.microsoft.com/office/excel/2006/main">
          <x14:cfRule type="expression" priority="6" id="{A813C6CE-A2CB-45D7-9E8A-C2244BF50B63}">
            <xm:f>実施計画様式!$BC$13&gt;0</xm:f>
            <x14:dxf>
              <fill>
                <patternFill>
                  <bgColor theme="0" tint="-4.9989318521683403E-2"/>
                </patternFill>
              </fill>
            </x14:dxf>
          </x14:cfRule>
          <xm:sqref>D7:E7</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ErrorMessage="1">
          <x14:formula1>
            <xm:f>IF(実施計画様式!$BC$13=0,$G$7,"")</xm:f>
          </x14:formula1>
          <xm:sqref>D7:E7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J402"/>
  <sheetViews>
    <sheetView view="pageBreakPreview" zoomScale="50" zoomScaleNormal="70" zoomScaleSheetLayoutView="50" workbookViewId="0">
      <pane ySplit="2" topLeftCell="A3" activePane="bottomLeft" state="frozen"/>
      <selection pane="bottomLeft" activeCell="A3" sqref="A3"/>
    </sheetView>
  </sheetViews>
  <sheetFormatPr defaultRowHeight="13.2"/>
  <cols>
    <col min="1" max="1" width="8.109375" customWidth="1"/>
    <col min="2" max="2" width="29.88671875" customWidth="1"/>
    <col min="3" max="3" width="53" customWidth="1"/>
    <col min="4" max="4" width="81.5546875" customWidth="1"/>
    <col min="5" max="6" width="21.44140625" customWidth="1"/>
  </cols>
  <sheetData>
    <row r="1" spans="1:10" ht="48" customHeight="1">
      <c r="A1" s="656" t="s">
        <v>7633</v>
      </c>
      <c r="B1" s="657"/>
      <c r="C1" s="657"/>
      <c r="D1" s="657"/>
      <c r="E1" s="657"/>
      <c r="F1" s="657"/>
    </row>
    <row r="2" spans="1:10" ht="105">
      <c r="A2" s="133" t="s">
        <v>60</v>
      </c>
      <c r="B2" s="133" t="s">
        <v>61</v>
      </c>
      <c r="C2" s="134" t="s">
        <v>62</v>
      </c>
      <c r="D2" s="135" t="s">
        <v>63</v>
      </c>
      <c r="E2" s="134" t="s">
        <v>64</v>
      </c>
      <c r="F2" s="134" t="s">
        <v>65</v>
      </c>
    </row>
    <row r="3" spans="1:10" ht="198.9" customHeight="1">
      <c r="A3" s="135">
        <f ca="1">IF(B3="","",1)</f>
        <v>1</v>
      </c>
      <c r="B3" s="135" t="str" cm="1">
        <f t="array" aca="1" ref="B3" ca="1">IFERROR(INDEX(実施計画様式!$M$73:$M$472,SMALL(IF(実施計画様式!$D$73:$D$472&lt;&gt;"", ROW(実施計画様式!$D$73:$D$472)-ROW(実施計画様式!$D$73)+1),ROW(INDIRECT("1:" &amp; COUNTIF(実施計画様式!$D$73:$D$472,"&lt;&gt;"))))),"")</f>
        <v>①食料品の物価高騰に対する特別加算</v>
      </c>
      <c r="C3" s="135" t="str" cm="1">
        <f t="array" aca="1" ref="C3" ca="1">IFERROR(INDEX(実施計画様式!$J$73:$J$472,SMALL(IF(実施計画様式!$D$73:$D$472&lt;&gt;"", ROW(実施計画様式!$D$73:$D$472)-ROW(実施計画様式!$D$73)+1),ROW(INDIRECT("1:" &amp; COUNTIF(実施計画様式!$D$73:$D$472,"&lt;&gt;"))))),"")</f>
        <v>食料品物価高騰支援金給付事業</v>
      </c>
      <c r="D3" s="135" t="str" cm="1">
        <f t="array" aca="1" ref="D3" ca="1">IFERROR(INDEX(実施計画様式!$AA$73:$AA$472,SMALL(IF(実施計画様式!$D$73:$D$472&lt;&gt;"", ROW(実施計画様式!$D$73:$D$472)-ROW(実施計画様式!$D$73)+1),ROW(INDIRECT("1:" &amp; COUNTIF(実施計画様式!$D$73:$D$472,"&lt;&gt;"))))),"")</f>
        <v>①食料品の物価高騰による負担を軽減するため、対象の市民に現金5千円を給付
②給付金及び事務費
③給付金額
　 対象者32万人×5千円
　 事務費315,174千円
　 事務費の内容　役務費（郵送料等）、業務委託料
④19歳以上の市民</v>
      </c>
      <c r="E3" s="135" t="str" cm="1">
        <f t="array" aca="1" ref="E3" ca="1">IFERROR(INDEX(実施計画様式!$AI$73:$AI$472,SMALL(IF(実施計画様式!$D$73:$D$472&lt;&gt;"", ROW(実施計画様式!$D$73:$D$472)-ROW(実施計画様式!$D$73)+1),ROW(INDIRECT("1:" &amp; COUNTIF(実施計画様式!$D$73:$D$472,"&lt;&gt;"))))),"")</f>
        <v>R8.4</v>
      </c>
      <c r="F3" s="135" t="str" cm="1">
        <f t="array" aca="1" ref="F3" ca="1">IFERROR(INDEX(実施計画様式!$AK$73:$AK$472,SMALL(IF(実施計画様式!$D$73:$D$472&lt;&gt;"", ROW(実施計画様式!$D$73:$D$472)-ROW(実施計画様式!$D$73)+1),ROW(INDIRECT("1:" &amp; COUNTIF(実施計画様式!$D$73:$D$472,"&lt;&gt;"))))),"")</f>
        <v>R8.10</v>
      </c>
      <c r="G3" s="33"/>
      <c r="J3" s="33"/>
    </row>
    <row r="4" spans="1:10" ht="198.9" customHeight="1">
      <c r="A4" s="135" t="str">
        <f>IF(B4="","",A3+1)</f>
        <v/>
      </c>
      <c r="B4" s="135"/>
      <c r="C4" s="135"/>
      <c r="D4" s="135"/>
      <c r="E4" s="135"/>
      <c r="F4" s="135"/>
    </row>
    <row r="5" spans="1:10" ht="198.9" customHeight="1">
      <c r="A5" s="135" t="str">
        <f t="shared" ref="A5:A68" si="0">IF(B5="","",A4+1)</f>
        <v/>
      </c>
      <c r="B5" s="135"/>
      <c r="C5" s="135"/>
      <c r="D5" s="135"/>
      <c r="E5" s="135"/>
      <c r="F5" s="135"/>
    </row>
    <row r="6" spans="1:10" ht="198.9" customHeight="1">
      <c r="A6" s="135" t="str">
        <f t="shared" si="0"/>
        <v/>
      </c>
      <c r="B6" s="135"/>
      <c r="C6" s="135"/>
      <c r="D6" s="135"/>
      <c r="E6" s="135"/>
      <c r="F6" s="135"/>
    </row>
    <row r="7" spans="1:10" ht="198.9" customHeight="1">
      <c r="A7" s="135" t="str">
        <f t="shared" si="0"/>
        <v/>
      </c>
      <c r="B7" s="135"/>
      <c r="C7" s="135"/>
      <c r="D7" s="135"/>
      <c r="E7" s="135"/>
      <c r="F7" s="135"/>
    </row>
    <row r="8" spans="1:10" ht="198.9" customHeight="1">
      <c r="A8" s="135" t="str">
        <f t="shared" si="0"/>
        <v/>
      </c>
      <c r="B8" s="135"/>
      <c r="C8" s="135"/>
      <c r="D8" s="135"/>
      <c r="E8" s="135"/>
      <c r="F8" s="135"/>
    </row>
    <row r="9" spans="1:10" ht="198.9" customHeight="1">
      <c r="A9" s="135" t="str">
        <f t="shared" si="0"/>
        <v/>
      </c>
      <c r="B9" s="135"/>
      <c r="C9" s="135"/>
      <c r="D9" s="135"/>
      <c r="E9" s="135"/>
      <c r="F9" s="135"/>
    </row>
    <row r="10" spans="1:10" ht="198.9" customHeight="1">
      <c r="A10" s="135" t="str">
        <f t="shared" si="0"/>
        <v/>
      </c>
      <c r="B10" s="135"/>
      <c r="C10" s="135"/>
      <c r="D10" s="135"/>
      <c r="E10" s="135"/>
      <c r="F10" s="135"/>
    </row>
    <row r="11" spans="1:10" ht="198.9" customHeight="1">
      <c r="A11" s="135" t="str">
        <f t="shared" si="0"/>
        <v/>
      </c>
      <c r="B11" s="135"/>
      <c r="C11" s="135"/>
      <c r="D11" s="135"/>
      <c r="E11" s="135"/>
      <c r="F11" s="135"/>
    </row>
    <row r="12" spans="1:10" ht="198.9" customHeight="1">
      <c r="A12" s="135" t="str">
        <f t="shared" si="0"/>
        <v/>
      </c>
      <c r="B12" s="135"/>
      <c r="C12" s="135"/>
      <c r="D12" s="135"/>
      <c r="E12" s="135"/>
      <c r="F12" s="135"/>
    </row>
    <row r="13" spans="1:10" ht="198.9" customHeight="1">
      <c r="A13" s="135" t="str">
        <f t="shared" si="0"/>
        <v/>
      </c>
      <c r="B13" s="135"/>
      <c r="C13" s="135"/>
      <c r="D13" s="135"/>
      <c r="E13" s="135"/>
      <c r="F13" s="135"/>
    </row>
    <row r="14" spans="1:10" ht="198.9" customHeight="1">
      <c r="A14" s="135" t="str">
        <f t="shared" si="0"/>
        <v/>
      </c>
      <c r="B14" s="135"/>
      <c r="C14" s="135"/>
      <c r="D14" s="135"/>
      <c r="E14" s="135"/>
      <c r="F14" s="135"/>
    </row>
    <row r="15" spans="1:10" ht="198.9" customHeight="1">
      <c r="A15" s="135" t="str">
        <f t="shared" si="0"/>
        <v/>
      </c>
      <c r="B15" s="135"/>
      <c r="C15" s="135"/>
      <c r="D15" s="135"/>
      <c r="E15" s="135"/>
      <c r="F15" s="135"/>
    </row>
    <row r="16" spans="1:10" ht="198.9" customHeight="1">
      <c r="A16" s="135" t="str">
        <f t="shared" si="0"/>
        <v/>
      </c>
      <c r="B16" s="135"/>
      <c r="C16" s="135"/>
      <c r="D16" s="135"/>
      <c r="E16" s="135"/>
      <c r="F16" s="135"/>
    </row>
    <row r="17" spans="1:6" ht="198.9" customHeight="1">
      <c r="A17" s="135" t="str">
        <f t="shared" si="0"/>
        <v/>
      </c>
      <c r="B17" s="135"/>
      <c r="C17" s="135"/>
      <c r="D17" s="135"/>
      <c r="E17" s="135"/>
      <c r="F17" s="135"/>
    </row>
    <row r="18" spans="1:6" ht="198.9" customHeight="1">
      <c r="A18" s="135" t="str">
        <f t="shared" si="0"/>
        <v/>
      </c>
      <c r="B18" s="135"/>
      <c r="C18" s="135"/>
      <c r="D18" s="135"/>
      <c r="E18" s="135"/>
      <c r="F18" s="135"/>
    </row>
    <row r="19" spans="1:6" ht="198.9" customHeight="1">
      <c r="A19" s="135" t="str">
        <f t="shared" si="0"/>
        <v/>
      </c>
      <c r="B19" s="135"/>
      <c r="C19" s="135"/>
      <c r="D19" s="135"/>
      <c r="E19" s="135"/>
      <c r="F19" s="135"/>
    </row>
    <row r="20" spans="1:6" ht="198.9" customHeight="1">
      <c r="A20" s="135" t="str">
        <f t="shared" si="0"/>
        <v/>
      </c>
      <c r="B20" s="135"/>
      <c r="C20" s="135"/>
      <c r="D20" s="135"/>
      <c r="E20" s="135"/>
      <c r="F20" s="135"/>
    </row>
    <row r="21" spans="1:6" ht="198.9" customHeight="1">
      <c r="A21" s="135" t="str">
        <f t="shared" si="0"/>
        <v/>
      </c>
      <c r="B21" s="135"/>
      <c r="C21" s="135"/>
      <c r="D21" s="135"/>
      <c r="E21" s="135"/>
      <c r="F21" s="135"/>
    </row>
    <row r="22" spans="1:6" ht="198.9" customHeight="1">
      <c r="A22" s="135" t="str">
        <f t="shared" si="0"/>
        <v/>
      </c>
      <c r="B22" s="135"/>
      <c r="C22" s="135"/>
      <c r="D22" s="135"/>
      <c r="E22" s="135"/>
      <c r="F22" s="135"/>
    </row>
    <row r="23" spans="1:6" ht="198.9" customHeight="1">
      <c r="A23" s="135" t="str">
        <f t="shared" si="0"/>
        <v/>
      </c>
      <c r="B23" s="135"/>
      <c r="C23" s="135"/>
      <c r="D23" s="135"/>
      <c r="E23" s="135"/>
      <c r="F23" s="135"/>
    </row>
    <row r="24" spans="1:6" ht="198.9" customHeight="1">
      <c r="A24" s="135" t="str">
        <f t="shared" si="0"/>
        <v/>
      </c>
      <c r="B24" s="135"/>
      <c r="C24" s="135"/>
      <c r="D24" s="135"/>
      <c r="E24" s="135"/>
      <c r="F24" s="135"/>
    </row>
    <row r="25" spans="1:6" ht="198.9" customHeight="1">
      <c r="A25" s="135" t="str">
        <f t="shared" si="0"/>
        <v/>
      </c>
      <c r="B25" s="135"/>
      <c r="C25" s="135"/>
      <c r="D25" s="135"/>
      <c r="E25" s="135"/>
      <c r="F25" s="135"/>
    </row>
    <row r="26" spans="1:6" ht="198.9" customHeight="1">
      <c r="A26" s="135" t="str">
        <f t="shared" si="0"/>
        <v/>
      </c>
      <c r="B26" s="135"/>
      <c r="C26" s="135"/>
      <c r="D26" s="135"/>
      <c r="E26" s="135"/>
      <c r="F26" s="135"/>
    </row>
    <row r="27" spans="1:6" ht="198.9" customHeight="1">
      <c r="A27" s="135" t="str">
        <f t="shared" si="0"/>
        <v/>
      </c>
      <c r="B27" s="135"/>
      <c r="C27" s="135"/>
      <c r="D27" s="135"/>
      <c r="E27" s="135"/>
      <c r="F27" s="135"/>
    </row>
    <row r="28" spans="1:6" ht="198.9" customHeight="1">
      <c r="A28" s="135" t="str">
        <f t="shared" si="0"/>
        <v/>
      </c>
      <c r="B28" s="135"/>
      <c r="C28" s="135"/>
      <c r="D28" s="135"/>
      <c r="E28" s="135"/>
      <c r="F28" s="135"/>
    </row>
    <row r="29" spans="1:6" ht="198.9" customHeight="1">
      <c r="A29" s="135" t="str">
        <f t="shared" si="0"/>
        <v/>
      </c>
      <c r="B29" s="135"/>
      <c r="C29" s="135"/>
      <c r="D29" s="135"/>
      <c r="E29" s="135"/>
      <c r="F29" s="135"/>
    </row>
    <row r="30" spans="1:6" ht="198.9" customHeight="1">
      <c r="A30" s="135" t="str">
        <f t="shared" si="0"/>
        <v/>
      </c>
      <c r="B30" s="135"/>
      <c r="C30" s="135"/>
      <c r="D30" s="135"/>
      <c r="E30" s="135"/>
      <c r="F30" s="135"/>
    </row>
    <row r="31" spans="1:6" ht="198.9" customHeight="1">
      <c r="A31" s="135" t="str">
        <f t="shared" si="0"/>
        <v/>
      </c>
      <c r="B31" s="135"/>
      <c r="C31" s="135"/>
      <c r="D31" s="135"/>
      <c r="E31" s="135"/>
      <c r="F31" s="135"/>
    </row>
    <row r="32" spans="1:6" ht="198.9" customHeight="1">
      <c r="A32" s="135" t="str">
        <f t="shared" si="0"/>
        <v/>
      </c>
      <c r="B32" s="135"/>
      <c r="C32" s="135"/>
      <c r="D32" s="135"/>
      <c r="E32" s="135"/>
      <c r="F32" s="135"/>
    </row>
    <row r="33" spans="1:6" ht="198.9" customHeight="1">
      <c r="A33" s="135" t="str">
        <f t="shared" si="0"/>
        <v/>
      </c>
      <c r="B33" s="135"/>
      <c r="C33" s="135"/>
      <c r="D33" s="135"/>
      <c r="E33" s="135"/>
      <c r="F33" s="135"/>
    </row>
    <row r="34" spans="1:6" ht="198.9" customHeight="1">
      <c r="A34" s="135" t="str">
        <f t="shared" si="0"/>
        <v/>
      </c>
      <c r="B34" s="135"/>
      <c r="C34" s="135"/>
      <c r="D34" s="135"/>
      <c r="E34" s="135"/>
      <c r="F34" s="135"/>
    </row>
    <row r="35" spans="1:6" ht="198.9" customHeight="1">
      <c r="A35" s="135" t="str">
        <f t="shared" si="0"/>
        <v/>
      </c>
      <c r="B35" s="135"/>
      <c r="C35" s="135"/>
      <c r="D35" s="135"/>
      <c r="E35" s="135"/>
      <c r="F35" s="135"/>
    </row>
    <row r="36" spans="1:6" ht="198.9" customHeight="1">
      <c r="A36" s="135" t="str">
        <f t="shared" si="0"/>
        <v/>
      </c>
      <c r="B36" s="135"/>
      <c r="C36" s="135"/>
      <c r="D36" s="135"/>
      <c r="E36" s="135"/>
      <c r="F36" s="135"/>
    </row>
    <row r="37" spans="1:6" ht="198.9" customHeight="1">
      <c r="A37" s="135" t="str">
        <f t="shared" si="0"/>
        <v/>
      </c>
      <c r="B37" s="135"/>
      <c r="C37" s="135"/>
      <c r="D37" s="135"/>
      <c r="E37" s="135"/>
      <c r="F37" s="135"/>
    </row>
    <row r="38" spans="1:6" ht="198.9" customHeight="1">
      <c r="A38" s="135" t="str">
        <f t="shared" si="0"/>
        <v/>
      </c>
      <c r="B38" s="135"/>
      <c r="C38" s="135"/>
      <c r="D38" s="135"/>
      <c r="E38" s="135"/>
      <c r="F38" s="135"/>
    </row>
    <row r="39" spans="1:6" ht="198.9" customHeight="1">
      <c r="A39" s="135" t="str">
        <f t="shared" si="0"/>
        <v/>
      </c>
      <c r="B39" s="135"/>
      <c r="C39" s="135"/>
      <c r="D39" s="135"/>
      <c r="E39" s="135"/>
      <c r="F39" s="135"/>
    </row>
    <row r="40" spans="1:6" ht="198.9" customHeight="1">
      <c r="A40" s="135" t="str">
        <f t="shared" si="0"/>
        <v/>
      </c>
      <c r="B40" s="135"/>
      <c r="C40" s="135"/>
      <c r="D40" s="135"/>
      <c r="E40" s="135"/>
      <c r="F40" s="135"/>
    </row>
    <row r="41" spans="1:6" ht="198.9" customHeight="1">
      <c r="A41" s="135" t="str">
        <f t="shared" si="0"/>
        <v/>
      </c>
      <c r="B41" s="135"/>
      <c r="C41" s="135"/>
      <c r="D41" s="135"/>
      <c r="E41" s="135"/>
      <c r="F41" s="135"/>
    </row>
    <row r="42" spans="1:6" ht="198.9" customHeight="1">
      <c r="A42" s="135" t="str">
        <f t="shared" si="0"/>
        <v/>
      </c>
      <c r="B42" s="135"/>
      <c r="C42" s="135"/>
      <c r="D42" s="135"/>
      <c r="E42" s="135"/>
      <c r="F42" s="135"/>
    </row>
    <row r="43" spans="1:6" ht="198.9" customHeight="1">
      <c r="A43" s="135" t="str">
        <f t="shared" si="0"/>
        <v/>
      </c>
      <c r="B43" s="135"/>
      <c r="C43" s="135"/>
      <c r="D43" s="135"/>
      <c r="E43" s="135"/>
      <c r="F43" s="135"/>
    </row>
    <row r="44" spans="1:6" ht="198.9" customHeight="1">
      <c r="A44" s="135" t="str">
        <f t="shared" si="0"/>
        <v/>
      </c>
      <c r="B44" s="135"/>
      <c r="C44" s="135"/>
      <c r="D44" s="135"/>
      <c r="E44" s="135"/>
      <c r="F44" s="135"/>
    </row>
    <row r="45" spans="1:6" ht="198.9" customHeight="1">
      <c r="A45" s="135" t="str">
        <f t="shared" si="0"/>
        <v/>
      </c>
      <c r="B45" s="135"/>
      <c r="C45" s="135"/>
      <c r="D45" s="135"/>
      <c r="E45" s="135"/>
      <c r="F45" s="135"/>
    </row>
    <row r="46" spans="1:6" ht="198.9" customHeight="1">
      <c r="A46" s="135" t="str">
        <f t="shared" si="0"/>
        <v/>
      </c>
      <c r="B46" s="135"/>
      <c r="C46" s="135"/>
      <c r="D46" s="135"/>
      <c r="E46" s="135"/>
      <c r="F46" s="135"/>
    </row>
    <row r="47" spans="1:6" ht="198.9" customHeight="1">
      <c r="A47" s="135" t="str">
        <f t="shared" si="0"/>
        <v/>
      </c>
      <c r="B47" s="135"/>
      <c r="C47" s="135"/>
      <c r="D47" s="135"/>
      <c r="E47" s="135"/>
      <c r="F47" s="135"/>
    </row>
    <row r="48" spans="1:6" ht="198.9" customHeight="1">
      <c r="A48" s="135" t="str">
        <f t="shared" si="0"/>
        <v/>
      </c>
      <c r="B48" s="135"/>
      <c r="C48" s="135"/>
      <c r="D48" s="135"/>
      <c r="E48" s="135"/>
      <c r="F48" s="135"/>
    </row>
    <row r="49" spans="1:6" ht="198.9" customHeight="1">
      <c r="A49" s="135" t="str">
        <f t="shared" si="0"/>
        <v/>
      </c>
      <c r="B49" s="135"/>
      <c r="C49" s="135"/>
      <c r="D49" s="135"/>
      <c r="E49" s="135"/>
      <c r="F49" s="135"/>
    </row>
    <row r="50" spans="1:6" ht="198.9" customHeight="1">
      <c r="A50" s="135" t="str">
        <f t="shared" si="0"/>
        <v/>
      </c>
      <c r="B50" s="135"/>
      <c r="C50" s="135"/>
      <c r="D50" s="135"/>
      <c r="E50" s="135"/>
      <c r="F50" s="135"/>
    </row>
    <row r="51" spans="1:6" ht="198.9" customHeight="1">
      <c r="A51" s="135" t="str">
        <f t="shared" si="0"/>
        <v/>
      </c>
      <c r="B51" s="135"/>
      <c r="C51" s="135"/>
      <c r="D51" s="135"/>
      <c r="E51" s="135"/>
      <c r="F51" s="135"/>
    </row>
    <row r="52" spans="1:6" ht="198.9" customHeight="1">
      <c r="A52" s="135" t="str">
        <f t="shared" si="0"/>
        <v/>
      </c>
      <c r="B52" s="135"/>
      <c r="C52" s="135"/>
      <c r="D52" s="135"/>
      <c r="E52" s="135"/>
      <c r="F52" s="135"/>
    </row>
    <row r="53" spans="1:6" ht="198.9" customHeight="1">
      <c r="A53" s="135" t="str">
        <f t="shared" si="0"/>
        <v/>
      </c>
      <c r="B53" s="135"/>
      <c r="C53" s="135"/>
      <c r="D53" s="135"/>
      <c r="E53" s="135"/>
      <c r="F53" s="135"/>
    </row>
    <row r="54" spans="1:6" ht="198.9" customHeight="1">
      <c r="A54" s="135" t="str">
        <f t="shared" si="0"/>
        <v/>
      </c>
      <c r="B54" s="135"/>
      <c r="C54" s="135"/>
      <c r="D54" s="135"/>
      <c r="E54" s="135"/>
      <c r="F54" s="135"/>
    </row>
    <row r="55" spans="1:6" ht="198.9" customHeight="1">
      <c r="A55" s="135" t="str">
        <f t="shared" si="0"/>
        <v/>
      </c>
      <c r="B55" s="135"/>
      <c r="C55" s="135"/>
      <c r="D55" s="135"/>
      <c r="E55" s="135"/>
      <c r="F55" s="135"/>
    </row>
    <row r="56" spans="1:6" ht="198.9" customHeight="1">
      <c r="A56" s="135" t="str">
        <f t="shared" si="0"/>
        <v/>
      </c>
      <c r="B56" s="135"/>
      <c r="C56" s="135"/>
      <c r="D56" s="135"/>
      <c r="E56" s="135"/>
      <c r="F56" s="135"/>
    </row>
    <row r="57" spans="1:6" ht="198.9" customHeight="1">
      <c r="A57" s="135" t="str">
        <f t="shared" si="0"/>
        <v/>
      </c>
      <c r="B57" s="135"/>
      <c r="C57" s="135"/>
      <c r="D57" s="135"/>
      <c r="E57" s="135"/>
      <c r="F57" s="135"/>
    </row>
    <row r="58" spans="1:6" ht="198.9" customHeight="1">
      <c r="A58" s="135" t="str">
        <f t="shared" si="0"/>
        <v/>
      </c>
      <c r="B58" s="135"/>
      <c r="C58" s="135"/>
      <c r="D58" s="135"/>
      <c r="E58" s="135"/>
      <c r="F58" s="135"/>
    </row>
    <row r="59" spans="1:6" ht="198.9" customHeight="1">
      <c r="A59" s="135" t="str">
        <f t="shared" si="0"/>
        <v/>
      </c>
      <c r="B59" s="135"/>
      <c r="C59" s="135"/>
      <c r="D59" s="135"/>
      <c r="E59" s="135"/>
      <c r="F59" s="135"/>
    </row>
    <row r="60" spans="1:6" ht="198.9" customHeight="1">
      <c r="A60" s="135" t="str">
        <f t="shared" si="0"/>
        <v/>
      </c>
      <c r="B60" s="135"/>
      <c r="C60" s="135"/>
      <c r="D60" s="135"/>
      <c r="E60" s="135"/>
      <c r="F60" s="135"/>
    </row>
    <row r="61" spans="1:6" ht="198.9" customHeight="1">
      <c r="A61" s="135" t="str">
        <f t="shared" si="0"/>
        <v/>
      </c>
      <c r="B61" s="135"/>
      <c r="C61" s="135"/>
      <c r="D61" s="135"/>
      <c r="E61" s="135"/>
      <c r="F61" s="135"/>
    </row>
    <row r="62" spans="1:6" ht="198.9" customHeight="1">
      <c r="A62" s="135" t="str">
        <f t="shared" si="0"/>
        <v/>
      </c>
      <c r="B62" s="135"/>
      <c r="C62" s="135"/>
      <c r="D62" s="135"/>
      <c r="E62" s="135"/>
      <c r="F62" s="135"/>
    </row>
    <row r="63" spans="1:6" ht="198.9" customHeight="1">
      <c r="A63" s="135" t="str">
        <f t="shared" si="0"/>
        <v/>
      </c>
      <c r="B63" s="135"/>
      <c r="C63" s="135"/>
      <c r="D63" s="135"/>
      <c r="E63" s="135"/>
      <c r="F63" s="135"/>
    </row>
    <row r="64" spans="1:6" ht="198.9" customHeight="1">
      <c r="A64" s="135" t="str">
        <f t="shared" si="0"/>
        <v/>
      </c>
      <c r="B64" s="135"/>
      <c r="C64" s="135"/>
      <c r="D64" s="135"/>
      <c r="E64" s="135"/>
      <c r="F64" s="135"/>
    </row>
    <row r="65" spans="1:6" ht="198.9" customHeight="1">
      <c r="A65" s="135" t="str">
        <f t="shared" si="0"/>
        <v/>
      </c>
      <c r="B65" s="135"/>
      <c r="C65" s="135"/>
      <c r="D65" s="135"/>
      <c r="E65" s="135"/>
      <c r="F65" s="135"/>
    </row>
    <row r="66" spans="1:6" ht="198.9" customHeight="1">
      <c r="A66" s="135" t="str">
        <f t="shared" si="0"/>
        <v/>
      </c>
      <c r="B66" s="135"/>
      <c r="C66" s="135"/>
      <c r="D66" s="135"/>
      <c r="E66" s="135"/>
      <c r="F66" s="135"/>
    </row>
    <row r="67" spans="1:6" ht="198.9" customHeight="1">
      <c r="A67" s="135" t="str">
        <f t="shared" si="0"/>
        <v/>
      </c>
      <c r="B67" s="135"/>
      <c r="C67" s="135"/>
      <c r="D67" s="135"/>
      <c r="E67" s="135"/>
      <c r="F67" s="135"/>
    </row>
    <row r="68" spans="1:6" ht="198.9" customHeight="1">
      <c r="A68" s="135" t="str">
        <f t="shared" si="0"/>
        <v/>
      </c>
      <c r="B68" s="135"/>
      <c r="C68" s="135"/>
      <c r="D68" s="135"/>
      <c r="E68" s="135"/>
      <c r="F68" s="135"/>
    </row>
    <row r="69" spans="1:6" ht="198.9" customHeight="1">
      <c r="A69" s="135" t="str">
        <f t="shared" ref="A69:A132" si="1">IF(B69="","",A68+1)</f>
        <v/>
      </c>
      <c r="B69" s="135"/>
      <c r="C69" s="135"/>
      <c r="D69" s="135"/>
      <c r="E69" s="135"/>
      <c r="F69" s="135"/>
    </row>
    <row r="70" spans="1:6" ht="198.9" customHeight="1">
      <c r="A70" s="135" t="str">
        <f t="shared" si="1"/>
        <v/>
      </c>
      <c r="B70" s="135"/>
      <c r="C70" s="135"/>
      <c r="D70" s="135"/>
      <c r="E70" s="135"/>
      <c r="F70" s="135"/>
    </row>
    <row r="71" spans="1:6" ht="198.9" customHeight="1">
      <c r="A71" s="135" t="str">
        <f t="shared" si="1"/>
        <v/>
      </c>
      <c r="B71" s="135"/>
      <c r="C71" s="135"/>
      <c r="D71" s="135"/>
      <c r="E71" s="135"/>
      <c r="F71" s="135"/>
    </row>
    <row r="72" spans="1:6" ht="198.9" customHeight="1">
      <c r="A72" s="135" t="str">
        <f t="shared" si="1"/>
        <v/>
      </c>
      <c r="B72" s="135"/>
      <c r="C72" s="135"/>
      <c r="D72" s="135"/>
      <c r="E72" s="135"/>
      <c r="F72" s="135"/>
    </row>
    <row r="73" spans="1:6" ht="198.9" customHeight="1">
      <c r="A73" s="135" t="str">
        <f t="shared" si="1"/>
        <v/>
      </c>
      <c r="B73" s="135"/>
      <c r="C73" s="135"/>
      <c r="D73" s="135"/>
      <c r="E73" s="135"/>
      <c r="F73" s="135"/>
    </row>
    <row r="74" spans="1:6" ht="198.9" customHeight="1">
      <c r="A74" s="135" t="str">
        <f t="shared" si="1"/>
        <v/>
      </c>
      <c r="B74" s="135"/>
      <c r="C74" s="135"/>
      <c r="D74" s="135"/>
      <c r="E74" s="135"/>
      <c r="F74" s="135"/>
    </row>
    <row r="75" spans="1:6" ht="198.9" customHeight="1">
      <c r="A75" s="135" t="str">
        <f t="shared" si="1"/>
        <v/>
      </c>
      <c r="B75" s="135"/>
      <c r="C75" s="135"/>
      <c r="D75" s="135"/>
      <c r="E75" s="135"/>
      <c r="F75" s="135"/>
    </row>
    <row r="76" spans="1:6" ht="198.9" customHeight="1">
      <c r="A76" s="135" t="str">
        <f t="shared" si="1"/>
        <v/>
      </c>
      <c r="B76" s="135"/>
      <c r="C76" s="135"/>
      <c r="D76" s="135"/>
      <c r="E76" s="135"/>
      <c r="F76" s="135"/>
    </row>
    <row r="77" spans="1:6" ht="198.9" customHeight="1">
      <c r="A77" s="135" t="str">
        <f t="shared" si="1"/>
        <v/>
      </c>
      <c r="B77" s="135"/>
      <c r="C77" s="135"/>
      <c r="D77" s="135"/>
      <c r="E77" s="135"/>
      <c r="F77" s="135"/>
    </row>
    <row r="78" spans="1:6" ht="198.9" customHeight="1">
      <c r="A78" s="135" t="str">
        <f t="shared" si="1"/>
        <v/>
      </c>
      <c r="B78" s="135"/>
      <c r="C78" s="135"/>
      <c r="D78" s="135"/>
      <c r="E78" s="135"/>
      <c r="F78" s="135"/>
    </row>
    <row r="79" spans="1:6" ht="198.9" customHeight="1">
      <c r="A79" s="135" t="str">
        <f t="shared" si="1"/>
        <v/>
      </c>
      <c r="B79" s="135"/>
      <c r="C79" s="135"/>
      <c r="D79" s="135"/>
      <c r="E79" s="135"/>
      <c r="F79" s="135"/>
    </row>
    <row r="80" spans="1:6" ht="198.9" customHeight="1">
      <c r="A80" s="135" t="str">
        <f t="shared" si="1"/>
        <v/>
      </c>
      <c r="B80" s="135"/>
      <c r="C80" s="135"/>
      <c r="D80" s="135"/>
      <c r="E80" s="135"/>
      <c r="F80" s="135"/>
    </row>
    <row r="81" spans="1:6" ht="198.9" customHeight="1">
      <c r="A81" s="135" t="str">
        <f t="shared" si="1"/>
        <v/>
      </c>
      <c r="B81" s="135"/>
      <c r="C81" s="135"/>
      <c r="D81" s="135"/>
      <c r="E81" s="135"/>
      <c r="F81" s="135"/>
    </row>
    <row r="82" spans="1:6" ht="198.9" customHeight="1">
      <c r="A82" s="135" t="str">
        <f t="shared" si="1"/>
        <v/>
      </c>
      <c r="B82" s="135"/>
      <c r="C82" s="135"/>
      <c r="D82" s="135"/>
      <c r="E82" s="135"/>
      <c r="F82" s="135"/>
    </row>
    <row r="83" spans="1:6" ht="198.9" customHeight="1">
      <c r="A83" s="135" t="str">
        <f t="shared" si="1"/>
        <v/>
      </c>
      <c r="B83" s="135"/>
      <c r="C83" s="135"/>
      <c r="D83" s="135"/>
      <c r="E83" s="135"/>
      <c r="F83" s="135"/>
    </row>
    <row r="84" spans="1:6" ht="198.9" customHeight="1">
      <c r="A84" s="135" t="str">
        <f t="shared" si="1"/>
        <v/>
      </c>
      <c r="B84" s="135"/>
      <c r="C84" s="135"/>
      <c r="D84" s="135"/>
      <c r="E84" s="135"/>
      <c r="F84" s="135"/>
    </row>
    <row r="85" spans="1:6" ht="198.9" customHeight="1">
      <c r="A85" s="135" t="str">
        <f t="shared" si="1"/>
        <v/>
      </c>
      <c r="B85" s="135"/>
      <c r="C85" s="135"/>
      <c r="D85" s="135"/>
      <c r="E85" s="135"/>
      <c r="F85" s="135"/>
    </row>
    <row r="86" spans="1:6" ht="198.9" customHeight="1">
      <c r="A86" s="135" t="str">
        <f t="shared" si="1"/>
        <v/>
      </c>
      <c r="B86" s="135"/>
      <c r="C86" s="135"/>
      <c r="D86" s="135"/>
      <c r="E86" s="135"/>
      <c r="F86" s="135"/>
    </row>
    <row r="87" spans="1:6" ht="198.9" customHeight="1">
      <c r="A87" s="135" t="str">
        <f t="shared" si="1"/>
        <v/>
      </c>
      <c r="B87" s="135"/>
      <c r="C87" s="135"/>
      <c r="D87" s="135"/>
      <c r="E87" s="135"/>
      <c r="F87" s="135"/>
    </row>
    <row r="88" spans="1:6" ht="198.9" customHeight="1">
      <c r="A88" s="135" t="str">
        <f t="shared" si="1"/>
        <v/>
      </c>
      <c r="B88" s="135"/>
      <c r="C88" s="135"/>
      <c r="D88" s="135"/>
      <c r="E88" s="135"/>
      <c r="F88" s="135"/>
    </row>
    <row r="89" spans="1:6" ht="198.9" customHeight="1">
      <c r="A89" s="135" t="str">
        <f t="shared" si="1"/>
        <v/>
      </c>
      <c r="B89" s="135"/>
      <c r="C89" s="135"/>
      <c r="D89" s="135"/>
      <c r="E89" s="135"/>
      <c r="F89" s="135"/>
    </row>
    <row r="90" spans="1:6" ht="198.9" customHeight="1">
      <c r="A90" s="135" t="str">
        <f t="shared" si="1"/>
        <v/>
      </c>
      <c r="B90" s="135"/>
      <c r="C90" s="135"/>
      <c r="D90" s="135"/>
      <c r="E90" s="135"/>
      <c r="F90" s="135"/>
    </row>
    <row r="91" spans="1:6" ht="198.9" customHeight="1">
      <c r="A91" s="135" t="str">
        <f t="shared" si="1"/>
        <v/>
      </c>
      <c r="B91" s="135"/>
      <c r="C91" s="135"/>
      <c r="D91" s="135"/>
      <c r="E91" s="135"/>
      <c r="F91" s="135"/>
    </row>
    <row r="92" spans="1:6" ht="198.9" customHeight="1">
      <c r="A92" s="135" t="str">
        <f t="shared" si="1"/>
        <v/>
      </c>
      <c r="B92" s="135"/>
      <c r="C92" s="135"/>
      <c r="D92" s="135"/>
      <c r="E92" s="135"/>
      <c r="F92" s="135"/>
    </row>
    <row r="93" spans="1:6" ht="198.9" customHeight="1">
      <c r="A93" s="135" t="str">
        <f t="shared" si="1"/>
        <v/>
      </c>
      <c r="B93" s="135"/>
      <c r="C93" s="135"/>
      <c r="D93" s="135"/>
      <c r="E93" s="135"/>
      <c r="F93" s="135"/>
    </row>
    <row r="94" spans="1:6" ht="198.9" customHeight="1">
      <c r="A94" s="135" t="str">
        <f t="shared" si="1"/>
        <v/>
      </c>
      <c r="B94" s="135"/>
      <c r="C94" s="135"/>
      <c r="D94" s="135"/>
      <c r="E94" s="135"/>
      <c r="F94" s="135"/>
    </row>
    <row r="95" spans="1:6" ht="198.9" customHeight="1">
      <c r="A95" s="135" t="str">
        <f t="shared" si="1"/>
        <v/>
      </c>
      <c r="B95" s="135"/>
      <c r="C95" s="135"/>
      <c r="D95" s="135"/>
      <c r="E95" s="135"/>
      <c r="F95" s="135"/>
    </row>
    <row r="96" spans="1:6" ht="198.9" customHeight="1">
      <c r="A96" s="135" t="str">
        <f t="shared" si="1"/>
        <v/>
      </c>
      <c r="B96" s="135"/>
      <c r="C96" s="135"/>
      <c r="D96" s="135"/>
      <c r="E96" s="135"/>
      <c r="F96" s="135"/>
    </row>
    <row r="97" spans="1:6" ht="198.9" customHeight="1">
      <c r="A97" s="135" t="str">
        <f t="shared" si="1"/>
        <v/>
      </c>
      <c r="B97" s="135"/>
      <c r="C97" s="135"/>
      <c r="D97" s="135"/>
      <c r="E97" s="135"/>
      <c r="F97" s="135"/>
    </row>
    <row r="98" spans="1:6" ht="198.9" customHeight="1">
      <c r="A98" s="135" t="str">
        <f t="shared" si="1"/>
        <v/>
      </c>
      <c r="B98" s="135"/>
      <c r="C98" s="135"/>
      <c r="D98" s="135"/>
      <c r="E98" s="135"/>
      <c r="F98" s="135"/>
    </row>
    <row r="99" spans="1:6" ht="198.9" customHeight="1">
      <c r="A99" s="135" t="str">
        <f t="shared" si="1"/>
        <v/>
      </c>
      <c r="B99" s="135"/>
      <c r="C99" s="135"/>
      <c r="D99" s="135"/>
      <c r="E99" s="135"/>
      <c r="F99" s="135"/>
    </row>
    <row r="100" spans="1:6" ht="198.9" customHeight="1">
      <c r="A100" s="135" t="str">
        <f t="shared" si="1"/>
        <v/>
      </c>
      <c r="B100" s="135"/>
      <c r="C100" s="135"/>
      <c r="D100" s="135"/>
      <c r="E100" s="135"/>
      <c r="F100" s="135"/>
    </row>
    <row r="101" spans="1:6" ht="198.9" customHeight="1">
      <c r="A101" s="135" t="str">
        <f t="shared" si="1"/>
        <v/>
      </c>
      <c r="B101" s="135"/>
      <c r="C101" s="135"/>
      <c r="D101" s="135"/>
      <c r="E101" s="135"/>
      <c r="F101" s="135"/>
    </row>
    <row r="102" spans="1:6" ht="198.9" customHeight="1">
      <c r="A102" s="135" t="str">
        <f t="shared" si="1"/>
        <v/>
      </c>
      <c r="B102" s="135"/>
      <c r="C102" s="135"/>
      <c r="D102" s="135"/>
      <c r="E102" s="135"/>
      <c r="F102" s="135"/>
    </row>
    <row r="103" spans="1:6" ht="198.9" customHeight="1">
      <c r="A103" s="135" t="str">
        <f t="shared" si="1"/>
        <v/>
      </c>
      <c r="B103" s="135"/>
      <c r="C103" s="135"/>
      <c r="D103" s="135"/>
      <c r="E103" s="135"/>
      <c r="F103" s="135"/>
    </row>
    <row r="104" spans="1:6" ht="198.9" customHeight="1">
      <c r="A104" s="135" t="str">
        <f t="shared" si="1"/>
        <v/>
      </c>
      <c r="B104" s="135"/>
      <c r="C104" s="135"/>
      <c r="D104" s="135"/>
      <c r="E104" s="135"/>
      <c r="F104" s="135"/>
    </row>
    <row r="105" spans="1:6" ht="198.9" customHeight="1">
      <c r="A105" s="135" t="str">
        <f t="shared" si="1"/>
        <v/>
      </c>
      <c r="B105" s="135"/>
      <c r="C105" s="135"/>
      <c r="D105" s="135"/>
      <c r="E105" s="135"/>
      <c r="F105" s="135"/>
    </row>
    <row r="106" spans="1:6" ht="198.9" customHeight="1">
      <c r="A106" s="135" t="str">
        <f t="shared" si="1"/>
        <v/>
      </c>
      <c r="B106" s="135"/>
      <c r="C106" s="135"/>
      <c r="D106" s="135"/>
      <c r="E106" s="135"/>
      <c r="F106" s="135"/>
    </row>
    <row r="107" spans="1:6" ht="198.9" customHeight="1">
      <c r="A107" s="135" t="str">
        <f t="shared" si="1"/>
        <v/>
      </c>
      <c r="B107" s="135"/>
      <c r="C107" s="135"/>
      <c r="D107" s="135"/>
      <c r="E107" s="135"/>
      <c r="F107" s="135"/>
    </row>
    <row r="108" spans="1:6" ht="198.9" customHeight="1">
      <c r="A108" s="135" t="str">
        <f t="shared" si="1"/>
        <v/>
      </c>
      <c r="B108" s="135"/>
      <c r="C108" s="135"/>
      <c r="D108" s="135"/>
      <c r="E108" s="135"/>
      <c r="F108" s="135"/>
    </row>
    <row r="109" spans="1:6" ht="198.9" customHeight="1">
      <c r="A109" s="135" t="str">
        <f t="shared" si="1"/>
        <v/>
      </c>
      <c r="B109" s="135"/>
      <c r="C109" s="135"/>
      <c r="D109" s="135"/>
      <c r="E109" s="135"/>
      <c r="F109" s="135"/>
    </row>
    <row r="110" spans="1:6" ht="198.9" customHeight="1">
      <c r="A110" s="135" t="str">
        <f t="shared" si="1"/>
        <v/>
      </c>
      <c r="B110" s="135"/>
      <c r="C110" s="135"/>
      <c r="D110" s="135"/>
      <c r="E110" s="135"/>
      <c r="F110" s="135"/>
    </row>
    <row r="111" spans="1:6" ht="198.9" customHeight="1">
      <c r="A111" s="135" t="str">
        <f t="shared" si="1"/>
        <v/>
      </c>
      <c r="B111" s="135"/>
      <c r="C111" s="135"/>
      <c r="D111" s="135"/>
      <c r="E111" s="135"/>
      <c r="F111" s="135"/>
    </row>
    <row r="112" spans="1:6" ht="198.9" customHeight="1">
      <c r="A112" s="135" t="str">
        <f t="shared" si="1"/>
        <v/>
      </c>
      <c r="B112" s="135"/>
      <c r="C112" s="135"/>
      <c r="D112" s="135"/>
      <c r="E112" s="135"/>
      <c r="F112" s="135"/>
    </row>
    <row r="113" spans="1:6" ht="198.9" customHeight="1">
      <c r="A113" s="135" t="str">
        <f t="shared" si="1"/>
        <v/>
      </c>
      <c r="B113" s="135"/>
      <c r="C113" s="135"/>
      <c r="D113" s="135"/>
      <c r="E113" s="135"/>
      <c r="F113" s="135"/>
    </row>
    <row r="114" spans="1:6" ht="198.9" customHeight="1">
      <c r="A114" s="135" t="str">
        <f t="shared" si="1"/>
        <v/>
      </c>
      <c r="B114" s="135"/>
      <c r="C114" s="135"/>
      <c r="D114" s="135"/>
      <c r="E114" s="135"/>
      <c r="F114" s="135"/>
    </row>
    <row r="115" spans="1:6" ht="198.9" customHeight="1">
      <c r="A115" s="135" t="str">
        <f t="shared" si="1"/>
        <v/>
      </c>
      <c r="B115" s="135"/>
      <c r="C115" s="135"/>
      <c r="D115" s="135"/>
      <c r="E115" s="135"/>
      <c r="F115" s="135"/>
    </row>
    <row r="116" spans="1:6" ht="198.9" customHeight="1">
      <c r="A116" s="135" t="str">
        <f t="shared" si="1"/>
        <v/>
      </c>
      <c r="B116" s="135"/>
      <c r="C116" s="135"/>
      <c r="D116" s="135"/>
      <c r="E116" s="135"/>
      <c r="F116" s="135"/>
    </row>
    <row r="117" spans="1:6" ht="198.9" customHeight="1">
      <c r="A117" s="135" t="str">
        <f t="shared" si="1"/>
        <v/>
      </c>
      <c r="B117" s="135"/>
      <c r="C117" s="135"/>
      <c r="D117" s="135"/>
      <c r="E117" s="135"/>
      <c r="F117" s="135"/>
    </row>
    <row r="118" spans="1:6" ht="198.9" customHeight="1">
      <c r="A118" s="135" t="str">
        <f t="shared" si="1"/>
        <v/>
      </c>
      <c r="B118" s="135"/>
      <c r="C118" s="135"/>
      <c r="D118" s="135"/>
      <c r="E118" s="135"/>
      <c r="F118" s="135"/>
    </row>
    <row r="119" spans="1:6" ht="198.9" customHeight="1">
      <c r="A119" s="135" t="str">
        <f t="shared" si="1"/>
        <v/>
      </c>
      <c r="B119" s="135"/>
      <c r="C119" s="135"/>
      <c r="D119" s="135"/>
      <c r="E119" s="135"/>
      <c r="F119" s="135"/>
    </row>
    <row r="120" spans="1:6" ht="198.9" customHeight="1">
      <c r="A120" s="135" t="str">
        <f t="shared" si="1"/>
        <v/>
      </c>
      <c r="B120" s="135"/>
      <c r="C120" s="135"/>
      <c r="D120" s="135"/>
      <c r="E120" s="135"/>
      <c r="F120" s="135"/>
    </row>
    <row r="121" spans="1:6" ht="198.9" customHeight="1">
      <c r="A121" s="135" t="str">
        <f t="shared" si="1"/>
        <v/>
      </c>
      <c r="B121" s="135"/>
      <c r="C121" s="135"/>
      <c r="D121" s="135"/>
      <c r="E121" s="135"/>
      <c r="F121" s="135"/>
    </row>
    <row r="122" spans="1:6" ht="198.9" customHeight="1">
      <c r="A122" s="135" t="str">
        <f t="shared" si="1"/>
        <v/>
      </c>
      <c r="B122" s="135"/>
      <c r="C122" s="135"/>
      <c r="D122" s="135"/>
      <c r="E122" s="135"/>
      <c r="F122" s="135"/>
    </row>
    <row r="123" spans="1:6" ht="198.9" customHeight="1">
      <c r="A123" s="135" t="str">
        <f t="shared" si="1"/>
        <v/>
      </c>
      <c r="B123" s="135"/>
      <c r="C123" s="135"/>
      <c r="D123" s="135"/>
      <c r="E123" s="135"/>
      <c r="F123" s="135"/>
    </row>
    <row r="124" spans="1:6" ht="198.9" customHeight="1">
      <c r="A124" s="135" t="str">
        <f t="shared" si="1"/>
        <v/>
      </c>
      <c r="B124" s="135"/>
      <c r="C124" s="135"/>
      <c r="D124" s="135"/>
      <c r="E124" s="135"/>
      <c r="F124" s="135"/>
    </row>
    <row r="125" spans="1:6" ht="198.9" customHeight="1">
      <c r="A125" s="135" t="str">
        <f t="shared" si="1"/>
        <v/>
      </c>
      <c r="B125" s="135"/>
      <c r="C125" s="135"/>
      <c r="D125" s="135"/>
      <c r="E125" s="135"/>
      <c r="F125" s="135"/>
    </row>
    <row r="126" spans="1:6" ht="198.9" customHeight="1">
      <c r="A126" s="135" t="str">
        <f t="shared" si="1"/>
        <v/>
      </c>
      <c r="B126" s="135"/>
      <c r="C126" s="135"/>
      <c r="D126" s="135"/>
      <c r="E126" s="135"/>
      <c r="F126" s="135"/>
    </row>
    <row r="127" spans="1:6" ht="198.9" customHeight="1">
      <c r="A127" s="135" t="str">
        <f t="shared" si="1"/>
        <v/>
      </c>
      <c r="B127" s="135"/>
      <c r="C127" s="135"/>
      <c r="D127" s="135"/>
      <c r="E127" s="135"/>
      <c r="F127" s="135"/>
    </row>
    <row r="128" spans="1:6" ht="198.9" customHeight="1">
      <c r="A128" s="135" t="str">
        <f t="shared" si="1"/>
        <v/>
      </c>
      <c r="B128" s="135"/>
      <c r="C128" s="135"/>
      <c r="D128" s="135"/>
      <c r="E128" s="135"/>
      <c r="F128" s="135"/>
    </row>
    <row r="129" spans="1:6" ht="198.9" customHeight="1">
      <c r="A129" s="135" t="str">
        <f t="shared" si="1"/>
        <v/>
      </c>
      <c r="B129" s="135"/>
      <c r="C129" s="135"/>
      <c r="D129" s="135"/>
      <c r="E129" s="135"/>
      <c r="F129" s="135"/>
    </row>
    <row r="130" spans="1:6" ht="198.9" customHeight="1">
      <c r="A130" s="135" t="str">
        <f t="shared" si="1"/>
        <v/>
      </c>
      <c r="B130" s="135"/>
      <c r="C130" s="135"/>
      <c r="D130" s="135"/>
      <c r="E130" s="135"/>
      <c r="F130" s="135"/>
    </row>
    <row r="131" spans="1:6" ht="198.9" customHeight="1">
      <c r="A131" s="135" t="str">
        <f t="shared" si="1"/>
        <v/>
      </c>
      <c r="B131" s="135"/>
      <c r="C131" s="135"/>
      <c r="D131" s="135"/>
      <c r="E131" s="135"/>
      <c r="F131" s="135"/>
    </row>
    <row r="132" spans="1:6" ht="198.9" customHeight="1">
      <c r="A132" s="135" t="str">
        <f t="shared" si="1"/>
        <v/>
      </c>
      <c r="B132" s="135"/>
      <c r="C132" s="135"/>
      <c r="D132" s="135"/>
      <c r="E132" s="135"/>
      <c r="F132" s="135"/>
    </row>
    <row r="133" spans="1:6" ht="198.9" customHeight="1">
      <c r="A133" s="135" t="str">
        <f t="shared" ref="A133:A196" si="2">IF(B133="","",A132+1)</f>
        <v/>
      </c>
      <c r="B133" s="135"/>
      <c r="C133" s="135"/>
      <c r="D133" s="135"/>
      <c r="E133" s="135"/>
      <c r="F133" s="135"/>
    </row>
    <row r="134" spans="1:6" ht="198.9" customHeight="1">
      <c r="A134" s="135" t="str">
        <f t="shared" si="2"/>
        <v/>
      </c>
      <c r="B134" s="135"/>
      <c r="C134" s="135"/>
      <c r="D134" s="135"/>
      <c r="E134" s="135"/>
      <c r="F134" s="135"/>
    </row>
    <row r="135" spans="1:6" ht="198.9" customHeight="1">
      <c r="A135" s="135" t="str">
        <f t="shared" si="2"/>
        <v/>
      </c>
      <c r="B135" s="135"/>
      <c r="C135" s="135"/>
      <c r="D135" s="135"/>
      <c r="E135" s="135"/>
      <c r="F135" s="135"/>
    </row>
    <row r="136" spans="1:6" ht="198.9" customHeight="1">
      <c r="A136" s="135" t="str">
        <f t="shared" si="2"/>
        <v/>
      </c>
      <c r="B136" s="135"/>
      <c r="C136" s="135"/>
      <c r="D136" s="135"/>
      <c r="E136" s="135"/>
      <c r="F136" s="135"/>
    </row>
    <row r="137" spans="1:6" ht="198.9" customHeight="1">
      <c r="A137" s="135" t="str">
        <f t="shared" si="2"/>
        <v/>
      </c>
      <c r="B137" s="135"/>
      <c r="C137" s="135"/>
      <c r="D137" s="135"/>
      <c r="E137" s="135"/>
      <c r="F137" s="135"/>
    </row>
    <row r="138" spans="1:6" ht="198.9" customHeight="1">
      <c r="A138" s="135" t="str">
        <f t="shared" si="2"/>
        <v/>
      </c>
      <c r="B138" s="135"/>
      <c r="C138" s="135"/>
      <c r="D138" s="135"/>
      <c r="E138" s="135"/>
      <c r="F138" s="135"/>
    </row>
    <row r="139" spans="1:6" ht="198.9" customHeight="1">
      <c r="A139" s="135" t="str">
        <f t="shared" si="2"/>
        <v/>
      </c>
      <c r="B139" s="135"/>
      <c r="C139" s="135"/>
      <c r="D139" s="135"/>
      <c r="E139" s="135"/>
      <c r="F139" s="135"/>
    </row>
    <row r="140" spans="1:6" ht="198.9" customHeight="1">
      <c r="A140" s="135" t="str">
        <f t="shared" si="2"/>
        <v/>
      </c>
      <c r="B140" s="135"/>
      <c r="C140" s="135"/>
      <c r="D140" s="135"/>
      <c r="E140" s="135"/>
      <c r="F140" s="135"/>
    </row>
    <row r="141" spans="1:6" ht="198.9" customHeight="1">
      <c r="A141" s="135" t="str">
        <f t="shared" si="2"/>
        <v/>
      </c>
      <c r="B141" s="135"/>
      <c r="C141" s="135"/>
      <c r="D141" s="135"/>
      <c r="E141" s="135"/>
      <c r="F141" s="135"/>
    </row>
    <row r="142" spans="1:6" ht="198.9" customHeight="1">
      <c r="A142" s="135" t="str">
        <f t="shared" si="2"/>
        <v/>
      </c>
      <c r="B142" s="135"/>
      <c r="C142" s="135"/>
      <c r="D142" s="135"/>
      <c r="E142" s="135"/>
      <c r="F142" s="135"/>
    </row>
    <row r="143" spans="1:6" ht="198.9" customHeight="1">
      <c r="A143" s="135" t="str">
        <f t="shared" si="2"/>
        <v/>
      </c>
      <c r="B143" s="135"/>
      <c r="C143" s="135"/>
      <c r="D143" s="135"/>
      <c r="E143" s="135"/>
      <c r="F143" s="135"/>
    </row>
    <row r="144" spans="1:6" ht="198.9" customHeight="1">
      <c r="A144" s="135" t="str">
        <f t="shared" si="2"/>
        <v/>
      </c>
      <c r="B144" s="135"/>
      <c r="C144" s="135"/>
      <c r="D144" s="135"/>
      <c r="E144" s="135"/>
      <c r="F144" s="135"/>
    </row>
    <row r="145" spans="1:6" ht="198.9" customHeight="1">
      <c r="A145" s="135" t="str">
        <f t="shared" si="2"/>
        <v/>
      </c>
      <c r="B145" s="135"/>
      <c r="C145" s="135"/>
      <c r="D145" s="135"/>
      <c r="E145" s="135"/>
      <c r="F145" s="135"/>
    </row>
    <row r="146" spans="1:6" ht="198.9" customHeight="1">
      <c r="A146" s="135" t="str">
        <f t="shared" si="2"/>
        <v/>
      </c>
      <c r="B146" s="135"/>
      <c r="C146" s="135"/>
      <c r="D146" s="135"/>
      <c r="E146" s="135"/>
      <c r="F146" s="135"/>
    </row>
    <row r="147" spans="1:6" ht="198.9" customHeight="1">
      <c r="A147" s="135" t="str">
        <f t="shared" si="2"/>
        <v/>
      </c>
      <c r="B147" s="135"/>
      <c r="C147" s="135"/>
      <c r="D147" s="135"/>
      <c r="E147" s="135"/>
      <c r="F147" s="135"/>
    </row>
    <row r="148" spans="1:6" ht="198.9" customHeight="1">
      <c r="A148" s="135" t="str">
        <f t="shared" si="2"/>
        <v/>
      </c>
      <c r="B148" s="135"/>
      <c r="C148" s="135"/>
      <c r="D148" s="135"/>
      <c r="E148" s="135"/>
      <c r="F148" s="135"/>
    </row>
    <row r="149" spans="1:6" ht="198.9" customHeight="1">
      <c r="A149" s="135" t="str">
        <f t="shared" si="2"/>
        <v/>
      </c>
      <c r="B149" s="135"/>
      <c r="C149" s="135"/>
      <c r="D149" s="135"/>
      <c r="E149" s="135"/>
      <c r="F149" s="135"/>
    </row>
    <row r="150" spans="1:6" ht="198.9" customHeight="1">
      <c r="A150" s="135" t="str">
        <f t="shared" si="2"/>
        <v/>
      </c>
      <c r="B150" s="135"/>
      <c r="C150" s="135"/>
      <c r="D150" s="135"/>
      <c r="E150" s="135"/>
      <c r="F150" s="135"/>
    </row>
    <row r="151" spans="1:6" ht="198.9" customHeight="1">
      <c r="A151" s="135" t="str">
        <f t="shared" si="2"/>
        <v/>
      </c>
      <c r="B151" s="135"/>
      <c r="C151" s="135"/>
      <c r="D151" s="135"/>
      <c r="E151" s="135"/>
      <c r="F151" s="135"/>
    </row>
    <row r="152" spans="1:6" ht="198.9" customHeight="1">
      <c r="A152" s="135" t="str">
        <f t="shared" si="2"/>
        <v/>
      </c>
      <c r="B152" s="135"/>
      <c r="C152" s="135"/>
      <c r="D152" s="135"/>
      <c r="E152" s="135"/>
      <c r="F152" s="135"/>
    </row>
    <row r="153" spans="1:6" ht="198.9" customHeight="1">
      <c r="A153" s="135" t="str">
        <f t="shared" si="2"/>
        <v/>
      </c>
      <c r="B153" s="135"/>
      <c r="C153" s="135"/>
      <c r="D153" s="135"/>
      <c r="E153" s="135"/>
      <c r="F153" s="135"/>
    </row>
    <row r="154" spans="1:6" ht="198.9" customHeight="1">
      <c r="A154" s="135" t="str">
        <f t="shared" si="2"/>
        <v/>
      </c>
      <c r="B154" s="135"/>
      <c r="C154" s="135"/>
      <c r="D154" s="135"/>
      <c r="E154" s="135"/>
      <c r="F154" s="135"/>
    </row>
    <row r="155" spans="1:6" ht="198.9" customHeight="1">
      <c r="A155" s="135" t="str">
        <f t="shared" si="2"/>
        <v/>
      </c>
      <c r="B155" s="135"/>
      <c r="C155" s="135"/>
      <c r="D155" s="135"/>
      <c r="E155" s="135"/>
      <c r="F155" s="135"/>
    </row>
    <row r="156" spans="1:6" ht="198.9" customHeight="1">
      <c r="A156" s="135" t="str">
        <f t="shared" si="2"/>
        <v/>
      </c>
      <c r="B156" s="135"/>
      <c r="C156" s="135"/>
      <c r="D156" s="135"/>
      <c r="E156" s="135"/>
      <c r="F156" s="135"/>
    </row>
    <row r="157" spans="1:6" ht="198.9" customHeight="1">
      <c r="A157" s="135" t="str">
        <f t="shared" si="2"/>
        <v/>
      </c>
      <c r="B157" s="135"/>
      <c r="C157" s="135"/>
      <c r="D157" s="135"/>
      <c r="E157" s="135"/>
      <c r="F157" s="135"/>
    </row>
    <row r="158" spans="1:6" ht="198.9" customHeight="1">
      <c r="A158" s="135" t="str">
        <f t="shared" si="2"/>
        <v/>
      </c>
      <c r="B158" s="135"/>
      <c r="C158" s="135"/>
      <c r="D158" s="135"/>
      <c r="E158" s="135"/>
      <c r="F158" s="135"/>
    </row>
    <row r="159" spans="1:6" ht="198.9" customHeight="1">
      <c r="A159" s="135" t="str">
        <f t="shared" si="2"/>
        <v/>
      </c>
      <c r="B159" s="135"/>
      <c r="C159" s="135"/>
      <c r="D159" s="135"/>
      <c r="E159" s="135"/>
      <c r="F159" s="135"/>
    </row>
    <row r="160" spans="1:6" ht="198.9" customHeight="1">
      <c r="A160" s="135" t="str">
        <f t="shared" si="2"/>
        <v/>
      </c>
      <c r="B160" s="135"/>
      <c r="C160" s="135"/>
      <c r="D160" s="135"/>
      <c r="E160" s="135"/>
      <c r="F160" s="135"/>
    </row>
    <row r="161" spans="1:6" ht="198.9" customHeight="1">
      <c r="A161" s="135" t="str">
        <f t="shared" si="2"/>
        <v/>
      </c>
      <c r="B161" s="135"/>
      <c r="C161" s="135"/>
      <c r="D161" s="135"/>
      <c r="E161" s="135"/>
      <c r="F161" s="135"/>
    </row>
    <row r="162" spans="1:6" ht="198.9" customHeight="1">
      <c r="A162" s="135" t="str">
        <f t="shared" si="2"/>
        <v/>
      </c>
      <c r="B162" s="135"/>
      <c r="C162" s="135"/>
      <c r="D162" s="135"/>
      <c r="E162" s="135"/>
      <c r="F162" s="135"/>
    </row>
    <row r="163" spans="1:6" ht="198.9" customHeight="1">
      <c r="A163" s="135" t="str">
        <f t="shared" si="2"/>
        <v/>
      </c>
      <c r="B163" s="135"/>
      <c r="C163" s="135"/>
      <c r="D163" s="135"/>
      <c r="E163" s="135"/>
      <c r="F163" s="135"/>
    </row>
    <row r="164" spans="1:6" ht="198.9" customHeight="1">
      <c r="A164" s="135" t="str">
        <f t="shared" si="2"/>
        <v/>
      </c>
      <c r="B164" s="135"/>
      <c r="C164" s="135"/>
      <c r="D164" s="135"/>
      <c r="E164" s="135"/>
      <c r="F164" s="135"/>
    </row>
    <row r="165" spans="1:6" ht="198.9" customHeight="1">
      <c r="A165" s="135" t="str">
        <f t="shared" si="2"/>
        <v/>
      </c>
      <c r="B165" s="135"/>
      <c r="C165" s="135"/>
      <c r="D165" s="135"/>
      <c r="E165" s="135"/>
      <c r="F165" s="135"/>
    </row>
    <row r="166" spans="1:6" ht="198.9" customHeight="1">
      <c r="A166" s="135" t="str">
        <f t="shared" si="2"/>
        <v/>
      </c>
      <c r="B166" s="135"/>
      <c r="C166" s="135"/>
      <c r="D166" s="135"/>
      <c r="E166" s="135"/>
      <c r="F166" s="135"/>
    </row>
    <row r="167" spans="1:6" ht="198.9" customHeight="1">
      <c r="A167" s="135" t="str">
        <f t="shared" si="2"/>
        <v/>
      </c>
      <c r="B167" s="135"/>
      <c r="C167" s="135"/>
      <c r="D167" s="135"/>
      <c r="E167" s="135"/>
      <c r="F167" s="135"/>
    </row>
    <row r="168" spans="1:6" ht="198.9" customHeight="1">
      <c r="A168" s="135" t="str">
        <f t="shared" si="2"/>
        <v/>
      </c>
      <c r="B168" s="135"/>
      <c r="C168" s="135"/>
      <c r="D168" s="135"/>
      <c r="E168" s="135"/>
      <c r="F168" s="135"/>
    </row>
    <row r="169" spans="1:6" ht="198.9" customHeight="1">
      <c r="A169" s="135" t="str">
        <f t="shared" si="2"/>
        <v/>
      </c>
      <c r="B169" s="135"/>
      <c r="C169" s="135"/>
      <c r="D169" s="135"/>
      <c r="E169" s="135"/>
      <c r="F169" s="135"/>
    </row>
    <row r="170" spans="1:6" ht="198.9" customHeight="1">
      <c r="A170" s="135" t="str">
        <f t="shared" si="2"/>
        <v/>
      </c>
      <c r="B170" s="135"/>
      <c r="C170" s="135"/>
      <c r="D170" s="135"/>
      <c r="E170" s="135"/>
      <c r="F170" s="135"/>
    </row>
    <row r="171" spans="1:6" ht="198.9" customHeight="1">
      <c r="A171" s="135" t="str">
        <f t="shared" si="2"/>
        <v/>
      </c>
      <c r="B171" s="135"/>
      <c r="C171" s="135"/>
      <c r="D171" s="135"/>
      <c r="E171" s="135"/>
      <c r="F171" s="135"/>
    </row>
    <row r="172" spans="1:6" ht="198.9" customHeight="1">
      <c r="A172" s="135" t="str">
        <f t="shared" si="2"/>
        <v/>
      </c>
      <c r="B172" s="135"/>
      <c r="C172" s="135"/>
      <c r="D172" s="135"/>
      <c r="E172" s="135"/>
      <c r="F172" s="135"/>
    </row>
    <row r="173" spans="1:6" ht="198.9" customHeight="1">
      <c r="A173" s="135" t="str">
        <f t="shared" si="2"/>
        <v/>
      </c>
      <c r="B173" s="135"/>
      <c r="C173" s="135"/>
      <c r="D173" s="135"/>
      <c r="E173" s="135"/>
      <c r="F173" s="135"/>
    </row>
    <row r="174" spans="1:6" ht="198.9" customHeight="1">
      <c r="A174" s="135" t="str">
        <f t="shared" si="2"/>
        <v/>
      </c>
      <c r="B174" s="135"/>
      <c r="C174" s="135"/>
      <c r="D174" s="135"/>
      <c r="E174" s="135"/>
      <c r="F174" s="135"/>
    </row>
    <row r="175" spans="1:6" ht="198.9" customHeight="1">
      <c r="A175" s="135" t="str">
        <f t="shared" si="2"/>
        <v/>
      </c>
      <c r="B175" s="135"/>
      <c r="C175" s="135"/>
      <c r="D175" s="135"/>
      <c r="E175" s="135"/>
      <c r="F175" s="135"/>
    </row>
    <row r="176" spans="1:6" ht="198.9" customHeight="1">
      <c r="A176" s="135" t="str">
        <f t="shared" si="2"/>
        <v/>
      </c>
      <c r="B176" s="135"/>
      <c r="C176" s="135"/>
      <c r="D176" s="135"/>
      <c r="E176" s="135"/>
      <c r="F176" s="135"/>
    </row>
    <row r="177" spans="1:6" ht="198.9" customHeight="1">
      <c r="A177" s="135" t="str">
        <f t="shared" si="2"/>
        <v/>
      </c>
      <c r="B177" s="135"/>
      <c r="C177" s="135"/>
      <c r="D177" s="135"/>
      <c r="E177" s="135"/>
      <c r="F177" s="135"/>
    </row>
    <row r="178" spans="1:6" ht="198.9" customHeight="1">
      <c r="A178" s="135" t="str">
        <f t="shared" si="2"/>
        <v/>
      </c>
      <c r="B178" s="135"/>
      <c r="C178" s="135"/>
      <c r="D178" s="135"/>
      <c r="E178" s="135"/>
      <c r="F178" s="135"/>
    </row>
    <row r="179" spans="1:6" ht="198.9" customHeight="1">
      <c r="A179" s="135" t="str">
        <f t="shared" si="2"/>
        <v/>
      </c>
      <c r="B179" s="135"/>
      <c r="C179" s="135"/>
      <c r="D179" s="135"/>
      <c r="E179" s="135"/>
      <c r="F179" s="135"/>
    </row>
    <row r="180" spans="1:6" ht="198.9" customHeight="1">
      <c r="A180" s="135" t="str">
        <f t="shared" si="2"/>
        <v/>
      </c>
      <c r="B180" s="135"/>
      <c r="C180" s="135"/>
      <c r="D180" s="135"/>
      <c r="E180" s="135"/>
      <c r="F180" s="135"/>
    </row>
    <row r="181" spans="1:6" ht="198.9" customHeight="1">
      <c r="A181" s="135" t="str">
        <f t="shared" si="2"/>
        <v/>
      </c>
      <c r="B181" s="135"/>
      <c r="C181" s="135"/>
      <c r="D181" s="135"/>
      <c r="E181" s="135"/>
      <c r="F181" s="135"/>
    </row>
    <row r="182" spans="1:6" ht="198.9" customHeight="1">
      <c r="A182" s="135" t="str">
        <f t="shared" si="2"/>
        <v/>
      </c>
      <c r="B182" s="135"/>
      <c r="C182" s="135"/>
      <c r="D182" s="135"/>
      <c r="E182" s="135"/>
      <c r="F182" s="135"/>
    </row>
    <row r="183" spans="1:6" ht="198.9" customHeight="1">
      <c r="A183" s="135" t="str">
        <f t="shared" si="2"/>
        <v/>
      </c>
      <c r="B183" s="135"/>
      <c r="C183" s="135"/>
      <c r="D183" s="135"/>
      <c r="E183" s="135"/>
      <c r="F183" s="135"/>
    </row>
    <row r="184" spans="1:6" ht="198.9" customHeight="1">
      <c r="A184" s="135" t="str">
        <f t="shared" si="2"/>
        <v/>
      </c>
      <c r="B184" s="135"/>
      <c r="C184" s="135"/>
      <c r="D184" s="135"/>
      <c r="E184" s="135"/>
      <c r="F184" s="135"/>
    </row>
    <row r="185" spans="1:6" ht="198.9" customHeight="1">
      <c r="A185" s="135" t="str">
        <f t="shared" si="2"/>
        <v/>
      </c>
      <c r="B185" s="135"/>
      <c r="C185" s="135"/>
      <c r="D185" s="135"/>
      <c r="E185" s="135"/>
      <c r="F185" s="135"/>
    </row>
    <row r="186" spans="1:6" ht="198.9" customHeight="1">
      <c r="A186" s="135" t="str">
        <f t="shared" si="2"/>
        <v/>
      </c>
      <c r="B186" s="135"/>
      <c r="C186" s="135"/>
      <c r="D186" s="135"/>
      <c r="E186" s="135"/>
      <c r="F186" s="135"/>
    </row>
    <row r="187" spans="1:6" ht="198.9" customHeight="1">
      <c r="A187" s="135" t="str">
        <f t="shared" si="2"/>
        <v/>
      </c>
      <c r="B187" s="135"/>
      <c r="C187" s="135"/>
      <c r="D187" s="135"/>
      <c r="E187" s="135"/>
      <c r="F187" s="135"/>
    </row>
    <row r="188" spans="1:6" ht="198.9" customHeight="1">
      <c r="A188" s="135" t="str">
        <f t="shared" si="2"/>
        <v/>
      </c>
      <c r="B188" s="135"/>
      <c r="C188" s="135"/>
      <c r="D188" s="135"/>
      <c r="E188" s="135"/>
      <c r="F188" s="135"/>
    </row>
    <row r="189" spans="1:6" ht="198.9" customHeight="1">
      <c r="A189" s="135" t="str">
        <f t="shared" si="2"/>
        <v/>
      </c>
      <c r="B189" s="135"/>
      <c r="C189" s="135"/>
      <c r="D189" s="135"/>
      <c r="E189" s="135"/>
      <c r="F189" s="135"/>
    </row>
    <row r="190" spans="1:6" ht="198.9" customHeight="1">
      <c r="A190" s="135" t="str">
        <f t="shared" si="2"/>
        <v/>
      </c>
      <c r="B190" s="135"/>
      <c r="C190" s="135"/>
      <c r="D190" s="135"/>
      <c r="E190" s="135"/>
      <c r="F190" s="135"/>
    </row>
    <row r="191" spans="1:6" ht="198.9" customHeight="1">
      <c r="A191" s="135" t="str">
        <f t="shared" si="2"/>
        <v/>
      </c>
      <c r="B191" s="135"/>
      <c r="C191" s="135"/>
      <c r="D191" s="135"/>
      <c r="E191" s="135"/>
      <c r="F191" s="135"/>
    </row>
    <row r="192" spans="1:6" ht="198.9" customHeight="1">
      <c r="A192" s="135" t="str">
        <f t="shared" si="2"/>
        <v/>
      </c>
      <c r="B192" s="135"/>
      <c r="C192" s="135"/>
      <c r="D192" s="135"/>
      <c r="E192" s="135"/>
      <c r="F192" s="135"/>
    </row>
    <row r="193" spans="1:6" ht="198.9" customHeight="1">
      <c r="A193" s="135" t="str">
        <f t="shared" si="2"/>
        <v/>
      </c>
      <c r="B193" s="135"/>
      <c r="C193" s="135"/>
      <c r="D193" s="135"/>
      <c r="E193" s="135"/>
      <c r="F193" s="135"/>
    </row>
    <row r="194" spans="1:6" ht="198.9" customHeight="1">
      <c r="A194" s="135" t="str">
        <f t="shared" si="2"/>
        <v/>
      </c>
      <c r="B194" s="135"/>
      <c r="C194" s="135"/>
      <c r="D194" s="135"/>
      <c r="E194" s="135"/>
      <c r="F194" s="135"/>
    </row>
    <row r="195" spans="1:6" ht="198.9" customHeight="1">
      <c r="A195" s="135" t="str">
        <f t="shared" si="2"/>
        <v/>
      </c>
      <c r="B195" s="135"/>
      <c r="C195" s="135"/>
      <c r="D195" s="135"/>
      <c r="E195" s="135"/>
      <c r="F195" s="135"/>
    </row>
    <row r="196" spans="1:6" ht="198.9" customHeight="1">
      <c r="A196" s="135" t="str">
        <f t="shared" si="2"/>
        <v/>
      </c>
      <c r="B196" s="135"/>
      <c r="C196" s="135"/>
      <c r="D196" s="135"/>
      <c r="E196" s="135"/>
      <c r="F196" s="135"/>
    </row>
    <row r="197" spans="1:6" ht="198.9" customHeight="1">
      <c r="A197" s="135" t="str">
        <f t="shared" ref="A197:A260" si="3">IF(B197="","",A196+1)</f>
        <v/>
      </c>
      <c r="B197" s="135"/>
      <c r="C197" s="135"/>
      <c r="D197" s="135"/>
      <c r="E197" s="135"/>
      <c r="F197" s="135"/>
    </row>
    <row r="198" spans="1:6" ht="198.9" customHeight="1">
      <c r="A198" s="135" t="str">
        <f t="shared" si="3"/>
        <v/>
      </c>
      <c r="B198" s="135"/>
      <c r="C198" s="135"/>
      <c r="D198" s="135"/>
      <c r="E198" s="135"/>
      <c r="F198" s="135"/>
    </row>
    <row r="199" spans="1:6" ht="198.9" customHeight="1">
      <c r="A199" s="135" t="str">
        <f t="shared" si="3"/>
        <v/>
      </c>
      <c r="B199" s="135"/>
      <c r="C199" s="135"/>
      <c r="D199" s="135"/>
      <c r="E199" s="135"/>
      <c r="F199" s="135"/>
    </row>
    <row r="200" spans="1:6" ht="198.9" customHeight="1">
      <c r="A200" s="135" t="str">
        <f t="shared" si="3"/>
        <v/>
      </c>
      <c r="B200" s="135"/>
      <c r="C200" s="135"/>
      <c r="D200" s="135"/>
      <c r="E200" s="135"/>
      <c r="F200" s="135"/>
    </row>
    <row r="201" spans="1:6" ht="198.9" customHeight="1">
      <c r="A201" s="135" t="str">
        <f t="shared" si="3"/>
        <v/>
      </c>
      <c r="B201" s="135"/>
      <c r="C201" s="135"/>
      <c r="D201" s="135"/>
      <c r="E201" s="135"/>
      <c r="F201" s="135"/>
    </row>
    <row r="202" spans="1:6" ht="198.9" customHeight="1">
      <c r="A202" s="135" t="str">
        <f t="shared" si="3"/>
        <v/>
      </c>
      <c r="B202" s="135"/>
      <c r="C202" s="135"/>
      <c r="D202" s="135"/>
      <c r="E202" s="135"/>
      <c r="F202" s="135"/>
    </row>
    <row r="203" spans="1:6" ht="198.9" customHeight="1">
      <c r="A203" s="135" t="str">
        <f t="shared" si="3"/>
        <v/>
      </c>
      <c r="B203" s="135"/>
      <c r="C203" s="135"/>
      <c r="D203" s="135"/>
      <c r="E203" s="135"/>
      <c r="F203" s="135"/>
    </row>
    <row r="204" spans="1:6" ht="198.9" customHeight="1">
      <c r="A204" s="135" t="str">
        <f t="shared" si="3"/>
        <v/>
      </c>
      <c r="B204" s="135"/>
      <c r="C204" s="135"/>
      <c r="D204" s="135"/>
      <c r="E204" s="135"/>
      <c r="F204" s="135"/>
    </row>
    <row r="205" spans="1:6" ht="198.9" customHeight="1">
      <c r="A205" s="135" t="str">
        <f t="shared" si="3"/>
        <v/>
      </c>
      <c r="B205" s="135"/>
      <c r="C205" s="135"/>
      <c r="D205" s="135"/>
      <c r="E205" s="135"/>
      <c r="F205" s="135"/>
    </row>
    <row r="206" spans="1:6" ht="198.9" customHeight="1">
      <c r="A206" s="135" t="str">
        <f t="shared" si="3"/>
        <v/>
      </c>
      <c r="B206" s="135"/>
      <c r="C206" s="135"/>
      <c r="D206" s="135"/>
      <c r="E206" s="135"/>
      <c r="F206" s="135"/>
    </row>
    <row r="207" spans="1:6" ht="198.9" customHeight="1">
      <c r="A207" s="135" t="str">
        <f t="shared" si="3"/>
        <v/>
      </c>
      <c r="B207" s="135"/>
      <c r="C207" s="135"/>
      <c r="D207" s="135"/>
      <c r="E207" s="135"/>
      <c r="F207" s="135"/>
    </row>
    <row r="208" spans="1:6" ht="198.9" customHeight="1">
      <c r="A208" s="135" t="str">
        <f t="shared" si="3"/>
        <v/>
      </c>
      <c r="B208" s="135"/>
      <c r="C208" s="135"/>
      <c r="D208" s="135"/>
      <c r="E208" s="135"/>
      <c r="F208" s="135"/>
    </row>
    <row r="209" spans="1:6" ht="198.9" customHeight="1">
      <c r="A209" s="135" t="str">
        <f t="shared" si="3"/>
        <v/>
      </c>
      <c r="B209" s="135"/>
      <c r="C209" s="135"/>
      <c r="D209" s="135"/>
      <c r="E209" s="135"/>
      <c r="F209" s="135"/>
    </row>
    <row r="210" spans="1:6" ht="198.9" customHeight="1">
      <c r="A210" s="135" t="str">
        <f t="shared" si="3"/>
        <v/>
      </c>
      <c r="B210" s="135"/>
      <c r="C210" s="135"/>
      <c r="D210" s="135"/>
      <c r="E210" s="135"/>
      <c r="F210" s="135"/>
    </row>
    <row r="211" spans="1:6" ht="198.9" customHeight="1">
      <c r="A211" s="135" t="str">
        <f t="shared" si="3"/>
        <v/>
      </c>
      <c r="B211" s="135"/>
      <c r="C211" s="135"/>
      <c r="D211" s="135"/>
      <c r="E211" s="135"/>
      <c r="F211" s="135"/>
    </row>
    <row r="212" spans="1:6" ht="198.9" customHeight="1">
      <c r="A212" s="135" t="str">
        <f t="shared" si="3"/>
        <v/>
      </c>
      <c r="B212" s="135"/>
      <c r="C212" s="135"/>
      <c r="D212" s="135"/>
      <c r="E212" s="135"/>
      <c r="F212" s="135"/>
    </row>
    <row r="213" spans="1:6" ht="198.9" customHeight="1">
      <c r="A213" s="135" t="str">
        <f t="shared" si="3"/>
        <v/>
      </c>
      <c r="B213" s="135"/>
      <c r="C213" s="135"/>
      <c r="D213" s="135"/>
      <c r="E213" s="135"/>
      <c r="F213" s="135"/>
    </row>
    <row r="214" spans="1:6" ht="198.9" customHeight="1">
      <c r="A214" s="135" t="str">
        <f t="shared" si="3"/>
        <v/>
      </c>
      <c r="B214" s="135"/>
      <c r="C214" s="135"/>
      <c r="D214" s="135"/>
      <c r="E214" s="135"/>
      <c r="F214" s="135"/>
    </row>
    <row r="215" spans="1:6" ht="198.9" customHeight="1">
      <c r="A215" s="135" t="str">
        <f t="shared" si="3"/>
        <v/>
      </c>
      <c r="B215" s="135"/>
      <c r="C215" s="135"/>
      <c r="D215" s="135"/>
      <c r="E215" s="135"/>
      <c r="F215" s="135"/>
    </row>
    <row r="216" spans="1:6" ht="198.9" customHeight="1">
      <c r="A216" s="135" t="str">
        <f t="shared" si="3"/>
        <v/>
      </c>
      <c r="B216" s="135"/>
      <c r="C216" s="135"/>
      <c r="D216" s="135"/>
      <c r="E216" s="135"/>
      <c r="F216" s="135"/>
    </row>
    <row r="217" spans="1:6" ht="198.9" customHeight="1">
      <c r="A217" s="135" t="str">
        <f t="shared" si="3"/>
        <v/>
      </c>
      <c r="B217" s="135"/>
      <c r="C217" s="135"/>
      <c r="D217" s="135"/>
      <c r="E217" s="135"/>
      <c r="F217" s="135"/>
    </row>
    <row r="218" spans="1:6" ht="198.9" customHeight="1">
      <c r="A218" s="135" t="str">
        <f t="shared" si="3"/>
        <v/>
      </c>
      <c r="B218" s="135"/>
      <c r="C218" s="135"/>
      <c r="D218" s="135"/>
      <c r="E218" s="135"/>
      <c r="F218" s="135"/>
    </row>
    <row r="219" spans="1:6" ht="198.9" customHeight="1">
      <c r="A219" s="135" t="str">
        <f t="shared" si="3"/>
        <v/>
      </c>
      <c r="B219" s="135"/>
      <c r="C219" s="135"/>
      <c r="D219" s="135"/>
      <c r="E219" s="135"/>
      <c r="F219" s="135"/>
    </row>
    <row r="220" spans="1:6" ht="198.9" customHeight="1">
      <c r="A220" s="135" t="str">
        <f t="shared" si="3"/>
        <v/>
      </c>
      <c r="B220" s="135"/>
      <c r="C220" s="135"/>
      <c r="D220" s="135"/>
      <c r="E220" s="135"/>
      <c r="F220" s="135"/>
    </row>
    <row r="221" spans="1:6" ht="198.9" customHeight="1">
      <c r="A221" s="135" t="str">
        <f t="shared" si="3"/>
        <v/>
      </c>
      <c r="B221" s="135"/>
      <c r="C221" s="135"/>
      <c r="D221" s="135"/>
      <c r="E221" s="135"/>
      <c r="F221" s="135"/>
    </row>
    <row r="222" spans="1:6" ht="198.9" customHeight="1">
      <c r="A222" s="135" t="str">
        <f t="shared" si="3"/>
        <v/>
      </c>
      <c r="B222" s="135"/>
      <c r="C222" s="135"/>
      <c r="D222" s="135"/>
      <c r="E222" s="135"/>
      <c r="F222" s="135"/>
    </row>
    <row r="223" spans="1:6" ht="198.9" customHeight="1">
      <c r="A223" s="135" t="str">
        <f t="shared" si="3"/>
        <v/>
      </c>
      <c r="B223" s="135"/>
      <c r="C223" s="135"/>
      <c r="D223" s="135"/>
      <c r="E223" s="135"/>
      <c r="F223" s="135"/>
    </row>
    <row r="224" spans="1:6" ht="198.9" customHeight="1">
      <c r="A224" s="135" t="str">
        <f t="shared" si="3"/>
        <v/>
      </c>
      <c r="B224" s="135"/>
      <c r="C224" s="135"/>
      <c r="D224" s="135"/>
      <c r="E224" s="135"/>
      <c r="F224" s="135"/>
    </row>
    <row r="225" spans="1:6" ht="198.9" customHeight="1">
      <c r="A225" s="135" t="str">
        <f t="shared" si="3"/>
        <v/>
      </c>
      <c r="B225" s="135"/>
      <c r="C225" s="135"/>
      <c r="D225" s="135"/>
      <c r="E225" s="135"/>
      <c r="F225" s="135"/>
    </row>
    <row r="226" spans="1:6" ht="198.9" customHeight="1">
      <c r="A226" s="135" t="str">
        <f t="shared" si="3"/>
        <v/>
      </c>
      <c r="B226" s="135"/>
      <c r="C226" s="135"/>
      <c r="D226" s="135"/>
      <c r="E226" s="135"/>
      <c r="F226" s="135"/>
    </row>
    <row r="227" spans="1:6" ht="198.9" customHeight="1">
      <c r="A227" s="135" t="str">
        <f t="shared" si="3"/>
        <v/>
      </c>
      <c r="B227" s="135"/>
      <c r="C227" s="135"/>
      <c r="D227" s="135"/>
      <c r="E227" s="135"/>
      <c r="F227" s="135"/>
    </row>
    <row r="228" spans="1:6" ht="198.9" customHeight="1">
      <c r="A228" s="135" t="str">
        <f t="shared" si="3"/>
        <v/>
      </c>
      <c r="B228" s="135"/>
      <c r="C228" s="135"/>
      <c r="D228" s="135"/>
      <c r="E228" s="135"/>
      <c r="F228" s="135"/>
    </row>
    <row r="229" spans="1:6" ht="198.9" customHeight="1">
      <c r="A229" s="135" t="str">
        <f t="shared" si="3"/>
        <v/>
      </c>
      <c r="B229" s="135"/>
      <c r="C229" s="135"/>
      <c r="D229" s="135"/>
      <c r="E229" s="135"/>
      <c r="F229" s="135"/>
    </row>
    <row r="230" spans="1:6" ht="198.9" customHeight="1">
      <c r="A230" s="135" t="str">
        <f t="shared" si="3"/>
        <v/>
      </c>
      <c r="B230" s="135"/>
      <c r="C230" s="135"/>
      <c r="D230" s="135"/>
      <c r="E230" s="135"/>
      <c r="F230" s="135"/>
    </row>
    <row r="231" spans="1:6" ht="198.9" customHeight="1">
      <c r="A231" s="135" t="str">
        <f t="shared" si="3"/>
        <v/>
      </c>
      <c r="B231" s="135"/>
      <c r="C231" s="135"/>
      <c r="D231" s="135"/>
      <c r="E231" s="135"/>
      <c r="F231" s="135"/>
    </row>
    <row r="232" spans="1:6" ht="198.9" customHeight="1">
      <c r="A232" s="135" t="str">
        <f t="shared" si="3"/>
        <v/>
      </c>
      <c r="B232" s="135"/>
      <c r="C232" s="135"/>
      <c r="D232" s="135"/>
      <c r="E232" s="135"/>
      <c r="F232" s="135"/>
    </row>
    <row r="233" spans="1:6" ht="198.9" customHeight="1">
      <c r="A233" s="135" t="str">
        <f t="shared" si="3"/>
        <v/>
      </c>
      <c r="B233" s="135"/>
      <c r="C233" s="135"/>
      <c r="D233" s="135"/>
      <c r="E233" s="135"/>
      <c r="F233" s="135"/>
    </row>
    <row r="234" spans="1:6" ht="198.9" customHeight="1">
      <c r="A234" s="135" t="str">
        <f t="shared" si="3"/>
        <v/>
      </c>
      <c r="B234" s="135"/>
      <c r="C234" s="135"/>
      <c r="D234" s="135"/>
      <c r="E234" s="135"/>
      <c r="F234" s="135"/>
    </row>
    <row r="235" spans="1:6" ht="198.9" customHeight="1">
      <c r="A235" s="135" t="str">
        <f t="shared" si="3"/>
        <v/>
      </c>
      <c r="B235" s="135"/>
      <c r="C235" s="135"/>
      <c r="D235" s="135"/>
      <c r="E235" s="135"/>
      <c r="F235" s="135"/>
    </row>
    <row r="236" spans="1:6" ht="198.9" customHeight="1">
      <c r="A236" s="135" t="str">
        <f t="shared" si="3"/>
        <v/>
      </c>
      <c r="B236" s="135"/>
      <c r="C236" s="135"/>
      <c r="D236" s="135"/>
      <c r="E236" s="135"/>
      <c r="F236" s="135"/>
    </row>
    <row r="237" spans="1:6" ht="198.9" customHeight="1">
      <c r="A237" s="135" t="str">
        <f t="shared" si="3"/>
        <v/>
      </c>
      <c r="B237" s="135"/>
      <c r="C237" s="135"/>
      <c r="D237" s="135"/>
      <c r="E237" s="135"/>
      <c r="F237" s="135"/>
    </row>
    <row r="238" spans="1:6" ht="198.9" customHeight="1">
      <c r="A238" s="135" t="str">
        <f t="shared" si="3"/>
        <v/>
      </c>
      <c r="B238" s="135"/>
      <c r="C238" s="135"/>
      <c r="D238" s="135"/>
      <c r="E238" s="135"/>
      <c r="F238" s="135"/>
    </row>
    <row r="239" spans="1:6" ht="198.9" customHeight="1">
      <c r="A239" s="135" t="str">
        <f t="shared" si="3"/>
        <v/>
      </c>
      <c r="B239" s="135"/>
      <c r="C239" s="135"/>
      <c r="D239" s="135"/>
      <c r="E239" s="135"/>
      <c r="F239" s="135"/>
    </row>
    <row r="240" spans="1:6" ht="198.9" customHeight="1">
      <c r="A240" s="135" t="str">
        <f t="shared" si="3"/>
        <v/>
      </c>
      <c r="B240" s="135"/>
      <c r="C240" s="135"/>
      <c r="D240" s="135"/>
      <c r="E240" s="135"/>
      <c r="F240" s="135"/>
    </row>
    <row r="241" spans="1:6" ht="198.9" customHeight="1">
      <c r="A241" s="135" t="str">
        <f t="shared" si="3"/>
        <v/>
      </c>
      <c r="B241" s="135"/>
      <c r="C241" s="135"/>
      <c r="D241" s="135"/>
      <c r="E241" s="135"/>
      <c r="F241" s="135"/>
    </row>
    <row r="242" spans="1:6" ht="198.9" customHeight="1">
      <c r="A242" s="135" t="str">
        <f t="shared" si="3"/>
        <v/>
      </c>
      <c r="B242" s="135"/>
      <c r="C242" s="135"/>
      <c r="D242" s="135"/>
      <c r="E242" s="135"/>
      <c r="F242" s="135"/>
    </row>
    <row r="243" spans="1:6" ht="198.9" customHeight="1">
      <c r="A243" s="135" t="str">
        <f t="shared" si="3"/>
        <v/>
      </c>
      <c r="B243" s="135"/>
      <c r="C243" s="135"/>
      <c r="D243" s="135"/>
      <c r="E243" s="135"/>
      <c r="F243" s="135"/>
    </row>
    <row r="244" spans="1:6" ht="198.9" customHeight="1">
      <c r="A244" s="135" t="str">
        <f t="shared" si="3"/>
        <v/>
      </c>
      <c r="B244" s="135"/>
      <c r="C244" s="135"/>
      <c r="D244" s="135"/>
      <c r="E244" s="135"/>
      <c r="F244" s="135"/>
    </row>
    <row r="245" spans="1:6" ht="198.9" customHeight="1">
      <c r="A245" s="135" t="str">
        <f t="shared" si="3"/>
        <v/>
      </c>
      <c r="B245" s="135"/>
      <c r="C245" s="135"/>
      <c r="D245" s="135"/>
      <c r="E245" s="135"/>
      <c r="F245" s="135"/>
    </row>
    <row r="246" spans="1:6" ht="198.9" customHeight="1">
      <c r="A246" s="135" t="str">
        <f t="shared" si="3"/>
        <v/>
      </c>
      <c r="B246" s="135"/>
      <c r="C246" s="135"/>
      <c r="D246" s="135"/>
      <c r="E246" s="135"/>
      <c r="F246" s="135"/>
    </row>
    <row r="247" spans="1:6" ht="198.9" customHeight="1">
      <c r="A247" s="135" t="str">
        <f t="shared" si="3"/>
        <v/>
      </c>
      <c r="B247" s="135"/>
      <c r="C247" s="135"/>
      <c r="D247" s="135"/>
      <c r="E247" s="135"/>
      <c r="F247" s="135"/>
    </row>
    <row r="248" spans="1:6" ht="198.9" customHeight="1">
      <c r="A248" s="135" t="str">
        <f t="shared" si="3"/>
        <v/>
      </c>
      <c r="B248" s="135"/>
      <c r="C248" s="135"/>
      <c r="D248" s="135"/>
      <c r="E248" s="135"/>
      <c r="F248" s="135"/>
    </row>
    <row r="249" spans="1:6" ht="198.9" customHeight="1">
      <c r="A249" s="135" t="str">
        <f t="shared" si="3"/>
        <v/>
      </c>
      <c r="B249" s="135"/>
      <c r="C249" s="135"/>
      <c r="D249" s="135"/>
      <c r="E249" s="135"/>
      <c r="F249" s="135"/>
    </row>
    <row r="250" spans="1:6" ht="198.9" customHeight="1">
      <c r="A250" s="135" t="str">
        <f t="shared" si="3"/>
        <v/>
      </c>
      <c r="B250" s="135"/>
      <c r="C250" s="135"/>
      <c r="D250" s="135"/>
      <c r="E250" s="135"/>
      <c r="F250" s="135"/>
    </row>
    <row r="251" spans="1:6" ht="198.9" customHeight="1">
      <c r="A251" s="135" t="str">
        <f t="shared" si="3"/>
        <v/>
      </c>
      <c r="B251" s="135"/>
      <c r="C251" s="135"/>
      <c r="D251" s="135"/>
      <c r="E251" s="135"/>
      <c r="F251" s="135"/>
    </row>
    <row r="252" spans="1:6" ht="198.9" customHeight="1">
      <c r="A252" s="135" t="str">
        <f t="shared" si="3"/>
        <v/>
      </c>
      <c r="B252" s="135"/>
      <c r="C252" s="135"/>
      <c r="D252" s="135"/>
      <c r="E252" s="135"/>
      <c r="F252" s="135"/>
    </row>
    <row r="253" spans="1:6" ht="198.9" customHeight="1">
      <c r="A253" s="135" t="str">
        <f t="shared" si="3"/>
        <v/>
      </c>
      <c r="B253" s="135"/>
      <c r="C253" s="135"/>
      <c r="D253" s="135"/>
      <c r="E253" s="135"/>
      <c r="F253" s="135"/>
    </row>
    <row r="254" spans="1:6" ht="198.9" customHeight="1">
      <c r="A254" s="135" t="str">
        <f t="shared" si="3"/>
        <v/>
      </c>
      <c r="B254" s="135"/>
      <c r="C254" s="135"/>
      <c r="D254" s="135"/>
      <c r="E254" s="135"/>
      <c r="F254" s="135"/>
    </row>
    <row r="255" spans="1:6" ht="198.9" customHeight="1">
      <c r="A255" s="135" t="str">
        <f t="shared" si="3"/>
        <v/>
      </c>
      <c r="B255" s="135"/>
      <c r="C255" s="135"/>
      <c r="D255" s="135"/>
      <c r="E255" s="135"/>
      <c r="F255" s="135"/>
    </row>
    <row r="256" spans="1:6" ht="198.9" customHeight="1">
      <c r="A256" s="135" t="str">
        <f t="shared" si="3"/>
        <v/>
      </c>
      <c r="B256" s="135"/>
      <c r="C256" s="135"/>
      <c r="D256" s="135"/>
      <c r="E256" s="135"/>
      <c r="F256" s="135"/>
    </row>
    <row r="257" spans="1:6" ht="198.9" customHeight="1">
      <c r="A257" s="135" t="str">
        <f t="shared" si="3"/>
        <v/>
      </c>
      <c r="B257" s="135"/>
      <c r="C257" s="135"/>
      <c r="D257" s="135"/>
      <c r="E257" s="135"/>
      <c r="F257" s="135"/>
    </row>
    <row r="258" spans="1:6" ht="198.9" customHeight="1">
      <c r="A258" s="135" t="str">
        <f t="shared" si="3"/>
        <v/>
      </c>
      <c r="B258" s="135"/>
      <c r="C258" s="135"/>
      <c r="D258" s="135"/>
      <c r="E258" s="135"/>
      <c r="F258" s="135"/>
    </row>
    <row r="259" spans="1:6" ht="198.9" customHeight="1">
      <c r="A259" s="135" t="str">
        <f t="shared" si="3"/>
        <v/>
      </c>
      <c r="B259" s="135"/>
      <c r="C259" s="135"/>
      <c r="D259" s="135"/>
      <c r="E259" s="135"/>
      <c r="F259" s="135"/>
    </row>
    <row r="260" spans="1:6" ht="198.9" customHeight="1">
      <c r="A260" s="135" t="str">
        <f t="shared" si="3"/>
        <v/>
      </c>
      <c r="B260" s="135"/>
      <c r="C260" s="135"/>
      <c r="D260" s="135"/>
      <c r="E260" s="135"/>
      <c r="F260" s="135"/>
    </row>
    <row r="261" spans="1:6" ht="198.9" customHeight="1">
      <c r="A261" s="135" t="str">
        <f t="shared" ref="A261:A324" si="4">IF(B261="","",A260+1)</f>
        <v/>
      </c>
      <c r="B261" s="135"/>
      <c r="C261" s="135"/>
      <c r="D261" s="135"/>
      <c r="E261" s="135"/>
      <c r="F261" s="135"/>
    </row>
    <row r="262" spans="1:6" ht="198.9" customHeight="1">
      <c r="A262" s="135" t="str">
        <f t="shared" si="4"/>
        <v/>
      </c>
      <c r="B262" s="135"/>
      <c r="C262" s="135"/>
      <c r="D262" s="135"/>
      <c r="E262" s="135"/>
      <c r="F262" s="135"/>
    </row>
    <row r="263" spans="1:6" ht="198.9" customHeight="1">
      <c r="A263" s="135" t="str">
        <f t="shared" si="4"/>
        <v/>
      </c>
      <c r="B263" s="135"/>
      <c r="C263" s="135"/>
      <c r="D263" s="135"/>
      <c r="E263" s="135"/>
      <c r="F263" s="135"/>
    </row>
    <row r="264" spans="1:6" ht="198.9" customHeight="1">
      <c r="A264" s="135" t="str">
        <f t="shared" si="4"/>
        <v/>
      </c>
      <c r="B264" s="135"/>
      <c r="C264" s="135"/>
      <c r="D264" s="135"/>
      <c r="E264" s="135"/>
      <c r="F264" s="135"/>
    </row>
    <row r="265" spans="1:6" ht="198.9" customHeight="1">
      <c r="A265" s="135" t="str">
        <f t="shared" si="4"/>
        <v/>
      </c>
      <c r="B265" s="135"/>
      <c r="C265" s="135"/>
      <c r="D265" s="135"/>
      <c r="E265" s="135"/>
      <c r="F265" s="135"/>
    </row>
    <row r="266" spans="1:6" ht="198.9" customHeight="1">
      <c r="A266" s="135" t="str">
        <f t="shared" si="4"/>
        <v/>
      </c>
      <c r="B266" s="135"/>
      <c r="C266" s="135"/>
      <c r="D266" s="135"/>
      <c r="E266" s="135"/>
      <c r="F266" s="135"/>
    </row>
    <row r="267" spans="1:6" ht="198.9" customHeight="1">
      <c r="A267" s="135" t="str">
        <f t="shared" si="4"/>
        <v/>
      </c>
      <c r="B267" s="135"/>
      <c r="C267" s="135"/>
      <c r="D267" s="135"/>
      <c r="E267" s="135"/>
      <c r="F267" s="135"/>
    </row>
    <row r="268" spans="1:6" ht="198.9" customHeight="1">
      <c r="A268" s="135" t="str">
        <f t="shared" si="4"/>
        <v/>
      </c>
      <c r="B268" s="135"/>
      <c r="C268" s="135"/>
      <c r="D268" s="135"/>
      <c r="E268" s="135"/>
      <c r="F268" s="135"/>
    </row>
    <row r="269" spans="1:6" ht="198.9" customHeight="1">
      <c r="A269" s="135" t="str">
        <f t="shared" si="4"/>
        <v/>
      </c>
      <c r="B269" s="135"/>
      <c r="C269" s="135"/>
      <c r="D269" s="135"/>
      <c r="E269" s="135"/>
      <c r="F269" s="135"/>
    </row>
    <row r="270" spans="1:6" ht="198.9" customHeight="1">
      <c r="A270" s="135" t="str">
        <f t="shared" si="4"/>
        <v/>
      </c>
      <c r="B270" s="135"/>
      <c r="C270" s="135"/>
      <c r="D270" s="135"/>
      <c r="E270" s="135"/>
      <c r="F270" s="135"/>
    </row>
    <row r="271" spans="1:6" ht="198.9" customHeight="1">
      <c r="A271" s="135" t="str">
        <f t="shared" si="4"/>
        <v/>
      </c>
      <c r="B271" s="135"/>
      <c r="C271" s="135"/>
      <c r="D271" s="135"/>
      <c r="E271" s="135"/>
      <c r="F271" s="135"/>
    </row>
    <row r="272" spans="1:6" ht="198.9" customHeight="1">
      <c r="A272" s="135" t="str">
        <f t="shared" si="4"/>
        <v/>
      </c>
      <c r="B272" s="135"/>
      <c r="C272" s="135"/>
      <c r="D272" s="135"/>
      <c r="E272" s="135"/>
      <c r="F272" s="135"/>
    </row>
    <row r="273" spans="1:6" ht="198.9" customHeight="1">
      <c r="A273" s="135" t="str">
        <f t="shared" si="4"/>
        <v/>
      </c>
      <c r="B273" s="135"/>
      <c r="C273" s="135"/>
      <c r="D273" s="135"/>
      <c r="E273" s="135"/>
      <c r="F273" s="135"/>
    </row>
    <row r="274" spans="1:6" ht="198.9" customHeight="1">
      <c r="A274" s="135" t="str">
        <f t="shared" si="4"/>
        <v/>
      </c>
      <c r="B274" s="135"/>
      <c r="C274" s="135"/>
      <c r="D274" s="135"/>
      <c r="E274" s="135"/>
      <c r="F274" s="135"/>
    </row>
    <row r="275" spans="1:6" ht="198.9" customHeight="1">
      <c r="A275" s="135" t="str">
        <f t="shared" si="4"/>
        <v/>
      </c>
      <c r="B275" s="135"/>
      <c r="C275" s="135"/>
      <c r="D275" s="135"/>
      <c r="E275" s="135"/>
      <c r="F275" s="135"/>
    </row>
    <row r="276" spans="1:6" ht="198.9" customHeight="1">
      <c r="A276" s="135" t="str">
        <f t="shared" si="4"/>
        <v/>
      </c>
      <c r="B276" s="135"/>
      <c r="C276" s="135"/>
      <c r="D276" s="135"/>
      <c r="E276" s="135"/>
      <c r="F276" s="135"/>
    </row>
    <row r="277" spans="1:6" ht="198.9" customHeight="1">
      <c r="A277" s="135" t="str">
        <f t="shared" si="4"/>
        <v/>
      </c>
      <c r="B277" s="135"/>
      <c r="C277" s="135"/>
      <c r="D277" s="135"/>
      <c r="E277" s="135"/>
      <c r="F277" s="135"/>
    </row>
    <row r="278" spans="1:6" ht="198.9" customHeight="1">
      <c r="A278" s="135" t="str">
        <f t="shared" si="4"/>
        <v/>
      </c>
      <c r="B278" s="135"/>
      <c r="C278" s="135"/>
      <c r="D278" s="135"/>
      <c r="E278" s="135"/>
      <c r="F278" s="135"/>
    </row>
    <row r="279" spans="1:6" ht="198.9" customHeight="1">
      <c r="A279" s="135" t="str">
        <f t="shared" si="4"/>
        <v/>
      </c>
      <c r="B279" s="135"/>
      <c r="C279" s="135"/>
      <c r="D279" s="135"/>
      <c r="E279" s="135"/>
      <c r="F279" s="135"/>
    </row>
    <row r="280" spans="1:6" ht="198.9" customHeight="1">
      <c r="A280" s="135" t="str">
        <f t="shared" si="4"/>
        <v/>
      </c>
      <c r="B280" s="135"/>
      <c r="C280" s="135"/>
      <c r="D280" s="135"/>
      <c r="E280" s="135"/>
      <c r="F280" s="135"/>
    </row>
    <row r="281" spans="1:6" ht="198.9" customHeight="1">
      <c r="A281" s="135" t="str">
        <f t="shared" si="4"/>
        <v/>
      </c>
      <c r="B281" s="135"/>
      <c r="C281" s="135"/>
      <c r="D281" s="135"/>
      <c r="E281" s="135"/>
      <c r="F281" s="135"/>
    </row>
    <row r="282" spans="1:6" ht="198.9" customHeight="1">
      <c r="A282" s="135" t="str">
        <f t="shared" si="4"/>
        <v/>
      </c>
      <c r="B282" s="135"/>
      <c r="C282" s="135"/>
      <c r="D282" s="135"/>
      <c r="E282" s="135"/>
      <c r="F282" s="135"/>
    </row>
    <row r="283" spans="1:6" ht="198.9" customHeight="1">
      <c r="A283" s="135" t="str">
        <f t="shared" si="4"/>
        <v/>
      </c>
      <c r="B283" s="135"/>
      <c r="C283" s="135"/>
      <c r="D283" s="135"/>
      <c r="E283" s="135"/>
      <c r="F283" s="135"/>
    </row>
    <row r="284" spans="1:6" ht="198.9" customHeight="1">
      <c r="A284" s="135" t="str">
        <f t="shared" si="4"/>
        <v/>
      </c>
      <c r="B284" s="135"/>
      <c r="C284" s="135"/>
      <c r="D284" s="135"/>
      <c r="E284" s="135"/>
      <c r="F284" s="135"/>
    </row>
    <row r="285" spans="1:6" ht="198.9" customHeight="1">
      <c r="A285" s="135" t="str">
        <f t="shared" si="4"/>
        <v/>
      </c>
      <c r="B285" s="135"/>
      <c r="C285" s="135"/>
      <c r="D285" s="135"/>
      <c r="E285" s="135"/>
      <c r="F285" s="135"/>
    </row>
    <row r="286" spans="1:6" ht="198.9" customHeight="1">
      <c r="A286" s="135" t="str">
        <f t="shared" si="4"/>
        <v/>
      </c>
      <c r="B286" s="135"/>
      <c r="C286" s="135"/>
      <c r="D286" s="135"/>
      <c r="E286" s="135"/>
      <c r="F286" s="135"/>
    </row>
    <row r="287" spans="1:6" ht="198.9" customHeight="1">
      <c r="A287" s="135" t="str">
        <f t="shared" si="4"/>
        <v/>
      </c>
      <c r="B287" s="135"/>
      <c r="C287" s="135"/>
      <c r="D287" s="135"/>
      <c r="E287" s="135"/>
      <c r="F287" s="135"/>
    </row>
    <row r="288" spans="1:6" ht="198.9" customHeight="1">
      <c r="A288" s="135" t="str">
        <f t="shared" si="4"/>
        <v/>
      </c>
      <c r="B288" s="135"/>
      <c r="C288" s="135"/>
      <c r="D288" s="135"/>
      <c r="E288" s="135"/>
      <c r="F288" s="135"/>
    </row>
    <row r="289" spans="1:6" ht="198.9" customHeight="1">
      <c r="A289" s="135" t="str">
        <f t="shared" si="4"/>
        <v/>
      </c>
      <c r="B289" s="135"/>
      <c r="C289" s="135"/>
      <c r="D289" s="135"/>
      <c r="E289" s="135"/>
      <c r="F289" s="135"/>
    </row>
    <row r="290" spans="1:6" ht="198.9" customHeight="1">
      <c r="A290" s="135" t="str">
        <f t="shared" si="4"/>
        <v/>
      </c>
      <c r="B290" s="135"/>
      <c r="C290" s="135"/>
      <c r="D290" s="135"/>
      <c r="E290" s="135"/>
      <c r="F290" s="135"/>
    </row>
    <row r="291" spans="1:6" ht="198.9" customHeight="1">
      <c r="A291" s="135" t="str">
        <f t="shared" si="4"/>
        <v/>
      </c>
      <c r="B291" s="135"/>
      <c r="C291" s="135"/>
      <c r="D291" s="135"/>
      <c r="E291" s="135"/>
      <c r="F291" s="135"/>
    </row>
    <row r="292" spans="1:6" ht="198.9" customHeight="1">
      <c r="A292" s="135" t="str">
        <f t="shared" si="4"/>
        <v/>
      </c>
      <c r="B292" s="135"/>
      <c r="C292" s="135"/>
      <c r="D292" s="135"/>
      <c r="E292" s="135"/>
      <c r="F292" s="135"/>
    </row>
    <row r="293" spans="1:6" ht="198.9" customHeight="1">
      <c r="A293" s="135" t="str">
        <f t="shared" si="4"/>
        <v/>
      </c>
      <c r="B293" s="135"/>
      <c r="C293" s="135"/>
      <c r="D293" s="135"/>
      <c r="E293" s="135"/>
      <c r="F293" s="135"/>
    </row>
    <row r="294" spans="1:6" ht="198.9" customHeight="1">
      <c r="A294" s="135" t="str">
        <f t="shared" si="4"/>
        <v/>
      </c>
      <c r="B294" s="135"/>
      <c r="C294" s="135"/>
      <c r="D294" s="135"/>
      <c r="E294" s="135"/>
      <c r="F294" s="135"/>
    </row>
    <row r="295" spans="1:6" ht="198.9" customHeight="1">
      <c r="A295" s="135" t="str">
        <f t="shared" si="4"/>
        <v/>
      </c>
      <c r="B295" s="135"/>
      <c r="C295" s="135"/>
      <c r="D295" s="135"/>
      <c r="E295" s="135"/>
      <c r="F295" s="135"/>
    </row>
    <row r="296" spans="1:6" ht="198.9" customHeight="1">
      <c r="A296" s="135" t="str">
        <f t="shared" si="4"/>
        <v/>
      </c>
      <c r="B296" s="135"/>
      <c r="C296" s="135"/>
      <c r="D296" s="135"/>
      <c r="E296" s="135"/>
      <c r="F296" s="135"/>
    </row>
    <row r="297" spans="1:6" ht="198.9" customHeight="1">
      <c r="A297" s="135" t="str">
        <f t="shared" si="4"/>
        <v/>
      </c>
      <c r="B297" s="135"/>
      <c r="C297" s="135"/>
      <c r="D297" s="135"/>
      <c r="E297" s="135"/>
      <c r="F297" s="135"/>
    </row>
    <row r="298" spans="1:6" ht="198.9" customHeight="1">
      <c r="A298" s="135" t="str">
        <f t="shared" si="4"/>
        <v/>
      </c>
      <c r="B298" s="135"/>
      <c r="C298" s="135"/>
      <c r="D298" s="135"/>
      <c r="E298" s="135"/>
      <c r="F298" s="135"/>
    </row>
    <row r="299" spans="1:6" ht="198.9" customHeight="1">
      <c r="A299" s="135" t="str">
        <f t="shared" si="4"/>
        <v/>
      </c>
      <c r="B299" s="135"/>
      <c r="C299" s="135"/>
      <c r="D299" s="135"/>
      <c r="E299" s="135"/>
      <c r="F299" s="135"/>
    </row>
    <row r="300" spans="1:6" ht="198.9" customHeight="1">
      <c r="A300" s="135" t="str">
        <f t="shared" si="4"/>
        <v/>
      </c>
      <c r="B300" s="135"/>
      <c r="C300" s="135"/>
      <c r="D300" s="135"/>
      <c r="E300" s="135"/>
      <c r="F300" s="135"/>
    </row>
    <row r="301" spans="1:6" ht="198.9" customHeight="1">
      <c r="A301" s="135" t="str">
        <f t="shared" si="4"/>
        <v/>
      </c>
      <c r="B301" s="135"/>
      <c r="C301" s="135"/>
      <c r="D301" s="135"/>
      <c r="E301" s="135"/>
      <c r="F301" s="135"/>
    </row>
    <row r="302" spans="1:6" ht="198.9" customHeight="1">
      <c r="A302" s="135" t="str">
        <f t="shared" si="4"/>
        <v/>
      </c>
      <c r="B302" s="135"/>
      <c r="C302" s="135"/>
      <c r="D302" s="135"/>
      <c r="E302" s="135"/>
      <c r="F302" s="135"/>
    </row>
    <row r="303" spans="1:6" ht="198.9" customHeight="1">
      <c r="A303" s="135" t="str">
        <f t="shared" si="4"/>
        <v/>
      </c>
      <c r="B303" s="135"/>
      <c r="C303" s="135"/>
      <c r="D303" s="135"/>
      <c r="E303" s="135"/>
      <c r="F303" s="135"/>
    </row>
    <row r="304" spans="1:6" ht="198.9" customHeight="1">
      <c r="A304" s="135" t="str">
        <f t="shared" si="4"/>
        <v/>
      </c>
      <c r="B304" s="135"/>
      <c r="C304" s="135"/>
      <c r="D304" s="135"/>
      <c r="E304" s="135"/>
      <c r="F304" s="135"/>
    </row>
    <row r="305" spans="1:6" ht="198.9" customHeight="1">
      <c r="A305" s="135" t="str">
        <f t="shared" si="4"/>
        <v/>
      </c>
      <c r="B305" s="135"/>
      <c r="C305" s="135"/>
      <c r="D305" s="135"/>
      <c r="E305" s="135"/>
      <c r="F305" s="135"/>
    </row>
    <row r="306" spans="1:6" ht="198.9" customHeight="1">
      <c r="A306" s="135" t="str">
        <f t="shared" si="4"/>
        <v/>
      </c>
      <c r="B306" s="135"/>
      <c r="C306" s="135"/>
      <c r="D306" s="135"/>
      <c r="E306" s="135"/>
      <c r="F306" s="135"/>
    </row>
    <row r="307" spans="1:6" ht="198.9" customHeight="1">
      <c r="A307" s="135" t="str">
        <f t="shared" si="4"/>
        <v/>
      </c>
      <c r="B307" s="135"/>
      <c r="C307" s="135"/>
      <c r="D307" s="135"/>
      <c r="E307" s="135"/>
      <c r="F307" s="135"/>
    </row>
    <row r="308" spans="1:6" ht="198.9" customHeight="1">
      <c r="A308" s="135" t="str">
        <f t="shared" si="4"/>
        <v/>
      </c>
      <c r="B308" s="135"/>
      <c r="C308" s="135"/>
      <c r="D308" s="135"/>
      <c r="E308" s="135"/>
      <c r="F308" s="135"/>
    </row>
    <row r="309" spans="1:6" ht="198.9" customHeight="1">
      <c r="A309" s="135" t="str">
        <f t="shared" si="4"/>
        <v/>
      </c>
      <c r="B309" s="135"/>
      <c r="C309" s="135"/>
      <c r="D309" s="135"/>
      <c r="E309" s="135"/>
      <c r="F309" s="135"/>
    </row>
    <row r="310" spans="1:6" ht="198.9" customHeight="1">
      <c r="A310" s="135" t="str">
        <f t="shared" si="4"/>
        <v/>
      </c>
      <c r="B310" s="135"/>
      <c r="C310" s="135"/>
      <c r="D310" s="135"/>
      <c r="E310" s="135"/>
      <c r="F310" s="135"/>
    </row>
    <row r="311" spans="1:6" ht="198.9" customHeight="1">
      <c r="A311" s="135" t="str">
        <f t="shared" si="4"/>
        <v/>
      </c>
      <c r="B311" s="135"/>
      <c r="C311" s="135"/>
      <c r="D311" s="135"/>
      <c r="E311" s="135"/>
      <c r="F311" s="135"/>
    </row>
    <row r="312" spans="1:6" ht="198.9" customHeight="1">
      <c r="A312" s="135" t="str">
        <f t="shared" si="4"/>
        <v/>
      </c>
      <c r="B312" s="135"/>
      <c r="C312" s="135"/>
      <c r="D312" s="135"/>
      <c r="E312" s="135"/>
      <c r="F312" s="135"/>
    </row>
    <row r="313" spans="1:6" ht="198.9" customHeight="1">
      <c r="A313" s="135" t="str">
        <f t="shared" si="4"/>
        <v/>
      </c>
      <c r="B313" s="135"/>
      <c r="C313" s="135"/>
      <c r="D313" s="135"/>
      <c r="E313" s="135"/>
      <c r="F313" s="135"/>
    </row>
    <row r="314" spans="1:6" ht="198.9" customHeight="1">
      <c r="A314" s="135" t="str">
        <f t="shared" si="4"/>
        <v/>
      </c>
      <c r="B314" s="135"/>
      <c r="C314" s="135"/>
      <c r="D314" s="135"/>
      <c r="E314" s="135"/>
      <c r="F314" s="135"/>
    </row>
    <row r="315" spans="1:6" ht="198.9" customHeight="1">
      <c r="A315" s="135" t="str">
        <f t="shared" si="4"/>
        <v/>
      </c>
      <c r="B315" s="135"/>
      <c r="C315" s="135"/>
      <c r="D315" s="135"/>
      <c r="E315" s="135"/>
      <c r="F315" s="135"/>
    </row>
    <row r="316" spans="1:6" ht="198.9" customHeight="1">
      <c r="A316" s="135" t="str">
        <f t="shared" si="4"/>
        <v/>
      </c>
      <c r="B316" s="135"/>
      <c r="C316" s="135"/>
      <c r="D316" s="135"/>
      <c r="E316" s="135"/>
      <c r="F316" s="135"/>
    </row>
    <row r="317" spans="1:6" ht="198.9" customHeight="1">
      <c r="A317" s="135" t="str">
        <f t="shared" si="4"/>
        <v/>
      </c>
      <c r="B317" s="135"/>
      <c r="C317" s="135"/>
      <c r="D317" s="135"/>
      <c r="E317" s="135"/>
      <c r="F317" s="135"/>
    </row>
    <row r="318" spans="1:6" ht="198.9" customHeight="1">
      <c r="A318" s="135" t="str">
        <f t="shared" si="4"/>
        <v/>
      </c>
      <c r="B318" s="135"/>
      <c r="C318" s="135"/>
      <c r="D318" s="135"/>
      <c r="E318" s="135"/>
      <c r="F318" s="135"/>
    </row>
    <row r="319" spans="1:6" ht="198.9" customHeight="1">
      <c r="A319" s="135" t="str">
        <f t="shared" si="4"/>
        <v/>
      </c>
      <c r="B319" s="135"/>
      <c r="C319" s="135"/>
      <c r="D319" s="135"/>
      <c r="E319" s="135"/>
      <c r="F319" s="135"/>
    </row>
    <row r="320" spans="1:6" ht="198.9" customHeight="1">
      <c r="A320" s="135" t="str">
        <f t="shared" si="4"/>
        <v/>
      </c>
      <c r="B320" s="135"/>
      <c r="C320" s="135"/>
      <c r="D320" s="135"/>
      <c r="E320" s="135"/>
      <c r="F320" s="135"/>
    </row>
    <row r="321" spans="1:6" ht="198.9" customHeight="1">
      <c r="A321" s="135" t="str">
        <f t="shared" si="4"/>
        <v/>
      </c>
      <c r="B321" s="135"/>
      <c r="C321" s="135"/>
      <c r="D321" s="135"/>
      <c r="E321" s="135"/>
      <c r="F321" s="135"/>
    </row>
    <row r="322" spans="1:6" ht="198.9" customHeight="1">
      <c r="A322" s="135" t="str">
        <f t="shared" si="4"/>
        <v/>
      </c>
      <c r="B322" s="135"/>
      <c r="C322" s="135"/>
      <c r="D322" s="135"/>
      <c r="E322" s="135"/>
      <c r="F322" s="135"/>
    </row>
    <row r="323" spans="1:6" ht="198.9" customHeight="1">
      <c r="A323" s="135" t="str">
        <f t="shared" si="4"/>
        <v/>
      </c>
      <c r="B323" s="135"/>
      <c r="C323" s="135"/>
      <c r="D323" s="135"/>
      <c r="E323" s="135"/>
      <c r="F323" s="135"/>
    </row>
    <row r="324" spans="1:6" ht="198.9" customHeight="1">
      <c r="A324" s="135" t="str">
        <f t="shared" si="4"/>
        <v/>
      </c>
      <c r="B324" s="135"/>
      <c r="C324" s="135"/>
      <c r="D324" s="135"/>
      <c r="E324" s="135"/>
      <c r="F324" s="135"/>
    </row>
    <row r="325" spans="1:6" ht="198.9" customHeight="1">
      <c r="A325" s="135" t="str">
        <f t="shared" ref="A325:A388" si="5">IF(B325="","",A324+1)</f>
        <v/>
      </c>
      <c r="B325" s="135"/>
      <c r="C325" s="135"/>
      <c r="D325" s="135"/>
      <c r="E325" s="135"/>
      <c r="F325" s="135"/>
    </row>
    <row r="326" spans="1:6" ht="198.9" customHeight="1">
      <c r="A326" s="135" t="str">
        <f t="shared" si="5"/>
        <v/>
      </c>
      <c r="B326" s="135"/>
      <c r="C326" s="135"/>
      <c r="D326" s="135"/>
      <c r="E326" s="135"/>
      <c r="F326" s="135"/>
    </row>
    <row r="327" spans="1:6" ht="198.9" customHeight="1">
      <c r="A327" s="135" t="str">
        <f t="shared" si="5"/>
        <v/>
      </c>
      <c r="B327" s="135"/>
      <c r="C327" s="135"/>
      <c r="D327" s="135"/>
      <c r="E327" s="135"/>
      <c r="F327" s="135"/>
    </row>
    <row r="328" spans="1:6" ht="198.9" customHeight="1">
      <c r="A328" s="135" t="str">
        <f t="shared" si="5"/>
        <v/>
      </c>
      <c r="B328" s="135"/>
      <c r="C328" s="135"/>
      <c r="D328" s="135"/>
      <c r="E328" s="135"/>
      <c r="F328" s="135"/>
    </row>
    <row r="329" spans="1:6" ht="198.9" customHeight="1">
      <c r="A329" s="135" t="str">
        <f t="shared" si="5"/>
        <v/>
      </c>
      <c r="B329" s="135"/>
      <c r="C329" s="135"/>
      <c r="D329" s="135"/>
      <c r="E329" s="135"/>
      <c r="F329" s="135"/>
    </row>
    <row r="330" spans="1:6" ht="198.9" customHeight="1">
      <c r="A330" s="135" t="str">
        <f t="shared" si="5"/>
        <v/>
      </c>
      <c r="B330" s="135"/>
      <c r="C330" s="135"/>
      <c r="D330" s="135"/>
      <c r="E330" s="135"/>
      <c r="F330" s="135"/>
    </row>
    <row r="331" spans="1:6" ht="198.9" customHeight="1">
      <c r="A331" s="135" t="str">
        <f t="shared" si="5"/>
        <v/>
      </c>
      <c r="B331" s="135"/>
      <c r="C331" s="135"/>
      <c r="D331" s="135"/>
      <c r="E331" s="135"/>
      <c r="F331" s="135"/>
    </row>
    <row r="332" spans="1:6" ht="198.9" customHeight="1">
      <c r="A332" s="135" t="str">
        <f t="shared" si="5"/>
        <v/>
      </c>
      <c r="B332" s="135"/>
      <c r="C332" s="135"/>
      <c r="D332" s="135"/>
      <c r="E332" s="135"/>
      <c r="F332" s="135"/>
    </row>
    <row r="333" spans="1:6" ht="198.9" customHeight="1">
      <c r="A333" s="135" t="str">
        <f t="shared" si="5"/>
        <v/>
      </c>
      <c r="B333" s="135"/>
      <c r="C333" s="135"/>
      <c r="D333" s="135"/>
      <c r="E333" s="135"/>
      <c r="F333" s="135"/>
    </row>
    <row r="334" spans="1:6" ht="198.9" customHeight="1">
      <c r="A334" s="135" t="str">
        <f t="shared" si="5"/>
        <v/>
      </c>
      <c r="B334" s="135"/>
      <c r="C334" s="135"/>
      <c r="D334" s="135"/>
      <c r="E334" s="135"/>
      <c r="F334" s="135"/>
    </row>
    <row r="335" spans="1:6" ht="198.9" customHeight="1">
      <c r="A335" s="135" t="str">
        <f t="shared" si="5"/>
        <v/>
      </c>
      <c r="B335" s="135"/>
      <c r="C335" s="135"/>
      <c r="D335" s="135"/>
      <c r="E335" s="135"/>
      <c r="F335" s="135"/>
    </row>
    <row r="336" spans="1:6" ht="198.9" customHeight="1">
      <c r="A336" s="135" t="str">
        <f t="shared" si="5"/>
        <v/>
      </c>
      <c r="B336" s="135"/>
      <c r="C336" s="135"/>
      <c r="D336" s="135"/>
      <c r="E336" s="135"/>
      <c r="F336" s="135"/>
    </row>
    <row r="337" spans="1:6" ht="198.9" customHeight="1">
      <c r="A337" s="135" t="str">
        <f t="shared" si="5"/>
        <v/>
      </c>
      <c r="B337" s="135"/>
      <c r="C337" s="135"/>
      <c r="D337" s="135"/>
      <c r="E337" s="135"/>
      <c r="F337" s="135"/>
    </row>
    <row r="338" spans="1:6" ht="198.9" customHeight="1">
      <c r="A338" s="135" t="str">
        <f t="shared" si="5"/>
        <v/>
      </c>
      <c r="B338" s="135"/>
      <c r="C338" s="135"/>
      <c r="D338" s="135"/>
      <c r="E338" s="135"/>
      <c r="F338" s="135"/>
    </row>
    <row r="339" spans="1:6" ht="198.9" customHeight="1">
      <c r="A339" s="135" t="str">
        <f t="shared" si="5"/>
        <v/>
      </c>
      <c r="B339" s="135"/>
      <c r="C339" s="135"/>
      <c r="D339" s="135"/>
      <c r="E339" s="135"/>
      <c r="F339" s="135"/>
    </row>
    <row r="340" spans="1:6" ht="198.9" customHeight="1">
      <c r="A340" s="135" t="str">
        <f t="shared" si="5"/>
        <v/>
      </c>
      <c r="B340" s="135"/>
      <c r="C340" s="135"/>
      <c r="D340" s="135"/>
      <c r="E340" s="135"/>
      <c r="F340" s="135"/>
    </row>
    <row r="341" spans="1:6" ht="198.9" customHeight="1">
      <c r="A341" s="135" t="str">
        <f t="shared" si="5"/>
        <v/>
      </c>
      <c r="B341" s="135"/>
      <c r="C341" s="135"/>
      <c r="D341" s="135"/>
      <c r="E341" s="135"/>
      <c r="F341" s="135"/>
    </row>
    <row r="342" spans="1:6" ht="198.9" customHeight="1">
      <c r="A342" s="135" t="str">
        <f t="shared" si="5"/>
        <v/>
      </c>
      <c r="B342" s="135"/>
      <c r="C342" s="135"/>
      <c r="D342" s="135"/>
      <c r="E342" s="135"/>
      <c r="F342" s="135"/>
    </row>
    <row r="343" spans="1:6" ht="198.9" customHeight="1">
      <c r="A343" s="135" t="str">
        <f t="shared" si="5"/>
        <v/>
      </c>
      <c r="B343" s="135"/>
      <c r="C343" s="135"/>
      <c r="D343" s="135"/>
      <c r="E343" s="135"/>
      <c r="F343" s="135"/>
    </row>
    <row r="344" spans="1:6" ht="198.9" customHeight="1">
      <c r="A344" s="135" t="str">
        <f t="shared" si="5"/>
        <v/>
      </c>
      <c r="B344" s="135"/>
      <c r="C344" s="135"/>
      <c r="D344" s="135"/>
      <c r="E344" s="135"/>
      <c r="F344" s="135"/>
    </row>
    <row r="345" spans="1:6" ht="198.9" customHeight="1">
      <c r="A345" s="135" t="str">
        <f t="shared" si="5"/>
        <v/>
      </c>
      <c r="B345" s="135"/>
      <c r="C345" s="135"/>
      <c r="D345" s="135"/>
      <c r="E345" s="135"/>
      <c r="F345" s="135"/>
    </row>
    <row r="346" spans="1:6" ht="198.9" customHeight="1">
      <c r="A346" s="135" t="str">
        <f t="shared" si="5"/>
        <v/>
      </c>
      <c r="B346" s="135"/>
      <c r="C346" s="135"/>
      <c r="D346" s="135"/>
      <c r="E346" s="135"/>
      <c r="F346" s="135"/>
    </row>
    <row r="347" spans="1:6" ht="198.9" customHeight="1">
      <c r="A347" s="135" t="str">
        <f t="shared" si="5"/>
        <v/>
      </c>
      <c r="B347" s="135"/>
      <c r="C347" s="135"/>
      <c r="D347" s="135"/>
      <c r="E347" s="135"/>
      <c r="F347" s="135"/>
    </row>
    <row r="348" spans="1:6" ht="198.9" customHeight="1">
      <c r="A348" s="135" t="str">
        <f t="shared" si="5"/>
        <v/>
      </c>
      <c r="B348" s="135"/>
      <c r="C348" s="135"/>
      <c r="D348" s="135"/>
      <c r="E348" s="135"/>
      <c r="F348" s="135"/>
    </row>
    <row r="349" spans="1:6" ht="198.9" customHeight="1">
      <c r="A349" s="135" t="str">
        <f t="shared" si="5"/>
        <v/>
      </c>
      <c r="B349" s="135"/>
      <c r="C349" s="135"/>
      <c r="D349" s="135"/>
      <c r="E349" s="135"/>
      <c r="F349" s="135"/>
    </row>
    <row r="350" spans="1:6" ht="198.9" customHeight="1">
      <c r="A350" s="135" t="str">
        <f t="shared" si="5"/>
        <v/>
      </c>
      <c r="B350" s="135"/>
      <c r="C350" s="135"/>
      <c r="D350" s="135"/>
      <c r="E350" s="135"/>
      <c r="F350" s="135"/>
    </row>
    <row r="351" spans="1:6" ht="198.9" customHeight="1">
      <c r="A351" s="135" t="str">
        <f t="shared" si="5"/>
        <v/>
      </c>
      <c r="B351" s="135"/>
      <c r="C351" s="135"/>
      <c r="D351" s="135"/>
      <c r="E351" s="135"/>
      <c r="F351" s="135"/>
    </row>
    <row r="352" spans="1:6" ht="198.9" customHeight="1">
      <c r="A352" s="135" t="str">
        <f t="shared" si="5"/>
        <v/>
      </c>
      <c r="B352" s="135"/>
      <c r="C352" s="135"/>
      <c r="D352" s="135"/>
      <c r="E352" s="135"/>
      <c r="F352" s="135"/>
    </row>
    <row r="353" spans="1:6" ht="198.9" customHeight="1">
      <c r="A353" s="135" t="str">
        <f t="shared" si="5"/>
        <v/>
      </c>
      <c r="B353" s="135"/>
      <c r="C353" s="135"/>
      <c r="D353" s="135"/>
      <c r="E353" s="135"/>
      <c r="F353" s="135"/>
    </row>
    <row r="354" spans="1:6" ht="198.9" customHeight="1">
      <c r="A354" s="135" t="str">
        <f t="shared" si="5"/>
        <v/>
      </c>
      <c r="B354" s="135"/>
      <c r="C354" s="135"/>
      <c r="D354" s="135"/>
      <c r="E354" s="135"/>
      <c r="F354" s="135"/>
    </row>
    <row r="355" spans="1:6" ht="198.9" customHeight="1">
      <c r="A355" s="135" t="str">
        <f t="shared" si="5"/>
        <v/>
      </c>
      <c r="B355" s="135"/>
      <c r="C355" s="135"/>
      <c r="D355" s="135"/>
      <c r="E355" s="135"/>
      <c r="F355" s="135"/>
    </row>
    <row r="356" spans="1:6" ht="198.9" customHeight="1">
      <c r="A356" s="135" t="str">
        <f t="shared" si="5"/>
        <v/>
      </c>
      <c r="B356" s="135"/>
      <c r="C356" s="135"/>
      <c r="D356" s="135"/>
      <c r="E356" s="135"/>
      <c r="F356" s="135"/>
    </row>
    <row r="357" spans="1:6" ht="198.9" customHeight="1">
      <c r="A357" s="135" t="str">
        <f t="shared" si="5"/>
        <v/>
      </c>
      <c r="B357" s="135"/>
      <c r="C357" s="135"/>
      <c r="D357" s="135"/>
      <c r="E357" s="135"/>
      <c r="F357" s="135"/>
    </row>
    <row r="358" spans="1:6" ht="198.9" customHeight="1">
      <c r="A358" s="135" t="str">
        <f t="shared" si="5"/>
        <v/>
      </c>
      <c r="B358" s="135"/>
      <c r="C358" s="135"/>
      <c r="D358" s="135"/>
      <c r="E358" s="135"/>
      <c r="F358" s="135"/>
    </row>
    <row r="359" spans="1:6" ht="198.9" customHeight="1">
      <c r="A359" s="135" t="str">
        <f t="shared" si="5"/>
        <v/>
      </c>
      <c r="B359" s="135"/>
      <c r="C359" s="135"/>
      <c r="D359" s="135"/>
      <c r="E359" s="135"/>
      <c r="F359" s="135"/>
    </row>
    <row r="360" spans="1:6" ht="198.9" customHeight="1">
      <c r="A360" s="135" t="str">
        <f t="shared" si="5"/>
        <v/>
      </c>
      <c r="B360" s="135"/>
      <c r="C360" s="135"/>
      <c r="D360" s="135"/>
      <c r="E360" s="135"/>
      <c r="F360" s="135"/>
    </row>
    <row r="361" spans="1:6" ht="198.9" customHeight="1">
      <c r="A361" s="135" t="str">
        <f t="shared" si="5"/>
        <v/>
      </c>
      <c r="B361" s="135"/>
      <c r="C361" s="135"/>
      <c r="D361" s="135"/>
      <c r="E361" s="135"/>
      <c r="F361" s="135"/>
    </row>
    <row r="362" spans="1:6" ht="198.9" customHeight="1">
      <c r="A362" s="135" t="str">
        <f t="shared" si="5"/>
        <v/>
      </c>
      <c r="B362" s="135"/>
      <c r="C362" s="135"/>
      <c r="D362" s="135"/>
      <c r="E362" s="135"/>
      <c r="F362" s="135"/>
    </row>
    <row r="363" spans="1:6" ht="198.9" customHeight="1">
      <c r="A363" s="135" t="str">
        <f t="shared" si="5"/>
        <v/>
      </c>
      <c r="B363" s="135"/>
      <c r="C363" s="135"/>
      <c r="D363" s="135"/>
      <c r="E363" s="135"/>
      <c r="F363" s="135"/>
    </row>
    <row r="364" spans="1:6" ht="198.9" customHeight="1">
      <c r="A364" s="135" t="str">
        <f t="shared" si="5"/>
        <v/>
      </c>
      <c r="B364" s="135"/>
      <c r="C364" s="135"/>
      <c r="D364" s="135"/>
      <c r="E364" s="135"/>
      <c r="F364" s="135"/>
    </row>
    <row r="365" spans="1:6" ht="198.9" customHeight="1">
      <c r="A365" s="135" t="str">
        <f t="shared" si="5"/>
        <v/>
      </c>
      <c r="B365" s="135"/>
      <c r="C365" s="135"/>
      <c r="D365" s="135"/>
      <c r="E365" s="135"/>
      <c r="F365" s="135"/>
    </row>
    <row r="366" spans="1:6" ht="198.9" customHeight="1">
      <c r="A366" s="135" t="str">
        <f t="shared" si="5"/>
        <v/>
      </c>
      <c r="B366" s="135"/>
      <c r="C366" s="135"/>
      <c r="D366" s="135"/>
      <c r="E366" s="135"/>
      <c r="F366" s="135"/>
    </row>
    <row r="367" spans="1:6" ht="198.9" customHeight="1">
      <c r="A367" s="135" t="str">
        <f t="shared" si="5"/>
        <v/>
      </c>
      <c r="B367" s="135"/>
      <c r="C367" s="135"/>
      <c r="D367" s="135"/>
      <c r="E367" s="135"/>
      <c r="F367" s="135"/>
    </row>
    <row r="368" spans="1:6" ht="198.9" customHeight="1">
      <c r="A368" s="135" t="str">
        <f t="shared" si="5"/>
        <v/>
      </c>
      <c r="B368" s="135"/>
      <c r="C368" s="135"/>
      <c r="D368" s="135"/>
      <c r="E368" s="135"/>
      <c r="F368" s="135"/>
    </row>
    <row r="369" spans="1:6" ht="198.9" customHeight="1">
      <c r="A369" s="135" t="str">
        <f t="shared" si="5"/>
        <v/>
      </c>
      <c r="B369" s="135"/>
      <c r="C369" s="135"/>
      <c r="D369" s="135"/>
      <c r="E369" s="135"/>
      <c r="F369" s="135"/>
    </row>
    <row r="370" spans="1:6" ht="198.9" customHeight="1">
      <c r="A370" s="135" t="str">
        <f t="shared" si="5"/>
        <v/>
      </c>
      <c r="B370" s="135"/>
      <c r="C370" s="135"/>
      <c r="D370" s="135"/>
      <c r="E370" s="135"/>
      <c r="F370" s="135"/>
    </row>
    <row r="371" spans="1:6" ht="198.9" customHeight="1">
      <c r="A371" s="135" t="str">
        <f t="shared" si="5"/>
        <v/>
      </c>
      <c r="B371" s="135"/>
      <c r="C371" s="135"/>
      <c r="D371" s="135"/>
      <c r="E371" s="135"/>
      <c r="F371" s="135"/>
    </row>
    <row r="372" spans="1:6" ht="198.9" customHeight="1">
      <c r="A372" s="135" t="str">
        <f t="shared" si="5"/>
        <v/>
      </c>
      <c r="B372" s="135"/>
      <c r="C372" s="135"/>
      <c r="D372" s="135"/>
      <c r="E372" s="135"/>
      <c r="F372" s="135"/>
    </row>
    <row r="373" spans="1:6" ht="198.9" customHeight="1">
      <c r="A373" s="135" t="str">
        <f t="shared" si="5"/>
        <v/>
      </c>
      <c r="B373" s="135"/>
      <c r="C373" s="135"/>
      <c r="D373" s="135"/>
      <c r="E373" s="135"/>
      <c r="F373" s="135"/>
    </row>
    <row r="374" spans="1:6" ht="198.9" customHeight="1">
      <c r="A374" s="135" t="str">
        <f t="shared" si="5"/>
        <v/>
      </c>
      <c r="B374" s="135"/>
      <c r="C374" s="135"/>
      <c r="D374" s="135"/>
      <c r="E374" s="135"/>
      <c r="F374" s="135"/>
    </row>
    <row r="375" spans="1:6" ht="198.9" customHeight="1">
      <c r="A375" s="135" t="str">
        <f t="shared" si="5"/>
        <v/>
      </c>
      <c r="B375" s="135"/>
      <c r="C375" s="135"/>
      <c r="D375" s="135"/>
      <c r="E375" s="135"/>
      <c r="F375" s="135"/>
    </row>
    <row r="376" spans="1:6" ht="198.9" customHeight="1">
      <c r="A376" s="135" t="str">
        <f t="shared" si="5"/>
        <v/>
      </c>
      <c r="B376" s="135"/>
      <c r="C376" s="135"/>
      <c r="D376" s="135"/>
      <c r="E376" s="135"/>
      <c r="F376" s="135"/>
    </row>
    <row r="377" spans="1:6" ht="198.9" customHeight="1">
      <c r="A377" s="135" t="str">
        <f t="shared" si="5"/>
        <v/>
      </c>
      <c r="B377" s="135"/>
      <c r="C377" s="135"/>
      <c r="D377" s="135"/>
      <c r="E377" s="135"/>
      <c r="F377" s="135"/>
    </row>
    <row r="378" spans="1:6" ht="198.9" customHeight="1">
      <c r="A378" s="135" t="str">
        <f t="shared" si="5"/>
        <v/>
      </c>
      <c r="B378" s="135"/>
      <c r="C378" s="135"/>
      <c r="D378" s="135"/>
      <c r="E378" s="135"/>
      <c r="F378" s="135"/>
    </row>
    <row r="379" spans="1:6" ht="198.9" customHeight="1">
      <c r="A379" s="135" t="str">
        <f t="shared" si="5"/>
        <v/>
      </c>
      <c r="B379" s="135"/>
      <c r="C379" s="135"/>
      <c r="D379" s="135"/>
      <c r="E379" s="135"/>
      <c r="F379" s="135"/>
    </row>
    <row r="380" spans="1:6" ht="198.9" customHeight="1">
      <c r="A380" s="135" t="str">
        <f t="shared" si="5"/>
        <v/>
      </c>
      <c r="B380" s="135"/>
      <c r="C380" s="135"/>
      <c r="D380" s="135"/>
      <c r="E380" s="135"/>
      <c r="F380" s="135"/>
    </row>
    <row r="381" spans="1:6" ht="198.9" customHeight="1">
      <c r="A381" s="135" t="str">
        <f t="shared" si="5"/>
        <v/>
      </c>
      <c r="B381" s="135"/>
      <c r="C381" s="135"/>
      <c r="D381" s="135"/>
      <c r="E381" s="135"/>
      <c r="F381" s="135"/>
    </row>
    <row r="382" spans="1:6" ht="198.9" customHeight="1">
      <c r="A382" s="135" t="str">
        <f t="shared" si="5"/>
        <v/>
      </c>
      <c r="B382" s="135"/>
      <c r="C382" s="135"/>
      <c r="D382" s="135"/>
      <c r="E382" s="135"/>
      <c r="F382" s="135"/>
    </row>
    <row r="383" spans="1:6" ht="198.9" customHeight="1">
      <c r="A383" s="135" t="str">
        <f t="shared" si="5"/>
        <v/>
      </c>
      <c r="B383" s="135"/>
      <c r="C383" s="135"/>
      <c r="D383" s="135"/>
      <c r="E383" s="135"/>
      <c r="F383" s="135"/>
    </row>
    <row r="384" spans="1:6" ht="198.9" customHeight="1">
      <c r="A384" s="135" t="str">
        <f t="shared" si="5"/>
        <v/>
      </c>
      <c r="B384" s="135"/>
      <c r="C384" s="135"/>
      <c r="D384" s="135"/>
      <c r="E384" s="135"/>
      <c r="F384" s="135"/>
    </row>
    <row r="385" spans="1:6" ht="198.9" customHeight="1">
      <c r="A385" s="135" t="str">
        <f t="shared" si="5"/>
        <v/>
      </c>
      <c r="B385" s="135"/>
      <c r="C385" s="135"/>
      <c r="D385" s="135"/>
      <c r="E385" s="135"/>
      <c r="F385" s="135"/>
    </row>
    <row r="386" spans="1:6" ht="198.9" customHeight="1">
      <c r="A386" s="135" t="str">
        <f t="shared" si="5"/>
        <v/>
      </c>
      <c r="B386" s="135"/>
      <c r="C386" s="135"/>
      <c r="D386" s="135"/>
      <c r="E386" s="135"/>
      <c r="F386" s="135"/>
    </row>
    <row r="387" spans="1:6" ht="198.9" customHeight="1">
      <c r="A387" s="135" t="str">
        <f t="shared" si="5"/>
        <v/>
      </c>
      <c r="B387" s="135"/>
      <c r="C387" s="135"/>
      <c r="D387" s="135"/>
      <c r="E387" s="135"/>
      <c r="F387" s="135"/>
    </row>
    <row r="388" spans="1:6" ht="198.9" customHeight="1">
      <c r="A388" s="135" t="str">
        <f t="shared" si="5"/>
        <v/>
      </c>
      <c r="B388" s="135"/>
      <c r="C388" s="135"/>
      <c r="D388" s="135"/>
      <c r="E388" s="135"/>
      <c r="F388" s="135"/>
    </row>
    <row r="389" spans="1:6" ht="198.9" customHeight="1">
      <c r="A389" s="135" t="str">
        <f t="shared" ref="A389:A400" si="6">IF(B389="","",A388+1)</f>
        <v/>
      </c>
      <c r="B389" s="135"/>
      <c r="C389" s="135"/>
      <c r="D389" s="135"/>
      <c r="E389" s="135"/>
      <c r="F389" s="135"/>
    </row>
    <row r="390" spans="1:6" ht="198.9" customHeight="1">
      <c r="A390" s="135" t="str">
        <f t="shared" si="6"/>
        <v/>
      </c>
      <c r="B390" s="135"/>
      <c r="C390" s="135"/>
      <c r="D390" s="135"/>
      <c r="E390" s="135"/>
      <c r="F390" s="135"/>
    </row>
    <row r="391" spans="1:6" ht="198.9" customHeight="1">
      <c r="A391" s="135" t="str">
        <f t="shared" si="6"/>
        <v/>
      </c>
      <c r="B391" s="135"/>
      <c r="C391" s="135"/>
      <c r="D391" s="135"/>
      <c r="E391" s="135"/>
      <c r="F391" s="135"/>
    </row>
    <row r="392" spans="1:6" ht="198.9" customHeight="1">
      <c r="A392" s="135" t="str">
        <f t="shared" si="6"/>
        <v/>
      </c>
      <c r="B392" s="135"/>
      <c r="C392" s="135"/>
      <c r="D392" s="135"/>
      <c r="E392" s="135"/>
      <c r="F392" s="135"/>
    </row>
    <row r="393" spans="1:6" ht="198.9" customHeight="1">
      <c r="A393" s="135" t="str">
        <f t="shared" si="6"/>
        <v/>
      </c>
      <c r="B393" s="135"/>
      <c r="C393" s="135"/>
      <c r="D393" s="135"/>
      <c r="E393" s="135"/>
      <c r="F393" s="135"/>
    </row>
    <row r="394" spans="1:6" ht="198.9" customHeight="1">
      <c r="A394" s="135" t="str">
        <f t="shared" si="6"/>
        <v/>
      </c>
      <c r="B394" s="135"/>
      <c r="C394" s="135"/>
      <c r="D394" s="135"/>
      <c r="E394" s="135"/>
      <c r="F394" s="135"/>
    </row>
    <row r="395" spans="1:6" ht="198.9" customHeight="1">
      <c r="A395" s="135" t="str">
        <f t="shared" si="6"/>
        <v/>
      </c>
      <c r="B395" s="135"/>
      <c r="C395" s="135"/>
      <c r="D395" s="135"/>
      <c r="E395" s="135"/>
      <c r="F395" s="135"/>
    </row>
    <row r="396" spans="1:6" ht="198.9" customHeight="1">
      <c r="A396" s="135" t="str">
        <f t="shared" si="6"/>
        <v/>
      </c>
      <c r="B396" s="135"/>
      <c r="C396" s="135"/>
      <c r="D396" s="135"/>
      <c r="E396" s="135"/>
      <c r="F396" s="135"/>
    </row>
    <row r="397" spans="1:6" ht="198.9" customHeight="1">
      <c r="A397" s="135" t="str">
        <f t="shared" si="6"/>
        <v/>
      </c>
      <c r="B397" s="135"/>
      <c r="C397" s="135"/>
      <c r="D397" s="135"/>
      <c r="E397" s="135"/>
      <c r="F397" s="135"/>
    </row>
    <row r="398" spans="1:6" ht="198.9" customHeight="1">
      <c r="A398" s="135" t="str">
        <f t="shared" si="6"/>
        <v/>
      </c>
      <c r="B398" s="135"/>
      <c r="C398" s="135"/>
      <c r="D398" s="135"/>
      <c r="E398" s="135"/>
      <c r="F398" s="135"/>
    </row>
    <row r="399" spans="1:6" ht="198.9" customHeight="1">
      <c r="A399" s="135" t="str">
        <f t="shared" si="6"/>
        <v/>
      </c>
      <c r="B399" s="135"/>
      <c r="C399" s="135"/>
      <c r="D399" s="135"/>
      <c r="E399" s="135"/>
      <c r="F399" s="135"/>
    </row>
    <row r="400" spans="1:6" ht="198.9" customHeight="1">
      <c r="A400" s="135" t="str">
        <f t="shared" si="6"/>
        <v/>
      </c>
      <c r="B400" s="135"/>
      <c r="C400" s="135"/>
      <c r="D400" s="135"/>
      <c r="E400" s="135"/>
      <c r="F400" s="135"/>
    </row>
    <row r="401" spans="1:6" ht="21">
      <c r="A401" s="135" t="str">
        <f t="shared" ref="A401:A402" si="7">IF(B401="","",A400+1)</f>
        <v/>
      </c>
      <c r="B401" s="135"/>
      <c r="C401" s="135"/>
      <c r="D401" s="135"/>
      <c r="E401" s="135"/>
      <c r="F401" s="135"/>
    </row>
    <row r="402" spans="1:6" ht="21">
      <c r="A402" s="135" t="str">
        <f t="shared" si="7"/>
        <v/>
      </c>
      <c r="B402" s="135"/>
      <c r="C402" s="135"/>
      <c r="D402" s="135"/>
      <c r="E402" s="135"/>
      <c r="F402" s="135"/>
    </row>
  </sheetData>
  <sheetProtection sheet="1" objects="1" scenarios="1"/>
  <autoFilter ref="A2:F400"/>
  <mergeCells count="1">
    <mergeCell ref="A1:F1"/>
  </mergeCells>
  <phoneticPr fontId="30"/>
  <pageMargins left="0.70866141732283472" right="0.70866141732283472" top="0.74803149606299213" bottom="0.74803149606299213" header="0.31496062992125984" footer="0.31496062992125984"/>
  <pageSetup paperSize="9" scale="41" orientation="portrait" r:id="rId1"/>
  <colBreaks count="1" manualBreakCount="1">
    <brk id="6"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60:BP472"/>
  <sheetViews>
    <sheetView topLeftCell="A55" zoomScale="70" zoomScaleNormal="70" workbookViewId="0">
      <selection activeCell="N70" sqref="N70:P72"/>
    </sheetView>
  </sheetViews>
  <sheetFormatPr defaultColWidth="8.88671875" defaultRowHeight="13.2"/>
  <cols>
    <col min="2" max="2" width="10.109375" bestFit="1" customWidth="1"/>
    <col min="10" max="10" width="8.88671875" customWidth="1"/>
    <col min="30" max="30" width="9"/>
    <col min="43" max="43" width="9"/>
    <col min="46" max="53" width="5.77734375" customWidth="1"/>
    <col min="57" max="58" width="0" hidden="1" customWidth="1"/>
    <col min="60" max="60" width="12.44140625" customWidth="1"/>
    <col min="63" max="63" width="33.109375" customWidth="1"/>
    <col min="64" max="64" width="41.21875" customWidth="1"/>
    <col min="65" max="65" width="11.109375" customWidth="1"/>
    <col min="67" max="67" width="0" hidden="1" customWidth="1"/>
  </cols>
  <sheetData>
    <row r="60" spans="1:6" ht="13.8" thickBot="1">
      <c r="E60" t="s">
        <v>7696</v>
      </c>
      <c r="F60" t="s">
        <v>7697</v>
      </c>
    </row>
    <row r="61" spans="1:6" ht="13.8" thickBot="1">
      <c r="A61" t="s">
        <v>7695</v>
      </c>
      <c r="E61" s="432" t="s">
        <v>7702</v>
      </c>
      <c r="F61" s="433" t="s">
        <v>7698</v>
      </c>
    </row>
    <row r="62" spans="1:6" ht="13.8" thickBot="1">
      <c r="A62" s="430" t="str">
        <f>LEFT(RIGHT(実施計画様式!A1,LEN(実施計画様式!A1)-FIND("_",実施計画様式!A1)),1)</f>
        <v>1</v>
      </c>
      <c r="B62" s="431" t="str">
        <f>VLOOKUP(A62,$E$61:$F$64,2,FALSE)</f>
        <v>R8.3</v>
      </c>
      <c r="E62" s="434" t="s">
        <v>7703</v>
      </c>
      <c r="F62" s="435" t="s">
        <v>7699</v>
      </c>
    </row>
    <row r="63" spans="1:6">
      <c r="E63" s="434" t="s">
        <v>7704</v>
      </c>
      <c r="F63" s="435" t="s">
        <v>7700</v>
      </c>
    </row>
    <row r="64" spans="1:6" ht="13.8" thickBot="1">
      <c r="E64" s="436" t="s">
        <v>7705</v>
      </c>
      <c r="F64" s="437" t="s">
        <v>7701</v>
      </c>
    </row>
    <row r="68" spans="1:68" ht="13.8" thickBot="1">
      <c r="D68" t="s">
        <v>7630</v>
      </c>
    </row>
    <row r="69" spans="1:68" ht="18" customHeight="1" thickBot="1">
      <c r="C69" s="557" t="s">
        <v>16</v>
      </c>
      <c r="D69" s="563" t="s">
        <v>17</v>
      </c>
      <c r="E69" s="593" t="s">
        <v>18</v>
      </c>
      <c r="F69" s="605" t="s">
        <v>19</v>
      </c>
      <c r="G69" s="553" t="s">
        <v>20</v>
      </c>
      <c r="H69" s="560" t="s">
        <v>7686</v>
      </c>
      <c r="I69" s="560" t="s">
        <v>21</v>
      </c>
      <c r="J69" s="611" t="s">
        <v>22</v>
      </c>
      <c r="K69" s="614" t="s">
        <v>23</v>
      </c>
      <c r="L69" s="512" t="s">
        <v>24</v>
      </c>
      <c r="M69" s="575" t="s">
        <v>7577</v>
      </c>
      <c r="N69" s="245"/>
      <c r="O69" s="245"/>
      <c r="P69" s="245"/>
      <c r="Q69" s="37"/>
      <c r="R69" s="85" t="s">
        <v>25</v>
      </c>
      <c r="S69" s="38"/>
      <c r="T69" s="38"/>
      <c r="U69" s="38"/>
      <c r="V69" s="38"/>
      <c r="W69" s="38"/>
      <c r="X69" s="38"/>
      <c r="Y69" s="38"/>
      <c r="Z69" s="590" t="s">
        <v>26</v>
      </c>
      <c r="AA69" s="464" t="s">
        <v>27</v>
      </c>
      <c r="AB69" s="569" t="s">
        <v>28</v>
      </c>
      <c r="AC69" s="569" t="s">
        <v>29</v>
      </c>
      <c r="AD69" s="512" t="s">
        <v>30</v>
      </c>
      <c r="AE69" s="512" t="s">
        <v>7601</v>
      </c>
      <c r="AF69" s="512" t="s">
        <v>7673</v>
      </c>
      <c r="AG69" s="512" t="s">
        <v>7684</v>
      </c>
      <c r="AH69" s="512" t="s">
        <v>7685</v>
      </c>
      <c r="AI69" s="553" t="s">
        <v>31</v>
      </c>
      <c r="AJ69" s="620" t="s">
        <v>32</v>
      </c>
      <c r="AK69" s="566" t="s">
        <v>33</v>
      </c>
      <c r="AL69" s="662" t="s">
        <v>34</v>
      </c>
      <c r="AM69" s="471" t="s">
        <v>35</v>
      </c>
      <c r="AN69" s="572" t="s">
        <v>7538</v>
      </c>
      <c r="AO69" s="651" t="s">
        <v>7539</v>
      </c>
      <c r="AP69" s="242"/>
      <c r="AQ69" s="242"/>
      <c r="AR69" s="242"/>
      <c r="AS69" s="651" t="s">
        <v>200</v>
      </c>
      <c r="AT69" s="461" t="s">
        <v>7541</v>
      </c>
      <c r="AU69" s="461" t="s">
        <v>7579</v>
      </c>
      <c r="AV69" s="461" t="s">
        <v>7580</v>
      </c>
      <c r="AW69" s="461" t="s">
        <v>7581</v>
      </c>
      <c r="AX69" s="461" t="s">
        <v>7582</v>
      </c>
      <c r="AY69" s="461" t="s">
        <v>7583</v>
      </c>
      <c r="AZ69" s="461" t="s">
        <v>7584</v>
      </c>
      <c r="BA69" s="461" t="s">
        <v>7585</v>
      </c>
      <c r="BB69" s="461" t="s">
        <v>7578</v>
      </c>
      <c r="BC69" s="461" t="s">
        <v>36</v>
      </c>
      <c r="BD69" s="652" t="s">
        <v>36</v>
      </c>
      <c r="BE69" s="50"/>
      <c r="BF69" s="50"/>
      <c r="BG69" s="50"/>
      <c r="BH69" s="50"/>
      <c r="BI69" s="50"/>
      <c r="BJ69" s="50"/>
      <c r="BK69" s="50"/>
      <c r="BL69" s="50"/>
      <c r="BM69" s="50"/>
      <c r="BN69" s="50"/>
      <c r="BO69" s="50"/>
      <c r="BP69" s="50"/>
    </row>
    <row r="70" spans="1:68" ht="18" customHeight="1" thickBot="1">
      <c r="C70" s="558"/>
      <c r="D70" s="564"/>
      <c r="E70" s="594"/>
      <c r="F70" s="606"/>
      <c r="G70" s="554"/>
      <c r="H70" s="561"/>
      <c r="I70" s="561"/>
      <c r="J70" s="612"/>
      <c r="K70" s="615"/>
      <c r="L70" s="570"/>
      <c r="M70" s="576"/>
      <c r="N70" s="578" t="s">
        <v>7715</v>
      </c>
      <c r="O70" s="579"/>
      <c r="P70" s="580"/>
      <c r="Q70" s="665" t="s">
        <v>7531</v>
      </c>
      <c r="R70" s="573" t="s">
        <v>55</v>
      </c>
      <c r="S70" s="589" t="s">
        <v>56</v>
      </c>
      <c r="T70" s="188"/>
      <c r="U70" s="188"/>
      <c r="V70" s="188"/>
      <c r="W70" s="188"/>
      <c r="X70" s="188"/>
      <c r="Y70" s="618" t="s">
        <v>7534</v>
      </c>
      <c r="Z70" s="591"/>
      <c r="AA70" s="465"/>
      <c r="AB70" s="570"/>
      <c r="AC70" s="570"/>
      <c r="AD70" s="513"/>
      <c r="AE70" s="513"/>
      <c r="AF70" s="513"/>
      <c r="AG70" s="513"/>
      <c r="AH70" s="513"/>
      <c r="AI70" s="658"/>
      <c r="AJ70" s="660"/>
      <c r="AK70" s="567"/>
      <c r="AL70" s="583"/>
      <c r="AM70" s="663"/>
      <c r="AN70" s="573"/>
      <c r="AO70" s="581"/>
      <c r="AP70" s="243"/>
      <c r="AQ70" s="243"/>
      <c r="AR70" s="243"/>
      <c r="AS70" s="581"/>
      <c r="AT70" s="462"/>
      <c r="AU70" s="462"/>
      <c r="AV70" s="462"/>
      <c r="AW70" s="462"/>
      <c r="AX70" s="462"/>
      <c r="AY70" s="462"/>
      <c r="AZ70" s="462"/>
      <c r="BA70" s="462"/>
      <c r="BB70" s="462"/>
      <c r="BC70" s="462"/>
      <c r="BD70" s="653"/>
      <c r="BE70" s="50"/>
      <c r="BF70" s="50"/>
      <c r="BG70" s="50"/>
      <c r="BH70" s="50"/>
      <c r="BI70" s="50"/>
      <c r="BJ70" s="50"/>
      <c r="BK70" s="50"/>
      <c r="BL70" s="50"/>
      <c r="BM70" s="50"/>
      <c r="BN70" s="50"/>
      <c r="BO70" s="50"/>
      <c r="BP70" s="50"/>
    </row>
    <row r="71" spans="1:68" ht="16.8" customHeight="1" thickBot="1">
      <c r="C71" s="558"/>
      <c r="D71" s="564"/>
      <c r="E71" s="594"/>
      <c r="F71" s="606"/>
      <c r="G71" s="554"/>
      <c r="H71" s="561"/>
      <c r="I71" s="561"/>
      <c r="J71" s="612"/>
      <c r="K71" s="615"/>
      <c r="L71" s="570"/>
      <c r="M71" s="576"/>
      <c r="N71" s="581"/>
      <c r="O71" s="582"/>
      <c r="P71" s="583"/>
      <c r="Q71" s="666"/>
      <c r="R71" s="573"/>
      <c r="S71" s="573"/>
      <c r="T71" s="190" t="s">
        <v>7533</v>
      </c>
      <c r="U71" s="190"/>
      <c r="V71" s="190"/>
      <c r="W71" s="190"/>
      <c r="X71" s="190"/>
      <c r="Y71" s="619"/>
      <c r="Z71" s="591"/>
      <c r="AA71" s="465"/>
      <c r="AB71" s="570"/>
      <c r="AC71" s="570"/>
      <c r="AD71" s="513"/>
      <c r="AE71" s="513"/>
      <c r="AF71" s="513"/>
      <c r="AG71" s="513"/>
      <c r="AH71" s="513"/>
      <c r="AI71" s="658"/>
      <c r="AJ71" s="660"/>
      <c r="AK71" s="567"/>
      <c r="AL71" s="583"/>
      <c r="AM71" s="663"/>
      <c r="AN71" s="573"/>
      <c r="AO71" s="581"/>
      <c r="AP71" s="655" t="s">
        <v>7570</v>
      </c>
      <c r="AQ71" s="619"/>
      <c r="AR71" s="619"/>
      <c r="AS71" s="668" t="s">
        <v>7540</v>
      </c>
      <c r="AT71" s="462"/>
      <c r="AU71" s="462"/>
      <c r="AV71" s="462"/>
      <c r="AW71" s="462"/>
      <c r="AX71" s="462"/>
      <c r="AY71" s="462"/>
      <c r="AZ71" s="462"/>
      <c r="BA71" s="462"/>
      <c r="BB71" s="462"/>
      <c r="BC71" s="462"/>
      <c r="BD71" s="653"/>
      <c r="BE71" s="273" t="s">
        <v>7587</v>
      </c>
      <c r="BF71" s="50"/>
      <c r="BG71" s="50"/>
      <c r="BH71" s="50"/>
      <c r="BI71" s="50"/>
      <c r="BJ71" s="50"/>
      <c r="BK71" s="50"/>
      <c r="BL71" s="50"/>
      <c r="BM71" s="50"/>
      <c r="BN71" s="50"/>
      <c r="BO71" s="273" t="s">
        <v>7587</v>
      </c>
      <c r="BP71" s="50"/>
    </row>
    <row r="72" spans="1:68" ht="107.4" customHeight="1" thickBot="1">
      <c r="C72" s="559"/>
      <c r="D72" s="565"/>
      <c r="E72" s="595"/>
      <c r="F72" s="607"/>
      <c r="G72" s="555"/>
      <c r="H72" s="562"/>
      <c r="I72" s="562"/>
      <c r="J72" s="613"/>
      <c r="K72" s="616"/>
      <c r="L72" s="571"/>
      <c r="M72" s="577"/>
      <c r="N72" s="584"/>
      <c r="O72" s="585"/>
      <c r="P72" s="586"/>
      <c r="Q72" s="667"/>
      <c r="R72" s="617"/>
      <c r="S72" s="129" t="s">
        <v>57</v>
      </c>
      <c r="T72" s="192" t="s">
        <v>7536</v>
      </c>
      <c r="U72" s="424" t="s">
        <v>7632</v>
      </c>
      <c r="V72" s="424" t="s">
        <v>7632</v>
      </c>
      <c r="W72" s="424" t="s">
        <v>7632</v>
      </c>
      <c r="X72" s="424" t="s">
        <v>7632</v>
      </c>
      <c r="Y72" s="189" t="s">
        <v>58</v>
      </c>
      <c r="Z72" s="187" t="s">
        <v>7535</v>
      </c>
      <c r="AA72" s="466"/>
      <c r="AB72" s="571"/>
      <c r="AC72" s="571"/>
      <c r="AD72" s="514"/>
      <c r="AE72" s="514"/>
      <c r="AF72" s="514"/>
      <c r="AG72" s="514"/>
      <c r="AH72" s="514"/>
      <c r="AI72" s="659"/>
      <c r="AJ72" s="661"/>
      <c r="AK72" s="568"/>
      <c r="AL72" s="586"/>
      <c r="AM72" s="664"/>
      <c r="AN72" s="574"/>
      <c r="AO72" s="584"/>
      <c r="AP72" s="497" t="s">
        <v>7571</v>
      </c>
      <c r="AQ72" s="498"/>
      <c r="AR72" s="498"/>
      <c r="AS72" s="497"/>
      <c r="AT72" s="463"/>
      <c r="AU72" s="463"/>
      <c r="AV72" s="463"/>
      <c r="AW72" s="463"/>
      <c r="AX72" s="463"/>
      <c r="AY72" s="463"/>
      <c r="AZ72" s="463"/>
      <c r="BA72" s="463"/>
      <c r="BB72" s="463"/>
      <c r="BC72" s="463"/>
      <c r="BD72" s="654"/>
      <c r="BE72" s="316" t="s">
        <v>201</v>
      </c>
      <c r="BF72" s="317" t="s">
        <v>202</v>
      </c>
      <c r="BG72" s="317" t="s">
        <v>7691</v>
      </c>
      <c r="BH72" s="317" t="s">
        <v>7707</v>
      </c>
      <c r="BI72" s="317" t="s">
        <v>203</v>
      </c>
      <c r="BJ72" s="316" t="s">
        <v>204</v>
      </c>
      <c r="BK72" s="317" t="s">
        <v>205</v>
      </c>
      <c r="BL72" s="317" t="s">
        <v>7604</v>
      </c>
      <c r="BM72" s="316" t="s">
        <v>206</v>
      </c>
      <c r="BN72" s="316" t="s">
        <v>207</v>
      </c>
      <c r="BO72" s="316" t="s">
        <v>208</v>
      </c>
      <c r="BP72" s="318" t="s">
        <v>7628</v>
      </c>
    </row>
    <row r="73" spans="1:68" ht="13.8" thickBot="1">
      <c r="A73" s="354" t="str">
        <f>IF(実施計画様式!$I$5="","",IF(OR(MOD(実施計画様式!$I$5,1000)=0,IFERROR(VLOOKUP(実施計画様式!$I$5,限!$D$3:$BT$1789,MATCH(5,限!$D$2:$BT$2,0),FALSE),0)&gt;0,実施計画様式!AA4&gt;0),"","要入力"))</f>
        <v>要入力</v>
      </c>
      <c r="B73" s="33" t="s">
        <v>209</v>
      </c>
      <c r="C73" s="420">
        <v>1</v>
      </c>
      <c r="D73" s="420">
        <f>IF(実施計画様式!D73="",0,IFERROR(VLOOKUP(実施計画様式!D73,―!A:B,2,FALSE),"error"))</f>
        <v>1</v>
      </c>
      <c r="E73" s="420">
        <f>IF(実施計画様式!E73="",0,IFERROR(VLOOKUP(実施計画様式!E73,―!$C$40:$D$47,2,FALSE),"error"))</f>
        <v>1</v>
      </c>
      <c r="F73" s="420">
        <f>IF(実施計画様式!F73="",0,IFERROR(VLOOKUP(実施計画様式!F73,―!$E$2:$F$2,2,FALSE),"error"))</f>
        <v>2</v>
      </c>
      <c r="G73" s="420">
        <f>IF(実施計画様式!G73="",0,IFERROR(VLOOKUP(実施計画様式!G73,―!$G$2:$H$2,2,FALSE),"error"))</f>
        <v>2</v>
      </c>
      <c r="H73" s="425">
        <f>IF(実施計画様式!H73="",0,1)</f>
        <v>1</v>
      </c>
      <c r="I73" s="420">
        <f>IF(実施計画様式!I73="",0,IFERROR(VLOOKUP(実施計画様式!I73,―!$I$2:$J$2,2,FALSE),"error"))</f>
        <v>2</v>
      </c>
      <c r="J73" s="420">
        <f>IF(実施計画様式!J73="",0,1)</f>
        <v>1</v>
      </c>
      <c r="K73" s="420">
        <f>IF(実施計画様式!K73="",0,IFERROR(VLOOKUP(実施計画様式!K73,―!$K$1:$L$2,2,FALSE),"error"))</f>
        <v>1</v>
      </c>
      <c r="L73" s="421">
        <f>IF(実施計画様式!L73="",0,IFERROR(VLOOKUP(実施計画様式!L73,―!$M$2:$N$2,2,FALSE),"error"))</f>
        <v>2</v>
      </c>
      <c r="M73" s="422">
        <f>IF(実施計画様式!M73="",0,IFERROR(VLOOKUP(実施計画様式!M73,―!$O$30:$P$30,2,FALSE),"error"))</f>
        <v>1</v>
      </c>
      <c r="N73" s="423">
        <f>IF(実施計画様式!N73="",0,IFERROR(VLOOKUP(実施計画様式!N73,―!$O$1:$P$12,2,FALSE),"error"))</f>
        <v>0</v>
      </c>
      <c r="O73" s="420">
        <f>IF(実施計画様式!O73="",0,IFERROR(VLOOKUP(実施計画様式!O73,―!$O$1:$P$12,2,FALSE),"error"))</f>
        <v>0</v>
      </c>
      <c r="P73" s="421">
        <f>IF(実施計画様式!P73="",0,IFERROR(VLOOKUP(実施計画様式!P73,―!$O$1:$P$12,2,FALSE),"error"))</f>
        <v>0</v>
      </c>
      <c r="Q73" s="422">
        <f>IF(実施計画様式!Q73="",0,"error")</f>
        <v>0</v>
      </c>
      <c r="R73" s="423" t="s">
        <v>7629</v>
      </c>
      <c r="S73" s="420" t="s">
        <v>7629</v>
      </c>
      <c r="T73" s="420">
        <f>IF(実施計画様式!T73="",0,1)</f>
        <v>1</v>
      </c>
      <c r="U73" s="420">
        <f>IF(実施計画様式!U73="",0,1)</f>
        <v>0</v>
      </c>
      <c r="V73" s="420">
        <f>IF(実施計画様式!V73="",0,1)</f>
        <v>0</v>
      </c>
      <c r="W73" s="420">
        <f>IF(実施計画様式!W73="",0,1)</f>
        <v>0</v>
      </c>
      <c r="X73" s="420">
        <f>IF(実施計画様式!X73="",0,1)</f>
        <v>0</v>
      </c>
      <c r="Y73" s="420">
        <f>IF(実施計画様式!Y73="",0,1)</f>
        <v>1</v>
      </c>
      <c r="Z73" s="420">
        <f>IF(実施計画様式!Z73="",0,1)</f>
        <v>1</v>
      </c>
      <c r="AA73" s="420">
        <f>IF(実施計画様式!AA73="",0,1)</f>
        <v>1</v>
      </c>
      <c r="AB73" s="420">
        <f>IF(実施計画様式!AB73="",0,IFERROR(VLOOKUP(実施計画様式!AB73,―!$Q$2:$R$3,2,FALSE),"error"))</f>
        <v>1</v>
      </c>
      <c r="AC73" s="420">
        <f>IF(実施計画様式!AC73="",0,IFERROR(VLOOKUP(実施計画様式!AC73,―!$S$2:$T$3,2,FALSE),"error"))</f>
        <v>2</v>
      </c>
      <c r="AD73" s="420">
        <f>IF(実施計画様式!AD73="",0,IFERROR(VLOOKUP(実施計画様式!AD73,―!$U$2:$V$3,2,FALSE),"error"))</f>
        <v>1</v>
      </c>
      <c r="AE73" s="420">
        <f>IF(実施計画様式!AE73="",0,IFERROR(VLOOKUP(実施計画様式!AE73,―!$W$2:$X$3,2,FALSE),"error"))</f>
        <v>1</v>
      </c>
      <c r="AF73" s="420">
        <f>IF(実施計画様式!AF73="",0,IFERROR(VLOOKUP(実施計画様式!AF73,―!$AP$29:$AQ$29,2,FALSE),"error"))</f>
        <v>0</v>
      </c>
      <c r="AG73" s="420">
        <f>IF(実施計画様式!AG73="",0,IFERROR(VLOOKUP(実施計画様式!AG73,―!$Y$2:$Z$25,2,FALSE),"error"))</f>
        <v>10</v>
      </c>
      <c r="AH73" s="420">
        <f>IF(実施計画様式!AH73="",0,IFERROR(VLOOKUP(実施計画様式!AH73,―!$AA$2:$AB$4,2,FALSE),"error"))</f>
        <v>1</v>
      </c>
      <c r="AI73" s="420">
        <f>IF(実施計画様式!AI73="",0,IFERROR(VLOOKUP(実施計画様式!AI73,―!$AN$2:$AO$27,2,FALSE),"error"))</f>
        <v>14</v>
      </c>
      <c r="AJ73" s="420">
        <f>IF(実施計画様式!AJ73="",0,IFERROR(VLOOKUP(実施計画様式!AJ73,―!$AN$2:$AO$27,2,FALSE),"error"))</f>
        <v>14</v>
      </c>
      <c r="AK73" s="420">
        <f>IF(実施計画様式!AK73="",0,IFERROR(VLOOKUP(実施計画様式!AK73,―!$AN$2:$AO$27,2,FALSE),"error"))</f>
        <v>20</v>
      </c>
      <c r="AL73" s="420">
        <f>IF(実施計画様式!AL73="",0,1)</f>
        <v>1</v>
      </c>
      <c r="AM73" s="420">
        <f>IF(実施計画様式!AM73="",0,IFERROR(VLOOKUP(実施計画様式!AM73,―!$AP$10:$AQ$23,2,FALSE),"error"))</f>
        <v>5</v>
      </c>
      <c r="AN73" s="420">
        <f>IF(実施計画様式!AN73="",0,IFERROR(VLOOKUP(実施計画様式!AN73,―!$AP$39:$AQ$44,2,FALSE),"error"))</f>
        <v>1</v>
      </c>
      <c r="AO73" s="420">
        <f>IF(実施計画様式!AO73="",0,IFERROR(VLOOKUP(実施計画様式!AO73,参考資料1_対象分野リスト!$B$2:$C$46,2,FALSE),"error"))</f>
        <v>1</v>
      </c>
      <c r="AP73" s="420">
        <f>IF(実施計画様式!AP73="",0,IFERROR(VLOOKUP(実施計画様式!AP73,参考資料1_対象分野リスト!$B$2:$C$46,2,FALSE),"error"))</f>
        <v>0</v>
      </c>
      <c r="AQ73" s="420">
        <f>IF(実施計画様式!AQ73="",0,IFERROR(VLOOKUP(実施計画様式!AQ73,参考資料1_対象分野リスト!$B$2:$C$46,2,FALSE),"error"))</f>
        <v>0</v>
      </c>
      <c r="AR73" s="420">
        <f>IF(実施計画様式!AR73="",0,IFERROR(VLOOKUP(実施計画様式!AR73,参考資料1_対象分野リスト!$B$2:$C$46,2,FALSE),"error"))</f>
        <v>0</v>
      </c>
      <c r="AS73" s="420">
        <f>IF(実施計画様式!AS73="",0,IFERROR(VLOOKUP(実施計画様式!AS73,参考資料1_対象分野リスト!$E$5:$F$35,2,FALSE),"error"))</f>
        <v>0</v>
      </c>
      <c r="AT73" s="420"/>
      <c r="AU73" s="420"/>
      <c r="AV73" s="420"/>
      <c r="AW73" s="420"/>
      <c r="AX73" s="420"/>
      <c r="AY73" s="420"/>
      <c r="AZ73" s="420"/>
      <c r="BA73" s="420"/>
      <c r="BB73" s="420">
        <f>IF(実施計画様式!BB73="",0,IFERROR(VLOOKUP(実施計画様式!BB73,―!$AK$2:$AL$7,2,FALSE),"error"))</f>
        <v>2</v>
      </c>
      <c r="BC73" s="420" t="str">
        <f>IF(D73=4,"",IF(D73=8,"",IF(D73=10,"支援開始時期_R7_通常","")))</f>
        <v/>
      </c>
      <c r="BD73" s="420"/>
      <c r="BE73" s="319"/>
      <c r="BF73" s="319">
        <v>99</v>
      </c>
      <c r="BG73" s="319" t="str">
        <f>IF(D73=1,"予算化時期_R7補正","")</f>
        <v>予算化時期_R7補正</v>
      </c>
      <c r="BH73" s="319" t="str">
        <f>IF(AG73&gt;0,IF(VLOOKUP($B$62,―!$Y$2:$Z$25,2,FALSE)&lt;分岐管理シート!AG73,"予算化方法","予算化方法_未定なし"),"")</f>
        <v>予算化方法_未定なし</v>
      </c>
      <c r="BI73" s="319" t="str">
        <f>IF(D73=1,"予算区分_R8_通常","")</f>
        <v>予算区分_R8_通常</v>
      </c>
      <c r="BJ73" s="319" t="str">
        <f>IF(D73=1,"経済対策との関係_R7補正","")</f>
        <v>経済対策との関係_R7補正</v>
      </c>
      <c r="BK73" s="320" t="s">
        <v>7586</v>
      </c>
      <c r="BL73" s="319" t="str">
        <f>IF(AE73&lt;2,"",―!$AP$28)</f>
        <v/>
      </c>
      <c r="BM73" s="319" t="str">
        <f>IF(D73=1,"対象分野_R7","")</f>
        <v>対象分野_R7</v>
      </c>
      <c r="BN73" s="319" t="str">
        <f>IF(AND(SUM($AO73:$AR73)&gt;=181,SUM($AO73:$AR73)&lt;=936),"農林水産・食品分野の細分化項目",IF(SUM($AO73:$AR73)&gt;936,"中小企業・小規模事業者の賃上げ環境整備の細分化項目",""))</f>
        <v/>
      </c>
      <c r="BO73" s="319"/>
      <c r="BP73" s="319">
        <f>COUNTIF(D73:BD73,"error")</f>
        <v>0</v>
      </c>
    </row>
    <row r="74" spans="1:68">
      <c r="C74">
        <v>2</v>
      </c>
      <c r="D74" s="22">
        <f>IF(実施計画様式!D74="",0,IFERROR(VLOOKUP(実施計画様式!D74,―!A:B,2,FALSE),"error"))</f>
        <v>1</v>
      </c>
      <c r="E74">
        <f>IF(実施計画様式!E74="",0,IFERROR(VLOOKUP(実施計画様式!E74,―!$C$40:$D$47,2,FALSE),"error"))</f>
        <v>1</v>
      </c>
      <c r="F74">
        <f>IF(実施計画様式!F74="",0,IFERROR(VLOOKUP(実施計画様式!F74,―!$E$2:$F$2,2,FALSE),"error"))</f>
        <v>2</v>
      </c>
      <c r="G74">
        <f>IFERROR(VLOOKUP(実施計画様式!G74,―!$G$2:$H$2,2,FALSE),0)</f>
        <v>2</v>
      </c>
      <c r="H74" s="426">
        <f>IF(実施計画様式!H74="",0,1)</f>
        <v>1</v>
      </c>
      <c r="I74">
        <f>IF(実施計画様式!I74="",0,IFERROR(VLOOKUP(実施計画様式!I74,―!$I$2:$J$2,2,FALSE),"error"))</f>
        <v>2</v>
      </c>
      <c r="J74">
        <f>IF(実施計画様式!J74="",0,1)</f>
        <v>1</v>
      </c>
      <c r="K74">
        <f>IF(実施計画様式!K74="",0,IFERROR(VLOOKUP(実施計画様式!K74,―!$K$1:$L$2,2,FALSE),"error"))</f>
        <v>1</v>
      </c>
      <c r="L74">
        <f>IF(実施計画様式!L74="",0,IFERROR(VLOOKUP(実施計画様式!L74,―!$M$2:$N$2,2,FALSE),"error"))</f>
        <v>2</v>
      </c>
      <c r="M74">
        <f>IFERROR(VLOOKUP(実施計画様式!M74,―!$O$1:$P$12,2,FALSE),0)</f>
        <v>4</v>
      </c>
      <c r="N74">
        <f>IF(実施計画様式!N74="",0,IFERROR(VLOOKUP(実施計画様式!N74,―!$O$1:$P$12,2,FALSE),"error"))</f>
        <v>0</v>
      </c>
      <c r="O74">
        <f>IF(実施計画様式!O74="",0,IFERROR(VLOOKUP(実施計画様式!O74,―!$O$1:$P$12,2,FALSE),"error"))</f>
        <v>0</v>
      </c>
      <c r="P74">
        <f>IF(実施計画様式!P74="",0,IFERROR(VLOOKUP(実施計画様式!P74,―!$O$1:$P$12,2,FALSE),"error"))</f>
        <v>0</v>
      </c>
      <c r="Q74">
        <f>IF(実施計画様式!Q74="",0,1)</f>
        <v>0</v>
      </c>
      <c r="R74" t="s">
        <v>7629</v>
      </c>
      <c r="S74" t="s">
        <v>7629</v>
      </c>
      <c r="T74">
        <f>IF(実施計画様式!T74="",0,1)</f>
        <v>1</v>
      </c>
      <c r="U74">
        <f>IF(実施計画様式!U74="",0,1)</f>
        <v>0</v>
      </c>
      <c r="V74">
        <f>IF(実施計画様式!V74="",0,1)</f>
        <v>0</v>
      </c>
      <c r="W74">
        <f>IF(実施計画様式!W74="",0,1)</f>
        <v>0</v>
      </c>
      <c r="X74">
        <f>IF(実施計画様式!X74="",0,1)</f>
        <v>0</v>
      </c>
      <c r="Y74">
        <f>IF(実施計画様式!Y74="",0,1)</f>
        <v>0</v>
      </c>
      <c r="Z74">
        <f>IF(実施計画様式!Z74="",0,1)</f>
        <v>1</v>
      </c>
      <c r="AA74">
        <f>IF(実施計画様式!AA74="",0,1)</f>
        <v>1</v>
      </c>
      <c r="AB74">
        <f>IF(実施計画様式!AB74="",0,IFERROR(VLOOKUP(実施計画様式!AB74,―!$Q$2:$R$3,2,FALSE),"error"))</f>
        <v>1</v>
      </c>
      <c r="AC74">
        <f>IF(実施計画様式!AC74="",0,IFERROR(VLOOKUP(実施計画様式!AC74,―!$S$2:$T$3,2,FALSE),"error"))</f>
        <v>2</v>
      </c>
      <c r="AD74">
        <f>IF(実施計画様式!AD74="",0,IFERROR(VLOOKUP(実施計画様式!AD74,―!$U$2:$V$3,2,FALSE),"error"))</f>
        <v>1</v>
      </c>
      <c r="AE74">
        <f>IF(実施計画様式!AE74="",0,IFERROR(VLOOKUP(実施計画様式!AE74,―!$W$2:$X$3,2,FALSE),"error"))</f>
        <v>1</v>
      </c>
      <c r="AF74" s="426">
        <f>IF(実施計画様式!AF74="",0,IFERROR(VLOOKUP(実施計画様式!AF74,―!$AP$29:$AQ$29,2,FALSE),"error"))</f>
        <v>0</v>
      </c>
      <c r="AG74" s="426">
        <f>IF(実施計画様式!AG74="",0,IFERROR(VLOOKUP(実施計画様式!AG74,―!$Y$2:$Z$25,2,FALSE),"error"))</f>
        <v>9</v>
      </c>
      <c r="AH74">
        <f>IF(実施計画様式!AH74="",0,IFERROR(VLOOKUP(実施計画様式!AH74,―!$AA$2:$AB$4,2,FALSE),"error"))</f>
        <v>1</v>
      </c>
      <c r="AI74" s="426">
        <f>IF(実施計画様式!AI74="",0,IFERROR(VLOOKUP(実施計画様式!AI74,―!$AN$2:$AO$27,2,FALSE),"error"))</f>
        <v>14</v>
      </c>
      <c r="AJ74">
        <f>IF(実施計画様式!AJ74="",0,IFERROR(VLOOKUP(実施計画様式!AJ74,―!$AN$2:$AO$27,2,FALSE),"error"))</f>
        <v>14</v>
      </c>
      <c r="AK74">
        <f>IF(実施計画様式!AK74="",0,IFERROR(VLOOKUP(実施計画様式!AK74,―!$AN$2:$AO$27,2,FALSE),"error"))</f>
        <v>15</v>
      </c>
      <c r="AL74">
        <f>IF(実施計画様式!AL74="",0,1)</f>
        <v>1</v>
      </c>
      <c r="AM74">
        <f>IF(実施計画様式!AM74="",0,IFERROR(VLOOKUP(実施計画様式!AM74,―!$AP$10:$AQ$23,2,FALSE),"error"))</f>
        <v>5</v>
      </c>
      <c r="AN74">
        <f>IF(実施計画様式!AN74="",0,IFERROR(VLOOKUP(実施計画様式!AN74,―!$AP$39:$AQ$44,2,FALSE),"error"))</f>
        <v>1</v>
      </c>
      <c r="AO74">
        <f>IF(実施計画様式!AO74="",0,IFERROR(VLOOKUP(実施計画様式!AO74,参考資料1_対象分野リスト!$B$2:$C$46,2,FALSE),"error"))</f>
        <v>35</v>
      </c>
      <c r="AP74">
        <f>IF(実施計画様式!AP74="",0,IFERROR(VLOOKUP(実施計画様式!AP74,参考資料1_対象分野リスト!$B$2:$C$46,2,FALSE),"error"))</f>
        <v>0</v>
      </c>
      <c r="AQ74">
        <f>IF(実施計画様式!AQ74="",0,IFERROR(VLOOKUP(実施計画様式!AQ74,参考資料1_対象分野リスト!$B$2:$C$46,2,FALSE),"error"))</f>
        <v>0</v>
      </c>
      <c r="AR74">
        <f>IF(実施計画様式!AR74="",0,IFERROR(VLOOKUP(実施計画様式!AR74,参考資料1_対象分野リスト!$B$2:$C$46,2,FALSE),"error"))</f>
        <v>0</v>
      </c>
      <c r="AS74">
        <f>IF(実施計画様式!AS74="",0,IFERROR(VLOOKUP(実施計画様式!AS74,参考資料1_対象分野リスト!$E$5:$F$35,2,FALSE),"error"))</f>
        <v>0</v>
      </c>
      <c r="BB74">
        <f>IF(実施計画様式!BB74="",0,IFERROR(VLOOKUP(実施計画様式!BB74,―!$AK$2:$AL$7,2,FALSE),"error"))</f>
        <v>4</v>
      </c>
      <c r="BC74" t="str">
        <f t="shared" ref="BC74:BC137" si="0">IF(D74=4,"",IF(D74=8,"",IF(D74=10,"支援開始時期_R7_通常","")))</f>
        <v/>
      </c>
      <c r="BF74">
        <v>99</v>
      </c>
      <c r="BG74" t="str">
        <f>IF(D74=1,"予算化時期_R7補正","")</f>
        <v>予算化時期_R7補正</v>
      </c>
      <c r="BH74" s="426" t="str">
        <f>IF(AG74&gt;0,IF(VLOOKUP($B$62,―!$Y$2:$Z$25,2,FALSE)&lt;分岐管理シート!AG74,"予算化方法","予算化方法_未定なし"),"")</f>
        <v>予算化方法_未定なし</v>
      </c>
      <c r="BI74" t="str">
        <f t="shared" ref="BI74:BI75" si="1">IF(D74=1,"予算区分_R8_通常","")</f>
        <v>予算区分_R8_通常</v>
      </c>
      <c r="BJ74" t="str">
        <f t="shared" ref="BJ74:BJ75" si="2">IF(D74=1,"経済対策との関係_R7補正","")</f>
        <v>経済対策との関係_R7補正</v>
      </c>
      <c r="BK74" t="str">
        <f>IF(D74=1,"種類_推奨事業メニュー_R7補正","")</f>
        <v>種類_推奨事業メニュー_R7補正</v>
      </c>
      <c r="BL74" t="str">
        <f>IF(AE74&lt;2,"",―!$AP$28)</f>
        <v/>
      </c>
      <c r="BM74" t="str">
        <f t="shared" ref="BM74:BM75" si="3">IF(D74=1,"対象分野_R7","")</f>
        <v>対象分野_R7</v>
      </c>
      <c r="BN74" t="str">
        <f t="shared" ref="BN74:BN75" si="4">IF(AND(SUM(AN74:AQ74)&gt;=181,SUM(AN74:AQ74)&lt;=936),"農林水産・食品分野の細分化項目",IF(SUM(AN74:AQ74)&gt;936,"中小企業・小規模事業者の賃上げ環境整備の細分化項目",""))</f>
        <v/>
      </c>
      <c r="BP74">
        <f t="shared" ref="BP74:BP137" si="5">COUNTIF(D74:BD74,"error")</f>
        <v>0</v>
      </c>
    </row>
    <row r="75" spans="1:68">
      <c r="C75">
        <v>3</v>
      </c>
      <c r="D75" s="22">
        <f>IF(実施計画様式!D75="",0,IFERROR(VLOOKUP(実施計画様式!D75,―!A:B,2,FALSE),"error"))</f>
        <v>1</v>
      </c>
      <c r="E75">
        <f>IF(実施計画様式!E75="",0,IFERROR(VLOOKUP(実施計画様式!E75,―!$C$40:$D$47,2,FALSE),"error"))</f>
        <v>1</v>
      </c>
      <c r="F75">
        <f>IF(実施計画様式!F75="",0,IFERROR(VLOOKUP(実施計画様式!F75,―!$E$2:$F$2,2,FALSE),"error"))</f>
        <v>2</v>
      </c>
      <c r="G75">
        <f>IFERROR(VLOOKUP(実施計画様式!G75,―!$G$2:$H$2,2,FALSE),0)</f>
        <v>2</v>
      </c>
      <c r="H75">
        <f>IF(実施計画様式!H75="",0,1)</f>
        <v>1</v>
      </c>
      <c r="I75">
        <f>IF(実施計画様式!I75="",0,IFERROR(VLOOKUP(実施計画様式!I75,―!$I$2:$J$2,2,FALSE),"error"))</f>
        <v>2</v>
      </c>
      <c r="J75">
        <f>IF(実施計画様式!J75="",0,1)</f>
        <v>1</v>
      </c>
      <c r="K75">
        <f>IF(実施計画様式!K75="",0,IFERROR(VLOOKUP(実施計画様式!K75,―!$K$1:$L$2,2,FALSE),"error"))</f>
        <v>1</v>
      </c>
      <c r="L75">
        <f>IF(実施計画様式!L75="",0,IFERROR(VLOOKUP(実施計画様式!L75,―!$M$2:$N$2,2,FALSE),"error"))</f>
        <v>2</v>
      </c>
      <c r="M75">
        <f>IFERROR(VLOOKUP(実施計画様式!M75,―!$O$1:$P$12,2,FALSE),0)</f>
        <v>1</v>
      </c>
      <c r="N75">
        <f>IF(実施計画様式!N75="",0,IFERROR(VLOOKUP(実施計画様式!N75,―!$O$1:$P$12,2,FALSE),"error"))</f>
        <v>3</v>
      </c>
      <c r="O75">
        <f>IF(実施計画様式!O75="",0,IFERROR(VLOOKUP(実施計画様式!O75,―!$O$1:$P$12,2,FALSE),"error"))</f>
        <v>0</v>
      </c>
      <c r="P75">
        <f>IF(実施計画様式!P75="",0,IFERROR(VLOOKUP(実施計画様式!P75,―!$O$1:$P$12,2,FALSE),"error"))</f>
        <v>0</v>
      </c>
      <c r="Q75">
        <f>IF(実施計画様式!Q75="",0,1)</f>
        <v>0</v>
      </c>
      <c r="R75" t="s">
        <v>7629</v>
      </c>
      <c r="S75" t="s">
        <v>7629</v>
      </c>
      <c r="T75">
        <f>IF(実施計画様式!T75="",0,1)</f>
        <v>1</v>
      </c>
      <c r="U75">
        <f>IF(実施計画様式!U75="",0,1)</f>
        <v>0</v>
      </c>
      <c r="V75">
        <f>IF(実施計画様式!V75="",0,1)</f>
        <v>0</v>
      </c>
      <c r="W75">
        <f>IF(実施計画様式!W75="",0,1)</f>
        <v>0</v>
      </c>
      <c r="X75">
        <f>IF(実施計画様式!X75="",0,1)</f>
        <v>0</v>
      </c>
      <c r="Y75">
        <f>IF(実施計画様式!Y75="",0,1)</f>
        <v>0</v>
      </c>
      <c r="Z75">
        <f>IF(実施計画様式!Z75="",0,1)</f>
        <v>0</v>
      </c>
      <c r="AA75">
        <f>IF(実施計画様式!AA75="",0,1)</f>
        <v>1</v>
      </c>
      <c r="AB75">
        <f>IF(実施計画様式!AB75="",0,IFERROR(VLOOKUP(実施計画様式!AB75,―!$Q$2:$R$3,2,FALSE),"error"))</f>
        <v>1</v>
      </c>
      <c r="AC75">
        <f>IF(実施計画様式!AC75="",0,IFERROR(VLOOKUP(実施計画様式!AC75,―!$S$2:$T$3,2,FALSE),"error"))</f>
        <v>1</v>
      </c>
      <c r="AD75">
        <f>IF(実施計画様式!AD75="",0,IFERROR(VLOOKUP(実施計画様式!AD75,―!$U$2:$V$3,2,FALSE),"error"))</f>
        <v>1</v>
      </c>
      <c r="AE75">
        <f>IF(実施計画様式!AE75="",0,IFERROR(VLOOKUP(実施計画様式!AE75,―!$W$2:$X$3,2,FALSE),"error"))</f>
        <v>1</v>
      </c>
      <c r="AF75">
        <f>IF(実施計画様式!AF75="",0,IFERROR(VLOOKUP(実施計画様式!AF75,―!$AP$29:$AQ$29,2,FALSE),"error"))</f>
        <v>0</v>
      </c>
      <c r="AG75">
        <f>IF(実施計画様式!AG75="",0,IFERROR(VLOOKUP(実施計画様式!AG75,―!$Y$2:$Z$25,2,FALSE),"error"))</f>
        <v>13</v>
      </c>
      <c r="AH75">
        <f>IF(実施計画様式!AH75="",0,IFERROR(VLOOKUP(実施計画様式!AH75,―!$AA$2:$AB$4,2,FALSE),"error"))</f>
        <v>1</v>
      </c>
      <c r="AI75">
        <f>IF(実施計画様式!AI75="",0,IFERROR(VLOOKUP(実施計画様式!AI75,―!$AN$2:$AO$27,2,FALSE),"error"))</f>
        <v>14</v>
      </c>
      <c r="AJ75">
        <f>IF(実施計画様式!AJ75="",0,IFERROR(VLOOKUP(実施計画様式!AJ75,―!$AN$2:$AO$27,2,FALSE),"error"))</f>
        <v>14</v>
      </c>
      <c r="AK75">
        <f>IF(実施計画様式!AK75="",0,IFERROR(VLOOKUP(実施計画様式!AK75,―!$AN$2:$AO$27,2,FALSE),"error"))</f>
        <v>25</v>
      </c>
      <c r="AL75">
        <f>IF(実施計画様式!AL75="",0,1)</f>
        <v>1</v>
      </c>
      <c r="AM75">
        <f>IF(実施計画様式!AM75="",0,IFERROR(VLOOKUP(実施計画様式!AM75,―!$AP$10:$AQ$23,2,FALSE),"error"))</f>
        <v>12</v>
      </c>
      <c r="AN75">
        <f>IF(実施計画様式!AN75="",0,IFERROR(VLOOKUP(実施計画様式!AN75,―!$AP$39:$AQ$44,2,FALSE),"error"))</f>
        <v>1</v>
      </c>
      <c r="AO75">
        <f>IF(実施計画様式!AO75="",0,IFERROR(VLOOKUP(実施計画様式!AO75,参考資料1_対象分野リスト!$B$2:$C$46,2,FALSE),"error"))</f>
        <v>14</v>
      </c>
      <c r="AP75">
        <f>IF(実施計画様式!AP75="",0,IFERROR(VLOOKUP(実施計画様式!AP75,参考資料1_対象分野リスト!$B$2:$C$46,2,FALSE),"error"))</f>
        <v>0</v>
      </c>
      <c r="AQ75">
        <f>IF(実施計画様式!AQ75="",0,IFERROR(VLOOKUP(実施計画様式!AQ75,参考資料1_対象分野リスト!$B$2:$C$46,2,FALSE),"error"))</f>
        <v>0</v>
      </c>
      <c r="AR75">
        <f>IF(実施計画様式!AR75="",0,IFERROR(VLOOKUP(実施計画様式!AR75,参考資料1_対象分野リスト!$B$2:$C$46,2,FALSE),"error"))</f>
        <v>0</v>
      </c>
      <c r="AS75">
        <f>IF(実施計画様式!AS75="",0,IFERROR(VLOOKUP(実施計画様式!AS75,参考資料1_対象分野リスト!$E$5:$F$35,2,FALSE),"error"))</f>
        <v>0</v>
      </c>
      <c r="BB75">
        <f>IF(実施計画様式!BB75="",0,IFERROR(VLOOKUP(実施計画様式!BB75,―!$AK$2:$AL$7,2,FALSE),"error"))</f>
        <v>4</v>
      </c>
      <c r="BC75" t="str">
        <f t="shared" si="0"/>
        <v/>
      </c>
      <c r="BF75">
        <v>99</v>
      </c>
      <c r="BG75" t="str">
        <f>IF(D75=1,"予算化時期_R7補正","")</f>
        <v>予算化時期_R7補正</v>
      </c>
      <c r="BH75" t="str">
        <f>IF(AG75&gt;0,IF(VLOOKUP($B$62,―!$Y$2:$Z$25,2,FALSE)&lt;分岐管理シート!AG75,"予算化方法","予算化方法_未定なし"),"")</f>
        <v>予算化方法</v>
      </c>
      <c r="BI75" t="str">
        <f t="shared" si="1"/>
        <v>予算区分_R8_通常</v>
      </c>
      <c r="BJ75" t="str">
        <f t="shared" si="2"/>
        <v>経済対策との関係_R7補正</v>
      </c>
      <c r="BK75" t="str">
        <f t="shared" ref="BK75" si="6">IF(D75=1,"種類_推奨事業メニュー_R7補正","")</f>
        <v>種類_推奨事業メニュー_R7補正</v>
      </c>
      <c r="BL75" t="str">
        <f>IF(AE75&lt;2,"",―!$AP$28)</f>
        <v/>
      </c>
      <c r="BM75" t="str">
        <f t="shared" si="3"/>
        <v>対象分野_R7</v>
      </c>
      <c r="BN75" t="str">
        <f t="shared" si="4"/>
        <v/>
      </c>
      <c r="BP75">
        <f t="shared" si="5"/>
        <v>0</v>
      </c>
    </row>
    <row r="76" spans="1:68">
      <c r="C76">
        <v>4</v>
      </c>
      <c r="D76" s="22">
        <f>IF(実施計画様式!D76="",0,IFERROR(VLOOKUP(実施計画様式!D76,―!A:B,2,FALSE),"error"))</f>
        <v>1</v>
      </c>
      <c r="E76">
        <f>IF(実施計画様式!E76="",0,IFERROR(VLOOKUP(実施計画様式!E76,―!$C$40:$D$47,2,FALSE),"error"))</f>
        <v>1</v>
      </c>
      <c r="F76">
        <f>IF(実施計画様式!F76="",0,IFERROR(VLOOKUP(実施計画様式!F76,―!$E$2:$F$2,2,FALSE),"error"))</f>
        <v>2</v>
      </c>
      <c r="G76">
        <f>IFERROR(VLOOKUP(実施計画様式!G76,―!$G$2:$H$2,2,FALSE),0)</f>
        <v>2</v>
      </c>
      <c r="H76">
        <f>IF(実施計画様式!H76="",0,1)</f>
        <v>1</v>
      </c>
      <c r="I76">
        <f>IF(実施計画様式!I76="",0,IFERROR(VLOOKUP(実施計画様式!I76,―!$I$2:$J$2,2,FALSE),"error"))</f>
        <v>2</v>
      </c>
      <c r="J76">
        <f>IF(実施計画様式!J76="",0,1)</f>
        <v>1</v>
      </c>
      <c r="K76">
        <f>IF(実施計画様式!K76="",0,IFERROR(VLOOKUP(実施計画様式!K76,―!$K$1:$L$2,2,FALSE),"error"))</f>
        <v>1</v>
      </c>
      <c r="L76">
        <f>IF(実施計画様式!L76="",0,IFERROR(VLOOKUP(実施計画様式!L76,―!$M$2:$N$2,2,FALSE),"error"))</f>
        <v>2</v>
      </c>
      <c r="M76">
        <f>IFERROR(VLOOKUP(実施計画様式!M76,―!$O$1:$P$12,2,FALSE),0)</f>
        <v>1</v>
      </c>
      <c r="N76">
        <f>IF(実施計画様式!N76="",0,IFERROR(VLOOKUP(実施計画様式!N76,―!$O$1:$P$12,2,FALSE),"error"))</f>
        <v>3</v>
      </c>
      <c r="O76">
        <f>IF(実施計画様式!O76="",0,IFERROR(VLOOKUP(実施計画様式!O76,―!$O$1:$P$12,2,FALSE),"error"))</f>
        <v>0</v>
      </c>
      <c r="P76">
        <f>IF(実施計画様式!P76="",0,IFERROR(VLOOKUP(実施計画様式!P76,―!$O$1:$P$12,2,FALSE),"error"))</f>
        <v>0</v>
      </c>
      <c r="Q76">
        <f>IF(実施計画様式!Q76="",0,1)</f>
        <v>0</v>
      </c>
      <c r="R76" t="s">
        <v>7629</v>
      </c>
      <c r="S76" t="s">
        <v>7629</v>
      </c>
      <c r="T76">
        <f>IF(実施計画様式!T76="",0,1)</f>
        <v>1</v>
      </c>
      <c r="U76">
        <f>IF(実施計画様式!U76="",0,1)</f>
        <v>0</v>
      </c>
      <c r="V76">
        <f>IF(実施計画様式!V76="",0,1)</f>
        <v>0</v>
      </c>
      <c r="W76">
        <f>IF(実施計画様式!W76="",0,1)</f>
        <v>0</v>
      </c>
      <c r="X76">
        <f>IF(実施計画様式!X76="",0,1)</f>
        <v>0</v>
      </c>
      <c r="Y76">
        <f>IF(実施計画様式!Y76="",0,1)</f>
        <v>0</v>
      </c>
      <c r="Z76">
        <f>IF(実施計画様式!Z76="",0,1)</f>
        <v>0</v>
      </c>
      <c r="AA76">
        <f>IF(実施計画様式!AA76="",0,1)</f>
        <v>1</v>
      </c>
      <c r="AB76">
        <f>IF(実施計画様式!AB76="",0,IFERROR(VLOOKUP(実施計画様式!AB76,―!$Q$2:$R$3,2,FALSE),"error"))</f>
        <v>1</v>
      </c>
      <c r="AC76">
        <f>IF(実施計画様式!AC76="",0,IFERROR(VLOOKUP(実施計画様式!AC76,―!$S$2:$T$3,2,FALSE),"error"))</f>
        <v>2</v>
      </c>
      <c r="AD76">
        <f>IF(実施計画様式!AD76="",0,IFERROR(VLOOKUP(実施計画様式!AD76,―!$U$2:$V$3,2,FALSE),"error"))</f>
        <v>1</v>
      </c>
      <c r="AE76">
        <f>IF(実施計画様式!AE76="",0,IFERROR(VLOOKUP(実施計画様式!AE76,―!$W$2:$X$3,2,FALSE),"error"))</f>
        <v>1</v>
      </c>
      <c r="AF76">
        <f>IF(実施計画様式!AF76="",0,IFERROR(VLOOKUP(実施計画様式!AF76,―!$AP$29:$AQ$29,2,FALSE),"error"))</f>
        <v>0</v>
      </c>
      <c r="AG76">
        <f>IF(実施計画様式!AG76="",0,IFERROR(VLOOKUP(実施計画様式!AG76,―!$Y$2:$Z$25,2,FALSE),"error"))</f>
        <v>13</v>
      </c>
      <c r="AH76">
        <f>IF(実施計画様式!AH76="",0,IFERROR(VLOOKUP(実施計画様式!AH76,―!$AA$2:$AB$4,2,FALSE),"error"))</f>
        <v>1</v>
      </c>
      <c r="AI76">
        <f>IF(実施計画様式!AI76="",0,IFERROR(VLOOKUP(実施計画様式!AI76,―!$AN$2:$AO$27,2,FALSE),"error"))</f>
        <v>14</v>
      </c>
      <c r="AJ76">
        <f>IF(実施計画様式!AJ76="",0,IFERROR(VLOOKUP(実施計画様式!AJ76,―!$AN$2:$AO$27,2,FALSE),"error"))</f>
        <v>14</v>
      </c>
      <c r="AK76">
        <f>IF(実施計画様式!AK76="",0,IFERROR(VLOOKUP(実施計画様式!AK76,―!$AN$2:$AO$27,2,FALSE),"error"))</f>
        <v>22</v>
      </c>
      <c r="AL76">
        <f>IF(実施計画様式!AL76="",0,1)</f>
        <v>1</v>
      </c>
      <c r="AM76">
        <f>IF(実施計画様式!AM76="",0,IFERROR(VLOOKUP(実施計画様式!AM76,―!$AP$10:$AQ$23,2,FALSE),"error"))</f>
        <v>12</v>
      </c>
      <c r="AN76">
        <f>IF(実施計画様式!AN76="",0,IFERROR(VLOOKUP(実施計画様式!AN76,―!$AP$39:$AQ$44,2,FALSE),"error"))</f>
        <v>1</v>
      </c>
      <c r="AO76">
        <f>IF(実施計画様式!AO76="",0,IFERROR(VLOOKUP(実施計画様式!AO76,参考資料1_対象分野リスト!$B$2:$C$46,2,FALSE),"error"))</f>
        <v>14</v>
      </c>
      <c r="AP76">
        <f>IF(実施計画様式!AP76="",0,IFERROR(VLOOKUP(実施計画様式!AP76,参考資料1_対象分野リスト!$B$2:$C$46,2,FALSE),"error"))</f>
        <v>0</v>
      </c>
      <c r="AQ76">
        <f>IF(実施計画様式!AQ76="",0,IFERROR(VLOOKUP(実施計画様式!AQ76,参考資料1_対象分野リスト!$B$2:$C$46,2,FALSE),"error"))</f>
        <v>0</v>
      </c>
      <c r="AR76">
        <f>IF(実施計画様式!AR76="",0,IFERROR(VLOOKUP(実施計画様式!AR76,参考資料1_対象分野リスト!$B$2:$C$46,2,FALSE),"error"))</f>
        <v>0</v>
      </c>
      <c r="AS76">
        <f>IF(実施計画様式!AS76="",0,IFERROR(VLOOKUP(実施計画様式!AS76,参考資料1_対象分野リスト!$E$5:$F$35,2,FALSE),"error"))</f>
        <v>0</v>
      </c>
      <c r="BB76">
        <f>IF(実施計画様式!BB76="",0,IFERROR(VLOOKUP(実施計画様式!BB76,―!$AK$2:$AL$7,2,FALSE),"error"))</f>
        <v>4</v>
      </c>
      <c r="BC76" t="str">
        <f t="shared" si="0"/>
        <v/>
      </c>
      <c r="BF76">
        <v>99</v>
      </c>
      <c r="BG76" t="str">
        <f t="shared" ref="BG76:BG139" si="7">IF(D76=1,"予算化時期_R7補正","")</f>
        <v>予算化時期_R7補正</v>
      </c>
      <c r="BH76" t="str">
        <f>IF(AG76&gt;0,IF(VLOOKUP($B$62,―!$Y$2:$Z$25,2,FALSE)&lt;分岐管理シート!AG76,"予算化方法","予算化方法_未定なし"),"")</f>
        <v>予算化方法</v>
      </c>
      <c r="BI76" t="str">
        <f t="shared" ref="BI76:BI139" si="8">IF(D76=1,"予算区分_R8_通常","")</f>
        <v>予算区分_R8_通常</v>
      </c>
      <c r="BJ76" t="str">
        <f t="shared" ref="BJ76:BJ139" si="9">IF(D76=1,"経済対策との関係_R7補正","")</f>
        <v>経済対策との関係_R7補正</v>
      </c>
      <c r="BK76" t="str">
        <f t="shared" ref="BK76:BK139" si="10">IF(D76=1,"種類_推奨事業メニュー_R7補正","")</f>
        <v>種類_推奨事業メニュー_R7補正</v>
      </c>
      <c r="BL76" t="str">
        <f>IF(AE76&lt;2,"",―!$AP$28)</f>
        <v/>
      </c>
      <c r="BM76" t="str">
        <f t="shared" ref="BM76:BM139" si="11">IF(D76=1,"対象分野_R7","")</f>
        <v>対象分野_R7</v>
      </c>
      <c r="BN76" t="str">
        <f t="shared" ref="BN76:BN139" si="12">IF(AND(SUM(AN76:AQ76)&gt;=181,SUM(AN76:AQ76)&lt;=936),"農林水産・食品分野の細分化項目",IF(SUM(AN76:AQ76)&gt;936,"中小企業・小規模事業者の賃上げ環境整備の細分化項目",""))</f>
        <v/>
      </c>
      <c r="BP76">
        <f t="shared" si="5"/>
        <v>0</v>
      </c>
    </row>
    <row r="77" spans="1:68">
      <c r="C77">
        <v>5</v>
      </c>
      <c r="D77" s="22">
        <f>IF(実施計画様式!D77="",0,IFERROR(VLOOKUP(実施計画様式!D77,―!A:B,2,FALSE),"error"))</f>
        <v>1</v>
      </c>
      <c r="E77">
        <f>IF(実施計画様式!E77="",0,IFERROR(VLOOKUP(実施計画様式!E77,―!$C$40:$D$47,2,FALSE),"error"))</f>
        <v>1</v>
      </c>
      <c r="F77">
        <f>IF(実施計画様式!F77="",0,IFERROR(VLOOKUP(実施計画様式!F77,―!$E$2:$F$2,2,FALSE),"error"))</f>
        <v>2</v>
      </c>
      <c r="G77">
        <f>IFERROR(VLOOKUP(実施計画様式!G77,―!$G$2:$H$2,2,FALSE),0)</f>
        <v>2</v>
      </c>
      <c r="H77">
        <f>IF(実施計画様式!H77="",0,1)</f>
        <v>1</v>
      </c>
      <c r="I77">
        <f>IF(実施計画様式!I77="",0,IFERROR(VLOOKUP(実施計画様式!I77,―!$I$2:$J$2,2,FALSE),"error"))</f>
        <v>2</v>
      </c>
      <c r="J77">
        <f>IF(実施計画様式!J77="",0,1)</f>
        <v>1</v>
      </c>
      <c r="K77">
        <f>IF(実施計画様式!K77="",0,IFERROR(VLOOKUP(実施計画様式!K77,―!$K$1:$L$2,2,FALSE),"error"))</f>
        <v>1</v>
      </c>
      <c r="L77">
        <f>IF(実施計画様式!L77="",0,IFERROR(VLOOKUP(実施計画様式!L77,―!$M$2:$N$2,2,FALSE),"error"))</f>
        <v>2</v>
      </c>
      <c r="M77">
        <f>IFERROR(VLOOKUP(実施計画様式!M77,―!$O$1:$P$12,2,FALSE),0)</f>
        <v>6</v>
      </c>
      <c r="N77">
        <f>IF(実施計画様式!N77="",0,IFERROR(VLOOKUP(実施計画様式!N77,―!$O$1:$P$12,2,FALSE),"error"))</f>
        <v>0</v>
      </c>
      <c r="O77">
        <f>IF(実施計画様式!O77="",0,IFERROR(VLOOKUP(実施計画様式!O77,―!$O$1:$P$12,2,FALSE),"error"))</f>
        <v>0</v>
      </c>
      <c r="P77">
        <f>IF(実施計画様式!P77="",0,IFERROR(VLOOKUP(実施計画様式!P77,―!$O$1:$P$12,2,FALSE),"error"))</f>
        <v>0</v>
      </c>
      <c r="Q77">
        <f>IF(実施計画様式!Q77="",0,1)</f>
        <v>0</v>
      </c>
      <c r="R77" t="s">
        <v>7629</v>
      </c>
      <c r="S77" t="s">
        <v>7629</v>
      </c>
      <c r="T77">
        <f>IF(実施計画様式!T77="",0,1)</f>
        <v>1</v>
      </c>
      <c r="U77">
        <f>IF(実施計画様式!U77="",0,1)</f>
        <v>0</v>
      </c>
      <c r="V77">
        <f>IF(実施計画様式!V77="",0,1)</f>
        <v>0</v>
      </c>
      <c r="W77">
        <f>IF(実施計画様式!W77="",0,1)</f>
        <v>0</v>
      </c>
      <c r="X77">
        <f>IF(実施計画様式!X77="",0,1)</f>
        <v>0</v>
      </c>
      <c r="Y77">
        <f>IF(実施計画様式!Y77="",0,1)</f>
        <v>1</v>
      </c>
      <c r="Z77">
        <f>IF(実施計画様式!Z77="",0,1)</f>
        <v>1</v>
      </c>
      <c r="AA77">
        <f>IF(実施計画様式!AA77="",0,1)</f>
        <v>1</v>
      </c>
      <c r="AB77">
        <f>IF(実施計画様式!AB77="",0,IFERROR(VLOOKUP(実施計画様式!AB77,―!$Q$2:$R$3,2,FALSE),"error"))</f>
        <v>1</v>
      </c>
      <c r="AC77">
        <f>IF(実施計画様式!AC77="",0,IFERROR(VLOOKUP(実施計画様式!AC77,―!$S$2:$T$3,2,FALSE),"error"))</f>
        <v>1</v>
      </c>
      <c r="AD77">
        <f>IF(実施計画様式!AD77="",0,IFERROR(VLOOKUP(実施計画様式!AD77,―!$U$2:$V$3,2,FALSE),"error"))</f>
        <v>1</v>
      </c>
      <c r="AE77">
        <f>IF(実施計画様式!AE77="",0,IFERROR(VLOOKUP(実施計画様式!AE77,―!$W$2:$X$3,2,FALSE),"error"))</f>
        <v>1</v>
      </c>
      <c r="AF77">
        <f>IF(実施計画様式!AF77="",0,IFERROR(VLOOKUP(実施計画様式!AF77,―!$AP$29:$AQ$29,2,FALSE),"error"))</f>
        <v>0</v>
      </c>
      <c r="AG77">
        <f>IF(実施計画様式!AG77="",0,IFERROR(VLOOKUP(実施計画様式!AG77,―!$Y$2:$Z$25,2,FALSE),"error"))</f>
        <v>13</v>
      </c>
      <c r="AH77">
        <f>IF(実施計画様式!AH77="",0,IFERROR(VLOOKUP(実施計画様式!AH77,―!$AA$2:$AB$4,2,FALSE),"error"))</f>
        <v>1</v>
      </c>
      <c r="AI77">
        <f>IF(実施計画様式!AI77="",0,IFERROR(VLOOKUP(実施計画様式!AI77,―!$AN$2:$AO$27,2,FALSE),"error"))</f>
        <v>14</v>
      </c>
      <c r="AJ77">
        <f>IF(実施計画様式!AJ77="",0,IFERROR(VLOOKUP(実施計画様式!AJ77,―!$AN$2:$AO$27,2,FALSE),"error"))</f>
        <v>17</v>
      </c>
      <c r="AK77">
        <f>IF(実施計画様式!AK77="",0,IFERROR(VLOOKUP(実施計画様式!AK77,―!$AN$2:$AO$27,2,FALSE),"error"))</f>
        <v>25</v>
      </c>
      <c r="AL77">
        <f>IF(実施計画様式!AL77="",0,1)</f>
        <v>1</v>
      </c>
      <c r="AM77">
        <f>IF(実施計画様式!AM77="",0,IFERROR(VLOOKUP(実施計画様式!AM77,―!$AP$10:$AQ$23,2,FALSE),"error"))</f>
        <v>12</v>
      </c>
      <c r="AN77">
        <f>IF(実施計画様式!AN77="",0,IFERROR(VLOOKUP(実施計画様式!AN77,―!$AP$39:$AQ$44,2,FALSE),"error"))</f>
        <v>1</v>
      </c>
      <c r="AO77">
        <f>IF(実施計画様式!AO77="",0,IFERROR(VLOOKUP(実施計画様式!AO77,参考資料1_対象分野リスト!$B$2:$C$46,2,FALSE),"error"))</f>
        <v>3900</v>
      </c>
      <c r="AP77">
        <f>IF(実施計画様式!AP77="",0,IFERROR(VLOOKUP(実施計画様式!AP77,参考資料1_対象分野リスト!$B$2:$C$46,2,FALSE),"error"))</f>
        <v>0</v>
      </c>
      <c r="AQ77">
        <f>IF(実施計画様式!AQ77="",0,IFERROR(VLOOKUP(実施計画様式!AQ77,参考資料1_対象分野リスト!$B$2:$C$46,2,FALSE),"error"))</f>
        <v>0</v>
      </c>
      <c r="AR77">
        <f>IF(実施計画様式!AR77="",0,IFERROR(VLOOKUP(実施計画様式!AR77,参考資料1_対象分野リスト!$B$2:$C$46,2,FALSE),"error"))</f>
        <v>0</v>
      </c>
      <c r="AS77">
        <f>IF(実施計画様式!AS77="",0,IFERROR(VLOOKUP(実施計画様式!AS77,参考資料1_対象分野リスト!$E$5:$F$35,2,FALSE),"error"))</f>
        <v>27</v>
      </c>
      <c r="BB77">
        <f>IF(実施計画様式!BB77="",0,IFERROR(VLOOKUP(実施計画様式!BB77,―!$AK$2:$AL$7,2,FALSE),"error"))</f>
        <v>4</v>
      </c>
      <c r="BC77" t="str">
        <f t="shared" si="0"/>
        <v/>
      </c>
      <c r="BF77">
        <v>99</v>
      </c>
      <c r="BG77" t="str">
        <f t="shared" si="7"/>
        <v>予算化時期_R7補正</v>
      </c>
      <c r="BH77" t="str">
        <f>IF(AG77&gt;0,IF(VLOOKUP($B$62,―!$Y$2:$Z$25,2,FALSE)&lt;分岐管理シート!AG77,"予算化方法","予算化方法_未定なし"),"")</f>
        <v>予算化方法</v>
      </c>
      <c r="BI77" t="str">
        <f t="shared" si="8"/>
        <v>予算区分_R8_通常</v>
      </c>
      <c r="BJ77" t="str">
        <f t="shared" si="9"/>
        <v>経済対策との関係_R7補正</v>
      </c>
      <c r="BK77" t="str">
        <f t="shared" si="10"/>
        <v>種類_推奨事業メニュー_R7補正</v>
      </c>
      <c r="BL77" t="str">
        <f>IF(AE77&lt;2,"",―!$AP$28)</f>
        <v/>
      </c>
      <c r="BM77" t="str">
        <f t="shared" si="11"/>
        <v>対象分野_R7</v>
      </c>
      <c r="BN77" t="str">
        <f t="shared" si="12"/>
        <v>中小企業・小規模事業者の賃上げ環境整備の細分化項目</v>
      </c>
      <c r="BP77">
        <f t="shared" si="5"/>
        <v>0</v>
      </c>
    </row>
    <row r="78" spans="1:68">
      <c r="C78">
        <v>6</v>
      </c>
      <c r="D78" s="22">
        <f>IF(実施計画様式!D78="",0,IFERROR(VLOOKUP(実施計画様式!D78,―!A:B,2,FALSE),"error"))</f>
        <v>1</v>
      </c>
      <c r="E78">
        <f>IF(実施計画様式!E78="",0,IFERROR(VLOOKUP(実施計画様式!E78,―!$C$40:$D$47,2,FALSE),"error"))</f>
        <v>1</v>
      </c>
      <c r="F78">
        <f>IF(実施計画様式!F78="",0,IFERROR(VLOOKUP(実施計画様式!F78,―!$E$2:$F$2,2,FALSE),"error"))</f>
        <v>2</v>
      </c>
      <c r="G78">
        <f>IFERROR(VLOOKUP(実施計画様式!G78,―!$G$2:$H$2,2,FALSE),0)</f>
        <v>2</v>
      </c>
      <c r="H78">
        <f>IF(実施計画様式!H78="",0,1)</f>
        <v>1</v>
      </c>
      <c r="I78">
        <f>IF(実施計画様式!I78="",0,IFERROR(VLOOKUP(実施計画様式!I78,―!$I$2:$J$2,2,FALSE),"error"))</f>
        <v>2</v>
      </c>
      <c r="J78">
        <f>IF(実施計画様式!J78="",0,1)</f>
        <v>1</v>
      </c>
      <c r="K78">
        <f>IF(実施計画様式!K78="",0,IFERROR(VLOOKUP(実施計画様式!K78,―!$K$1:$L$2,2,FALSE),"error"))</f>
        <v>1</v>
      </c>
      <c r="L78">
        <f>IF(実施計画様式!L78="",0,IFERROR(VLOOKUP(実施計画様式!L78,―!$M$2:$N$2,2,FALSE),"error"))</f>
        <v>2</v>
      </c>
      <c r="M78">
        <f>IFERROR(VLOOKUP(実施計画様式!M78,―!$O$1:$P$12,2,FALSE),0)</f>
        <v>4</v>
      </c>
      <c r="N78">
        <f>IF(実施計画様式!N78="",0,IFERROR(VLOOKUP(実施計画様式!N78,―!$O$1:$P$12,2,FALSE),"error"))</f>
        <v>0</v>
      </c>
      <c r="O78">
        <f>IF(実施計画様式!O78="",0,IFERROR(VLOOKUP(実施計画様式!O78,―!$O$1:$P$12,2,FALSE),"error"))</f>
        <v>0</v>
      </c>
      <c r="P78">
        <f>IF(実施計画様式!P78="",0,IFERROR(VLOOKUP(実施計画様式!P78,―!$O$1:$P$12,2,FALSE),"error"))</f>
        <v>0</v>
      </c>
      <c r="Q78">
        <f>IF(実施計画様式!Q78="",0,1)</f>
        <v>0</v>
      </c>
      <c r="R78" t="s">
        <v>7629</v>
      </c>
      <c r="S78" t="s">
        <v>7629</v>
      </c>
      <c r="T78">
        <f>IF(実施計画様式!T78="",0,1)</f>
        <v>1</v>
      </c>
      <c r="U78">
        <f>IF(実施計画様式!U78="",0,1)</f>
        <v>0</v>
      </c>
      <c r="V78">
        <f>IF(実施計画様式!V78="",0,1)</f>
        <v>0</v>
      </c>
      <c r="W78">
        <f>IF(実施計画様式!W78="",0,1)</f>
        <v>0</v>
      </c>
      <c r="X78">
        <f>IF(実施計画様式!X78="",0,1)</f>
        <v>0</v>
      </c>
      <c r="Y78">
        <f>IF(実施計画様式!Y78="",0,1)</f>
        <v>0</v>
      </c>
      <c r="Z78">
        <f>IF(実施計画様式!Z78="",0,1)</f>
        <v>0</v>
      </c>
      <c r="AA78">
        <f>IF(実施計画様式!AA78="",0,1)</f>
        <v>1</v>
      </c>
      <c r="AB78">
        <f>IF(実施計画様式!AB78="",0,IFERROR(VLOOKUP(実施計画様式!AB78,―!$Q$2:$R$3,2,FALSE),"error"))</f>
        <v>1</v>
      </c>
      <c r="AC78">
        <f>IF(実施計画様式!AC78="",0,IFERROR(VLOOKUP(実施計画様式!AC78,―!$S$2:$T$3,2,FALSE),"error"))</f>
        <v>2</v>
      </c>
      <c r="AD78">
        <f>IF(実施計画様式!AD78="",0,IFERROR(VLOOKUP(実施計画様式!AD78,―!$U$2:$V$3,2,FALSE),"error"))</f>
        <v>1</v>
      </c>
      <c r="AE78">
        <f>IF(実施計画様式!AE78="",0,IFERROR(VLOOKUP(実施計画様式!AE78,―!$W$2:$X$3,2,FALSE),"error"))</f>
        <v>1</v>
      </c>
      <c r="AF78">
        <f>IF(実施計画様式!AF78="",0,IFERROR(VLOOKUP(実施計画様式!AF78,―!$AP$29:$AQ$29,2,FALSE),"error"))</f>
        <v>0</v>
      </c>
      <c r="AG78">
        <f>IF(実施計画様式!AG78="",0,IFERROR(VLOOKUP(実施計画様式!AG78,―!$Y$2:$Z$25,2,FALSE),"error"))</f>
        <v>13</v>
      </c>
      <c r="AH78">
        <f>IF(実施計画様式!AH78="",0,IFERROR(VLOOKUP(実施計画様式!AH78,―!$AA$2:$AB$4,2,FALSE),"error"))</f>
        <v>1</v>
      </c>
      <c r="AI78">
        <f>IF(実施計画様式!AI78="",0,IFERROR(VLOOKUP(実施計画様式!AI78,―!$AN$2:$AO$27,2,FALSE),"error"))</f>
        <v>14</v>
      </c>
      <c r="AJ78">
        <f>IF(実施計画様式!AJ78="",0,IFERROR(VLOOKUP(実施計画様式!AJ78,―!$AN$2:$AO$27,2,FALSE),"error"))</f>
        <v>14</v>
      </c>
      <c r="AK78">
        <f>IF(実施計画様式!AK78="",0,IFERROR(VLOOKUP(実施計画様式!AK78,―!$AN$2:$AO$27,2,FALSE),"error"))</f>
        <v>25</v>
      </c>
      <c r="AL78">
        <f>IF(実施計画様式!AL78="",0,1)</f>
        <v>1</v>
      </c>
      <c r="AM78">
        <f>IF(実施計画様式!AM78="",0,IFERROR(VLOOKUP(実施計画様式!AM78,―!$AP$10:$AQ$23,2,FALSE),"error"))</f>
        <v>12</v>
      </c>
      <c r="AN78">
        <f>IF(実施計画様式!AN78="",0,IFERROR(VLOOKUP(実施計画様式!AN78,―!$AP$39:$AQ$44,2,FALSE),"error"))</f>
        <v>1</v>
      </c>
      <c r="AO78">
        <f>IF(実施計画様式!AO78="",0,IFERROR(VLOOKUP(実施計画様式!AO78,参考資料1_対象分野リスト!$B$2:$C$46,2,FALSE),"error"))</f>
        <v>11</v>
      </c>
      <c r="AP78">
        <f>IF(実施計画様式!AP78="",0,IFERROR(VLOOKUP(実施計画様式!AP78,参考資料1_対象分野リスト!$B$2:$C$46,2,FALSE),"error"))</f>
        <v>0</v>
      </c>
      <c r="AQ78">
        <f>IF(実施計画様式!AQ78="",0,IFERROR(VLOOKUP(実施計画様式!AQ78,参考資料1_対象分野リスト!$B$2:$C$46,2,FALSE),"error"))</f>
        <v>0</v>
      </c>
      <c r="AR78">
        <f>IF(実施計画様式!AR78="",0,IFERROR(VLOOKUP(実施計画様式!AR78,参考資料1_対象分野リスト!$B$2:$C$46,2,FALSE),"error"))</f>
        <v>0</v>
      </c>
      <c r="AS78">
        <f>IF(実施計画様式!AS78="",0,IFERROR(VLOOKUP(実施計画様式!AS78,参考資料1_対象分野リスト!$E$5:$F$35,2,FALSE),"error"))</f>
        <v>0</v>
      </c>
      <c r="BB78">
        <f>IF(実施計画様式!BB78="",0,IFERROR(VLOOKUP(実施計画様式!BB78,―!$AK$2:$AL$7,2,FALSE),"error"))</f>
        <v>4</v>
      </c>
      <c r="BC78" t="str">
        <f t="shared" si="0"/>
        <v/>
      </c>
      <c r="BF78">
        <v>99</v>
      </c>
      <c r="BG78" t="str">
        <f t="shared" si="7"/>
        <v>予算化時期_R7補正</v>
      </c>
      <c r="BH78" t="str">
        <f>IF(AG78&gt;0,IF(VLOOKUP($B$62,―!$Y$2:$Z$25,2,FALSE)&lt;分岐管理シート!AG78,"予算化方法","予算化方法_未定なし"),"")</f>
        <v>予算化方法</v>
      </c>
      <c r="BI78" t="str">
        <f t="shared" si="8"/>
        <v>予算区分_R8_通常</v>
      </c>
      <c r="BJ78" t="str">
        <f t="shared" si="9"/>
        <v>経済対策との関係_R7補正</v>
      </c>
      <c r="BK78" t="str">
        <f t="shared" si="10"/>
        <v>種類_推奨事業メニュー_R7補正</v>
      </c>
      <c r="BL78" t="str">
        <f>IF(AE78&lt;2,"",―!$AP$28)</f>
        <v/>
      </c>
      <c r="BM78" t="str">
        <f t="shared" si="11"/>
        <v>対象分野_R7</v>
      </c>
      <c r="BN78" t="str">
        <f t="shared" si="12"/>
        <v/>
      </c>
      <c r="BP78">
        <f t="shared" si="5"/>
        <v>0</v>
      </c>
    </row>
    <row r="79" spans="1:68">
      <c r="C79">
        <v>7</v>
      </c>
      <c r="D79" s="22">
        <f>IF(実施計画様式!D79="",0,IFERROR(VLOOKUP(実施計画様式!D79,―!A:B,2,FALSE),"error"))</f>
        <v>1</v>
      </c>
      <c r="E79">
        <f>IF(実施計画様式!E79="",0,IFERROR(VLOOKUP(実施計画様式!E79,―!$C$40:$D$47,2,FALSE),"error"))</f>
        <v>1</v>
      </c>
      <c r="F79">
        <f>IF(実施計画様式!F79="",0,IFERROR(VLOOKUP(実施計画様式!F79,―!$E$2:$F$2,2,FALSE),"error"))</f>
        <v>2</v>
      </c>
      <c r="G79">
        <f>IFERROR(VLOOKUP(実施計画様式!G79,―!$G$2:$H$2,2,FALSE),0)</f>
        <v>2</v>
      </c>
      <c r="H79">
        <f>IF(実施計画様式!H79="",0,1)</f>
        <v>1</v>
      </c>
      <c r="I79">
        <f>IF(実施計画様式!I79="",0,IFERROR(VLOOKUP(実施計画様式!I79,―!$I$2:$J$2,2,FALSE),"error"))</f>
        <v>2</v>
      </c>
      <c r="J79">
        <f>IF(実施計画様式!J79="",0,1)</f>
        <v>1</v>
      </c>
      <c r="K79">
        <f>IF(実施計画様式!K79="",0,IFERROR(VLOOKUP(実施計画様式!K79,―!$K$1:$L$2,2,FALSE),"error"))</f>
        <v>1</v>
      </c>
      <c r="L79">
        <f>IF(実施計画様式!L79="",0,IFERROR(VLOOKUP(実施計画様式!L79,―!$M$2:$N$2,2,FALSE),"error"))</f>
        <v>2</v>
      </c>
      <c r="M79">
        <f>IFERROR(VLOOKUP(実施計画様式!M79,―!$O$1:$P$12,2,FALSE),0)</f>
        <v>2</v>
      </c>
      <c r="N79">
        <f>IF(実施計画様式!N79="",0,IFERROR(VLOOKUP(実施計画様式!N79,―!$O$1:$P$12,2,FALSE),"error"))</f>
        <v>0</v>
      </c>
      <c r="O79">
        <f>IF(実施計画様式!O79="",0,IFERROR(VLOOKUP(実施計画様式!O79,―!$O$1:$P$12,2,FALSE),"error"))</f>
        <v>0</v>
      </c>
      <c r="P79">
        <f>IF(実施計画様式!P79="",0,IFERROR(VLOOKUP(実施計画様式!P79,―!$O$1:$P$12,2,FALSE),"error"))</f>
        <v>0</v>
      </c>
      <c r="Q79">
        <f>IF(実施計画様式!Q79="",0,1)</f>
        <v>0</v>
      </c>
      <c r="R79" t="s">
        <v>7629</v>
      </c>
      <c r="S79" t="s">
        <v>7629</v>
      </c>
      <c r="T79">
        <f>IF(実施計画様式!T79="",0,1)</f>
        <v>1</v>
      </c>
      <c r="U79">
        <f>IF(実施計画様式!U79="",0,1)</f>
        <v>0</v>
      </c>
      <c r="V79">
        <f>IF(実施計画様式!V79="",0,1)</f>
        <v>0</v>
      </c>
      <c r="W79">
        <f>IF(実施計画様式!W79="",0,1)</f>
        <v>0</v>
      </c>
      <c r="X79">
        <f>IF(実施計画様式!X79="",0,1)</f>
        <v>0</v>
      </c>
      <c r="Y79">
        <f>IF(実施計画様式!Y79="",0,1)</f>
        <v>1</v>
      </c>
      <c r="Z79">
        <f>IF(実施計画様式!Z79="",0,1)</f>
        <v>0</v>
      </c>
      <c r="AA79">
        <f>IF(実施計画様式!AA79="",0,1)</f>
        <v>1</v>
      </c>
      <c r="AB79">
        <f>IF(実施計画様式!AB79="",0,IFERROR(VLOOKUP(実施計画様式!AB79,―!$Q$2:$R$3,2,FALSE),"error"))</f>
        <v>1</v>
      </c>
      <c r="AC79">
        <f>IF(実施計画様式!AC79="",0,IFERROR(VLOOKUP(実施計画様式!AC79,―!$S$2:$T$3,2,FALSE),"error"))</f>
        <v>2</v>
      </c>
      <c r="AD79">
        <f>IF(実施計画様式!AD79="",0,IFERROR(VLOOKUP(実施計画様式!AD79,―!$U$2:$V$3,2,FALSE),"error"))</f>
        <v>1</v>
      </c>
      <c r="AE79">
        <f>IF(実施計画様式!AE79="",0,IFERROR(VLOOKUP(実施計画様式!AE79,―!$W$2:$X$3,2,FALSE),"error"))</f>
        <v>1</v>
      </c>
      <c r="AF79">
        <f>IF(実施計画様式!AF79="",0,IFERROR(VLOOKUP(実施計画様式!AF79,―!$AP$29:$AQ$29,2,FALSE),"error"))</f>
        <v>0</v>
      </c>
      <c r="AG79">
        <f>IF(実施計画様式!AG79="",0,IFERROR(VLOOKUP(実施計画様式!AG79,―!$Y$2:$Z$25,2,FALSE),"error"))</f>
        <v>13</v>
      </c>
      <c r="AH79">
        <f>IF(実施計画様式!AH79="",0,IFERROR(VLOOKUP(実施計画様式!AH79,―!$AA$2:$AB$4,2,FALSE),"error"))</f>
        <v>1</v>
      </c>
      <c r="AI79">
        <f>IF(実施計画様式!AI79="",0,IFERROR(VLOOKUP(実施計画様式!AI79,―!$AN$2:$AO$27,2,FALSE),"error"))</f>
        <v>14</v>
      </c>
      <c r="AJ79">
        <f>IF(実施計画様式!AJ79="",0,IFERROR(VLOOKUP(実施計画様式!AJ79,―!$AN$2:$AO$27,2,FALSE),"error"))</f>
        <v>14</v>
      </c>
      <c r="AK79">
        <f>IF(実施計画様式!AK79="",0,IFERROR(VLOOKUP(実施計画様式!AK79,―!$AN$2:$AO$27,2,FALSE),"error"))</f>
        <v>25</v>
      </c>
      <c r="AL79">
        <f>IF(実施計画様式!AL79="",0,1)</f>
        <v>1</v>
      </c>
      <c r="AM79">
        <f>IF(実施計画様式!AM79="",0,IFERROR(VLOOKUP(実施計画様式!AM79,―!$AP$10:$AQ$23,2,FALSE),"error"))</f>
        <v>12</v>
      </c>
      <c r="AN79">
        <f>IF(実施計画様式!AN79="",0,IFERROR(VLOOKUP(実施計画様式!AN79,―!$AP$39:$AQ$44,2,FALSE),"error"))</f>
        <v>1</v>
      </c>
      <c r="AO79">
        <f>IF(実施計画様式!AO79="",0,IFERROR(VLOOKUP(実施計画様式!AO79,参考資料1_対象分野リスト!$B$2:$C$46,2,FALSE),"error"))</f>
        <v>21</v>
      </c>
      <c r="AP79">
        <f>IF(実施計画様式!AP79="",0,IFERROR(VLOOKUP(実施計画様式!AP79,参考資料1_対象分野リスト!$B$2:$C$46,2,FALSE),"error"))</f>
        <v>0</v>
      </c>
      <c r="AQ79">
        <f>IF(実施計画様式!AQ79="",0,IFERROR(VLOOKUP(実施計画様式!AQ79,参考資料1_対象分野リスト!$B$2:$C$46,2,FALSE),"error"))</f>
        <v>0</v>
      </c>
      <c r="AR79">
        <f>IF(実施計画様式!AR79="",0,IFERROR(VLOOKUP(実施計画様式!AR79,参考資料1_対象分野リスト!$B$2:$C$46,2,FALSE),"error"))</f>
        <v>0</v>
      </c>
      <c r="AS79">
        <f>IF(実施計画様式!AS79="",0,IFERROR(VLOOKUP(実施計画様式!AS79,参考資料1_対象分野リスト!$E$5:$F$35,2,FALSE),"error"))</f>
        <v>0</v>
      </c>
      <c r="BB79">
        <f>IF(実施計画様式!BB79="",0,IFERROR(VLOOKUP(実施計画様式!BB79,―!$AK$2:$AL$7,2,FALSE),"error"))</f>
        <v>4</v>
      </c>
      <c r="BC79" t="str">
        <f t="shared" si="0"/>
        <v/>
      </c>
      <c r="BF79">
        <v>99</v>
      </c>
      <c r="BG79" t="str">
        <f t="shared" si="7"/>
        <v>予算化時期_R7補正</v>
      </c>
      <c r="BH79" t="str">
        <f>IF(AG79&gt;0,IF(VLOOKUP($B$62,―!$Y$2:$Z$25,2,FALSE)&lt;分岐管理シート!AG79,"予算化方法","予算化方法_未定なし"),"")</f>
        <v>予算化方法</v>
      </c>
      <c r="BI79" t="str">
        <f t="shared" si="8"/>
        <v>予算区分_R8_通常</v>
      </c>
      <c r="BJ79" t="str">
        <f t="shared" si="9"/>
        <v>経済対策との関係_R7補正</v>
      </c>
      <c r="BK79" t="str">
        <f t="shared" si="10"/>
        <v>種類_推奨事業メニュー_R7補正</v>
      </c>
      <c r="BL79" t="str">
        <f>IF(AE79&lt;2,"",―!$AP$28)</f>
        <v/>
      </c>
      <c r="BM79" t="str">
        <f t="shared" si="11"/>
        <v>対象分野_R7</v>
      </c>
      <c r="BN79" t="str">
        <f t="shared" si="12"/>
        <v/>
      </c>
      <c r="BP79">
        <f t="shared" si="5"/>
        <v>0</v>
      </c>
    </row>
    <row r="80" spans="1:68">
      <c r="C80">
        <v>8</v>
      </c>
      <c r="D80" s="22">
        <f>IF(実施計画様式!D80="",0,IFERROR(VLOOKUP(実施計画様式!D80,―!A:B,2,FALSE),"error"))</f>
        <v>1</v>
      </c>
      <c r="E80">
        <f>IF(実施計画様式!E80="",0,IFERROR(VLOOKUP(実施計画様式!E80,―!$C$40:$D$47,2,FALSE),"error"))</f>
        <v>1</v>
      </c>
      <c r="F80">
        <f>IF(実施計画様式!F80="",0,IFERROR(VLOOKUP(実施計画様式!F80,―!$E$2:$F$2,2,FALSE),"error"))</f>
        <v>2</v>
      </c>
      <c r="G80">
        <f>IFERROR(VLOOKUP(実施計画様式!G80,―!$G$2:$H$2,2,FALSE),0)</f>
        <v>2</v>
      </c>
      <c r="H80">
        <f>IF(実施計画様式!H80="",0,1)</f>
        <v>1</v>
      </c>
      <c r="I80">
        <f>IF(実施計画様式!I80="",0,IFERROR(VLOOKUP(実施計画様式!I80,―!$I$2:$J$2,2,FALSE),"error"))</f>
        <v>2</v>
      </c>
      <c r="J80">
        <f>IF(実施計画様式!J80="",0,1)</f>
        <v>1</v>
      </c>
      <c r="K80">
        <f>IF(実施計画様式!K80="",0,IFERROR(VLOOKUP(実施計画様式!K80,―!$K$1:$L$2,2,FALSE),"error"))</f>
        <v>1</v>
      </c>
      <c r="L80">
        <f>IF(実施計画様式!L80="",0,IFERROR(VLOOKUP(実施計画様式!L80,―!$M$2:$N$2,2,FALSE),"error"))</f>
        <v>2</v>
      </c>
      <c r="M80">
        <f>IFERROR(VLOOKUP(実施計画様式!M80,―!$O$1:$P$12,2,FALSE),0)</f>
        <v>10</v>
      </c>
      <c r="N80">
        <f>IF(実施計画様式!N80="",0,IFERROR(VLOOKUP(実施計画様式!N80,―!$O$1:$P$12,2,FALSE),"error"))</f>
        <v>0</v>
      </c>
      <c r="O80">
        <f>IF(実施計画様式!O80="",0,IFERROR(VLOOKUP(実施計画様式!O80,―!$O$1:$P$12,2,FALSE),"error"))</f>
        <v>0</v>
      </c>
      <c r="P80">
        <f>IF(実施計画様式!P80="",0,IFERROR(VLOOKUP(実施計画様式!P80,―!$O$1:$P$12,2,FALSE),"error"))</f>
        <v>0</v>
      </c>
      <c r="Q80">
        <f>IF(実施計画様式!Q80="",0,1)</f>
        <v>0</v>
      </c>
      <c r="R80" t="s">
        <v>7629</v>
      </c>
      <c r="S80" t="s">
        <v>7629</v>
      </c>
      <c r="T80">
        <f>IF(実施計画様式!T80="",0,1)</f>
        <v>1</v>
      </c>
      <c r="U80">
        <f>IF(実施計画様式!U80="",0,1)</f>
        <v>0</v>
      </c>
      <c r="V80">
        <f>IF(実施計画様式!V80="",0,1)</f>
        <v>0</v>
      </c>
      <c r="W80">
        <f>IF(実施計画様式!W80="",0,1)</f>
        <v>0</v>
      </c>
      <c r="X80">
        <f>IF(実施計画様式!X80="",0,1)</f>
        <v>0</v>
      </c>
      <c r="Y80">
        <f>IF(実施計画様式!Y80="",0,1)</f>
        <v>0</v>
      </c>
      <c r="Z80">
        <f>IF(実施計画様式!Z80="",0,1)</f>
        <v>0</v>
      </c>
      <c r="AA80">
        <f>IF(実施計画様式!AA80="",0,1)</f>
        <v>1</v>
      </c>
      <c r="AB80">
        <f>IF(実施計画様式!AB80="",0,IFERROR(VLOOKUP(実施計画様式!AB80,―!$Q$2:$R$3,2,FALSE),"error"))</f>
        <v>1</v>
      </c>
      <c r="AC80">
        <f>IF(実施計画様式!AC80="",0,IFERROR(VLOOKUP(実施計画様式!AC80,―!$S$2:$T$3,2,FALSE),"error"))</f>
        <v>2</v>
      </c>
      <c r="AD80">
        <f>IF(実施計画様式!AD80="",0,IFERROR(VLOOKUP(実施計画様式!AD80,―!$U$2:$V$3,2,FALSE),"error"))</f>
        <v>1</v>
      </c>
      <c r="AE80">
        <f>IF(実施計画様式!AE80="",0,IFERROR(VLOOKUP(実施計画様式!AE80,―!$W$2:$X$3,2,FALSE),"error"))</f>
        <v>1</v>
      </c>
      <c r="AF80">
        <f>IF(実施計画様式!AF80="",0,IFERROR(VLOOKUP(実施計画様式!AF80,―!$AP$29:$AQ$29,2,FALSE),"error"))</f>
        <v>0</v>
      </c>
      <c r="AG80">
        <f>IF(実施計画様式!AG80="",0,IFERROR(VLOOKUP(実施計画様式!AG80,―!$Y$2:$Z$25,2,FALSE),"error"))</f>
        <v>13</v>
      </c>
      <c r="AH80">
        <f>IF(実施計画様式!AH80="",0,IFERROR(VLOOKUP(実施計画様式!AH80,―!$AA$2:$AB$4,2,FALSE),"error"))</f>
        <v>1</v>
      </c>
      <c r="AI80">
        <f>IF(実施計画様式!AI80="",0,IFERROR(VLOOKUP(実施計画様式!AI80,―!$AN$2:$AO$27,2,FALSE),"error"))</f>
        <v>14</v>
      </c>
      <c r="AJ80">
        <f>IF(実施計画様式!AJ80="",0,IFERROR(VLOOKUP(実施計画様式!AJ80,―!$AN$2:$AO$27,2,FALSE),"error"))</f>
        <v>14</v>
      </c>
      <c r="AK80">
        <f>IF(実施計画様式!AK80="",0,IFERROR(VLOOKUP(実施計画様式!AK80,―!$AN$2:$AO$27,2,FALSE),"error"))</f>
        <v>24</v>
      </c>
      <c r="AL80">
        <f>IF(実施計画様式!AL80="",0,1)</f>
        <v>1</v>
      </c>
      <c r="AM80">
        <f>IF(実施計画様式!AM80="",0,IFERROR(VLOOKUP(実施計画様式!AM80,―!$AP$10:$AQ$23,2,FALSE),"error"))</f>
        <v>12</v>
      </c>
      <c r="AN80">
        <f>IF(実施計画様式!AN80="",0,IFERROR(VLOOKUP(実施計画様式!AN80,―!$AP$39:$AQ$44,2,FALSE),"error"))</f>
        <v>1</v>
      </c>
      <c r="AO80">
        <f>IF(実施計画様式!AO80="",0,IFERROR(VLOOKUP(実施計画様式!AO80,参考資料1_対象分野リスト!$B$2:$C$46,2,FALSE),"error"))</f>
        <v>21</v>
      </c>
      <c r="AP80">
        <f>IF(実施計画様式!AP80="",0,IFERROR(VLOOKUP(実施計画様式!AP80,参考資料1_対象分野リスト!$B$2:$C$46,2,FALSE),"error"))</f>
        <v>0</v>
      </c>
      <c r="AQ80">
        <f>IF(実施計画様式!AQ80="",0,IFERROR(VLOOKUP(実施計画様式!AQ80,参考資料1_対象分野リスト!$B$2:$C$46,2,FALSE),"error"))</f>
        <v>0</v>
      </c>
      <c r="AR80">
        <f>IF(実施計画様式!AR80="",0,IFERROR(VLOOKUP(実施計画様式!AR80,参考資料1_対象分野リスト!$B$2:$C$46,2,FALSE),"error"))</f>
        <v>0</v>
      </c>
      <c r="AS80">
        <f>IF(実施計画様式!AS80="",0,IFERROR(VLOOKUP(実施計画様式!AS80,参考資料1_対象分野リスト!$E$5:$F$35,2,FALSE),"error"))</f>
        <v>0</v>
      </c>
      <c r="BB80">
        <f>IF(実施計画様式!BB80="",0,IFERROR(VLOOKUP(実施計画様式!BB80,―!$AK$2:$AL$7,2,FALSE),"error"))</f>
        <v>4</v>
      </c>
      <c r="BC80" t="str">
        <f t="shared" si="0"/>
        <v/>
      </c>
      <c r="BF80">
        <v>99</v>
      </c>
      <c r="BG80" t="str">
        <f t="shared" si="7"/>
        <v>予算化時期_R7補正</v>
      </c>
      <c r="BH80" t="str">
        <f>IF(AG80&gt;0,IF(VLOOKUP($B$62,―!$Y$2:$Z$25,2,FALSE)&lt;分岐管理シート!AG80,"予算化方法","予算化方法_未定なし"),"")</f>
        <v>予算化方法</v>
      </c>
      <c r="BI80" t="str">
        <f t="shared" si="8"/>
        <v>予算区分_R8_通常</v>
      </c>
      <c r="BJ80" t="str">
        <f t="shared" si="9"/>
        <v>経済対策との関係_R7補正</v>
      </c>
      <c r="BK80" t="str">
        <f t="shared" si="10"/>
        <v>種類_推奨事業メニュー_R7補正</v>
      </c>
      <c r="BL80" t="str">
        <f>IF(AE80&lt;2,"",―!$AP$28)</f>
        <v/>
      </c>
      <c r="BM80" t="str">
        <f t="shared" si="11"/>
        <v>対象分野_R7</v>
      </c>
      <c r="BN80" t="str">
        <f t="shared" si="12"/>
        <v/>
      </c>
      <c r="BP80">
        <f t="shared" si="5"/>
        <v>0</v>
      </c>
    </row>
    <row r="81" spans="3:68">
      <c r="C81">
        <v>9</v>
      </c>
      <c r="D81" s="22">
        <f>IF(実施計画様式!D81="",0,IFERROR(VLOOKUP(実施計画様式!D81,―!A:B,2,FALSE),"error"))</f>
        <v>1</v>
      </c>
      <c r="E81">
        <f>IF(実施計画様式!E81="",0,IFERROR(VLOOKUP(実施計画様式!E81,―!$C$40:$D$47,2,FALSE),"error"))</f>
        <v>1</v>
      </c>
      <c r="F81">
        <f>IF(実施計画様式!F81="",0,IFERROR(VLOOKUP(実施計画様式!F81,―!$E$2:$F$2,2,FALSE),"error"))</f>
        <v>2</v>
      </c>
      <c r="G81">
        <f>IFERROR(VLOOKUP(実施計画様式!G81,―!$G$2:$H$2,2,FALSE),0)</f>
        <v>2</v>
      </c>
      <c r="H81">
        <f>IF(実施計画様式!H81="",0,1)</f>
        <v>1</v>
      </c>
      <c r="I81">
        <f>IF(実施計画様式!I81="",0,IFERROR(VLOOKUP(実施計画様式!I81,―!$I$2:$J$2,2,FALSE),"error"))</f>
        <v>2</v>
      </c>
      <c r="J81">
        <f>IF(実施計画様式!J81="",0,1)</f>
        <v>1</v>
      </c>
      <c r="K81">
        <f>IF(実施計画様式!K81="",0,IFERROR(VLOOKUP(実施計画様式!K81,―!$K$1:$L$2,2,FALSE),"error"))</f>
        <v>1</v>
      </c>
      <c r="L81">
        <f>IF(実施計画様式!L81="",0,IFERROR(VLOOKUP(実施計画様式!L81,―!$M$2:$N$2,2,FALSE),"error"))</f>
        <v>2</v>
      </c>
      <c r="M81">
        <f>IFERROR(VLOOKUP(実施計画様式!M81,―!$O$1:$P$12,2,FALSE),0)</f>
        <v>9</v>
      </c>
      <c r="N81">
        <f>IF(実施計画様式!N81="",0,IFERROR(VLOOKUP(実施計画様式!N81,―!$O$1:$P$12,2,FALSE),"error"))</f>
        <v>0</v>
      </c>
      <c r="O81">
        <f>IF(実施計画様式!O81="",0,IFERROR(VLOOKUP(実施計画様式!O81,―!$O$1:$P$12,2,FALSE),"error"))</f>
        <v>0</v>
      </c>
      <c r="P81">
        <f>IF(実施計画様式!P81="",0,IFERROR(VLOOKUP(実施計画様式!P81,―!$O$1:$P$12,2,FALSE),"error"))</f>
        <v>0</v>
      </c>
      <c r="Q81">
        <f>IF(実施計画様式!Q81="",0,1)</f>
        <v>0</v>
      </c>
      <c r="R81" t="s">
        <v>7629</v>
      </c>
      <c r="S81" t="s">
        <v>7629</v>
      </c>
      <c r="T81">
        <f>IF(実施計画様式!T81="",0,1)</f>
        <v>1</v>
      </c>
      <c r="U81">
        <f>IF(実施計画様式!U81="",0,1)</f>
        <v>0</v>
      </c>
      <c r="V81">
        <f>IF(実施計画様式!V81="",0,1)</f>
        <v>0</v>
      </c>
      <c r="W81">
        <f>IF(実施計画様式!W81="",0,1)</f>
        <v>0</v>
      </c>
      <c r="X81">
        <f>IF(実施計画様式!X81="",0,1)</f>
        <v>0</v>
      </c>
      <c r="Y81">
        <f>IF(実施計画様式!Y81="",0,1)</f>
        <v>0</v>
      </c>
      <c r="Z81">
        <f>IF(実施計画様式!Z81="",0,1)</f>
        <v>0</v>
      </c>
      <c r="AA81">
        <f>IF(実施計画様式!AA81="",0,1)</f>
        <v>1</v>
      </c>
      <c r="AB81">
        <f>IF(実施計画様式!AB81="",0,IFERROR(VLOOKUP(実施計画様式!AB81,―!$Q$2:$R$3,2,FALSE),"error"))</f>
        <v>1</v>
      </c>
      <c r="AC81">
        <f>IF(実施計画様式!AC81="",0,IFERROR(VLOOKUP(実施計画様式!AC81,―!$S$2:$T$3,2,FALSE),"error"))</f>
        <v>1</v>
      </c>
      <c r="AD81">
        <f>IF(実施計画様式!AD81="",0,IFERROR(VLOOKUP(実施計画様式!AD81,―!$U$2:$V$3,2,FALSE),"error"))</f>
        <v>1</v>
      </c>
      <c r="AE81">
        <f>IF(実施計画様式!AE81="",0,IFERROR(VLOOKUP(実施計画様式!AE81,―!$W$2:$X$3,2,FALSE),"error"))</f>
        <v>1</v>
      </c>
      <c r="AF81">
        <f>IF(実施計画様式!AF81="",0,IFERROR(VLOOKUP(実施計画様式!AF81,―!$AP$29:$AQ$29,2,FALSE),"error"))</f>
        <v>0</v>
      </c>
      <c r="AG81">
        <f>IF(実施計画様式!AG81="",0,IFERROR(VLOOKUP(実施計画様式!AG81,―!$Y$2:$Z$25,2,FALSE),"error"))</f>
        <v>13</v>
      </c>
      <c r="AH81">
        <f>IF(実施計画様式!AH81="",0,IFERROR(VLOOKUP(実施計画様式!AH81,―!$AA$2:$AB$4,2,FALSE),"error"))</f>
        <v>1</v>
      </c>
      <c r="AI81">
        <f>IF(実施計画様式!AI81="",0,IFERROR(VLOOKUP(実施計画様式!AI81,―!$AN$2:$AO$27,2,FALSE),"error"))</f>
        <v>14</v>
      </c>
      <c r="AJ81">
        <f>IF(実施計画様式!AJ81="",0,IFERROR(VLOOKUP(実施計画様式!AJ81,―!$AN$2:$AO$27,2,FALSE),"error"))</f>
        <v>14</v>
      </c>
      <c r="AK81">
        <f>IF(実施計画様式!AK81="",0,IFERROR(VLOOKUP(実施計画様式!AK81,―!$AN$2:$AO$27,2,FALSE),"error"))</f>
        <v>25</v>
      </c>
      <c r="AL81">
        <f>IF(実施計画様式!AL81="",0,1)</f>
        <v>1</v>
      </c>
      <c r="AM81">
        <f>IF(実施計画様式!AM81="",0,IFERROR(VLOOKUP(実施計画様式!AM81,―!$AP$10:$AQ$23,2,FALSE),"error"))</f>
        <v>12</v>
      </c>
      <c r="AN81">
        <f>IF(実施計画様式!AN81="",0,IFERROR(VLOOKUP(実施計画様式!AN81,―!$AP$39:$AQ$44,2,FALSE),"error"))</f>
        <v>1</v>
      </c>
      <c r="AO81">
        <f>IF(実施計画様式!AO81="",0,IFERROR(VLOOKUP(実施計画様式!AO81,参考資料1_対象分野リスト!$B$2:$C$46,2,FALSE),"error"))</f>
        <v>1</v>
      </c>
      <c r="AP81">
        <f>IF(実施計画様式!AP81="",0,IFERROR(VLOOKUP(実施計画様式!AP81,参考資料1_対象分野リスト!$B$2:$C$46,2,FALSE),"error"))</f>
        <v>0</v>
      </c>
      <c r="AQ81">
        <f>IF(実施計画様式!AQ81="",0,IFERROR(VLOOKUP(実施計画様式!AQ81,参考資料1_対象分野リスト!$B$2:$C$46,2,FALSE),"error"))</f>
        <v>0</v>
      </c>
      <c r="AR81">
        <f>IF(実施計画様式!AR81="",0,IFERROR(VLOOKUP(実施計画様式!AR81,参考資料1_対象分野リスト!$B$2:$C$46,2,FALSE),"error"))</f>
        <v>0</v>
      </c>
      <c r="AS81">
        <f>IF(実施計画様式!AS81="",0,IFERROR(VLOOKUP(実施計画様式!AS81,参考資料1_対象分野リスト!$E$5:$F$35,2,FALSE),"error"))</f>
        <v>0</v>
      </c>
      <c r="BB81">
        <f>IF(実施計画様式!BB81="",0,IFERROR(VLOOKUP(実施計画様式!BB81,―!$AK$2:$AL$7,2,FALSE),"error"))</f>
        <v>4</v>
      </c>
      <c r="BC81" t="str">
        <f t="shared" si="0"/>
        <v/>
      </c>
      <c r="BF81">
        <v>99</v>
      </c>
      <c r="BG81" t="str">
        <f t="shared" si="7"/>
        <v>予算化時期_R7補正</v>
      </c>
      <c r="BH81" t="str">
        <f>IF(AG81&gt;0,IF(VLOOKUP($B$62,―!$Y$2:$Z$25,2,FALSE)&lt;分岐管理シート!AG81,"予算化方法","予算化方法_未定なし"),"")</f>
        <v>予算化方法</v>
      </c>
      <c r="BI81" t="str">
        <f t="shared" si="8"/>
        <v>予算区分_R8_通常</v>
      </c>
      <c r="BJ81" t="str">
        <f t="shared" si="9"/>
        <v>経済対策との関係_R7補正</v>
      </c>
      <c r="BK81" t="str">
        <f t="shared" si="10"/>
        <v>種類_推奨事業メニュー_R7補正</v>
      </c>
      <c r="BL81" t="str">
        <f>IF(AE81&lt;2,"",―!$AP$28)</f>
        <v/>
      </c>
      <c r="BM81" t="str">
        <f t="shared" si="11"/>
        <v>対象分野_R7</v>
      </c>
      <c r="BN81" t="str">
        <f t="shared" si="12"/>
        <v/>
      </c>
      <c r="BP81">
        <f t="shared" si="5"/>
        <v>0</v>
      </c>
    </row>
    <row r="82" spans="3:68">
      <c r="C82">
        <v>10</v>
      </c>
      <c r="D82" s="22">
        <f>IF(実施計画様式!D82="",0,IFERROR(VLOOKUP(実施計画様式!D82,―!A:B,2,FALSE),"error"))</f>
        <v>1</v>
      </c>
      <c r="E82">
        <f>IF(実施計画様式!E82="",0,IFERROR(VLOOKUP(実施計画様式!E82,―!$C$40:$D$47,2,FALSE),"error"))</f>
        <v>1</v>
      </c>
      <c r="F82">
        <f>IF(実施計画様式!F82="",0,IFERROR(VLOOKUP(実施計画様式!F82,―!$E$2:$F$2,2,FALSE),"error"))</f>
        <v>2</v>
      </c>
      <c r="G82">
        <f>IFERROR(VLOOKUP(実施計画様式!G82,―!$G$2:$H$2,2,FALSE),0)</f>
        <v>2</v>
      </c>
      <c r="H82">
        <f>IF(実施計画様式!H82="",0,1)</f>
        <v>1</v>
      </c>
      <c r="I82">
        <f>IF(実施計画様式!I82="",0,IFERROR(VLOOKUP(実施計画様式!I82,―!$I$2:$J$2,2,FALSE),"error"))</f>
        <v>2</v>
      </c>
      <c r="J82">
        <f>IF(実施計画様式!J82="",0,1)</f>
        <v>1</v>
      </c>
      <c r="K82">
        <f>IF(実施計画様式!K82="",0,IFERROR(VLOOKUP(実施計画様式!K82,―!$K$1:$L$2,2,FALSE),"error"))</f>
        <v>1</v>
      </c>
      <c r="L82">
        <f>IF(実施計画様式!L82="",0,IFERROR(VLOOKUP(実施計画様式!L82,―!$M$2:$N$2,2,FALSE),"error"))</f>
        <v>2</v>
      </c>
      <c r="M82">
        <f>IFERROR(VLOOKUP(実施計画様式!M82,―!$O$1:$P$12,2,FALSE),0)</f>
        <v>5</v>
      </c>
      <c r="N82">
        <f>IF(実施計画様式!N82="",0,IFERROR(VLOOKUP(実施計画様式!N82,―!$O$1:$P$12,2,FALSE),"error"))</f>
        <v>0</v>
      </c>
      <c r="O82">
        <f>IF(実施計画様式!O82="",0,IFERROR(VLOOKUP(実施計画様式!O82,―!$O$1:$P$12,2,FALSE),"error"))</f>
        <v>0</v>
      </c>
      <c r="P82">
        <f>IF(実施計画様式!P82="",0,IFERROR(VLOOKUP(実施計画様式!P82,―!$O$1:$P$12,2,FALSE),"error"))</f>
        <v>0</v>
      </c>
      <c r="Q82">
        <f>IF(実施計画様式!Q82="",0,1)</f>
        <v>0</v>
      </c>
      <c r="R82" t="s">
        <v>7629</v>
      </c>
      <c r="S82" t="s">
        <v>7629</v>
      </c>
      <c r="T82">
        <f>IF(実施計画様式!T82="",0,1)</f>
        <v>1</v>
      </c>
      <c r="U82">
        <f>IF(実施計画様式!U82="",0,1)</f>
        <v>0</v>
      </c>
      <c r="V82">
        <f>IF(実施計画様式!V82="",0,1)</f>
        <v>0</v>
      </c>
      <c r="W82">
        <f>IF(実施計画様式!W82="",0,1)</f>
        <v>0</v>
      </c>
      <c r="X82">
        <f>IF(実施計画様式!X82="",0,1)</f>
        <v>0</v>
      </c>
      <c r="Y82">
        <f>IF(実施計画様式!Y82="",0,1)</f>
        <v>0</v>
      </c>
      <c r="Z82">
        <f>IF(実施計画様式!Z82="",0,1)</f>
        <v>0</v>
      </c>
      <c r="AA82">
        <f>IF(実施計画様式!AA82="",0,1)</f>
        <v>1</v>
      </c>
      <c r="AB82">
        <f>IF(実施計画様式!AB82="",0,IFERROR(VLOOKUP(実施計画様式!AB82,―!$Q$2:$R$3,2,FALSE),"error"))</f>
        <v>1</v>
      </c>
      <c r="AC82">
        <f>IF(実施計画様式!AC82="",0,IFERROR(VLOOKUP(実施計画様式!AC82,―!$S$2:$T$3,2,FALSE),"error"))</f>
        <v>2</v>
      </c>
      <c r="AD82">
        <f>IF(実施計画様式!AD82="",0,IFERROR(VLOOKUP(実施計画様式!AD82,―!$U$2:$V$3,2,FALSE),"error"))</f>
        <v>1</v>
      </c>
      <c r="AE82">
        <f>IF(実施計画様式!AE82="",0,IFERROR(VLOOKUP(実施計画様式!AE82,―!$W$2:$X$3,2,FALSE),"error"))</f>
        <v>1</v>
      </c>
      <c r="AF82">
        <f>IF(実施計画様式!AF82="",0,IFERROR(VLOOKUP(実施計画様式!AF82,―!$AP$29:$AQ$29,2,FALSE),"error"))</f>
        <v>0</v>
      </c>
      <c r="AG82">
        <f>IF(実施計画様式!AG82="",0,IFERROR(VLOOKUP(実施計画様式!AG82,―!$Y$2:$Z$25,2,FALSE),"error"))</f>
        <v>13</v>
      </c>
      <c r="AH82">
        <f>IF(実施計画様式!AH82="",0,IFERROR(VLOOKUP(実施計画様式!AH82,―!$AA$2:$AB$4,2,FALSE),"error"))</f>
        <v>1</v>
      </c>
      <c r="AI82">
        <f>IF(実施計画様式!AI82="",0,IFERROR(VLOOKUP(実施計画様式!AI82,―!$AN$2:$AO$27,2,FALSE),"error"))</f>
        <v>14</v>
      </c>
      <c r="AJ82">
        <f>IF(実施計画様式!AJ82="",0,IFERROR(VLOOKUP(実施計画様式!AJ82,―!$AN$2:$AO$27,2,FALSE),"error"))</f>
        <v>14</v>
      </c>
      <c r="AK82">
        <f>IF(実施計画様式!AK82="",0,IFERROR(VLOOKUP(実施計画様式!AK82,―!$AN$2:$AO$27,2,FALSE),"error"))</f>
        <v>25</v>
      </c>
      <c r="AL82">
        <f>IF(実施計画様式!AL82="",0,1)</f>
        <v>1</v>
      </c>
      <c r="AM82">
        <f>IF(実施計画様式!AM82="",0,IFERROR(VLOOKUP(実施計画様式!AM82,―!$AP$10:$AQ$23,2,FALSE),"error"))</f>
        <v>12</v>
      </c>
      <c r="AN82">
        <f>IF(実施計画様式!AN82="",0,IFERROR(VLOOKUP(実施計画様式!AN82,―!$AP$39:$AQ$44,2,FALSE),"error"))</f>
        <v>1</v>
      </c>
      <c r="AO82">
        <f>IF(実施計画様式!AO82="",0,IFERROR(VLOOKUP(実施計画様式!AO82,参考資料1_対象分野リスト!$B$2:$C$46,2,FALSE),"error"))</f>
        <v>24</v>
      </c>
      <c r="AP82">
        <f>IF(実施計画様式!AP82="",0,IFERROR(VLOOKUP(実施計画様式!AP82,参考資料1_対象分野リスト!$B$2:$C$46,2,FALSE),"error"))</f>
        <v>0</v>
      </c>
      <c r="AQ82">
        <f>IF(実施計画様式!AQ82="",0,IFERROR(VLOOKUP(実施計画様式!AQ82,参考資料1_対象分野リスト!$B$2:$C$46,2,FALSE),"error"))</f>
        <v>0</v>
      </c>
      <c r="AR82">
        <f>IF(実施計画様式!AR82="",0,IFERROR(VLOOKUP(実施計画様式!AR82,参考資料1_対象分野リスト!$B$2:$C$46,2,FALSE),"error"))</f>
        <v>0</v>
      </c>
      <c r="AS82">
        <f>IF(実施計画様式!AS82="",0,IFERROR(VLOOKUP(実施計画様式!AS82,参考資料1_対象分野リスト!$E$5:$F$35,2,FALSE),"error"))</f>
        <v>0</v>
      </c>
      <c r="BB82">
        <f>IF(実施計画様式!BB82="",0,IFERROR(VLOOKUP(実施計画様式!BB82,―!$AK$2:$AL$7,2,FALSE),"error"))</f>
        <v>4</v>
      </c>
      <c r="BC82" t="str">
        <f t="shared" si="0"/>
        <v/>
      </c>
      <c r="BF82">
        <v>99</v>
      </c>
      <c r="BG82" t="str">
        <f t="shared" si="7"/>
        <v>予算化時期_R7補正</v>
      </c>
      <c r="BH82" t="str">
        <f>IF(AG82&gt;0,IF(VLOOKUP($B$62,―!$Y$2:$Z$25,2,FALSE)&lt;分岐管理シート!AG82,"予算化方法","予算化方法_未定なし"),"")</f>
        <v>予算化方法</v>
      </c>
      <c r="BI82" t="str">
        <f t="shared" si="8"/>
        <v>予算区分_R8_通常</v>
      </c>
      <c r="BJ82" t="str">
        <f t="shared" si="9"/>
        <v>経済対策との関係_R7補正</v>
      </c>
      <c r="BK82" t="str">
        <f t="shared" si="10"/>
        <v>種類_推奨事業メニュー_R7補正</v>
      </c>
      <c r="BL82" t="str">
        <f>IF(AE82&lt;2,"",―!$AP$28)</f>
        <v/>
      </c>
      <c r="BM82" t="str">
        <f t="shared" si="11"/>
        <v>対象分野_R7</v>
      </c>
      <c r="BN82" t="str">
        <f t="shared" si="12"/>
        <v/>
      </c>
      <c r="BP82">
        <f t="shared" si="5"/>
        <v>0</v>
      </c>
    </row>
    <row r="83" spans="3:68">
      <c r="C83">
        <v>11</v>
      </c>
      <c r="D83" s="22">
        <f>IF(実施計画様式!D83="",0,IFERROR(VLOOKUP(実施計画様式!D83,―!A:B,2,FALSE),"error"))</f>
        <v>1</v>
      </c>
      <c r="E83">
        <f>IF(実施計画様式!E83="",0,IFERROR(VLOOKUP(実施計画様式!E83,―!$C$40:$D$47,2,FALSE),"error"))</f>
        <v>1</v>
      </c>
      <c r="F83">
        <f>IF(実施計画様式!F83="",0,IFERROR(VLOOKUP(実施計画様式!F83,―!$E$2:$F$2,2,FALSE),"error"))</f>
        <v>2</v>
      </c>
      <c r="G83">
        <f>IFERROR(VLOOKUP(実施計画様式!G83,―!$G$2:$H$2,2,FALSE),0)</f>
        <v>2</v>
      </c>
      <c r="H83">
        <f>IF(実施計画様式!H83="",0,1)</f>
        <v>1</v>
      </c>
      <c r="I83">
        <f>IF(実施計画様式!I83="",0,IFERROR(VLOOKUP(実施計画様式!I83,―!$I$2:$J$2,2,FALSE),"error"))</f>
        <v>2</v>
      </c>
      <c r="J83">
        <f>IF(実施計画様式!J83="",0,1)</f>
        <v>1</v>
      </c>
      <c r="K83">
        <f>IF(実施計画様式!K83="",0,IFERROR(VLOOKUP(実施計画様式!K83,―!$K$1:$L$2,2,FALSE),"error"))</f>
        <v>1</v>
      </c>
      <c r="L83">
        <f>IF(実施計画様式!L83="",0,IFERROR(VLOOKUP(実施計画様式!L83,―!$M$2:$N$2,2,FALSE),"error"))</f>
        <v>2</v>
      </c>
      <c r="M83">
        <f>IFERROR(VLOOKUP(実施計画様式!M83,―!$O$1:$P$12,2,FALSE),0)</f>
        <v>4</v>
      </c>
      <c r="N83">
        <f>IF(実施計画様式!N83="",0,IFERROR(VLOOKUP(実施計画様式!N83,―!$O$1:$P$12,2,FALSE),"error"))</f>
        <v>0</v>
      </c>
      <c r="O83">
        <f>IF(実施計画様式!O83="",0,IFERROR(VLOOKUP(実施計画様式!O83,―!$O$1:$P$12,2,FALSE),"error"))</f>
        <v>0</v>
      </c>
      <c r="P83">
        <f>IF(実施計画様式!P83="",0,IFERROR(VLOOKUP(実施計画様式!P83,―!$O$1:$P$12,2,FALSE),"error"))</f>
        <v>0</v>
      </c>
      <c r="Q83">
        <f>IF(実施計画様式!Q83="",0,1)</f>
        <v>0</v>
      </c>
      <c r="R83" t="s">
        <v>7629</v>
      </c>
      <c r="S83" t="s">
        <v>7629</v>
      </c>
      <c r="T83">
        <f>IF(実施計画様式!T83="",0,1)</f>
        <v>1</v>
      </c>
      <c r="U83">
        <f>IF(実施計画様式!U83="",0,1)</f>
        <v>0</v>
      </c>
      <c r="V83">
        <f>IF(実施計画様式!V83="",0,1)</f>
        <v>0</v>
      </c>
      <c r="W83">
        <f>IF(実施計画様式!W83="",0,1)</f>
        <v>0</v>
      </c>
      <c r="X83">
        <f>IF(実施計画様式!X83="",0,1)</f>
        <v>0</v>
      </c>
      <c r="Y83">
        <f>IF(実施計画様式!Y83="",0,1)</f>
        <v>1</v>
      </c>
      <c r="Z83">
        <f>IF(実施計画様式!Z83="",0,1)</f>
        <v>0</v>
      </c>
      <c r="AA83">
        <f>IF(実施計画様式!AA83="",0,1)</f>
        <v>1</v>
      </c>
      <c r="AB83">
        <f>IF(実施計画様式!AB83="",0,IFERROR(VLOOKUP(実施計画様式!AB83,―!$Q$2:$R$3,2,FALSE),"error"))</f>
        <v>1</v>
      </c>
      <c r="AC83">
        <f>IF(実施計画様式!AC83="",0,IFERROR(VLOOKUP(実施計画様式!AC83,―!$S$2:$T$3,2,FALSE),"error"))</f>
        <v>2</v>
      </c>
      <c r="AD83">
        <f>IF(実施計画様式!AD83="",0,IFERROR(VLOOKUP(実施計画様式!AD83,―!$U$2:$V$3,2,FALSE),"error"))</f>
        <v>1</v>
      </c>
      <c r="AE83">
        <f>IF(実施計画様式!AE83="",0,IFERROR(VLOOKUP(実施計画様式!AE83,―!$W$2:$X$3,2,FALSE),"error"))</f>
        <v>1</v>
      </c>
      <c r="AF83">
        <f>IF(実施計画様式!AF83="",0,IFERROR(VLOOKUP(実施計画様式!AF83,―!$AP$29:$AQ$29,2,FALSE),"error"))</f>
        <v>0</v>
      </c>
      <c r="AG83">
        <f>IF(実施計画様式!AG83="",0,IFERROR(VLOOKUP(実施計画様式!AG83,―!$Y$2:$Z$25,2,FALSE),"error"))</f>
        <v>13</v>
      </c>
      <c r="AH83">
        <f>IF(実施計画様式!AH83="",0,IFERROR(VLOOKUP(実施計画様式!AH83,―!$AA$2:$AB$4,2,FALSE),"error"))</f>
        <v>1</v>
      </c>
      <c r="AI83">
        <f>IF(実施計画様式!AI83="",0,IFERROR(VLOOKUP(実施計画様式!AI83,―!$AN$2:$AO$27,2,FALSE),"error"))</f>
        <v>14</v>
      </c>
      <c r="AJ83">
        <f>IF(実施計画様式!AJ83="",0,IFERROR(VLOOKUP(実施計画様式!AJ83,―!$AN$2:$AO$27,2,FALSE),"error"))</f>
        <v>14</v>
      </c>
      <c r="AK83">
        <f>IF(実施計画様式!AK83="",0,IFERROR(VLOOKUP(実施計画様式!AK83,―!$AN$2:$AO$27,2,FALSE),"error"))</f>
        <v>25</v>
      </c>
      <c r="AL83">
        <f>IF(実施計画様式!AL83="",0,1)</f>
        <v>1</v>
      </c>
      <c r="AM83">
        <f>IF(実施計画様式!AM83="",0,IFERROR(VLOOKUP(実施計画様式!AM83,―!$AP$10:$AQ$23,2,FALSE),"error"))</f>
        <v>12</v>
      </c>
      <c r="AN83">
        <f>IF(実施計画様式!AN83="",0,IFERROR(VLOOKUP(実施計画様式!AN83,―!$AP$39:$AQ$44,2,FALSE),"error"))</f>
        <v>1</v>
      </c>
      <c r="AO83">
        <f>IF(実施計画様式!AO83="",0,IFERROR(VLOOKUP(実施計画様式!AO83,参考資料1_対象分野リスト!$B$2:$C$46,2,FALSE),"error"))</f>
        <v>1</v>
      </c>
      <c r="AP83">
        <f>IF(実施計画様式!AP83="",0,IFERROR(VLOOKUP(実施計画様式!AP83,参考資料1_対象分野リスト!$B$2:$C$46,2,FALSE),"error"))</f>
        <v>0</v>
      </c>
      <c r="AQ83">
        <f>IF(実施計画様式!AQ83="",0,IFERROR(VLOOKUP(実施計画様式!AQ83,参考資料1_対象分野リスト!$B$2:$C$46,2,FALSE),"error"))</f>
        <v>0</v>
      </c>
      <c r="AR83">
        <f>IF(実施計画様式!AR83="",0,IFERROR(VLOOKUP(実施計画様式!AR83,参考資料1_対象分野リスト!$B$2:$C$46,2,FALSE),"error"))</f>
        <v>0</v>
      </c>
      <c r="AS83">
        <f>IF(実施計画様式!AS83="",0,IFERROR(VLOOKUP(実施計画様式!AS83,参考資料1_対象分野リスト!$E$5:$F$35,2,FALSE),"error"))</f>
        <v>0</v>
      </c>
      <c r="BB83">
        <f>IF(実施計画様式!BB83="",0,IFERROR(VLOOKUP(実施計画様式!BB83,―!$AK$2:$AL$7,2,FALSE),"error"))</f>
        <v>4</v>
      </c>
      <c r="BC83" t="str">
        <f t="shared" si="0"/>
        <v/>
      </c>
      <c r="BF83">
        <v>99</v>
      </c>
      <c r="BG83" t="str">
        <f t="shared" si="7"/>
        <v>予算化時期_R7補正</v>
      </c>
      <c r="BH83" t="str">
        <f>IF(AG83&gt;0,IF(VLOOKUP($B$62,―!$Y$2:$Z$25,2,FALSE)&lt;分岐管理シート!AG83,"予算化方法","予算化方法_未定なし"),"")</f>
        <v>予算化方法</v>
      </c>
      <c r="BI83" t="str">
        <f t="shared" si="8"/>
        <v>予算区分_R8_通常</v>
      </c>
      <c r="BJ83" t="str">
        <f t="shared" si="9"/>
        <v>経済対策との関係_R7補正</v>
      </c>
      <c r="BK83" t="str">
        <f t="shared" si="10"/>
        <v>種類_推奨事業メニュー_R7補正</v>
      </c>
      <c r="BL83" t="str">
        <f>IF(AE83&lt;2,"",―!$AP$28)</f>
        <v/>
      </c>
      <c r="BM83" t="str">
        <f t="shared" si="11"/>
        <v>対象分野_R7</v>
      </c>
      <c r="BN83" t="str">
        <f t="shared" si="12"/>
        <v/>
      </c>
      <c r="BP83">
        <f t="shared" si="5"/>
        <v>0</v>
      </c>
    </row>
    <row r="84" spans="3:68">
      <c r="C84">
        <v>12</v>
      </c>
      <c r="D84" s="22">
        <f>IF(実施計画様式!D84="",0,IFERROR(VLOOKUP(実施計画様式!D84,―!A:B,2,FALSE),"error"))</f>
        <v>1</v>
      </c>
      <c r="E84">
        <f>IF(実施計画様式!E84="",0,IFERROR(VLOOKUP(実施計画様式!E84,―!$C$40:$D$47,2,FALSE),"error"))</f>
        <v>1</v>
      </c>
      <c r="F84">
        <f>IF(実施計画様式!F84="",0,IFERROR(VLOOKUP(実施計画様式!F84,―!$E$2:$F$2,2,FALSE),"error"))</f>
        <v>2</v>
      </c>
      <c r="G84">
        <f>IFERROR(VLOOKUP(実施計画様式!G84,―!$G$2:$H$2,2,FALSE),0)</f>
        <v>2</v>
      </c>
      <c r="H84">
        <f>IF(実施計画様式!H84="",0,1)</f>
        <v>1</v>
      </c>
      <c r="I84">
        <f>IF(実施計画様式!I84="",0,IFERROR(VLOOKUP(実施計画様式!I84,―!$I$2:$J$2,2,FALSE),"error"))</f>
        <v>2</v>
      </c>
      <c r="J84">
        <f>IF(実施計画様式!J84="",0,1)</f>
        <v>1</v>
      </c>
      <c r="K84">
        <f>IF(実施計画様式!K84="",0,IFERROR(VLOOKUP(実施計画様式!K84,―!$K$1:$L$2,2,FALSE),"error"))</f>
        <v>1</v>
      </c>
      <c r="L84">
        <f>IF(実施計画様式!L84="",0,IFERROR(VLOOKUP(実施計画様式!L84,―!$M$2:$N$2,2,FALSE),"error"))</f>
        <v>2</v>
      </c>
      <c r="M84">
        <f>IFERROR(VLOOKUP(実施計画様式!M84,―!$O$1:$P$12,2,FALSE),0)</f>
        <v>7</v>
      </c>
      <c r="N84">
        <f>IF(実施計画様式!N84="",0,IFERROR(VLOOKUP(実施計画様式!N84,―!$O$1:$P$12,2,FALSE),"error"))</f>
        <v>0</v>
      </c>
      <c r="O84">
        <f>IF(実施計画様式!O84="",0,IFERROR(VLOOKUP(実施計画様式!O84,―!$O$1:$P$12,2,FALSE),"error"))</f>
        <v>0</v>
      </c>
      <c r="P84">
        <f>IF(実施計画様式!P84="",0,IFERROR(VLOOKUP(実施計画様式!P84,―!$O$1:$P$12,2,FALSE),"error"))</f>
        <v>0</v>
      </c>
      <c r="Q84">
        <f>IF(実施計画様式!Q84="",0,1)</f>
        <v>0</v>
      </c>
      <c r="R84" t="s">
        <v>7629</v>
      </c>
      <c r="S84" t="s">
        <v>7629</v>
      </c>
      <c r="T84">
        <f>IF(実施計画様式!T84="",0,1)</f>
        <v>1</v>
      </c>
      <c r="U84">
        <f>IF(実施計画様式!U84="",0,1)</f>
        <v>0</v>
      </c>
      <c r="V84">
        <f>IF(実施計画様式!V84="",0,1)</f>
        <v>0</v>
      </c>
      <c r="W84">
        <f>IF(実施計画様式!W84="",0,1)</f>
        <v>0</v>
      </c>
      <c r="X84">
        <f>IF(実施計画様式!X84="",0,1)</f>
        <v>0</v>
      </c>
      <c r="Y84">
        <f>IF(実施計画様式!Y84="",0,1)</f>
        <v>0</v>
      </c>
      <c r="Z84">
        <f>IF(実施計画様式!Z84="",0,1)</f>
        <v>0</v>
      </c>
      <c r="AA84">
        <f>IF(実施計画様式!AA84="",0,1)</f>
        <v>1</v>
      </c>
      <c r="AB84">
        <f>IF(実施計画様式!AB84="",0,IFERROR(VLOOKUP(実施計画様式!AB84,―!$Q$2:$R$3,2,FALSE),"error"))</f>
        <v>1</v>
      </c>
      <c r="AC84">
        <f>IF(実施計画様式!AC84="",0,IFERROR(VLOOKUP(実施計画様式!AC84,―!$S$2:$T$3,2,FALSE),"error"))</f>
        <v>1</v>
      </c>
      <c r="AD84">
        <f>IF(実施計画様式!AD84="",0,IFERROR(VLOOKUP(実施計画様式!AD84,―!$U$2:$V$3,2,FALSE),"error"))</f>
        <v>1</v>
      </c>
      <c r="AE84">
        <f>IF(実施計画様式!AE84="",0,IFERROR(VLOOKUP(実施計画様式!AE84,―!$W$2:$X$3,2,FALSE),"error"))</f>
        <v>1</v>
      </c>
      <c r="AF84">
        <f>IF(実施計画様式!AF84="",0,IFERROR(VLOOKUP(実施計画様式!AF84,―!$AP$29:$AQ$29,2,FALSE),"error"))</f>
        <v>0</v>
      </c>
      <c r="AG84">
        <f>IF(実施計画様式!AG84="",0,IFERROR(VLOOKUP(実施計画様式!AG84,―!$Y$2:$Z$25,2,FALSE),"error"))</f>
        <v>13</v>
      </c>
      <c r="AH84">
        <f>IF(実施計画様式!AH84="",0,IFERROR(VLOOKUP(実施計画様式!AH84,―!$AA$2:$AB$4,2,FALSE),"error"))</f>
        <v>1</v>
      </c>
      <c r="AI84">
        <f>IF(実施計画様式!AI84="",0,IFERROR(VLOOKUP(実施計画様式!AI84,―!$AN$2:$AO$27,2,FALSE),"error"))</f>
        <v>14</v>
      </c>
      <c r="AJ84">
        <f>IF(実施計画様式!AJ84="",0,IFERROR(VLOOKUP(実施計画様式!AJ84,―!$AN$2:$AO$27,2,FALSE),"error"))</f>
        <v>14</v>
      </c>
      <c r="AK84">
        <f>IF(実施計画様式!AK84="",0,IFERROR(VLOOKUP(実施計画様式!AK84,―!$AN$2:$AO$27,2,FALSE),"error"))</f>
        <v>19</v>
      </c>
      <c r="AL84">
        <f>IF(実施計画様式!AL84="",0,1)</f>
        <v>1</v>
      </c>
      <c r="AM84">
        <f>IF(実施計画様式!AM84="",0,IFERROR(VLOOKUP(実施計画様式!AM84,―!$AP$10:$AQ$23,2,FALSE),"error"))</f>
        <v>12</v>
      </c>
      <c r="AN84">
        <f>IF(実施計画様式!AN84="",0,IFERROR(VLOOKUP(実施計画様式!AN84,―!$AP$39:$AQ$44,2,FALSE),"error"))</f>
        <v>1</v>
      </c>
      <c r="AO84">
        <f>IF(実施計画様式!AO84="",0,IFERROR(VLOOKUP(実施計画様式!AO84,参考資料1_対象分野リスト!$B$2:$C$46,2,FALSE),"error"))</f>
        <v>3</v>
      </c>
      <c r="AP84">
        <f>IF(実施計画様式!AP84="",0,IFERROR(VLOOKUP(実施計画様式!AP84,参考資料1_対象分野リスト!$B$2:$C$46,2,FALSE),"error"))</f>
        <v>0</v>
      </c>
      <c r="AQ84">
        <f>IF(実施計画様式!AQ84="",0,IFERROR(VLOOKUP(実施計画様式!AQ84,参考資料1_対象分野リスト!$B$2:$C$46,2,FALSE),"error"))</f>
        <v>0</v>
      </c>
      <c r="AR84">
        <f>IF(実施計画様式!AR84="",0,IFERROR(VLOOKUP(実施計画様式!AR84,参考資料1_対象分野リスト!$B$2:$C$46,2,FALSE),"error"))</f>
        <v>0</v>
      </c>
      <c r="AS84">
        <f>IF(実施計画様式!AS84="",0,IFERROR(VLOOKUP(実施計画様式!AS84,参考資料1_対象分野リスト!$E$5:$F$35,2,FALSE),"error"))</f>
        <v>0</v>
      </c>
      <c r="BB84">
        <f>IF(実施計画様式!BB84="",0,IFERROR(VLOOKUP(実施計画様式!BB84,―!$AK$2:$AL$7,2,FALSE),"error"))</f>
        <v>4</v>
      </c>
      <c r="BC84" t="str">
        <f t="shared" si="0"/>
        <v/>
      </c>
      <c r="BF84">
        <v>99</v>
      </c>
      <c r="BG84" t="str">
        <f t="shared" si="7"/>
        <v>予算化時期_R7補正</v>
      </c>
      <c r="BH84" t="str">
        <f>IF(AG84&gt;0,IF(VLOOKUP($B$62,―!$Y$2:$Z$25,2,FALSE)&lt;分岐管理シート!AG84,"予算化方法","予算化方法_未定なし"),"")</f>
        <v>予算化方法</v>
      </c>
      <c r="BI84" t="str">
        <f t="shared" si="8"/>
        <v>予算区分_R8_通常</v>
      </c>
      <c r="BJ84" t="str">
        <f t="shared" si="9"/>
        <v>経済対策との関係_R7補正</v>
      </c>
      <c r="BK84" t="str">
        <f t="shared" si="10"/>
        <v>種類_推奨事業メニュー_R7補正</v>
      </c>
      <c r="BL84" t="str">
        <f>IF(AE84&lt;2,"",―!$AP$28)</f>
        <v/>
      </c>
      <c r="BM84" t="str">
        <f t="shared" si="11"/>
        <v>対象分野_R7</v>
      </c>
      <c r="BN84" t="str">
        <f t="shared" si="12"/>
        <v/>
      </c>
      <c r="BP84">
        <f t="shared" si="5"/>
        <v>0</v>
      </c>
    </row>
    <row r="85" spans="3:68">
      <c r="C85">
        <v>13</v>
      </c>
      <c r="D85" s="22">
        <f>IF(実施計画様式!D85="",0,IFERROR(VLOOKUP(実施計画様式!D85,―!A:B,2,FALSE),"error"))</f>
        <v>1</v>
      </c>
      <c r="E85">
        <f>IF(実施計画様式!E85="",0,IFERROR(VLOOKUP(実施計画様式!E85,―!$C$40:$D$47,2,FALSE),"error"))</f>
        <v>1</v>
      </c>
      <c r="F85">
        <f>IF(実施計画様式!F85="",0,IFERROR(VLOOKUP(実施計画様式!F85,―!$E$2:$F$2,2,FALSE),"error"))</f>
        <v>2</v>
      </c>
      <c r="G85">
        <f>IFERROR(VLOOKUP(実施計画様式!G85,―!$G$2:$H$2,2,FALSE),0)</f>
        <v>2</v>
      </c>
      <c r="H85">
        <f>IF(実施計画様式!H85="",0,1)</f>
        <v>1</v>
      </c>
      <c r="I85">
        <f>IF(実施計画様式!I85="",0,IFERROR(VLOOKUP(実施計画様式!I85,―!$I$2:$J$2,2,FALSE),"error"))</f>
        <v>2</v>
      </c>
      <c r="J85">
        <f>IF(実施計画様式!J85="",0,1)</f>
        <v>1</v>
      </c>
      <c r="K85">
        <f>IF(実施計画様式!K85="",0,IFERROR(VLOOKUP(実施計画様式!K85,―!$K$1:$L$2,2,FALSE),"error"))</f>
        <v>1</v>
      </c>
      <c r="L85">
        <f>IF(実施計画様式!L85="",0,IFERROR(VLOOKUP(実施計画様式!L85,―!$M$2:$N$2,2,FALSE),"error"))</f>
        <v>2</v>
      </c>
      <c r="M85">
        <f>IFERROR(VLOOKUP(実施計画様式!M85,―!$O$1:$P$12,2,FALSE),0)</f>
        <v>7</v>
      </c>
      <c r="N85">
        <f>IF(実施計画様式!N85="",0,IFERROR(VLOOKUP(実施計画様式!N85,―!$O$1:$P$12,2,FALSE),"error"))</f>
        <v>0</v>
      </c>
      <c r="O85">
        <f>IF(実施計画様式!O85="",0,IFERROR(VLOOKUP(実施計画様式!O85,―!$O$1:$P$12,2,FALSE),"error"))</f>
        <v>0</v>
      </c>
      <c r="P85">
        <f>IF(実施計画様式!P85="",0,IFERROR(VLOOKUP(実施計画様式!P85,―!$O$1:$P$12,2,FALSE),"error"))</f>
        <v>0</v>
      </c>
      <c r="Q85">
        <f>IF(実施計画様式!Q85="",0,1)</f>
        <v>0</v>
      </c>
      <c r="R85" t="s">
        <v>7629</v>
      </c>
      <c r="S85" t="s">
        <v>7629</v>
      </c>
      <c r="T85">
        <f>IF(実施計画様式!T85="",0,1)</f>
        <v>1</v>
      </c>
      <c r="U85">
        <f>IF(実施計画様式!U85="",0,1)</f>
        <v>0</v>
      </c>
      <c r="V85">
        <f>IF(実施計画様式!V85="",0,1)</f>
        <v>0</v>
      </c>
      <c r="W85">
        <f>IF(実施計画様式!W85="",0,1)</f>
        <v>0</v>
      </c>
      <c r="X85">
        <f>IF(実施計画様式!X85="",0,1)</f>
        <v>0</v>
      </c>
      <c r="Y85">
        <f>IF(実施計画様式!Y85="",0,1)</f>
        <v>0</v>
      </c>
      <c r="Z85">
        <f>IF(実施計画様式!Z85="",0,1)</f>
        <v>0</v>
      </c>
      <c r="AA85">
        <f>IF(実施計画様式!AA85="",0,1)</f>
        <v>1</v>
      </c>
      <c r="AB85">
        <f>IF(実施計画様式!AB85="",0,IFERROR(VLOOKUP(実施計画様式!AB85,―!$Q$2:$R$3,2,FALSE),"error"))</f>
        <v>1</v>
      </c>
      <c r="AC85">
        <f>IF(実施計画様式!AC85="",0,IFERROR(VLOOKUP(実施計画様式!AC85,―!$S$2:$T$3,2,FALSE),"error"))</f>
        <v>2</v>
      </c>
      <c r="AD85">
        <f>IF(実施計画様式!AD85="",0,IFERROR(VLOOKUP(実施計画様式!AD85,―!$U$2:$V$3,2,FALSE),"error"))</f>
        <v>1</v>
      </c>
      <c r="AE85">
        <f>IF(実施計画様式!AE85="",0,IFERROR(VLOOKUP(実施計画様式!AE85,―!$W$2:$X$3,2,FALSE),"error"))</f>
        <v>1</v>
      </c>
      <c r="AF85">
        <f>IF(実施計画様式!AF85="",0,IFERROR(VLOOKUP(実施計画様式!AF85,―!$AP$29:$AQ$29,2,FALSE),"error"))</f>
        <v>0</v>
      </c>
      <c r="AG85">
        <f>IF(実施計画様式!AG85="",0,IFERROR(VLOOKUP(実施計画様式!AG85,―!$Y$2:$Z$25,2,FALSE),"error"))</f>
        <v>13</v>
      </c>
      <c r="AH85">
        <f>IF(実施計画様式!AH85="",0,IFERROR(VLOOKUP(実施計画様式!AH85,―!$AA$2:$AB$4,2,FALSE),"error"))</f>
        <v>1</v>
      </c>
      <c r="AI85">
        <f>IF(実施計画様式!AI85="",0,IFERROR(VLOOKUP(実施計画様式!AI85,―!$AN$2:$AO$27,2,FALSE),"error"))</f>
        <v>14</v>
      </c>
      <c r="AJ85">
        <f>IF(実施計画様式!AJ85="",0,IFERROR(VLOOKUP(実施計画様式!AJ85,―!$AN$2:$AO$27,2,FALSE),"error"))</f>
        <v>14</v>
      </c>
      <c r="AK85">
        <f>IF(実施計画様式!AK85="",0,IFERROR(VLOOKUP(実施計画様式!AK85,―!$AN$2:$AO$27,2,FALSE),"error"))</f>
        <v>19</v>
      </c>
      <c r="AL85">
        <f>IF(実施計画様式!AL85="",0,1)</f>
        <v>1</v>
      </c>
      <c r="AM85">
        <f>IF(実施計画様式!AM85="",0,IFERROR(VLOOKUP(実施計画様式!AM85,―!$AP$10:$AQ$23,2,FALSE),"error"))</f>
        <v>12</v>
      </c>
      <c r="AN85">
        <f>IF(実施計画様式!AN85="",0,IFERROR(VLOOKUP(実施計画様式!AN85,―!$AP$39:$AQ$44,2,FALSE),"error"))</f>
        <v>1</v>
      </c>
      <c r="AO85">
        <f>IF(実施計画様式!AO85="",0,IFERROR(VLOOKUP(実施計画様式!AO85,参考資料1_対象分野リスト!$B$2:$C$46,2,FALSE),"error"))</f>
        <v>5</v>
      </c>
      <c r="AP85">
        <f>IF(実施計画様式!AP85="",0,IFERROR(VLOOKUP(実施計画様式!AP85,参考資料1_対象分野リスト!$B$2:$C$46,2,FALSE),"error"))</f>
        <v>0</v>
      </c>
      <c r="AQ85">
        <f>IF(実施計画様式!AQ85="",0,IFERROR(VLOOKUP(実施計画様式!AQ85,参考資料1_対象分野リスト!$B$2:$C$46,2,FALSE),"error"))</f>
        <v>0</v>
      </c>
      <c r="AR85">
        <f>IF(実施計画様式!AR85="",0,IFERROR(VLOOKUP(実施計画様式!AR85,参考資料1_対象分野リスト!$B$2:$C$46,2,FALSE),"error"))</f>
        <v>0</v>
      </c>
      <c r="AS85">
        <f>IF(実施計画様式!AS85="",0,IFERROR(VLOOKUP(実施計画様式!AS85,参考資料1_対象分野リスト!$E$5:$F$35,2,FALSE),"error"))</f>
        <v>0</v>
      </c>
      <c r="BB85">
        <f>IF(実施計画様式!BB85="",0,IFERROR(VLOOKUP(実施計画様式!BB85,―!$AK$2:$AL$7,2,FALSE),"error"))</f>
        <v>4</v>
      </c>
      <c r="BC85" t="str">
        <f t="shared" si="0"/>
        <v/>
      </c>
      <c r="BF85">
        <v>99</v>
      </c>
      <c r="BG85" t="str">
        <f t="shared" si="7"/>
        <v>予算化時期_R7補正</v>
      </c>
      <c r="BH85" t="str">
        <f>IF(AG85&gt;0,IF(VLOOKUP($B$62,―!$Y$2:$Z$25,2,FALSE)&lt;分岐管理シート!AG85,"予算化方法","予算化方法_未定なし"),"")</f>
        <v>予算化方法</v>
      </c>
      <c r="BI85" t="str">
        <f t="shared" si="8"/>
        <v>予算区分_R8_通常</v>
      </c>
      <c r="BJ85" t="str">
        <f t="shared" si="9"/>
        <v>経済対策との関係_R7補正</v>
      </c>
      <c r="BK85" t="str">
        <f t="shared" si="10"/>
        <v>種類_推奨事業メニュー_R7補正</v>
      </c>
      <c r="BL85" t="str">
        <f>IF(AE85&lt;2,"",―!$AP$28)</f>
        <v/>
      </c>
      <c r="BM85" t="str">
        <f t="shared" si="11"/>
        <v>対象分野_R7</v>
      </c>
      <c r="BN85" t="str">
        <f t="shared" si="12"/>
        <v/>
      </c>
      <c r="BP85">
        <f t="shared" si="5"/>
        <v>0</v>
      </c>
    </row>
    <row r="86" spans="3:68">
      <c r="C86">
        <v>14</v>
      </c>
      <c r="D86" s="22">
        <f>IF(実施計画様式!D86="",0,IFERROR(VLOOKUP(実施計画様式!D86,―!A:B,2,FALSE),"error"))</f>
        <v>1</v>
      </c>
      <c r="E86">
        <f>IF(実施計画様式!E86="",0,IFERROR(VLOOKUP(実施計画様式!E86,―!$C$40:$D$47,2,FALSE),"error"))</f>
        <v>1</v>
      </c>
      <c r="F86">
        <f>IF(実施計画様式!F86="",0,IFERROR(VLOOKUP(実施計画様式!F86,―!$E$2:$F$2,2,FALSE),"error"))</f>
        <v>2</v>
      </c>
      <c r="G86">
        <f>IFERROR(VLOOKUP(実施計画様式!G86,―!$G$2:$H$2,2,FALSE),0)</f>
        <v>2</v>
      </c>
      <c r="H86">
        <f>IF(実施計画様式!H86="",0,1)</f>
        <v>1</v>
      </c>
      <c r="I86">
        <f>IF(実施計画様式!I86="",0,IFERROR(VLOOKUP(実施計画様式!I86,―!$I$2:$J$2,2,FALSE),"error"))</f>
        <v>2</v>
      </c>
      <c r="J86">
        <f>IF(実施計画様式!J86="",0,1)</f>
        <v>1</v>
      </c>
      <c r="K86">
        <f>IF(実施計画様式!K86="",0,IFERROR(VLOOKUP(実施計画様式!K86,―!$K$1:$L$2,2,FALSE),"error"))</f>
        <v>1</v>
      </c>
      <c r="L86">
        <f>IF(実施計画様式!L86="",0,IFERROR(VLOOKUP(実施計画様式!L86,―!$M$2:$N$2,2,FALSE),"error"))</f>
        <v>2</v>
      </c>
      <c r="M86">
        <f>IFERROR(VLOOKUP(実施計画様式!M86,―!$O$1:$P$12,2,FALSE),0)</f>
        <v>4</v>
      </c>
      <c r="N86">
        <f>IF(実施計画様式!N86="",0,IFERROR(VLOOKUP(実施計画様式!N86,―!$O$1:$P$12,2,FALSE),"error"))</f>
        <v>0</v>
      </c>
      <c r="O86">
        <f>IF(実施計画様式!O86="",0,IFERROR(VLOOKUP(実施計画様式!O86,―!$O$1:$P$12,2,FALSE),"error"))</f>
        <v>0</v>
      </c>
      <c r="P86">
        <f>IF(実施計画様式!P86="",0,IFERROR(VLOOKUP(実施計画様式!P86,―!$O$1:$P$12,2,FALSE),"error"))</f>
        <v>0</v>
      </c>
      <c r="Q86">
        <f>IF(実施計画様式!Q86="",0,1)</f>
        <v>0</v>
      </c>
      <c r="R86" t="s">
        <v>7629</v>
      </c>
      <c r="S86" t="s">
        <v>7629</v>
      </c>
      <c r="T86">
        <f>IF(実施計画様式!T86="",0,1)</f>
        <v>1</v>
      </c>
      <c r="U86">
        <f>IF(実施計画様式!U86="",0,1)</f>
        <v>0</v>
      </c>
      <c r="V86">
        <f>IF(実施計画様式!V86="",0,1)</f>
        <v>0</v>
      </c>
      <c r="W86">
        <f>IF(実施計画様式!W86="",0,1)</f>
        <v>0</v>
      </c>
      <c r="X86">
        <f>IF(実施計画様式!X86="",0,1)</f>
        <v>0</v>
      </c>
      <c r="Y86">
        <f>IF(実施計画様式!Y86="",0,1)</f>
        <v>0</v>
      </c>
      <c r="Z86">
        <f>IF(実施計画様式!Z86="",0,1)</f>
        <v>0</v>
      </c>
      <c r="AA86">
        <f>IF(実施計画様式!AA86="",0,1)</f>
        <v>1</v>
      </c>
      <c r="AB86">
        <f>IF(実施計画様式!AB86="",0,IFERROR(VLOOKUP(実施計画様式!AB86,―!$Q$2:$R$3,2,FALSE),"error"))</f>
        <v>1</v>
      </c>
      <c r="AC86">
        <f>IF(実施計画様式!AC86="",0,IFERROR(VLOOKUP(実施計画様式!AC86,―!$S$2:$T$3,2,FALSE),"error"))</f>
        <v>2</v>
      </c>
      <c r="AD86">
        <f>IF(実施計画様式!AD86="",0,IFERROR(VLOOKUP(実施計画様式!AD86,―!$U$2:$V$3,2,FALSE),"error"))</f>
        <v>1</v>
      </c>
      <c r="AE86">
        <f>IF(実施計画様式!AE86="",0,IFERROR(VLOOKUP(実施計画様式!AE86,―!$W$2:$X$3,2,FALSE),"error"))</f>
        <v>1</v>
      </c>
      <c r="AF86">
        <f>IF(実施計画様式!AF86="",0,IFERROR(VLOOKUP(実施計画様式!AF86,―!$AP$29:$AQ$29,2,FALSE),"error"))</f>
        <v>0</v>
      </c>
      <c r="AG86">
        <f>IF(実施計画様式!AG86="",0,IFERROR(VLOOKUP(実施計画様式!AG86,―!$Y$2:$Z$25,2,FALSE),"error"))</f>
        <v>13</v>
      </c>
      <c r="AH86">
        <f>IF(実施計画様式!AH86="",0,IFERROR(VLOOKUP(実施計画様式!AH86,―!$AA$2:$AB$4,2,FALSE),"error"))</f>
        <v>1</v>
      </c>
      <c r="AI86">
        <f>IF(実施計画様式!AI86="",0,IFERROR(VLOOKUP(実施計画様式!AI86,―!$AN$2:$AO$27,2,FALSE),"error"))</f>
        <v>14</v>
      </c>
      <c r="AJ86">
        <f>IF(実施計画様式!AJ86="",0,IFERROR(VLOOKUP(実施計画様式!AJ86,―!$AN$2:$AO$27,2,FALSE),"error"))</f>
        <v>14</v>
      </c>
      <c r="AK86">
        <f>IF(実施計画様式!AK86="",0,IFERROR(VLOOKUP(実施計画様式!AK86,―!$AN$2:$AO$27,2,FALSE),"error"))</f>
        <v>25</v>
      </c>
      <c r="AL86">
        <f>IF(実施計画様式!AL86="",0,1)</f>
        <v>1</v>
      </c>
      <c r="AM86">
        <f>IF(実施計画様式!AM86="",0,IFERROR(VLOOKUP(実施計画様式!AM86,―!$AP$10:$AQ$23,2,FALSE),"error"))</f>
        <v>12</v>
      </c>
      <c r="AN86">
        <f>IF(実施計画様式!AN86="",0,IFERROR(VLOOKUP(実施計画様式!AN86,―!$AP$39:$AQ$44,2,FALSE),"error"))</f>
        <v>1</v>
      </c>
      <c r="AO86">
        <f>IF(実施計画様式!AO86="",0,IFERROR(VLOOKUP(実施計画様式!AO86,参考資料1_対象分野リスト!$B$2:$C$46,2,FALSE),"error"))</f>
        <v>1</v>
      </c>
      <c r="AP86">
        <f>IF(実施計画様式!AP86="",0,IFERROR(VLOOKUP(実施計画様式!AP86,参考資料1_対象分野リスト!$B$2:$C$46,2,FALSE),"error"))</f>
        <v>0</v>
      </c>
      <c r="AQ86">
        <f>IF(実施計画様式!AQ86="",0,IFERROR(VLOOKUP(実施計画様式!AQ86,参考資料1_対象分野リスト!$B$2:$C$46,2,FALSE),"error"))</f>
        <v>0</v>
      </c>
      <c r="AR86">
        <f>IF(実施計画様式!AR86="",0,IFERROR(VLOOKUP(実施計画様式!AR86,参考資料1_対象分野リスト!$B$2:$C$46,2,FALSE),"error"))</f>
        <v>0</v>
      </c>
      <c r="AS86">
        <f>IF(実施計画様式!AS86="",0,IFERROR(VLOOKUP(実施計画様式!AS86,参考資料1_対象分野リスト!$E$5:$F$35,2,FALSE),"error"))</f>
        <v>0</v>
      </c>
      <c r="BB86">
        <f>IF(実施計画様式!BB86="",0,IFERROR(VLOOKUP(実施計画様式!BB86,―!$AK$2:$AL$7,2,FALSE),"error"))</f>
        <v>4</v>
      </c>
      <c r="BC86" t="str">
        <f t="shared" si="0"/>
        <v/>
      </c>
      <c r="BF86">
        <v>99</v>
      </c>
      <c r="BG86" t="str">
        <f t="shared" si="7"/>
        <v>予算化時期_R7補正</v>
      </c>
      <c r="BH86" t="str">
        <f>IF(AG86&gt;0,IF(VLOOKUP($B$62,―!$Y$2:$Z$25,2,FALSE)&lt;分岐管理シート!AG86,"予算化方法","予算化方法_未定なし"),"")</f>
        <v>予算化方法</v>
      </c>
      <c r="BI86" t="str">
        <f t="shared" si="8"/>
        <v>予算区分_R8_通常</v>
      </c>
      <c r="BJ86" t="str">
        <f t="shared" si="9"/>
        <v>経済対策との関係_R7補正</v>
      </c>
      <c r="BK86" t="str">
        <f t="shared" si="10"/>
        <v>種類_推奨事業メニュー_R7補正</v>
      </c>
      <c r="BL86" t="str">
        <f>IF(AE86&lt;2,"",―!$AP$28)</f>
        <v/>
      </c>
      <c r="BM86" t="str">
        <f t="shared" si="11"/>
        <v>対象分野_R7</v>
      </c>
      <c r="BN86" t="str">
        <f t="shared" si="12"/>
        <v/>
      </c>
      <c r="BP86">
        <f t="shared" si="5"/>
        <v>0</v>
      </c>
    </row>
    <row r="87" spans="3:68">
      <c r="C87">
        <v>15</v>
      </c>
      <c r="D87" s="22">
        <f>IF(実施計画様式!D87="",0,IFERROR(VLOOKUP(実施計画様式!D87,―!A:B,2,FALSE),"error"))</f>
        <v>1</v>
      </c>
      <c r="E87">
        <f>IF(実施計画様式!E87="",0,IFERROR(VLOOKUP(実施計画様式!E87,―!$C$40:$D$47,2,FALSE),"error"))</f>
        <v>1</v>
      </c>
      <c r="F87">
        <f>IF(実施計画様式!F87="",0,IFERROR(VLOOKUP(実施計画様式!F87,―!$E$2:$F$2,2,FALSE),"error"))</f>
        <v>2</v>
      </c>
      <c r="G87">
        <f>IFERROR(VLOOKUP(実施計画様式!G87,―!$G$2:$H$2,2,FALSE),0)</f>
        <v>2</v>
      </c>
      <c r="H87">
        <f>IF(実施計画様式!H87="",0,1)</f>
        <v>1</v>
      </c>
      <c r="I87">
        <f>IF(実施計画様式!I87="",0,IFERROR(VLOOKUP(実施計画様式!I87,―!$I$2:$J$2,2,FALSE),"error"))</f>
        <v>2</v>
      </c>
      <c r="J87">
        <f>IF(実施計画様式!J87="",0,1)</f>
        <v>1</v>
      </c>
      <c r="K87">
        <f>IF(実施計画様式!K87="",0,IFERROR(VLOOKUP(実施計画様式!K87,―!$K$1:$L$2,2,FALSE),"error"))</f>
        <v>1</v>
      </c>
      <c r="L87">
        <f>IF(実施計画様式!L87="",0,IFERROR(VLOOKUP(実施計画様式!L87,―!$M$2:$N$2,2,FALSE),"error"))</f>
        <v>2</v>
      </c>
      <c r="M87">
        <f>IFERROR(VLOOKUP(実施計画様式!M87,―!$O$1:$P$12,2,FALSE),0)</f>
        <v>11</v>
      </c>
      <c r="N87">
        <f>IF(実施計画様式!N87="",0,IFERROR(VLOOKUP(実施計画様式!N87,―!$O$1:$P$12,2,FALSE),"error"))</f>
        <v>0</v>
      </c>
      <c r="O87">
        <f>IF(実施計画様式!O87="",0,IFERROR(VLOOKUP(実施計画様式!O87,―!$O$1:$P$12,2,FALSE),"error"))</f>
        <v>0</v>
      </c>
      <c r="P87">
        <f>IF(実施計画様式!P87="",0,IFERROR(VLOOKUP(実施計画様式!P87,―!$O$1:$P$12,2,FALSE),"error"))</f>
        <v>0</v>
      </c>
      <c r="Q87">
        <f>IF(実施計画様式!Q87="",0,1)</f>
        <v>1</v>
      </c>
      <c r="R87" t="s">
        <v>7629</v>
      </c>
      <c r="S87" t="s">
        <v>7629</v>
      </c>
      <c r="T87">
        <f>IF(実施計画様式!T87="",0,1)</f>
        <v>1</v>
      </c>
      <c r="U87">
        <f>IF(実施計画様式!U87="",0,1)</f>
        <v>0</v>
      </c>
      <c r="V87">
        <f>IF(実施計画様式!V87="",0,1)</f>
        <v>0</v>
      </c>
      <c r="W87">
        <f>IF(実施計画様式!W87="",0,1)</f>
        <v>0</v>
      </c>
      <c r="X87">
        <f>IF(実施計画様式!X87="",0,1)</f>
        <v>0</v>
      </c>
      <c r="Y87">
        <f>IF(実施計画様式!Y87="",0,1)</f>
        <v>0</v>
      </c>
      <c r="Z87">
        <f>IF(実施計画様式!Z87="",0,1)</f>
        <v>0</v>
      </c>
      <c r="AA87">
        <f>IF(実施計画様式!AA87="",0,1)</f>
        <v>1</v>
      </c>
      <c r="AB87">
        <f>IF(実施計画様式!AB87="",0,IFERROR(VLOOKUP(実施計画様式!AB87,―!$Q$2:$R$3,2,FALSE),"error"))</f>
        <v>1</v>
      </c>
      <c r="AC87">
        <f>IF(実施計画様式!AC87="",0,IFERROR(VLOOKUP(実施計画様式!AC87,―!$S$2:$T$3,2,FALSE),"error"))</f>
        <v>2</v>
      </c>
      <c r="AD87">
        <f>IF(実施計画様式!AD87="",0,IFERROR(VLOOKUP(実施計画様式!AD87,―!$U$2:$V$3,2,FALSE),"error"))</f>
        <v>1</v>
      </c>
      <c r="AE87">
        <f>IF(実施計画様式!AE87="",0,IFERROR(VLOOKUP(実施計画様式!AE87,―!$W$2:$X$3,2,FALSE),"error"))</f>
        <v>1</v>
      </c>
      <c r="AF87">
        <f>IF(実施計画様式!AF87="",0,IFERROR(VLOOKUP(実施計画様式!AF87,―!$AP$29:$AQ$29,2,FALSE),"error"))</f>
        <v>0</v>
      </c>
      <c r="AG87">
        <f>IF(実施計画様式!AG87="",0,IFERROR(VLOOKUP(実施計画様式!AG87,―!$Y$2:$Z$25,2,FALSE),"error"))</f>
        <v>13</v>
      </c>
      <c r="AH87">
        <f>IF(実施計画様式!AH87="",0,IFERROR(VLOOKUP(実施計画様式!AH87,―!$AA$2:$AB$4,2,FALSE),"error"))</f>
        <v>1</v>
      </c>
      <c r="AI87">
        <f>IF(実施計画様式!AI87="",0,IFERROR(VLOOKUP(実施計画様式!AI87,―!$AN$2:$AO$27,2,FALSE),"error"))</f>
        <v>14</v>
      </c>
      <c r="AJ87">
        <f>IF(実施計画様式!AJ87="",0,IFERROR(VLOOKUP(実施計画様式!AJ87,―!$AN$2:$AO$27,2,FALSE),"error"))</f>
        <v>14</v>
      </c>
      <c r="AK87">
        <f>IF(実施計画様式!AK87="",0,IFERROR(VLOOKUP(実施計画様式!AK87,―!$AN$2:$AO$27,2,FALSE),"error"))</f>
        <v>25</v>
      </c>
      <c r="AL87">
        <f>IF(実施計画様式!AL87="",0,1)</f>
        <v>1</v>
      </c>
      <c r="AM87">
        <f>IF(実施計画様式!AM87="",0,IFERROR(VLOOKUP(実施計画様式!AM87,―!$AP$10:$AQ$23,2,FALSE),"error"))</f>
        <v>12</v>
      </c>
      <c r="AN87">
        <f>IF(実施計画様式!AN87="",0,IFERROR(VLOOKUP(実施計画様式!AN87,―!$AP$39:$AQ$44,2,FALSE),"error"))</f>
        <v>1</v>
      </c>
      <c r="AO87">
        <f>IF(実施計画様式!AO87="",0,IFERROR(VLOOKUP(実施計画様式!AO87,参考資料1_対象分野リスト!$B$2:$C$46,2,FALSE),"error"))</f>
        <v>1</v>
      </c>
      <c r="AP87">
        <f>IF(実施計画様式!AP87="",0,IFERROR(VLOOKUP(実施計画様式!AP87,参考資料1_対象分野リスト!$B$2:$C$46,2,FALSE),"error"))</f>
        <v>0</v>
      </c>
      <c r="AQ87">
        <f>IF(実施計画様式!AQ87="",0,IFERROR(VLOOKUP(実施計画様式!AQ87,参考資料1_対象分野リスト!$B$2:$C$46,2,FALSE),"error"))</f>
        <v>0</v>
      </c>
      <c r="AR87">
        <f>IF(実施計画様式!AR87="",0,IFERROR(VLOOKUP(実施計画様式!AR87,参考資料1_対象分野リスト!$B$2:$C$46,2,FALSE),"error"))</f>
        <v>0</v>
      </c>
      <c r="AS87">
        <f>IF(実施計画様式!AS87="",0,IFERROR(VLOOKUP(実施計画様式!AS87,参考資料1_対象分野リスト!$E$5:$F$35,2,FALSE),"error"))</f>
        <v>0</v>
      </c>
      <c r="BB87">
        <f>IF(実施計画様式!BB87="",0,IFERROR(VLOOKUP(実施計画様式!BB87,―!$AK$2:$AL$7,2,FALSE),"error"))</f>
        <v>4</v>
      </c>
      <c r="BC87" t="str">
        <f t="shared" si="0"/>
        <v/>
      </c>
      <c r="BF87">
        <v>99</v>
      </c>
      <c r="BG87" t="str">
        <f t="shared" si="7"/>
        <v>予算化時期_R7補正</v>
      </c>
      <c r="BH87" t="str">
        <f>IF(AG87&gt;0,IF(VLOOKUP($B$62,―!$Y$2:$Z$25,2,FALSE)&lt;分岐管理シート!AG87,"予算化方法","予算化方法_未定なし"),"")</f>
        <v>予算化方法</v>
      </c>
      <c r="BI87" t="str">
        <f t="shared" si="8"/>
        <v>予算区分_R8_通常</v>
      </c>
      <c r="BJ87" t="str">
        <f t="shared" si="9"/>
        <v>経済対策との関係_R7補正</v>
      </c>
      <c r="BK87" t="str">
        <f t="shared" si="10"/>
        <v>種類_推奨事業メニュー_R7補正</v>
      </c>
      <c r="BL87" t="str">
        <f>IF(AE87&lt;2,"",―!$AP$28)</f>
        <v/>
      </c>
      <c r="BM87" t="str">
        <f t="shared" si="11"/>
        <v>対象分野_R7</v>
      </c>
      <c r="BN87" t="str">
        <f t="shared" si="12"/>
        <v/>
      </c>
      <c r="BP87">
        <f t="shared" si="5"/>
        <v>0</v>
      </c>
    </row>
    <row r="88" spans="3:68">
      <c r="C88">
        <v>16</v>
      </c>
      <c r="D88" s="22">
        <f>IF(実施計画様式!D88="",0,IFERROR(VLOOKUP(実施計画様式!D88,―!A:B,2,FALSE),"error"))</f>
        <v>0</v>
      </c>
      <c r="E88">
        <f>IF(実施計画様式!E88="",0,IFERROR(VLOOKUP(実施計画様式!E88,―!$C$40:$D$47,2,FALSE),"error"))</f>
        <v>0</v>
      </c>
      <c r="F88">
        <f>IF(実施計画様式!F88="",0,IFERROR(VLOOKUP(実施計画様式!F88,―!$E$2:$F$2,2,FALSE),"error"))</f>
        <v>0</v>
      </c>
      <c r="G88">
        <f>IFERROR(VLOOKUP(実施計画様式!G88,―!$G$2:$H$2,2,FALSE),0)</f>
        <v>0</v>
      </c>
      <c r="H88">
        <f>IF(実施計画様式!H88="",0,1)</f>
        <v>0</v>
      </c>
      <c r="I88">
        <f>IF(実施計画様式!I88="",0,IFERROR(VLOOKUP(実施計画様式!I88,―!$I$2:$J$2,2,FALSE),"error"))</f>
        <v>0</v>
      </c>
      <c r="J88">
        <f>IF(実施計画様式!J88="",0,1)</f>
        <v>0</v>
      </c>
      <c r="K88">
        <f>IF(実施計画様式!K88="",0,IFERROR(VLOOKUP(実施計画様式!K88,―!$K$1:$L$2,2,FALSE),"error"))</f>
        <v>0</v>
      </c>
      <c r="L88">
        <f>IF(実施計画様式!L88="",0,IFERROR(VLOOKUP(実施計画様式!L88,―!$M$2:$N$2,2,FALSE),"error"))</f>
        <v>0</v>
      </c>
      <c r="M88">
        <f>IFERROR(VLOOKUP(実施計画様式!M88,―!$O$1:$P$12,2,FALSE),0)</f>
        <v>0</v>
      </c>
      <c r="N88">
        <f>IF(実施計画様式!N88="",0,IFERROR(VLOOKUP(実施計画様式!N88,―!$O$1:$P$12,2,FALSE),"error"))</f>
        <v>0</v>
      </c>
      <c r="O88">
        <f>IF(実施計画様式!O88="",0,IFERROR(VLOOKUP(実施計画様式!O88,―!$O$1:$P$12,2,FALSE),"error"))</f>
        <v>0</v>
      </c>
      <c r="P88">
        <f>IF(実施計画様式!P88="",0,IFERROR(VLOOKUP(実施計画様式!P88,―!$O$1:$P$12,2,FALSE),"error"))</f>
        <v>0</v>
      </c>
      <c r="Q88">
        <f>IF(実施計画様式!Q88="",0,1)</f>
        <v>0</v>
      </c>
      <c r="R88" t="s">
        <v>7629</v>
      </c>
      <c r="S88" t="s">
        <v>7629</v>
      </c>
      <c r="T88">
        <f>IF(実施計画様式!T88="",0,1)</f>
        <v>0</v>
      </c>
      <c r="U88">
        <f>IF(実施計画様式!U88="",0,1)</f>
        <v>0</v>
      </c>
      <c r="V88">
        <f>IF(実施計画様式!V88="",0,1)</f>
        <v>0</v>
      </c>
      <c r="W88">
        <f>IF(実施計画様式!W88="",0,1)</f>
        <v>0</v>
      </c>
      <c r="X88">
        <f>IF(実施計画様式!X88="",0,1)</f>
        <v>0</v>
      </c>
      <c r="Y88">
        <f>IF(実施計画様式!Y88="",0,1)</f>
        <v>0</v>
      </c>
      <c r="Z88">
        <f>IF(実施計画様式!Z88="",0,1)</f>
        <v>0</v>
      </c>
      <c r="AA88">
        <f>IF(実施計画様式!AA88="",0,1)</f>
        <v>0</v>
      </c>
      <c r="AB88">
        <f>IF(実施計画様式!AB88="",0,IFERROR(VLOOKUP(実施計画様式!AB88,―!$Q$2:$R$3,2,FALSE),"error"))</f>
        <v>0</v>
      </c>
      <c r="AC88">
        <f>IF(実施計画様式!AC88="",0,IFERROR(VLOOKUP(実施計画様式!AC88,―!$S$2:$T$3,2,FALSE),"error"))</f>
        <v>0</v>
      </c>
      <c r="AD88">
        <f>IF(実施計画様式!AD88="",0,IFERROR(VLOOKUP(実施計画様式!AD88,―!$U$2:$V$3,2,FALSE),"error"))</f>
        <v>0</v>
      </c>
      <c r="AE88">
        <f>IF(実施計画様式!AE88="",0,IFERROR(VLOOKUP(実施計画様式!AE88,―!$W$2:$X$3,2,FALSE),"error"))</f>
        <v>0</v>
      </c>
      <c r="AF88">
        <f>IF(実施計画様式!AF88="",0,IFERROR(VLOOKUP(実施計画様式!AF88,―!$AP$29:$AQ$29,2,FALSE),"error"))</f>
        <v>0</v>
      </c>
      <c r="AG88">
        <f>IF(実施計画様式!AG88="",0,IFERROR(VLOOKUP(実施計画様式!AG88,―!$Y$2:$Z$25,2,FALSE),"error"))</f>
        <v>0</v>
      </c>
      <c r="AH88">
        <f>IF(実施計画様式!AH88="",0,IFERROR(VLOOKUP(実施計画様式!AH88,―!$AA$2:$AB$4,2,FALSE),"error"))</f>
        <v>0</v>
      </c>
      <c r="AI88">
        <f>IF(実施計画様式!AI88="",0,IFERROR(VLOOKUP(実施計画様式!AI88,―!$AN$2:$AO$27,2,FALSE),"error"))</f>
        <v>0</v>
      </c>
      <c r="AJ88">
        <f>IF(実施計画様式!AJ88="",0,IFERROR(VLOOKUP(実施計画様式!AJ88,―!$AN$2:$AO$27,2,FALSE),"error"))</f>
        <v>0</v>
      </c>
      <c r="AK88">
        <f>IF(実施計画様式!AK88="",0,IFERROR(VLOOKUP(実施計画様式!AK88,―!$AN$2:$AO$27,2,FALSE),"error"))</f>
        <v>0</v>
      </c>
      <c r="AL88">
        <f>IF(実施計画様式!AL88="",0,1)</f>
        <v>0</v>
      </c>
      <c r="AM88">
        <f>IF(実施計画様式!AM88="",0,IFERROR(VLOOKUP(実施計画様式!AM88,―!$AP$10:$AQ$23,2,FALSE),"error"))</f>
        <v>0</v>
      </c>
      <c r="AN88">
        <f>IF(実施計画様式!AN88="",0,IFERROR(VLOOKUP(実施計画様式!AN88,―!$AP$39:$AQ$44,2,FALSE),"error"))</f>
        <v>0</v>
      </c>
      <c r="AO88">
        <f>IF(実施計画様式!AO88="",0,IFERROR(VLOOKUP(実施計画様式!AO88,参考資料1_対象分野リスト!$B$2:$C$46,2,FALSE),"error"))</f>
        <v>0</v>
      </c>
      <c r="AP88">
        <f>IF(実施計画様式!AP88="",0,IFERROR(VLOOKUP(実施計画様式!AP88,参考資料1_対象分野リスト!$B$2:$C$46,2,FALSE),"error"))</f>
        <v>0</v>
      </c>
      <c r="AQ88">
        <f>IF(実施計画様式!AQ88="",0,IFERROR(VLOOKUP(実施計画様式!AQ88,参考資料1_対象分野リスト!$B$2:$C$46,2,FALSE),"error"))</f>
        <v>0</v>
      </c>
      <c r="AR88">
        <f>IF(実施計画様式!AR88="",0,IFERROR(VLOOKUP(実施計画様式!AR88,参考資料1_対象分野リスト!$B$2:$C$46,2,FALSE),"error"))</f>
        <v>0</v>
      </c>
      <c r="AS88">
        <f>IF(実施計画様式!AS88="",0,IFERROR(VLOOKUP(実施計画様式!AS88,参考資料1_対象分野リスト!$E$5:$F$35,2,FALSE),"error"))</f>
        <v>0</v>
      </c>
      <c r="BB88">
        <f>IF(実施計画様式!BB88="",0,IFERROR(VLOOKUP(実施計画様式!BB88,―!$AK$2:$AL$7,2,FALSE),"error"))</f>
        <v>0</v>
      </c>
      <c r="BC88" t="str">
        <f t="shared" si="0"/>
        <v/>
      </c>
      <c r="BF88">
        <v>99</v>
      </c>
      <c r="BG88" t="str">
        <f t="shared" si="7"/>
        <v/>
      </c>
      <c r="BH88" t="str">
        <f>IF(AG88&gt;0,IF(VLOOKUP($B$62,―!$Y$2:$Z$25,2,FALSE)&lt;分岐管理シート!AG88,"予算化方法","予算化方法_未定なし"),"")</f>
        <v/>
      </c>
      <c r="BI88" t="str">
        <f t="shared" si="8"/>
        <v/>
      </c>
      <c r="BJ88" t="str">
        <f t="shared" si="9"/>
        <v/>
      </c>
      <c r="BK88" t="str">
        <f t="shared" si="10"/>
        <v/>
      </c>
      <c r="BL88" t="str">
        <f>IF(AE88&lt;2,"",―!$AP$28)</f>
        <v/>
      </c>
      <c r="BM88" t="str">
        <f t="shared" si="11"/>
        <v/>
      </c>
      <c r="BN88" t="str">
        <f t="shared" si="12"/>
        <v/>
      </c>
      <c r="BP88">
        <f t="shared" si="5"/>
        <v>0</v>
      </c>
    </row>
    <row r="89" spans="3:68">
      <c r="C89">
        <v>17</v>
      </c>
      <c r="D89" s="22">
        <f>IF(実施計画様式!D89="",0,IFERROR(VLOOKUP(実施計画様式!D89,―!A:B,2,FALSE),"error"))</f>
        <v>0</v>
      </c>
      <c r="E89">
        <f>IF(実施計画様式!E89="",0,IFERROR(VLOOKUP(実施計画様式!E89,―!$C$40:$D$47,2,FALSE),"error"))</f>
        <v>0</v>
      </c>
      <c r="F89">
        <f>IF(実施計画様式!F89="",0,IFERROR(VLOOKUP(実施計画様式!F89,―!$E$2:$F$2,2,FALSE),"error"))</f>
        <v>0</v>
      </c>
      <c r="G89">
        <f>IFERROR(VLOOKUP(実施計画様式!G89,―!$G$2:$H$2,2,FALSE),0)</f>
        <v>0</v>
      </c>
      <c r="H89">
        <f>IF(実施計画様式!H89="",0,1)</f>
        <v>0</v>
      </c>
      <c r="I89">
        <f>IF(実施計画様式!I89="",0,IFERROR(VLOOKUP(実施計画様式!I89,―!$I$2:$J$2,2,FALSE),"error"))</f>
        <v>0</v>
      </c>
      <c r="J89">
        <f>IF(実施計画様式!J89="",0,1)</f>
        <v>0</v>
      </c>
      <c r="K89">
        <f>IF(実施計画様式!K89="",0,IFERROR(VLOOKUP(実施計画様式!K89,―!$K$1:$L$2,2,FALSE),"error"))</f>
        <v>0</v>
      </c>
      <c r="L89">
        <f>IF(実施計画様式!L89="",0,IFERROR(VLOOKUP(実施計画様式!L89,―!$M$2:$N$2,2,FALSE),"error"))</f>
        <v>0</v>
      </c>
      <c r="M89">
        <f>IFERROR(VLOOKUP(実施計画様式!M89,―!$O$1:$P$12,2,FALSE),0)</f>
        <v>0</v>
      </c>
      <c r="N89">
        <f>IF(実施計画様式!N89="",0,IFERROR(VLOOKUP(実施計画様式!N89,―!$O$1:$P$12,2,FALSE),"error"))</f>
        <v>0</v>
      </c>
      <c r="O89">
        <f>IF(実施計画様式!O89="",0,IFERROR(VLOOKUP(実施計画様式!O89,―!$O$1:$P$12,2,FALSE),"error"))</f>
        <v>0</v>
      </c>
      <c r="P89">
        <f>IF(実施計画様式!P89="",0,IFERROR(VLOOKUP(実施計画様式!P89,―!$O$1:$P$12,2,FALSE),"error"))</f>
        <v>0</v>
      </c>
      <c r="Q89">
        <f>IF(実施計画様式!Q89="",0,1)</f>
        <v>0</v>
      </c>
      <c r="R89" t="s">
        <v>7629</v>
      </c>
      <c r="S89" t="s">
        <v>7629</v>
      </c>
      <c r="T89">
        <f>IF(実施計画様式!T89="",0,1)</f>
        <v>0</v>
      </c>
      <c r="U89">
        <f>IF(実施計画様式!U89="",0,1)</f>
        <v>0</v>
      </c>
      <c r="V89">
        <f>IF(実施計画様式!V89="",0,1)</f>
        <v>0</v>
      </c>
      <c r="W89">
        <f>IF(実施計画様式!W89="",0,1)</f>
        <v>0</v>
      </c>
      <c r="X89">
        <f>IF(実施計画様式!X89="",0,1)</f>
        <v>0</v>
      </c>
      <c r="Y89">
        <f>IF(実施計画様式!Y89="",0,1)</f>
        <v>0</v>
      </c>
      <c r="Z89">
        <f>IF(実施計画様式!Z89="",0,1)</f>
        <v>0</v>
      </c>
      <c r="AA89">
        <f>IF(実施計画様式!AA89="",0,1)</f>
        <v>0</v>
      </c>
      <c r="AB89">
        <f>IF(実施計画様式!AB89="",0,IFERROR(VLOOKUP(実施計画様式!AB89,―!$Q$2:$R$3,2,FALSE),"error"))</f>
        <v>0</v>
      </c>
      <c r="AC89">
        <f>IF(実施計画様式!AC89="",0,IFERROR(VLOOKUP(実施計画様式!AC89,―!$S$2:$T$3,2,FALSE),"error"))</f>
        <v>0</v>
      </c>
      <c r="AD89">
        <f>IF(実施計画様式!AD89="",0,IFERROR(VLOOKUP(実施計画様式!AD89,―!$U$2:$V$3,2,FALSE),"error"))</f>
        <v>0</v>
      </c>
      <c r="AE89">
        <f>IF(実施計画様式!AE89="",0,IFERROR(VLOOKUP(実施計画様式!AE89,―!$W$2:$X$3,2,FALSE),"error"))</f>
        <v>0</v>
      </c>
      <c r="AF89">
        <f>IF(実施計画様式!AF89="",0,IFERROR(VLOOKUP(実施計画様式!AF89,―!$AP$29:$AQ$29,2,FALSE),"error"))</f>
        <v>0</v>
      </c>
      <c r="AG89">
        <f>IF(実施計画様式!AG89="",0,IFERROR(VLOOKUP(実施計画様式!AG89,―!$Y$2:$Z$25,2,FALSE),"error"))</f>
        <v>0</v>
      </c>
      <c r="AH89">
        <f>IF(実施計画様式!AH89="",0,IFERROR(VLOOKUP(実施計画様式!AH89,―!$AA$2:$AB$4,2,FALSE),"error"))</f>
        <v>0</v>
      </c>
      <c r="AI89">
        <f>IF(実施計画様式!AI89="",0,IFERROR(VLOOKUP(実施計画様式!AI89,―!$AN$2:$AO$27,2,FALSE),"error"))</f>
        <v>0</v>
      </c>
      <c r="AJ89">
        <f>IF(実施計画様式!AJ89="",0,IFERROR(VLOOKUP(実施計画様式!AJ89,―!$AN$2:$AO$27,2,FALSE),"error"))</f>
        <v>0</v>
      </c>
      <c r="AK89">
        <f>IF(実施計画様式!AK89="",0,IFERROR(VLOOKUP(実施計画様式!AK89,―!$AN$2:$AO$27,2,FALSE),"error"))</f>
        <v>0</v>
      </c>
      <c r="AL89">
        <f>IF(実施計画様式!AL89="",0,1)</f>
        <v>0</v>
      </c>
      <c r="AM89">
        <f>IF(実施計画様式!AM89="",0,IFERROR(VLOOKUP(実施計画様式!AM89,―!$AP$10:$AQ$23,2,FALSE),"error"))</f>
        <v>0</v>
      </c>
      <c r="AN89">
        <f>IF(実施計画様式!AN89="",0,IFERROR(VLOOKUP(実施計画様式!AN89,―!$AP$39:$AQ$44,2,FALSE),"error"))</f>
        <v>0</v>
      </c>
      <c r="AO89">
        <f>IF(実施計画様式!AO89="",0,IFERROR(VLOOKUP(実施計画様式!AO89,参考資料1_対象分野リスト!$B$2:$C$46,2,FALSE),"error"))</f>
        <v>0</v>
      </c>
      <c r="AP89">
        <f>IF(実施計画様式!AP89="",0,IFERROR(VLOOKUP(実施計画様式!AP89,参考資料1_対象分野リスト!$B$2:$C$46,2,FALSE),"error"))</f>
        <v>0</v>
      </c>
      <c r="AQ89">
        <f>IF(実施計画様式!AQ89="",0,IFERROR(VLOOKUP(実施計画様式!AQ89,参考資料1_対象分野リスト!$B$2:$C$46,2,FALSE),"error"))</f>
        <v>0</v>
      </c>
      <c r="AR89">
        <f>IF(実施計画様式!AR89="",0,IFERROR(VLOOKUP(実施計画様式!AR89,参考資料1_対象分野リスト!$B$2:$C$46,2,FALSE),"error"))</f>
        <v>0</v>
      </c>
      <c r="AS89">
        <f>IF(実施計画様式!AS89="",0,IFERROR(VLOOKUP(実施計画様式!AS89,参考資料1_対象分野リスト!$E$5:$F$35,2,FALSE),"error"))</f>
        <v>0</v>
      </c>
      <c r="BB89">
        <f>IF(実施計画様式!BB89="",0,IFERROR(VLOOKUP(実施計画様式!BB89,―!$AK$2:$AL$7,2,FALSE),"error"))</f>
        <v>0</v>
      </c>
      <c r="BC89" t="str">
        <f t="shared" si="0"/>
        <v/>
      </c>
      <c r="BF89">
        <v>99</v>
      </c>
      <c r="BG89" t="str">
        <f t="shared" si="7"/>
        <v/>
      </c>
      <c r="BH89" t="str">
        <f>IF(AG89&gt;0,IF(VLOOKUP($B$62,―!$Y$2:$Z$25,2,FALSE)&lt;分岐管理シート!AG89,"予算化方法","予算化方法_未定なし"),"")</f>
        <v/>
      </c>
      <c r="BI89" t="str">
        <f t="shared" si="8"/>
        <v/>
      </c>
      <c r="BJ89" t="str">
        <f t="shared" si="9"/>
        <v/>
      </c>
      <c r="BK89" t="str">
        <f t="shared" si="10"/>
        <v/>
      </c>
      <c r="BL89" t="str">
        <f>IF(AE89&lt;2,"",―!$AP$28)</f>
        <v/>
      </c>
      <c r="BM89" t="str">
        <f t="shared" si="11"/>
        <v/>
      </c>
      <c r="BN89" t="str">
        <f t="shared" si="12"/>
        <v/>
      </c>
      <c r="BP89">
        <f t="shared" si="5"/>
        <v>0</v>
      </c>
    </row>
    <row r="90" spans="3:68">
      <c r="C90">
        <v>18</v>
      </c>
      <c r="D90" s="22">
        <f>IF(実施計画様式!D90="",0,IFERROR(VLOOKUP(実施計画様式!D90,―!A:B,2,FALSE),"error"))</f>
        <v>0</v>
      </c>
      <c r="E90">
        <f>IF(実施計画様式!E90="",0,IFERROR(VLOOKUP(実施計画様式!E90,―!$C$40:$D$47,2,FALSE),"error"))</f>
        <v>0</v>
      </c>
      <c r="F90">
        <f>IF(実施計画様式!F90="",0,IFERROR(VLOOKUP(実施計画様式!F90,―!$E$2:$F$2,2,FALSE),"error"))</f>
        <v>0</v>
      </c>
      <c r="G90">
        <f>IFERROR(VLOOKUP(実施計画様式!G90,―!$G$2:$H$2,2,FALSE),0)</f>
        <v>0</v>
      </c>
      <c r="H90">
        <f>IF(実施計画様式!H90="",0,1)</f>
        <v>0</v>
      </c>
      <c r="I90">
        <f>IF(実施計画様式!I90="",0,IFERROR(VLOOKUP(実施計画様式!I90,―!$I$2:$J$2,2,FALSE),"error"))</f>
        <v>0</v>
      </c>
      <c r="J90">
        <f>IF(実施計画様式!J90="",0,1)</f>
        <v>0</v>
      </c>
      <c r="K90">
        <f>IF(実施計画様式!K90="",0,IFERROR(VLOOKUP(実施計画様式!K90,―!$K$1:$L$2,2,FALSE),"error"))</f>
        <v>0</v>
      </c>
      <c r="L90">
        <f>IF(実施計画様式!L90="",0,IFERROR(VLOOKUP(実施計画様式!L90,―!$M$2:$N$2,2,FALSE),"error"))</f>
        <v>0</v>
      </c>
      <c r="M90">
        <f>IFERROR(VLOOKUP(実施計画様式!M90,―!$O$1:$P$12,2,FALSE),0)</f>
        <v>0</v>
      </c>
      <c r="N90">
        <f>IF(実施計画様式!N90="",0,IFERROR(VLOOKUP(実施計画様式!N90,―!$O$1:$P$12,2,FALSE),"error"))</f>
        <v>0</v>
      </c>
      <c r="O90">
        <f>IF(実施計画様式!O90="",0,IFERROR(VLOOKUP(実施計画様式!O90,―!$O$1:$P$12,2,FALSE),"error"))</f>
        <v>0</v>
      </c>
      <c r="P90">
        <f>IF(実施計画様式!P90="",0,IFERROR(VLOOKUP(実施計画様式!P90,―!$O$1:$P$12,2,FALSE),"error"))</f>
        <v>0</v>
      </c>
      <c r="Q90">
        <f>IF(実施計画様式!Q90="",0,1)</f>
        <v>0</v>
      </c>
      <c r="R90" t="s">
        <v>7629</v>
      </c>
      <c r="S90" t="s">
        <v>7629</v>
      </c>
      <c r="T90">
        <f>IF(実施計画様式!T90="",0,1)</f>
        <v>0</v>
      </c>
      <c r="U90">
        <f>IF(実施計画様式!U90="",0,1)</f>
        <v>0</v>
      </c>
      <c r="V90">
        <f>IF(実施計画様式!V90="",0,1)</f>
        <v>0</v>
      </c>
      <c r="W90">
        <f>IF(実施計画様式!W90="",0,1)</f>
        <v>0</v>
      </c>
      <c r="X90">
        <f>IF(実施計画様式!X90="",0,1)</f>
        <v>0</v>
      </c>
      <c r="Y90">
        <f>IF(実施計画様式!Y90="",0,1)</f>
        <v>0</v>
      </c>
      <c r="Z90">
        <f>IF(実施計画様式!Z90="",0,1)</f>
        <v>0</v>
      </c>
      <c r="AA90">
        <f>IF(実施計画様式!AA90="",0,1)</f>
        <v>0</v>
      </c>
      <c r="AB90">
        <f>IF(実施計画様式!AB90="",0,IFERROR(VLOOKUP(実施計画様式!AB90,―!$Q$2:$R$3,2,FALSE),"error"))</f>
        <v>0</v>
      </c>
      <c r="AC90">
        <f>IF(実施計画様式!AC90="",0,IFERROR(VLOOKUP(実施計画様式!AC90,―!$S$2:$T$3,2,FALSE),"error"))</f>
        <v>0</v>
      </c>
      <c r="AD90">
        <f>IF(実施計画様式!AD90="",0,IFERROR(VLOOKUP(実施計画様式!AD90,―!$U$2:$V$3,2,FALSE),"error"))</f>
        <v>0</v>
      </c>
      <c r="AE90">
        <f>IF(実施計画様式!AE90="",0,IFERROR(VLOOKUP(実施計画様式!AE90,―!$W$2:$X$3,2,FALSE),"error"))</f>
        <v>0</v>
      </c>
      <c r="AF90">
        <f>IF(実施計画様式!AF90="",0,IFERROR(VLOOKUP(実施計画様式!AF90,―!$AP$29:$AQ$29,2,FALSE),"error"))</f>
        <v>0</v>
      </c>
      <c r="AG90">
        <f>IF(実施計画様式!AG90="",0,IFERROR(VLOOKUP(実施計画様式!AG90,―!$Y$2:$Z$25,2,FALSE),"error"))</f>
        <v>0</v>
      </c>
      <c r="AH90">
        <f>IF(実施計画様式!AH90="",0,IFERROR(VLOOKUP(実施計画様式!AH90,―!$AA$2:$AB$4,2,FALSE),"error"))</f>
        <v>0</v>
      </c>
      <c r="AI90">
        <f>IF(実施計画様式!AI90="",0,IFERROR(VLOOKUP(実施計画様式!AI90,―!$AN$2:$AO$27,2,FALSE),"error"))</f>
        <v>0</v>
      </c>
      <c r="AJ90">
        <f>IF(実施計画様式!AJ90="",0,IFERROR(VLOOKUP(実施計画様式!AJ90,―!$AN$2:$AO$27,2,FALSE),"error"))</f>
        <v>0</v>
      </c>
      <c r="AK90">
        <f>IF(実施計画様式!AK90="",0,IFERROR(VLOOKUP(実施計画様式!AK90,―!$AN$2:$AO$27,2,FALSE),"error"))</f>
        <v>0</v>
      </c>
      <c r="AL90">
        <f>IF(実施計画様式!AL90="",0,1)</f>
        <v>0</v>
      </c>
      <c r="AM90">
        <f>IF(実施計画様式!AM90="",0,IFERROR(VLOOKUP(実施計画様式!AM90,―!$AP$10:$AQ$23,2,FALSE),"error"))</f>
        <v>0</v>
      </c>
      <c r="AN90">
        <f>IF(実施計画様式!AN90="",0,IFERROR(VLOOKUP(実施計画様式!AN90,―!$AP$39:$AQ$44,2,FALSE),"error"))</f>
        <v>0</v>
      </c>
      <c r="AO90">
        <f>IF(実施計画様式!AO90="",0,IFERROR(VLOOKUP(実施計画様式!AO90,参考資料1_対象分野リスト!$B$2:$C$46,2,FALSE),"error"))</f>
        <v>0</v>
      </c>
      <c r="AP90">
        <f>IF(実施計画様式!AP90="",0,IFERROR(VLOOKUP(実施計画様式!AP90,参考資料1_対象分野リスト!$B$2:$C$46,2,FALSE),"error"))</f>
        <v>0</v>
      </c>
      <c r="AQ90">
        <f>IF(実施計画様式!AQ90="",0,IFERROR(VLOOKUP(実施計画様式!AQ90,参考資料1_対象分野リスト!$B$2:$C$46,2,FALSE),"error"))</f>
        <v>0</v>
      </c>
      <c r="AR90">
        <f>IF(実施計画様式!AR90="",0,IFERROR(VLOOKUP(実施計画様式!AR90,参考資料1_対象分野リスト!$B$2:$C$46,2,FALSE),"error"))</f>
        <v>0</v>
      </c>
      <c r="AS90">
        <f>IF(実施計画様式!AS90="",0,IFERROR(VLOOKUP(実施計画様式!AS90,参考資料1_対象分野リスト!$E$5:$F$35,2,FALSE),"error"))</f>
        <v>0</v>
      </c>
      <c r="BB90">
        <f>IF(実施計画様式!BB90="",0,IFERROR(VLOOKUP(実施計画様式!BB90,―!$AK$2:$AL$7,2,FALSE),"error"))</f>
        <v>0</v>
      </c>
      <c r="BC90" t="str">
        <f t="shared" si="0"/>
        <v/>
      </c>
      <c r="BF90">
        <v>99</v>
      </c>
      <c r="BG90" t="str">
        <f t="shared" si="7"/>
        <v/>
      </c>
      <c r="BH90" t="str">
        <f>IF(AG90&gt;0,IF(VLOOKUP($B$62,―!$Y$2:$Z$25,2,FALSE)&lt;分岐管理シート!AG90,"予算化方法","予算化方法_未定なし"),"")</f>
        <v/>
      </c>
      <c r="BI90" t="str">
        <f t="shared" si="8"/>
        <v/>
      </c>
      <c r="BJ90" t="str">
        <f t="shared" si="9"/>
        <v/>
      </c>
      <c r="BK90" t="str">
        <f t="shared" si="10"/>
        <v/>
      </c>
      <c r="BL90" t="str">
        <f>IF(AE90&lt;2,"",―!$AP$28)</f>
        <v/>
      </c>
      <c r="BM90" t="str">
        <f t="shared" si="11"/>
        <v/>
      </c>
      <c r="BN90" t="str">
        <f t="shared" si="12"/>
        <v/>
      </c>
      <c r="BP90">
        <f t="shared" si="5"/>
        <v>0</v>
      </c>
    </row>
    <row r="91" spans="3:68">
      <c r="C91">
        <v>19</v>
      </c>
      <c r="D91" s="22">
        <f>IF(実施計画様式!D91="",0,IFERROR(VLOOKUP(実施計画様式!D91,―!A:B,2,FALSE),"error"))</f>
        <v>0</v>
      </c>
      <c r="E91">
        <f>IF(実施計画様式!E91="",0,IFERROR(VLOOKUP(実施計画様式!E91,―!$C$40:$D$47,2,FALSE),"error"))</f>
        <v>0</v>
      </c>
      <c r="F91">
        <f>IF(実施計画様式!F91="",0,IFERROR(VLOOKUP(実施計画様式!F91,―!$E$2:$F$2,2,FALSE),"error"))</f>
        <v>0</v>
      </c>
      <c r="G91">
        <f>IFERROR(VLOOKUP(実施計画様式!G91,―!$G$2:$H$2,2,FALSE),0)</f>
        <v>0</v>
      </c>
      <c r="H91">
        <f>IF(実施計画様式!H91="",0,1)</f>
        <v>0</v>
      </c>
      <c r="I91">
        <f>IF(実施計画様式!I91="",0,IFERROR(VLOOKUP(実施計画様式!I91,―!$I$2:$J$2,2,FALSE),"error"))</f>
        <v>0</v>
      </c>
      <c r="J91">
        <f>IF(実施計画様式!J91="",0,1)</f>
        <v>0</v>
      </c>
      <c r="K91">
        <f>IF(実施計画様式!K91="",0,IFERROR(VLOOKUP(実施計画様式!K91,―!$K$1:$L$2,2,FALSE),"error"))</f>
        <v>0</v>
      </c>
      <c r="L91">
        <f>IF(実施計画様式!L91="",0,IFERROR(VLOOKUP(実施計画様式!L91,―!$M$2:$N$2,2,FALSE),"error"))</f>
        <v>0</v>
      </c>
      <c r="M91">
        <f>IFERROR(VLOOKUP(実施計画様式!M91,―!$O$1:$P$12,2,FALSE),0)</f>
        <v>0</v>
      </c>
      <c r="N91">
        <f>IF(実施計画様式!N91="",0,IFERROR(VLOOKUP(実施計画様式!N91,―!$O$1:$P$12,2,FALSE),"error"))</f>
        <v>0</v>
      </c>
      <c r="O91">
        <f>IF(実施計画様式!O91="",0,IFERROR(VLOOKUP(実施計画様式!O91,―!$O$1:$P$12,2,FALSE),"error"))</f>
        <v>0</v>
      </c>
      <c r="P91">
        <f>IF(実施計画様式!P91="",0,IFERROR(VLOOKUP(実施計画様式!P91,―!$O$1:$P$12,2,FALSE),"error"))</f>
        <v>0</v>
      </c>
      <c r="Q91">
        <f>IF(実施計画様式!Q91="",0,1)</f>
        <v>0</v>
      </c>
      <c r="R91" t="s">
        <v>7629</v>
      </c>
      <c r="S91" t="s">
        <v>7629</v>
      </c>
      <c r="T91">
        <f>IF(実施計画様式!T91="",0,1)</f>
        <v>0</v>
      </c>
      <c r="U91">
        <f>IF(実施計画様式!U91="",0,1)</f>
        <v>0</v>
      </c>
      <c r="V91">
        <f>IF(実施計画様式!V91="",0,1)</f>
        <v>0</v>
      </c>
      <c r="W91">
        <f>IF(実施計画様式!W91="",0,1)</f>
        <v>0</v>
      </c>
      <c r="X91">
        <f>IF(実施計画様式!X91="",0,1)</f>
        <v>0</v>
      </c>
      <c r="Y91">
        <f>IF(実施計画様式!Y91="",0,1)</f>
        <v>0</v>
      </c>
      <c r="Z91">
        <f>IF(実施計画様式!Z91="",0,1)</f>
        <v>0</v>
      </c>
      <c r="AA91">
        <f>IF(実施計画様式!AA91="",0,1)</f>
        <v>0</v>
      </c>
      <c r="AB91">
        <f>IF(実施計画様式!AB91="",0,IFERROR(VLOOKUP(実施計画様式!AB91,―!$Q$2:$R$3,2,FALSE),"error"))</f>
        <v>0</v>
      </c>
      <c r="AC91">
        <f>IF(実施計画様式!AC91="",0,IFERROR(VLOOKUP(実施計画様式!AC91,―!$S$2:$T$3,2,FALSE),"error"))</f>
        <v>0</v>
      </c>
      <c r="AD91">
        <f>IF(実施計画様式!AD91="",0,IFERROR(VLOOKUP(実施計画様式!AD91,―!$U$2:$V$3,2,FALSE),"error"))</f>
        <v>0</v>
      </c>
      <c r="AE91">
        <f>IF(実施計画様式!AE91="",0,IFERROR(VLOOKUP(実施計画様式!AE91,―!$W$2:$X$3,2,FALSE),"error"))</f>
        <v>0</v>
      </c>
      <c r="AF91">
        <f>IF(実施計画様式!AF91="",0,IFERROR(VLOOKUP(実施計画様式!AF91,―!$AP$29:$AQ$29,2,FALSE),"error"))</f>
        <v>0</v>
      </c>
      <c r="AG91">
        <f>IF(実施計画様式!AG91="",0,IFERROR(VLOOKUP(実施計画様式!AG91,―!$Y$2:$Z$25,2,FALSE),"error"))</f>
        <v>0</v>
      </c>
      <c r="AH91">
        <f>IF(実施計画様式!AH91="",0,IFERROR(VLOOKUP(実施計画様式!AH91,―!$AA$2:$AB$4,2,FALSE),"error"))</f>
        <v>0</v>
      </c>
      <c r="AI91">
        <f>IF(実施計画様式!AI91="",0,IFERROR(VLOOKUP(実施計画様式!AI91,―!$AN$2:$AO$27,2,FALSE),"error"))</f>
        <v>0</v>
      </c>
      <c r="AJ91">
        <f>IF(実施計画様式!AJ91="",0,IFERROR(VLOOKUP(実施計画様式!AJ91,―!$AN$2:$AO$27,2,FALSE),"error"))</f>
        <v>0</v>
      </c>
      <c r="AK91">
        <f>IF(実施計画様式!AK91="",0,IFERROR(VLOOKUP(実施計画様式!AK91,―!$AN$2:$AO$27,2,FALSE),"error"))</f>
        <v>0</v>
      </c>
      <c r="AL91">
        <f>IF(実施計画様式!AL91="",0,1)</f>
        <v>0</v>
      </c>
      <c r="AM91">
        <f>IF(実施計画様式!AM91="",0,IFERROR(VLOOKUP(実施計画様式!AM91,―!$AP$10:$AQ$23,2,FALSE),"error"))</f>
        <v>0</v>
      </c>
      <c r="AN91">
        <f>IF(実施計画様式!AN91="",0,IFERROR(VLOOKUP(実施計画様式!AN91,―!$AP$39:$AQ$44,2,FALSE),"error"))</f>
        <v>0</v>
      </c>
      <c r="AO91">
        <f>IF(実施計画様式!AO91="",0,IFERROR(VLOOKUP(実施計画様式!AO91,参考資料1_対象分野リスト!$B$2:$C$46,2,FALSE),"error"))</f>
        <v>0</v>
      </c>
      <c r="AP91">
        <f>IF(実施計画様式!AP91="",0,IFERROR(VLOOKUP(実施計画様式!AP91,参考資料1_対象分野リスト!$B$2:$C$46,2,FALSE),"error"))</f>
        <v>0</v>
      </c>
      <c r="AQ91">
        <f>IF(実施計画様式!AQ91="",0,IFERROR(VLOOKUP(実施計画様式!AQ91,参考資料1_対象分野リスト!$B$2:$C$46,2,FALSE),"error"))</f>
        <v>0</v>
      </c>
      <c r="AR91">
        <f>IF(実施計画様式!AR91="",0,IFERROR(VLOOKUP(実施計画様式!AR91,参考資料1_対象分野リスト!$B$2:$C$46,2,FALSE),"error"))</f>
        <v>0</v>
      </c>
      <c r="AS91">
        <f>IF(実施計画様式!AS91="",0,IFERROR(VLOOKUP(実施計画様式!AS91,参考資料1_対象分野リスト!$E$5:$F$35,2,FALSE),"error"))</f>
        <v>0</v>
      </c>
      <c r="BB91">
        <f>IF(実施計画様式!BB91="",0,IFERROR(VLOOKUP(実施計画様式!BB91,―!$AK$2:$AL$7,2,FALSE),"error"))</f>
        <v>0</v>
      </c>
      <c r="BC91" t="str">
        <f t="shared" si="0"/>
        <v/>
      </c>
      <c r="BF91">
        <v>99</v>
      </c>
      <c r="BG91" t="str">
        <f t="shared" si="7"/>
        <v/>
      </c>
      <c r="BH91" t="str">
        <f>IF(AG91&gt;0,IF(VLOOKUP($B$62,―!$Y$2:$Z$25,2,FALSE)&lt;分岐管理シート!AG91,"予算化方法","予算化方法_未定なし"),"")</f>
        <v/>
      </c>
      <c r="BI91" t="str">
        <f t="shared" si="8"/>
        <v/>
      </c>
      <c r="BJ91" t="str">
        <f t="shared" si="9"/>
        <v/>
      </c>
      <c r="BK91" t="str">
        <f t="shared" si="10"/>
        <v/>
      </c>
      <c r="BL91" t="str">
        <f>IF(AE91&lt;2,"",―!$AP$28)</f>
        <v/>
      </c>
      <c r="BM91" t="str">
        <f t="shared" si="11"/>
        <v/>
      </c>
      <c r="BN91" t="str">
        <f t="shared" si="12"/>
        <v/>
      </c>
      <c r="BP91">
        <f t="shared" si="5"/>
        <v>0</v>
      </c>
    </row>
    <row r="92" spans="3:68">
      <c r="C92">
        <v>20</v>
      </c>
      <c r="D92" s="22">
        <f>IF(実施計画様式!D92="",0,IFERROR(VLOOKUP(実施計画様式!D92,―!A:B,2,FALSE),"error"))</f>
        <v>0</v>
      </c>
      <c r="E92">
        <f>IF(実施計画様式!E92="",0,IFERROR(VLOOKUP(実施計画様式!E92,―!$C$40:$D$47,2,FALSE),"error"))</f>
        <v>0</v>
      </c>
      <c r="F92">
        <f>IF(実施計画様式!F92="",0,IFERROR(VLOOKUP(実施計画様式!F92,―!$E$2:$F$2,2,FALSE),"error"))</f>
        <v>0</v>
      </c>
      <c r="G92">
        <f>IFERROR(VLOOKUP(実施計画様式!G92,―!$G$2:$H$2,2,FALSE),0)</f>
        <v>0</v>
      </c>
      <c r="H92">
        <f>IF(実施計画様式!H92="",0,1)</f>
        <v>0</v>
      </c>
      <c r="I92">
        <f>IF(実施計画様式!I92="",0,IFERROR(VLOOKUP(実施計画様式!I92,―!$I$2:$J$2,2,FALSE),"error"))</f>
        <v>0</v>
      </c>
      <c r="J92">
        <f>IF(実施計画様式!J92="",0,1)</f>
        <v>0</v>
      </c>
      <c r="K92">
        <f>IF(実施計画様式!K92="",0,IFERROR(VLOOKUP(実施計画様式!K92,―!$K$1:$L$2,2,FALSE),"error"))</f>
        <v>0</v>
      </c>
      <c r="L92">
        <f>IF(実施計画様式!L92="",0,IFERROR(VLOOKUP(実施計画様式!L92,―!$M$2:$N$2,2,FALSE),"error"))</f>
        <v>0</v>
      </c>
      <c r="M92">
        <f>IFERROR(VLOOKUP(実施計画様式!M92,―!$O$1:$P$12,2,FALSE),0)</f>
        <v>0</v>
      </c>
      <c r="N92">
        <f>IF(実施計画様式!N92="",0,IFERROR(VLOOKUP(実施計画様式!N92,―!$O$1:$P$12,2,FALSE),"error"))</f>
        <v>0</v>
      </c>
      <c r="O92">
        <f>IF(実施計画様式!O92="",0,IFERROR(VLOOKUP(実施計画様式!O92,―!$O$1:$P$12,2,FALSE),"error"))</f>
        <v>0</v>
      </c>
      <c r="P92">
        <f>IF(実施計画様式!P92="",0,IFERROR(VLOOKUP(実施計画様式!P92,―!$O$1:$P$12,2,FALSE),"error"))</f>
        <v>0</v>
      </c>
      <c r="Q92">
        <f>IF(実施計画様式!Q92="",0,1)</f>
        <v>0</v>
      </c>
      <c r="R92" t="s">
        <v>7629</v>
      </c>
      <c r="S92" t="s">
        <v>7629</v>
      </c>
      <c r="T92">
        <f>IF(実施計画様式!T92="",0,1)</f>
        <v>0</v>
      </c>
      <c r="U92">
        <f>IF(実施計画様式!U92="",0,1)</f>
        <v>0</v>
      </c>
      <c r="V92">
        <f>IF(実施計画様式!V92="",0,1)</f>
        <v>0</v>
      </c>
      <c r="W92">
        <f>IF(実施計画様式!W92="",0,1)</f>
        <v>0</v>
      </c>
      <c r="X92">
        <f>IF(実施計画様式!X92="",0,1)</f>
        <v>0</v>
      </c>
      <c r="Y92">
        <f>IF(実施計画様式!Y92="",0,1)</f>
        <v>0</v>
      </c>
      <c r="Z92">
        <f>IF(実施計画様式!Z92="",0,1)</f>
        <v>0</v>
      </c>
      <c r="AA92">
        <f>IF(実施計画様式!AA92="",0,1)</f>
        <v>0</v>
      </c>
      <c r="AB92">
        <f>IF(実施計画様式!AB92="",0,IFERROR(VLOOKUP(実施計画様式!AB92,―!$Q$2:$R$3,2,FALSE),"error"))</f>
        <v>0</v>
      </c>
      <c r="AC92">
        <f>IF(実施計画様式!AC92="",0,IFERROR(VLOOKUP(実施計画様式!AC92,―!$S$2:$T$3,2,FALSE),"error"))</f>
        <v>0</v>
      </c>
      <c r="AD92">
        <f>IF(実施計画様式!AD92="",0,IFERROR(VLOOKUP(実施計画様式!AD92,―!$U$2:$V$3,2,FALSE),"error"))</f>
        <v>0</v>
      </c>
      <c r="AE92">
        <f>IF(実施計画様式!AE92="",0,IFERROR(VLOOKUP(実施計画様式!AE92,―!$W$2:$X$3,2,FALSE),"error"))</f>
        <v>0</v>
      </c>
      <c r="AF92">
        <f>IF(実施計画様式!AF92="",0,IFERROR(VLOOKUP(実施計画様式!AF92,―!$AP$29:$AQ$29,2,FALSE),"error"))</f>
        <v>0</v>
      </c>
      <c r="AG92">
        <f>IF(実施計画様式!AG92="",0,IFERROR(VLOOKUP(実施計画様式!AG92,―!$Y$2:$Z$25,2,FALSE),"error"))</f>
        <v>0</v>
      </c>
      <c r="AH92">
        <f>IF(実施計画様式!AH92="",0,IFERROR(VLOOKUP(実施計画様式!AH92,―!$AA$2:$AB$4,2,FALSE),"error"))</f>
        <v>0</v>
      </c>
      <c r="AI92">
        <f>IF(実施計画様式!AI92="",0,IFERROR(VLOOKUP(実施計画様式!AI92,―!$AN$2:$AO$27,2,FALSE),"error"))</f>
        <v>0</v>
      </c>
      <c r="AJ92">
        <f>IF(実施計画様式!AJ92="",0,IFERROR(VLOOKUP(実施計画様式!AJ92,―!$AN$2:$AO$27,2,FALSE),"error"))</f>
        <v>0</v>
      </c>
      <c r="AK92">
        <f>IF(実施計画様式!AK92="",0,IFERROR(VLOOKUP(実施計画様式!AK92,―!$AN$2:$AO$27,2,FALSE),"error"))</f>
        <v>0</v>
      </c>
      <c r="AL92">
        <f>IF(実施計画様式!AL92="",0,1)</f>
        <v>0</v>
      </c>
      <c r="AM92">
        <f>IF(実施計画様式!AM92="",0,IFERROR(VLOOKUP(実施計画様式!AM92,―!$AP$10:$AQ$23,2,FALSE),"error"))</f>
        <v>0</v>
      </c>
      <c r="AN92">
        <f>IF(実施計画様式!AN92="",0,IFERROR(VLOOKUP(実施計画様式!AN92,―!$AP$39:$AQ$44,2,FALSE),"error"))</f>
        <v>0</v>
      </c>
      <c r="AO92">
        <f>IF(実施計画様式!AO92="",0,IFERROR(VLOOKUP(実施計画様式!AO92,参考資料1_対象分野リスト!$B$2:$C$46,2,FALSE),"error"))</f>
        <v>0</v>
      </c>
      <c r="AP92">
        <f>IF(実施計画様式!AP92="",0,IFERROR(VLOOKUP(実施計画様式!AP92,参考資料1_対象分野リスト!$B$2:$C$46,2,FALSE),"error"))</f>
        <v>0</v>
      </c>
      <c r="AQ92">
        <f>IF(実施計画様式!AQ92="",0,IFERROR(VLOOKUP(実施計画様式!AQ92,参考資料1_対象分野リスト!$B$2:$C$46,2,FALSE),"error"))</f>
        <v>0</v>
      </c>
      <c r="AR92">
        <f>IF(実施計画様式!AR92="",0,IFERROR(VLOOKUP(実施計画様式!AR92,参考資料1_対象分野リスト!$B$2:$C$46,2,FALSE),"error"))</f>
        <v>0</v>
      </c>
      <c r="AS92">
        <f>IF(実施計画様式!AS92="",0,IFERROR(VLOOKUP(実施計画様式!AS92,参考資料1_対象分野リスト!$E$5:$F$35,2,FALSE),"error"))</f>
        <v>0</v>
      </c>
      <c r="BB92">
        <f>IF(実施計画様式!BB92="",0,IFERROR(VLOOKUP(実施計画様式!BB92,―!$AK$2:$AL$7,2,FALSE),"error"))</f>
        <v>0</v>
      </c>
      <c r="BC92" t="str">
        <f t="shared" si="0"/>
        <v/>
      </c>
      <c r="BF92">
        <v>99</v>
      </c>
      <c r="BG92" t="str">
        <f t="shared" si="7"/>
        <v/>
      </c>
      <c r="BH92" t="str">
        <f>IF(AG92&gt;0,IF(VLOOKUP($B$62,―!$Y$2:$Z$25,2,FALSE)&lt;分岐管理シート!AG92,"予算化方法","予算化方法_未定なし"),"")</f>
        <v/>
      </c>
      <c r="BI92" t="str">
        <f t="shared" si="8"/>
        <v/>
      </c>
      <c r="BJ92" t="str">
        <f t="shared" si="9"/>
        <v/>
      </c>
      <c r="BK92" t="str">
        <f t="shared" si="10"/>
        <v/>
      </c>
      <c r="BL92" t="str">
        <f>IF(AE92&lt;2,"",―!$AP$28)</f>
        <v/>
      </c>
      <c r="BM92" t="str">
        <f t="shared" si="11"/>
        <v/>
      </c>
      <c r="BN92" t="str">
        <f t="shared" si="12"/>
        <v/>
      </c>
      <c r="BP92">
        <f t="shared" si="5"/>
        <v>0</v>
      </c>
    </row>
    <row r="93" spans="3:68">
      <c r="C93">
        <v>21</v>
      </c>
      <c r="D93" s="22">
        <f>IF(実施計画様式!D93="",0,IFERROR(VLOOKUP(実施計画様式!D93,―!A:B,2,FALSE),"error"))</f>
        <v>0</v>
      </c>
      <c r="E93">
        <f>IF(実施計画様式!E93="",0,IFERROR(VLOOKUP(実施計画様式!E93,―!$C$40:$D$47,2,FALSE),"error"))</f>
        <v>0</v>
      </c>
      <c r="F93">
        <f>IF(実施計画様式!F93="",0,IFERROR(VLOOKUP(実施計画様式!F93,―!$E$2:$F$2,2,FALSE),"error"))</f>
        <v>0</v>
      </c>
      <c r="G93">
        <f>IFERROR(VLOOKUP(実施計画様式!G93,―!$G$2:$H$2,2,FALSE),0)</f>
        <v>0</v>
      </c>
      <c r="H93">
        <f>IF(実施計画様式!H93="",0,1)</f>
        <v>0</v>
      </c>
      <c r="I93">
        <f>IF(実施計画様式!I93="",0,IFERROR(VLOOKUP(実施計画様式!I93,―!$I$2:$J$2,2,FALSE),"error"))</f>
        <v>0</v>
      </c>
      <c r="J93">
        <f>IF(実施計画様式!J93="",0,1)</f>
        <v>0</v>
      </c>
      <c r="K93">
        <f>IF(実施計画様式!K93="",0,IFERROR(VLOOKUP(実施計画様式!K93,―!$K$1:$L$2,2,FALSE),"error"))</f>
        <v>0</v>
      </c>
      <c r="L93">
        <f>IF(実施計画様式!L93="",0,IFERROR(VLOOKUP(実施計画様式!L93,―!$M$2:$N$2,2,FALSE),"error"))</f>
        <v>0</v>
      </c>
      <c r="M93">
        <f>IFERROR(VLOOKUP(実施計画様式!M93,―!$O$1:$P$12,2,FALSE),0)</f>
        <v>0</v>
      </c>
      <c r="N93">
        <f>IF(実施計画様式!N93="",0,IFERROR(VLOOKUP(実施計画様式!N93,―!$O$1:$P$12,2,FALSE),"error"))</f>
        <v>0</v>
      </c>
      <c r="O93">
        <f>IF(実施計画様式!O93="",0,IFERROR(VLOOKUP(実施計画様式!O93,―!$O$1:$P$12,2,FALSE),"error"))</f>
        <v>0</v>
      </c>
      <c r="P93">
        <f>IF(実施計画様式!P93="",0,IFERROR(VLOOKUP(実施計画様式!P93,―!$O$1:$P$12,2,FALSE),"error"))</f>
        <v>0</v>
      </c>
      <c r="Q93">
        <f>IF(実施計画様式!Q93="",0,1)</f>
        <v>0</v>
      </c>
      <c r="R93" t="s">
        <v>7629</v>
      </c>
      <c r="S93" t="s">
        <v>7629</v>
      </c>
      <c r="T93">
        <f>IF(実施計画様式!T93="",0,1)</f>
        <v>0</v>
      </c>
      <c r="U93">
        <f>IF(実施計画様式!U93="",0,1)</f>
        <v>0</v>
      </c>
      <c r="V93">
        <f>IF(実施計画様式!V93="",0,1)</f>
        <v>0</v>
      </c>
      <c r="W93">
        <f>IF(実施計画様式!W93="",0,1)</f>
        <v>0</v>
      </c>
      <c r="X93">
        <f>IF(実施計画様式!X93="",0,1)</f>
        <v>0</v>
      </c>
      <c r="Y93">
        <f>IF(実施計画様式!Y93="",0,1)</f>
        <v>0</v>
      </c>
      <c r="Z93">
        <f>IF(実施計画様式!Z93="",0,1)</f>
        <v>0</v>
      </c>
      <c r="AA93">
        <f>IF(実施計画様式!AA93="",0,1)</f>
        <v>0</v>
      </c>
      <c r="AB93">
        <f>IF(実施計画様式!AB93="",0,IFERROR(VLOOKUP(実施計画様式!AB93,―!$Q$2:$R$3,2,FALSE),"error"))</f>
        <v>0</v>
      </c>
      <c r="AC93">
        <f>IF(実施計画様式!AC93="",0,IFERROR(VLOOKUP(実施計画様式!AC93,―!$S$2:$T$3,2,FALSE),"error"))</f>
        <v>0</v>
      </c>
      <c r="AD93">
        <f>IF(実施計画様式!AD93="",0,IFERROR(VLOOKUP(実施計画様式!AD93,―!$U$2:$V$3,2,FALSE),"error"))</f>
        <v>0</v>
      </c>
      <c r="AE93">
        <f>IF(実施計画様式!AE93="",0,IFERROR(VLOOKUP(実施計画様式!AE93,―!$W$2:$X$3,2,FALSE),"error"))</f>
        <v>0</v>
      </c>
      <c r="AF93">
        <f>IF(実施計画様式!AF93="",0,IFERROR(VLOOKUP(実施計画様式!AF93,―!$AP$29:$AQ$29,2,FALSE),"error"))</f>
        <v>0</v>
      </c>
      <c r="AG93">
        <f>IF(実施計画様式!AG93="",0,IFERROR(VLOOKUP(実施計画様式!AG93,―!$Y$2:$Z$25,2,FALSE),"error"))</f>
        <v>0</v>
      </c>
      <c r="AH93">
        <f>IF(実施計画様式!AH93="",0,IFERROR(VLOOKUP(実施計画様式!AH93,―!$AA$2:$AB$4,2,FALSE),"error"))</f>
        <v>0</v>
      </c>
      <c r="AI93">
        <f>IF(実施計画様式!AI93="",0,IFERROR(VLOOKUP(実施計画様式!AI93,―!$AN$2:$AO$27,2,FALSE),"error"))</f>
        <v>0</v>
      </c>
      <c r="AJ93">
        <f>IF(実施計画様式!AJ93="",0,IFERROR(VLOOKUP(実施計画様式!AJ93,―!$AN$2:$AO$27,2,FALSE),"error"))</f>
        <v>0</v>
      </c>
      <c r="AK93">
        <f>IF(実施計画様式!AK93="",0,IFERROR(VLOOKUP(実施計画様式!AK93,―!$AN$2:$AO$27,2,FALSE),"error"))</f>
        <v>0</v>
      </c>
      <c r="AL93">
        <f>IF(実施計画様式!AL93="",0,1)</f>
        <v>0</v>
      </c>
      <c r="AM93">
        <f>IF(実施計画様式!AM93="",0,IFERROR(VLOOKUP(実施計画様式!AM93,―!$AP$10:$AQ$23,2,FALSE),"error"))</f>
        <v>0</v>
      </c>
      <c r="AN93">
        <f>IF(実施計画様式!AN93="",0,IFERROR(VLOOKUP(実施計画様式!AN93,―!$AP$39:$AQ$44,2,FALSE),"error"))</f>
        <v>0</v>
      </c>
      <c r="AO93">
        <f>IF(実施計画様式!AO93="",0,IFERROR(VLOOKUP(実施計画様式!AO93,参考資料1_対象分野リスト!$B$2:$C$46,2,FALSE),"error"))</f>
        <v>0</v>
      </c>
      <c r="AP93">
        <f>IF(実施計画様式!AP93="",0,IFERROR(VLOOKUP(実施計画様式!AP93,参考資料1_対象分野リスト!$B$2:$C$46,2,FALSE),"error"))</f>
        <v>0</v>
      </c>
      <c r="AQ93">
        <f>IF(実施計画様式!AQ93="",0,IFERROR(VLOOKUP(実施計画様式!AQ93,参考資料1_対象分野リスト!$B$2:$C$46,2,FALSE),"error"))</f>
        <v>0</v>
      </c>
      <c r="AR93">
        <f>IF(実施計画様式!AR93="",0,IFERROR(VLOOKUP(実施計画様式!AR93,参考資料1_対象分野リスト!$B$2:$C$46,2,FALSE),"error"))</f>
        <v>0</v>
      </c>
      <c r="AS93">
        <f>IF(実施計画様式!AS93="",0,IFERROR(VLOOKUP(実施計画様式!AS93,参考資料1_対象分野リスト!$E$5:$F$35,2,FALSE),"error"))</f>
        <v>0</v>
      </c>
      <c r="BB93">
        <f>IF(実施計画様式!BB93="",0,IFERROR(VLOOKUP(実施計画様式!BB93,―!$AK$2:$AL$7,2,FALSE),"error"))</f>
        <v>0</v>
      </c>
      <c r="BC93" t="str">
        <f t="shared" si="0"/>
        <v/>
      </c>
      <c r="BF93">
        <v>99</v>
      </c>
      <c r="BG93" t="str">
        <f t="shared" si="7"/>
        <v/>
      </c>
      <c r="BH93" t="str">
        <f>IF(AG93&gt;0,IF(VLOOKUP($B$62,―!$Y$2:$Z$25,2,FALSE)&lt;分岐管理シート!AG93,"予算化方法","予算化方法_未定なし"),"")</f>
        <v/>
      </c>
      <c r="BI93" t="str">
        <f t="shared" si="8"/>
        <v/>
      </c>
      <c r="BJ93" t="str">
        <f t="shared" si="9"/>
        <v/>
      </c>
      <c r="BK93" t="str">
        <f t="shared" si="10"/>
        <v/>
      </c>
      <c r="BL93" t="str">
        <f>IF(AE93&lt;2,"",―!$AP$28)</f>
        <v/>
      </c>
      <c r="BM93" t="str">
        <f t="shared" si="11"/>
        <v/>
      </c>
      <c r="BN93" t="str">
        <f t="shared" si="12"/>
        <v/>
      </c>
      <c r="BP93">
        <f t="shared" si="5"/>
        <v>0</v>
      </c>
    </row>
    <row r="94" spans="3:68">
      <c r="C94">
        <v>22</v>
      </c>
      <c r="D94" s="22">
        <f>IF(実施計画様式!D94="",0,IFERROR(VLOOKUP(実施計画様式!D94,―!A:B,2,FALSE),"error"))</f>
        <v>0</v>
      </c>
      <c r="E94">
        <f>IF(実施計画様式!E94="",0,IFERROR(VLOOKUP(実施計画様式!E94,―!$C$40:$D$47,2,FALSE),"error"))</f>
        <v>0</v>
      </c>
      <c r="F94">
        <f>IF(実施計画様式!F94="",0,IFERROR(VLOOKUP(実施計画様式!F94,―!$E$2:$F$2,2,FALSE),"error"))</f>
        <v>0</v>
      </c>
      <c r="G94">
        <f>IFERROR(VLOOKUP(実施計画様式!G94,―!$G$2:$H$2,2,FALSE),0)</f>
        <v>0</v>
      </c>
      <c r="H94">
        <f>IF(実施計画様式!H94="",0,1)</f>
        <v>0</v>
      </c>
      <c r="I94">
        <f>IF(実施計画様式!I94="",0,IFERROR(VLOOKUP(実施計画様式!I94,―!$I$2:$J$2,2,FALSE),"error"))</f>
        <v>0</v>
      </c>
      <c r="J94">
        <f>IF(実施計画様式!J94="",0,1)</f>
        <v>0</v>
      </c>
      <c r="K94">
        <f>IF(実施計画様式!K94="",0,IFERROR(VLOOKUP(実施計画様式!K94,―!$K$1:$L$2,2,FALSE),"error"))</f>
        <v>0</v>
      </c>
      <c r="L94">
        <f>IF(実施計画様式!L94="",0,IFERROR(VLOOKUP(実施計画様式!L94,―!$M$2:$N$2,2,FALSE),"error"))</f>
        <v>0</v>
      </c>
      <c r="M94">
        <f>IFERROR(VLOOKUP(実施計画様式!M94,―!$O$1:$P$12,2,FALSE),0)</f>
        <v>0</v>
      </c>
      <c r="N94">
        <f>IF(実施計画様式!N94="",0,IFERROR(VLOOKUP(実施計画様式!N94,―!$O$1:$P$12,2,FALSE),"error"))</f>
        <v>0</v>
      </c>
      <c r="O94">
        <f>IF(実施計画様式!O94="",0,IFERROR(VLOOKUP(実施計画様式!O94,―!$O$1:$P$12,2,FALSE),"error"))</f>
        <v>0</v>
      </c>
      <c r="P94">
        <f>IF(実施計画様式!P94="",0,IFERROR(VLOOKUP(実施計画様式!P94,―!$O$1:$P$12,2,FALSE),"error"))</f>
        <v>0</v>
      </c>
      <c r="Q94">
        <f>IF(実施計画様式!Q94="",0,1)</f>
        <v>0</v>
      </c>
      <c r="R94" t="s">
        <v>7629</v>
      </c>
      <c r="S94" t="s">
        <v>7629</v>
      </c>
      <c r="T94">
        <f>IF(実施計画様式!T94="",0,1)</f>
        <v>0</v>
      </c>
      <c r="U94">
        <f>IF(実施計画様式!U94="",0,1)</f>
        <v>0</v>
      </c>
      <c r="V94">
        <f>IF(実施計画様式!V94="",0,1)</f>
        <v>0</v>
      </c>
      <c r="W94">
        <f>IF(実施計画様式!W94="",0,1)</f>
        <v>0</v>
      </c>
      <c r="X94">
        <f>IF(実施計画様式!X94="",0,1)</f>
        <v>0</v>
      </c>
      <c r="Y94">
        <f>IF(実施計画様式!Y94="",0,1)</f>
        <v>0</v>
      </c>
      <c r="Z94">
        <f>IF(実施計画様式!Z94="",0,1)</f>
        <v>0</v>
      </c>
      <c r="AA94">
        <f>IF(実施計画様式!AA94="",0,1)</f>
        <v>0</v>
      </c>
      <c r="AB94">
        <f>IF(実施計画様式!AB94="",0,IFERROR(VLOOKUP(実施計画様式!AB94,―!$Q$2:$R$3,2,FALSE),"error"))</f>
        <v>0</v>
      </c>
      <c r="AC94">
        <f>IF(実施計画様式!AC94="",0,IFERROR(VLOOKUP(実施計画様式!AC94,―!$S$2:$T$3,2,FALSE),"error"))</f>
        <v>0</v>
      </c>
      <c r="AD94">
        <f>IF(実施計画様式!AD94="",0,IFERROR(VLOOKUP(実施計画様式!AD94,―!$U$2:$V$3,2,FALSE),"error"))</f>
        <v>0</v>
      </c>
      <c r="AE94">
        <f>IF(実施計画様式!AE94="",0,IFERROR(VLOOKUP(実施計画様式!AE94,―!$W$2:$X$3,2,FALSE),"error"))</f>
        <v>0</v>
      </c>
      <c r="AF94">
        <f>IF(実施計画様式!AF94="",0,IFERROR(VLOOKUP(実施計画様式!AF94,―!$AP$29:$AQ$29,2,FALSE),"error"))</f>
        <v>0</v>
      </c>
      <c r="AG94">
        <f>IF(実施計画様式!AG94="",0,IFERROR(VLOOKUP(実施計画様式!AG94,―!$Y$2:$Z$25,2,FALSE),"error"))</f>
        <v>0</v>
      </c>
      <c r="AH94">
        <f>IF(実施計画様式!AH94="",0,IFERROR(VLOOKUP(実施計画様式!AH94,―!$AA$2:$AB$4,2,FALSE),"error"))</f>
        <v>0</v>
      </c>
      <c r="AI94">
        <f>IF(実施計画様式!AI94="",0,IFERROR(VLOOKUP(実施計画様式!AI94,―!$AN$2:$AO$27,2,FALSE),"error"))</f>
        <v>0</v>
      </c>
      <c r="AJ94">
        <f>IF(実施計画様式!AJ94="",0,IFERROR(VLOOKUP(実施計画様式!AJ94,―!$AN$2:$AO$27,2,FALSE),"error"))</f>
        <v>0</v>
      </c>
      <c r="AK94">
        <f>IF(実施計画様式!AK94="",0,IFERROR(VLOOKUP(実施計画様式!AK94,―!$AN$2:$AO$27,2,FALSE),"error"))</f>
        <v>0</v>
      </c>
      <c r="AL94">
        <f>IF(実施計画様式!AL94="",0,1)</f>
        <v>0</v>
      </c>
      <c r="AM94">
        <f>IF(実施計画様式!AM94="",0,IFERROR(VLOOKUP(実施計画様式!AM94,―!$AP$10:$AQ$23,2,FALSE),"error"))</f>
        <v>0</v>
      </c>
      <c r="AN94">
        <f>IF(実施計画様式!AN94="",0,IFERROR(VLOOKUP(実施計画様式!AN94,―!$AP$39:$AQ$44,2,FALSE),"error"))</f>
        <v>0</v>
      </c>
      <c r="AO94">
        <f>IF(実施計画様式!AO94="",0,IFERROR(VLOOKUP(実施計画様式!AO94,参考資料1_対象分野リスト!$B$2:$C$46,2,FALSE),"error"))</f>
        <v>0</v>
      </c>
      <c r="AP94">
        <f>IF(実施計画様式!AP94="",0,IFERROR(VLOOKUP(実施計画様式!AP94,参考資料1_対象分野リスト!$B$2:$C$46,2,FALSE),"error"))</f>
        <v>0</v>
      </c>
      <c r="AQ94">
        <f>IF(実施計画様式!AQ94="",0,IFERROR(VLOOKUP(実施計画様式!AQ94,参考資料1_対象分野リスト!$B$2:$C$46,2,FALSE),"error"))</f>
        <v>0</v>
      </c>
      <c r="AR94">
        <f>IF(実施計画様式!AR94="",0,IFERROR(VLOOKUP(実施計画様式!AR94,参考資料1_対象分野リスト!$B$2:$C$46,2,FALSE),"error"))</f>
        <v>0</v>
      </c>
      <c r="AS94">
        <f>IF(実施計画様式!AS94="",0,IFERROR(VLOOKUP(実施計画様式!AS94,参考資料1_対象分野リスト!$E$5:$F$35,2,FALSE),"error"))</f>
        <v>0</v>
      </c>
      <c r="BB94">
        <f>IF(実施計画様式!BB94="",0,IFERROR(VLOOKUP(実施計画様式!BB94,―!$AK$2:$AL$7,2,FALSE),"error"))</f>
        <v>0</v>
      </c>
      <c r="BC94" t="str">
        <f t="shared" si="0"/>
        <v/>
      </c>
      <c r="BF94">
        <v>99</v>
      </c>
      <c r="BG94" t="str">
        <f t="shared" si="7"/>
        <v/>
      </c>
      <c r="BH94" t="str">
        <f>IF(AG94&gt;0,IF(VLOOKUP($B$62,―!$Y$2:$Z$25,2,FALSE)&lt;分岐管理シート!AG94,"予算化方法","予算化方法_未定なし"),"")</f>
        <v/>
      </c>
      <c r="BI94" t="str">
        <f t="shared" si="8"/>
        <v/>
      </c>
      <c r="BJ94" t="str">
        <f t="shared" si="9"/>
        <v/>
      </c>
      <c r="BK94" t="str">
        <f t="shared" si="10"/>
        <v/>
      </c>
      <c r="BL94" t="str">
        <f>IF(AE94&lt;2,"",―!$AP$28)</f>
        <v/>
      </c>
      <c r="BM94" t="str">
        <f t="shared" si="11"/>
        <v/>
      </c>
      <c r="BN94" t="str">
        <f t="shared" si="12"/>
        <v/>
      </c>
      <c r="BP94">
        <f t="shared" si="5"/>
        <v>0</v>
      </c>
    </row>
    <row r="95" spans="3:68">
      <c r="C95">
        <v>23</v>
      </c>
      <c r="D95" s="22">
        <f>IF(実施計画様式!D95="",0,IFERROR(VLOOKUP(実施計画様式!D95,―!A:B,2,FALSE),"error"))</f>
        <v>0</v>
      </c>
      <c r="E95">
        <f>IF(実施計画様式!E95="",0,IFERROR(VLOOKUP(実施計画様式!E95,―!$C$40:$D$47,2,FALSE),"error"))</f>
        <v>0</v>
      </c>
      <c r="F95">
        <f>IF(実施計画様式!F95="",0,IFERROR(VLOOKUP(実施計画様式!F95,―!$E$2:$F$2,2,FALSE),"error"))</f>
        <v>0</v>
      </c>
      <c r="G95">
        <f>IFERROR(VLOOKUP(実施計画様式!G95,―!$G$2:$H$2,2,FALSE),0)</f>
        <v>0</v>
      </c>
      <c r="H95">
        <f>IF(実施計画様式!H95="",0,1)</f>
        <v>0</v>
      </c>
      <c r="I95">
        <f>IF(実施計画様式!I95="",0,IFERROR(VLOOKUP(実施計画様式!I95,―!$I$2:$J$2,2,FALSE),"error"))</f>
        <v>0</v>
      </c>
      <c r="J95">
        <f>IF(実施計画様式!J95="",0,1)</f>
        <v>0</v>
      </c>
      <c r="K95">
        <f>IF(実施計画様式!K95="",0,IFERROR(VLOOKUP(実施計画様式!K95,―!$K$1:$L$2,2,FALSE),"error"))</f>
        <v>0</v>
      </c>
      <c r="L95">
        <f>IF(実施計画様式!L95="",0,IFERROR(VLOOKUP(実施計画様式!L95,―!$M$2:$N$2,2,FALSE),"error"))</f>
        <v>0</v>
      </c>
      <c r="M95">
        <f>IFERROR(VLOOKUP(実施計画様式!M95,―!$O$1:$P$12,2,FALSE),0)</f>
        <v>0</v>
      </c>
      <c r="N95">
        <f>IF(実施計画様式!N95="",0,IFERROR(VLOOKUP(実施計画様式!N95,―!$O$1:$P$12,2,FALSE),"error"))</f>
        <v>0</v>
      </c>
      <c r="O95">
        <f>IF(実施計画様式!O95="",0,IFERROR(VLOOKUP(実施計画様式!O95,―!$O$1:$P$12,2,FALSE),"error"))</f>
        <v>0</v>
      </c>
      <c r="P95">
        <f>IF(実施計画様式!P95="",0,IFERROR(VLOOKUP(実施計画様式!P95,―!$O$1:$P$12,2,FALSE),"error"))</f>
        <v>0</v>
      </c>
      <c r="Q95">
        <f>IF(実施計画様式!Q95="",0,1)</f>
        <v>0</v>
      </c>
      <c r="R95" t="s">
        <v>7629</v>
      </c>
      <c r="S95" t="s">
        <v>7629</v>
      </c>
      <c r="T95">
        <f>IF(実施計画様式!T95="",0,1)</f>
        <v>0</v>
      </c>
      <c r="U95">
        <f>IF(実施計画様式!U95="",0,1)</f>
        <v>0</v>
      </c>
      <c r="V95">
        <f>IF(実施計画様式!V95="",0,1)</f>
        <v>0</v>
      </c>
      <c r="W95">
        <f>IF(実施計画様式!W95="",0,1)</f>
        <v>0</v>
      </c>
      <c r="X95">
        <f>IF(実施計画様式!X95="",0,1)</f>
        <v>0</v>
      </c>
      <c r="Y95">
        <f>IF(実施計画様式!Y95="",0,1)</f>
        <v>0</v>
      </c>
      <c r="Z95">
        <f>IF(実施計画様式!Z95="",0,1)</f>
        <v>0</v>
      </c>
      <c r="AA95">
        <f>IF(実施計画様式!AA95="",0,1)</f>
        <v>0</v>
      </c>
      <c r="AB95">
        <f>IF(実施計画様式!AB95="",0,IFERROR(VLOOKUP(実施計画様式!AB95,―!$Q$2:$R$3,2,FALSE),"error"))</f>
        <v>0</v>
      </c>
      <c r="AC95">
        <f>IF(実施計画様式!AC95="",0,IFERROR(VLOOKUP(実施計画様式!AC95,―!$S$2:$T$3,2,FALSE),"error"))</f>
        <v>0</v>
      </c>
      <c r="AD95">
        <f>IF(実施計画様式!AD95="",0,IFERROR(VLOOKUP(実施計画様式!AD95,―!$U$2:$V$3,2,FALSE),"error"))</f>
        <v>0</v>
      </c>
      <c r="AE95">
        <f>IF(実施計画様式!AE95="",0,IFERROR(VLOOKUP(実施計画様式!AE95,―!$W$2:$X$3,2,FALSE),"error"))</f>
        <v>0</v>
      </c>
      <c r="AF95">
        <f>IF(実施計画様式!AF95="",0,IFERROR(VLOOKUP(実施計画様式!AF95,―!$AP$29:$AQ$29,2,FALSE),"error"))</f>
        <v>0</v>
      </c>
      <c r="AG95">
        <f>IF(実施計画様式!AG95="",0,IFERROR(VLOOKUP(実施計画様式!AG95,―!$Y$2:$Z$25,2,FALSE),"error"))</f>
        <v>0</v>
      </c>
      <c r="AH95">
        <f>IF(実施計画様式!AH95="",0,IFERROR(VLOOKUP(実施計画様式!AH95,―!$AA$2:$AB$4,2,FALSE),"error"))</f>
        <v>0</v>
      </c>
      <c r="AI95">
        <f>IF(実施計画様式!AI95="",0,IFERROR(VLOOKUP(実施計画様式!AI95,―!$AN$2:$AO$27,2,FALSE),"error"))</f>
        <v>0</v>
      </c>
      <c r="AJ95">
        <f>IF(実施計画様式!AJ95="",0,IFERROR(VLOOKUP(実施計画様式!AJ95,―!$AN$2:$AO$27,2,FALSE),"error"))</f>
        <v>0</v>
      </c>
      <c r="AK95">
        <f>IF(実施計画様式!AK95="",0,IFERROR(VLOOKUP(実施計画様式!AK95,―!$AN$2:$AO$27,2,FALSE),"error"))</f>
        <v>0</v>
      </c>
      <c r="AL95">
        <f>IF(実施計画様式!AL95="",0,1)</f>
        <v>0</v>
      </c>
      <c r="AM95">
        <f>IF(実施計画様式!AM95="",0,IFERROR(VLOOKUP(実施計画様式!AM95,―!$AP$10:$AQ$23,2,FALSE),"error"))</f>
        <v>0</v>
      </c>
      <c r="AN95">
        <f>IF(実施計画様式!AN95="",0,IFERROR(VLOOKUP(実施計画様式!AN95,―!$AP$39:$AQ$44,2,FALSE),"error"))</f>
        <v>0</v>
      </c>
      <c r="AO95">
        <f>IF(実施計画様式!AO95="",0,IFERROR(VLOOKUP(実施計画様式!AO95,参考資料1_対象分野リスト!$B$2:$C$46,2,FALSE),"error"))</f>
        <v>0</v>
      </c>
      <c r="AP95">
        <f>IF(実施計画様式!AP95="",0,IFERROR(VLOOKUP(実施計画様式!AP95,参考資料1_対象分野リスト!$B$2:$C$46,2,FALSE),"error"))</f>
        <v>0</v>
      </c>
      <c r="AQ95">
        <f>IF(実施計画様式!AQ95="",0,IFERROR(VLOOKUP(実施計画様式!AQ95,参考資料1_対象分野リスト!$B$2:$C$46,2,FALSE),"error"))</f>
        <v>0</v>
      </c>
      <c r="AR95">
        <f>IF(実施計画様式!AR95="",0,IFERROR(VLOOKUP(実施計画様式!AR95,参考資料1_対象分野リスト!$B$2:$C$46,2,FALSE),"error"))</f>
        <v>0</v>
      </c>
      <c r="AS95">
        <f>IF(実施計画様式!AS95="",0,IFERROR(VLOOKUP(実施計画様式!AS95,参考資料1_対象分野リスト!$E$5:$F$35,2,FALSE),"error"))</f>
        <v>0</v>
      </c>
      <c r="BB95">
        <f>IF(実施計画様式!BB95="",0,IFERROR(VLOOKUP(実施計画様式!BB95,―!$AK$2:$AL$7,2,FALSE),"error"))</f>
        <v>0</v>
      </c>
      <c r="BC95" t="str">
        <f t="shared" si="0"/>
        <v/>
      </c>
      <c r="BF95">
        <v>99</v>
      </c>
      <c r="BG95" t="str">
        <f t="shared" si="7"/>
        <v/>
      </c>
      <c r="BH95" t="str">
        <f>IF(AG95&gt;0,IF(VLOOKUP($B$62,―!$Y$2:$Z$25,2,FALSE)&lt;分岐管理シート!AG95,"予算化方法","予算化方法_未定なし"),"")</f>
        <v/>
      </c>
      <c r="BI95" t="str">
        <f t="shared" si="8"/>
        <v/>
      </c>
      <c r="BJ95" t="str">
        <f t="shared" si="9"/>
        <v/>
      </c>
      <c r="BK95" t="str">
        <f t="shared" si="10"/>
        <v/>
      </c>
      <c r="BL95" t="str">
        <f>IF(AE95&lt;2,"",―!$AP$28)</f>
        <v/>
      </c>
      <c r="BM95" t="str">
        <f t="shared" si="11"/>
        <v/>
      </c>
      <c r="BN95" t="str">
        <f t="shared" si="12"/>
        <v/>
      </c>
      <c r="BP95">
        <f t="shared" si="5"/>
        <v>0</v>
      </c>
    </row>
    <row r="96" spans="3:68">
      <c r="C96">
        <v>24</v>
      </c>
      <c r="D96" s="22">
        <f>IF(実施計画様式!D96="",0,IFERROR(VLOOKUP(実施計画様式!D96,―!A:B,2,FALSE),"error"))</f>
        <v>0</v>
      </c>
      <c r="E96">
        <f>IF(実施計画様式!E96="",0,IFERROR(VLOOKUP(実施計画様式!E96,―!$C$40:$D$47,2,FALSE),"error"))</f>
        <v>0</v>
      </c>
      <c r="F96">
        <f>IF(実施計画様式!F96="",0,IFERROR(VLOOKUP(実施計画様式!F96,―!$E$2:$F$2,2,FALSE),"error"))</f>
        <v>0</v>
      </c>
      <c r="G96">
        <f>IFERROR(VLOOKUP(実施計画様式!G96,―!$G$2:$H$2,2,FALSE),0)</f>
        <v>0</v>
      </c>
      <c r="H96">
        <f>IF(実施計画様式!H96="",0,1)</f>
        <v>0</v>
      </c>
      <c r="I96">
        <f>IF(実施計画様式!I96="",0,IFERROR(VLOOKUP(実施計画様式!I96,―!$I$2:$J$2,2,FALSE),"error"))</f>
        <v>0</v>
      </c>
      <c r="J96">
        <f>IF(実施計画様式!J96="",0,1)</f>
        <v>0</v>
      </c>
      <c r="K96">
        <f>IF(実施計画様式!K96="",0,IFERROR(VLOOKUP(実施計画様式!K96,―!$K$1:$L$2,2,FALSE),"error"))</f>
        <v>0</v>
      </c>
      <c r="L96">
        <f>IF(実施計画様式!L96="",0,IFERROR(VLOOKUP(実施計画様式!L96,―!$M$2:$N$2,2,FALSE),"error"))</f>
        <v>0</v>
      </c>
      <c r="M96">
        <f>IFERROR(VLOOKUP(実施計画様式!M96,―!$O$1:$P$12,2,FALSE),0)</f>
        <v>0</v>
      </c>
      <c r="N96">
        <f>IF(実施計画様式!N96="",0,IFERROR(VLOOKUP(実施計画様式!N96,―!$O$1:$P$12,2,FALSE),"error"))</f>
        <v>0</v>
      </c>
      <c r="O96">
        <f>IF(実施計画様式!O96="",0,IFERROR(VLOOKUP(実施計画様式!O96,―!$O$1:$P$12,2,FALSE),"error"))</f>
        <v>0</v>
      </c>
      <c r="P96">
        <f>IF(実施計画様式!P96="",0,IFERROR(VLOOKUP(実施計画様式!P96,―!$O$1:$P$12,2,FALSE),"error"))</f>
        <v>0</v>
      </c>
      <c r="Q96">
        <f>IF(実施計画様式!Q96="",0,1)</f>
        <v>0</v>
      </c>
      <c r="R96" t="s">
        <v>7629</v>
      </c>
      <c r="S96" t="s">
        <v>7629</v>
      </c>
      <c r="T96">
        <f>IF(実施計画様式!T96="",0,1)</f>
        <v>0</v>
      </c>
      <c r="U96">
        <f>IF(実施計画様式!U96="",0,1)</f>
        <v>0</v>
      </c>
      <c r="V96">
        <f>IF(実施計画様式!V96="",0,1)</f>
        <v>0</v>
      </c>
      <c r="W96">
        <f>IF(実施計画様式!W96="",0,1)</f>
        <v>0</v>
      </c>
      <c r="X96">
        <f>IF(実施計画様式!X96="",0,1)</f>
        <v>0</v>
      </c>
      <c r="Y96">
        <f>IF(実施計画様式!Y96="",0,1)</f>
        <v>0</v>
      </c>
      <c r="Z96">
        <f>IF(実施計画様式!Z96="",0,1)</f>
        <v>0</v>
      </c>
      <c r="AA96">
        <f>IF(実施計画様式!AA96="",0,1)</f>
        <v>0</v>
      </c>
      <c r="AB96">
        <f>IF(実施計画様式!AB96="",0,IFERROR(VLOOKUP(実施計画様式!AB96,―!$Q$2:$R$3,2,FALSE),"error"))</f>
        <v>0</v>
      </c>
      <c r="AC96">
        <f>IF(実施計画様式!AC96="",0,IFERROR(VLOOKUP(実施計画様式!AC96,―!$S$2:$T$3,2,FALSE),"error"))</f>
        <v>0</v>
      </c>
      <c r="AD96">
        <f>IF(実施計画様式!AD96="",0,IFERROR(VLOOKUP(実施計画様式!AD96,―!$U$2:$V$3,2,FALSE),"error"))</f>
        <v>0</v>
      </c>
      <c r="AE96">
        <f>IF(実施計画様式!AE96="",0,IFERROR(VLOOKUP(実施計画様式!AE96,―!$W$2:$X$3,2,FALSE),"error"))</f>
        <v>0</v>
      </c>
      <c r="AF96">
        <f>IF(実施計画様式!AF96="",0,IFERROR(VLOOKUP(実施計画様式!AF96,―!$AP$29:$AQ$29,2,FALSE),"error"))</f>
        <v>0</v>
      </c>
      <c r="AG96">
        <f>IF(実施計画様式!AG96="",0,IFERROR(VLOOKUP(実施計画様式!AG96,―!$Y$2:$Z$25,2,FALSE),"error"))</f>
        <v>0</v>
      </c>
      <c r="AH96">
        <f>IF(実施計画様式!AH96="",0,IFERROR(VLOOKUP(実施計画様式!AH96,―!$AA$2:$AB$4,2,FALSE),"error"))</f>
        <v>0</v>
      </c>
      <c r="AI96">
        <f>IF(実施計画様式!AI96="",0,IFERROR(VLOOKUP(実施計画様式!AI96,―!$AN$2:$AO$27,2,FALSE),"error"))</f>
        <v>0</v>
      </c>
      <c r="AJ96">
        <f>IF(実施計画様式!AJ96="",0,IFERROR(VLOOKUP(実施計画様式!AJ96,―!$AN$2:$AO$27,2,FALSE),"error"))</f>
        <v>0</v>
      </c>
      <c r="AK96">
        <f>IF(実施計画様式!AK96="",0,IFERROR(VLOOKUP(実施計画様式!AK96,―!$AN$2:$AO$27,2,FALSE),"error"))</f>
        <v>0</v>
      </c>
      <c r="AL96">
        <f>IF(実施計画様式!AL96="",0,1)</f>
        <v>0</v>
      </c>
      <c r="AM96">
        <f>IF(実施計画様式!AM96="",0,IFERROR(VLOOKUP(実施計画様式!AM96,―!$AP$10:$AQ$23,2,FALSE),"error"))</f>
        <v>0</v>
      </c>
      <c r="AN96">
        <f>IF(実施計画様式!AN96="",0,IFERROR(VLOOKUP(実施計画様式!AN96,―!$AP$39:$AQ$44,2,FALSE),"error"))</f>
        <v>0</v>
      </c>
      <c r="AO96">
        <f>IF(実施計画様式!AO96="",0,IFERROR(VLOOKUP(実施計画様式!AO96,参考資料1_対象分野リスト!$B$2:$C$46,2,FALSE),"error"))</f>
        <v>0</v>
      </c>
      <c r="AP96">
        <f>IF(実施計画様式!AP96="",0,IFERROR(VLOOKUP(実施計画様式!AP96,参考資料1_対象分野リスト!$B$2:$C$46,2,FALSE),"error"))</f>
        <v>0</v>
      </c>
      <c r="AQ96">
        <f>IF(実施計画様式!AQ96="",0,IFERROR(VLOOKUP(実施計画様式!AQ96,参考資料1_対象分野リスト!$B$2:$C$46,2,FALSE),"error"))</f>
        <v>0</v>
      </c>
      <c r="AR96">
        <f>IF(実施計画様式!AR96="",0,IFERROR(VLOOKUP(実施計画様式!AR96,参考資料1_対象分野リスト!$B$2:$C$46,2,FALSE),"error"))</f>
        <v>0</v>
      </c>
      <c r="AS96">
        <f>IF(実施計画様式!AS96="",0,IFERROR(VLOOKUP(実施計画様式!AS96,参考資料1_対象分野リスト!$E$5:$F$35,2,FALSE),"error"))</f>
        <v>0</v>
      </c>
      <c r="BB96">
        <f>IF(実施計画様式!BB96="",0,IFERROR(VLOOKUP(実施計画様式!BB96,―!$AK$2:$AL$7,2,FALSE),"error"))</f>
        <v>0</v>
      </c>
      <c r="BC96" t="str">
        <f t="shared" si="0"/>
        <v/>
      </c>
      <c r="BF96">
        <v>99</v>
      </c>
      <c r="BG96" t="str">
        <f t="shared" si="7"/>
        <v/>
      </c>
      <c r="BH96" t="str">
        <f>IF(AG96&gt;0,IF(VLOOKUP($B$62,―!$Y$2:$Z$25,2,FALSE)&lt;分岐管理シート!AG96,"予算化方法","予算化方法_未定なし"),"")</f>
        <v/>
      </c>
      <c r="BI96" t="str">
        <f t="shared" si="8"/>
        <v/>
      </c>
      <c r="BJ96" t="str">
        <f t="shared" si="9"/>
        <v/>
      </c>
      <c r="BK96" t="str">
        <f t="shared" si="10"/>
        <v/>
      </c>
      <c r="BL96" t="str">
        <f>IF(AE96&lt;2,"",―!$AP$28)</f>
        <v/>
      </c>
      <c r="BM96" t="str">
        <f t="shared" si="11"/>
        <v/>
      </c>
      <c r="BN96" t="str">
        <f t="shared" si="12"/>
        <v/>
      </c>
      <c r="BP96">
        <f t="shared" si="5"/>
        <v>0</v>
      </c>
    </row>
    <row r="97" spans="3:68">
      <c r="C97">
        <v>25</v>
      </c>
      <c r="D97" s="22">
        <f>IF(実施計画様式!D97="",0,IFERROR(VLOOKUP(実施計画様式!D97,―!A:B,2,FALSE),"error"))</f>
        <v>0</v>
      </c>
      <c r="E97">
        <f>IF(実施計画様式!E97="",0,IFERROR(VLOOKUP(実施計画様式!E97,―!$C$40:$D$47,2,FALSE),"error"))</f>
        <v>0</v>
      </c>
      <c r="F97">
        <f>IF(実施計画様式!F97="",0,IFERROR(VLOOKUP(実施計画様式!F97,―!$E$2:$F$2,2,FALSE),"error"))</f>
        <v>0</v>
      </c>
      <c r="G97">
        <f>IFERROR(VLOOKUP(実施計画様式!G97,―!$G$2:$H$2,2,FALSE),0)</f>
        <v>0</v>
      </c>
      <c r="H97">
        <f>IF(実施計画様式!H97="",0,1)</f>
        <v>0</v>
      </c>
      <c r="I97">
        <f>IF(実施計画様式!I97="",0,IFERROR(VLOOKUP(実施計画様式!I97,―!$I$2:$J$2,2,FALSE),"error"))</f>
        <v>0</v>
      </c>
      <c r="J97">
        <f>IF(実施計画様式!J97="",0,1)</f>
        <v>0</v>
      </c>
      <c r="K97">
        <f>IF(実施計画様式!K97="",0,IFERROR(VLOOKUP(実施計画様式!K97,―!$K$1:$L$2,2,FALSE),"error"))</f>
        <v>0</v>
      </c>
      <c r="L97">
        <f>IF(実施計画様式!L97="",0,IFERROR(VLOOKUP(実施計画様式!L97,―!$M$2:$N$2,2,FALSE),"error"))</f>
        <v>0</v>
      </c>
      <c r="M97">
        <f>IFERROR(VLOOKUP(実施計画様式!M97,―!$O$1:$P$12,2,FALSE),0)</f>
        <v>0</v>
      </c>
      <c r="N97">
        <f>IF(実施計画様式!N97="",0,IFERROR(VLOOKUP(実施計画様式!N97,―!$O$1:$P$12,2,FALSE),"error"))</f>
        <v>0</v>
      </c>
      <c r="O97">
        <f>IF(実施計画様式!O97="",0,IFERROR(VLOOKUP(実施計画様式!O97,―!$O$1:$P$12,2,FALSE),"error"))</f>
        <v>0</v>
      </c>
      <c r="P97">
        <f>IF(実施計画様式!P97="",0,IFERROR(VLOOKUP(実施計画様式!P97,―!$O$1:$P$12,2,FALSE),"error"))</f>
        <v>0</v>
      </c>
      <c r="Q97">
        <f>IF(実施計画様式!Q97="",0,1)</f>
        <v>0</v>
      </c>
      <c r="R97" t="s">
        <v>7629</v>
      </c>
      <c r="S97" t="s">
        <v>7629</v>
      </c>
      <c r="T97">
        <f>IF(実施計画様式!T97="",0,1)</f>
        <v>0</v>
      </c>
      <c r="U97">
        <f>IF(実施計画様式!U97="",0,1)</f>
        <v>0</v>
      </c>
      <c r="V97">
        <f>IF(実施計画様式!V97="",0,1)</f>
        <v>0</v>
      </c>
      <c r="W97">
        <f>IF(実施計画様式!W97="",0,1)</f>
        <v>0</v>
      </c>
      <c r="X97">
        <f>IF(実施計画様式!X97="",0,1)</f>
        <v>0</v>
      </c>
      <c r="Y97">
        <f>IF(実施計画様式!Y97="",0,1)</f>
        <v>0</v>
      </c>
      <c r="Z97">
        <f>IF(実施計画様式!Z97="",0,1)</f>
        <v>0</v>
      </c>
      <c r="AA97">
        <f>IF(実施計画様式!AA97="",0,1)</f>
        <v>0</v>
      </c>
      <c r="AB97">
        <f>IF(実施計画様式!AB97="",0,IFERROR(VLOOKUP(実施計画様式!AB97,―!$Q$2:$R$3,2,FALSE),"error"))</f>
        <v>0</v>
      </c>
      <c r="AC97">
        <f>IF(実施計画様式!AC97="",0,IFERROR(VLOOKUP(実施計画様式!AC97,―!$S$2:$T$3,2,FALSE),"error"))</f>
        <v>0</v>
      </c>
      <c r="AD97">
        <f>IF(実施計画様式!AD97="",0,IFERROR(VLOOKUP(実施計画様式!AD97,―!$U$2:$V$3,2,FALSE),"error"))</f>
        <v>0</v>
      </c>
      <c r="AE97">
        <f>IF(実施計画様式!AE97="",0,IFERROR(VLOOKUP(実施計画様式!AE97,―!$W$2:$X$3,2,FALSE),"error"))</f>
        <v>0</v>
      </c>
      <c r="AF97">
        <f>IF(実施計画様式!AF97="",0,IFERROR(VLOOKUP(実施計画様式!AF97,―!$AP$29:$AQ$29,2,FALSE),"error"))</f>
        <v>0</v>
      </c>
      <c r="AG97">
        <f>IF(実施計画様式!AG97="",0,IFERROR(VLOOKUP(実施計画様式!AG97,―!$Y$2:$Z$25,2,FALSE),"error"))</f>
        <v>0</v>
      </c>
      <c r="AH97">
        <f>IF(実施計画様式!AH97="",0,IFERROR(VLOOKUP(実施計画様式!AH97,―!$AA$2:$AB$4,2,FALSE),"error"))</f>
        <v>0</v>
      </c>
      <c r="AI97">
        <f>IF(実施計画様式!AI97="",0,IFERROR(VLOOKUP(実施計画様式!AI97,―!$AN$2:$AO$27,2,FALSE),"error"))</f>
        <v>0</v>
      </c>
      <c r="AJ97">
        <f>IF(実施計画様式!AJ97="",0,IFERROR(VLOOKUP(実施計画様式!AJ97,―!$AN$2:$AO$27,2,FALSE),"error"))</f>
        <v>0</v>
      </c>
      <c r="AK97">
        <f>IF(実施計画様式!AK97="",0,IFERROR(VLOOKUP(実施計画様式!AK97,―!$AN$2:$AO$27,2,FALSE),"error"))</f>
        <v>0</v>
      </c>
      <c r="AL97">
        <f>IF(実施計画様式!AL97="",0,1)</f>
        <v>0</v>
      </c>
      <c r="AM97">
        <f>IF(実施計画様式!AM97="",0,IFERROR(VLOOKUP(実施計画様式!AM97,―!$AP$10:$AQ$23,2,FALSE),"error"))</f>
        <v>0</v>
      </c>
      <c r="AN97">
        <f>IF(実施計画様式!AN97="",0,IFERROR(VLOOKUP(実施計画様式!AN97,―!$AP$39:$AQ$44,2,FALSE),"error"))</f>
        <v>0</v>
      </c>
      <c r="AO97">
        <f>IF(実施計画様式!AO97="",0,IFERROR(VLOOKUP(実施計画様式!AO97,参考資料1_対象分野リスト!$B$2:$C$46,2,FALSE),"error"))</f>
        <v>0</v>
      </c>
      <c r="AP97">
        <f>IF(実施計画様式!AP97="",0,IFERROR(VLOOKUP(実施計画様式!AP97,参考資料1_対象分野リスト!$B$2:$C$46,2,FALSE),"error"))</f>
        <v>0</v>
      </c>
      <c r="AQ97">
        <f>IF(実施計画様式!AQ97="",0,IFERROR(VLOOKUP(実施計画様式!AQ97,参考資料1_対象分野リスト!$B$2:$C$46,2,FALSE),"error"))</f>
        <v>0</v>
      </c>
      <c r="AR97">
        <f>IF(実施計画様式!AR97="",0,IFERROR(VLOOKUP(実施計画様式!AR97,参考資料1_対象分野リスト!$B$2:$C$46,2,FALSE),"error"))</f>
        <v>0</v>
      </c>
      <c r="AS97">
        <f>IF(実施計画様式!AS97="",0,IFERROR(VLOOKUP(実施計画様式!AS97,参考資料1_対象分野リスト!$E$5:$F$35,2,FALSE),"error"))</f>
        <v>0</v>
      </c>
      <c r="BB97">
        <f>IF(実施計画様式!BB97="",0,IFERROR(VLOOKUP(実施計画様式!BB97,―!$AK$2:$AL$7,2,FALSE),"error"))</f>
        <v>0</v>
      </c>
      <c r="BC97" t="str">
        <f t="shared" si="0"/>
        <v/>
      </c>
      <c r="BF97">
        <v>99</v>
      </c>
      <c r="BG97" t="str">
        <f t="shared" si="7"/>
        <v/>
      </c>
      <c r="BH97" t="str">
        <f>IF(AG97&gt;0,IF(VLOOKUP($B$62,―!$Y$2:$Z$25,2,FALSE)&lt;分岐管理シート!AG97,"予算化方法","予算化方法_未定なし"),"")</f>
        <v/>
      </c>
      <c r="BI97" t="str">
        <f t="shared" si="8"/>
        <v/>
      </c>
      <c r="BJ97" t="str">
        <f t="shared" si="9"/>
        <v/>
      </c>
      <c r="BK97" t="str">
        <f t="shared" si="10"/>
        <v/>
      </c>
      <c r="BL97" t="str">
        <f>IF(AE97&lt;2,"",―!$AP$28)</f>
        <v/>
      </c>
      <c r="BM97" t="str">
        <f t="shared" si="11"/>
        <v/>
      </c>
      <c r="BN97" t="str">
        <f t="shared" si="12"/>
        <v/>
      </c>
      <c r="BP97">
        <f t="shared" si="5"/>
        <v>0</v>
      </c>
    </row>
    <row r="98" spans="3:68">
      <c r="C98">
        <v>26</v>
      </c>
      <c r="D98" s="22">
        <f>IF(実施計画様式!D98="",0,IFERROR(VLOOKUP(実施計画様式!D98,―!A:B,2,FALSE),"error"))</f>
        <v>0</v>
      </c>
      <c r="E98">
        <f>IF(実施計画様式!E98="",0,IFERROR(VLOOKUP(実施計画様式!E98,―!$C$40:$D$47,2,FALSE),"error"))</f>
        <v>0</v>
      </c>
      <c r="F98">
        <f>IF(実施計画様式!F98="",0,IFERROR(VLOOKUP(実施計画様式!F98,―!$E$2:$F$2,2,FALSE),"error"))</f>
        <v>0</v>
      </c>
      <c r="G98">
        <f>IFERROR(VLOOKUP(実施計画様式!G98,―!$G$2:$H$2,2,FALSE),0)</f>
        <v>0</v>
      </c>
      <c r="H98">
        <f>IF(実施計画様式!H98="",0,1)</f>
        <v>0</v>
      </c>
      <c r="I98">
        <f>IF(実施計画様式!I98="",0,IFERROR(VLOOKUP(実施計画様式!I98,―!$I$2:$J$2,2,FALSE),"error"))</f>
        <v>0</v>
      </c>
      <c r="J98">
        <f>IF(実施計画様式!J98="",0,1)</f>
        <v>0</v>
      </c>
      <c r="K98">
        <f>IF(実施計画様式!K98="",0,IFERROR(VLOOKUP(実施計画様式!K98,―!$K$1:$L$2,2,FALSE),"error"))</f>
        <v>0</v>
      </c>
      <c r="L98">
        <f>IF(実施計画様式!L98="",0,IFERROR(VLOOKUP(実施計画様式!L98,―!$M$2:$N$2,2,FALSE),"error"))</f>
        <v>0</v>
      </c>
      <c r="M98">
        <f>IFERROR(VLOOKUP(実施計画様式!M98,―!$O$1:$P$12,2,FALSE),0)</f>
        <v>0</v>
      </c>
      <c r="N98">
        <f>IF(実施計画様式!N98="",0,IFERROR(VLOOKUP(実施計画様式!N98,―!$O$1:$P$12,2,FALSE),"error"))</f>
        <v>0</v>
      </c>
      <c r="O98">
        <f>IF(実施計画様式!O98="",0,IFERROR(VLOOKUP(実施計画様式!O98,―!$O$1:$P$12,2,FALSE),"error"))</f>
        <v>0</v>
      </c>
      <c r="P98">
        <f>IF(実施計画様式!P98="",0,IFERROR(VLOOKUP(実施計画様式!P98,―!$O$1:$P$12,2,FALSE),"error"))</f>
        <v>0</v>
      </c>
      <c r="Q98">
        <f>IF(実施計画様式!Q98="",0,1)</f>
        <v>0</v>
      </c>
      <c r="R98" t="s">
        <v>7629</v>
      </c>
      <c r="S98" t="s">
        <v>7629</v>
      </c>
      <c r="T98">
        <f>IF(実施計画様式!T98="",0,1)</f>
        <v>0</v>
      </c>
      <c r="U98">
        <f>IF(実施計画様式!U98="",0,1)</f>
        <v>0</v>
      </c>
      <c r="V98">
        <f>IF(実施計画様式!V98="",0,1)</f>
        <v>0</v>
      </c>
      <c r="W98">
        <f>IF(実施計画様式!W98="",0,1)</f>
        <v>0</v>
      </c>
      <c r="X98">
        <f>IF(実施計画様式!X98="",0,1)</f>
        <v>0</v>
      </c>
      <c r="Y98">
        <f>IF(実施計画様式!Y98="",0,1)</f>
        <v>0</v>
      </c>
      <c r="Z98">
        <f>IF(実施計画様式!Z98="",0,1)</f>
        <v>0</v>
      </c>
      <c r="AA98">
        <f>IF(実施計画様式!AA98="",0,1)</f>
        <v>0</v>
      </c>
      <c r="AB98">
        <f>IF(実施計画様式!AB98="",0,IFERROR(VLOOKUP(実施計画様式!AB98,―!$Q$2:$R$3,2,FALSE),"error"))</f>
        <v>0</v>
      </c>
      <c r="AC98">
        <f>IF(実施計画様式!AC98="",0,IFERROR(VLOOKUP(実施計画様式!AC98,―!$S$2:$T$3,2,FALSE),"error"))</f>
        <v>0</v>
      </c>
      <c r="AD98">
        <f>IF(実施計画様式!AD98="",0,IFERROR(VLOOKUP(実施計画様式!AD98,―!$U$2:$V$3,2,FALSE),"error"))</f>
        <v>0</v>
      </c>
      <c r="AE98">
        <f>IF(実施計画様式!AE98="",0,IFERROR(VLOOKUP(実施計画様式!AE98,―!$W$2:$X$3,2,FALSE),"error"))</f>
        <v>0</v>
      </c>
      <c r="AF98">
        <f>IF(実施計画様式!AF98="",0,IFERROR(VLOOKUP(実施計画様式!AF98,―!$AP$29:$AQ$29,2,FALSE),"error"))</f>
        <v>0</v>
      </c>
      <c r="AG98">
        <f>IF(実施計画様式!AG98="",0,IFERROR(VLOOKUP(実施計画様式!AG98,―!$Y$2:$Z$25,2,FALSE),"error"))</f>
        <v>0</v>
      </c>
      <c r="AH98">
        <f>IF(実施計画様式!AH98="",0,IFERROR(VLOOKUP(実施計画様式!AH98,―!$AA$2:$AB$4,2,FALSE),"error"))</f>
        <v>0</v>
      </c>
      <c r="AI98">
        <f>IF(実施計画様式!AI98="",0,IFERROR(VLOOKUP(実施計画様式!AI98,―!$AN$2:$AO$27,2,FALSE),"error"))</f>
        <v>0</v>
      </c>
      <c r="AJ98">
        <f>IF(実施計画様式!AJ98="",0,IFERROR(VLOOKUP(実施計画様式!AJ98,―!$AN$2:$AO$27,2,FALSE),"error"))</f>
        <v>0</v>
      </c>
      <c r="AK98">
        <f>IF(実施計画様式!AK98="",0,IFERROR(VLOOKUP(実施計画様式!AK98,―!$AN$2:$AO$27,2,FALSE),"error"))</f>
        <v>0</v>
      </c>
      <c r="AL98">
        <f>IF(実施計画様式!AL98="",0,1)</f>
        <v>0</v>
      </c>
      <c r="AM98">
        <f>IF(実施計画様式!AM98="",0,IFERROR(VLOOKUP(実施計画様式!AM98,―!$AP$10:$AQ$23,2,FALSE),"error"))</f>
        <v>0</v>
      </c>
      <c r="AN98">
        <f>IF(実施計画様式!AN98="",0,IFERROR(VLOOKUP(実施計画様式!AN98,―!$AP$39:$AQ$44,2,FALSE),"error"))</f>
        <v>0</v>
      </c>
      <c r="AO98">
        <f>IF(実施計画様式!AO98="",0,IFERROR(VLOOKUP(実施計画様式!AO98,参考資料1_対象分野リスト!$B$2:$C$46,2,FALSE),"error"))</f>
        <v>0</v>
      </c>
      <c r="AP98">
        <f>IF(実施計画様式!AP98="",0,IFERROR(VLOOKUP(実施計画様式!AP98,参考資料1_対象分野リスト!$B$2:$C$46,2,FALSE),"error"))</f>
        <v>0</v>
      </c>
      <c r="AQ98">
        <f>IF(実施計画様式!AQ98="",0,IFERROR(VLOOKUP(実施計画様式!AQ98,参考資料1_対象分野リスト!$B$2:$C$46,2,FALSE),"error"))</f>
        <v>0</v>
      </c>
      <c r="AR98">
        <f>IF(実施計画様式!AR98="",0,IFERROR(VLOOKUP(実施計画様式!AR98,参考資料1_対象分野リスト!$B$2:$C$46,2,FALSE),"error"))</f>
        <v>0</v>
      </c>
      <c r="AS98">
        <f>IF(実施計画様式!AS98="",0,IFERROR(VLOOKUP(実施計画様式!AS98,参考資料1_対象分野リスト!$E$5:$F$35,2,FALSE),"error"))</f>
        <v>0</v>
      </c>
      <c r="BB98">
        <f>IF(実施計画様式!BB98="",0,IFERROR(VLOOKUP(実施計画様式!BB98,―!$AK$2:$AL$7,2,FALSE),"error"))</f>
        <v>0</v>
      </c>
      <c r="BC98" t="str">
        <f t="shared" si="0"/>
        <v/>
      </c>
      <c r="BF98">
        <v>99</v>
      </c>
      <c r="BG98" t="str">
        <f t="shared" si="7"/>
        <v/>
      </c>
      <c r="BH98" t="str">
        <f>IF(AG98&gt;0,IF(VLOOKUP($B$62,―!$Y$2:$Z$25,2,FALSE)&lt;分岐管理シート!AG98,"予算化方法","予算化方法_未定なし"),"")</f>
        <v/>
      </c>
      <c r="BI98" t="str">
        <f t="shared" si="8"/>
        <v/>
      </c>
      <c r="BJ98" t="str">
        <f t="shared" si="9"/>
        <v/>
      </c>
      <c r="BK98" t="str">
        <f t="shared" si="10"/>
        <v/>
      </c>
      <c r="BL98" t="str">
        <f>IF(AE98&lt;2,"",―!$AP$28)</f>
        <v/>
      </c>
      <c r="BM98" t="str">
        <f t="shared" si="11"/>
        <v/>
      </c>
      <c r="BN98" t="str">
        <f t="shared" si="12"/>
        <v/>
      </c>
      <c r="BP98">
        <f t="shared" si="5"/>
        <v>0</v>
      </c>
    </row>
    <row r="99" spans="3:68">
      <c r="C99">
        <v>27</v>
      </c>
      <c r="D99" s="22">
        <f>IF(実施計画様式!D99="",0,IFERROR(VLOOKUP(実施計画様式!D99,―!A:B,2,FALSE),"error"))</f>
        <v>0</v>
      </c>
      <c r="E99">
        <f>IF(実施計画様式!E99="",0,IFERROR(VLOOKUP(実施計画様式!E99,―!$C$40:$D$47,2,FALSE),"error"))</f>
        <v>0</v>
      </c>
      <c r="F99">
        <f>IF(実施計画様式!F99="",0,IFERROR(VLOOKUP(実施計画様式!F99,―!$E$2:$F$2,2,FALSE),"error"))</f>
        <v>0</v>
      </c>
      <c r="G99">
        <f>IFERROR(VLOOKUP(実施計画様式!G99,―!$G$2:$H$2,2,FALSE),0)</f>
        <v>0</v>
      </c>
      <c r="H99">
        <f>IF(実施計画様式!H99="",0,1)</f>
        <v>0</v>
      </c>
      <c r="I99">
        <f>IF(実施計画様式!I99="",0,IFERROR(VLOOKUP(実施計画様式!I99,―!$I$2:$J$2,2,FALSE),"error"))</f>
        <v>0</v>
      </c>
      <c r="J99">
        <f>IF(実施計画様式!J99="",0,1)</f>
        <v>0</v>
      </c>
      <c r="K99">
        <f>IF(実施計画様式!K99="",0,IFERROR(VLOOKUP(実施計画様式!K99,―!$K$1:$L$2,2,FALSE),"error"))</f>
        <v>0</v>
      </c>
      <c r="L99">
        <f>IF(実施計画様式!L99="",0,IFERROR(VLOOKUP(実施計画様式!L99,―!$M$2:$N$2,2,FALSE),"error"))</f>
        <v>0</v>
      </c>
      <c r="M99">
        <f>IFERROR(VLOOKUP(実施計画様式!M99,―!$O$1:$P$12,2,FALSE),0)</f>
        <v>0</v>
      </c>
      <c r="N99">
        <f>IF(実施計画様式!N99="",0,IFERROR(VLOOKUP(実施計画様式!N99,―!$O$1:$P$12,2,FALSE),"error"))</f>
        <v>0</v>
      </c>
      <c r="O99">
        <f>IF(実施計画様式!O99="",0,IFERROR(VLOOKUP(実施計画様式!O99,―!$O$1:$P$12,2,FALSE),"error"))</f>
        <v>0</v>
      </c>
      <c r="P99">
        <f>IF(実施計画様式!P99="",0,IFERROR(VLOOKUP(実施計画様式!P99,―!$O$1:$P$12,2,FALSE),"error"))</f>
        <v>0</v>
      </c>
      <c r="Q99">
        <f>IF(実施計画様式!Q99="",0,1)</f>
        <v>0</v>
      </c>
      <c r="R99" t="s">
        <v>7629</v>
      </c>
      <c r="S99" t="s">
        <v>7629</v>
      </c>
      <c r="T99">
        <f>IF(実施計画様式!T99="",0,1)</f>
        <v>0</v>
      </c>
      <c r="U99">
        <f>IF(実施計画様式!U99="",0,1)</f>
        <v>0</v>
      </c>
      <c r="V99">
        <f>IF(実施計画様式!V99="",0,1)</f>
        <v>0</v>
      </c>
      <c r="W99">
        <f>IF(実施計画様式!W99="",0,1)</f>
        <v>0</v>
      </c>
      <c r="X99">
        <f>IF(実施計画様式!X99="",0,1)</f>
        <v>0</v>
      </c>
      <c r="Y99">
        <f>IF(実施計画様式!Y99="",0,1)</f>
        <v>0</v>
      </c>
      <c r="Z99">
        <f>IF(実施計画様式!Z99="",0,1)</f>
        <v>0</v>
      </c>
      <c r="AA99">
        <f>IF(実施計画様式!AA99="",0,1)</f>
        <v>0</v>
      </c>
      <c r="AB99">
        <f>IF(実施計画様式!AB99="",0,IFERROR(VLOOKUP(実施計画様式!AB99,―!$Q$2:$R$3,2,FALSE),"error"))</f>
        <v>0</v>
      </c>
      <c r="AC99">
        <f>IF(実施計画様式!AC99="",0,IFERROR(VLOOKUP(実施計画様式!AC99,―!$S$2:$T$3,2,FALSE),"error"))</f>
        <v>0</v>
      </c>
      <c r="AD99">
        <f>IF(実施計画様式!AD99="",0,IFERROR(VLOOKUP(実施計画様式!AD99,―!$U$2:$V$3,2,FALSE),"error"))</f>
        <v>0</v>
      </c>
      <c r="AE99">
        <f>IF(実施計画様式!AE99="",0,IFERROR(VLOOKUP(実施計画様式!AE99,―!$W$2:$X$3,2,FALSE),"error"))</f>
        <v>0</v>
      </c>
      <c r="AF99">
        <f>IF(実施計画様式!AF99="",0,IFERROR(VLOOKUP(実施計画様式!AF99,―!$AP$29:$AQ$29,2,FALSE),"error"))</f>
        <v>0</v>
      </c>
      <c r="AG99">
        <f>IF(実施計画様式!AG99="",0,IFERROR(VLOOKUP(実施計画様式!AG99,―!$Y$2:$Z$25,2,FALSE),"error"))</f>
        <v>0</v>
      </c>
      <c r="AH99">
        <f>IF(実施計画様式!AH99="",0,IFERROR(VLOOKUP(実施計画様式!AH99,―!$AA$2:$AB$4,2,FALSE),"error"))</f>
        <v>0</v>
      </c>
      <c r="AI99">
        <f>IF(実施計画様式!AI99="",0,IFERROR(VLOOKUP(実施計画様式!AI99,―!$AN$2:$AO$27,2,FALSE),"error"))</f>
        <v>0</v>
      </c>
      <c r="AJ99">
        <f>IF(実施計画様式!AJ99="",0,IFERROR(VLOOKUP(実施計画様式!AJ99,―!$AN$2:$AO$27,2,FALSE),"error"))</f>
        <v>0</v>
      </c>
      <c r="AK99">
        <f>IF(実施計画様式!AK99="",0,IFERROR(VLOOKUP(実施計画様式!AK99,―!$AN$2:$AO$27,2,FALSE),"error"))</f>
        <v>0</v>
      </c>
      <c r="AL99">
        <f>IF(実施計画様式!AL99="",0,1)</f>
        <v>0</v>
      </c>
      <c r="AM99">
        <f>IF(実施計画様式!AM99="",0,IFERROR(VLOOKUP(実施計画様式!AM99,―!$AP$10:$AQ$23,2,FALSE),"error"))</f>
        <v>0</v>
      </c>
      <c r="AN99">
        <f>IF(実施計画様式!AN99="",0,IFERROR(VLOOKUP(実施計画様式!AN99,―!$AP$39:$AQ$44,2,FALSE),"error"))</f>
        <v>0</v>
      </c>
      <c r="AO99">
        <f>IF(実施計画様式!AO99="",0,IFERROR(VLOOKUP(実施計画様式!AO99,参考資料1_対象分野リスト!$B$2:$C$46,2,FALSE),"error"))</f>
        <v>0</v>
      </c>
      <c r="AP99">
        <f>IF(実施計画様式!AP99="",0,IFERROR(VLOOKUP(実施計画様式!AP99,参考資料1_対象分野リスト!$B$2:$C$46,2,FALSE),"error"))</f>
        <v>0</v>
      </c>
      <c r="AQ99">
        <f>IF(実施計画様式!AQ99="",0,IFERROR(VLOOKUP(実施計画様式!AQ99,参考資料1_対象分野リスト!$B$2:$C$46,2,FALSE),"error"))</f>
        <v>0</v>
      </c>
      <c r="AR99">
        <f>IF(実施計画様式!AR99="",0,IFERROR(VLOOKUP(実施計画様式!AR99,参考資料1_対象分野リスト!$B$2:$C$46,2,FALSE),"error"))</f>
        <v>0</v>
      </c>
      <c r="AS99">
        <f>IF(実施計画様式!AS99="",0,IFERROR(VLOOKUP(実施計画様式!AS99,参考資料1_対象分野リスト!$E$5:$F$35,2,FALSE),"error"))</f>
        <v>0</v>
      </c>
      <c r="BB99">
        <f>IF(実施計画様式!BB99="",0,IFERROR(VLOOKUP(実施計画様式!BB99,―!$AK$2:$AL$7,2,FALSE),"error"))</f>
        <v>0</v>
      </c>
      <c r="BC99" t="str">
        <f t="shared" si="0"/>
        <v/>
      </c>
      <c r="BF99">
        <v>99</v>
      </c>
      <c r="BG99" t="str">
        <f t="shared" si="7"/>
        <v/>
      </c>
      <c r="BH99" t="str">
        <f>IF(AG99&gt;0,IF(VLOOKUP($B$62,―!$Y$2:$Z$25,2,FALSE)&lt;分岐管理シート!AG99,"予算化方法","予算化方法_未定なし"),"")</f>
        <v/>
      </c>
      <c r="BI99" t="str">
        <f t="shared" si="8"/>
        <v/>
      </c>
      <c r="BJ99" t="str">
        <f t="shared" si="9"/>
        <v/>
      </c>
      <c r="BK99" t="str">
        <f t="shared" si="10"/>
        <v/>
      </c>
      <c r="BL99" t="str">
        <f>IF(AE99&lt;2,"",―!$AP$28)</f>
        <v/>
      </c>
      <c r="BM99" t="str">
        <f t="shared" si="11"/>
        <v/>
      </c>
      <c r="BN99" t="str">
        <f t="shared" si="12"/>
        <v/>
      </c>
      <c r="BP99">
        <f t="shared" si="5"/>
        <v>0</v>
      </c>
    </row>
    <row r="100" spans="3:68">
      <c r="C100">
        <v>28</v>
      </c>
      <c r="D100" s="22">
        <f>IF(実施計画様式!D100="",0,IFERROR(VLOOKUP(実施計画様式!D100,―!A:B,2,FALSE),"error"))</f>
        <v>0</v>
      </c>
      <c r="E100">
        <f>IF(実施計画様式!E100="",0,IFERROR(VLOOKUP(実施計画様式!E100,―!$C$40:$D$47,2,FALSE),"error"))</f>
        <v>0</v>
      </c>
      <c r="F100">
        <f>IF(実施計画様式!F100="",0,IFERROR(VLOOKUP(実施計画様式!F100,―!$E$2:$F$2,2,FALSE),"error"))</f>
        <v>0</v>
      </c>
      <c r="G100">
        <f>IFERROR(VLOOKUP(実施計画様式!G100,―!$G$2:$H$2,2,FALSE),0)</f>
        <v>0</v>
      </c>
      <c r="H100">
        <f>IF(実施計画様式!H100="",0,1)</f>
        <v>0</v>
      </c>
      <c r="I100">
        <f>IF(実施計画様式!I100="",0,IFERROR(VLOOKUP(実施計画様式!I100,―!$I$2:$J$2,2,FALSE),"error"))</f>
        <v>0</v>
      </c>
      <c r="J100">
        <f>IF(実施計画様式!J100="",0,1)</f>
        <v>0</v>
      </c>
      <c r="K100">
        <f>IF(実施計画様式!K100="",0,IFERROR(VLOOKUP(実施計画様式!K100,―!$K$1:$L$2,2,FALSE),"error"))</f>
        <v>0</v>
      </c>
      <c r="L100">
        <f>IF(実施計画様式!L100="",0,IFERROR(VLOOKUP(実施計画様式!L100,―!$M$2:$N$2,2,FALSE),"error"))</f>
        <v>0</v>
      </c>
      <c r="M100">
        <f>IFERROR(VLOOKUP(実施計画様式!M100,―!$O$1:$P$12,2,FALSE),0)</f>
        <v>0</v>
      </c>
      <c r="N100">
        <f>IF(実施計画様式!N100="",0,IFERROR(VLOOKUP(実施計画様式!N100,―!$O$1:$P$12,2,FALSE),"error"))</f>
        <v>0</v>
      </c>
      <c r="O100">
        <f>IF(実施計画様式!O100="",0,IFERROR(VLOOKUP(実施計画様式!O100,―!$O$1:$P$12,2,FALSE),"error"))</f>
        <v>0</v>
      </c>
      <c r="P100">
        <f>IF(実施計画様式!P100="",0,IFERROR(VLOOKUP(実施計画様式!P100,―!$O$1:$P$12,2,FALSE),"error"))</f>
        <v>0</v>
      </c>
      <c r="Q100">
        <f>IF(実施計画様式!Q100="",0,1)</f>
        <v>0</v>
      </c>
      <c r="R100" t="s">
        <v>7629</v>
      </c>
      <c r="S100" t="s">
        <v>7629</v>
      </c>
      <c r="T100">
        <f>IF(実施計画様式!T100="",0,1)</f>
        <v>0</v>
      </c>
      <c r="U100">
        <f>IF(実施計画様式!U100="",0,1)</f>
        <v>0</v>
      </c>
      <c r="V100">
        <f>IF(実施計画様式!V100="",0,1)</f>
        <v>0</v>
      </c>
      <c r="W100">
        <f>IF(実施計画様式!W100="",0,1)</f>
        <v>0</v>
      </c>
      <c r="X100">
        <f>IF(実施計画様式!X100="",0,1)</f>
        <v>0</v>
      </c>
      <c r="Y100">
        <f>IF(実施計画様式!Y100="",0,1)</f>
        <v>0</v>
      </c>
      <c r="Z100">
        <f>IF(実施計画様式!Z100="",0,1)</f>
        <v>0</v>
      </c>
      <c r="AA100">
        <f>IF(実施計画様式!AA100="",0,1)</f>
        <v>0</v>
      </c>
      <c r="AB100">
        <f>IF(実施計画様式!AB100="",0,IFERROR(VLOOKUP(実施計画様式!AB100,―!$Q$2:$R$3,2,FALSE),"error"))</f>
        <v>0</v>
      </c>
      <c r="AC100">
        <f>IF(実施計画様式!AC100="",0,IFERROR(VLOOKUP(実施計画様式!AC100,―!$S$2:$T$3,2,FALSE),"error"))</f>
        <v>0</v>
      </c>
      <c r="AD100">
        <f>IF(実施計画様式!AD100="",0,IFERROR(VLOOKUP(実施計画様式!AD100,―!$U$2:$V$3,2,FALSE),"error"))</f>
        <v>0</v>
      </c>
      <c r="AE100">
        <f>IF(実施計画様式!AE100="",0,IFERROR(VLOOKUP(実施計画様式!AE100,―!$W$2:$X$3,2,FALSE),"error"))</f>
        <v>0</v>
      </c>
      <c r="AF100">
        <f>IF(実施計画様式!AF100="",0,IFERROR(VLOOKUP(実施計画様式!AF100,―!$AP$29:$AQ$29,2,FALSE),"error"))</f>
        <v>0</v>
      </c>
      <c r="AG100">
        <f>IF(実施計画様式!AG100="",0,IFERROR(VLOOKUP(実施計画様式!AG100,―!$Y$2:$Z$25,2,FALSE),"error"))</f>
        <v>0</v>
      </c>
      <c r="AH100">
        <f>IF(実施計画様式!AH100="",0,IFERROR(VLOOKUP(実施計画様式!AH100,―!$AA$2:$AB$4,2,FALSE),"error"))</f>
        <v>0</v>
      </c>
      <c r="AI100">
        <f>IF(実施計画様式!AI100="",0,IFERROR(VLOOKUP(実施計画様式!AI100,―!$AN$2:$AO$27,2,FALSE),"error"))</f>
        <v>0</v>
      </c>
      <c r="AJ100">
        <f>IF(実施計画様式!AJ100="",0,IFERROR(VLOOKUP(実施計画様式!AJ100,―!$AN$2:$AO$27,2,FALSE),"error"))</f>
        <v>0</v>
      </c>
      <c r="AK100">
        <f>IF(実施計画様式!AK100="",0,IFERROR(VLOOKUP(実施計画様式!AK100,―!$AN$2:$AO$27,2,FALSE),"error"))</f>
        <v>0</v>
      </c>
      <c r="AL100">
        <f>IF(実施計画様式!AL100="",0,1)</f>
        <v>0</v>
      </c>
      <c r="AM100">
        <f>IF(実施計画様式!AM100="",0,IFERROR(VLOOKUP(実施計画様式!AM100,―!$AP$10:$AQ$23,2,FALSE),"error"))</f>
        <v>0</v>
      </c>
      <c r="AN100">
        <f>IF(実施計画様式!AN100="",0,IFERROR(VLOOKUP(実施計画様式!AN100,―!$AP$39:$AQ$44,2,FALSE),"error"))</f>
        <v>0</v>
      </c>
      <c r="AO100">
        <f>IF(実施計画様式!AO100="",0,IFERROR(VLOOKUP(実施計画様式!AO100,参考資料1_対象分野リスト!$B$2:$C$46,2,FALSE),"error"))</f>
        <v>0</v>
      </c>
      <c r="AP100">
        <f>IF(実施計画様式!AP100="",0,IFERROR(VLOOKUP(実施計画様式!AP100,参考資料1_対象分野リスト!$B$2:$C$46,2,FALSE),"error"))</f>
        <v>0</v>
      </c>
      <c r="AQ100">
        <f>IF(実施計画様式!AQ100="",0,IFERROR(VLOOKUP(実施計画様式!AQ100,参考資料1_対象分野リスト!$B$2:$C$46,2,FALSE),"error"))</f>
        <v>0</v>
      </c>
      <c r="AR100">
        <f>IF(実施計画様式!AR100="",0,IFERROR(VLOOKUP(実施計画様式!AR100,参考資料1_対象分野リスト!$B$2:$C$46,2,FALSE),"error"))</f>
        <v>0</v>
      </c>
      <c r="AS100">
        <f>IF(実施計画様式!AS100="",0,IFERROR(VLOOKUP(実施計画様式!AS100,参考資料1_対象分野リスト!$E$5:$F$35,2,FALSE),"error"))</f>
        <v>0</v>
      </c>
      <c r="BB100">
        <f>IF(実施計画様式!BB100="",0,IFERROR(VLOOKUP(実施計画様式!BB100,―!$AK$2:$AL$7,2,FALSE),"error"))</f>
        <v>0</v>
      </c>
      <c r="BC100" t="str">
        <f t="shared" si="0"/>
        <v/>
      </c>
      <c r="BF100">
        <v>99</v>
      </c>
      <c r="BG100" t="str">
        <f t="shared" si="7"/>
        <v/>
      </c>
      <c r="BH100" t="str">
        <f>IF(AG100&gt;0,IF(VLOOKUP($B$62,―!$Y$2:$Z$25,2,FALSE)&lt;分岐管理シート!AG100,"予算化方法","予算化方法_未定なし"),"")</f>
        <v/>
      </c>
      <c r="BI100" t="str">
        <f t="shared" si="8"/>
        <v/>
      </c>
      <c r="BJ100" t="str">
        <f t="shared" si="9"/>
        <v/>
      </c>
      <c r="BK100" t="str">
        <f t="shared" si="10"/>
        <v/>
      </c>
      <c r="BL100" t="str">
        <f>IF(AE100&lt;2,"",―!$AP$28)</f>
        <v/>
      </c>
      <c r="BM100" t="str">
        <f t="shared" si="11"/>
        <v/>
      </c>
      <c r="BN100" t="str">
        <f t="shared" si="12"/>
        <v/>
      </c>
      <c r="BP100">
        <f t="shared" si="5"/>
        <v>0</v>
      </c>
    </row>
    <row r="101" spans="3:68">
      <c r="C101">
        <v>29</v>
      </c>
      <c r="D101" s="22">
        <f>IF(実施計画様式!D101="",0,IFERROR(VLOOKUP(実施計画様式!D101,―!A:B,2,FALSE),"error"))</f>
        <v>0</v>
      </c>
      <c r="E101">
        <f>IF(実施計画様式!E101="",0,IFERROR(VLOOKUP(実施計画様式!E101,―!$C$40:$D$47,2,FALSE),"error"))</f>
        <v>0</v>
      </c>
      <c r="F101">
        <f>IF(実施計画様式!F101="",0,IFERROR(VLOOKUP(実施計画様式!F101,―!$E$2:$F$2,2,FALSE),"error"))</f>
        <v>0</v>
      </c>
      <c r="G101">
        <f>IFERROR(VLOOKUP(実施計画様式!G101,―!$G$2:$H$2,2,FALSE),0)</f>
        <v>0</v>
      </c>
      <c r="H101">
        <f>IF(実施計画様式!H101="",0,1)</f>
        <v>0</v>
      </c>
      <c r="I101">
        <f>IF(実施計画様式!I101="",0,IFERROR(VLOOKUP(実施計画様式!I101,―!$I$2:$J$2,2,FALSE),"error"))</f>
        <v>0</v>
      </c>
      <c r="J101">
        <f>IF(実施計画様式!J101="",0,1)</f>
        <v>0</v>
      </c>
      <c r="K101">
        <f>IF(実施計画様式!K101="",0,IFERROR(VLOOKUP(実施計画様式!K101,―!$K$1:$L$2,2,FALSE),"error"))</f>
        <v>0</v>
      </c>
      <c r="L101">
        <f>IF(実施計画様式!L101="",0,IFERROR(VLOOKUP(実施計画様式!L101,―!$M$2:$N$2,2,FALSE),"error"))</f>
        <v>0</v>
      </c>
      <c r="M101">
        <f>IFERROR(VLOOKUP(実施計画様式!M101,―!$O$1:$P$12,2,FALSE),0)</f>
        <v>0</v>
      </c>
      <c r="N101">
        <f>IF(実施計画様式!N101="",0,IFERROR(VLOOKUP(実施計画様式!N101,―!$O$1:$P$12,2,FALSE),"error"))</f>
        <v>0</v>
      </c>
      <c r="O101">
        <f>IF(実施計画様式!O101="",0,IFERROR(VLOOKUP(実施計画様式!O101,―!$O$1:$P$12,2,FALSE),"error"))</f>
        <v>0</v>
      </c>
      <c r="P101">
        <f>IF(実施計画様式!P101="",0,IFERROR(VLOOKUP(実施計画様式!P101,―!$O$1:$P$12,2,FALSE),"error"))</f>
        <v>0</v>
      </c>
      <c r="Q101">
        <f>IF(実施計画様式!Q101="",0,1)</f>
        <v>0</v>
      </c>
      <c r="R101" t="s">
        <v>7629</v>
      </c>
      <c r="S101" t="s">
        <v>7629</v>
      </c>
      <c r="T101">
        <f>IF(実施計画様式!T101="",0,1)</f>
        <v>0</v>
      </c>
      <c r="U101">
        <f>IF(実施計画様式!U101="",0,1)</f>
        <v>0</v>
      </c>
      <c r="V101">
        <f>IF(実施計画様式!V101="",0,1)</f>
        <v>0</v>
      </c>
      <c r="W101">
        <f>IF(実施計画様式!W101="",0,1)</f>
        <v>0</v>
      </c>
      <c r="X101">
        <f>IF(実施計画様式!X101="",0,1)</f>
        <v>0</v>
      </c>
      <c r="Y101">
        <f>IF(実施計画様式!Y101="",0,1)</f>
        <v>0</v>
      </c>
      <c r="Z101">
        <f>IF(実施計画様式!Z101="",0,1)</f>
        <v>0</v>
      </c>
      <c r="AA101">
        <f>IF(実施計画様式!AA101="",0,1)</f>
        <v>0</v>
      </c>
      <c r="AB101">
        <f>IF(実施計画様式!AB101="",0,IFERROR(VLOOKUP(実施計画様式!AB101,―!$Q$2:$R$3,2,FALSE),"error"))</f>
        <v>0</v>
      </c>
      <c r="AC101">
        <f>IF(実施計画様式!AC101="",0,IFERROR(VLOOKUP(実施計画様式!AC101,―!$S$2:$T$3,2,FALSE),"error"))</f>
        <v>0</v>
      </c>
      <c r="AD101">
        <f>IF(実施計画様式!AD101="",0,IFERROR(VLOOKUP(実施計画様式!AD101,―!$U$2:$V$3,2,FALSE),"error"))</f>
        <v>0</v>
      </c>
      <c r="AE101">
        <f>IF(実施計画様式!AE101="",0,IFERROR(VLOOKUP(実施計画様式!AE101,―!$W$2:$X$3,2,FALSE),"error"))</f>
        <v>0</v>
      </c>
      <c r="AF101">
        <f>IF(実施計画様式!AF101="",0,IFERROR(VLOOKUP(実施計画様式!AF101,―!$AP$29:$AQ$29,2,FALSE),"error"))</f>
        <v>0</v>
      </c>
      <c r="AG101">
        <f>IF(実施計画様式!AG101="",0,IFERROR(VLOOKUP(実施計画様式!AG101,―!$Y$2:$Z$25,2,FALSE),"error"))</f>
        <v>0</v>
      </c>
      <c r="AH101">
        <f>IF(実施計画様式!AH101="",0,IFERROR(VLOOKUP(実施計画様式!AH101,―!$AA$2:$AB$4,2,FALSE),"error"))</f>
        <v>0</v>
      </c>
      <c r="AI101">
        <f>IF(実施計画様式!AI101="",0,IFERROR(VLOOKUP(実施計画様式!AI101,―!$AN$2:$AO$27,2,FALSE),"error"))</f>
        <v>0</v>
      </c>
      <c r="AJ101">
        <f>IF(実施計画様式!AJ101="",0,IFERROR(VLOOKUP(実施計画様式!AJ101,―!$AN$2:$AO$27,2,FALSE),"error"))</f>
        <v>0</v>
      </c>
      <c r="AK101">
        <f>IF(実施計画様式!AK101="",0,IFERROR(VLOOKUP(実施計画様式!AK101,―!$AN$2:$AO$27,2,FALSE),"error"))</f>
        <v>0</v>
      </c>
      <c r="AL101">
        <f>IF(実施計画様式!AL101="",0,1)</f>
        <v>0</v>
      </c>
      <c r="AM101">
        <f>IF(実施計画様式!AM101="",0,IFERROR(VLOOKUP(実施計画様式!AM101,―!$AP$10:$AQ$23,2,FALSE),"error"))</f>
        <v>0</v>
      </c>
      <c r="AN101">
        <f>IF(実施計画様式!AN101="",0,IFERROR(VLOOKUP(実施計画様式!AN101,―!$AP$39:$AQ$44,2,FALSE),"error"))</f>
        <v>0</v>
      </c>
      <c r="AO101">
        <f>IF(実施計画様式!AO101="",0,IFERROR(VLOOKUP(実施計画様式!AO101,参考資料1_対象分野リスト!$B$2:$C$46,2,FALSE),"error"))</f>
        <v>0</v>
      </c>
      <c r="AP101">
        <f>IF(実施計画様式!AP101="",0,IFERROR(VLOOKUP(実施計画様式!AP101,参考資料1_対象分野リスト!$B$2:$C$46,2,FALSE),"error"))</f>
        <v>0</v>
      </c>
      <c r="AQ101">
        <f>IF(実施計画様式!AQ101="",0,IFERROR(VLOOKUP(実施計画様式!AQ101,参考資料1_対象分野リスト!$B$2:$C$46,2,FALSE),"error"))</f>
        <v>0</v>
      </c>
      <c r="AR101">
        <f>IF(実施計画様式!AR101="",0,IFERROR(VLOOKUP(実施計画様式!AR101,参考資料1_対象分野リスト!$B$2:$C$46,2,FALSE),"error"))</f>
        <v>0</v>
      </c>
      <c r="AS101">
        <f>IF(実施計画様式!AS101="",0,IFERROR(VLOOKUP(実施計画様式!AS101,参考資料1_対象分野リスト!$E$5:$F$35,2,FALSE),"error"))</f>
        <v>0</v>
      </c>
      <c r="BB101">
        <f>IF(実施計画様式!BB101="",0,IFERROR(VLOOKUP(実施計画様式!BB101,―!$AK$2:$AL$7,2,FALSE),"error"))</f>
        <v>0</v>
      </c>
      <c r="BC101" t="str">
        <f t="shared" si="0"/>
        <v/>
      </c>
      <c r="BF101">
        <v>99</v>
      </c>
      <c r="BG101" t="str">
        <f t="shared" si="7"/>
        <v/>
      </c>
      <c r="BH101" t="str">
        <f>IF(AG101&gt;0,IF(VLOOKUP($B$62,―!$Y$2:$Z$25,2,FALSE)&lt;分岐管理シート!AG101,"予算化方法","予算化方法_未定なし"),"")</f>
        <v/>
      </c>
      <c r="BI101" t="str">
        <f t="shared" si="8"/>
        <v/>
      </c>
      <c r="BJ101" t="str">
        <f t="shared" si="9"/>
        <v/>
      </c>
      <c r="BK101" t="str">
        <f t="shared" si="10"/>
        <v/>
      </c>
      <c r="BL101" t="str">
        <f>IF(AE101&lt;2,"",―!$AP$28)</f>
        <v/>
      </c>
      <c r="BM101" t="str">
        <f t="shared" si="11"/>
        <v/>
      </c>
      <c r="BN101" t="str">
        <f t="shared" si="12"/>
        <v/>
      </c>
      <c r="BP101">
        <f t="shared" si="5"/>
        <v>0</v>
      </c>
    </row>
    <row r="102" spans="3:68">
      <c r="C102">
        <v>30</v>
      </c>
      <c r="D102" s="22">
        <f>IF(実施計画様式!D102="",0,IFERROR(VLOOKUP(実施計画様式!D102,―!A:B,2,FALSE),"error"))</f>
        <v>0</v>
      </c>
      <c r="E102">
        <f>IF(実施計画様式!E102="",0,IFERROR(VLOOKUP(実施計画様式!E102,―!$C$40:$D$47,2,FALSE),"error"))</f>
        <v>0</v>
      </c>
      <c r="F102">
        <f>IF(実施計画様式!F102="",0,IFERROR(VLOOKUP(実施計画様式!F102,―!$E$2:$F$2,2,FALSE),"error"))</f>
        <v>0</v>
      </c>
      <c r="G102">
        <f>IFERROR(VLOOKUP(実施計画様式!G102,―!$G$2:$H$2,2,FALSE),0)</f>
        <v>0</v>
      </c>
      <c r="H102">
        <f>IF(実施計画様式!H102="",0,1)</f>
        <v>0</v>
      </c>
      <c r="I102">
        <f>IF(実施計画様式!I102="",0,IFERROR(VLOOKUP(実施計画様式!I102,―!$I$2:$J$2,2,FALSE),"error"))</f>
        <v>0</v>
      </c>
      <c r="J102">
        <f>IF(実施計画様式!J102="",0,1)</f>
        <v>0</v>
      </c>
      <c r="K102">
        <f>IF(実施計画様式!K102="",0,IFERROR(VLOOKUP(実施計画様式!K102,―!$K$1:$L$2,2,FALSE),"error"))</f>
        <v>0</v>
      </c>
      <c r="L102">
        <f>IF(実施計画様式!L102="",0,IFERROR(VLOOKUP(実施計画様式!L102,―!$M$2:$N$2,2,FALSE),"error"))</f>
        <v>0</v>
      </c>
      <c r="M102">
        <f>IFERROR(VLOOKUP(実施計画様式!M102,―!$O$1:$P$12,2,FALSE),0)</f>
        <v>0</v>
      </c>
      <c r="N102">
        <f>IF(実施計画様式!N102="",0,IFERROR(VLOOKUP(実施計画様式!N102,―!$O$1:$P$12,2,FALSE),"error"))</f>
        <v>0</v>
      </c>
      <c r="O102">
        <f>IF(実施計画様式!O102="",0,IFERROR(VLOOKUP(実施計画様式!O102,―!$O$1:$P$12,2,FALSE),"error"))</f>
        <v>0</v>
      </c>
      <c r="P102">
        <f>IF(実施計画様式!P102="",0,IFERROR(VLOOKUP(実施計画様式!P102,―!$O$1:$P$12,2,FALSE),"error"))</f>
        <v>0</v>
      </c>
      <c r="Q102">
        <f>IF(実施計画様式!Q102="",0,1)</f>
        <v>0</v>
      </c>
      <c r="R102" t="s">
        <v>7629</v>
      </c>
      <c r="S102" t="s">
        <v>7629</v>
      </c>
      <c r="T102">
        <f>IF(実施計画様式!T102="",0,1)</f>
        <v>0</v>
      </c>
      <c r="U102">
        <f>IF(実施計画様式!U102="",0,1)</f>
        <v>0</v>
      </c>
      <c r="V102">
        <f>IF(実施計画様式!V102="",0,1)</f>
        <v>0</v>
      </c>
      <c r="W102">
        <f>IF(実施計画様式!W102="",0,1)</f>
        <v>0</v>
      </c>
      <c r="X102">
        <f>IF(実施計画様式!X102="",0,1)</f>
        <v>0</v>
      </c>
      <c r="Y102">
        <f>IF(実施計画様式!Y102="",0,1)</f>
        <v>0</v>
      </c>
      <c r="Z102">
        <f>IF(実施計画様式!Z102="",0,1)</f>
        <v>0</v>
      </c>
      <c r="AA102">
        <f>IF(実施計画様式!AA102="",0,1)</f>
        <v>0</v>
      </c>
      <c r="AB102">
        <f>IF(実施計画様式!AB102="",0,IFERROR(VLOOKUP(実施計画様式!AB102,―!$Q$2:$R$3,2,FALSE),"error"))</f>
        <v>0</v>
      </c>
      <c r="AC102">
        <f>IF(実施計画様式!AC102="",0,IFERROR(VLOOKUP(実施計画様式!AC102,―!$S$2:$T$3,2,FALSE),"error"))</f>
        <v>0</v>
      </c>
      <c r="AD102">
        <f>IF(実施計画様式!AD102="",0,IFERROR(VLOOKUP(実施計画様式!AD102,―!$U$2:$V$3,2,FALSE),"error"))</f>
        <v>0</v>
      </c>
      <c r="AE102">
        <f>IF(実施計画様式!AE102="",0,IFERROR(VLOOKUP(実施計画様式!AE102,―!$W$2:$X$3,2,FALSE),"error"))</f>
        <v>0</v>
      </c>
      <c r="AF102">
        <f>IF(実施計画様式!AF102="",0,IFERROR(VLOOKUP(実施計画様式!AF102,―!$AP$29:$AQ$29,2,FALSE),"error"))</f>
        <v>0</v>
      </c>
      <c r="AG102">
        <f>IF(実施計画様式!AG102="",0,IFERROR(VLOOKUP(実施計画様式!AG102,―!$Y$2:$Z$25,2,FALSE),"error"))</f>
        <v>0</v>
      </c>
      <c r="AH102">
        <f>IF(実施計画様式!AH102="",0,IFERROR(VLOOKUP(実施計画様式!AH102,―!$AA$2:$AB$4,2,FALSE),"error"))</f>
        <v>0</v>
      </c>
      <c r="AI102">
        <f>IF(実施計画様式!AI102="",0,IFERROR(VLOOKUP(実施計画様式!AI102,―!$AN$2:$AO$27,2,FALSE),"error"))</f>
        <v>0</v>
      </c>
      <c r="AJ102">
        <f>IF(実施計画様式!AJ102="",0,IFERROR(VLOOKUP(実施計画様式!AJ102,―!$AN$2:$AO$27,2,FALSE),"error"))</f>
        <v>0</v>
      </c>
      <c r="AK102">
        <f>IF(実施計画様式!AK102="",0,IFERROR(VLOOKUP(実施計画様式!AK102,―!$AN$2:$AO$27,2,FALSE),"error"))</f>
        <v>0</v>
      </c>
      <c r="AL102">
        <f>IF(実施計画様式!AL102="",0,1)</f>
        <v>0</v>
      </c>
      <c r="AM102">
        <f>IF(実施計画様式!AM102="",0,IFERROR(VLOOKUP(実施計画様式!AM102,―!$AP$10:$AQ$23,2,FALSE),"error"))</f>
        <v>0</v>
      </c>
      <c r="AN102">
        <f>IF(実施計画様式!AN102="",0,IFERROR(VLOOKUP(実施計画様式!AN102,―!$AP$39:$AQ$44,2,FALSE),"error"))</f>
        <v>0</v>
      </c>
      <c r="AO102">
        <f>IF(実施計画様式!AO102="",0,IFERROR(VLOOKUP(実施計画様式!AO102,参考資料1_対象分野リスト!$B$2:$C$46,2,FALSE),"error"))</f>
        <v>0</v>
      </c>
      <c r="AP102">
        <f>IF(実施計画様式!AP102="",0,IFERROR(VLOOKUP(実施計画様式!AP102,参考資料1_対象分野リスト!$B$2:$C$46,2,FALSE),"error"))</f>
        <v>0</v>
      </c>
      <c r="AQ102">
        <f>IF(実施計画様式!AQ102="",0,IFERROR(VLOOKUP(実施計画様式!AQ102,参考資料1_対象分野リスト!$B$2:$C$46,2,FALSE),"error"))</f>
        <v>0</v>
      </c>
      <c r="AR102">
        <f>IF(実施計画様式!AR102="",0,IFERROR(VLOOKUP(実施計画様式!AR102,参考資料1_対象分野リスト!$B$2:$C$46,2,FALSE),"error"))</f>
        <v>0</v>
      </c>
      <c r="AS102">
        <f>IF(実施計画様式!AS102="",0,IFERROR(VLOOKUP(実施計画様式!AS102,参考資料1_対象分野リスト!$E$5:$F$35,2,FALSE),"error"))</f>
        <v>0</v>
      </c>
      <c r="BB102">
        <f>IF(実施計画様式!BB102="",0,IFERROR(VLOOKUP(実施計画様式!BB102,―!$AK$2:$AL$7,2,FALSE),"error"))</f>
        <v>0</v>
      </c>
      <c r="BC102" t="str">
        <f t="shared" si="0"/>
        <v/>
      </c>
      <c r="BF102">
        <v>99</v>
      </c>
      <c r="BG102" t="str">
        <f t="shared" si="7"/>
        <v/>
      </c>
      <c r="BH102" t="str">
        <f>IF(AG102&gt;0,IF(VLOOKUP($B$62,―!$Y$2:$Z$25,2,FALSE)&lt;分岐管理シート!AG102,"予算化方法","予算化方法_未定なし"),"")</f>
        <v/>
      </c>
      <c r="BI102" t="str">
        <f t="shared" si="8"/>
        <v/>
      </c>
      <c r="BJ102" t="str">
        <f t="shared" si="9"/>
        <v/>
      </c>
      <c r="BK102" t="str">
        <f t="shared" si="10"/>
        <v/>
      </c>
      <c r="BL102" t="str">
        <f>IF(AE102&lt;2,"",―!$AP$28)</f>
        <v/>
      </c>
      <c r="BM102" t="str">
        <f t="shared" si="11"/>
        <v/>
      </c>
      <c r="BN102" t="str">
        <f t="shared" si="12"/>
        <v/>
      </c>
      <c r="BP102">
        <f t="shared" si="5"/>
        <v>0</v>
      </c>
    </row>
    <row r="103" spans="3:68">
      <c r="C103">
        <v>31</v>
      </c>
      <c r="D103" s="22">
        <f>IF(実施計画様式!D103="",0,IFERROR(VLOOKUP(実施計画様式!D103,―!A:B,2,FALSE),"error"))</f>
        <v>0</v>
      </c>
      <c r="E103">
        <f>IF(実施計画様式!E103="",0,IFERROR(VLOOKUP(実施計画様式!E103,―!$C$40:$D$47,2,FALSE),"error"))</f>
        <v>0</v>
      </c>
      <c r="F103">
        <f>IF(実施計画様式!F103="",0,IFERROR(VLOOKUP(実施計画様式!F103,―!$E$2:$F$2,2,FALSE),"error"))</f>
        <v>0</v>
      </c>
      <c r="G103">
        <f>IFERROR(VLOOKUP(実施計画様式!G103,―!$G$2:$H$2,2,FALSE),0)</f>
        <v>0</v>
      </c>
      <c r="H103">
        <f>IF(実施計画様式!H103="",0,1)</f>
        <v>0</v>
      </c>
      <c r="I103">
        <f>IF(実施計画様式!I103="",0,IFERROR(VLOOKUP(実施計画様式!I103,―!$I$2:$J$2,2,FALSE),"error"))</f>
        <v>0</v>
      </c>
      <c r="J103">
        <f>IF(実施計画様式!J103="",0,1)</f>
        <v>0</v>
      </c>
      <c r="K103">
        <f>IF(実施計画様式!K103="",0,IFERROR(VLOOKUP(実施計画様式!K103,―!$K$1:$L$2,2,FALSE),"error"))</f>
        <v>0</v>
      </c>
      <c r="L103">
        <f>IF(実施計画様式!L103="",0,IFERROR(VLOOKUP(実施計画様式!L103,―!$M$2:$N$2,2,FALSE),"error"))</f>
        <v>0</v>
      </c>
      <c r="M103">
        <f>IFERROR(VLOOKUP(実施計画様式!M103,―!$O$1:$P$12,2,FALSE),0)</f>
        <v>0</v>
      </c>
      <c r="N103">
        <f>IF(実施計画様式!N103="",0,IFERROR(VLOOKUP(実施計画様式!N103,―!$O$1:$P$12,2,FALSE),"error"))</f>
        <v>0</v>
      </c>
      <c r="O103">
        <f>IF(実施計画様式!O103="",0,IFERROR(VLOOKUP(実施計画様式!O103,―!$O$1:$P$12,2,FALSE),"error"))</f>
        <v>0</v>
      </c>
      <c r="P103">
        <f>IF(実施計画様式!P103="",0,IFERROR(VLOOKUP(実施計画様式!P103,―!$O$1:$P$12,2,FALSE),"error"))</f>
        <v>0</v>
      </c>
      <c r="Q103">
        <f>IF(実施計画様式!Q103="",0,1)</f>
        <v>0</v>
      </c>
      <c r="R103" t="s">
        <v>7629</v>
      </c>
      <c r="S103" t="s">
        <v>7629</v>
      </c>
      <c r="T103">
        <f>IF(実施計画様式!T103="",0,1)</f>
        <v>0</v>
      </c>
      <c r="U103">
        <f>IF(実施計画様式!U103="",0,1)</f>
        <v>0</v>
      </c>
      <c r="V103">
        <f>IF(実施計画様式!V103="",0,1)</f>
        <v>0</v>
      </c>
      <c r="W103">
        <f>IF(実施計画様式!W103="",0,1)</f>
        <v>0</v>
      </c>
      <c r="X103">
        <f>IF(実施計画様式!X103="",0,1)</f>
        <v>0</v>
      </c>
      <c r="Y103">
        <f>IF(実施計画様式!Y103="",0,1)</f>
        <v>0</v>
      </c>
      <c r="Z103">
        <f>IF(実施計画様式!Z103="",0,1)</f>
        <v>0</v>
      </c>
      <c r="AA103">
        <f>IF(実施計画様式!AA103="",0,1)</f>
        <v>0</v>
      </c>
      <c r="AB103">
        <f>IF(実施計画様式!AB103="",0,IFERROR(VLOOKUP(実施計画様式!AB103,―!$Q$2:$R$3,2,FALSE),"error"))</f>
        <v>0</v>
      </c>
      <c r="AC103">
        <f>IF(実施計画様式!AC103="",0,IFERROR(VLOOKUP(実施計画様式!AC103,―!$S$2:$T$3,2,FALSE),"error"))</f>
        <v>0</v>
      </c>
      <c r="AD103">
        <f>IF(実施計画様式!AD103="",0,IFERROR(VLOOKUP(実施計画様式!AD103,―!$U$2:$V$3,2,FALSE),"error"))</f>
        <v>0</v>
      </c>
      <c r="AE103">
        <f>IF(実施計画様式!AE103="",0,IFERROR(VLOOKUP(実施計画様式!AE103,―!$W$2:$X$3,2,FALSE),"error"))</f>
        <v>0</v>
      </c>
      <c r="AF103">
        <f>IF(実施計画様式!AF103="",0,IFERROR(VLOOKUP(実施計画様式!AF103,―!$AP$29:$AQ$29,2,FALSE),"error"))</f>
        <v>0</v>
      </c>
      <c r="AG103">
        <f>IF(実施計画様式!AG103="",0,IFERROR(VLOOKUP(実施計画様式!AG103,―!$Y$2:$Z$25,2,FALSE),"error"))</f>
        <v>0</v>
      </c>
      <c r="AH103">
        <f>IF(実施計画様式!AH103="",0,IFERROR(VLOOKUP(実施計画様式!AH103,―!$AA$2:$AB$4,2,FALSE),"error"))</f>
        <v>0</v>
      </c>
      <c r="AI103">
        <f>IF(実施計画様式!AI103="",0,IFERROR(VLOOKUP(実施計画様式!AI103,―!$AN$2:$AO$27,2,FALSE),"error"))</f>
        <v>0</v>
      </c>
      <c r="AJ103">
        <f>IF(実施計画様式!AJ103="",0,IFERROR(VLOOKUP(実施計画様式!AJ103,―!$AN$2:$AO$27,2,FALSE),"error"))</f>
        <v>0</v>
      </c>
      <c r="AK103">
        <f>IF(実施計画様式!AK103="",0,IFERROR(VLOOKUP(実施計画様式!AK103,―!$AN$2:$AO$27,2,FALSE),"error"))</f>
        <v>0</v>
      </c>
      <c r="AL103">
        <f>IF(実施計画様式!AL103="",0,1)</f>
        <v>0</v>
      </c>
      <c r="AM103">
        <f>IF(実施計画様式!AM103="",0,IFERROR(VLOOKUP(実施計画様式!AM103,―!$AP$10:$AQ$23,2,FALSE),"error"))</f>
        <v>0</v>
      </c>
      <c r="AN103">
        <f>IF(実施計画様式!AN103="",0,IFERROR(VLOOKUP(実施計画様式!AN103,―!$AP$39:$AQ$44,2,FALSE),"error"))</f>
        <v>0</v>
      </c>
      <c r="AO103">
        <f>IF(実施計画様式!AO103="",0,IFERROR(VLOOKUP(実施計画様式!AO103,参考資料1_対象分野リスト!$B$2:$C$46,2,FALSE),"error"))</f>
        <v>0</v>
      </c>
      <c r="AP103">
        <f>IF(実施計画様式!AP103="",0,IFERROR(VLOOKUP(実施計画様式!AP103,参考資料1_対象分野リスト!$B$2:$C$46,2,FALSE),"error"))</f>
        <v>0</v>
      </c>
      <c r="AQ103">
        <f>IF(実施計画様式!AQ103="",0,IFERROR(VLOOKUP(実施計画様式!AQ103,参考資料1_対象分野リスト!$B$2:$C$46,2,FALSE),"error"))</f>
        <v>0</v>
      </c>
      <c r="AR103">
        <f>IF(実施計画様式!AR103="",0,IFERROR(VLOOKUP(実施計画様式!AR103,参考資料1_対象分野リスト!$B$2:$C$46,2,FALSE),"error"))</f>
        <v>0</v>
      </c>
      <c r="AS103">
        <f>IF(実施計画様式!AS103="",0,IFERROR(VLOOKUP(実施計画様式!AS103,参考資料1_対象分野リスト!$E$5:$F$35,2,FALSE),"error"))</f>
        <v>0</v>
      </c>
      <c r="BB103">
        <f>IF(実施計画様式!BB103="",0,IFERROR(VLOOKUP(実施計画様式!BB103,―!$AK$2:$AL$7,2,FALSE),"error"))</f>
        <v>0</v>
      </c>
      <c r="BC103" t="str">
        <f t="shared" si="0"/>
        <v/>
      </c>
      <c r="BF103">
        <v>99</v>
      </c>
      <c r="BG103" t="str">
        <f t="shared" si="7"/>
        <v/>
      </c>
      <c r="BH103" t="str">
        <f>IF(AG103&gt;0,IF(VLOOKUP($B$62,―!$Y$2:$Z$25,2,FALSE)&lt;分岐管理シート!AG103,"予算化方法","予算化方法_未定なし"),"")</f>
        <v/>
      </c>
      <c r="BI103" t="str">
        <f t="shared" si="8"/>
        <v/>
      </c>
      <c r="BJ103" t="str">
        <f t="shared" si="9"/>
        <v/>
      </c>
      <c r="BK103" t="str">
        <f t="shared" si="10"/>
        <v/>
      </c>
      <c r="BL103" t="str">
        <f>IF(AE103&lt;2,"",―!$AP$28)</f>
        <v/>
      </c>
      <c r="BM103" t="str">
        <f t="shared" si="11"/>
        <v/>
      </c>
      <c r="BN103" t="str">
        <f t="shared" si="12"/>
        <v/>
      </c>
      <c r="BP103">
        <f t="shared" si="5"/>
        <v>0</v>
      </c>
    </row>
    <row r="104" spans="3:68">
      <c r="C104">
        <v>32</v>
      </c>
      <c r="D104" s="22">
        <f>IF(実施計画様式!D104="",0,IFERROR(VLOOKUP(実施計画様式!D104,―!A:B,2,FALSE),"error"))</f>
        <v>0</v>
      </c>
      <c r="E104">
        <f>IF(実施計画様式!E104="",0,IFERROR(VLOOKUP(実施計画様式!E104,―!$C$40:$D$47,2,FALSE),"error"))</f>
        <v>0</v>
      </c>
      <c r="F104">
        <f>IF(実施計画様式!F104="",0,IFERROR(VLOOKUP(実施計画様式!F104,―!$E$2:$F$2,2,FALSE),"error"))</f>
        <v>0</v>
      </c>
      <c r="G104">
        <f>IFERROR(VLOOKUP(実施計画様式!G104,―!$G$2:$H$2,2,FALSE),0)</f>
        <v>0</v>
      </c>
      <c r="H104">
        <f>IF(実施計画様式!H104="",0,1)</f>
        <v>0</v>
      </c>
      <c r="I104">
        <f>IF(実施計画様式!I104="",0,IFERROR(VLOOKUP(実施計画様式!I104,―!$I$2:$J$2,2,FALSE),"error"))</f>
        <v>0</v>
      </c>
      <c r="J104">
        <f>IF(実施計画様式!J104="",0,1)</f>
        <v>0</v>
      </c>
      <c r="K104">
        <f>IF(実施計画様式!K104="",0,IFERROR(VLOOKUP(実施計画様式!K104,―!$K$1:$L$2,2,FALSE),"error"))</f>
        <v>0</v>
      </c>
      <c r="L104">
        <f>IF(実施計画様式!L104="",0,IFERROR(VLOOKUP(実施計画様式!L104,―!$M$2:$N$2,2,FALSE),"error"))</f>
        <v>0</v>
      </c>
      <c r="M104">
        <f>IFERROR(VLOOKUP(実施計画様式!M104,―!$O$1:$P$12,2,FALSE),0)</f>
        <v>0</v>
      </c>
      <c r="N104">
        <f>IF(実施計画様式!N104="",0,IFERROR(VLOOKUP(実施計画様式!N104,―!$O$1:$P$12,2,FALSE),"error"))</f>
        <v>0</v>
      </c>
      <c r="O104">
        <f>IF(実施計画様式!O104="",0,IFERROR(VLOOKUP(実施計画様式!O104,―!$O$1:$P$12,2,FALSE),"error"))</f>
        <v>0</v>
      </c>
      <c r="P104">
        <f>IF(実施計画様式!P104="",0,IFERROR(VLOOKUP(実施計画様式!P104,―!$O$1:$P$12,2,FALSE),"error"))</f>
        <v>0</v>
      </c>
      <c r="Q104">
        <f>IF(実施計画様式!Q104="",0,1)</f>
        <v>0</v>
      </c>
      <c r="R104" t="s">
        <v>7629</v>
      </c>
      <c r="S104" t="s">
        <v>7629</v>
      </c>
      <c r="T104">
        <f>IF(実施計画様式!T104="",0,1)</f>
        <v>0</v>
      </c>
      <c r="U104">
        <f>IF(実施計画様式!U104="",0,1)</f>
        <v>0</v>
      </c>
      <c r="V104">
        <f>IF(実施計画様式!V104="",0,1)</f>
        <v>0</v>
      </c>
      <c r="W104">
        <f>IF(実施計画様式!W104="",0,1)</f>
        <v>0</v>
      </c>
      <c r="X104">
        <f>IF(実施計画様式!X104="",0,1)</f>
        <v>0</v>
      </c>
      <c r="Y104">
        <f>IF(実施計画様式!Y104="",0,1)</f>
        <v>0</v>
      </c>
      <c r="Z104">
        <f>IF(実施計画様式!Z104="",0,1)</f>
        <v>0</v>
      </c>
      <c r="AA104">
        <f>IF(実施計画様式!AA104="",0,1)</f>
        <v>0</v>
      </c>
      <c r="AB104">
        <f>IF(実施計画様式!AB104="",0,IFERROR(VLOOKUP(実施計画様式!AB104,―!$Q$2:$R$3,2,FALSE),"error"))</f>
        <v>0</v>
      </c>
      <c r="AC104">
        <f>IF(実施計画様式!AC104="",0,IFERROR(VLOOKUP(実施計画様式!AC104,―!$S$2:$T$3,2,FALSE),"error"))</f>
        <v>0</v>
      </c>
      <c r="AD104">
        <f>IF(実施計画様式!AD104="",0,IFERROR(VLOOKUP(実施計画様式!AD104,―!$U$2:$V$3,2,FALSE),"error"))</f>
        <v>0</v>
      </c>
      <c r="AE104">
        <f>IF(実施計画様式!AE104="",0,IFERROR(VLOOKUP(実施計画様式!AE104,―!$W$2:$X$3,2,FALSE),"error"))</f>
        <v>0</v>
      </c>
      <c r="AF104">
        <f>IF(実施計画様式!AF104="",0,IFERROR(VLOOKUP(実施計画様式!AF104,―!$AP$29:$AQ$29,2,FALSE),"error"))</f>
        <v>0</v>
      </c>
      <c r="AG104">
        <f>IF(実施計画様式!AG104="",0,IFERROR(VLOOKUP(実施計画様式!AG104,―!$Y$2:$Z$25,2,FALSE),"error"))</f>
        <v>0</v>
      </c>
      <c r="AH104">
        <f>IF(実施計画様式!AH104="",0,IFERROR(VLOOKUP(実施計画様式!AH104,―!$AA$2:$AB$4,2,FALSE),"error"))</f>
        <v>0</v>
      </c>
      <c r="AI104">
        <f>IF(実施計画様式!AI104="",0,IFERROR(VLOOKUP(実施計画様式!AI104,―!$AN$2:$AO$27,2,FALSE),"error"))</f>
        <v>0</v>
      </c>
      <c r="AJ104">
        <f>IF(実施計画様式!AJ104="",0,IFERROR(VLOOKUP(実施計画様式!AJ104,―!$AN$2:$AO$27,2,FALSE),"error"))</f>
        <v>0</v>
      </c>
      <c r="AK104">
        <f>IF(実施計画様式!AK104="",0,IFERROR(VLOOKUP(実施計画様式!AK104,―!$AN$2:$AO$27,2,FALSE),"error"))</f>
        <v>0</v>
      </c>
      <c r="AL104">
        <f>IF(実施計画様式!AL104="",0,1)</f>
        <v>0</v>
      </c>
      <c r="AM104">
        <f>IF(実施計画様式!AM104="",0,IFERROR(VLOOKUP(実施計画様式!AM104,―!$AP$10:$AQ$23,2,FALSE),"error"))</f>
        <v>0</v>
      </c>
      <c r="AN104">
        <f>IF(実施計画様式!AN104="",0,IFERROR(VLOOKUP(実施計画様式!AN104,―!$AP$39:$AQ$44,2,FALSE),"error"))</f>
        <v>0</v>
      </c>
      <c r="AO104">
        <f>IF(実施計画様式!AO104="",0,IFERROR(VLOOKUP(実施計画様式!AO104,参考資料1_対象分野リスト!$B$2:$C$46,2,FALSE),"error"))</f>
        <v>0</v>
      </c>
      <c r="AP104">
        <f>IF(実施計画様式!AP104="",0,IFERROR(VLOOKUP(実施計画様式!AP104,参考資料1_対象分野リスト!$B$2:$C$46,2,FALSE),"error"))</f>
        <v>0</v>
      </c>
      <c r="AQ104">
        <f>IF(実施計画様式!AQ104="",0,IFERROR(VLOOKUP(実施計画様式!AQ104,参考資料1_対象分野リスト!$B$2:$C$46,2,FALSE),"error"))</f>
        <v>0</v>
      </c>
      <c r="AR104">
        <f>IF(実施計画様式!AR104="",0,IFERROR(VLOOKUP(実施計画様式!AR104,参考資料1_対象分野リスト!$B$2:$C$46,2,FALSE),"error"))</f>
        <v>0</v>
      </c>
      <c r="AS104">
        <f>IF(実施計画様式!AS104="",0,IFERROR(VLOOKUP(実施計画様式!AS104,参考資料1_対象分野リスト!$E$5:$F$35,2,FALSE),"error"))</f>
        <v>0</v>
      </c>
      <c r="BB104">
        <f>IF(実施計画様式!BB104="",0,IFERROR(VLOOKUP(実施計画様式!BB104,―!$AK$2:$AL$7,2,FALSE),"error"))</f>
        <v>0</v>
      </c>
      <c r="BC104" t="str">
        <f t="shared" si="0"/>
        <v/>
      </c>
      <c r="BF104">
        <v>99</v>
      </c>
      <c r="BG104" t="str">
        <f t="shared" si="7"/>
        <v/>
      </c>
      <c r="BH104" t="str">
        <f>IF(AG104&gt;0,IF(VLOOKUP($B$62,―!$Y$2:$Z$25,2,FALSE)&lt;分岐管理シート!AG104,"予算化方法","予算化方法_未定なし"),"")</f>
        <v/>
      </c>
      <c r="BI104" t="str">
        <f t="shared" si="8"/>
        <v/>
      </c>
      <c r="BJ104" t="str">
        <f t="shared" si="9"/>
        <v/>
      </c>
      <c r="BK104" t="str">
        <f t="shared" si="10"/>
        <v/>
      </c>
      <c r="BL104" t="str">
        <f>IF(AE104&lt;2,"",―!$AP$28)</f>
        <v/>
      </c>
      <c r="BM104" t="str">
        <f t="shared" si="11"/>
        <v/>
      </c>
      <c r="BN104" t="str">
        <f t="shared" si="12"/>
        <v/>
      </c>
      <c r="BP104">
        <f t="shared" si="5"/>
        <v>0</v>
      </c>
    </row>
    <row r="105" spans="3:68">
      <c r="C105">
        <v>33</v>
      </c>
      <c r="D105" s="22">
        <f>IF(実施計画様式!D105="",0,IFERROR(VLOOKUP(実施計画様式!D105,―!A:B,2,FALSE),"error"))</f>
        <v>0</v>
      </c>
      <c r="E105">
        <f>IF(実施計画様式!E105="",0,IFERROR(VLOOKUP(実施計画様式!E105,―!$C$40:$D$47,2,FALSE),"error"))</f>
        <v>0</v>
      </c>
      <c r="F105">
        <f>IF(実施計画様式!F105="",0,IFERROR(VLOOKUP(実施計画様式!F105,―!$E$2:$F$2,2,FALSE),"error"))</f>
        <v>0</v>
      </c>
      <c r="G105">
        <f>IFERROR(VLOOKUP(実施計画様式!G105,―!$G$2:$H$2,2,FALSE),0)</f>
        <v>0</v>
      </c>
      <c r="H105">
        <f>IF(実施計画様式!H105="",0,1)</f>
        <v>0</v>
      </c>
      <c r="I105">
        <f>IF(実施計画様式!I105="",0,IFERROR(VLOOKUP(実施計画様式!I105,―!$I$2:$J$2,2,FALSE),"error"))</f>
        <v>0</v>
      </c>
      <c r="J105">
        <f>IF(実施計画様式!J105="",0,1)</f>
        <v>0</v>
      </c>
      <c r="K105">
        <f>IF(実施計画様式!K105="",0,IFERROR(VLOOKUP(実施計画様式!K105,―!$K$1:$L$2,2,FALSE),"error"))</f>
        <v>0</v>
      </c>
      <c r="L105">
        <f>IF(実施計画様式!L105="",0,IFERROR(VLOOKUP(実施計画様式!L105,―!$M$2:$N$2,2,FALSE),"error"))</f>
        <v>0</v>
      </c>
      <c r="M105">
        <f>IFERROR(VLOOKUP(実施計画様式!M105,―!$O$1:$P$12,2,FALSE),0)</f>
        <v>0</v>
      </c>
      <c r="N105">
        <f>IF(実施計画様式!N105="",0,IFERROR(VLOOKUP(実施計画様式!N105,―!$O$1:$P$12,2,FALSE),"error"))</f>
        <v>0</v>
      </c>
      <c r="O105">
        <f>IF(実施計画様式!O105="",0,IFERROR(VLOOKUP(実施計画様式!O105,―!$O$1:$P$12,2,FALSE),"error"))</f>
        <v>0</v>
      </c>
      <c r="P105">
        <f>IF(実施計画様式!P105="",0,IFERROR(VLOOKUP(実施計画様式!P105,―!$O$1:$P$12,2,FALSE),"error"))</f>
        <v>0</v>
      </c>
      <c r="Q105">
        <f>IF(実施計画様式!Q105="",0,1)</f>
        <v>0</v>
      </c>
      <c r="R105" t="s">
        <v>7629</v>
      </c>
      <c r="S105" t="s">
        <v>7629</v>
      </c>
      <c r="T105">
        <f>IF(実施計画様式!T105="",0,1)</f>
        <v>0</v>
      </c>
      <c r="U105">
        <f>IF(実施計画様式!U105="",0,1)</f>
        <v>0</v>
      </c>
      <c r="V105">
        <f>IF(実施計画様式!V105="",0,1)</f>
        <v>0</v>
      </c>
      <c r="W105">
        <f>IF(実施計画様式!W105="",0,1)</f>
        <v>0</v>
      </c>
      <c r="X105">
        <f>IF(実施計画様式!X105="",0,1)</f>
        <v>0</v>
      </c>
      <c r="Y105">
        <f>IF(実施計画様式!Y105="",0,1)</f>
        <v>0</v>
      </c>
      <c r="Z105">
        <f>IF(実施計画様式!Z105="",0,1)</f>
        <v>0</v>
      </c>
      <c r="AA105">
        <f>IF(実施計画様式!AA105="",0,1)</f>
        <v>0</v>
      </c>
      <c r="AB105">
        <f>IF(実施計画様式!AB105="",0,IFERROR(VLOOKUP(実施計画様式!AB105,―!$Q$2:$R$3,2,FALSE),"error"))</f>
        <v>0</v>
      </c>
      <c r="AC105">
        <f>IF(実施計画様式!AC105="",0,IFERROR(VLOOKUP(実施計画様式!AC105,―!$S$2:$T$3,2,FALSE),"error"))</f>
        <v>0</v>
      </c>
      <c r="AD105">
        <f>IF(実施計画様式!AD105="",0,IFERROR(VLOOKUP(実施計画様式!AD105,―!$U$2:$V$3,2,FALSE),"error"))</f>
        <v>0</v>
      </c>
      <c r="AE105">
        <f>IF(実施計画様式!AE105="",0,IFERROR(VLOOKUP(実施計画様式!AE105,―!$W$2:$X$3,2,FALSE),"error"))</f>
        <v>0</v>
      </c>
      <c r="AF105">
        <f>IF(実施計画様式!AF105="",0,IFERROR(VLOOKUP(実施計画様式!AF105,―!$AP$29:$AQ$29,2,FALSE),"error"))</f>
        <v>0</v>
      </c>
      <c r="AG105">
        <f>IF(実施計画様式!AG105="",0,IFERROR(VLOOKUP(実施計画様式!AG105,―!$Y$2:$Z$25,2,FALSE),"error"))</f>
        <v>0</v>
      </c>
      <c r="AH105">
        <f>IF(実施計画様式!AH105="",0,IFERROR(VLOOKUP(実施計画様式!AH105,―!$AA$2:$AB$4,2,FALSE),"error"))</f>
        <v>0</v>
      </c>
      <c r="AI105">
        <f>IF(実施計画様式!AI105="",0,IFERROR(VLOOKUP(実施計画様式!AI105,―!$AN$2:$AO$27,2,FALSE),"error"))</f>
        <v>0</v>
      </c>
      <c r="AJ105">
        <f>IF(実施計画様式!AJ105="",0,IFERROR(VLOOKUP(実施計画様式!AJ105,―!$AN$2:$AO$27,2,FALSE),"error"))</f>
        <v>0</v>
      </c>
      <c r="AK105">
        <f>IF(実施計画様式!AK105="",0,IFERROR(VLOOKUP(実施計画様式!AK105,―!$AN$2:$AO$27,2,FALSE),"error"))</f>
        <v>0</v>
      </c>
      <c r="AL105">
        <f>IF(実施計画様式!AL105="",0,1)</f>
        <v>0</v>
      </c>
      <c r="AM105">
        <f>IF(実施計画様式!AM105="",0,IFERROR(VLOOKUP(実施計画様式!AM105,―!$AP$10:$AQ$23,2,FALSE),"error"))</f>
        <v>0</v>
      </c>
      <c r="AN105">
        <f>IF(実施計画様式!AN105="",0,IFERROR(VLOOKUP(実施計画様式!AN105,―!$AP$39:$AQ$44,2,FALSE),"error"))</f>
        <v>0</v>
      </c>
      <c r="AO105">
        <f>IF(実施計画様式!AO105="",0,IFERROR(VLOOKUP(実施計画様式!AO105,参考資料1_対象分野リスト!$B$2:$C$46,2,FALSE),"error"))</f>
        <v>0</v>
      </c>
      <c r="AP105">
        <f>IF(実施計画様式!AP105="",0,IFERROR(VLOOKUP(実施計画様式!AP105,参考資料1_対象分野リスト!$B$2:$C$46,2,FALSE),"error"))</f>
        <v>0</v>
      </c>
      <c r="AQ105">
        <f>IF(実施計画様式!AQ105="",0,IFERROR(VLOOKUP(実施計画様式!AQ105,参考資料1_対象分野リスト!$B$2:$C$46,2,FALSE),"error"))</f>
        <v>0</v>
      </c>
      <c r="AR105">
        <f>IF(実施計画様式!AR105="",0,IFERROR(VLOOKUP(実施計画様式!AR105,参考資料1_対象分野リスト!$B$2:$C$46,2,FALSE),"error"))</f>
        <v>0</v>
      </c>
      <c r="AS105">
        <f>IF(実施計画様式!AS105="",0,IFERROR(VLOOKUP(実施計画様式!AS105,参考資料1_対象分野リスト!$E$5:$F$35,2,FALSE),"error"))</f>
        <v>0</v>
      </c>
      <c r="BB105">
        <f>IF(実施計画様式!BB105="",0,IFERROR(VLOOKUP(実施計画様式!BB105,―!$AK$2:$AL$7,2,FALSE),"error"))</f>
        <v>0</v>
      </c>
      <c r="BC105" t="str">
        <f t="shared" si="0"/>
        <v/>
      </c>
      <c r="BF105">
        <v>99</v>
      </c>
      <c r="BG105" t="str">
        <f t="shared" si="7"/>
        <v/>
      </c>
      <c r="BH105" t="str">
        <f>IF(AG105&gt;0,IF(VLOOKUP($B$62,―!$Y$2:$Z$25,2,FALSE)&lt;分岐管理シート!AG105,"予算化方法","予算化方法_未定なし"),"")</f>
        <v/>
      </c>
      <c r="BI105" t="str">
        <f t="shared" si="8"/>
        <v/>
      </c>
      <c r="BJ105" t="str">
        <f t="shared" si="9"/>
        <v/>
      </c>
      <c r="BK105" t="str">
        <f t="shared" si="10"/>
        <v/>
      </c>
      <c r="BL105" t="str">
        <f>IF(AE105&lt;2,"",―!$AP$28)</f>
        <v/>
      </c>
      <c r="BM105" t="str">
        <f t="shared" si="11"/>
        <v/>
      </c>
      <c r="BN105" t="str">
        <f t="shared" si="12"/>
        <v/>
      </c>
      <c r="BP105">
        <f t="shared" si="5"/>
        <v>0</v>
      </c>
    </row>
    <row r="106" spans="3:68">
      <c r="C106">
        <v>34</v>
      </c>
      <c r="D106" s="22">
        <f>IF(実施計画様式!D106="",0,IFERROR(VLOOKUP(実施計画様式!D106,―!A:B,2,FALSE),"error"))</f>
        <v>0</v>
      </c>
      <c r="E106">
        <f>IF(実施計画様式!E106="",0,IFERROR(VLOOKUP(実施計画様式!E106,―!$C$40:$D$47,2,FALSE),"error"))</f>
        <v>0</v>
      </c>
      <c r="F106">
        <f>IF(実施計画様式!F106="",0,IFERROR(VLOOKUP(実施計画様式!F106,―!$E$2:$F$2,2,FALSE),"error"))</f>
        <v>0</v>
      </c>
      <c r="G106">
        <f>IFERROR(VLOOKUP(実施計画様式!G106,―!$G$2:$H$2,2,FALSE),0)</f>
        <v>0</v>
      </c>
      <c r="H106">
        <f>IF(実施計画様式!H106="",0,1)</f>
        <v>0</v>
      </c>
      <c r="I106">
        <f>IF(実施計画様式!I106="",0,IFERROR(VLOOKUP(実施計画様式!I106,―!$I$2:$J$2,2,FALSE),"error"))</f>
        <v>0</v>
      </c>
      <c r="J106">
        <f>IF(実施計画様式!J106="",0,1)</f>
        <v>0</v>
      </c>
      <c r="K106">
        <f>IF(実施計画様式!K106="",0,IFERROR(VLOOKUP(実施計画様式!K106,―!$K$1:$L$2,2,FALSE),"error"))</f>
        <v>0</v>
      </c>
      <c r="L106">
        <f>IF(実施計画様式!L106="",0,IFERROR(VLOOKUP(実施計画様式!L106,―!$M$2:$N$2,2,FALSE),"error"))</f>
        <v>0</v>
      </c>
      <c r="M106">
        <f>IFERROR(VLOOKUP(実施計画様式!M106,―!$O$1:$P$12,2,FALSE),0)</f>
        <v>0</v>
      </c>
      <c r="N106">
        <f>IF(実施計画様式!N106="",0,IFERROR(VLOOKUP(実施計画様式!N106,―!$O$1:$P$12,2,FALSE),"error"))</f>
        <v>0</v>
      </c>
      <c r="O106">
        <f>IF(実施計画様式!O106="",0,IFERROR(VLOOKUP(実施計画様式!O106,―!$O$1:$P$12,2,FALSE),"error"))</f>
        <v>0</v>
      </c>
      <c r="P106">
        <f>IF(実施計画様式!P106="",0,IFERROR(VLOOKUP(実施計画様式!P106,―!$O$1:$P$12,2,FALSE),"error"))</f>
        <v>0</v>
      </c>
      <c r="Q106">
        <f>IF(実施計画様式!Q106="",0,1)</f>
        <v>0</v>
      </c>
      <c r="R106" t="s">
        <v>7629</v>
      </c>
      <c r="S106" t="s">
        <v>7629</v>
      </c>
      <c r="T106">
        <f>IF(実施計画様式!T106="",0,1)</f>
        <v>0</v>
      </c>
      <c r="U106">
        <f>IF(実施計画様式!U106="",0,1)</f>
        <v>0</v>
      </c>
      <c r="V106">
        <f>IF(実施計画様式!V106="",0,1)</f>
        <v>0</v>
      </c>
      <c r="W106">
        <f>IF(実施計画様式!W106="",0,1)</f>
        <v>0</v>
      </c>
      <c r="X106">
        <f>IF(実施計画様式!X106="",0,1)</f>
        <v>0</v>
      </c>
      <c r="Y106">
        <f>IF(実施計画様式!Y106="",0,1)</f>
        <v>0</v>
      </c>
      <c r="Z106">
        <f>IF(実施計画様式!Z106="",0,1)</f>
        <v>0</v>
      </c>
      <c r="AA106">
        <f>IF(実施計画様式!AA106="",0,1)</f>
        <v>0</v>
      </c>
      <c r="AB106">
        <f>IF(実施計画様式!AB106="",0,IFERROR(VLOOKUP(実施計画様式!AB106,―!$Q$2:$R$3,2,FALSE),"error"))</f>
        <v>0</v>
      </c>
      <c r="AC106">
        <f>IF(実施計画様式!AC106="",0,IFERROR(VLOOKUP(実施計画様式!AC106,―!$S$2:$T$3,2,FALSE),"error"))</f>
        <v>0</v>
      </c>
      <c r="AD106">
        <f>IF(実施計画様式!AD106="",0,IFERROR(VLOOKUP(実施計画様式!AD106,―!$U$2:$V$3,2,FALSE),"error"))</f>
        <v>0</v>
      </c>
      <c r="AE106">
        <f>IF(実施計画様式!AE106="",0,IFERROR(VLOOKUP(実施計画様式!AE106,―!$W$2:$X$3,2,FALSE),"error"))</f>
        <v>0</v>
      </c>
      <c r="AF106">
        <f>IF(実施計画様式!AF106="",0,IFERROR(VLOOKUP(実施計画様式!AF106,―!$AP$29:$AQ$29,2,FALSE),"error"))</f>
        <v>0</v>
      </c>
      <c r="AG106">
        <f>IF(実施計画様式!AG106="",0,IFERROR(VLOOKUP(実施計画様式!AG106,―!$Y$2:$Z$25,2,FALSE),"error"))</f>
        <v>0</v>
      </c>
      <c r="AH106">
        <f>IF(実施計画様式!AH106="",0,IFERROR(VLOOKUP(実施計画様式!AH106,―!$AA$2:$AB$4,2,FALSE),"error"))</f>
        <v>0</v>
      </c>
      <c r="AI106">
        <f>IF(実施計画様式!AI106="",0,IFERROR(VLOOKUP(実施計画様式!AI106,―!$AN$2:$AO$27,2,FALSE),"error"))</f>
        <v>0</v>
      </c>
      <c r="AJ106">
        <f>IF(実施計画様式!AJ106="",0,IFERROR(VLOOKUP(実施計画様式!AJ106,―!$AN$2:$AO$27,2,FALSE),"error"))</f>
        <v>0</v>
      </c>
      <c r="AK106">
        <f>IF(実施計画様式!AK106="",0,IFERROR(VLOOKUP(実施計画様式!AK106,―!$AN$2:$AO$27,2,FALSE),"error"))</f>
        <v>0</v>
      </c>
      <c r="AL106">
        <f>IF(実施計画様式!AL106="",0,1)</f>
        <v>0</v>
      </c>
      <c r="AM106">
        <f>IF(実施計画様式!AM106="",0,IFERROR(VLOOKUP(実施計画様式!AM106,―!$AP$10:$AQ$23,2,FALSE),"error"))</f>
        <v>0</v>
      </c>
      <c r="AN106">
        <f>IF(実施計画様式!AN106="",0,IFERROR(VLOOKUP(実施計画様式!AN106,―!$AP$39:$AQ$44,2,FALSE),"error"))</f>
        <v>0</v>
      </c>
      <c r="AO106">
        <f>IF(実施計画様式!AO106="",0,IFERROR(VLOOKUP(実施計画様式!AO106,参考資料1_対象分野リスト!$B$2:$C$46,2,FALSE),"error"))</f>
        <v>0</v>
      </c>
      <c r="AP106">
        <f>IF(実施計画様式!AP106="",0,IFERROR(VLOOKUP(実施計画様式!AP106,参考資料1_対象分野リスト!$B$2:$C$46,2,FALSE),"error"))</f>
        <v>0</v>
      </c>
      <c r="AQ106">
        <f>IF(実施計画様式!AQ106="",0,IFERROR(VLOOKUP(実施計画様式!AQ106,参考資料1_対象分野リスト!$B$2:$C$46,2,FALSE),"error"))</f>
        <v>0</v>
      </c>
      <c r="AR106">
        <f>IF(実施計画様式!AR106="",0,IFERROR(VLOOKUP(実施計画様式!AR106,参考資料1_対象分野リスト!$B$2:$C$46,2,FALSE),"error"))</f>
        <v>0</v>
      </c>
      <c r="AS106">
        <f>IF(実施計画様式!AS106="",0,IFERROR(VLOOKUP(実施計画様式!AS106,参考資料1_対象分野リスト!$E$5:$F$35,2,FALSE),"error"))</f>
        <v>0</v>
      </c>
      <c r="BB106">
        <f>IF(実施計画様式!BB106="",0,IFERROR(VLOOKUP(実施計画様式!BB106,―!$AK$2:$AL$7,2,FALSE),"error"))</f>
        <v>0</v>
      </c>
      <c r="BC106" t="str">
        <f t="shared" si="0"/>
        <v/>
      </c>
      <c r="BF106">
        <v>99</v>
      </c>
      <c r="BG106" t="str">
        <f t="shared" si="7"/>
        <v/>
      </c>
      <c r="BH106" t="str">
        <f>IF(AG106&gt;0,IF(VLOOKUP($B$62,―!$Y$2:$Z$25,2,FALSE)&lt;分岐管理シート!AG106,"予算化方法","予算化方法_未定なし"),"")</f>
        <v/>
      </c>
      <c r="BI106" t="str">
        <f t="shared" si="8"/>
        <v/>
      </c>
      <c r="BJ106" t="str">
        <f t="shared" si="9"/>
        <v/>
      </c>
      <c r="BK106" t="str">
        <f t="shared" si="10"/>
        <v/>
      </c>
      <c r="BL106" t="str">
        <f>IF(AE106&lt;2,"",―!$AP$28)</f>
        <v/>
      </c>
      <c r="BM106" t="str">
        <f t="shared" si="11"/>
        <v/>
      </c>
      <c r="BN106" t="str">
        <f t="shared" si="12"/>
        <v/>
      </c>
      <c r="BP106">
        <f t="shared" si="5"/>
        <v>0</v>
      </c>
    </row>
    <row r="107" spans="3:68">
      <c r="C107">
        <v>35</v>
      </c>
      <c r="D107" s="22">
        <f>IF(実施計画様式!D107="",0,IFERROR(VLOOKUP(実施計画様式!D107,―!A:B,2,FALSE),"error"))</f>
        <v>0</v>
      </c>
      <c r="E107">
        <f>IF(実施計画様式!E107="",0,IFERROR(VLOOKUP(実施計画様式!E107,―!$C$40:$D$47,2,FALSE),"error"))</f>
        <v>0</v>
      </c>
      <c r="F107">
        <f>IF(実施計画様式!F107="",0,IFERROR(VLOOKUP(実施計画様式!F107,―!$E$2:$F$2,2,FALSE),"error"))</f>
        <v>0</v>
      </c>
      <c r="G107">
        <f>IFERROR(VLOOKUP(実施計画様式!G107,―!$G$2:$H$2,2,FALSE),0)</f>
        <v>0</v>
      </c>
      <c r="H107">
        <f>IF(実施計画様式!H107="",0,1)</f>
        <v>0</v>
      </c>
      <c r="I107">
        <f>IF(実施計画様式!I107="",0,IFERROR(VLOOKUP(実施計画様式!I107,―!$I$2:$J$2,2,FALSE),"error"))</f>
        <v>0</v>
      </c>
      <c r="J107">
        <f>IF(実施計画様式!J107="",0,1)</f>
        <v>0</v>
      </c>
      <c r="K107">
        <f>IF(実施計画様式!K107="",0,IFERROR(VLOOKUP(実施計画様式!K107,―!$K$1:$L$2,2,FALSE),"error"))</f>
        <v>0</v>
      </c>
      <c r="L107">
        <f>IF(実施計画様式!L107="",0,IFERROR(VLOOKUP(実施計画様式!L107,―!$M$2:$N$2,2,FALSE),"error"))</f>
        <v>0</v>
      </c>
      <c r="M107">
        <f>IFERROR(VLOOKUP(実施計画様式!M107,―!$O$1:$P$12,2,FALSE),0)</f>
        <v>0</v>
      </c>
      <c r="N107">
        <f>IF(実施計画様式!N107="",0,IFERROR(VLOOKUP(実施計画様式!N107,―!$O$1:$P$12,2,FALSE),"error"))</f>
        <v>0</v>
      </c>
      <c r="O107">
        <f>IF(実施計画様式!O107="",0,IFERROR(VLOOKUP(実施計画様式!O107,―!$O$1:$P$12,2,FALSE),"error"))</f>
        <v>0</v>
      </c>
      <c r="P107">
        <f>IF(実施計画様式!P107="",0,IFERROR(VLOOKUP(実施計画様式!P107,―!$O$1:$P$12,2,FALSE),"error"))</f>
        <v>0</v>
      </c>
      <c r="Q107">
        <f>IF(実施計画様式!Q107="",0,1)</f>
        <v>0</v>
      </c>
      <c r="R107" t="s">
        <v>7629</v>
      </c>
      <c r="S107" t="s">
        <v>7629</v>
      </c>
      <c r="T107">
        <f>IF(実施計画様式!T107="",0,1)</f>
        <v>0</v>
      </c>
      <c r="U107">
        <f>IF(実施計画様式!U107="",0,1)</f>
        <v>0</v>
      </c>
      <c r="V107">
        <f>IF(実施計画様式!V107="",0,1)</f>
        <v>0</v>
      </c>
      <c r="W107">
        <f>IF(実施計画様式!W107="",0,1)</f>
        <v>0</v>
      </c>
      <c r="X107">
        <f>IF(実施計画様式!X107="",0,1)</f>
        <v>0</v>
      </c>
      <c r="Y107">
        <f>IF(実施計画様式!Y107="",0,1)</f>
        <v>0</v>
      </c>
      <c r="Z107">
        <f>IF(実施計画様式!Z107="",0,1)</f>
        <v>0</v>
      </c>
      <c r="AA107">
        <f>IF(実施計画様式!AA107="",0,1)</f>
        <v>0</v>
      </c>
      <c r="AB107">
        <f>IF(実施計画様式!AB107="",0,IFERROR(VLOOKUP(実施計画様式!AB107,―!$Q$2:$R$3,2,FALSE),"error"))</f>
        <v>0</v>
      </c>
      <c r="AC107">
        <f>IF(実施計画様式!AC107="",0,IFERROR(VLOOKUP(実施計画様式!AC107,―!$S$2:$T$3,2,FALSE),"error"))</f>
        <v>0</v>
      </c>
      <c r="AD107">
        <f>IF(実施計画様式!AD107="",0,IFERROR(VLOOKUP(実施計画様式!AD107,―!$U$2:$V$3,2,FALSE),"error"))</f>
        <v>0</v>
      </c>
      <c r="AE107">
        <f>IF(実施計画様式!AE107="",0,IFERROR(VLOOKUP(実施計画様式!AE107,―!$W$2:$X$3,2,FALSE),"error"))</f>
        <v>0</v>
      </c>
      <c r="AF107">
        <f>IF(実施計画様式!AF107="",0,IFERROR(VLOOKUP(実施計画様式!AF107,―!$AP$29:$AQ$29,2,FALSE),"error"))</f>
        <v>0</v>
      </c>
      <c r="AG107">
        <f>IF(実施計画様式!AG107="",0,IFERROR(VLOOKUP(実施計画様式!AG107,―!$Y$2:$Z$25,2,FALSE),"error"))</f>
        <v>0</v>
      </c>
      <c r="AH107">
        <f>IF(実施計画様式!AH107="",0,IFERROR(VLOOKUP(実施計画様式!AH107,―!$AA$2:$AB$4,2,FALSE),"error"))</f>
        <v>0</v>
      </c>
      <c r="AI107">
        <f>IF(実施計画様式!AI107="",0,IFERROR(VLOOKUP(実施計画様式!AI107,―!$AN$2:$AO$27,2,FALSE),"error"))</f>
        <v>0</v>
      </c>
      <c r="AJ107">
        <f>IF(実施計画様式!AJ107="",0,IFERROR(VLOOKUP(実施計画様式!AJ107,―!$AN$2:$AO$27,2,FALSE),"error"))</f>
        <v>0</v>
      </c>
      <c r="AK107">
        <f>IF(実施計画様式!AK107="",0,IFERROR(VLOOKUP(実施計画様式!AK107,―!$AN$2:$AO$27,2,FALSE),"error"))</f>
        <v>0</v>
      </c>
      <c r="AL107">
        <f>IF(実施計画様式!AL107="",0,1)</f>
        <v>0</v>
      </c>
      <c r="AM107">
        <f>IF(実施計画様式!AM107="",0,IFERROR(VLOOKUP(実施計画様式!AM107,―!$AP$10:$AQ$23,2,FALSE),"error"))</f>
        <v>0</v>
      </c>
      <c r="AN107">
        <f>IF(実施計画様式!AN107="",0,IFERROR(VLOOKUP(実施計画様式!AN107,―!$AP$39:$AQ$44,2,FALSE),"error"))</f>
        <v>0</v>
      </c>
      <c r="AO107">
        <f>IF(実施計画様式!AO107="",0,IFERROR(VLOOKUP(実施計画様式!AO107,参考資料1_対象分野リスト!$B$2:$C$46,2,FALSE),"error"))</f>
        <v>0</v>
      </c>
      <c r="AP107">
        <f>IF(実施計画様式!AP107="",0,IFERROR(VLOOKUP(実施計画様式!AP107,参考資料1_対象分野リスト!$B$2:$C$46,2,FALSE),"error"))</f>
        <v>0</v>
      </c>
      <c r="AQ107">
        <f>IF(実施計画様式!AQ107="",0,IFERROR(VLOOKUP(実施計画様式!AQ107,参考資料1_対象分野リスト!$B$2:$C$46,2,FALSE),"error"))</f>
        <v>0</v>
      </c>
      <c r="AR107">
        <f>IF(実施計画様式!AR107="",0,IFERROR(VLOOKUP(実施計画様式!AR107,参考資料1_対象分野リスト!$B$2:$C$46,2,FALSE),"error"))</f>
        <v>0</v>
      </c>
      <c r="AS107">
        <f>IF(実施計画様式!AS107="",0,IFERROR(VLOOKUP(実施計画様式!AS107,参考資料1_対象分野リスト!$E$5:$F$35,2,FALSE),"error"))</f>
        <v>0</v>
      </c>
      <c r="BB107">
        <f>IF(実施計画様式!BB107="",0,IFERROR(VLOOKUP(実施計画様式!BB107,―!$AK$2:$AL$7,2,FALSE),"error"))</f>
        <v>0</v>
      </c>
      <c r="BC107" t="str">
        <f t="shared" si="0"/>
        <v/>
      </c>
      <c r="BF107">
        <v>99</v>
      </c>
      <c r="BG107" t="str">
        <f t="shared" si="7"/>
        <v/>
      </c>
      <c r="BH107" t="str">
        <f>IF(AG107&gt;0,IF(VLOOKUP($B$62,―!$Y$2:$Z$25,2,FALSE)&lt;分岐管理シート!AG107,"予算化方法","予算化方法_未定なし"),"")</f>
        <v/>
      </c>
      <c r="BI107" t="str">
        <f t="shared" si="8"/>
        <v/>
      </c>
      <c r="BJ107" t="str">
        <f t="shared" si="9"/>
        <v/>
      </c>
      <c r="BK107" t="str">
        <f t="shared" si="10"/>
        <v/>
      </c>
      <c r="BL107" t="str">
        <f>IF(AE107&lt;2,"",―!$AP$28)</f>
        <v/>
      </c>
      <c r="BM107" t="str">
        <f t="shared" si="11"/>
        <v/>
      </c>
      <c r="BN107" t="str">
        <f t="shared" si="12"/>
        <v/>
      </c>
      <c r="BP107">
        <f t="shared" si="5"/>
        <v>0</v>
      </c>
    </row>
    <row r="108" spans="3:68">
      <c r="C108">
        <v>36</v>
      </c>
      <c r="D108" s="22">
        <f>IF(実施計画様式!D108="",0,IFERROR(VLOOKUP(実施計画様式!D108,―!A:B,2,FALSE),"error"))</f>
        <v>0</v>
      </c>
      <c r="E108">
        <f>IF(実施計画様式!E108="",0,IFERROR(VLOOKUP(実施計画様式!E108,―!$C$40:$D$47,2,FALSE),"error"))</f>
        <v>0</v>
      </c>
      <c r="F108">
        <f>IF(実施計画様式!F108="",0,IFERROR(VLOOKUP(実施計画様式!F108,―!$E$2:$F$2,2,FALSE),"error"))</f>
        <v>0</v>
      </c>
      <c r="G108">
        <f>IFERROR(VLOOKUP(実施計画様式!G108,―!$G$2:$H$2,2,FALSE),0)</f>
        <v>0</v>
      </c>
      <c r="H108">
        <f>IF(実施計画様式!H108="",0,1)</f>
        <v>0</v>
      </c>
      <c r="I108">
        <f>IF(実施計画様式!I108="",0,IFERROR(VLOOKUP(実施計画様式!I108,―!$I$2:$J$2,2,FALSE),"error"))</f>
        <v>0</v>
      </c>
      <c r="J108">
        <f>IF(実施計画様式!J108="",0,1)</f>
        <v>0</v>
      </c>
      <c r="K108">
        <f>IF(実施計画様式!K108="",0,IFERROR(VLOOKUP(実施計画様式!K108,―!$K$1:$L$2,2,FALSE),"error"))</f>
        <v>0</v>
      </c>
      <c r="L108">
        <f>IF(実施計画様式!L108="",0,IFERROR(VLOOKUP(実施計画様式!L108,―!$M$2:$N$2,2,FALSE),"error"))</f>
        <v>0</v>
      </c>
      <c r="M108">
        <f>IFERROR(VLOOKUP(実施計画様式!M108,―!$O$1:$P$12,2,FALSE),0)</f>
        <v>0</v>
      </c>
      <c r="N108">
        <f>IF(実施計画様式!N108="",0,IFERROR(VLOOKUP(実施計画様式!N108,―!$O$1:$P$12,2,FALSE),"error"))</f>
        <v>0</v>
      </c>
      <c r="O108">
        <f>IF(実施計画様式!O108="",0,IFERROR(VLOOKUP(実施計画様式!O108,―!$O$1:$P$12,2,FALSE),"error"))</f>
        <v>0</v>
      </c>
      <c r="P108">
        <f>IF(実施計画様式!P108="",0,IFERROR(VLOOKUP(実施計画様式!P108,―!$O$1:$P$12,2,FALSE),"error"))</f>
        <v>0</v>
      </c>
      <c r="Q108">
        <f>IF(実施計画様式!Q108="",0,1)</f>
        <v>0</v>
      </c>
      <c r="R108" t="s">
        <v>7629</v>
      </c>
      <c r="S108" t="s">
        <v>7629</v>
      </c>
      <c r="T108">
        <f>IF(実施計画様式!T108="",0,1)</f>
        <v>0</v>
      </c>
      <c r="U108">
        <f>IF(実施計画様式!U108="",0,1)</f>
        <v>0</v>
      </c>
      <c r="V108">
        <f>IF(実施計画様式!V108="",0,1)</f>
        <v>0</v>
      </c>
      <c r="W108">
        <f>IF(実施計画様式!W108="",0,1)</f>
        <v>0</v>
      </c>
      <c r="X108">
        <f>IF(実施計画様式!X108="",0,1)</f>
        <v>0</v>
      </c>
      <c r="Y108">
        <f>IF(実施計画様式!Y108="",0,1)</f>
        <v>0</v>
      </c>
      <c r="Z108">
        <f>IF(実施計画様式!Z108="",0,1)</f>
        <v>0</v>
      </c>
      <c r="AA108">
        <f>IF(実施計画様式!AA108="",0,1)</f>
        <v>0</v>
      </c>
      <c r="AB108">
        <f>IF(実施計画様式!AB108="",0,IFERROR(VLOOKUP(実施計画様式!AB108,―!$Q$2:$R$3,2,FALSE),"error"))</f>
        <v>0</v>
      </c>
      <c r="AC108">
        <f>IF(実施計画様式!AC108="",0,IFERROR(VLOOKUP(実施計画様式!AC108,―!$S$2:$T$3,2,FALSE),"error"))</f>
        <v>0</v>
      </c>
      <c r="AD108">
        <f>IF(実施計画様式!AD108="",0,IFERROR(VLOOKUP(実施計画様式!AD108,―!$U$2:$V$3,2,FALSE),"error"))</f>
        <v>0</v>
      </c>
      <c r="AE108">
        <f>IF(実施計画様式!AE108="",0,IFERROR(VLOOKUP(実施計画様式!AE108,―!$W$2:$X$3,2,FALSE),"error"))</f>
        <v>0</v>
      </c>
      <c r="AF108">
        <f>IF(実施計画様式!AF108="",0,IFERROR(VLOOKUP(実施計画様式!AF108,―!$AP$29:$AQ$29,2,FALSE),"error"))</f>
        <v>0</v>
      </c>
      <c r="AG108">
        <f>IF(実施計画様式!AG108="",0,IFERROR(VLOOKUP(実施計画様式!AG108,―!$Y$2:$Z$25,2,FALSE),"error"))</f>
        <v>0</v>
      </c>
      <c r="AH108">
        <f>IF(実施計画様式!AH108="",0,IFERROR(VLOOKUP(実施計画様式!AH108,―!$AA$2:$AB$4,2,FALSE),"error"))</f>
        <v>0</v>
      </c>
      <c r="AI108">
        <f>IF(実施計画様式!AI108="",0,IFERROR(VLOOKUP(実施計画様式!AI108,―!$AN$2:$AO$27,2,FALSE),"error"))</f>
        <v>0</v>
      </c>
      <c r="AJ108">
        <f>IF(実施計画様式!AJ108="",0,IFERROR(VLOOKUP(実施計画様式!AJ108,―!$AN$2:$AO$27,2,FALSE),"error"))</f>
        <v>0</v>
      </c>
      <c r="AK108">
        <f>IF(実施計画様式!AK108="",0,IFERROR(VLOOKUP(実施計画様式!AK108,―!$AN$2:$AO$27,2,FALSE),"error"))</f>
        <v>0</v>
      </c>
      <c r="AL108">
        <f>IF(実施計画様式!AL108="",0,1)</f>
        <v>0</v>
      </c>
      <c r="AM108">
        <f>IF(実施計画様式!AM108="",0,IFERROR(VLOOKUP(実施計画様式!AM108,―!$AP$10:$AQ$23,2,FALSE),"error"))</f>
        <v>0</v>
      </c>
      <c r="AN108">
        <f>IF(実施計画様式!AN108="",0,IFERROR(VLOOKUP(実施計画様式!AN108,―!$AP$39:$AQ$44,2,FALSE),"error"))</f>
        <v>0</v>
      </c>
      <c r="AO108">
        <f>IF(実施計画様式!AO108="",0,IFERROR(VLOOKUP(実施計画様式!AO108,参考資料1_対象分野リスト!$B$2:$C$46,2,FALSE),"error"))</f>
        <v>0</v>
      </c>
      <c r="AP108">
        <f>IF(実施計画様式!AP108="",0,IFERROR(VLOOKUP(実施計画様式!AP108,参考資料1_対象分野リスト!$B$2:$C$46,2,FALSE),"error"))</f>
        <v>0</v>
      </c>
      <c r="AQ108">
        <f>IF(実施計画様式!AQ108="",0,IFERROR(VLOOKUP(実施計画様式!AQ108,参考資料1_対象分野リスト!$B$2:$C$46,2,FALSE),"error"))</f>
        <v>0</v>
      </c>
      <c r="AR108">
        <f>IF(実施計画様式!AR108="",0,IFERROR(VLOOKUP(実施計画様式!AR108,参考資料1_対象分野リスト!$B$2:$C$46,2,FALSE),"error"))</f>
        <v>0</v>
      </c>
      <c r="AS108">
        <f>IF(実施計画様式!AS108="",0,IFERROR(VLOOKUP(実施計画様式!AS108,参考資料1_対象分野リスト!$E$5:$F$35,2,FALSE),"error"))</f>
        <v>0</v>
      </c>
      <c r="BB108">
        <f>IF(実施計画様式!BB108="",0,IFERROR(VLOOKUP(実施計画様式!BB108,―!$AK$2:$AL$7,2,FALSE),"error"))</f>
        <v>0</v>
      </c>
      <c r="BC108" t="str">
        <f t="shared" si="0"/>
        <v/>
      </c>
      <c r="BF108">
        <v>99</v>
      </c>
      <c r="BG108" t="str">
        <f t="shared" si="7"/>
        <v/>
      </c>
      <c r="BH108" t="str">
        <f>IF(AG108&gt;0,IF(VLOOKUP($B$62,―!$Y$2:$Z$25,2,FALSE)&lt;分岐管理シート!AG108,"予算化方法","予算化方法_未定なし"),"")</f>
        <v/>
      </c>
      <c r="BI108" t="str">
        <f t="shared" si="8"/>
        <v/>
      </c>
      <c r="BJ108" t="str">
        <f t="shared" si="9"/>
        <v/>
      </c>
      <c r="BK108" t="str">
        <f t="shared" si="10"/>
        <v/>
      </c>
      <c r="BL108" t="str">
        <f>IF(AE108&lt;2,"",―!$AP$28)</f>
        <v/>
      </c>
      <c r="BM108" t="str">
        <f t="shared" si="11"/>
        <v/>
      </c>
      <c r="BN108" t="str">
        <f t="shared" si="12"/>
        <v/>
      </c>
      <c r="BP108">
        <f t="shared" si="5"/>
        <v>0</v>
      </c>
    </row>
    <row r="109" spans="3:68">
      <c r="C109">
        <v>37</v>
      </c>
      <c r="D109" s="22">
        <f>IF(実施計画様式!D109="",0,IFERROR(VLOOKUP(実施計画様式!D109,―!A:B,2,FALSE),"error"))</f>
        <v>0</v>
      </c>
      <c r="E109">
        <f>IF(実施計画様式!E109="",0,IFERROR(VLOOKUP(実施計画様式!E109,―!$C$40:$D$47,2,FALSE),"error"))</f>
        <v>0</v>
      </c>
      <c r="F109">
        <f>IF(実施計画様式!F109="",0,IFERROR(VLOOKUP(実施計画様式!F109,―!$E$2:$F$2,2,FALSE),"error"))</f>
        <v>0</v>
      </c>
      <c r="G109">
        <f>IFERROR(VLOOKUP(実施計画様式!G109,―!$G$2:$H$2,2,FALSE),0)</f>
        <v>0</v>
      </c>
      <c r="H109">
        <f>IF(実施計画様式!H109="",0,1)</f>
        <v>0</v>
      </c>
      <c r="I109">
        <f>IF(実施計画様式!I109="",0,IFERROR(VLOOKUP(実施計画様式!I109,―!$I$2:$J$2,2,FALSE),"error"))</f>
        <v>0</v>
      </c>
      <c r="J109">
        <f>IF(実施計画様式!J109="",0,1)</f>
        <v>0</v>
      </c>
      <c r="K109">
        <f>IF(実施計画様式!K109="",0,IFERROR(VLOOKUP(実施計画様式!K109,―!$K$1:$L$2,2,FALSE),"error"))</f>
        <v>0</v>
      </c>
      <c r="L109">
        <f>IF(実施計画様式!L109="",0,IFERROR(VLOOKUP(実施計画様式!L109,―!$M$2:$N$2,2,FALSE),"error"))</f>
        <v>0</v>
      </c>
      <c r="M109">
        <f>IFERROR(VLOOKUP(実施計画様式!M109,―!$O$1:$P$12,2,FALSE),0)</f>
        <v>0</v>
      </c>
      <c r="N109">
        <f>IF(実施計画様式!N109="",0,IFERROR(VLOOKUP(実施計画様式!N109,―!$O$1:$P$12,2,FALSE),"error"))</f>
        <v>0</v>
      </c>
      <c r="O109">
        <f>IF(実施計画様式!O109="",0,IFERROR(VLOOKUP(実施計画様式!O109,―!$O$1:$P$12,2,FALSE),"error"))</f>
        <v>0</v>
      </c>
      <c r="P109">
        <f>IF(実施計画様式!P109="",0,IFERROR(VLOOKUP(実施計画様式!P109,―!$O$1:$P$12,2,FALSE),"error"))</f>
        <v>0</v>
      </c>
      <c r="Q109">
        <f>IF(実施計画様式!Q109="",0,1)</f>
        <v>0</v>
      </c>
      <c r="R109" t="s">
        <v>7629</v>
      </c>
      <c r="S109" t="s">
        <v>7629</v>
      </c>
      <c r="T109">
        <f>IF(実施計画様式!T109="",0,1)</f>
        <v>0</v>
      </c>
      <c r="U109">
        <f>IF(実施計画様式!U109="",0,1)</f>
        <v>0</v>
      </c>
      <c r="V109">
        <f>IF(実施計画様式!V109="",0,1)</f>
        <v>0</v>
      </c>
      <c r="W109">
        <f>IF(実施計画様式!W109="",0,1)</f>
        <v>0</v>
      </c>
      <c r="X109">
        <f>IF(実施計画様式!X109="",0,1)</f>
        <v>0</v>
      </c>
      <c r="Y109">
        <f>IF(実施計画様式!Y109="",0,1)</f>
        <v>0</v>
      </c>
      <c r="Z109">
        <f>IF(実施計画様式!Z109="",0,1)</f>
        <v>0</v>
      </c>
      <c r="AA109">
        <f>IF(実施計画様式!AA109="",0,1)</f>
        <v>0</v>
      </c>
      <c r="AB109">
        <f>IF(実施計画様式!AB109="",0,IFERROR(VLOOKUP(実施計画様式!AB109,―!$Q$2:$R$3,2,FALSE),"error"))</f>
        <v>0</v>
      </c>
      <c r="AC109">
        <f>IF(実施計画様式!AC109="",0,IFERROR(VLOOKUP(実施計画様式!AC109,―!$S$2:$T$3,2,FALSE),"error"))</f>
        <v>0</v>
      </c>
      <c r="AD109">
        <f>IF(実施計画様式!AD109="",0,IFERROR(VLOOKUP(実施計画様式!AD109,―!$U$2:$V$3,2,FALSE),"error"))</f>
        <v>0</v>
      </c>
      <c r="AE109">
        <f>IF(実施計画様式!AE109="",0,IFERROR(VLOOKUP(実施計画様式!AE109,―!$W$2:$X$3,2,FALSE),"error"))</f>
        <v>0</v>
      </c>
      <c r="AF109">
        <f>IF(実施計画様式!AF109="",0,IFERROR(VLOOKUP(実施計画様式!AF109,―!$AP$29:$AQ$29,2,FALSE),"error"))</f>
        <v>0</v>
      </c>
      <c r="AG109">
        <f>IF(実施計画様式!AG109="",0,IFERROR(VLOOKUP(実施計画様式!AG109,―!$Y$2:$Z$25,2,FALSE),"error"))</f>
        <v>0</v>
      </c>
      <c r="AH109">
        <f>IF(実施計画様式!AH109="",0,IFERROR(VLOOKUP(実施計画様式!AH109,―!$AA$2:$AB$4,2,FALSE),"error"))</f>
        <v>0</v>
      </c>
      <c r="AI109">
        <f>IF(実施計画様式!AI109="",0,IFERROR(VLOOKUP(実施計画様式!AI109,―!$AN$2:$AO$27,2,FALSE),"error"))</f>
        <v>0</v>
      </c>
      <c r="AJ109">
        <f>IF(実施計画様式!AJ109="",0,IFERROR(VLOOKUP(実施計画様式!AJ109,―!$AN$2:$AO$27,2,FALSE),"error"))</f>
        <v>0</v>
      </c>
      <c r="AK109">
        <f>IF(実施計画様式!AK109="",0,IFERROR(VLOOKUP(実施計画様式!AK109,―!$AN$2:$AO$27,2,FALSE),"error"))</f>
        <v>0</v>
      </c>
      <c r="AL109">
        <f>IF(実施計画様式!AL109="",0,1)</f>
        <v>0</v>
      </c>
      <c r="AM109">
        <f>IF(実施計画様式!AM109="",0,IFERROR(VLOOKUP(実施計画様式!AM109,―!$AP$10:$AQ$23,2,FALSE),"error"))</f>
        <v>0</v>
      </c>
      <c r="AN109">
        <f>IF(実施計画様式!AN109="",0,IFERROR(VLOOKUP(実施計画様式!AN109,―!$AP$39:$AQ$44,2,FALSE),"error"))</f>
        <v>0</v>
      </c>
      <c r="AO109">
        <f>IF(実施計画様式!AO109="",0,IFERROR(VLOOKUP(実施計画様式!AO109,参考資料1_対象分野リスト!$B$2:$C$46,2,FALSE),"error"))</f>
        <v>0</v>
      </c>
      <c r="AP109">
        <f>IF(実施計画様式!AP109="",0,IFERROR(VLOOKUP(実施計画様式!AP109,参考資料1_対象分野リスト!$B$2:$C$46,2,FALSE),"error"))</f>
        <v>0</v>
      </c>
      <c r="AQ109">
        <f>IF(実施計画様式!AQ109="",0,IFERROR(VLOOKUP(実施計画様式!AQ109,参考資料1_対象分野リスト!$B$2:$C$46,2,FALSE),"error"))</f>
        <v>0</v>
      </c>
      <c r="AR109">
        <f>IF(実施計画様式!AR109="",0,IFERROR(VLOOKUP(実施計画様式!AR109,参考資料1_対象分野リスト!$B$2:$C$46,2,FALSE),"error"))</f>
        <v>0</v>
      </c>
      <c r="AS109">
        <f>IF(実施計画様式!AS109="",0,IFERROR(VLOOKUP(実施計画様式!AS109,参考資料1_対象分野リスト!$E$5:$F$35,2,FALSE),"error"))</f>
        <v>0</v>
      </c>
      <c r="BB109">
        <f>IF(実施計画様式!BB109="",0,IFERROR(VLOOKUP(実施計画様式!BB109,―!$AK$2:$AL$7,2,FALSE),"error"))</f>
        <v>0</v>
      </c>
      <c r="BC109" t="str">
        <f t="shared" si="0"/>
        <v/>
      </c>
      <c r="BF109">
        <v>99</v>
      </c>
      <c r="BG109" t="str">
        <f t="shared" si="7"/>
        <v/>
      </c>
      <c r="BH109" t="str">
        <f>IF(AG109&gt;0,IF(VLOOKUP($B$62,―!$Y$2:$Z$25,2,FALSE)&lt;分岐管理シート!AG109,"予算化方法","予算化方法_未定なし"),"")</f>
        <v/>
      </c>
      <c r="BI109" t="str">
        <f t="shared" si="8"/>
        <v/>
      </c>
      <c r="BJ109" t="str">
        <f t="shared" si="9"/>
        <v/>
      </c>
      <c r="BK109" t="str">
        <f t="shared" si="10"/>
        <v/>
      </c>
      <c r="BL109" t="str">
        <f>IF(AE109&lt;2,"",―!$AP$28)</f>
        <v/>
      </c>
      <c r="BM109" t="str">
        <f t="shared" si="11"/>
        <v/>
      </c>
      <c r="BN109" t="str">
        <f t="shared" si="12"/>
        <v/>
      </c>
      <c r="BP109">
        <f t="shared" si="5"/>
        <v>0</v>
      </c>
    </row>
    <row r="110" spans="3:68">
      <c r="C110">
        <v>38</v>
      </c>
      <c r="D110" s="22">
        <f>IF(実施計画様式!D110="",0,IFERROR(VLOOKUP(実施計画様式!D110,―!A:B,2,FALSE),"error"))</f>
        <v>0</v>
      </c>
      <c r="E110">
        <f>IF(実施計画様式!E110="",0,IFERROR(VLOOKUP(実施計画様式!E110,―!$C$40:$D$47,2,FALSE),"error"))</f>
        <v>0</v>
      </c>
      <c r="F110">
        <f>IF(実施計画様式!F110="",0,IFERROR(VLOOKUP(実施計画様式!F110,―!$E$2:$F$2,2,FALSE),"error"))</f>
        <v>0</v>
      </c>
      <c r="G110">
        <f>IFERROR(VLOOKUP(実施計画様式!G110,―!$G$2:$H$2,2,FALSE),0)</f>
        <v>0</v>
      </c>
      <c r="H110">
        <f>IF(実施計画様式!H110="",0,1)</f>
        <v>0</v>
      </c>
      <c r="I110">
        <f>IF(実施計画様式!I110="",0,IFERROR(VLOOKUP(実施計画様式!I110,―!$I$2:$J$2,2,FALSE),"error"))</f>
        <v>0</v>
      </c>
      <c r="J110">
        <f>IF(実施計画様式!J110="",0,1)</f>
        <v>0</v>
      </c>
      <c r="K110">
        <f>IF(実施計画様式!K110="",0,IFERROR(VLOOKUP(実施計画様式!K110,―!$K$1:$L$2,2,FALSE),"error"))</f>
        <v>0</v>
      </c>
      <c r="L110">
        <f>IF(実施計画様式!L110="",0,IFERROR(VLOOKUP(実施計画様式!L110,―!$M$2:$N$2,2,FALSE),"error"))</f>
        <v>0</v>
      </c>
      <c r="M110">
        <f>IFERROR(VLOOKUP(実施計画様式!M110,―!$O$1:$P$12,2,FALSE),0)</f>
        <v>0</v>
      </c>
      <c r="N110">
        <f>IF(実施計画様式!N110="",0,IFERROR(VLOOKUP(実施計画様式!N110,―!$O$1:$P$12,2,FALSE),"error"))</f>
        <v>0</v>
      </c>
      <c r="O110">
        <f>IF(実施計画様式!O110="",0,IFERROR(VLOOKUP(実施計画様式!O110,―!$O$1:$P$12,2,FALSE),"error"))</f>
        <v>0</v>
      </c>
      <c r="P110">
        <f>IF(実施計画様式!P110="",0,IFERROR(VLOOKUP(実施計画様式!P110,―!$O$1:$P$12,2,FALSE),"error"))</f>
        <v>0</v>
      </c>
      <c r="Q110">
        <f>IF(実施計画様式!Q110="",0,1)</f>
        <v>0</v>
      </c>
      <c r="R110" t="s">
        <v>7629</v>
      </c>
      <c r="S110" t="s">
        <v>7629</v>
      </c>
      <c r="T110">
        <f>IF(実施計画様式!T110="",0,1)</f>
        <v>0</v>
      </c>
      <c r="U110">
        <f>IF(実施計画様式!U110="",0,1)</f>
        <v>0</v>
      </c>
      <c r="V110">
        <f>IF(実施計画様式!V110="",0,1)</f>
        <v>0</v>
      </c>
      <c r="W110">
        <f>IF(実施計画様式!W110="",0,1)</f>
        <v>0</v>
      </c>
      <c r="X110">
        <f>IF(実施計画様式!X110="",0,1)</f>
        <v>0</v>
      </c>
      <c r="Y110">
        <f>IF(実施計画様式!Y110="",0,1)</f>
        <v>0</v>
      </c>
      <c r="Z110">
        <f>IF(実施計画様式!Z110="",0,1)</f>
        <v>0</v>
      </c>
      <c r="AA110">
        <f>IF(実施計画様式!AA110="",0,1)</f>
        <v>0</v>
      </c>
      <c r="AB110">
        <f>IF(実施計画様式!AB110="",0,IFERROR(VLOOKUP(実施計画様式!AB110,―!$Q$2:$R$3,2,FALSE),"error"))</f>
        <v>0</v>
      </c>
      <c r="AC110">
        <f>IF(実施計画様式!AC110="",0,IFERROR(VLOOKUP(実施計画様式!AC110,―!$S$2:$T$3,2,FALSE),"error"))</f>
        <v>0</v>
      </c>
      <c r="AD110">
        <f>IF(実施計画様式!AD110="",0,IFERROR(VLOOKUP(実施計画様式!AD110,―!$U$2:$V$3,2,FALSE),"error"))</f>
        <v>0</v>
      </c>
      <c r="AE110">
        <f>IF(実施計画様式!AE110="",0,IFERROR(VLOOKUP(実施計画様式!AE110,―!$W$2:$X$3,2,FALSE),"error"))</f>
        <v>0</v>
      </c>
      <c r="AF110">
        <f>IF(実施計画様式!AF110="",0,IFERROR(VLOOKUP(実施計画様式!AF110,―!$AP$29:$AQ$29,2,FALSE),"error"))</f>
        <v>0</v>
      </c>
      <c r="AG110">
        <f>IF(実施計画様式!AG110="",0,IFERROR(VLOOKUP(実施計画様式!AG110,―!$Y$2:$Z$25,2,FALSE),"error"))</f>
        <v>0</v>
      </c>
      <c r="AH110">
        <f>IF(実施計画様式!AH110="",0,IFERROR(VLOOKUP(実施計画様式!AH110,―!$AA$2:$AB$4,2,FALSE),"error"))</f>
        <v>0</v>
      </c>
      <c r="AI110">
        <f>IF(実施計画様式!AI110="",0,IFERROR(VLOOKUP(実施計画様式!AI110,―!$AN$2:$AO$27,2,FALSE),"error"))</f>
        <v>0</v>
      </c>
      <c r="AJ110">
        <f>IF(実施計画様式!AJ110="",0,IFERROR(VLOOKUP(実施計画様式!AJ110,―!$AN$2:$AO$27,2,FALSE),"error"))</f>
        <v>0</v>
      </c>
      <c r="AK110">
        <f>IF(実施計画様式!AK110="",0,IFERROR(VLOOKUP(実施計画様式!AK110,―!$AN$2:$AO$27,2,FALSE),"error"))</f>
        <v>0</v>
      </c>
      <c r="AL110">
        <f>IF(実施計画様式!AL110="",0,1)</f>
        <v>0</v>
      </c>
      <c r="AM110">
        <f>IF(実施計画様式!AM110="",0,IFERROR(VLOOKUP(実施計画様式!AM110,―!$AP$10:$AQ$23,2,FALSE),"error"))</f>
        <v>0</v>
      </c>
      <c r="AN110">
        <f>IF(実施計画様式!AN110="",0,IFERROR(VLOOKUP(実施計画様式!AN110,―!$AP$39:$AQ$44,2,FALSE),"error"))</f>
        <v>0</v>
      </c>
      <c r="AO110">
        <f>IF(実施計画様式!AO110="",0,IFERROR(VLOOKUP(実施計画様式!AO110,参考資料1_対象分野リスト!$B$2:$C$46,2,FALSE),"error"))</f>
        <v>0</v>
      </c>
      <c r="AP110">
        <f>IF(実施計画様式!AP110="",0,IFERROR(VLOOKUP(実施計画様式!AP110,参考資料1_対象分野リスト!$B$2:$C$46,2,FALSE),"error"))</f>
        <v>0</v>
      </c>
      <c r="AQ110">
        <f>IF(実施計画様式!AQ110="",0,IFERROR(VLOOKUP(実施計画様式!AQ110,参考資料1_対象分野リスト!$B$2:$C$46,2,FALSE),"error"))</f>
        <v>0</v>
      </c>
      <c r="AR110">
        <f>IF(実施計画様式!AR110="",0,IFERROR(VLOOKUP(実施計画様式!AR110,参考資料1_対象分野リスト!$B$2:$C$46,2,FALSE),"error"))</f>
        <v>0</v>
      </c>
      <c r="AS110">
        <f>IF(実施計画様式!AS110="",0,IFERROR(VLOOKUP(実施計画様式!AS110,参考資料1_対象分野リスト!$E$5:$F$35,2,FALSE),"error"))</f>
        <v>0</v>
      </c>
      <c r="BB110">
        <f>IF(実施計画様式!BB110="",0,IFERROR(VLOOKUP(実施計画様式!BB110,―!$AK$2:$AL$7,2,FALSE),"error"))</f>
        <v>0</v>
      </c>
      <c r="BC110" t="str">
        <f t="shared" si="0"/>
        <v/>
      </c>
      <c r="BF110">
        <v>99</v>
      </c>
      <c r="BG110" t="str">
        <f t="shared" si="7"/>
        <v/>
      </c>
      <c r="BH110" t="str">
        <f>IF(AG110&gt;0,IF(VLOOKUP($B$62,―!$Y$2:$Z$25,2,FALSE)&lt;分岐管理シート!AG110,"予算化方法","予算化方法_未定なし"),"")</f>
        <v/>
      </c>
      <c r="BI110" t="str">
        <f t="shared" si="8"/>
        <v/>
      </c>
      <c r="BJ110" t="str">
        <f t="shared" si="9"/>
        <v/>
      </c>
      <c r="BK110" t="str">
        <f t="shared" si="10"/>
        <v/>
      </c>
      <c r="BL110" t="str">
        <f>IF(AE110&lt;2,"",―!$AP$28)</f>
        <v/>
      </c>
      <c r="BM110" t="str">
        <f t="shared" si="11"/>
        <v/>
      </c>
      <c r="BN110" t="str">
        <f t="shared" si="12"/>
        <v/>
      </c>
      <c r="BP110">
        <f t="shared" si="5"/>
        <v>0</v>
      </c>
    </row>
    <row r="111" spans="3:68">
      <c r="C111">
        <v>39</v>
      </c>
      <c r="D111" s="22">
        <f>IF(実施計画様式!D111="",0,IFERROR(VLOOKUP(実施計画様式!D111,―!A:B,2,FALSE),"error"))</f>
        <v>0</v>
      </c>
      <c r="E111">
        <f>IF(実施計画様式!E111="",0,IFERROR(VLOOKUP(実施計画様式!E111,―!$C$40:$D$47,2,FALSE),"error"))</f>
        <v>0</v>
      </c>
      <c r="F111">
        <f>IF(実施計画様式!F111="",0,IFERROR(VLOOKUP(実施計画様式!F111,―!$E$2:$F$2,2,FALSE),"error"))</f>
        <v>0</v>
      </c>
      <c r="G111">
        <f>IFERROR(VLOOKUP(実施計画様式!G111,―!$G$2:$H$2,2,FALSE),0)</f>
        <v>0</v>
      </c>
      <c r="H111">
        <f>IF(実施計画様式!H111="",0,1)</f>
        <v>0</v>
      </c>
      <c r="I111">
        <f>IF(実施計画様式!I111="",0,IFERROR(VLOOKUP(実施計画様式!I111,―!$I$2:$J$2,2,FALSE),"error"))</f>
        <v>0</v>
      </c>
      <c r="J111">
        <f>IF(実施計画様式!J111="",0,1)</f>
        <v>0</v>
      </c>
      <c r="K111">
        <f>IF(実施計画様式!K111="",0,IFERROR(VLOOKUP(実施計画様式!K111,―!$K$1:$L$2,2,FALSE),"error"))</f>
        <v>0</v>
      </c>
      <c r="L111">
        <f>IF(実施計画様式!L111="",0,IFERROR(VLOOKUP(実施計画様式!L111,―!$M$2:$N$2,2,FALSE),"error"))</f>
        <v>0</v>
      </c>
      <c r="M111">
        <f>IFERROR(VLOOKUP(実施計画様式!M111,―!$O$1:$P$12,2,FALSE),0)</f>
        <v>0</v>
      </c>
      <c r="N111">
        <f>IF(実施計画様式!N111="",0,IFERROR(VLOOKUP(実施計画様式!N111,―!$O$1:$P$12,2,FALSE),"error"))</f>
        <v>0</v>
      </c>
      <c r="O111">
        <f>IF(実施計画様式!O111="",0,IFERROR(VLOOKUP(実施計画様式!O111,―!$O$1:$P$12,2,FALSE),"error"))</f>
        <v>0</v>
      </c>
      <c r="P111">
        <f>IF(実施計画様式!P111="",0,IFERROR(VLOOKUP(実施計画様式!P111,―!$O$1:$P$12,2,FALSE),"error"))</f>
        <v>0</v>
      </c>
      <c r="Q111">
        <f>IF(実施計画様式!Q111="",0,1)</f>
        <v>0</v>
      </c>
      <c r="R111" t="s">
        <v>7629</v>
      </c>
      <c r="S111" t="s">
        <v>7629</v>
      </c>
      <c r="T111">
        <f>IF(実施計画様式!T111="",0,1)</f>
        <v>0</v>
      </c>
      <c r="U111">
        <f>IF(実施計画様式!U111="",0,1)</f>
        <v>0</v>
      </c>
      <c r="V111">
        <f>IF(実施計画様式!V111="",0,1)</f>
        <v>0</v>
      </c>
      <c r="W111">
        <f>IF(実施計画様式!W111="",0,1)</f>
        <v>0</v>
      </c>
      <c r="X111">
        <f>IF(実施計画様式!X111="",0,1)</f>
        <v>0</v>
      </c>
      <c r="Y111">
        <f>IF(実施計画様式!Y111="",0,1)</f>
        <v>0</v>
      </c>
      <c r="Z111">
        <f>IF(実施計画様式!Z111="",0,1)</f>
        <v>0</v>
      </c>
      <c r="AA111">
        <f>IF(実施計画様式!AA111="",0,1)</f>
        <v>0</v>
      </c>
      <c r="AB111">
        <f>IF(実施計画様式!AB111="",0,IFERROR(VLOOKUP(実施計画様式!AB111,―!$Q$2:$R$3,2,FALSE),"error"))</f>
        <v>0</v>
      </c>
      <c r="AC111">
        <f>IF(実施計画様式!AC111="",0,IFERROR(VLOOKUP(実施計画様式!AC111,―!$S$2:$T$3,2,FALSE),"error"))</f>
        <v>0</v>
      </c>
      <c r="AD111">
        <f>IF(実施計画様式!AD111="",0,IFERROR(VLOOKUP(実施計画様式!AD111,―!$U$2:$V$3,2,FALSE),"error"))</f>
        <v>0</v>
      </c>
      <c r="AE111">
        <f>IF(実施計画様式!AE111="",0,IFERROR(VLOOKUP(実施計画様式!AE111,―!$W$2:$X$3,2,FALSE),"error"))</f>
        <v>0</v>
      </c>
      <c r="AF111">
        <f>IF(実施計画様式!AF111="",0,IFERROR(VLOOKUP(実施計画様式!AF111,―!$AP$29:$AQ$29,2,FALSE),"error"))</f>
        <v>0</v>
      </c>
      <c r="AG111">
        <f>IF(実施計画様式!AG111="",0,IFERROR(VLOOKUP(実施計画様式!AG111,―!$Y$2:$Z$25,2,FALSE),"error"))</f>
        <v>0</v>
      </c>
      <c r="AH111">
        <f>IF(実施計画様式!AH111="",0,IFERROR(VLOOKUP(実施計画様式!AH111,―!$AA$2:$AB$4,2,FALSE),"error"))</f>
        <v>0</v>
      </c>
      <c r="AI111">
        <f>IF(実施計画様式!AI111="",0,IFERROR(VLOOKUP(実施計画様式!AI111,―!$AN$2:$AO$27,2,FALSE),"error"))</f>
        <v>0</v>
      </c>
      <c r="AJ111">
        <f>IF(実施計画様式!AJ111="",0,IFERROR(VLOOKUP(実施計画様式!AJ111,―!$AN$2:$AO$27,2,FALSE),"error"))</f>
        <v>0</v>
      </c>
      <c r="AK111">
        <f>IF(実施計画様式!AK111="",0,IFERROR(VLOOKUP(実施計画様式!AK111,―!$AN$2:$AO$27,2,FALSE),"error"))</f>
        <v>0</v>
      </c>
      <c r="AL111">
        <f>IF(実施計画様式!AL111="",0,1)</f>
        <v>0</v>
      </c>
      <c r="AM111">
        <f>IF(実施計画様式!AM111="",0,IFERROR(VLOOKUP(実施計画様式!AM111,―!$AP$10:$AQ$23,2,FALSE),"error"))</f>
        <v>0</v>
      </c>
      <c r="AN111">
        <f>IF(実施計画様式!AN111="",0,IFERROR(VLOOKUP(実施計画様式!AN111,―!$AP$39:$AQ$44,2,FALSE),"error"))</f>
        <v>0</v>
      </c>
      <c r="AO111">
        <f>IF(実施計画様式!AO111="",0,IFERROR(VLOOKUP(実施計画様式!AO111,参考資料1_対象分野リスト!$B$2:$C$46,2,FALSE),"error"))</f>
        <v>0</v>
      </c>
      <c r="AP111">
        <f>IF(実施計画様式!AP111="",0,IFERROR(VLOOKUP(実施計画様式!AP111,参考資料1_対象分野リスト!$B$2:$C$46,2,FALSE),"error"))</f>
        <v>0</v>
      </c>
      <c r="AQ111">
        <f>IF(実施計画様式!AQ111="",0,IFERROR(VLOOKUP(実施計画様式!AQ111,参考資料1_対象分野リスト!$B$2:$C$46,2,FALSE),"error"))</f>
        <v>0</v>
      </c>
      <c r="AR111">
        <f>IF(実施計画様式!AR111="",0,IFERROR(VLOOKUP(実施計画様式!AR111,参考資料1_対象分野リスト!$B$2:$C$46,2,FALSE),"error"))</f>
        <v>0</v>
      </c>
      <c r="AS111">
        <f>IF(実施計画様式!AS111="",0,IFERROR(VLOOKUP(実施計画様式!AS111,参考資料1_対象分野リスト!$E$5:$F$35,2,FALSE),"error"))</f>
        <v>0</v>
      </c>
      <c r="BB111">
        <f>IF(実施計画様式!BB111="",0,IFERROR(VLOOKUP(実施計画様式!BB111,―!$AK$2:$AL$7,2,FALSE),"error"))</f>
        <v>0</v>
      </c>
      <c r="BC111" t="str">
        <f t="shared" si="0"/>
        <v/>
      </c>
      <c r="BF111">
        <v>99</v>
      </c>
      <c r="BG111" t="str">
        <f t="shared" si="7"/>
        <v/>
      </c>
      <c r="BH111" t="str">
        <f>IF(AG111&gt;0,IF(VLOOKUP($B$62,―!$Y$2:$Z$25,2,FALSE)&lt;分岐管理シート!AG111,"予算化方法","予算化方法_未定なし"),"")</f>
        <v/>
      </c>
      <c r="BI111" t="str">
        <f t="shared" si="8"/>
        <v/>
      </c>
      <c r="BJ111" t="str">
        <f t="shared" si="9"/>
        <v/>
      </c>
      <c r="BK111" t="str">
        <f t="shared" si="10"/>
        <v/>
      </c>
      <c r="BL111" t="str">
        <f>IF(AE111&lt;2,"",―!$AP$28)</f>
        <v/>
      </c>
      <c r="BM111" t="str">
        <f t="shared" si="11"/>
        <v/>
      </c>
      <c r="BN111" t="str">
        <f t="shared" si="12"/>
        <v/>
      </c>
      <c r="BP111">
        <f t="shared" si="5"/>
        <v>0</v>
      </c>
    </row>
    <row r="112" spans="3:68">
      <c r="C112">
        <v>40</v>
      </c>
      <c r="D112" s="22">
        <f>IF(実施計画様式!D112="",0,IFERROR(VLOOKUP(実施計画様式!D112,―!A:B,2,FALSE),"error"))</f>
        <v>0</v>
      </c>
      <c r="E112">
        <f>IF(実施計画様式!E112="",0,IFERROR(VLOOKUP(実施計画様式!E112,―!$C$40:$D$47,2,FALSE),"error"))</f>
        <v>0</v>
      </c>
      <c r="F112">
        <f>IF(実施計画様式!F112="",0,IFERROR(VLOOKUP(実施計画様式!F112,―!$E$2:$F$2,2,FALSE),"error"))</f>
        <v>0</v>
      </c>
      <c r="G112">
        <f>IFERROR(VLOOKUP(実施計画様式!G112,―!$G$2:$H$2,2,FALSE),0)</f>
        <v>0</v>
      </c>
      <c r="H112">
        <f>IF(実施計画様式!H112="",0,1)</f>
        <v>0</v>
      </c>
      <c r="I112">
        <f>IF(実施計画様式!I112="",0,IFERROR(VLOOKUP(実施計画様式!I112,―!$I$2:$J$2,2,FALSE),"error"))</f>
        <v>0</v>
      </c>
      <c r="J112">
        <f>IF(実施計画様式!J112="",0,1)</f>
        <v>0</v>
      </c>
      <c r="K112">
        <f>IF(実施計画様式!K112="",0,IFERROR(VLOOKUP(実施計画様式!K112,―!$K$1:$L$2,2,FALSE),"error"))</f>
        <v>0</v>
      </c>
      <c r="L112">
        <f>IF(実施計画様式!L112="",0,IFERROR(VLOOKUP(実施計画様式!L112,―!$M$2:$N$2,2,FALSE),"error"))</f>
        <v>0</v>
      </c>
      <c r="M112">
        <f>IFERROR(VLOOKUP(実施計画様式!M112,―!$O$1:$P$12,2,FALSE),0)</f>
        <v>0</v>
      </c>
      <c r="N112">
        <f>IF(実施計画様式!N112="",0,IFERROR(VLOOKUP(実施計画様式!N112,―!$O$1:$P$12,2,FALSE),"error"))</f>
        <v>0</v>
      </c>
      <c r="O112">
        <f>IF(実施計画様式!O112="",0,IFERROR(VLOOKUP(実施計画様式!O112,―!$O$1:$P$12,2,FALSE),"error"))</f>
        <v>0</v>
      </c>
      <c r="P112">
        <f>IF(実施計画様式!P112="",0,IFERROR(VLOOKUP(実施計画様式!P112,―!$O$1:$P$12,2,FALSE),"error"))</f>
        <v>0</v>
      </c>
      <c r="Q112">
        <f>IF(実施計画様式!Q112="",0,1)</f>
        <v>0</v>
      </c>
      <c r="R112" t="s">
        <v>7629</v>
      </c>
      <c r="S112" t="s">
        <v>7629</v>
      </c>
      <c r="T112">
        <f>IF(実施計画様式!T112="",0,1)</f>
        <v>0</v>
      </c>
      <c r="U112">
        <f>IF(実施計画様式!U112="",0,1)</f>
        <v>0</v>
      </c>
      <c r="V112">
        <f>IF(実施計画様式!V112="",0,1)</f>
        <v>0</v>
      </c>
      <c r="W112">
        <f>IF(実施計画様式!W112="",0,1)</f>
        <v>0</v>
      </c>
      <c r="X112">
        <f>IF(実施計画様式!X112="",0,1)</f>
        <v>0</v>
      </c>
      <c r="Y112">
        <f>IF(実施計画様式!Y112="",0,1)</f>
        <v>0</v>
      </c>
      <c r="Z112">
        <f>IF(実施計画様式!Z112="",0,1)</f>
        <v>0</v>
      </c>
      <c r="AA112">
        <f>IF(実施計画様式!AA112="",0,1)</f>
        <v>0</v>
      </c>
      <c r="AB112">
        <f>IF(実施計画様式!AB112="",0,IFERROR(VLOOKUP(実施計画様式!AB112,―!$Q$2:$R$3,2,FALSE),"error"))</f>
        <v>0</v>
      </c>
      <c r="AC112">
        <f>IF(実施計画様式!AC112="",0,IFERROR(VLOOKUP(実施計画様式!AC112,―!$S$2:$T$3,2,FALSE),"error"))</f>
        <v>0</v>
      </c>
      <c r="AD112">
        <f>IF(実施計画様式!AD112="",0,IFERROR(VLOOKUP(実施計画様式!AD112,―!$U$2:$V$3,2,FALSE),"error"))</f>
        <v>0</v>
      </c>
      <c r="AE112">
        <f>IF(実施計画様式!AE112="",0,IFERROR(VLOOKUP(実施計画様式!AE112,―!$W$2:$X$3,2,FALSE),"error"))</f>
        <v>0</v>
      </c>
      <c r="AF112">
        <f>IF(実施計画様式!AF112="",0,IFERROR(VLOOKUP(実施計画様式!AF112,―!$AP$29:$AQ$29,2,FALSE),"error"))</f>
        <v>0</v>
      </c>
      <c r="AG112">
        <f>IF(実施計画様式!AG112="",0,IFERROR(VLOOKUP(実施計画様式!AG112,―!$Y$2:$Z$25,2,FALSE),"error"))</f>
        <v>0</v>
      </c>
      <c r="AH112">
        <f>IF(実施計画様式!AH112="",0,IFERROR(VLOOKUP(実施計画様式!AH112,―!$AA$2:$AB$4,2,FALSE),"error"))</f>
        <v>0</v>
      </c>
      <c r="AI112">
        <f>IF(実施計画様式!AI112="",0,IFERROR(VLOOKUP(実施計画様式!AI112,―!$AN$2:$AO$27,2,FALSE),"error"))</f>
        <v>0</v>
      </c>
      <c r="AJ112">
        <f>IF(実施計画様式!AJ112="",0,IFERROR(VLOOKUP(実施計画様式!AJ112,―!$AN$2:$AO$27,2,FALSE),"error"))</f>
        <v>0</v>
      </c>
      <c r="AK112">
        <f>IF(実施計画様式!AK112="",0,IFERROR(VLOOKUP(実施計画様式!AK112,―!$AN$2:$AO$27,2,FALSE),"error"))</f>
        <v>0</v>
      </c>
      <c r="AL112">
        <f>IF(実施計画様式!AL112="",0,1)</f>
        <v>0</v>
      </c>
      <c r="AM112">
        <f>IF(実施計画様式!AM112="",0,IFERROR(VLOOKUP(実施計画様式!AM112,―!$AP$10:$AQ$23,2,FALSE),"error"))</f>
        <v>0</v>
      </c>
      <c r="AN112">
        <f>IF(実施計画様式!AN112="",0,IFERROR(VLOOKUP(実施計画様式!AN112,―!$AP$39:$AQ$44,2,FALSE),"error"))</f>
        <v>0</v>
      </c>
      <c r="AO112">
        <f>IF(実施計画様式!AO112="",0,IFERROR(VLOOKUP(実施計画様式!AO112,参考資料1_対象分野リスト!$B$2:$C$46,2,FALSE),"error"))</f>
        <v>0</v>
      </c>
      <c r="AP112">
        <f>IF(実施計画様式!AP112="",0,IFERROR(VLOOKUP(実施計画様式!AP112,参考資料1_対象分野リスト!$B$2:$C$46,2,FALSE),"error"))</f>
        <v>0</v>
      </c>
      <c r="AQ112">
        <f>IF(実施計画様式!AQ112="",0,IFERROR(VLOOKUP(実施計画様式!AQ112,参考資料1_対象分野リスト!$B$2:$C$46,2,FALSE),"error"))</f>
        <v>0</v>
      </c>
      <c r="AR112">
        <f>IF(実施計画様式!AR112="",0,IFERROR(VLOOKUP(実施計画様式!AR112,参考資料1_対象分野リスト!$B$2:$C$46,2,FALSE),"error"))</f>
        <v>0</v>
      </c>
      <c r="AS112">
        <f>IF(実施計画様式!AS112="",0,IFERROR(VLOOKUP(実施計画様式!AS112,参考資料1_対象分野リスト!$E$5:$F$35,2,FALSE),"error"))</f>
        <v>0</v>
      </c>
      <c r="BB112">
        <f>IF(実施計画様式!BB112="",0,IFERROR(VLOOKUP(実施計画様式!BB112,―!$AK$2:$AL$7,2,FALSE),"error"))</f>
        <v>0</v>
      </c>
      <c r="BC112" t="str">
        <f t="shared" si="0"/>
        <v/>
      </c>
      <c r="BF112">
        <v>99</v>
      </c>
      <c r="BG112" t="str">
        <f t="shared" si="7"/>
        <v/>
      </c>
      <c r="BH112" t="str">
        <f>IF(AG112&gt;0,IF(VLOOKUP($B$62,―!$Y$2:$Z$25,2,FALSE)&lt;分岐管理シート!AG112,"予算化方法","予算化方法_未定なし"),"")</f>
        <v/>
      </c>
      <c r="BI112" t="str">
        <f t="shared" si="8"/>
        <v/>
      </c>
      <c r="BJ112" t="str">
        <f t="shared" si="9"/>
        <v/>
      </c>
      <c r="BK112" t="str">
        <f t="shared" si="10"/>
        <v/>
      </c>
      <c r="BL112" t="str">
        <f>IF(AE112&lt;2,"",―!$AP$28)</f>
        <v/>
      </c>
      <c r="BM112" t="str">
        <f t="shared" si="11"/>
        <v/>
      </c>
      <c r="BN112" t="str">
        <f t="shared" si="12"/>
        <v/>
      </c>
      <c r="BP112">
        <f t="shared" si="5"/>
        <v>0</v>
      </c>
    </row>
    <row r="113" spans="3:68">
      <c r="C113">
        <v>41</v>
      </c>
      <c r="D113" s="22">
        <f>IF(実施計画様式!D113="",0,IFERROR(VLOOKUP(実施計画様式!D113,―!A:B,2,FALSE),"error"))</f>
        <v>0</v>
      </c>
      <c r="E113">
        <f>IF(実施計画様式!E113="",0,IFERROR(VLOOKUP(実施計画様式!E113,―!$C$40:$D$47,2,FALSE),"error"))</f>
        <v>0</v>
      </c>
      <c r="F113">
        <f>IF(実施計画様式!F113="",0,IFERROR(VLOOKUP(実施計画様式!F113,―!$E$2:$F$2,2,FALSE),"error"))</f>
        <v>0</v>
      </c>
      <c r="G113">
        <f>IFERROR(VLOOKUP(実施計画様式!G113,―!$G$2:$H$2,2,FALSE),0)</f>
        <v>0</v>
      </c>
      <c r="H113">
        <f>IF(実施計画様式!H113="",0,1)</f>
        <v>0</v>
      </c>
      <c r="I113">
        <f>IF(実施計画様式!I113="",0,IFERROR(VLOOKUP(実施計画様式!I113,―!$I$2:$J$2,2,FALSE),"error"))</f>
        <v>0</v>
      </c>
      <c r="J113">
        <f>IF(実施計画様式!J113="",0,1)</f>
        <v>0</v>
      </c>
      <c r="K113">
        <f>IF(実施計画様式!K113="",0,IFERROR(VLOOKUP(実施計画様式!K113,―!$K$1:$L$2,2,FALSE),"error"))</f>
        <v>0</v>
      </c>
      <c r="L113">
        <f>IF(実施計画様式!L113="",0,IFERROR(VLOOKUP(実施計画様式!L113,―!$M$2:$N$2,2,FALSE),"error"))</f>
        <v>0</v>
      </c>
      <c r="M113">
        <f>IFERROR(VLOOKUP(実施計画様式!M113,―!$O$1:$P$12,2,FALSE),0)</f>
        <v>0</v>
      </c>
      <c r="N113">
        <f>IF(実施計画様式!N113="",0,IFERROR(VLOOKUP(実施計画様式!N113,―!$O$1:$P$12,2,FALSE),"error"))</f>
        <v>0</v>
      </c>
      <c r="O113">
        <f>IF(実施計画様式!O113="",0,IFERROR(VLOOKUP(実施計画様式!O113,―!$O$1:$P$12,2,FALSE),"error"))</f>
        <v>0</v>
      </c>
      <c r="P113">
        <f>IF(実施計画様式!P113="",0,IFERROR(VLOOKUP(実施計画様式!P113,―!$O$1:$P$12,2,FALSE),"error"))</f>
        <v>0</v>
      </c>
      <c r="Q113">
        <f>IF(実施計画様式!Q113="",0,1)</f>
        <v>0</v>
      </c>
      <c r="R113" t="s">
        <v>7629</v>
      </c>
      <c r="S113" t="s">
        <v>7629</v>
      </c>
      <c r="T113">
        <f>IF(実施計画様式!T113="",0,1)</f>
        <v>0</v>
      </c>
      <c r="U113">
        <f>IF(実施計画様式!U113="",0,1)</f>
        <v>0</v>
      </c>
      <c r="V113">
        <f>IF(実施計画様式!V113="",0,1)</f>
        <v>0</v>
      </c>
      <c r="W113">
        <f>IF(実施計画様式!W113="",0,1)</f>
        <v>0</v>
      </c>
      <c r="X113">
        <f>IF(実施計画様式!X113="",0,1)</f>
        <v>0</v>
      </c>
      <c r="Y113">
        <f>IF(実施計画様式!Y113="",0,1)</f>
        <v>0</v>
      </c>
      <c r="Z113">
        <f>IF(実施計画様式!Z113="",0,1)</f>
        <v>0</v>
      </c>
      <c r="AA113">
        <f>IF(実施計画様式!AA113="",0,1)</f>
        <v>0</v>
      </c>
      <c r="AB113">
        <f>IF(実施計画様式!AB113="",0,IFERROR(VLOOKUP(実施計画様式!AB113,―!$Q$2:$R$3,2,FALSE),"error"))</f>
        <v>0</v>
      </c>
      <c r="AC113">
        <f>IF(実施計画様式!AC113="",0,IFERROR(VLOOKUP(実施計画様式!AC113,―!$S$2:$T$3,2,FALSE),"error"))</f>
        <v>0</v>
      </c>
      <c r="AD113">
        <f>IF(実施計画様式!AD113="",0,IFERROR(VLOOKUP(実施計画様式!AD113,―!$U$2:$V$3,2,FALSE),"error"))</f>
        <v>0</v>
      </c>
      <c r="AE113">
        <f>IF(実施計画様式!AE113="",0,IFERROR(VLOOKUP(実施計画様式!AE113,―!$W$2:$X$3,2,FALSE),"error"))</f>
        <v>0</v>
      </c>
      <c r="AF113">
        <f>IF(実施計画様式!AF113="",0,IFERROR(VLOOKUP(実施計画様式!AF113,―!$AP$29:$AQ$29,2,FALSE),"error"))</f>
        <v>0</v>
      </c>
      <c r="AG113">
        <f>IF(実施計画様式!AG113="",0,IFERROR(VLOOKUP(実施計画様式!AG113,―!$Y$2:$Z$25,2,FALSE),"error"))</f>
        <v>0</v>
      </c>
      <c r="AH113">
        <f>IF(実施計画様式!AH113="",0,IFERROR(VLOOKUP(実施計画様式!AH113,―!$AA$2:$AB$4,2,FALSE),"error"))</f>
        <v>0</v>
      </c>
      <c r="AI113">
        <f>IF(実施計画様式!AI113="",0,IFERROR(VLOOKUP(実施計画様式!AI113,―!$AN$2:$AO$27,2,FALSE),"error"))</f>
        <v>0</v>
      </c>
      <c r="AJ113">
        <f>IF(実施計画様式!AJ113="",0,IFERROR(VLOOKUP(実施計画様式!AJ113,―!$AN$2:$AO$27,2,FALSE),"error"))</f>
        <v>0</v>
      </c>
      <c r="AK113">
        <f>IF(実施計画様式!AK113="",0,IFERROR(VLOOKUP(実施計画様式!AK113,―!$AN$2:$AO$27,2,FALSE),"error"))</f>
        <v>0</v>
      </c>
      <c r="AL113">
        <f>IF(実施計画様式!AL113="",0,1)</f>
        <v>0</v>
      </c>
      <c r="AM113">
        <f>IF(実施計画様式!AM113="",0,IFERROR(VLOOKUP(実施計画様式!AM113,―!$AP$10:$AQ$23,2,FALSE),"error"))</f>
        <v>0</v>
      </c>
      <c r="AN113">
        <f>IF(実施計画様式!AN113="",0,IFERROR(VLOOKUP(実施計画様式!AN113,―!$AP$39:$AQ$44,2,FALSE),"error"))</f>
        <v>0</v>
      </c>
      <c r="AO113">
        <f>IF(実施計画様式!AO113="",0,IFERROR(VLOOKUP(実施計画様式!AO113,参考資料1_対象分野リスト!$B$2:$C$46,2,FALSE),"error"))</f>
        <v>0</v>
      </c>
      <c r="AP113">
        <f>IF(実施計画様式!AP113="",0,IFERROR(VLOOKUP(実施計画様式!AP113,参考資料1_対象分野リスト!$B$2:$C$46,2,FALSE),"error"))</f>
        <v>0</v>
      </c>
      <c r="AQ113">
        <f>IF(実施計画様式!AQ113="",0,IFERROR(VLOOKUP(実施計画様式!AQ113,参考資料1_対象分野リスト!$B$2:$C$46,2,FALSE),"error"))</f>
        <v>0</v>
      </c>
      <c r="AR113">
        <f>IF(実施計画様式!AR113="",0,IFERROR(VLOOKUP(実施計画様式!AR113,参考資料1_対象分野リスト!$B$2:$C$46,2,FALSE),"error"))</f>
        <v>0</v>
      </c>
      <c r="AS113">
        <f>IF(実施計画様式!AS113="",0,IFERROR(VLOOKUP(実施計画様式!AS113,参考資料1_対象分野リスト!$E$5:$F$35,2,FALSE),"error"))</f>
        <v>0</v>
      </c>
      <c r="BB113">
        <f>IF(実施計画様式!BB113="",0,IFERROR(VLOOKUP(実施計画様式!BB113,―!$AK$2:$AL$7,2,FALSE),"error"))</f>
        <v>0</v>
      </c>
      <c r="BC113" t="str">
        <f t="shared" si="0"/>
        <v/>
      </c>
      <c r="BF113">
        <v>99</v>
      </c>
      <c r="BG113" t="str">
        <f t="shared" si="7"/>
        <v/>
      </c>
      <c r="BH113" t="str">
        <f>IF(AG113&gt;0,IF(VLOOKUP($B$62,―!$Y$2:$Z$25,2,FALSE)&lt;分岐管理シート!AG113,"予算化方法","予算化方法_未定なし"),"")</f>
        <v/>
      </c>
      <c r="BI113" t="str">
        <f t="shared" si="8"/>
        <v/>
      </c>
      <c r="BJ113" t="str">
        <f t="shared" si="9"/>
        <v/>
      </c>
      <c r="BK113" t="str">
        <f t="shared" si="10"/>
        <v/>
      </c>
      <c r="BL113" t="str">
        <f>IF(AE113&lt;2,"",―!$AP$28)</f>
        <v/>
      </c>
      <c r="BM113" t="str">
        <f t="shared" si="11"/>
        <v/>
      </c>
      <c r="BN113" t="str">
        <f t="shared" si="12"/>
        <v/>
      </c>
      <c r="BP113">
        <f t="shared" si="5"/>
        <v>0</v>
      </c>
    </row>
    <row r="114" spans="3:68">
      <c r="C114">
        <v>42</v>
      </c>
      <c r="D114" s="22">
        <f>IF(実施計画様式!D114="",0,IFERROR(VLOOKUP(実施計画様式!D114,―!A:B,2,FALSE),"error"))</f>
        <v>0</v>
      </c>
      <c r="E114">
        <f>IF(実施計画様式!E114="",0,IFERROR(VLOOKUP(実施計画様式!E114,―!$C$40:$D$47,2,FALSE),"error"))</f>
        <v>0</v>
      </c>
      <c r="F114">
        <f>IF(実施計画様式!F114="",0,IFERROR(VLOOKUP(実施計画様式!F114,―!$E$2:$F$2,2,FALSE),"error"))</f>
        <v>0</v>
      </c>
      <c r="G114">
        <f>IFERROR(VLOOKUP(実施計画様式!G114,―!$G$2:$H$2,2,FALSE),0)</f>
        <v>0</v>
      </c>
      <c r="H114">
        <f>IF(実施計画様式!H114="",0,1)</f>
        <v>0</v>
      </c>
      <c r="I114">
        <f>IF(実施計画様式!I114="",0,IFERROR(VLOOKUP(実施計画様式!I114,―!$I$2:$J$2,2,FALSE),"error"))</f>
        <v>0</v>
      </c>
      <c r="J114">
        <f>IF(実施計画様式!J114="",0,1)</f>
        <v>0</v>
      </c>
      <c r="K114">
        <f>IF(実施計画様式!K114="",0,IFERROR(VLOOKUP(実施計画様式!K114,―!$K$1:$L$2,2,FALSE),"error"))</f>
        <v>0</v>
      </c>
      <c r="L114">
        <f>IF(実施計画様式!L114="",0,IFERROR(VLOOKUP(実施計画様式!L114,―!$M$2:$N$2,2,FALSE),"error"))</f>
        <v>0</v>
      </c>
      <c r="M114">
        <f>IFERROR(VLOOKUP(実施計画様式!M114,―!$O$1:$P$12,2,FALSE),0)</f>
        <v>0</v>
      </c>
      <c r="N114">
        <f>IF(実施計画様式!N114="",0,IFERROR(VLOOKUP(実施計画様式!N114,―!$O$1:$P$12,2,FALSE),"error"))</f>
        <v>0</v>
      </c>
      <c r="O114">
        <f>IF(実施計画様式!O114="",0,IFERROR(VLOOKUP(実施計画様式!O114,―!$O$1:$P$12,2,FALSE),"error"))</f>
        <v>0</v>
      </c>
      <c r="P114">
        <f>IF(実施計画様式!P114="",0,IFERROR(VLOOKUP(実施計画様式!P114,―!$O$1:$P$12,2,FALSE),"error"))</f>
        <v>0</v>
      </c>
      <c r="Q114">
        <f>IF(実施計画様式!Q114="",0,1)</f>
        <v>0</v>
      </c>
      <c r="R114" t="s">
        <v>7629</v>
      </c>
      <c r="S114" t="s">
        <v>7629</v>
      </c>
      <c r="T114">
        <f>IF(実施計画様式!T114="",0,1)</f>
        <v>0</v>
      </c>
      <c r="U114">
        <f>IF(実施計画様式!U114="",0,1)</f>
        <v>0</v>
      </c>
      <c r="V114">
        <f>IF(実施計画様式!V114="",0,1)</f>
        <v>0</v>
      </c>
      <c r="W114">
        <f>IF(実施計画様式!W114="",0,1)</f>
        <v>0</v>
      </c>
      <c r="X114">
        <f>IF(実施計画様式!X114="",0,1)</f>
        <v>0</v>
      </c>
      <c r="Y114">
        <f>IF(実施計画様式!Y114="",0,1)</f>
        <v>0</v>
      </c>
      <c r="Z114">
        <f>IF(実施計画様式!Z114="",0,1)</f>
        <v>0</v>
      </c>
      <c r="AA114">
        <f>IF(実施計画様式!AA114="",0,1)</f>
        <v>0</v>
      </c>
      <c r="AB114">
        <f>IF(実施計画様式!AB114="",0,IFERROR(VLOOKUP(実施計画様式!AB114,―!$Q$2:$R$3,2,FALSE),"error"))</f>
        <v>0</v>
      </c>
      <c r="AC114">
        <f>IF(実施計画様式!AC114="",0,IFERROR(VLOOKUP(実施計画様式!AC114,―!$S$2:$T$3,2,FALSE),"error"))</f>
        <v>0</v>
      </c>
      <c r="AD114">
        <f>IF(実施計画様式!AD114="",0,IFERROR(VLOOKUP(実施計画様式!AD114,―!$U$2:$V$3,2,FALSE),"error"))</f>
        <v>0</v>
      </c>
      <c r="AE114">
        <f>IF(実施計画様式!AE114="",0,IFERROR(VLOOKUP(実施計画様式!AE114,―!$W$2:$X$3,2,FALSE),"error"))</f>
        <v>0</v>
      </c>
      <c r="AF114">
        <f>IF(実施計画様式!AF114="",0,IFERROR(VLOOKUP(実施計画様式!AF114,―!$AP$29:$AQ$29,2,FALSE),"error"))</f>
        <v>0</v>
      </c>
      <c r="AG114">
        <f>IF(実施計画様式!AG114="",0,IFERROR(VLOOKUP(実施計画様式!AG114,―!$Y$2:$Z$25,2,FALSE),"error"))</f>
        <v>0</v>
      </c>
      <c r="AH114">
        <f>IF(実施計画様式!AH114="",0,IFERROR(VLOOKUP(実施計画様式!AH114,―!$AA$2:$AB$4,2,FALSE),"error"))</f>
        <v>0</v>
      </c>
      <c r="AI114">
        <f>IF(実施計画様式!AI114="",0,IFERROR(VLOOKUP(実施計画様式!AI114,―!$AN$2:$AO$27,2,FALSE),"error"))</f>
        <v>0</v>
      </c>
      <c r="AJ114">
        <f>IF(実施計画様式!AJ114="",0,IFERROR(VLOOKUP(実施計画様式!AJ114,―!$AN$2:$AO$27,2,FALSE),"error"))</f>
        <v>0</v>
      </c>
      <c r="AK114">
        <f>IF(実施計画様式!AK114="",0,IFERROR(VLOOKUP(実施計画様式!AK114,―!$AN$2:$AO$27,2,FALSE),"error"))</f>
        <v>0</v>
      </c>
      <c r="AL114">
        <f>IF(実施計画様式!AL114="",0,1)</f>
        <v>0</v>
      </c>
      <c r="AM114">
        <f>IF(実施計画様式!AM114="",0,IFERROR(VLOOKUP(実施計画様式!AM114,―!$AP$10:$AQ$23,2,FALSE),"error"))</f>
        <v>0</v>
      </c>
      <c r="AN114">
        <f>IF(実施計画様式!AN114="",0,IFERROR(VLOOKUP(実施計画様式!AN114,―!$AP$39:$AQ$44,2,FALSE),"error"))</f>
        <v>0</v>
      </c>
      <c r="AO114">
        <f>IF(実施計画様式!AO114="",0,IFERROR(VLOOKUP(実施計画様式!AO114,参考資料1_対象分野リスト!$B$2:$C$46,2,FALSE),"error"))</f>
        <v>0</v>
      </c>
      <c r="AP114">
        <f>IF(実施計画様式!AP114="",0,IFERROR(VLOOKUP(実施計画様式!AP114,参考資料1_対象分野リスト!$B$2:$C$46,2,FALSE),"error"))</f>
        <v>0</v>
      </c>
      <c r="AQ114">
        <f>IF(実施計画様式!AQ114="",0,IFERROR(VLOOKUP(実施計画様式!AQ114,参考資料1_対象分野リスト!$B$2:$C$46,2,FALSE),"error"))</f>
        <v>0</v>
      </c>
      <c r="AR114">
        <f>IF(実施計画様式!AR114="",0,IFERROR(VLOOKUP(実施計画様式!AR114,参考資料1_対象分野リスト!$B$2:$C$46,2,FALSE),"error"))</f>
        <v>0</v>
      </c>
      <c r="AS114">
        <f>IF(実施計画様式!AS114="",0,IFERROR(VLOOKUP(実施計画様式!AS114,参考資料1_対象分野リスト!$E$5:$F$35,2,FALSE),"error"))</f>
        <v>0</v>
      </c>
      <c r="BB114">
        <f>IF(実施計画様式!BB114="",0,IFERROR(VLOOKUP(実施計画様式!BB114,―!$AK$2:$AL$7,2,FALSE),"error"))</f>
        <v>0</v>
      </c>
      <c r="BC114" t="str">
        <f t="shared" si="0"/>
        <v/>
      </c>
      <c r="BF114">
        <v>99</v>
      </c>
      <c r="BG114" t="str">
        <f t="shared" si="7"/>
        <v/>
      </c>
      <c r="BH114" t="str">
        <f>IF(AG114&gt;0,IF(VLOOKUP($B$62,―!$Y$2:$Z$25,2,FALSE)&lt;分岐管理シート!AG114,"予算化方法","予算化方法_未定なし"),"")</f>
        <v/>
      </c>
      <c r="BI114" t="str">
        <f t="shared" si="8"/>
        <v/>
      </c>
      <c r="BJ114" t="str">
        <f t="shared" si="9"/>
        <v/>
      </c>
      <c r="BK114" t="str">
        <f t="shared" si="10"/>
        <v/>
      </c>
      <c r="BL114" t="str">
        <f>IF(AE114&lt;2,"",―!$AP$28)</f>
        <v/>
      </c>
      <c r="BM114" t="str">
        <f t="shared" si="11"/>
        <v/>
      </c>
      <c r="BN114" t="str">
        <f t="shared" si="12"/>
        <v/>
      </c>
      <c r="BP114">
        <f t="shared" si="5"/>
        <v>0</v>
      </c>
    </row>
    <row r="115" spans="3:68">
      <c r="C115">
        <v>43</v>
      </c>
      <c r="D115" s="22">
        <f>IF(実施計画様式!D115="",0,IFERROR(VLOOKUP(実施計画様式!D115,―!A:B,2,FALSE),"error"))</f>
        <v>0</v>
      </c>
      <c r="E115">
        <f>IF(実施計画様式!E115="",0,IFERROR(VLOOKUP(実施計画様式!E115,―!$C$40:$D$47,2,FALSE),"error"))</f>
        <v>0</v>
      </c>
      <c r="F115">
        <f>IF(実施計画様式!F115="",0,IFERROR(VLOOKUP(実施計画様式!F115,―!$E$2:$F$2,2,FALSE),"error"))</f>
        <v>0</v>
      </c>
      <c r="G115">
        <f>IFERROR(VLOOKUP(実施計画様式!G115,―!$G$2:$H$2,2,FALSE),0)</f>
        <v>0</v>
      </c>
      <c r="H115">
        <f>IF(実施計画様式!H115="",0,1)</f>
        <v>0</v>
      </c>
      <c r="I115">
        <f>IF(実施計画様式!I115="",0,IFERROR(VLOOKUP(実施計画様式!I115,―!$I$2:$J$2,2,FALSE),"error"))</f>
        <v>0</v>
      </c>
      <c r="J115">
        <f>IF(実施計画様式!J115="",0,1)</f>
        <v>0</v>
      </c>
      <c r="K115">
        <f>IF(実施計画様式!K115="",0,IFERROR(VLOOKUP(実施計画様式!K115,―!$K$1:$L$2,2,FALSE),"error"))</f>
        <v>0</v>
      </c>
      <c r="L115">
        <f>IF(実施計画様式!L115="",0,IFERROR(VLOOKUP(実施計画様式!L115,―!$M$2:$N$2,2,FALSE),"error"))</f>
        <v>0</v>
      </c>
      <c r="M115">
        <f>IFERROR(VLOOKUP(実施計画様式!M115,―!$O$1:$P$12,2,FALSE),0)</f>
        <v>0</v>
      </c>
      <c r="N115">
        <f>IF(実施計画様式!N115="",0,IFERROR(VLOOKUP(実施計画様式!N115,―!$O$1:$P$12,2,FALSE),"error"))</f>
        <v>0</v>
      </c>
      <c r="O115">
        <f>IF(実施計画様式!O115="",0,IFERROR(VLOOKUP(実施計画様式!O115,―!$O$1:$P$12,2,FALSE),"error"))</f>
        <v>0</v>
      </c>
      <c r="P115">
        <f>IF(実施計画様式!P115="",0,IFERROR(VLOOKUP(実施計画様式!P115,―!$O$1:$P$12,2,FALSE),"error"))</f>
        <v>0</v>
      </c>
      <c r="Q115">
        <f>IF(実施計画様式!Q115="",0,1)</f>
        <v>0</v>
      </c>
      <c r="R115" t="s">
        <v>7629</v>
      </c>
      <c r="S115" t="s">
        <v>7629</v>
      </c>
      <c r="T115">
        <f>IF(実施計画様式!T115="",0,1)</f>
        <v>0</v>
      </c>
      <c r="U115">
        <f>IF(実施計画様式!U115="",0,1)</f>
        <v>0</v>
      </c>
      <c r="V115">
        <f>IF(実施計画様式!V115="",0,1)</f>
        <v>0</v>
      </c>
      <c r="W115">
        <f>IF(実施計画様式!W115="",0,1)</f>
        <v>0</v>
      </c>
      <c r="X115">
        <f>IF(実施計画様式!X115="",0,1)</f>
        <v>0</v>
      </c>
      <c r="Y115">
        <f>IF(実施計画様式!Y115="",0,1)</f>
        <v>0</v>
      </c>
      <c r="Z115">
        <f>IF(実施計画様式!Z115="",0,1)</f>
        <v>0</v>
      </c>
      <c r="AA115">
        <f>IF(実施計画様式!AA115="",0,1)</f>
        <v>0</v>
      </c>
      <c r="AB115">
        <f>IF(実施計画様式!AB115="",0,IFERROR(VLOOKUP(実施計画様式!AB115,―!$Q$2:$R$3,2,FALSE),"error"))</f>
        <v>0</v>
      </c>
      <c r="AC115">
        <f>IF(実施計画様式!AC115="",0,IFERROR(VLOOKUP(実施計画様式!AC115,―!$S$2:$T$3,2,FALSE),"error"))</f>
        <v>0</v>
      </c>
      <c r="AD115">
        <f>IF(実施計画様式!AD115="",0,IFERROR(VLOOKUP(実施計画様式!AD115,―!$U$2:$V$3,2,FALSE),"error"))</f>
        <v>0</v>
      </c>
      <c r="AE115">
        <f>IF(実施計画様式!AE115="",0,IFERROR(VLOOKUP(実施計画様式!AE115,―!$W$2:$X$3,2,FALSE),"error"))</f>
        <v>0</v>
      </c>
      <c r="AF115">
        <f>IF(実施計画様式!AF115="",0,IFERROR(VLOOKUP(実施計画様式!AF115,―!$AP$29:$AQ$29,2,FALSE),"error"))</f>
        <v>0</v>
      </c>
      <c r="AG115">
        <f>IF(実施計画様式!AG115="",0,IFERROR(VLOOKUP(実施計画様式!AG115,―!$Y$2:$Z$25,2,FALSE),"error"))</f>
        <v>0</v>
      </c>
      <c r="AH115">
        <f>IF(実施計画様式!AH115="",0,IFERROR(VLOOKUP(実施計画様式!AH115,―!$AA$2:$AB$4,2,FALSE),"error"))</f>
        <v>0</v>
      </c>
      <c r="AI115">
        <f>IF(実施計画様式!AI115="",0,IFERROR(VLOOKUP(実施計画様式!AI115,―!$AN$2:$AO$27,2,FALSE),"error"))</f>
        <v>0</v>
      </c>
      <c r="AJ115">
        <f>IF(実施計画様式!AJ115="",0,IFERROR(VLOOKUP(実施計画様式!AJ115,―!$AN$2:$AO$27,2,FALSE),"error"))</f>
        <v>0</v>
      </c>
      <c r="AK115">
        <f>IF(実施計画様式!AK115="",0,IFERROR(VLOOKUP(実施計画様式!AK115,―!$AN$2:$AO$27,2,FALSE),"error"))</f>
        <v>0</v>
      </c>
      <c r="AL115">
        <f>IF(実施計画様式!AL115="",0,1)</f>
        <v>0</v>
      </c>
      <c r="AM115">
        <f>IF(実施計画様式!AM115="",0,IFERROR(VLOOKUP(実施計画様式!AM115,―!$AP$10:$AQ$23,2,FALSE),"error"))</f>
        <v>0</v>
      </c>
      <c r="AN115">
        <f>IF(実施計画様式!AN115="",0,IFERROR(VLOOKUP(実施計画様式!AN115,―!$AP$39:$AQ$44,2,FALSE),"error"))</f>
        <v>0</v>
      </c>
      <c r="AO115">
        <f>IF(実施計画様式!AO115="",0,IFERROR(VLOOKUP(実施計画様式!AO115,参考資料1_対象分野リスト!$B$2:$C$46,2,FALSE),"error"))</f>
        <v>0</v>
      </c>
      <c r="AP115">
        <f>IF(実施計画様式!AP115="",0,IFERROR(VLOOKUP(実施計画様式!AP115,参考資料1_対象分野リスト!$B$2:$C$46,2,FALSE),"error"))</f>
        <v>0</v>
      </c>
      <c r="AQ115">
        <f>IF(実施計画様式!AQ115="",0,IFERROR(VLOOKUP(実施計画様式!AQ115,参考資料1_対象分野リスト!$B$2:$C$46,2,FALSE),"error"))</f>
        <v>0</v>
      </c>
      <c r="AR115">
        <f>IF(実施計画様式!AR115="",0,IFERROR(VLOOKUP(実施計画様式!AR115,参考資料1_対象分野リスト!$B$2:$C$46,2,FALSE),"error"))</f>
        <v>0</v>
      </c>
      <c r="AS115">
        <f>IF(実施計画様式!AS115="",0,IFERROR(VLOOKUP(実施計画様式!AS115,参考資料1_対象分野リスト!$E$5:$F$35,2,FALSE),"error"))</f>
        <v>0</v>
      </c>
      <c r="BB115">
        <f>IF(実施計画様式!BB115="",0,IFERROR(VLOOKUP(実施計画様式!BB115,―!$AK$2:$AL$7,2,FALSE),"error"))</f>
        <v>0</v>
      </c>
      <c r="BC115" t="str">
        <f t="shared" si="0"/>
        <v/>
      </c>
      <c r="BF115">
        <v>99</v>
      </c>
      <c r="BG115" t="str">
        <f t="shared" si="7"/>
        <v/>
      </c>
      <c r="BH115" t="str">
        <f>IF(AG115&gt;0,IF(VLOOKUP($B$62,―!$Y$2:$Z$25,2,FALSE)&lt;分岐管理シート!AG115,"予算化方法","予算化方法_未定なし"),"")</f>
        <v/>
      </c>
      <c r="BI115" t="str">
        <f t="shared" si="8"/>
        <v/>
      </c>
      <c r="BJ115" t="str">
        <f t="shared" si="9"/>
        <v/>
      </c>
      <c r="BK115" t="str">
        <f t="shared" si="10"/>
        <v/>
      </c>
      <c r="BL115" t="str">
        <f>IF(AE115&lt;2,"",―!$AP$28)</f>
        <v/>
      </c>
      <c r="BM115" t="str">
        <f t="shared" si="11"/>
        <v/>
      </c>
      <c r="BN115" t="str">
        <f t="shared" si="12"/>
        <v/>
      </c>
      <c r="BP115">
        <f t="shared" si="5"/>
        <v>0</v>
      </c>
    </row>
    <row r="116" spans="3:68">
      <c r="C116">
        <v>44</v>
      </c>
      <c r="D116" s="22">
        <f>IF(実施計画様式!D116="",0,IFERROR(VLOOKUP(実施計画様式!D116,―!A:B,2,FALSE),"error"))</f>
        <v>0</v>
      </c>
      <c r="E116">
        <f>IF(実施計画様式!E116="",0,IFERROR(VLOOKUP(実施計画様式!E116,―!$C$40:$D$47,2,FALSE),"error"))</f>
        <v>0</v>
      </c>
      <c r="F116">
        <f>IF(実施計画様式!F116="",0,IFERROR(VLOOKUP(実施計画様式!F116,―!$E$2:$F$2,2,FALSE),"error"))</f>
        <v>0</v>
      </c>
      <c r="G116">
        <f>IFERROR(VLOOKUP(実施計画様式!G116,―!$G$2:$H$2,2,FALSE),0)</f>
        <v>0</v>
      </c>
      <c r="H116">
        <f>IF(実施計画様式!H116="",0,1)</f>
        <v>0</v>
      </c>
      <c r="I116">
        <f>IF(実施計画様式!I116="",0,IFERROR(VLOOKUP(実施計画様式!I116,―!$I$2:$J$2,2,FALSE),"error"))</f>
        <v>0</v>
      </c>
      <c r="J116">
        <f>IF(実施計画様式!J116="",0,1)</f>
        <v>0</v>
      </c>
      <c r="K116">
        <f>IF(実施計画様式!K116="",0,IFERROR(VLOOKUP(実施計画様式!K116,―!$K$1:$L$2,2,FALSE),"error"))</f>
        <v>0</v>
      </c>
      <c r="L116">
        <f>IF(実施計画様式!L116="",0,IFERROR(VLOOKUP(実施計画様式!L116,―!$M$2:$N$2,2,FALSE),"error"))</f>
        <v>0</v>
      </c>
      <c r="M116">
        <f>IFERROR(VLOOKUP(実施計画様式!M116,―!$O$1:$P$12,2,FALSE),0)</f>
        <v>0</v>
      </c>
      <c r="N116">
        <f>IF(実施計画様式!N116="",0,IFERROR(VLOOKUP(実施計画様式!N116,―!$O$1:$P$12,2,FALSE),"error"))</f>
        <v>0</v>
      </c>
      <c r="O116">
        <f>IF(実施計画様式!O116="",0,IFERROR(VLOOKUP(実施計画様式!O116,―!$O$1:$P$12,2,FALSE),"error"))</f>
        <v>0</v>
      </c>
      <c r="P116">
        <f>IF(実施計画様式!P116="",0,IFERROR(VLOOKUP(実施計画様式!P116,―!$O$1:$P$12,2,FALSE),"error"))</f>
        <v>0</v>
      </c>
      <c r="Q116">
        <f>IF(実施計画様式!Q116="",0,1)</f>
        <v>0</v>
      </c>
      <c r="R116" t="s">
        <v>7629</v>
      </c>
      <c r="S116" t="s">
        <v>7629</v>
      </c>
      <c r="T116">
        <f>IF(実施計画様式!T116="",0,1)</f>
        <v>0</v>
      </c>
      <c r="U116">
        <f>IF(実施計画様式!U116="",0,1)</f>
        <v>0</v>
      </c>
      <c r="V116">
        <f>IF(実施計画様式!V116="",0,1)</f>
        <v>0</v>
      </c>
      <c r="W116">
        <f>IF(実施計画様式!W116="",0,1)</f>
        <v>0</v>
      </c>
      <c r="X116">
        <f>IF(実施計画様式!X116="",0,1)</f>
        <v>0</v>
      </c>
      <c r="Y116">
        <f>IF(実施計画様式!Y116="",0,1)</f>
        <v>0</v>
      </c>
      <c r="Z116">
        <f>IF(実施計画様式!Z116="",0,1)</f>
        <v>0</v>
      </c>
      <c r="AA116">
        <f>IF(実施計画様式!AA116="",0,1)</f>
        <v>0</v>
      </c>
      <c r="AB116">
        <f>IF(実施計画様式!AB116="",0,IFERROR(VLOOKUP(実施計画様式!AB116,―!$Q$2:$R$3,2,FALSE),"error"))</f>
        <v>0</v>
      </c>
      <c r="AC116">
        <f>IF(実施計画様式!AC116="",0,IFERROR(VLOOKUP(実施計画様式!AC116,―!$S$2:$T$3,2,FALSE),"error"))</f>
        <v>0</v>
      </c>
      <c r="AD116">
        <f>IF(実施計画様式!AD116="",0,IFERROR(VLOOKUP(実施計画様式!AD116,―!$U$2:$V$3,2,FALSE),"error"))</f>
        <v>0</v>
      </c>
      <c r="AE116">
        <f>IF(実施計画様式!AE116="",0,IFERROR(VLOOKUP(実施計画様式!AE116,―!$W$2:$X$3,2,FALSE),"error"))</f>
        <v>0</v>
      </c>
      <c r="AF116">
        <f>IF(実施計画様式!AF116="",0,IFERROR(VLOOKUP(実施計画様式!AF116,―!$AP$29:$AQ$29,2,FALSE),"error"))</f>
        <v>0</v>
      </c>
      <c r="AG116">
        <f>IF(実施計画様式!AG116="",0,IFERROR(VLOOKUP(実施計画様式!AG116,―!$Y$2:$Z$25,2,FALSE),"error"))</f>
        <v>0</v>
      </c>
      <c r="AH116">
        <f>IF(実施計画様式!AH116="",0,IFERROR(VLOOKUP(実施計画様式!AH116,―!$AA$2:$AB$4,2,FALSE),"error"))</f>
        <v>0</v>
      </c>
      <c r="AI116">
        <f>IF(実施計画様式!AI116="",0,IFERROR(VLOOKUP(実施計画様式!AI116,―!$AN$2:$AO$27,2,FALSE),"error"))</f>
        <v>0</v>
      </c>
      <c r="AJ116">
        <f>IF(実施計画様式!AJ116="",0,IFERROR(VLOOKUP(実施計画様式!AJ116,―!$AN$2:$AO$27,2,FALSE),"error"))</f>
        <v>0</v>
      </c>
      <c r="AK116">
        <f>IF(実施計画様式!AK116="",0,IFERROR(VLOOKUP(実施計画様式!AK116,―!$AN$2:$AO$27,2,FALSE),"error"))</f>
        <v>0</v>
      </c>
      <c r="AL116">
        <f>IF(実施計画様式!AL116="",0,1)</f>
        <v>0</v>
      </c>
      <c r="AM116">
        <f>IF(実施計画様式!AM116="",0,IFERROR(VLOOKUP(実施計画様式!AM116,―!$AP$10:$AQ$23,2,FALSE),"error"))</f>
        <v>0</v>
      </c>
      <c r="AN116">
        <f>IF(実施計画様式!AN116="",0,IFERROR(VLOOKUP(実施計画様式!AN116,―!$AP$39:$AQ$44,2,FALSE),"error"))</f>
        <v>0</v>
      </c>
      <c r="AO116">
        <f>IF(実施計画様式!AO116="",0,IFERROR(VLOOKUP(実施計画様式!AO116,参考資料1_対象分野リスト!$B$2:$C$46,2,FALSE),"error"))</f>
        <v>0</v>
      </c>
      <c r="AP116">
        <f>IF(実施計画様式!AP116="",0,IFERROR(VLOOKUP(実施計画様式!AP116,参考資料1_対象分野リスト!$B$2:$C$46,2,FALSE),"error"))</f>
        <v>0</v>
      </c>
      <c r="AQ116">
        <f>IF(実施計画様式!AQ116="",0,IFERROR(VLOOKUP(実施計画様式!AQ116,参考資料1_対象分野リスト!$B$2:$C$46,2,FALSE),"error"))</f>
        <v>0</v>
      </c>
      <c r="AR116">
        <f>IF(実施計画様式!AR116="",0,IFERROR(VLOOKUP(実施計画様式!AR116,参考資料1_対象分野リスト!$B$2:$C$46,2,FALSE),"error"))</f>
        <v>0</v>
      </c>
      <c r="AS116">
        <f>IF(実施計画様式!AS116="",0,IFERROR(VLOOKUP(実施計画様式!AS116,参考資料1_対象分野リスト!$E$5:$F$35,2,FALSE),"error"))</f>
        <v>0</v>
      </c>
      <c r="BB116">
        <f>IF(実施計画様式!BB116="",0,IFERROR(VLOOKUP(実施計画様式!BB116,―!$AK$2:$AL$7,2,FALSE),"error"))</f>
        <v>0</v>
      </c>
      <c r="BC116" t="str">
        <f t="shared" si="0"/>
        <v/>
      </c>
      <c r="BF116">
        <v>99</v>
      </c>
      <c r="BG116" t="str">
        <f t="shared" si="7"/>
        <v/>
      </c>
      <c r="BH116" t="str">
        <f>IF(AG116&gt;0,IF(VLOOKUP($B$62,―!$Y$2:$Z$25,2,FALSE)&lt;分岐管理シート!AG116,"予算化方法","予算化方法_未定なし"),"")</f>
        <v/>
      </c>
      <c r="BI116" t="str">
        <f t="shared" si="8"/>
        <v/>
      </c>
      <c r="BJ116" t="str">
        <f t="shared" si="9"/>
        <v/>
      </c>
      <c r="BK116" t="str">
        <f t="shared" si="10"/>
        <v/>
      </c>
      <c r="BL116" t="str">
        <f>IF(AE116&lt;2,"",―!$AP$28)</f>
        <v/>
      </c>
      <c r="BM116" t="str">
        <f t="shared" si="11"/>
        <v/>
      </c>
      <c r="BN116" t="str">
        <f t="shared" si="12"/>
        <v/>
      </c>
      <c r="BP116">
        <f t="shared" si="5"/>
        <v>0</v>
      </c>
    </row>
    <row r="117" spans="3:68">
      <c r="C117">
        <v>45</v>
      </c>
      <c r="D117" s="22">
        <f>IF(実施計画様式!D117="",0,IFERROR(VLOOKUP(実施計画様式!D117,―!A:B,2,FALSE),"error"))</f>
        <v>0</v>
      </c>
      <c r="E117">
        <f>IF(実施計画様式!E117="",0,IFERROR(VLOOKUP(実施計画様式!E117,―!$C$40:$D$47,2,FALSE),"error"))</f>
        <v>0</v>
      </c>
      <c r="F117">
        <f>IF(実施計画様式!F117="",0,IFERROR(VLOOKUP(実施計画様式!F117,―!$E$2:$F$2,2,FALSE),"error"))</f>
        <v>0</v>
      </c>
      <c r="G117">
        <f>IFERROR(VLOOKUP(実施計画様式!G117,―!$G$2:$H$2,2,FALSE),0)</f>
        <v>0</v>
      </c>
      <c r="H117">
        <f>IF(実施計画様式!H117="",0,1)</f>
        <v>0</v>
      </c>
      <c r="I117">
        <f>IF(実施計画様式!I117="",0,IFERROR(VLOOKUP(実施計画様式!I117,―!$I$2:$J$2,2,FALSE),"error"))</f>
        <v>0</v>
      </c>
      <c r="J117">
        <f>IF(実施計画様式!J117="",0,1)</f>
        <v>0</v>
      </c>
      <c r="K117">
        <f>IF(実施計画様式!K117="",0,IFERROR(VLOOKUP(実施計画様式!K117,―!$K$1:$L$2,2,FALSE),"error"))</f>
        <v>0</v>
      </c>
      <c r="L117">
        <f>IF(実施計画様式!L117="",0,IFERROR(VLOOKUP(実施計画様式!L117,―!$M$2:$N$2,2,FALSE),"error"))</f>
        <v>0</v>
      </c>
      <c r="M117">
        <f>IFERROR(VLOOKUP(実施計画様式!M117,―!$O$1:$P$12,2,FALSE),0)</f>
        <v>0</v>
      </c>
      <c r="N117">
        <f>IF(実施計画様式!N117="",0,IFERROR(VLOOKUP(実施計画様式!N117,―!$O$1:$P$12,2,FALSE),"error"))</f>
        <v>0</v>
      </c>
      <c r="O117">
        <f>IF(実施計画様式!O117="",0,IFERROR(VLOOKUP(実施計画様式!O117,―!$O$1:$P$12,2,FALSE),"error"))</f>
        <v>0</v>
      </c>
      <c r="P117">
        <f>IF(実施計画様式!P117="",0,IFERROR(VLOOKUP(実施計画様式!P117,―!$O$1:$P$12,2,FALSE),"error"))</f>
        <v>0</v>
      </c>
      <c r="Q117">
        <f>IF(実施計画様式!Q117="",0,1)</f>
        <v>0</v>
      </c>
      <c r="R117" t="s">
        <v>7629</v>
      </c>
      <c r="S117" t="s">
        <v>7629</v>
      </c>
      <c r="T117">
        <f>IF(実施計画様式!T117="",0,1)</f>
        <v>0</v>
      </c>
      <c r="U117">
        <f>IF(実施計画様式!U117="",0,1)</f>
        <v>0</v>
      </c>
      <c r="V117">
        <f>IF(実施計画様式!V117="",0,1)</f>
        <v>0</v>
      </c>
      <c r="W117">
        <f>IF(実施計画様式!W117="",0,1)</f>
        <v>0</v>
      </c>
      <c r="X117">
        <f>IF(実施計画様式!X117="",0,1)</f>
        <v>0</v>
      </c>
      <c r="Y117">
        <f>IF(実施計画様式!Y117="",0,1)</f>
        <v>0</v>
      </c>
      <c r="Z117">
        <f>IF(実施計画様式!Z117="",0,1)</f>
        <v>0</v>
      </c>
      <c r="AA117">
        <f>IF(実施計画様式!AA117="",0,1)</f>
        <v>0</v>
      </c>
      <c r="AB117">
        <f>IF(実施計画様式!AB117="",0,IFERROR(VLOOKUP(実施計画様式!AB117,―!$Q$2:$R$3,2,FALSE),"error"))</f>
        <v>0</v>
      </c>
      <c r="AC117">
        <f>IF(実施計画様式!AC117="",0,IFERROR(VLOOKUP(実施計画様式!AC117,―!$S$2:$T$3,2,FALSE),"error"))</f>
        <v>0</v>
      </c>
      <c r="AD117">
        <f>IF(実施計画様式!AD117="",0,IFERROR(VLOOKUP(実施計画様式!AD117,―!$U$2:$V$3,2,FALSE),"error"))</f>
        <v>0</v>
      </c>
      <c r="AE117">
        <f>IF(実施計画様式!AE117="",0,IFERROR(VLOOKUP(実施計画様式!AE117,―!$W$2:$X$3,2,FALSE),"error"))</f>
        <v>0</v>
      </c>
      <c r="AF117">
        <f>IF(実施計画様式!AF117="",0,IFERROR(VLOOKUP(実施計画様式!AF117,―!$AP$29:$AQ$29,2,FALSE),"error"))</f>
        <v>0</v>
      </c>
      <c r="AG117">
        <f>IF(実施計画様式!AG117="",0,IFERROR(VLOOKUP(実施計画様式!AG117,―!$Y$2:$Z$25,2,FALSE),"error"))</f>
        <v>0</v>
      </c>
      <c r="AH117">
        <f>IF(実施計画様式!AH117="",0,IFERROR(VLOOKUP(実施計画様式!AH117,―!$AA$2:$AB$4,2,FALSE),"error"))</f>
        <v>0</v>
      </c>
      <c r="AI117">
        <f>IF(実施計画様式!AI117="",0,IFERROR(VLOOKUP(実施計画様式!AI117,―!$AN$2:$AO$27,2,FALSE),"error"))</f>
        <v>0</v>
      </c>
      <c r="AJ117">
        <f>IF(実施計画様式!AJ117="",0,IFERROR(VLOOKUP(実施計画様式!AJ117,―!$AN$2:$AO$27,2,FALSE),"error"))</f>
        <v>0</v>
      </c>
      <c r="AK117">
        <f>IF(実施計画様式!AK117="",0,IFERROR(VLOOKUP(実施計画様式!AK117,―!$AN$2:$AO$27,2,FALSE),"error"))</f>
        <v>0</v>
      </c>
      <c r="AL117">
        <f>IF(実施計画様式!AL117="",0,1)</f>
        <v>0</v>
      </c>
      <c r="AM117">
        <f>IF(実施計画様式!AM117="",0,IFERROR(VLOOKUP(実施計画様式!AM117,―!$AP$10:$AQ$23,2,FALSE),"error"))</f>
        <v>0</v>
      </c>
      <c r="AN117">
        <f>IF(実施計画様式!AN117="",0,IFERROR(VLOOKUP(実施計画様式!AN117,―!$AP$39:$AQ$44,2,FALSE),"error"))</f>
        <v>0</v>
      </c>
      <c r="AO117">
        <f>IF(実施計画様式!AO117="",0,IFERROR(VLOOKUP(実施計画様式!AO117,参考資料1_対象分野リスト!$B$2:$C$46,2,FALSE),"error"))</f>
        <v>0</v>
      </c>
      <c r="AP117">
        <f>IF(実施計画様式!AP117="",0,IFERROR(VLOOKUP(実施計画様式!AP117,参考資料1_対象分野リスト!$B$2:$C$46,2,FALSE),"error"))</f>
        <v>0</v>
      </c>
      <c r="AQ117">
        <f>IF(実施計画様式!AQ117="",0,IFERROR(VLOOKUP(実施計画様式!AQ117,参考資料1_対象分野リスト!$B$2:$C$46,2,FALSE),"error"))</f>
        <v>0</v>
      </c>
      <c r="AR117">
        <f>IF(実施計画様式!AR117="",0,IFERROR(VLOOKUP(実施計画様式!AR117,参考資料1_対象分野リスト!$B$2:$C$46,2,FALSE),"error"))</f>
        <v>0</v>
      </c>
      <c r="AS117">
        <f>IF(実施計画様式!AS117="",0,IFERROR(VLOOKUP(実施計画様式!AS117,参考資料1_対象分野リスト!$E$5:$F$35,2,FALSE),"error"))</f>
        <v>0</v>
      </c>
      <c r="BB117">
        <f>IF(実施計画様式!BB117="",0,IFERROR(VLOOKUP(実施計画様式!BB117,―!$AK$2:$AL$7,2,FALSE),"error"))</f>
        <v>0</v>
      </c>
      <c r="BC117" t="str">
        <f t="shared" si="0"/>
        <v/>
      </c>
      <c r="BF117">
        <v>99</v>
      </c>
      <c r="BG117" t="str">
        <f t="shared" si="7"/>
        <v/>
      </c>
      <c r="BH117" t="str">
        <f>IF(AG117&gt;0,IF(VLOOKUP($B$62,―!$Y$2:$Z$25,2,FALSE)&lt;分岐管理シート!AG117,"予算化方法","予算化方法_未定なし"),"")</f>
        <v/>
      </c>
      <c r="BI117" t="str">
        <f t="shared" si="8"/>
        <v/>
      </c>
      <c r="BJ117" t="str">
        <f t="shared" si="9"/>
        <v/>
      </c>
      <c r="BK117" t="str">
        <f t="shared" si="10"/>
        <v/>
      </c>
      <c r="BL117" t="str">
        <f>IF(AE117&lt;2,"",―!$AP$28)</f>
        <v/>
      </c>
      <c r="BM117" t="str">
        <f t="shared" si="11"/>
        <v/>
      </c>
      <c r="BN117" t="str">
        <f t="shared" si="12"/>
        <v/>
      </c>
      <c r="BP117">
        <f t="shared" si="5"/>
        <v>0</v>
      </c>
    </row>
    <row r="118" spans="3:68">
      <c r="C118">
        <v>46</v>
      </c>
      <c r="D118" s="22">
        <f>IF(実施計画様式!D118="",0,IFERROR(VLOOKUP(実施計画様式!D118,―!A:B,2,FALSE),"error"))</f>
        <v>0</v>
      </c>
      <c r="E118">
        <f>IF(実施計画様式!E118="",0,IFERROR(VLOOKUP(実施計画様式!E118,―!$C$40:$D$47,2,FALSE),"error"))</f>
        <v>0</v>
      </c>
      <c r="F118">
        <f>IF(実施計画様式!F118="",0,IFERROR(VLOOKUP(実施計画様式!F118,―!$E$2:$F$2,2,FALSE),"error"))</f>
        <v>0</v>
      </c>
      <c r="G118">
        <f>IFERROR(VLOOKUP(実施計画様式!G118,―!$G$2:$H$2,2,FALSE),0)</f>
        <v>0</v>
      </c>
      <c r="H118">
        <f>IF(実施計画様式!H118="",0,1)</f>
        <v>0</v>
      </c>
      <c r="I118">
        <f>IF(実施計画様式!I118="",0,IFERROR(VLOOKUP(実施計画様式!I118,―!$I$2:$J$2,2,FALSE),"error"))</f>
        <v>0</v>
      </c>
      <c r="J118">
        <f>IF(実施計画様式!J118="",0,1)</f>
        <v>0</v>
      </c>
      <c r="K118">
        <f>IF(実施計画様式!K118="",0,IFERROR(VLOOKUP(実施計画様式!K118,―!$K$1:$L$2,2,FALSE),"error"))</f>
        <v>0</v>
      </c>
      <c r="L118">
        <f>IF(実施計画様式!L118="",0,IFERROR(VLOOKUP(実施計画様式!L118,―!$M$2:$N$2,2,FALSE),"error"))</f>
        <v>0</v>
      </c>
      <c r="M118">
        <f>IFERROR(VLOOKUP(実施計画様式!M118,―!$O$1:$P$12,2,FALSE),0)</f>
        <v>0</v>
      </c>
      <c r="N118">
        <f>IF(実施計画様式!N118="",0,IFERROR(VLOOKUP(実施計画様式!N118,―!$O$1:$P$12,2,FALSE),"error"))</f>
        <v>0</v>
      </c>
      <c r="O118">
        <f>IF(実施計画様式!O118="",0,IFERROR(VLOOKUP(実施計画様式!O118,―!$O$1:$P$12,2,FALSE),"error"))</f>
        <v>0</v>
      </c>
      <c r="P118">
        <f>IF(実施計画様式!P118="",0,IFERROR(VLOOKUP(実施計画様式!P118,―!$O$1:$P$12,2,FALSE),"error"))</f>
        <v>0</v>
      </c>
      <c r="Q118">
        <f>IF(実施計画様式!Q118="",0,1)</f>
        <v>0</v>
      </c>
      <c r="R118" t="s">
        <v>7629</v>
      </c>
      <c r="S118" t="s">
        <v>7629</v>
      </c>
      <c r="T118">
        <f>IF(実施計画様式!T118="",0,1)</f>
        <v>0</v>
      </c>
      <c r="U118">
        <f>IF(実施計画様式!U118="",0,1)</f>
        <v>0</v>
      </c>
      <c r="V118">
        <f>IF(実施計画様式!V118="",0,1)</f>
        <v>0</v>
      </c>
      <c r="W118">
        <f>IF(実施計画様式!W118="",0,1)</f>
        <v>0</v>
      </c>
      <c r="X118">
        <f>IF(実施計画様式!X118="",0,1)</f>
        <v>0</v>
      </c>
      <c r="Y118">
        <f>IF(実施計画様式!Y118="",0,1)</f>
        <v>0</v>
      </c>
      <c r="Z118">
        <f>IF(実施計画様式!Z118="",0,1)</f>
        <v>0</v>
      </c>
      <c r="AA118">
        <f>IF(実施計画様式!AA118="",0,1)</f>
        <v>0</v>
      </c>
      <c r="AB118">
        <f>IF(実施計画様式!AB118="",0,IFERROR(VLOOKUP(実施計画様式!AB118,―!$Q$2:$R$3,2,FALSE),"error"))</f>
        <v>0</v>
      </c>
      <c r="AC118">
        <f>IF(実施計画様式!AC118="",0,IFERROR(VLOOKUP(実施計画様式!AC118,―!$S$2:$T$3,2,FALSE),"error"))</f>
        <v>0</v>
      </c>
      <c r="AD118">
        <f>IF(実施計画様式!AD118="",0,IFERROR(VLOOKUP(実施計画様式!AD118,―!$U$2:$V$3,2,FALSE),"error"))</f>
        <v>0</v>
      </c>
      <c r="AE118">
        <f>IF(実施計画様式!AE118="",0,IFERROR(VLOOKUP(実施計画様式!AE118,―!$W$2:$X$3,2,FALSE),"error"))</f>
        <v>0</v>
      </c>
      <c r="AF118">
        <f>IF(実施計画様式!AF118="",0,IFERROR(VLOOKUP(実施計画様式!AF118,―!$AP$29:$AQ$29,2,FALSE),"error"))</f>
        <v>0</v>
      </c>
      <c r="AG118">
        <f>IF(実施計画様式!AG118="",0,IFERROR(VLOOKUP(実施計画様式!AG118,―!$Y$2:$Z$25,2,FALSE),"error"))</f>
        <v>0</v>
      </c>
      <c r="AH118">
        <f>IF(実施計画様式!AH118="",0,IFERROR(VLOOKUP(実施計画様式!AH118,―!$AA$2:$AB$4,2,FALSE),"error"))</f>
        <v>0</v>
      </c>
      <c r="AI118">
        <f>IF(実施計画様式!AI118="",0,IFERROR(VLOOKUP(実施計画様式!AI118,―!$AN$2:$AO$27,2,FALSE),"error"))</f>
        <v>0</v>
      </c>
      <c r="AJ118">
        <f>IF(実施計画様式!AJ118="",0,IFERROR(VLOOKUP(実施計画様式!AJ118,―!$AN$2:$AO$27,2,FALSE),"error"))</f>
        <v>0</v>
      </c>
      <c r="AK118">
        <f>IF(実施計画様式!AK118="",0,IFERROR(VLOOKUP(実施計画様式!AK118,―!$AN$2:$AO$27,2,FALSE),"error"))</f>
        <v>0</v>
      </c>
      <c r="AL118">
        <f>IF(実施計画様式!AL118="",0,1)</f>
        <v>0</v>
      </c>
      <c r="AM118">
        <f>IF(実施計画様式!AM118="",0,IFERROR(VLOOKUP(実施計画様式!AM118,―!$AP$10:$AQ$23,2,FALSE),"error"))</f>
        <v>0</v>
      </c>
      <c r="AN118">
        <f>IF(実施計画様式!AN118="",0,IFERROR(VLOOKUP(実施計画様式!AN118,―!$AP$39:$AQ$44,2,FALSE),"error"))</f>
        <v>0</v>
      </c>
      <c r="AO118">
        <f>IF(実施計画様式!AO118="",0,IFERROR(VLOOKUP(実施計画様式!AO118,参考資料1_対象分野リスト!$B$2:$C$46,2,FALSE),"error"))</f>
        <v>0</v>
      </c>
      <c r="AP118">
        <f>IF(実施計画様式!AP118="",0,IFERROR(VLOOKUP(実施計画様式!AP118,参考資料1_対象分野リスト!$B$2:$C$46,2,FALSE),"error"))</f>
        <v>0</v>
      </c>
      <c r="AQ118">
        <f>IF(実施計画様式!AQ118="",0,IFERROR(VLOOKUP(実施計画様式!AQ118,参考資料1_対象分野リスト!$B$2:$C$46,2,FALSE),"error"))</f>
        <v>0</v>
      </c>
      <c r="AR118">
        <f>IF(実施計画様式!AR118="",0,IFERROR(VLOOKUP(実施計画様式!AR118,参考資料1_対象分野リスト!$B$2:$C$46,2,FALSE),"error"))</f>
        <v>0</v>
      </c>
      <c r="AS118">
        <f>IF(実施計画様式!AS118="",0,IFERROR(VLOOKUP(実施計画様式!AS118,参考資料1_対象分野リスト!$E$5:$F$35,2,FALSE),"error"))</f>
        <v>0</v>
      </c>
      <c r="BB118">
        <f>IF(実施計画様式!BB118="",0,IFERROR(VLOOKUP(実施計画様式!BB118,―!$AK$2:$AL$7,2,FALSE),"error"))</f>
        <v>0</v>
      </c>
      <c r="BC118" t="str">
        <f t="shared" si="0"/>
        <v/>
      </c>
      <c r="BF118">
        <v>99</v>
      </c>
      <c r="BG118" t="str">
        <f t="shared" si="7"/>
        <v/>
      </c>
      <c r="BH118" t="str">
        <f>IF(AG118&gt;0,IF(VLOOKUP($B$62,―!$Y$2:$Z$25,2,FALSE)&lt;分岐管理シート!AG118,"予算化方法","予算化方法_未定なし"),"")</f>
        <v/>
      </c>
      <c r="BI118" t="str">
        <f t="shared" si="8"/>
        <v/>
      </c>
      <c r="BJ118" t="str">
        <f t="shared" si="9"/>
        <v/>
      </c>
      <c r="BK118" t="str">
        <f t="shared" si="10"/>
        <v/>
      </c>
      <c r="BL118" t="str">
        <f>IF(AE118&lt;2,"",―!$AP$28)</f>
        <v/>
      </c>
      <c r="BM118" t="str">
        <f t="shared" si="11"/>
        <v/>
      </c>
      <c r="BN118" t="str">
        <f t="shared" si="12"/>
        <v/>
      </c>
      <c r="BP118">
        <f t="shared" si="5"/>
        <v>0</v>
      </c>
    </row>
    <row r="119" spans="3:68">
      <c r="C119">
        <v>47</v>
      </c>
      <c r="D119" s="22">
        <f>IF(実施計画様式!D119="",0,IFERROR(VLOOKUP(実施計画様式!D119,―!A:B,2,FALSE),"error"))</f>
        <v>0</v>
      </c>
      <c r="E119">
        <f>IF(実施計画様式!E119="",0,IFERROR(VLOOKUP(実施計画様式!E119,―!$C$40:$D$47,2,FALSE),"error"))</f>
        <v>0</v>
      </c>
      <c r="F119">
        <f>IF(実施計画様式!F119="",0,IFERROR(VLOOKUP(実施計画様式!F119,―!$E$2:$F$2,2,FALSE),"error"))</f>
        <v>0</v>
      </c>
      <c r="G119">
        <f>IFERROR(VLOOKUP(実施計画様式!G119,―!$G$2:$H$2,2,FALSE),0)</f>
        <v>0</v>
      </c>
      <c r="H119">
        <f>IF(実施計画様式!H119="",0,1)</f>
        <v>0</v>
      </c>
      <c r="I119">
        <f>IF(実施計画様式!I119="",0,IFERROR(VLOOKUP(実施計画様式!I119,―!$I$2:$J$2,2,FALSE),"error"))</f>
        <v>0</v>
      </c>
      <c r="J119">
        <f>IF(実施計画様式!J119="",0,1)</f>
        <v>0</v>
      </c>
      <c r="K119">
        <f>IF(実施計画様式!K119="",0,IFERROR(VLOOKUP(実施計画様式!K119,―!$K$1:$L$2,2,FALSE),"error"))</f>
        <v>0</v>
      </c>
      <c r="L119">
        <f>IF(実施計画様式!L119="",0,IFERROR(VLOOKUP(実施計画様式!L119,―!$M$2:$N$2,2,FALSE),"error"))</f>
        <v>0</v>
      </c>
      <c r="M119">
        <f>IFERROR(VLOOKUP(実施計画様式!M119,―!$O$1:$P$12,2,FALSE),0)</f>
        <v>0</v>
      </c>
      <c r="N119">
        <f>IF(実施計画様式!N119="",0,IFERROR(VLOOKUP(実施計画様式!N119,―!$O$1:$P$12,2,FALSE),"error"))</f>
        <v>0</v>
      </c>
      <c r="O119">
        <f>IF(実施計画様式!O119="",0,IFERROR(VLOOKUP(実施計画様式!O119,―!$O$1:$P$12,2,FALSE),"error"))</f>
        <v>0</v>
      </c>
      <c r="P119">
        <f>IF(実施計画様式!P119="",0,IFERROR(VLOOKUP(実施計画様式!P119,―!$O$1:$P$12,2,FALSE),"error"))</f>
        <v>0</v>
      </c>
      <c r="Q119">
        <f>IF(実施計画様式!Q119="",0,1)</f>
        <v>0</v>
      </c>
      <c r="R119" t="s">
        <v>7629</v>
      </c>
      <c r="S119" t="s">
        <v>7629</v>
      </c>
      <c r="T119">
        <f>IF(実施計画様式!T119="",0,1)</f>
        <v>0</v>
      </c>
      <c r="U119">
        <f>IF(実施計画様式!U119="",0,1)</f>
        <v>0</v>
      </c>
      <c r="V119">
        <f>IF(実施計画様式!V119="",0,1)</f>
        <v>0</v>
      </c>
      <c r="W119">
        <f>IF(実施計画様式!W119="",0,1)</f>
        <v>0</v>
      </c>
      <c r="X119">
        <f>IF(実施計画様式!X119="",0,1)</f>
        <v>0</v>
      </c>
      <c r="Y119">
        <f>IF(実施計画様式!Y119="",0,1)</f>
        <v>0</v>
      </c>
      <c r="Z119">
        <f>IF(実施計画様式!Z119="",0,1)</f>
        <v>0</v>
      </c>
      <c r="AA119">
        <f>IF(実施計画様式!AA119="",0,1)</f>
        <v>0</v>
      </c>
      <c r="AB119">
        <f>IF(実施計画様式!AB119="",0,IFERROR(VLOOKUP(実施計画様式!AB119,―!$Q$2:$R$3,2,FALSE),"error"))</f>
        <v>0</v>
      </c>
      <c r="AC119">
        <f>IF(実施計画様式!AC119="",0,IFERROR(VLOOKUP(実施計画様式!AC119,―!$S$2:$T$3,2,FALSE),"error"))</f>
        <v>0</v>
      </c>
      <c r="AD119">
        <f>IF(実施計画様式!AD119="",0,IFERROR(VLOOKUP(実施計画様式!AD119,―!$U$2:$V$3,2,FALSE),"error"))</f>
        <v>0</v>
      </c>
      <c r="AE119">
        <f>IF(実施計画様式!AE119="",0,IFERROR(VLOOKUP(実施計画様式!AE119,―!$W$2:$X$3,2,FALSE),"error"))</f>
        <v>0</v>
      </c>
      <c r="AF119">
        <f>IF(実施計画様式!AF119="",0,IFERROR(VLOOKUP(実施計画様式!AF119,―!$AP$29:$AQ$29,2,FALSE),"error"))</f>
        <v>0</v>
      </c>
      <c r="AG119">
        <f>IF(実施計画様式!AG119="",0,IFERROR(VLOOKUP(実施計画様式!AG119,―!$Y$2:$Z$25,2,FALSE),"error"))</f>
        <v>0</v>
      </c>
      <c r="AH119">
        <f>IF(実施計画様式!AH119="",0,IFERROR(VLOOKUP(実施計画様式!AH119,―!$AA$2:$AB$4,2,FALSE),"error"))</f>
        <v>0</v>
      </c>
      <c r="AI119">
        <f>IF(実施計画様式!AI119="",0,IFERROR(VLOOKUP(実施計画様式!AI119,―!$AN$2:$AO$27,2,FALSE),"error"))</f>
        <v>0</v>
      </c>
      <c r="AJ119">
        <f>IF(実施計画様式!AJ119="",0,IFERROR(VLOOKUP(実施計画様式!AJ119,―!$AN$2:$AO$27,2,FALSE),"error"))</f>
        <v>0</v>
      </c>
      <c r="AK119">
        <f>IF(実施計画様式!AK119="",0,IFERROR(VLOOKUP(実施計画様式!AK119,―!$AN$2:$AO$27,2,FALSE),"error"))</f>
        <v>0</v>
      </c>
      <c r="AL119">
        <f>IF(実施計画様式!AL119="",0,1)</f>
        <v>0</v>
      </c>
      <c r="AM119">
        <f>IF(実施計画様式!AM119="",0,IFERROR(VLOOKUP(実施計画様式!AM119,―!$AP$10:$AQ$23,2,FALSE),"error"))</f>
        <v>0</v>
      </c>
      <c r="AN119">
        <f>IF(実施計画様式!AN119="",0,IFERROR(VLOOKUP(実施計画様式!AN119,―!$AP$39:$AQ$44,2,FALSE),"error"))</f>
        <v>0</v>
      </c>
      <c r="AO119">
        <f>IF(実施計画様式!AO119="",0,IFERROR(VLOOKUP(実施計画様式!AO119,参考資料1_対象分野リスト!$B$2:$C$46,2,FALSE),"error"))</f>
        <v>0</v>
      </c>
      <c r="AP119">
        <f>IF(実施計画様式!AP119="",0,IFERROR(VLOOKUP(実施計画様式!AP119,参考資料1_対象分野リスト!$B$2:$C$46,2,FALSE),"error"))</f>
        <v>0</v>
      </c>
      <c r="AQ119">
        <f>IF(実施計画様式!AQ119="",0,IFERROR(VLOOKUP(実施計画様式!AQ119,参考資料1_対象分野リスト!$B$2:$C$46,2,FALSE),"error"))</f>
        <v>0</v>
      </c>
      <c r="AR119">
        <f>IF(実施計画様式!AR119="",0,IFERROR(VLOOKUP(実施計画様式!AR119,参考資料1_対象分野リスト!$B$2:$C$46,2,FALSE),"error"))</f>
        <v>0</v>
      </c>
      <c r="AS119">
        <f>IF(実施計画様式!AS119="",0,IFERROR(VLOOKUP(実施計画様式!AS119,参考資料1_対象分野リスト!$E$5:$F$35,2,FALSE),"error"))</f>
        <v>0</v>
      </c>
      <c r="BB119">
        <f>IF(実施計画様式!BB119="",0,IFERROR(VLOOKUP(実施計画様式!BB119,―!$AK$2:$AL$7,2,FALSE),"error"))</f>
        <v>0</v>
      </c>
      <c r="BC119" t="str">
        <f t="shared" si="0"/>
        <v/>
      </c>
      <c r="BF119">
        <v>99</v>
      </c>
      <c r="BG119" t="str">
        <f t="shared" si="7"/>
        <v/>
      </c>
      <c r="BH119" t="str">
        <f>IF(AG119&gt;0,IF(VLOOKUP($B$62,―!$Y$2:$Z$25,2,FALSE)&lt;分岐管理シート!AG119,"予算化方法","予算化方法_未定なし"),"")</f>
        <v/>
      </c>
      <c r="BI119" t="str">
        <f t="shared" si="8"/>
        <v/>
      </c>
      <c r="BJ119" t="str">
        <f t="shared" si="9"/>
        <v/>
      </c>
      <c r="BK119" t="str">
        <f t="shared" si="10"/>
        <v/>
      </c>
      <c r="BL119" t="str">
        <f>IF(AE119&lt;2,"",―!$AP$28)</f>
        <v/>
      </c>
      <c r="BM119" t="str">
        <f t="shared" si="11"/>
        <v/>
      </c>
      <c r="BN119" t="str">
        <f t="shared" si="12"/>
        <v/>
      </c>
      <c r="BP119">
        <f t="shared" si="5"/>
        <v>0</v>
      </c>
    </row>
    <row r="120" spans="3:68">
      <c r="C120">
        <v>48</v>
      </c>
      <c r="D120" s="22">
        <f>IF(実施計画様式!D120="",0,IFERROR(VLOOKUP(実施計画様式!D120,―!A:B,2,FALSE),"error"))</f>
        <v>0</v>
      </c>
      <c r="E120">
        <f>IF(実施計画様式!E120="",0,IFERROR(VLOOKUP(実施計画様式!E120,―!$C$40:$D$47,2,FALSE),"error"))</f>
        <v>0</v>
      </c>
      <c r="F120">
        <f>IF(実施計画様式!F120="",0,IFERROR(VLOOKUP(実施計画様式!F120,―!$E$2:$F$2,2,FALSE),"error"))</f>
        <v>0</v>
      </c>
      <c r="G120">
        <f>IFERROR(VLOOKUP(実施計画様式!G120,―!$G$2:$H$2,2,FALSE),0)</f>
        <v>0</v>
      </c>
      <c r="H120">
        <f>IF(実施計画様式!H120="",0,1)</f>
        <v>0</v>
      </c>
      <c r="I120">
        <f>IF(実施計画様式!I120="",0,IFERROR(VLOOKUP(実施計画様式!I120,―!$I$2:$J$2,2,FALSE),"error"))</f>
        <v>0</v>
      </c>
      <c r="J120">
        <f>IF(実施計画様式!J120="",0,1)</f>
        <v>0</v>
      </c>
      <c r="K120">
        <f>IF(実施計画様式!K120="",0,IFERROR(VLOOKUP(実施計画様式!K120,―!$K$1:$L$2,2,FALSE),"error"))</f>
        <v>0</v>
      </c>
      <c r="L120">
        <f>IF(実施計画様式!L120="",0,IFERROR(VLOOKUP(実施計画様式!L120,―!$M$2:$N$2,2,FALSE),"error"))</f>
        <v>0</v>
      </c>
      <c r="M120">
        <f>IFERROR(VLOOKUP(実施計画様式!M120,―!$O$1:$P$12,2,FALSE),0)</f>
        <v>0</v>
      </c>
      <c r="N120">
        <f>IF(実施計画様式!N120="",0,IFERROR(VLOOKUP(実施計画様式!N120,―!$O$1:$P$12,2,FALSE),"error"))</f>
        <v>0</v>
      </c>
      <c r="O120">
        <f>IF(実施計画様式!O120="",0,IFERROR(VLOOKUP(実施計画様式!O120,―!$O$1:$P$12,2,FALSE),"error"))</f>
        <v>0</v>
      </c>
      <c r="P120">
        <f>IF(実施計画様式!P120="",0,IFERROR(VLOOKUP(実施計画様式!P120,―!$O$1:$P$12,2,FALSE),"error"))</f>
        <v>0</v>
      </c>
      <c r="Q120">
        <f>IF(実施計画様式!Q120="",0,1)</f>
        <v>0</v>
      </c>
      <c r="R120" t="s">
        <v>7629</v>
      </c>
      <c r="S120" t="s">
        <v>7629</v>
      </c>
      <c r="T120">
        <f>IF(実施計画様式!T120="",0,1)</f>
        <v>0</v>
      </c>
      <c r="U120">
        <f>IF(実施計画様式!U120="",0,1)</f>
        <v>0</v>
      </c>
      <c r="V120">
        <f>IF(実施計画様式!V120="",0,1)</f>
        <v>0</v>
      </c>
      <c r="W120">
        <f>IF(実施計画様式!W120="",0,1)</f>
        <v>0</v>
      </c>
      <c r="X120">
        <f>IF(実施計画様式!X120="",0,1)</f>
        <v>0</v>
      </c>
      <c r="Y120">
        <f>IF(実施計画様式!Y120="",0,1)</f>
        <v>0</v>
      </c>
      <c r="Z120">
        <f>IF(実施計画様式!Z120="",0,1)</f>
        <v>0</v>
      </c>
      <c r="AA120">
        <f>IF(実施計画様式!AA120="",0,1)</f>
        <v>0</v>
      </c>
      <c r="AB120">
        <f>IF(実施計画様式!AB120="",0,IFERROR(VLOOKUP(実施計画様式!AB120,―!$Q$2:$R$3,2,FALSE),"error"))</f>
        <v>0</v>
      </c>
      <c r="AC120">
        <f>IF(実施計画様式!AC120="",0,IFERROR(VLOOKUP(実施計画様式!AC120,―!$S$2:$T$3,2,FALSE),"error"))</f>
        <v>0</v>
      </c>
      <c r="AD120">
        <f>IF(実施計画様式!AD120="",0,IFERROR(VLOOKUP(実施計画様式!AD120,―!$U$2:$V$3,2,FALSE),"error"))</f>
        <v>0</v>
      </c>
      <c r="AE120">
        <f>IF(実施計画様式!AE120="",0,IFERROR(VLOOKUP(実施計画様式!AE120,―!$W$2:$X$3,2,FALSE),"error"))</f>
        <v>0</v>
      </c>
      <c r="AF120">
        <f>IF(実施計画様式!AF120="",0,IFERROR(VLOOKUP(実施計画様式!AF120,―!$AP$29:$AQ$29,2,FALSE),"error"))</f>
        <v>0</v>
      </c>
      <c r="AG120">
        <f>IF(実施計画様式!AG120="",0,IFERROR(VLOOKUP(実施計画様式!AG120,―!$Y$2:$Z$25,2,FALSE),"error"))</f>
        <v>0</v>
      </c>
      <c r="AH120">
        <f>IF(実施計画様式!AH120="",0,IFERROR(VLOOKUP(実施計画様式!AH120,―!$AA$2:$AB$4,2,FALSE),"error"))</f>
        <v>0</v>
      </c>
      <c r="AI120">
        <f>IF(実施計画様式!AI120="",0,IFERROR(VLOOKUP(実施計画様式!AI120,―!$AN$2:$AO$27,2,FALSE),"error"))</f>
        <v>0</v>
      </c>
      <c r="AJ120">
        <f>IF(実施計画様式!AJ120="",0,IFERROR(VLOOKUP(実施計画様式!AJ120,―!$AN$2:$AO$27,2,FALSE),"error"))</f>
        <v>0</v>
      </c>
      <c r="AK120">
        <f>IF(実施計画様式!AK120="",0,IFERROR(VLOOKUP(実施計画様式!AK120,―!$AN$2:$AO$27,2,FALSE),"error"))</f>
        <v>0</v>
      </c>
      <c r="AL120">
        <f>IF(実施計画様式!AL120="",0,1)</f>
        <v>0</v>
      </c>
      <c r="AM120">
        <f>IF(実施計画様式!AM120="",0,IFERROR(VLOOKUP(実施計画様式!AM120,―!$AP$10:$AQ$23,2,FALSE),"error"))</f>
        <v>0</v>
      </c>
      <c r="AN120">
        <f>IF(実施計画様式!AN120="",0,IFERROR(VLOOKUP(実施計画様式!AN120,―!$AP$39:$AQ$44,2,FALSE),"error"))</f>
        <v>0</v>
      </c>
      <c r="AO120">
        <f>IF(実施計画様式!AO120="",0,IFERROR(VLOOKUP(実施計画様式!AO120,参考資料1_対象分野リスト!$B$2:$C$46,2,FALSE),"error"))</f>
        <v>0</v>
      </c>
      <c r="AP120">
        <f>IF(実施計画様式!AP120="",0,IFERROR(VLOOKUP(実施計画様式!AP120,参考資料1_対象分野リスト!$B$2:$C$46,2,FALSE),"error"))</f>
        <v>0</v>
      </c>
      <c r="AQ120">
        <f>IF(実施計画様式!AQ120="",0,IFERROR(VLOOKUP(実施計画様式!AQ120,参考資料1_対象分野リスト!$B$2:$C$46,2,FALSE),"error"))</f>
        <v>0</v>
      </c>
      <c r="AR120">
        <f>IF(実施計画様式!AR120="",0,IFERROR(VLOOKUP(実施計画様式!AR120,参考資料1_対象分野リスト!$B$2:$C$46,2,FALSE),"error"))</f>
        <v>0</v>
      </c>
      <c r="AS120">
        <f>IF(実施計画様式!AS120="",0,IFERROR(VLOOKUP(実施計画様式!AS120,参考資料1_対象分野リスト!$E$5:$F$35,2,FALSE),"error"))</f>
        <v>0</v>
      </c>
      <c r="BB120">
        <f>IF(実施計画様式!BB120="",0,IFERROR(VLOOKUP(実施計画様式!BB120,―!$AK$2:$AL$7,2,FALSE),"error"))</f>
        <v>0</v>
      </c>
      <c r="BC120" t="str">
        <f t="shared" si="0"/>
        <v/>
      </c>
      <c r="BF120">
        <v>99</v>
      </c>
      <c r="BG120" t="str">
        <f t="shared" si="7"/>
        <v/>
      </c>
      <c r="BH120" t="str">
        <f>IF(AG120&gt;0,IF(VLOOKUP($B$62,―!$Y$2:$Z$25,2,FALSE)&lt;分岐管理シート!AG120,"予算化方法","予算化方法_未定なし"),"")</f>
        <v/>
      </c>
      <c r="BI120" t="str">
        <f t="shared" si="8"/>
        <v/>
      </c>
      <c r="BJ120" t="str">
        <f t="shared" si="9"/>
        <v/>
      </c>
      <c r="BK120" t="str">
        <f t="shared" si="10"/>
        <v/>
      </c>
      <c r="BL120" t="str">
        <f>IF(AE120&lt;2,"",―!$AP$28)</f>
        <v/>
      </c>
      <c r="BM120" t="str">
        <f t="shared" si="11"/>
        <v/>
      </c>
      <c r="BN120" t="str">
        <f t="shared" si="12"/>
        <v/>
      </c>
      <c r="BP120">
        <f t="shared" si="5"/>
        <v>0</v>
      </c>
    </row>
    <row r="121" spans="3:68">
      <c r="C121">
        <v>49</v>
      </c>
      <c r="D121" s="22">
        <f>IF(実施計画様式!D121="",0,IFERROR(VLOOKUP(実施計画様式!D121,―!A:B,2,FALSE),"error"))</f>
        <v>0</v>
      </c>
      <c r="E121">
        <f>IF(実施計画様式!E121="",0,IFERROR(VLOOKUP(実施計画様式!E121,―!$C$40:$D$47,2,FALSE),"error"))</f>
        <v>0</v>
      </c>
      <c r="F121">
        <f>IF(実施計画様式!F121="",0,IFERROR(VLOOKUP(実施計画様式!F121,―!$E$2:$F$2,2,FALSE),"error"))</f>
        <v>0</v>
      </c>
      <c r="G121">
        <f>IFERROR(VLOOKUP(実施計画様式!G121,―!$G$2:$H$2,2,FALSE),0)</f>
        <v>0</v>
      </c>
      <c r="H121">
        <f>IF(実施計画様式!H121="",0,1)</f>
        <v>0</v>
      </c>
      <c r="I121">
        <f>IF(実施計画様式!I121="",0,IFERROR(VLOOKUP(実施計画様式!I121,―!$I$2:$J$2,2,FALSE),"error"))</f>
        <v>0</v>
      </c>
      <c r="J121">
        <f>IF(実施計画様式!J121="",0,1)</f>
        <v>0</v>
      </c>
      <c r="K121">
        <f>IF(実施計画様式!K121="",0,IFERROR(VLOOKUP(実施計画様式!K121,―!$K$1:$L$2,2,FALSE),"error"))</f>
        <v>0</v>
      </c>
      <c r="L121">
        <f>IF(実施計画様式!L121="",0,IFERROR(VLOOKUP(実施計画様式!L121,―!$M$2:$N$2,2,FALSE),"error"))</f>
        <v>0</v>
      </c>
      <c r="M121">
        <f>IFERROR(VLOOKUP(実施計画様式!M121,―!$O$1:$P$12,2,FALSE),0)</f>
        <v>0</v>
      </c>
      <c r="N121">
        <f>IF(実施計画様式!N121="",0,IFERROR(VLOOKUP(実施計画様式!N121,―!$O$1:$P$12,2,FALSE),"error"))</f>
        <v>0</v>
      </c>
      <c r="O121">
        <f>IF(実施計画様式!O121="",0,IFERROR(VLOOKUP(実施計画様式!O121,―!$O$1:$P$12,2,FALSE),"error"))</f>
        <v>0</v>
      </c>
      <c r="P121">
        <f>IF(実施計画様式!P121="",0,IFERROR(VLOOKUP(実施計画様式!P121,―!$O$1:$P$12,2,FALSE),"error"))</f>
        <v>0</v>
      </c>
      <c r="Q121">
        <f>IF(実施計画様式!Q121="",0,1)</f>
        <v>0</v>
      </c>
      <c r="R121" t="s">
        <v>7629</v>
      </c>
      <c r="S121" t="s">
        <v>7629</v>
      </c>
      <c r="T121">
        <f>IF(実施計画様式!T121="",0,1)</f>
        <v>0</v>
      </c>
      <c r="U121">
        <f>IF(実施計画様式!U121="",0,1)</f>
        <v>0</v>
      </c>
      <c r="V121">
        <f>IF(実施計画様式!V121="",0,1)</f>
        <v>0</v>
      </c>
      <c r="W121">
        <f>IF(実施計画様式!W121="",0,1)</f>
        <v>0</v>
      </c>
      <c r="X121">
        <f>IF(実施計画様式!X121="",0,1)</f>
        <v>0</v>
      </c>
      <c r="Y121">
        <f>IF(実施計画様式!Y121="",0,1)</f>
        <v>0</v>
      </c>
      <c r="Z121">
        <f>IF(実施計画様式!Z121="",0,1)</f>
        <v>0</v>
      </c>
      <c r="AA121">
        <f>IF(実施計画様式!AA121="",0,1)</f>
        <v>0</v>
      </c>
      <c r="AB121">
        <f>IF(実施計画様式!AB121="",0,IFERROR(VLOOKUP(実施計画様式!AB121,―!$Q$2:$R$3,2,FALSE),"error"))</f>
        <v>0</v>
      </c>
      <c r="AC121">
        <f>IF(実施計画様式!AC121="",0,IFERROR(VLOOKUP(実施計画様式!AC121,―!$S$2:$T$3,2,FALSE),"error"))</f>
        <v>0</v>
      </c>
      <c r="AD121">
        <f>IF(実施計画様式!AD121="",0,IFERROR(VLOOKUP(実施計画様式!AD121,―!$U$2:$V$3,2,FALSE),"error"))</f>
        <v>0</v>
      </c>
      <c r="AE121">
        <f>IF(実施計画様式!AE121="",0,IFERROR(VLOOKUP(実施計画様式!AE121,―!$W$2:$X$3,2,FALSE),"error"))</f>
        <v>0</v>
      </c>
      <c r="AF121">
        <f>IF(実施計画様式!AF121="",0,IFERROR(VLOOKUP(実施計画様式!AF121,―!$AP$29:$AQ$29,2,FALSE),"error"))</f>
        <v>0</v>
      </c>
      <c r="AG121">
        <f>IF(実施計画様式!AG121="",0,IFERROR(VLOOKUP(実施計画様式!AG121,―!$Y$2:$Z$25,2,FALSE),"error"))</f>
        <v>0</v>
      </c>
      <c r="AH121">
        <f>IF(実施計画様式!AH121="",0,IFERROR(VLOOKUP(実施計画様式!AH121,―!$AA$2:$AB$4,2,FALSE),"error"))</f>
        <v>0</v>
      </c>
      <c r="AI121">
        <f>IF(実施計画様式!AI121="",0,IFERROR(VLOOKUP(実施計画様式!AI121,―!$AN$2:$AO$27,2,FALSE),"error"))</f>
        <v>0</v>
      </c>
      <c r="AJ121">
        <f>IF(実施計画様式!AJ121="",0,IFERROR(VLOOKUP(実施計画様式!AJ121,―!$AN$2:$AO$27,2,FALSE),"error"))</f>
        <v>0</v>
      </c>
      <c r="AK121">
        <f>IF(実施計画様式!AK121="",0,IFERROR(VLOOKUP(実施計画様式!AK121,―!$AN$2:$AO$27,2,FALSE),"error"))</f>
        <v>0</v>
      </c>
      <c r="AL121">
        <f>IF(実施計画様式!AL121="",0,1)</f>
        <v>0</v>
      </c>
      <c r="AM121">
        <f>IF(実施計画様式!AM121="",0,IFERROR(VLOOKUP(実施計画様式!AM121,―!$AP$10:$AQ$23,2,FALSE),"error"))</f>
        <v>0</v>
      </c>
      <c r="AN121">
        <f>IF(実施計画様式!AN121="",0,IFERROR(VLOOKUP(実施計画様式!AN121,―!$AP$39:$AQ$44,2,FALSE),"error"))</f>
        <v>0</v>
      </c>
      <c r="AO121">
        <f>IF(実施計画様式!AO121="",0,IFERROR(VLOOKUP(実施計画様式!AO121,参考資料1_対象分野リスト!$B$2:$C$46,2,FALSE),"error"))</f>
        <v>0</v>
      </c>
      <c r="AP121">
        <f>IF(実施計画様式!AP121="",0,IFERROR(VLOOKUP(実施計画様式!AP121,参考資料1_対象分野リスト!$B$2:$C$46,2,FALSE),"error"))</f>
        <v>0</v>
      </c>
      <c r="AQ121">
        <f>IF(実施計画様式!AQ121="",0,IFERROR(VLOOKUP(実施計画様式!AQ121,参考資料1_対象分野リスト!$B$2:$C$46,2,FALSE),"error"))</f>
        <v>0</v>
      </c>
      <c r="AR121">
        <f>IF(実施計画様式!AR121="",0,IFERROR(VLOOKUP(実施計画様式!AR121,参考資料1_対象分野リスト!$B$2:$C$46,2,FALSE),"error"))</f>
        <v>0</v>
      </c>
      <c r="AS121">
        <f>IF(実施計画様式!AS121="",0,IFERROR(VLOOKUP(実施計画様式!AS121,参考資料1_対象分野リスト!$E$5:$F$35,2,FALSE),"error"))</f>
        <v>0</v>
      </c>
      <c r="BB121">
        <f>IF(実施計画様式!BB121="",0,IFERROR(VLOOKUP(実施計画様式!BB121,―!$AK$2:$AL$7,2,FALSE),"error"))</f>
        <v>0</v>
      </c>
      <c r="BC121" t="str">
        <f t="shared" si="0"/>
        <v/>
      </c>
      <c r="BF121">
        <v>99</v>
      </c>
      <c r="BG121" t="str">
        <f t="shared" si="7"/>
        <v/>
      </c>
      <c r="BH121" t="str">
        <f>IF(AG121&gt;0,IF(VLOOKUP($B$62,―!$Y$2:$Z$25,2,FALSE)&lt;分岐管理シート!AG121,"予算化方法","予算化方法_未定なし"),"")</f>
        <v/>
      </c>
      <c r="BI121" t="str">
        <f t="shared" si="8"/>
        <v/>
      </c>
      <c r="BJ121" t="str">
        <f t="shared" si="9"/>
        <v/>
      </c>
      <c r="BK121" t="str">
        <f t="shared" si="10"/>
        <v/>
      </c>
      <c r="BL121" t="str">
        <f>IF(AE121&lt;2,"",―!$AP$28)</f>
        <v/>
      </c>
      <c r="BM121" t="str">
        <f t="shared" si="11"/>
        <v/>
      </c>
      <c r="BN121" t="str">
        <f t="shared" si="12"/>
        <v/>
      </c>
      <c r="BP121">
        <f t="shared" si="5"/>
        <v>0</v>
      </c>
    </row>
    <row r="122" spans="3:68">
      <c r="C122">
        <v>50</v>
      </c>
      <c r="D122" s="22">
        <f>IF(実施計画様式!D122="",0,IFERROR(VLOOKUP(実施計画様式!D122,―!A:B,2,FALSE),"error"))</f>
        <v>0</v>
      </c>
      <c r="E122">
        <f>IF(実施計画様式!E122="",0,IFERROR(VLOOKUP(実施計画様式!E122,―!$C$40:$D$47,2,FALSE),"error"))</f>
        <v>0</v>
      </c>
      <c r="F122">
        <f>IF(実施計画様式!F122="",0,IFERROR(VLOOKUP(実施計画様式!F122,―!$E$2:$F$2,2,FALSE),"error"))</f>
        <v>0</v>
      </c>
      <c r="G122">
        <f>IFERROR(VLOOKUP(実施計画様式!G122,―!$G$2:$H$2,2,FALSE),0)</f>
        <v>0</v>
      </c>
      <c r="H122">
        <f>IF(実施計画様式!H122="",0,1)</f>
        <v>0</v>
      </c>
      <c r="I122">
        <f>IF(実施計画様式!I122="",0,IFERROR(VLOOKUP(実施計画様式!I122,―!$I$2:$J$2,2,FALSE),"error"))</f>
        <v>0</v>
      </c>
      <c r="J122">
        <f>IF(実施計画様式!J122="",0,1)</f>
        <v>0</v>
      </c>
      <c r="K122">
        <f>IF(実施計画様式!K122="",0,IFERROR(VLOOKUP(実施計画様式!K122,―!$K$1:$L$2,2,FALSE),"error"))</f>
        <v>0</v>
      </c>
      <c r="L122">
        <f>IF(実施計画様式!L122="",0,IFERROR(VLOOKUP(実施計画様式!L122,―!$M$2:$N$2,2,FALSE),"error"))</f>
        <v>0</v>
      </c>
      <c r="M122">
        <f>IFERROR(VLOOKUP(実施計画様式!M122,―!$O$1:$P$12,2,FALSE),0)</f>
        <v>0</v>
      </c>
      <c r="N122">
        <f>IF(実施計画様式!N122="",0,IFERROR(VLOOKUP(実施計画様式!N122,―!$O$1:$P$12,2,FALSE),"error"))</f>
        <v>0</v>
      </c>
      <c r="O122">
        <f>IF(実施計画様式!O122="",0,IFERROR(VLOOKUP(実施計画様式!O122,―!$O$1:$P$12,2,FALSE),"error"))</f>
        <v>0</v>
      </c>
      <c r="P122">
        <f>IF(実施計画様式!P122="",0,IFERROR(VLOOKUP(実施計画様式!P122,―!$O$1:$P$12,2,FALSE),"error"))</f>
        <v>0</v>
      </c>
      <c r="Q122">
        <f>IF(実施計画様式!Q122="",0,1)</f>
        <v>0</v>
      </c>
      <c r="R122" t="s">
        <v>7629</v>
      </c>
      <c r="S122" t="s">
        <v>7629</v>
      </c>
      <c r="T122">
        <f>IF(実施計画様式!T122="",0,1)</f>
        <v>0</v>
      </c>
      <c r="U122">
        <f>IF(実施計画様式!U122="",0,1)</f>
        <v>0</v>
      </c>
      <c r="V122">
        <f>IF(実施計画様式!V122="",0,1)</f>
        <v>0</v>
      </c>
      <c r="W122">
        <f>IF(実施計画様式!W122="",0,1)</f>
        <v>0</v>
      </c>
      <c r="X122">
        <f>IF(実施計画様式!X122="",0,1)</f>
        <v>0</v>
      </c>
      <c r="Y122">
        <f>IF(実施計画様式!Y122="",0,1)</f>
        <v>0</v>
      </c>
      <c r="Z122">
        <f>IF(実施計画様式!Z122="",0,1)</f>
        <v>0</v>
      </c>
      <c r="AA122">
        <f>IF(実施計画様式!AA122="",0,1)</f>
        <v>0</v>
      </c>
      <c r="AB122">
        <f>IF(実施計画様式!AB122="",0,IFERROR(VLOOKUP(実施計画様式!AB122,―!$Q$2:$R$3,2,FALSE),"error"))</f>
        <v>0</v>
      </c>
      <c r="AC122">
        <f>IF(実施計画様式!AC122="",0,IFERROR(VLOOKUP(実施計画様式!AC122,―!$S$2:$T$3,2,FALSE),"error"))</f>
        <v>0</v>
      </c>
      <c r="AD122">
        <f>IF(実施計画様式!AD122="",0,IFERROR(VLOOKUP(実施計画様式!AD122,―!$U$2:$V$3,2,FALSE),"error"))</f>
        <v>0</v>
      </c>
      <c r="AE122">
        <f>IF(実施計画様式!AE122="",0,IFERROR(VLOOKUP(実施計画様式!AE122,―!$W$2:$X$3,2,FALSE),"error"))</f>
        <v>0</v>
      </c>
      <c r="AF122">
        <f>IF(実施計画様式!AF122="",0,IFERROR(VLOOKUP(実施計画様式!AF122,―!$AP$29:$AQ$29,2,FALSE),"error"))</f>
        <v>0</v>
      </c>
      <c r="AG122">
        <f>IF(実施計画様式!AG122="",0,IFERROR(VLOOKUP(実施計画様式!AG122,―!$Y$2:$Z$25,2,FALSE),"error"))</f>
        <v>0</v>
      </c>
      <c r="AH122">
        <f>IF(実施計画様式!AH122="",0,IFERROR(VLOOKUP(実施計画様式!AH122,―!$AA$2:$AB$4,2,FALSE),"error"))</f>
        <v>0</v>
      </c>
      <c r="AI122">
        <f>IF(実施計画様式!AI122="",0,IFERROR(VLOOKUP(実施計画様式!AI122,―!$AN$2:$AO$27,2,FALSE),"error"))</f>
        <v>0</v>
      </c>
      <c r="AJ122">
        <f>IF(実施計画様式!AJ122="",0,IFERROR(VLOOKUP(実施計画様式!AJ122,―!$AN$2:$AO$27,2,FALSE),"error"))</f>
        <v>0</v>
      </c>
      <c r="AK122">
        <f>IF(実施計画様式!AK122="",0,IFERROR(VLOOKUP(実施計画様式!AK122,―!$AN$2:$AO$27,2,FALSE),"error"))</f>
        <v>0</v>
      </c>
      <c r="AL122">
        <f>IF(実施計画様式!AL122="",0,1)</f>
        <v>0</v>
      </c>
      <c r="AM122">
        <f>IF(実施計画様式!AM122="",0,IFERROR(VLOOKUP(実施計画様式!AM122,―!$AP$10:$AQ$23,2,FALSE),"error"))</f>
        <v>0</v>
      </c>
      <c r="AN122">
        <f>IF(実施計画様式!AN122="",0,IFERROR(VLOOKUP(実施計画様式!AN122,―!$AP$39:$AQ$44,2,FALSE),"error"))</f>
        <v>0</v>
      </c>
      <c r="AO122">
        <f>IF(実施計画様式!AO122="",0,IFERROR(VLOOKUP(実施計画様式!AO122,参考資料1_対象分野リスト!$B$2:$C$46,2,FALSE),"error"))</f>
        <v>0</v>
      </c>
      <c r="AP122">
        <f>IF(実施計画様式!AP122="",0,IFERROR(VLOOKUP(実施計画様式!AP122,参考資料1_対象分野リスト!$B$2:$C$46,2,FALSE),"error"))</f>
        <v>0</v>
      </c>
      <c r="AQ122">
        <f>IF(実施計画様式!AQ122="",0,IFERROR(VLOOKUP(実施計画様式!AQ122,参考資料1_対象分野リスト!$B$2:$C$46,2,FALSE),"error"))</f>
        <v>0</v>
      </c>
      <c r="AR122">
        <f>IF(実施計画様式!AR122="",0,IFERROR(VLOOKUP(実施計画様式!AR122,参考資料1_対象分野リスト!$B$2:$C$46,2,FALSE),"error"))</f>
        <v>0</v>
      </c>
      <c r="AS122">
        <f>IF(実施計画様式!AS122="",0,IFERROR(VLOOKUP(実施計画様式!AS122,参考資料1_対象分野リスト!$E$5:$F$35,2,FALSE),"error"))</f>
        <v>0</v>
      </c>
      <c r="BB122">
        <f>IF(実施計画様式!BB122="",0,IFERROR(VLOOKUP(実施計画様式!BB122,―!$AK$2:$AL$7,2,FALSE),"error"))</f>
        <v>0</v>
      </c>
      <c r="BC122" t="str">
        <f t="shared" si="0"/>
        <v/>
      </c>
      <c r="BF122">
        <v>99</v>
      </c>
      <c r="BG122" t="str">
        <f t="shared" si="7"/>
        <v/>
      </c>
      <c r="BH122" t="str">
        <f>IF(AG122&gt;0,IF(VLOOKUP($B$62,―!$Y$2:$Z$25,2,FALSE)&lt;分岐管理シート!AG122,"予算化方法","予算化方法_未定なし"),"")</f>
        <v/>
      </c>
      <c r="BI122" t="str">
        <f t="shared" si="8"/>
        <v/>
      </c>
      <c r="BJ122" t="str">
        <f t="shared" si="9"/>
        <v/>
      </c>
      <c r="BK122" t="str">
        <f t="shared" si="10"/>
        <v/>
      </c>
      <c r="BL122" t="str">
        <f>IF(AE122&lt;2,"",―!$AP$28)</f>
        <v/>
      </c>
      <c r="BM122" t="str">
        <f t="shared" si="11"/>
        <v/>
      </c>
      <c r="BN122" t="str">
        <f t="shared" si="12"/>
        <v/>
      </c>
      <c r="BP122">
        <f t="shared" si="5"/>
        <v>0</v>
      </c>
    </row>
    <row r="123" spans="3:68">
      <c r="C123">
        <v>51</v>
      </c>
      <c r="D123" s="22">
        <f>IF(実施計画様式!D123="",0,IFERROR(VLOOKUP(実施計画様式!D123,―!A:B,2,FALSE),"error"))</f>
        <v>0</v>
      </c>
      <c r="E123">
        <f>IF(実施計画様式!E123="",0,IFERROR(VLOOKUP(実施計画様式!E123,―!$C$40:$D$47,2,FALSE),"error"))</f>
        <v>0</v>
      </c>
      <c r="F123">
        <f>IF(実施計画様式!F123="",0,IFERROR(VLOOKUP(実施計画様式!F123,―!$E$2:$F$2,2,FALSE),"error"))</f>
        <v>0</v>
      </c>
      <c r="G123">
        <f>IFERROR(VLOOKUP(実施計画様式!G123,―!$G$2:$H$2,2,FALSE),0)</f>
        <v>0</v>
      </c>
      <c r="H123">
        <f>IF(実施計画様式!H123="",0,1)</f>
        <v>0</v>
      </c>
      <c r="I123">
        <f>IF(実施計画様式!I123="",0,IFERROR(VLOOKUP(実施計画様式!I123,―!$I$2:$J$2,2,FALSE),"error"))</f>
        <v>0</v>
      </c>
      <c r="J123">
        <f>IF(実施計画様式!J123="",0,1)</f>
        <v>0</v>
      </c>
      <c r="K123">
        <f>IF(実施計画様式!K123="",0,IFERROR(VLOOKUP(実施計画様式!K123,―!$K$1:$L$2,2,FALSE),"error"))</f>
        <v>0</v>
      </c>
      <c r="L123">
        <f>IF(実施計画様式!L123="",0,IFERROR(VLOOKUP(実施計画様式!L123,―!$M$2:$N$2,2,FALSE),"error"))</f>
        <v>0</v>
      </c>
      <c r="M123">
        <f>IFERROR(VLOOKUP(実施計画様式!M123,―!$O$1:$P$12,2,FALSE),0)</f>
        <v>0</v>
      </c>
      <c r="N123">
        <f>IF(実施計画様式!N123="",0,IFERROR(VLOOKUP(実施計画様式!N123,―!$O$1:$P$12,2,FALSE),"error"))</f>
        <v>0</v>
      </c>
      <c r="O123">
        <f>IF(実施計画様式!O123="",0,IFERROR(VLOOKUP(実施計画様式!O123,―!$O$1:$P$12,2,FALSE),"error"))</f>
        <v>0</v>
      </c>
      <c r="P123">
        <f>IF(実施計画様式!P123="",0,IFERROR(VLOOKUP(実施計画様式!P123,―!$O$1:$P$12,2,FALSE),"error"))</f>
        <v>0</v>
      </c>
      <c r="Q123">
        <f>IF(実施計画様式!Q123="",0,1)</f>
        <v>0</v>
      </c>
      <c r="R123" t="s">
        <v>7629</v>
      </c>
      <c r="S123" t="s">
        <v>7629</v>
      </c>
      <c r="T123">
        <f>IF(実施計画様式!T123="",0,1)</f>
        <v>0</v>
      </c>
      <c r="U123">
        <f>IF(実施計画様式!U123="",0,1)</f>
        <v>0</v>
      </c>
      <c r="V123">
        <f>IF(実施計画様式!V123="",0,1)</f>
        <v>0</v>
      </c>
      <c r="W123">
        <f>IF(実施計画様式!W123="",0,1)</f>
        <v>0</v>
      </c>
      <c r="X123">
        <f>IF(実施計画様式!X123="",0,1)</f>
        <v>0</v>
      </c>
      <c r="Y123">
        <f>IF(実施計画様式!Y123="",0,1)</f>
        <v>0</v>
      </c>
      <c r="Z123">
        <f>IF(実施計画様式!Z123="",0,1)</f>
        <v>0</v>
      </c>
      <c r="AA123">
        <f>IF(実施計画様式!AA123="",0,1)</f>
        <v>0</v>
      </c>
      <c r="AB123">
        <f>IF(実施計画様式!AB123="",0,IFERROR(VLOOKUP(実施計画様式!AB123,―!$Q$2:$R$3,2,FALSE),"error"))</f>
        <v>0</v>
      </c>
      <c r="AC123">
        <f>IF(実施計画様式!AC123="",0,IFERROR(VLOOKUP(実施計画様式!AC123,―!$S$2:$T$3,2,FALSE),"error"))</f>
        <v>0</v>
      </c>
      <c r="AD123">
        <f>IF(実施計画様式!AD123="",0,IFERROR(VLOOKUP(実施計画様式!AD123,―!$U$2:$V$3,2,FALSE),"error"))</f>
        <v>0</v>
      </c>
      <c r="AE123">
        <f>IF(実施計画様式!AE123="",0,IFERROR(VLOOKUP(実施計画様式!AE123,―!$W$2:$X$3,2,FALSE),"error"))</f>
        <v>0</v>
      </c>
      <c r="AF123">
        <f>IF(実施計画様式!AF123="",0,IFERROR(VLOOKUP(実施計画様式!AF123,―!$AP$29:$AQ$29,2,FALSE),"error"))</f>
        <v>0</v>
      </c>
      <c r="AG123">
        <f>IF(実施計画様式!AG123="",0,IFERROR(VLOOKUP(実施計画様式!AG123,―!$Y$2:$Z$25,2,FALSE),"error"))</f>
        <v>0</v>
      </c>
      <c r="AH123">
        <f>IF(実施計画様式!AH123="",0,IFERROR(VLOOKUP(実施計画様式!AH123,―!$AA$2:$AB$4,2,FALSE),"error"))</f>
        <v>0</v>
      </c>
      <c r="AI123">
        <f>IF(実施計画様式!AI123="",0,IFERROR(VLOOKUP(実施計画様式!AI123,―!$AN$2:$AO$27,2,FALSE),"error"))</f>
        <v>0</v>
      </c>
      <c r="AJ123">
        <f>IF(実施計画様式!AJ123="",0,IFERROR(VLOOKUP(実施計画様式!AJ123,―!$AN$2:$AO$27,2,FALSE),"error"))</f>
        <v>0</v>
      </c>
      <c r="AK123">
        <f>IF(実施計画様式!AK123="",0,IFERROR(VLOOKUP(実施計画様式!AK123,―!$AN$2:$AO$27,2,FALSE),"error"))</f>
        <v>0</v>
      </c>
      <c r="AL123">
        <f>IF(実施計画様式!AL123="",0,1)</f>
        <v>0</v>
      </c>
      <c r="AM123">
        <f>IF(実施計画様式!AM123="",0,IFERROR(VLOOKUP(実施計画様式!AM123,―!$AP$10:$AQ$23,2,FALSE),"error"))</f>
        <v>0</v>
      </c>
      <c r="AN123">
        <f>IF(実施計画様式!AN123="",0,IFERROR(VLOOKUP(実施計画様式!AN123,―!$AP$39:$AQ$44,2,FALSE),"error"))</f>
        <v>0</v>
      </c>
      <c r="AO123">
        <f>IF(実施計画様式!AO123="",0,IFERROR(VLOOKUP(実施計画様式!AO123,参考資料1_対象分野リスト!$B$2:$C$46,2,FALSE),"error"))</f>
        <v>0</v>
      </c>
      <c r="AP123">
        <f>IF(実施計画様式!AP123="",0,IFERROR(VLOOKUP(実施計画様式!AP123,参考資料1_対象分野リスト!$B$2:$C$46,2,FALSE),"error"))</f>
        <v>0</v>
      </c>
      <c r="AQ123">
        <f>IF(実施計画様式!AQ123="",0,IFERROR(VLOOKUP(実施計画様式!AQ123,参考資料1_対象分野リスト!$B$2:$C$46,2,FALSE),"error"))</f>
        <v>0</v>
      </c>
      <c r="AR123">
        <f>IF(実施計画様式!AR123="",0,IFERROR(VLOOKUP(実施計画様式!AR123,参考資料1_対象分野リスト!$B$2:$C$46,2,FALSE),"error"))</f>
        <v>0</v>
      </c>
      <c r="AS123">
        <f>IF(実施計画様式!AS123="",0,IFERROR(VLOOKUP(実施計画様式!AS123,参考資料1_対象分野リスト!$E$5:$F$35,2,FALSE),"error"))</f>
        <v>0</v>
      </c>
      <c r="BB123">
        <f>IF(実施計画様式!BB123="",0,IFERROR(VLOOKUP(実施計画様式!BB123,―!$AK$2:$AL$7,2,FALSE),"error"))</f>
        <v>0</v>
      </c>
      <c r="BC123" t="str">
        <f t="shared" si="0"/>
        <v/>
      </c>
      <c r="BF123">
        <v>99</v>
      </c>
      <c r="BG123" t="str">
        <f t="shared" si="7"/>
        <v/>
      </c>
      <c r="BH123" t="str">
        <f>IF(AG123&gt;0,IF(VLOOKUP($B$62,―!$Y$2:$Z$25,2,FALSE)&lt;分岐管理シート!AG123,"予算化方法","予算化方法_未定なし"),"")</f>
        <v/>
      </c>
      <c r="BI123" t="str">
        <f t="shared" si="8"/>
        <v/>
      </c>
      <c r="BJ123" t="str">
        <f t="shared" si="9"/>
        <v/>
      </c>
      <c r="BK123" t="str">
        <f t="shared" si="10"/>
        <v/>
      </c>
      <c r="BL123" t="str">
        <f>IF(AE123&lt;2,"",―!$AP$28)</f>
        <v/>
      </c>
      <c r="BM123" t="str">
        <f t="shared" si="11"/>
        <v/>
      </c>
      <c r="BN123" t="str">
        <f t="shared" si="12"/>
        <v/>
      </c>
      <c r="BP123">
        <f t="shared" si="5"/>
        <v>0</v>
      </c>
    </row>
    <row r="124" spans="3:68">
      <c r="C124">
        <v>52</v>
      </c>
      <c r="D124" s="22">
        <f>IF(実施計画様式!D124="",0,IFERROR(VLOOKUP(実施計画様式!D124,―!A:B,2,FALSE),"error"))</f>
        <v>0</v>
      </c>
      <c r="E124">
        <f>IF(実施計画様式!E124="",0,IFERROR(VLOOKUP(実施計画様式!E124,―!$C$40:$D$47,2,FALSE),"error"))</f>
        <v>0</v>
      </c>
      <c r="F124">
        <f>IF(実施計画様式!F124="",0,IFERROR(VLOOKUP(実施計画様式!F124,―!$E$2:$F$2,2,FALSE),"error"))</f>
        <v>0</v>
      </c>
      <c r="G124">
        <f>IFERROR(VLOOKUP(実施計画様式!G124,―!$G$2:$H$2,2,FALSE),0)</f>
        <v>0</v>
      </c>
      <c r="H124">
        <f>IF(実施計画様式!H124="",0,1)</f>
        <v>0</v>
      </c>
      <c r="I124">
        <f>IF(実施計画様式!I124="",0,IFERROR(VLOOKUP(実施計画様式!I124,―!$I$2:$J$2,2,FALSE),"error"))</f>
        <v>0</v>
      </c>
      <c r="J124">
        <f>IF(実施計画様式!J124="",0,1)</f>
        <v>0</v>
      </c>
      <c r="K124">
        <f>IF(実施計画様式!K124="",0,IFERROR(VLOOKUP(実施計画様式!K124,―!$K$1:$L$2,2,FALSE),"error"))</f>
        <v>0</v>
      </c>
      <c r="L124">
        <f>IF(実施計画様式!L124="",0,IFERROR(VLOOKUP(実施計画様式!L124,―!$M$2:$N$2,2,FALSE),"error"))</f>
        <v>0</v>
      </c>
      <c r="M124">
        <f>IFERROR(VLOOKUP(実施計画様式!M124,―!$O$1:$P$12,2,FALSE),0)</f>
        <v>0</v>
      </c>
      <c r="N124">
        <f>IF(実施計画様式!N124="",0,IFERROR(VLOOKUP(実施計画様式!N124,―!$O$1:$P$12,2,FALSE),"error"))</f>
        <v>0</v>
      </c>
      <c r="O124">
        <f>IF(実施計画様式!O124="",0,IFERROR(VLOOKUP(実施計画様式!O124,―!$O$1:$P$12,2,FALSE),"error"))</f>
        <v>0</v>
      </c>
      <c r="P124">
        <f>IF(実施計画様式!P124="",0,IFERROR(VLOOKUP(実施計画様式!P124,―!$O$1:$P$12,2,FALSE),"error"))</f>
        <v>0</v>
      </c>
      <c r="Q124">
        <f>IF(実施計画様式!Q124="",0,1)</f>
        <v>0</v>
      </c>
      <c r="R124" t="s">
        <v>7629</v>
      </c>
      <c r="S124" t="s">
        <v>7629</v>
      </c>
      <c r="T124">
        <f>IF(実施計画様式!T124="",0,1)</f>
        <v>0</v>
      </c>
      <c r="U124">
        <f>IF(実施計画様式!U124="",0,1)</f>
        <v>0</v>
      </c>
      <c r="V124">
        <f>IF(実施計画様式!V124="",0,1)</f>
        <v>0</v>
      </c>
      <c r="W124">
        <f>IF(実施計画様式!W124="",0,1)</f>
        <v>0</v>
      </c>
      <c r="X124">
        <f>IF(実施計画様式!X124="",0,1)</f>
        <v>0</v>
      </c>
      <c r="Y124">
        <f>IF(実施計画様式!Y124="",0,1)</f>
        <v>0</v>
      </c>
      <c r="Z124">
        <f>IF(実施計画様式!Z124="",0,1)</f>
        <v>0</v>
      </c>
      <c r="AA124">
        <f>IF(実施計画様式!AA124="",0,1)</f>
        <v>0</v>
      </c>
      <c r="AB124">
        <f>IF(実施計画様式!AB124="",0,IFERROR(VLOOKUP(実施計画様式!AB124,―!$Q$2:$R$3,2,FALSE),"error"))</f>
        <v>0</v>
      </c>
      <c r="AC124">
        <f>IF(実施計画様式!AC124="",0,IFERROR(VLOOKUP(実施計画様式!AC124,―!$S$2:$T$3,2,FALSE),"error"))</f>
        <v>0</v>
      </c>
      <c r="AD124">
        <f>IF(実施計画様式!AD124="",0,IFERROR(VLOOKUP(実施計画様式!AD124,―!$U$2:$V$3,2,FALSE),"error"))</f>
        <v>0</v>
      </c>
      <c r="AE124">
        <f>IF(実施計画様式!AE124="",0,IFERROR(VLOOKUP(実施計画様式!AE124,―!$W$2:$X$3,2,FALSE),"error"))</f>
        <v>0</v>
      </c>
      <c r="AF124">
        <f>IF(実施計画様式!AF124="",0,IFERROR(VLOOKUP(実施計画様式!AF124,―!$AP$29:$AQ$29,2,FALSE),"error"))</f>
        <v>0</v>
      </c>
      <c r="AG124">
        <f>IF(実施計画様式!AG124="",0,IFERROR(VLOOKUP(実施計画様式!AG124,―!$Y$2:$Z$25,2,FALSE),"error"))</f>
        <v>0</v>
      </c>
      <c r="AH124">
        <f>IF(実施計画様式!AH124="",0,IFERROR(VLOOKUP(実施計画様式!AH124,―!$AA$2:$AB$4,2,FALSE),"error"))</f>
        <v>0</v>
      </c>
      <c r="AI124">
        <f>IF(実施計画様式!AI124="",0,IFERROR(VLOOKUP(実施計画様式!AI124,―!$AN$2:$AO$27,2,FALSE),"error"))</f>
        <v>0</v>
      </c>
      <c r="AJ124">
        <f>IF(実施計画様式!AJ124="",0,IFERROR(VLOOKUP(実施計画様式!AJ124,―!$AN$2:$AO$27,2,FALSE),"error"))</f>
        <v>0</v>
      </c>
      <c r="AK124">
        <f>IF(実施計画様式!AK124="",0,IFERROR(VLOOKUP(実施計画様式!AK124,―!$AN$2:$AO$27,2,FALSE),"error"))</f>
        <v>0</v>
      </c>
      <c r="AL124">
        <f>IF(実施計画様式!AL124="",0,1)</f>
        <v>0</v>
      </c>
      <c r="AM124">
        <f>IF(実施計画様式!AM124="",0,IFERROR(VLOOKUP(実施計画様式!AM124,―!$AP$10:$AQ$23,2,FALSE),"error"))</f>
        <v>0</v>
      </c>
      <c r="AN124">
        <f>IF(実施計画様式!AN124="",0,IFERROR(VLOOKUP(実施計画様式!AN124,―!$AP$39:$AQ$44,2,FALSE),"error"))</f>
        <v>0</v>
      </c>
      <c r="AO124">
        <f>IF(実施計画様式!AO124="",0,IFERROR(VLOOKUP(実施計画様式!AO124,参考資料1_対象分野リスト!$B$2:$C$46,2,FALSE),"error"))</f>
        <v>0</v>
      </c>
      <c r="AP124">
        <f>IF(実施計画様式!AP124="",0,IFERROR(VLOOKUP(実施計画様式!AP124,参考資料1_対象分野リスト!$B$2:$C$46,2,FALSE),"error"))</f>
        <v>0</v>
      </c>
      <c r="AQ124">
        <f>IF(実施計画様式!AQ124="",0,IFERROR(VLOOKUP(実施計画様式!AQ124,参考資料1_対象分野リスト!$B$2:$C$46,2,FALSE),"error"))</f>
        <v>0</v>
      </c>
      <c r="AR124">
        <f>IF(実施計画様式!AR124="",0,IFERROR(VLOOKUP(実施計画様式!AR124,参考資料1_対象分野リスト!$B$2:$C$46,2,FALSE),"error"))</f>
        <v>0</v>
      </c>
      <c r="AS124">
        <f>IF(実施計画様式!AS124="",0,IFERROR(VLOOKUP(実施計画様式!AS124,参考資料1_対象分野リスト!$E$5:$F$35,2,FALSE),"error"))</f>
        <v>0</v>
      </c>
      <c r="BB124">
        <f>IF(実施計画様式!BB124="",0,IFERROR(VLOOKUP(実施計画様式!BB124,―!$AK$2:$AL$7,2,FALSE),"error"))</f>
        <v>0</v>
      </c>
      <c r="BC124" t="str">
        <f t="shared" si="0"/>
        <v/>
      </c>
      <c r="BF124">
        <v>99</v>
      </c>
      <c r="BG124" t="str">
        <f t="shared" si="7"/>
        <v/>
      </c>
      <c r="BH124" t="str">
        <f>IF(AG124&gt;0,IF(VLOOKUP($B$62,―!$Y$2:$Z$25,2,FALSE)&lt;分岐管理シート!AG124,"予算化方法","予算化方法_未定なし"),"")</f>
        <v/>
      </c>
      <c r="BI124" t="str">
        <f t="shared" si="8"/>
        <v/>
      </c>
      <c r="BJ124" t="str">
        <f t="shared" si="9"/>
        <v/>
      </c>
      <c r="BK124" t="str">
        <f t="shared" si="10"/>
        <v/>
      </c>
      <c r="BL124" t="str">
        <f>IF(AE124&lt;2,"",―!$AP$28)</f>
        <v/>
      </c>
      <c r="BM124" t="str">
        <f t="shared" si="11"/>
        <v/>
      </c>
      <c r="BN124" t="str">
        <f t="shared" si="12"/>
        <v/>
      </c>
      <c r="BP124">
        <f t="shared" si="5"/>
        <v>0</v>
      </c>
    </row>
    <row r="125" spans="3:68">
      <c r="C125">
        <v>53</v>
      </c>
      <c r="D125" s="22">
        <f>IF(実施計画様式!D125="",0,IFERROR(VLOOKUP(実施計画様式!D125,―!A:B,2,FALSE),"error"))</f>
        <v>0</v>
      </c>
      <c r="E125">
        <f>IF(実施計画様式!E125="",0,IFERROR(VLOOKUP(実施計画様式!E125,―!$C$40:$D$47,2,FALSE),"error"))</f>
        <v>0</v>
      </c>
      <c r="F125">
        <f>IF(実施計画様式!F125="",0,IFERROR(VLOOKUP(実施計画様式!F125,―!$E$2:$F$2,2,FALSE),"error"))</f>
        <v>0</v>
      </c>
      <c r="G125">
        <f>IFERROR(VLOOKUP(実施計画様式!G125,―!$G$2:$H$2,2,FALSE),0)</f>
        <v>0</v>
      </c>
      <c r="H125">
        <f>IF(実施計画様式!H125="",0,1)</f>
        <v>0</v>
      </c>
      <c r="I125">
        <f>IF(実施計画様式!I125="",0,IFERROR(VLOOKUP(実施計画様式!I125,―!$I$2:$J$2,2,FALSE),"error"))</f>
        <v>0</v>
      </c>
      <c r="J125">
        <f>IF(実施計画様式!J125="",0,1)</f>
        <v>0</v>
      </c>
      <c r="K125">
        <f>IF(実施計画様式!K125="",0,IFERROR(VLOOKUP(実施計画様式!K125,―!$K$1:$L$2,2,FALSE),"error"))</f>
        <v>0</v>
      </c>
      <c r="L125">
        <f>IF(実施計画様式!L125="",0,IFERROR(VLOOKUP(実施計画様式!L125,―!$M$2:$N$2,2,FALSE),"error"))</f>
        <v>0</v>
      </c>
      <c r="M125">
        <f>IFERROR(VLOOKUP(実施計画様式!M125,―!$O$1:$P$12,2,FALSE),0)</f>
        <v>0</v>
      </c>
      <c r="N125">
        <f>IF(実施計画様式!N125="",0,IFERROR(VLOOKUP(実施計画様式!N125,―!$O$1:$P$12,2,FALSE),"error"))</f>
        <v>0</v>
      </c>
      <c r="O125">
        <f>IF(実施計画様式!O125="",0,IFERROR(VLOOKUP(実施計画様式!O125,―!$O$1:$P$12,2,FALSE),"error"))</f>
        <v>0</v>
      </c>
      <c r="P125">
        <f>IF(実施計画様式!P125="",0,IFERROR(VLOOKUP(実施計画様式!P125,―!$O$1:$P$12,2,FALSE),"error"))</f>
        <v>0</v>
      </c>
      <c r="Q125">
        <f>IF(実施計画様式!Q125="",0,1)</f>
        <v>0</v>
      </c>
      <c r="R125" t="s">
        <v>7629</v>
      </c>
      <c r="S125" t="s">
        <v>7629</v>
      </c>
      <c r="T125">
        <f>IF(実施計画様式!T125="",0,1)</f>
        <v>0</v>
      </c>
      <c r="U125">
        <f>IF(実施計画様式!U125="",0,1)</f>
        <v>0</v>
      </c>
      <c r="V125">
        <f>IF(実施計画様式!V125="",0,1)</f>
        <v>0</v>
      </c>
      <c r="W125">
        <f>IF(実施計画様式!W125="",0,1)</f>
        <v>0</v>
      </c>
      <c r="X125">
        <f>IF(実施計画様式!X125="",0,1)</f>
        <v>0</v>
      </c>
      <c r="Y125">
        <f>IF(実施計画様式!Y125="",0,1)</f>
        <v>0</v>
      </c>
      <c r="Z125">
        <f>IF(実施計画様式!Z125="",0,1)</f>
        <v>0</v>
      </c>
      <c r="AA125">
        <f>IF(実施計画様式!AA125="",0,1)</f>
        <v>0</v>
      </c>
      <c r="AB125">
        <f>IF(実施計画様式!AB125="",0,IFERROR(VLOOKUP(実施計画様式!AB125,―!$Q$2:$R$3,2,FALSE),"error"))</f>
        <v>0</v>
      </c>
      <c r="AC125">
        <f>IF(実施計画様式!AC125="",0,IFERROR(VLOOKUP(実施計画様式!AC125,―!$S$2:$T$3,2,FALSE),"error"))</f>
        <v>0</v>
      </c>
      <c r="AD125">
        <f>IF(実施計画様式!AD125="",0,IFERROR(VLOOKUP(実施計画様式!AD125,―!$U$2:$V$3,2,FALSE),"error"))</f>
        <v>0</v>
      </c>
      <c r="AE125">
        <f>IF(実施計画様式!AE125="",0,IFERROR(VLOOKUP(実施計画様式!AE125,―!$W$2:$X$3,2,FALSE),"error"))</f>
        <v>0</v>
      </c>
      <c r="AF125">
        <f>IF(実施計画様式!AF125="",0,IFERROR(VLOOKUP(実施計画様式!AF125,―!$AP$29:$AQ$29,2,FALSE),"error"))</f>
        <v>0</v>
      </c>
      <c r="AG125">
        <f>IF(実施計画様式!AG125="",0,IFERROR(VLOOKUP(実施計画様式!AG125,―!$Y$2:$Z$25,2,FALSE),"error"))</f>
        <v>0</v>
      </c>
      <c r="AH125">
        <f>IF(実施計画様式!AH125="",0,IFERROR(VLOOKUP(実施計画様式!AH125,―!$AA$2:$AB$4,2,FALSE),"error"))</f>
        <v>0</v>
      </c>
      <c r="AI125">
        <f>IF(実施計画様式!AI125="",0,IFERROR(VLOOKUP(実施計画様式!AI125,―!$AN$2:$AO$27,2,FALSE),"error"))</f>
        <v>0</v>
      </c>
      <c r="AJ125">
        <f>IF(実施計画様式!AJ125="",0,IFERROR(VLOOKUP(実施計画様式!AJ125,―!$AN$2:$AO$27,2,FALSE),"error"))</f>
        <v>0</v>
      </c>
      <c r="AK125">
        <f>IF(実施計画様式!AK125="",0,IFERROR(VLOOKUP(実施計画様式!AK125,―!$AN$2:$AO$27,2,FALSE),"error"))</f>
        <v>0</v>
      </c>
      <c r="AL125">
        <f>IF(実施計画様式!AL125="",0,1)</f>
        <v>0</v>
      </c>
      <c r="AM125">
        <f>IF(実施計画様式!AM125="",0,IFERROR(VLOOKUP(実施計画様式!AM125,―!$AP$10:$AQ$23,2,FALSE),"error"))</f>
        <v>0</v>
      </c>
      <c r="AN125">
        <f>IF(実施計画様式!AN125="",0,IFERROR(VLOOKUP(実施計画様式!AN125,―!$AP$39:$AQ$44,2,FALSE),"error"))</f>
        <v>0</v>
      </c>
      <c r="AO125">
        <f>IF(実施計画様式!AO125="",0,IFERROR(VLOOKUP(実施計画様式!AO125,参考資料1_対象分野リスト!$B$2:$C$46,2,FALSE),"error"))</f>
        <v>0</v>
      </c>
      <c r="AP125">
        <f>IF(実施計画様式!AP125="",0,IFERROR(VLOOKUP(実施計画様式!AP125,参考資料1_対象分野リスト!$B$2:$C$46,2,FALSE),"error"))</f>
        <v>0</v>
      </c>
      <c r="AQ125">
        <f>IF(実施計画様式!AQ125="",0,IFERROR(VLOOKUP(実施計画様式!AQ125,参考資料1_対象分野リスト!$B$2:$C$46,2,FALSE),"error"))</f>
        <v>0</v>
      </c>
      <c r="AR125">
        <f>IF(実施計画様式!AR125="",0,IFERROR(VLOOKUP(実施計画様式!AR125,参考資料1_対象分野リスト!$B$2:$C$46,2,FALSE),"error"))</f>
        <v>0</v>
      </c>
      <c r="AS125">
        <f>IF(実施計画様式!AS125="",0,IFERROR(VLOOKUP(実施計画様式!AS125,参考資料1_対象分野リスト!$E$5:$F$35,2,FALSE),"error"))</f>
        <v>0</v>
      </c>
      <c r="BB125">
        <f>IF(実施計画様式!BB125="",0,IFERROR(VLOOKUP(実施計画様式!BB125,―!$AK$2:$AL$7,2,FALSE),"error"))</f>
        <v>0</v>
      </c>
      <c r="BC125" t="str">
        <f t="shared" si="0"/>
        <v/>
      </c>
      <c r="BF125">
        <v>99</v>
      </c>
      <c r="BG125" t="str">
        <f t="shared" si="7"/>
        <v/>
      </c>
      <c r="BH125" t="str">
        <f>IF(AG125&gt;0,IF(VLOOKUP($B$62,―!$Y$2:$Z$25,2,FALSE)&lt;分岐管理シート!AG125,"予算化方法","予算化方法_未定なし"),"")</f>
        <v/>
      </c>
      <c r="BI125" t="str">
        <f t="shared" si="8"/>
        <v/>
      </c>
      <c r="BJ125" t="str">
        <f t="shared" si="9"/>
        <v/>
      </c>
      <c r="BK125" t="str">
        <f t="shared" si="10"/>
        <v/>
      </c>
      <c r="BL125" t="str">
        <f>IF(AE125&lt;2,"",―!$AP$28)</f>
        <v/>
      </c>
      <c r="BM125" t="str">
        <f t="shared" si="11"/>
        <v/>
      </c>
      <c r="BN125" t="str">
        <f t="shared" si="12"/>
        <v/>
      </c>
      <c r="BP125">
        <f t="shared" si="5"/>
        <v>0</v>
      </c>
    </row>
    <row r="126" spans="3:68">
      <c r="C126">
        <v>54</v>
      </c>
      <c r="D126" s="22">
        <f>IF(実施計画様式!D126="",0,IFERROR(VLOOKUP(実施計画様式!D126,―!A:B,2,FALSE),"error"))</f>
        <v>0</v>
      </c>
      <c r="E126">
        <f>IF(実施計画様式!E126="",0,IFERROR(VLOOKUP(実施計画様式!E126,―!$C$40:$D$47,2,FALSE),"error"))</f>
        <v>0</v>
      </c>
      <c r="F126">
        <f>IF(実施計画様式!F126="",0,IFERROR(VLOOKUP(実施計画様式!F126,―!$E$2:$F$2,2,FALSE),"error"))</f>
        <v>0</v>
      </c>
      <c r="G126">
        <f>IFERROR(VLOOKUP(実施計画様式!G126,―!$G$2:$H$2,2,FALSE),0)</f>
        <v>0</v>
      </c>
      <c r="H126">
        <f>IF(実施計画様式!H126="",0,1)</f>
        <v>0</v>
      </c>
      <c r="I126">
        <f>IF(実施計画様式!I126="",0,IFERROR(VLOOKUP(実施計画様式!I126,―!$I$2:$J$2,2,FALSE),"error"))</f>
        <v>0</v>
      </c>
      <c r="J126">
        <f>IF(実施計画様式!J126="",0,1)</f>
        <v>0</v>
      </c>
      <c r="K126">
        <f>IF(実施計画様式!K126="",0,IFERROR(VLOOKUP(実施計画様式!K126,―!$K$1:$L$2,2,FALSE),"error"))</f>
        <v>0</v>
      </c>
      <c r="L126">
        <f>IF(実施計画様式!L126="",0,IFERROR(VLOOKUP(実施計画様式!L126,―!$M$2:$N$2,2,FALSE),"error"))</f>
        <v>0</v>
      </c>
      <c r="M126">
        <f>IFERROR(VLOOKUP(実施計画様式!M126,―!$O$1:$P$12,2,FALSE),0)</f>
        <v>0</v>
      </c>
      <c r="N126">
        <f>IF(実施計画様式!N126="",0,IFERROR(VLOOKUP(実施計画様式!N126,―!$O$1:$P$12,2,FALSE),"error"))</f>
        <v>0</v>
      </c>
      <c r="O126">
        <f>IF(実施計画様式!O126="",0,IFERROR(VLOOKUP(実施計画様式!O126,―!$O$1:$P$12,2,FALSE),"error"))</f>
        <v>0</v>
      </c>
      <c r="P126">
        <f>IF(実施計画様式!P126="",0,IFERROR(VLOOKUP(実施計画様式!P126,―!$O$1:$P$12,2,FALSE),"error"))</f>
        <v>0</v>
      </c>
      <c r="Q126">
        <f>IF(実施計画様式!Q126="",0,1)</f>
        <v>0</v>
      </c>
      <c r="R126" t="s">
        <v>7629</v>
      </c>
      <c r="S126" t="s">
        <v>7629</v>
      </c>
      <c r="T126">
        <f>IF(実施計画様式!T126="",0,1)</f>
        <v>0</v>
      </c>
      <c r="U126">
        <f>IF(実施計画様式!U126="",0,1)</f>
        <v>0</v>
      </c>
      <c r="V126">
        <f>IF(実施計画様式!V126="",0,1)</f>
        <v>0</v>
      </c>
      <c r="W126">
        <f>IF(実施計画様式!W126="",0,1)</f>
        <v>0</v>
      </c>
      <c r="X126">
        <f>IF(実施計画様式!X126="",0,1)</f>
        <v>0</v>
      </c>
      <c r="Y126">
        <f>IF(実施計画様式!Y126="",0,1)</f>
        <v>0</v>
      </c>
      <c r="Z126">
        <f>IF(実施計画様式!Z126="",0,1)</f>
        <v>0</v>
      </c>
      <c r="AA126">
        <f>IF(実施計画様式!AA126="",0,1)</f>
        <v>0</v>
      </c>
      <c r="AB126">
        <f>IF(実施計画様式!AB126="",0,IFERROR(VLOOKUP(実施計画様式!AB126,―!$Q$2:$R$3,2,FALSE),"error"))</f>
        <v>0</v>
      </c>
      <c r="AC126">
        <f>IF(実施計画様式!AC126="",0,IFERROR(VLOOKUP(実施計画様式!AC126,―!$S$2:$T$3,2,FALSE),"error"))</f>
        <v>0</v>
      </c>
      <c r="AD126">
        <f>IF(実施計画様式!AD126="",0,IFERROR(VLOOKUP(実施計画様式!AD126,―!$U$2:$V$3,2,FALSE),"error"))</f>
        <v>0</v>
      </c>
      <c r="AE126">
        <f>IF(実施計画様式!AE126="",0,IFERROR(VLOOKUP(実施計画様式!AE126,―!$W$2:$X$3,2,FALSE),"error"))</f>
        <v>0</v>
      </c>
      <c r="AF126">
        <f>IF(実施計画様式!AF126="",0,IFERROR(VLOOKUP(実施計画様式!AF126,―!$AP$29:$AQ$29,2,FALSE),"error"))</f>
        <v>0</v>
      </c>
      <c r="AG126">
        <f>IF(実施計画様式!AG126="",0,IFERROR(VLOOKUP(実施計画様式!AG126,―!$Y$2:$Z$25,2,FALSE),"error"))</f>
        <v>0</v>
      </c>
      <c r="AH126">
        <f>IF(実施計画様式!AH126="",0,IFERROR(VLOOKUP(実施計画様式!AH126,―!$AA$2:$AB$4,2,FALSE),"error"))</f>
        <v>0</v>
      </c>
      <c r="AI126">
        <f>IF(実施計画様式!AI126="",0,IFERROR(VLOOKUP(実施計画様式!AI126,―!$AN$2:$AO$27,2,FALSE),"error"))</f>
        <v>0</v>
      </c>
      <c r="AJ126">
        <f>IF(実施計画様式!AJ126="",0,IFERROR(VLOOKUP(実施計画様式!AJ126,―!$AN$2:$AO$27,2,FALSE),"error"))</f>
        <v>0</v>
      </c>
      <c r="AK126">
        <f>IF(実施計画様式!AK126="",0,IFERROR(VLOOKUP(実施計画様式!AK126,―!$AN$2:$AO$27,2,FALSE),"error"))</f>
        <v>0</v>
      </c>
      <c r="AL126">
        <f>IF(実施計画様式!AL126="",0,1)</f>
        <v>0</v>
      </c>
      <c r="AM126">
        <f>IF(実施計画様式!AM126="",0,IFERROR(VLOOKUP(実施計画様式!AM126,―!$AP$10:$AQ$23,2,FALSE),"error"))</f>
        <v>0</v>
      </c>
      <c r="AN126">
        <f>IF(実施計画様式!AN126="",0,IFERROR(VLOOKUP(実施計画様式!AN126,―!$AP$39:$AQ$44,2,FALSE),"error"))</f>
        <v>0</v>
      </c>
      <c r="AO126">
        <f>IF(実施計画様式!AO126="",0,IFERROR(VLOOKUP(実施計画様式!AO126,参考資料1_対象分野リスト!$B$2:$C$46,2,FALSE),"error"))</f>
        <v>0</v>
      </c>
      <c r="AP126">
        <f>IF(実施計画様式!AP126="",0,IFERROR(VLOOKUP(実施計画様式!AP126,参考資料1_対象分野リスト!$B$2:$C$46,2,FALSE),"error"))</f>
        <v>0</v>
      </c>
      <c r="AQ126">
        <f>IF(実施計画様式!AQ126="",0,IFERROR(VLOOKUP(実施計画様式!AQ126,参考資料1_対象分野リスト!$B$2:$C$46,2,FALSE),"error"))</f>
        <v>0</v>
      </c>
      <c r="AR126">
        <f>IF(実施計画様式!AR126="",0,IFERROR(VLOOKUP(実施計画様式!AR126,参考資料1_対象分野リスト!$B$2:$C$46,2,FALSE),"error"))</f>
        <v>0</v>
      </c>
      <c r="AS126">
        <f>IF(実施計画様式!AS126="",0,IFERROR(VLOOKUP(実施計画様式!AS126,参考資料1_対象分野リスト!$E$5:$F$35,2,FALSE),"error"))</f>
        <v>0</v>
      </c>
      <c r="BB126">
        <f>IF(実施計画様式!BB126="",0,IFERROR(VLOOKUP(実施計画様式!BB126,―!$AK$2:$AL$7,2,FALSE),"error"))</f>
        <v>0</v>
      </c>
      <c r="BC126" t="str">
        <f t="shared" si="0"/>
        <v/>
      </c>
      <c r="BF126">
        <v>99</v>
      </c>
      <c r="BG126" t="str">
        <f t="shared" si="7"/>
        <v/>
      </c>
      <c r="BH126" t="str">
        <f>IF(AG126&gt;0,IF(VLOOKUP($B$62,―!$Y$2:$Z$25,2,FALSE)&lt;分岐管理シート!AG126,"予算化方法","予算化方法_未定なし"),"")</f>
        <v/>
      </c>
      <c r="BI126" t="str">
        <f t="shared" si="8"/>
        <v/>
      </c>
      <c r="BJ126" t="str">
        <f t="shared" si="9"/>
        <v/>
      </c>
      <c r="BK126" t="str">
        <f t="shared" si="10"/>
        <v/>
      </c>
      <c r="BL126" t="str">
        <f>IF(AE126&lt;2,"",―!$AP$28)</f>
        <v/>
      </c>
      <c r="BM126" t="str">
        <f t="shared" si="11"/>
        <v/>
      </c>
      <c r="BN126" t="str">
        <f t="shared" si="12"/>
        <v/>
      </c>
      <c r="BP126">
        <f t="shared" si="5"/>
        <v>0</v>
      </c>
    </row>
    <row r="127" spans="3:68">
      <c r="C127">
        <v>55</v>
      </c>
      <c r="D127" s="22">
        <f>IF(実施計画様式!D127="",0,IFERROR(VLOOKUP(実施計画様式!D127,―!A:B,2,FALSE),"error"))</f>
        <v>0</v>
      </c>
      <c r="E127">
        <f>IF(実施計画様式!E127="",0,IFERROR(VLOOKUP(実施計画様式!E127,―!$C$40:$D$47,2,FALSE),"error"))</f>
        <v>0</v>
      </c>
      <c r="F127">
        <f>IF(実施計画様式!F127="",0,IFERROR(VLOOKUP(実施計画様式!F127,―!$E$2:$F$2,2,FALSE),"error"))</f>
        <v>0</v>
      </c>
      <c r="G127">
        <f>IFERROR(VLOOKUP(実施計画様式!G127,―!$G$2:$H$2,2,FALSE),0)</f>
        <v>0</v>
      </c>
      <c r="H127">
        <f>IF(実施計画様式!H127="",0,1)</f>
        <v>0</v>
      </c>
      <c r="I127">
        <f>IF(実施計画様式!I127="",0,IFERROR(VLOOKUP(実施計画様式!I127,―!$I$2:$J$2,2,FALSE),"error"))</f>
        <v>0</v>
      </c>
      <c r="J127">
        <f>IF(実施計画様式!J127="",0,1)</f>
        <v>0</v>
      </c>
      <c r="K127">
        <f>IF(実施計画様式!K127="",0,IFERROR(VLOOKUP(実施計画様式!K127,―!$K$1:$L$2,2,FALSE),"error"))</f>
        <v>0</v>
      </c>
      <c r="L127">
        <f>IF(実施計画様式!L127="",0,IFERROR(VLOOKUP(実施計画様式!L127,―!$M$2:$N$2,2,FALSE),"error"))</f>
        <v>0</v>
      </c>
      <c r="M127">
        <f>IFERROR(VLOOKUP(実施計画様式!M127,―!$O$1:$P$12,2,FALSE),0)</f>
        <v>0</v>
      </c>
      <c r="N127">
        <f>IF(実施計画様式!N127="",0,IFERROR(VLOOKUP(実施計画様式!N127,―!$O$1:$P$12,2,FALSE),"error"))</f>
        <v>0</v>
      </c>
      <c r="O127">
        <f>IF(実施計画様式!O127="",0,IFERROR(VLOOKUP(実施計画様式!O127,―!$O$1:$P$12,2,FALSE),"error"))</f>
        <v>0</v>
      </c>
      <c r="P127">
        <f>IF(実施計画様式!P127="",0,IFERROR(VLOOKUP(実施計画様式!P127,―!$O$1:$P$12,2,FALSE),"error"))</f>
        <v>0</v>
      </c>
      <c r="Q127">
        <f>IF(実施計画様式!Q127="",0,1)</f>
        <v>0</v>
      </c>
      <c r="R127" t="s">
        <v>7629</v>
      </c>
      <c r="S127" t="s">
        <v>7629</v>
      </c>
      <c r="T127">
        <f>IF(実施計画様式!T127="",0,1)</f>
        <v>0</v>
      </c>
      <c r="U127">
        <f>IF(実施計画様式!U127="",0,1)</f>
        <v>0</v>
      </c>
      <c r="V127">
        <f>IF(実施計画様式!V127="",0,1)</f>
        <v>0</v>
      </c>
      <c r="W127">
        <f>IF(実施計画様式!W127="",0,1)</f>
        <v>0</v>
      </c>
      <c r="X127">
        <f>IF(実施計画様式!X127="",0,1)</f>
        <v>0</v>
      </c>
      <c r="Y127">
        <f>IF(実施計画様式!Y127="",0,1)</f>
        <v>0</v>
      </c>
      <c r="Z127">
        <f>IF(実施計画様式!Z127="",0,1)</f>
        <v>0</v>
      </c>
      <c r="AA127">
        <f>IF(実施計画様式!AA127="",0,1)</f>
        <v>0</v>
      </c>
      <c r="AB127">
        <f>IF(実施計画様式!AB127="",0,IFERROR(VLOOKUP(実施計画様式!AB127,―!$Q$2:$R$3,2,FALSE),"error"))</f>
        <v>0</v>
      </c>
      <c r="AC127">
        <f>IF(実施計画様式!AC127="",0,IFERROR(VLOOKUP(実施計画様式!AC127,―!$S$2:$T$3,2,FALSE),"error"))</f>
        <v>0</v>
      </c>
      <c r="AD127">
        <f>IF(実施計画様式!AD127="",0,IFERROR(VLOOKUP(実施計画様式!AD127,―!$U$2:$V$3,2,FALSE),"error"))</f>
        <v>0</v>
      </c>
      <c r="AE127">
        <f>IF(実施計画様式!AE127="",0,IFERROR(VLOOKUP(実施計画様式!AE127,―!$W$2:$X$3,2,FALSE),"error"))</f>
        <v>0</v>
      </c>
      <c r="AF127">
        <f>IF(実施計画様式!AF127="",0,IFERROR(VLOOKUP(実施計画様式!AF127,―!$AP$29:$AQ$29,2,FALSE),"error"))</f>
        <v>0</v>
      </c>
      <c r="AG127">
        <f>IF(実施計画様式!AG127="",0,IFERROR(VLOOKUP(実施計画様式!AG127,―!$Y$2:$Z$25,2,FALSE),"error"))</f>
        <v>0</v>
      </c>
      <c r="AH127">
        <f>IF(実施計画様式!AH127="",0,IFERROR(VLOOKUP(実施計画様式!AH127,―!$AA$2:$AB$4,2,FALSE),"error"))</f>
        <v>0</v>
      </c>
      <c r="AI127">
        <f>IF(実施計画様式!AI127="",0,IFERROR(VLOOKUP(実施計画様式!AI127,―!$AN$2:$AO$27,2,FALSE),"error"))</f>
        <v>0</v>
      </c>
      <c r="AJ127">
        <f>IF(実施計画様式!AJ127="",0,IFERROR(VLOOKUP(実施計画様式!AJ127,―!$AN$2:$AO$27,2,FALSE),"error"))</f>
        <v>0</v>
      </c>
      <c r="AK127">
        <f>IF(実施計画様式!AK127="",0,IFERROR(VLOOKUP(実施計画様式!AK127,―!$AN$2:$AO$27,2,FALSE),"error"))</f>
        <v>0</v>
      </c>
      <c r="AL127">
        <f>IF(実施計画様式!AL127="",0,1)</f>
        <v>0</v>
      </c>
      <c r="AM127">
        <f>IF(実施計画様式!AM127="",0,IFERROR(VLOOKUP(実施計画様式!AM127,―!$AP$10:$AQ$23,2,FALSE),"error"))</f>
        <v>0</v>
      </c>
      <c r="AN127">
        <f>IF(実施計画様式!AN127="",0,IFERROR(VLOOKUP(実施計画様式!AN127,―!$AP$39:$AQ$44,2,FALSE),"error"))</f>
        <v>0</v>
      </c>
      <c r="AO127">
        <f>IF(実施計画様式!AO127="",0,IFERROR(VLOOKUP(実施計画様式!AO127,参考資料1_対象分野リスト!$B$2:$C$46,2,FALSE),"error"))</f>
        <v>0</v>
      </c>
      <c r="AP127">
        <f>IF(実施計画様式!AP127="",0,IFERROR(VLOOKUP(実施計画様式!AP127,参考資料1_対象分野リスト!$B$2:$C$46,2,FALSE),"error"))</f>
        <v>0</v>
      </c>
      <c r="AQ127">
        <f>IF(実施計画様式!AQ127="",0,IFERROR(VLOOKUP(実施計画様式!AQ127,参考資料1_対象分野リスト!$B$2:$C$46,2,FALSE),"error"))</f>
        <v>0</v>
      </c>
      <c r="AR127">
        <f>IF(実施計画様式!AR127="",0,IFERROR(VLOOKUP(実施計画様式!AR127,参考資料1_対象分野リスト!$B$2:$C$46,2,FALSE),"error"))</f>
        <v>0</v>
      </c>
      <c r="AS127">
        <f>IF(実施計画様式!AS127="",0,IFERROR(VLOOKUP(実施計画様式!AS127,参考資料1_対象分野リスト!$E$5:$F$35,2,FALSE),"error"))</f>
        <v>0</v>
      </c>
      <c r="BB127">
        <f>IF(実施計画様式!BB127="",0,IFERROR(VLOOKUP(実施計画様式!BB127,―!$AK$2:$AL$7,2,FALSE),"error"))</f>
        <v>0</v>
      </c>
      <c r="BC127" t="str">
        <f t="shared" si="0"/>
        <v/>
      </c>
      <c r="BF127">
        <v>99</v>
      </c>
      <c r="BG127" t="str">
        <f t="shared" si="7"/>
        <v/>
      </c>
      <c r="BH127" t="str">
        <f>IF(AG127&gt;0,IF(VLOOKUP($B$62,―!$Y$2:$Z$25,2,FALSE)&lt;分岐管理シート!AG127,"予算化方法","予算化方法_未定なし"),"")</f>
        <v/>
      </c>
      <c r="BI127" t="str">
        <f t="shared" si="8"/>
        <v/>
      </c>
      <c r="BJ127" t="str">
        <f t="shared" si="9"/>
        <v/>
      </c>
      <c r="BK127" t="str">
        <f t="shared" si="10"/>
        <v/>
      </c>
      <c r="BL127" t="str">
        <f>IF(AE127&lt;2,"",―!$AP$28)</f>
        <v/>
      </c>
      <c r="BM127" t="str">
        <f t="shared" si="11"/>
        <v/>
      </c>
      <c r="BN127" t="str">
        <f t="shared" si="12"/>
        <v/>
      </c>
      <c r="BP127">
        <f t="shared" si="5"/>
        <v>0</v>
      </c>
    </row>
    <row r="128" spans="3:68">
      <c r="C128">
        <v>56</v>
      </c>
      <c r="D128" s="22">
        <f>IF(実施計画様式!D128="",0,IFERROR(VLOOKUP(実施計画様式!D128,―!A:B,2,FALSE),"error"))</f>
        <v>0</v>
      </c>
      <c r="E128">
        <f>IF(実施計画様式!E128="",0,IFERROR(VLOOKUP(実施計画様式!E128,―!$C$40:$D$47,2,FALSE),"error"))</f>
        <v>0</v>
      </c>
      <c r="F128">
        <f>IF(実施計画様式!F128="",0,IFERROR(VLOOKUP(実施計画様式!F128,―!$E$2:$F$2,2,FALSE),"error"))</f>
        <v>0</v>
      </c>
      <c r="G128">
        <f>IFERROR(VLOOKUP(実施計画様式!G128,―!$G$2:$H$2,2,FALSE),0)</f>
        <v>0</v>
      </c>
      <c r="H128">
        <f>IF(実施計画様式!H128="",0,1)</f>
        <v>0</v>
      </c>
      <c r="I128">
        <f>IF(実施計画様式!I128="",0,IFERROR(VLOOKUP(実施計画様式!I128,―!$I$2:$J$2,2,FALSE),"error"))</f>
        <v>0</v>
      </c>
      <c r="J128">
        <f>IF(実施計画様式!J128="",0,1)</f>
        <v>0</v>
      </c>
      <c r="K128">
        <f>IF(実施計画様式!K128="",0,IFERROR(VLOOKUP(実施計画様式!K128,―!$K$1:$L$2,2,FALSE),"error"))</f>
        <v>0</v>
      </c>
      <c r="L128">
        <f>IF(実施計画様式!L128="",0,IFERROR(VLOOKUP(実施計画様式!L128,―!$M$2:$N$2,2,FALSE),"error"))</f>
        <v>0</v>
      </c>
      <c r="M128">
        <f>IFERROR(VLOOKUP(実施計画様式!M128,―!$O$1:$P$12,2,FALSE),0)</f>
        <v>0</v>
      </c>
      <c r="N128">
        <f>IF(実施計画様式!N128="",0,IFERROR(VLOOKUP(実施計画様式!N128,―!$O$1:$P$12,2,FALSE),"error"))</f>
        <v>0</v>
      </c>
      <c r="O128">
        <f>IF(実施計画様式!O128="",0,IFERROR(VLOOKUP(実施計画様式!O128,―!$O$1:$P$12,2,FALSE),"error"))</f>
        <v>0</v>
      </c>
      <c r="P128">
        <f>IF(実施計画様式!P128="",0,IFERROR(VLOOKUP(実施計画様式!P128,―!$O$1:$P$12,2,FALSE),"error"))</f>
        <v>0</v>
      </c>
      <c r="Q128">
        <f>IF(実施計画様式!Q128="",0,1)</f>
        <v>0</v>
      </c>
      <c r="R128" t="s">
        <v>7629</v>
      </c>
      <c r="S128" t="s">
        <v>7629</v>
      </c>
      <c r="T128">
        <f>IF(実施計画様式!T128="",0,1)</f>
        <v>0</v>
      </c>
      <c r="U128">
        <f>IF(実施計画様式!U128="",0,1)</f>
        <v>0</v>
      </c>
      <c r="V128">
        <f>IF(実施計画様式!V128="",0,1)</f>
        <v>0</v>
      </c>
      <c r="W128">
        <f>IF(実施計画様式!W128="",0,1)</f>
        <v>0</v>
      </c>
      <c r="X128">
        <f>IF(実施計画様式!X128="",0,1)</f>
        <v>0</v>
      </c>
      <c r="Y128">
        <f>IF(実施計画様式!Y128="",0,1)</f>
        <v>0</v>
      </c>
      <c r="Z128">
        <f>IF(実施計画様式!Z128="",0,1)</f>
        <v>0</v>
      </c>
      <c r="AA128">
        <f>IF(実施計画様式!AA128="",0,1)</f>
        <v>0</v>
      </c>
      <c r="AB128">
        <f>IF(実施計画様式!AB128="",0,IFERROR(VLOOKUP(実施計画様式!AB128,―!$Q$2:$R$3,2,FALSE),"error"))</f>
        <v>0</v>
      </c>
      <c r="AC128">
        <f>IF(実施計画様式!AC128="",0,IFERROR(VLOOKUP(実施計画様式!AC128,―!$S$2:$T$3,2,FALSE),"error"))</f>
        <v>0</v>
      </c>
      <c r="AD128">
        <f>IF(実施計画様式!AD128="",0,IFERROR(VLOOKUP(実施計画様式!AD128,―!$U$2:$V$3,2,FALSE),"error"))</f>
        <v>0</v>
      </c>
      <c r="AE128">
        <f>IF(実施計画様式!AE128="",0,IFERROR(VLOOKUP(実施計画様式!AE128,―!$W$2:$X$3,2,FALSE),"error"))</f>
        <v>0</v>
      </c>
      <c r="AF128">
        <f>IF(実施計画様式!AF128="",0,IFERROR(VLOOKUP(実施計画様式!AF128,―!$AP$29:$AQ$29,2,FALSE),"error"))</f>
        <v>0</v>
      </c>
      <c r="AG128">
        <f>IF(実施計画様式!AG128="",0,IFERROR(VLOOKUP(実施計画様式!AG128,―!$Y$2:$Z$25,2,FALSE),"error"))</f>
        <v>0</v>
      </c>
      <c r="AH128">
        <f>IF(実施計画様式!AH128="",0,IFERROR(VLOOKUP(実施計画様式!AH128,―!$AA$2:$AB$4,2,FALSE),"error"))</f>
        <v>0</v>
      </c>
      <c r="AI128">
        <f>IF(実施計画様式!AI128="",0,IFERROR(VLOOKUP(実施計画様式!AI128,―!$AN$2:$AO$27,2,FALSE),"error"))</f>
        <v>0</v>
      </c>
      <c r="AJ128">
        <f>IF(実施計画様式!AJ128="",0,IFERROR(VLOOKUP(実施計画様式!AJ128,―!$AN$2:$AO$27,2,FALSE),"error"))</f>
        <v>0</v>
      </c>
      <c r="AK128">
        <f>IF(実施計画様式!AK128="",0,IFERROR(VLOOKUP(実施計画様式!AK128,―!$AN$2:$AO$27,2,FALSE),"error"))</f>
        <v>0</v>
      </c>
      <c r="AL128">
        <f>IF(実施計画様式!AL128="",0,1)</f>
        <v>0</v>
      </c>
      <c r="AM128">
        <f>IF(実施計画様式!AM128="",0,IFERROR(VLOOKUP(実施計画様式!AM128,―!$AP$10:$AQ$23,2,FALSE),"error"))</f>
        <v>0</v>
      </c>
      <c r="AN128">
        <f>IF(実施計画様式!AN128="",0,IFERROR(VLOOKUP(実施計画様式!AN128,―!$AP$39:$AQ$44,2,FALSE),"error"))</f>
        <v>0</v>
      </c>
      <c r="AO128">
        <f>IF(実施計画様式!AO128="",0,IFERROR(VLOOKUP(実施計画様式!AO128,参考資料1_対象分野リスト!$B$2:$C$46,2,FALSE),"error"))</f>
        <v>0</v>
      </c>
      <c r="AP128">
        <f>IF(実施計画様式!AP128="",0,IFERROR(VLOOKUP(実施計画様式!AP128,参考資料1_対象分野リスト!$B$2:$C$46,2,FALSE),"error"))</f>
        <v>0</v>
      </c>
      <c r="AQ128">
        <f>IF(実施計画様式!AQ128="",0,IFERROR(VLOOKUP(実施計画様式!AQ128,参考資料1_対象分野リスト!$B$2:$C$46,2,FALSE),"error"))</f>
        <v>0</v>
      </c>
      <c r="AR128">
        <f>IF(実施計画様式!AR128="",0,IFERROR(VLOOKUP(実施計画様式!AR128,参考資料1_対象分野リスト!$B$2:$C$46,2,FALSE),"error"))</f>
        <v>0</v>
      </c>
      <c r="AS128">
        <f>IF(実施計画様式!AS128="",0,IFERROR(VLOOKUP(実施計画様式!AS128,参考資料1_対象分野リスト!$E$5:$F$35,2,FALSE),"error"))</f>
        <v>0</v>
      </c>
      <c r="BB128">
        <f>IF(実施計画様式!BB128="",0,IFERROR(VLOOKUP(実施計画様式!BB128,―!$AK$2:$AL$7,2,FALSE),"error"))</f>
        <v>0</v>
      </c>
      <c r="BC128" t="str">
        <f t="shared" si="0"/>
        <v/>
      </c>
      <c r="BF128">
        <v>99</v>
      </c>
      <c r="BG128" t="str">
        <f t="shared" si="7"/>
        <v/>
      </c>
      <c r="BH128" t="str">
        <f>IF(AG128&gt;0,IF(VLOOKUP($B$62,―!$Y$2:$Z$25,2,FALSE)&lt;分岐管理シート!AG128,"予算化方法","予算化方法_未定なし"),"")</f>
        <v/>
      </c>
      <c r="BI128" t="str">
        <f t="shared" si="8"/>
        <v/>
      </c>
      <c r="BJ128" t="str">
        <f t="shared" si="9"/>
        <v/>
      </c>
      <c r="BK128" t="str">
        <f t="shared" si="10"/>
        <v/>
      </c>
      <c r="BL128" t="str">
        <f>IF(AE128&lt;2,"",―!$AP$28)</f>
        <v/>
      </c>
      <c r="BM128" t="str">
        <f t="shared" si="11"/>
        <v/>
      </c>
      <c r="BN128" t="str">
        <f t="shared" si="12"/>
        <v/>
      </c>
      <c r="BP128">
        <f t="shared" si="5"/>
        <v>0</v>
      </c>
    </row>
    <row r="129" spans="3:68">
      <c r="C129">
        <v>57</v>
      </c>
      <c r="D129" s="22">
        <f>IF(実施計画様式!D129="",0,IFERROR(VLOOKUP(実施計画様式!D129,―!A:B,2,FALSE),"error"))</f>
        <v>0</v>
      </c>
      <c r="E129">
        <f>IF(実施計画様式!E129="",0,IFERROR(VLOOKUP(実施計画様式!E129,―!$C$40:$D$47,2,FALSE),"error"))</f>
        <v>0</v>
      </c>
      <c r="F129">
        <f>IF(実施計画様式!F129="",0,IFERROR(VLOOKUP(実施計画様式!F129,―!$E$2:$F$2,2,FALSE),"error"))</f>
        <v>0</v>
      </c>
      <c r="G129">
        <f>IFERROR(VLOOKUP(実施計画様式!G129,―!$G$2:$H$2,2,FALSE),0)</f>
        <v>0</v>
      </c>
      <c r="H129">
        <f>IF(実施計画様式!H129="",0,1)</f>
        <v>0</v>
      </c>
      <c r="I129">
        <f>IF(実施計画様式!I129="",0,IFERROR(VLOOKUP(実施計画様式!I129,―!$I$2:$J$2,2,FALSE),"error"))</f>
        <v>0</v>
      </c>
      <c r="J129">
        <f>IF(実施計画様式!J129="",0,1)</f>
        <v>0</v>
      </c>
      <c r="K129">
        <f>IF(実施計画様式!K129="",0,IFERROR(VLOOKUP(実施計画様式!K129,―!$K$1:$L$2,2,FALSE),"error"))</f>
        <v>0</v>
      </c>
      <c r="L129">
        <f>IF(実施計画様式!L129="",0,IFERROR(VLOOKUP(実施計画様式!L129,―!$M$2:$N$2,2,FALSE),"error"))</f>
        <v>0</v>
      </c>
      <c r="M129">
        <f>IFERROR(VLOOKUP(実施計画様式!M129,―!$O$1:$P$12,2,FALSE),0)</f>
        <v>0</v>
      </c>
      <c r="N129">
        <f>IF(実施計画様式!N129="",0,IFERROR(VLOOKUP(実施計画様式!N129,―!$O$1:$P$12,2,FALSE),"error"))</f>
        <v>0</v>
      </c>
      <c r="O129">
        <f>IF(実施計画様式!O129="",0,IFERROR(VLOOKUP(実施計画様式!O129,―!$O$1:$P$12,2,FALSE),"error"))</f>
        <v>0</v>
      </c>
      <c r="P129">
        <f>IF(実施計画様式!P129="",0,IFERROR(VLOOKUP(実施計画様式!P129,―!$O$1:$P$12,2,FALSE),"error"))</f>
        <v>0</v>
      </c>
      <c r="Q129">
        <f>IF(実施計画様式!Q129="",0,1)</f>
        <v>0</v>
      </c>
      <c r="R129" t="s">
        <v>7629</v>
      </c>
      <c r="S129" t="s">
        <v>7629</v>
      </c>
      <c r="T129">
        <f>IF(実施計画様式!T129="",0,1)</f>
        <v>0</v>
      </c>
      <c r="U129">
        <f>IF(実施計画様式!U129="",0,1)</f>
        <v>0</v>
      </c>
      <c r="V129">
        <f>IF(実施計画様式!V129="",0,1)</f>
        <v>0</v>
      </c>
      <c r="W129">
        <f>IF(実施計画様式!W129="",0,1)</f>
        <v>0</v>
      </c>
      <c r="X129">
        <f>IF(実施計画様式!X129="",0,1)</f>
        <v>0</v>
      </c>
      <c r="Y129">
        <f>IF(実施計画様式!Y129="",0,1)</f>
        <v>0</v>
      </c>
      <c r="Z129">
        <f>IF(実施計画様式!Z129="",0,1)</f>
        <v>0</v>
      </c>
      <c r="AA129">
        <f>IF(実施計画様式!AA129="",0,1)</f>
        <v>0</v>
      </c>
      <c r="AB129">
        <f>IF(実施計画様式!AB129="",0,IFERROR(VLOOKUP(実施計画様式!AB129,―!$Q$2:$R$3,2,FALSE),"error"))</f>
        <v>0</v>
      </c>
      <c r="AC129">
        <f>IF(実施計画様式!AC129="",0,IFERROR(VLOOKUP(実施計画様式!AC129,―!$S$2:$T$3,2,FALSE),"error"))</f>
        <v>0</v>
      </c>
      <c r="AD129">
        <f>IF(実施計画様式!AD129="",0,IFERROR(VLOOKUP(実施計画様式!AD129,―!$U$2:$V$3,2,FALSE),"error"))</f>
        <v>0</v>
      </c>
      <c r="AE129">
        <f>IF(実施計画様式!AE129="",0,IFERROR(VLOOKUP(実施計画様式!AE129,―!$W$2:$X$3,2,FALSE),"error"))</f>
        <v>0</v>
      </c>
      <c r="AF129">
        <f>IF(実施計画様式!AF129="",0,IFERROR(VLOOKUP(実施計画様式!AF129,―!$AP$29:$AQ$29,2,FALSE),"error"))</f>
        <v>0</v>
      </c>
      <c r="AG129">
        <f>IF(実施計画様式!AG129="",0,IFERROR(VLOOKUP(実施計画様式!AG129,―!$Y$2:$Z$25,2,FALSE),"error"))</f>
        <v>0</v>
      </c>
      <c r="AH129">
        <f>IF(実施計画様式!AH129="",0,IFERROR(VLOOKUP(実施計画様式!AH129,―!$AA$2:$AB$4,2,FALSE),"error"))</f>
        <v>0</v>
      </c>
      <c r="AI129">
        <f>IF(実施計画様式!AI129="",0,IFERROR(VLOOKUP(実施計画様式!AI129,―!$AN$2:$AO$27,2,FALSE),"error"))</f>
        <v>0</v>
      </c>
      <c r="AJ129">
        <f>IF(実施計画様式!AJ129="",0,IFERROR(VLOOKUP(実施計画様式!AJ129,―!$AN$2:$AO$27,2,FALSE),"error"))</f>
        <v>0</v>
      </c>
      <c r="AK129">
        <f>IF(実施計画様式!AK129="",0,IFERROR(VLOOKUP(実施計画様式!AK129,―!$AN$2:$AO$27,2,FALSE),"error"))</f>
        <v>0</v>
      </c>
      <c r="AL129">
        <f>IF(実施計画様式!AL129="",0,1)</f>
        <v>0</v>
      </c>
      <c r="AM129">
        <f>IF(実施計画様式!AM129="",0,IFERROR(VLOOKUP(実施計画様式!AM129,―!$AP$10:$AQ$23,2,FALSE),"error"))</f>
        <v>0</v>
      </c>
      <c r="AN129">
        <f>IF(実施計画様式!AN129="",0,IFERROR(VLOOKUP(実施計画様式!AN129,―!$AP$39:$AQ$44,2,FALSE),"error"))</f>
        <v>0</v>
      </c>
      <c r="AO129">
        <f>IF(実施計画様式!AO129="",0,IFERROR(VLOOKUP(実施計画様式!AO129,参考資料1_対象分野リスト!$B$2:$C$46,2,FALSE),"error"))</f>
        <v>0</v>
      </c>
      <c r="AP129">
        <f>IF(実施計画様式!AP129="",0,IFERROR(VLOOKUP(実施計画様式!AP129,参考資料1_対象分野リスト!$B$2:$C$46,2,FALSE),"error"))</f>
        <v>0</v>
      </c>
      <c r="AQ129">
        <f>IF(実施計画様式!AQ129="",0,IFERROR(VLOOKUP(実施計画様式!AQ129,参考資料1_対象分野リスト!$B$2:$C$46,2,FALSE),"error"))</f>
        <v>0</v>
      </c>
      <c r="AR129">
        <f>IF(実施計画様式!AR129="",0,IFERROR(VLOOKUP(実施計画様式!AR129,参考資料1_対象分野リスト!$B$2:$C$46,2,FALSE),"error"))</f>
        <v>0</v>
      </c>
      <c r="AS129">
        <f>IF(実施計画様式!AS129="",0,IFERROR(VLOOKUP(実施計画様式!AS129,参考資料1_対象分野リスト!$E$5:$F$35,2,FALSE),"error"))</f>
        <v>0</v>
      </c>
      <c r="BB129">
        <f>IF(実施計画様式!BB129="",0,IFERROR(VLOOKUP(実施計画様式!BB129,―!$AK$2:$AL$7,2,FALSE),"error"))</f>
        <v>0</v>
      </c>
      <c r="BC129" t="str">
        <f t="shared" si="0"/>
        <v/>
      </c>
      <c r="BF129">
        <v>99</v>
      </c>
      <c r="BG129" t="str">
        <f t="shared" si="7"/>
        <v/>
      </c>
      <c r="BH129" t="str">
        <f>IF(AG129&gt;0,IF(VLOOKUP($B$62,―!$Y$2:$Z$25,2,FALSE)&lt;分岐管理シート!AG129,"予算化方法","予算化方法_未定なし"),"")</f>
        <v/>
      </c>
      <c r="BI129" t="str">
        <f t="shared" si="8"/>
        <v/>
      </c>
      <c r="BJ129" t="str">
        <f t="shared" si="9"/>
        <v/>
      </c>
      <c r="BK129" t="str">
        <f t="shared" si="10"/>
        <v/>
      </c>
      <c r="BL129" t="str">
        <f>IF(AE129&lt;2,"",―!$AP$28)</f>
        <v/>
      </c>
      <c r="BM129" t="str">
        <f t="shared" si="11"/>
        <v/>
      </c>
      <c r="BN129" t="str">
        <f t="shared" si="12"/>
        <v/>
      </c>
      <c r="BP129">
        <f t="shared" si="5"/>
        <v>0</v>
      </c>
    </row>
    <row r="130" spans="3:68">
      <c r="C130">
        <v>58</v>
      </c>
      <c r="D130" s="22">
        <f>IF(実施計画様式!D130="",0,IFERROR(VLOOKUP(実施計画様式!D130,―!A:B,2,FALSE),"error"))</f>
        <v>0</v>
      </c>
      <c r="E130">
        <f>IF(実施計画様式!E130="",0,IFERROR(VLOOKUP(実施計画様式!E130,―!$C$40:$D$47,2,FALSE),"error"))</f>
        <v>0</v>
      </c>
      <c r="F130">
        <f>IF(実施計画様式!F130="",0,IFERROR(VLOOKUP(実施計画様式!F130,―!$E$2:$F$2,2,FALSE),"error"))</f>
        <v>0</v>
      </c>
      <c r="G130">
        <f>IFERROR(VLOOKUP(実施計画様式!G130,―!$G$2:$H$2,2,FALSE),0)</f>
        <v>0</v>
      </c>
      <c r="H130">
        <f>IF(実施計画様式!H130="",0,1)</f>
        <v>0</v>
      </c>
      <c r="I130">
        <f>IF(実施計画様式!I130="",0,IFERROR(VLOOKUP(実施計画様式!I130,―!$I$2:$J$2,2,FALSE),"error"))</f>
        <v>0</v>
      </c>
      <c r="J130">
        <f>IF(実施計画様式!J130="",0,1)</f>
        <v>0</v>
      </c>
      <c r="K130">
        <f>IF(実施計画様式!K130="",0,IFERROR(VLOOKUP(実施計画様式!K130,―!$K$1:$L$2,2,FALSE),"error"))</f>
        <v>0</v>
      </c>
      <c r="L130">
        <f>IF(実施計画様式!L130="",0,IFERROR(VLOOKUP(実施計画様式!L130,―!$M$2:$N$2,2,FALSE),"error"))</f>
        <v>0</v>
      </c>
      <c r="M130">
        <f>IFERROR(VLOOKUP(実施計画様式!M130,―!$O$1:$P$12,2,FALSE),0)</f>
        <v>0</v>
      </c>
      <c r="N130">
        <f>IF(実施計画様式!N130="",0,IFERROR(VLOOKUP(実施計画様式!N130,―!$O$1:$P$12,2,FALSE),"error"))</f>
        <v>0</v>
      </c>
      <c r="O130">
        <f>IF(実施計画様式!O130="",0,IFERROR(VLOOKUP(実施計画様式!O130,―!$O$1:$P$12,2,FALSE),"error"))</f>
        <v>0</v>
      </c>
      <c r="P130">
        <f>IF(実施計画様式!P130="",0,IFERROR(VLOOKUP(実施計画様式!P130,―!$O$1:$P$12,2,FALSE),"error"))</f>
        <v>0</v>
      </c>
      <c r="Q130">
        <f>IF(実施計画様式!Q130="",0,1)</f>
        <v>0</v>
      </c>
      <c r="R130" t="s">
        <v>7629</v>
      </c>
      <c r="S130" t="s">
        <v>7629</v>
      </c>
      <c r="T130">
        <f>IF(実施計画様式!T130="",0,1)</f>
        <v>0</v>
      </c>
      <c r="U130">
        <f>IF(実施計画様式!U130="",0,1)</f>
        <v>0</v>
      </c>
      <c r="V130">
        <f>IF(実施計画様式!V130="",0,1)</f>
        <v>0</v>
      </c>
      <c r="W130">
        <f>IF(実施計画様式!W130="",0,1)</f>
        <v>0</v>
      </c>
      <c r="X130">
        <f>IF(実施計画様式!X130="",0,1)</f>
        <v>0</v>
      </c>
      <c r="Y130">
        <f>IF(実施計画様式!Y130="",0,1)</f>
        <v>0</v>
      </c>
      <c r="Z130">
        <f>IF(実施計画様式!Z130="",0,1)</f>
        <v>0</v>
      </c>
      <c r="AA130">
        <f>IF(実施計画様式!AA130="",0,1)</f>
        <v>0</v>
      </c>
      <c r="AB130">
        <f>IF(実施計画様式!AB130="",0,IFERROR(VLOOKUP(実施計画様式!AB130,―!$Q$2:$R$3,2,FALSE),"error"))</f>
        <v>0</v>
      </c>
      <c r="AC130">
        <f>IF(実施計画様式!AC130="",0,IFERROR(VLOOKUP(実施計画様式!AC130,―!$S$2:$T$3,2,FALSE),"error"))</f>
        <v>0</v>
      </c>
      <c r="AD130">
        <f>IF(実施計画様式!AD130="",0,IFERROR(VLOOKUP(実施計画様式!AD130,―!$U$2:$V$3,2,FALSE),"error"))</f>
        <v>0</v>
      </c>
      <c r="AE130">
        <f>IF(実施計画様式!AE130="",0,IFERROR(VLOOKUP(実施計画様式!AE130,―!$W$2:$X$3,2,FALSE),"error"))</f>
        <v>0</v>
      </c>
      <c r="AF130">
        <f>IF(実施計画様式!AF130="",0,IFERROR(VLOOKUP(実施計画様式!AF130,―!$AP$29:$AQ$29,2,FALSE),"error"))</f>
        <v>0</v>
      </c>
      <c r="AG130">
        <f>IF(実施計画様式!AG130="",0,IFERROR(VLOOKUP(実施計画様式!AG130,―!$Y$2:$Z$25,2,FALSE),"error"))</f>
        <v>0</v>
      </c>
      <c r="AH130">
        <f>IF(実施計画様式!AH130="",0,IFERROR(VLOOKUP(実施計画様式!AH130,―!$AA$2:$AB$4,2,FALSE),"error"))</f>
        <v>0</v>
      </c>
      <c r="AI130">
        <f>IF(実施計画様式!AI130="",0,IFERROR(VLOOKUP(実施計画様式!AI130,―!$AN$2:$AO$27,2,FALSE),"error"))</f>
        <v>0</v>
      </c>
      <c r="AJ130">
        <f>IF(実施計画様式!AJ130="",0,IFERROR(VLOOKUP(実施計画様式!AJ130,―!$AN$2:$AO$27,2,FALSE),"error"))</f>
        <v>0</v>
      </c>
      <c r="AK130">
        <f>IF(実施計画様式!AK130="",0,IFERROR(VLOOKUP(実施計画様式!AK130,―!$AN$2:$AO$27,2,FALSE),"error"))</f>
        <v>0</v>
      </c>
      <c r="AL130">
        <f>IF(実施計画様式!AL130="",0,1)</f>
        <v>0</v>
      </c>
      <c r="AM130">
        <f>IF(実施計画様式!AM130="",0,IFERROR(VLOOKUP(実施計画様式!AM130,―!$AP$10:$AQ$23,2,FALSE),"error"))</f>
        <v>0</v>
      </c>
      <c r="AN130">
        <f>IF(実施計画様式!AN130="",0,IFERROR(VLOOKUP(実施計画様式!AN130,―!$AP$39:$AQ$44,2,FALSE),"error"))</f>
        <v>0</v>
      </c>
      <c r="AO130">
        <f>IF(実施計画様式!AO130="",0,IFERROR(VLOOKUP(実施計画様式!AO130,参考資料1_対象分野リスト!$B$2:$C$46,2,FALSE),"error"))</f>
        <v>0</v>
      </c>
      <c r="AP130">
        <f>IF(実施計画様式!AP130="",0,IFERROR(VLOOKUP(実施計画様式!AP130,参考資料1_対象分野リスト!$B$2:$C$46,2,FALSE),"error"))</f>
        <v>0</v>
      </c>
      <c r="AQ130">
        <f>IF(実施計画様式!AQ130="",0,IFERROR(VLOOKUP(実施計画様式!AQ130,参考資料1_対象分野リスト!$B$2:$C$46,2,FALSE),"error"))</f>
        <v>0</v>
      </c>
      <c r="AR130">
        <f>IF(実施計画様式!AR130="",0,IFERROR(VLOOKUP(実施計画様式!AR130,参考資料1_対象分野リスト!$B$2:$C$46,2,FALSE),"error"))</f>
        <v>0</v>
      </c>
      <c r="AS130">
        <f>IF(実施計画様式!AS130="",0,IFERROR(VLOOKUP(実施計画様式!AS130,参考資料1_対象分野リスト!$E$5:$F$35,2,FALSE),"error"))</f>
        <v>0</v>
      </c>
      <c r="BB130">
        <f>IF(実施計画様式!BB130="",0,IFERROR(VLOOKUP(実施計画様式!BB130,―!$AK$2:$AL$7,2,FALSE),"error"))</f>
        <v>0</v>
      </c>
      <c r="BC130" t="str">
        <f t="shared" si="0"/>
        <v/>
      </c>
      <c r="BF130">
        <v>99</v>
      </c>
      <c r="BG130" t="str">
        <f t="shared" si="7"/>
        <v/>
      </c>
      <c r="BH130" t="str">
        <f>IF(AG130&gt;0,IF(VLOOKUP($B$62,―!$Y$2:$Z$25,2,FALSE)&lt;分岐管理シート!AG130,"予算化方法","予算化方法_未定なし"),"")</f>
        <v/>
      </c>
      <c r="BI130" t="str">
        <f t="shared" si="8"/>
        <v/>
      </c>
      <c r="BJ130" t="str">
        <f t="shared" si="9"/>
        <v/>
      </c>
      <c r="BK130" t="str">
        <f t="shared" si="10"/>
        <v/>
      </c>
      <c r="BL130" t="str">
        <f>IF(AE130&lt;2,"",―!$AP$28)</f>
        <v/>
      </c>
      <c r="BM130" t="str">
        <f t="shared" si="11"/>
        <v/>
      </c>
      <c r="BN130" t="str">
        <f t="shared" si="12"/>
        <v/>
      </c>
      <c r="BP130">
        <f t="shared" si="5"/>
        <v>0</v>
      </c>
    </row>
    <row r="131" spans="3:68">
      <c r="C131">
        <v>59</v>
      </c>
      <c r="D131" s="22">
        <f>IF(実施計画様式!D131="",0,IFERROR(VLOOKUP(実施計画様式!D131,―!A:B,2,FALSE),"error"))</f>
        <v>0</v>
      </c>
      <c r="E131">
        <f>IF(実施計画様式!E131="",0,IFERROR(VLOOKUP(実施計画様式!E131,―!$C$40:$D$47,2,FALSE),"error"))</f>
        <v>0</v>
      </c>
      <c r="F131">
        <f>IF(実施計画様式!F131="",0,IFERROR(VLOOKUP(実施計画様式!F131,―!$E$2:$F$2,2,FALSE),"error"))</f>
        <v>0</v>
      </c>
      <c r="G131">
        <f>IFERROR(VLOOKUP(実施計画様式!G131,―!$G$2:$H$2,2,FALSE),0)</f>
        <v>0</v>
      </c>
      <c r="H131">
        <f>IF(実施計画様式!H131="",0,1)</f>
        <v>0</v>
      </c>
      <c r="I131">
        <f>IF(実施計画様式!I131="",0,IFERROR(VLOOKUP(実施計画様式!I131,―!$I$2:$J$2,2,FALSE),"error"))</f>
        <v>0</v>
      </c>
      <c r="J131">
        <f>IF(実施計画様式!J131="",0,1)</f>
        <v>0</v>
      </c>
      <c r="K131">
        <f>IF(実施計画様式!K131="",0,IFERROR(VLOOKUP(実施計画様式!K131,―!$K$1:$L$2,2,FALSE),"error"))</f>
        <v>0</v>
      </c>
      <c r="L131">
        <f>IF(実施計画様式!L131="",0,IFERROR(VLOOKUP(実施計画様式!L131,―!$M$2:$N$2,2,FALSE),"error"))</f>
        <v>0</v>
      </c>
      <c r="M131">
        <f>IFERROR(VLOOKUP(実施計画様式!M131,―!$O$1:$P$12,2,FALSE),0)</f>
        <v>0</v>
      </c>
      <c r="N131">
        <f>IF(実施計画様式!N131="",0,IFERROR(VLOOKUP(実施計画様式!N131,―!$O$1:$P$12,2,FALSE),"error"))</f>
        <v>0</v>
      </c>
      <c r="O131">
        <f>IF(実施計画様式!O131="",0,IFERROR(VLOOKUP(実施計画様式!O131,―!$O$1:$P$12,2,FALSE),"error"))</f>
        <v>0</v>
      </c>
      <c r="P131">
        <f>IF(実施計画様式!P131="",0,IFERROR(VLOOKUP(実施計画様式!P131,―!$O$1:$P$12,2,FALSE),"error"))</f>
        <v>0</v>
      </c>
      <c r="Q131">
        <f>IF(実施計画様式!Q131="",0,1)</f>
        <v>0</v>
      </c>
      <c r="R131" t="s">
        <v>7629</v>
      </c>
      <c r="S131" t="s">
        <v>7629</v>
      </c>
      <c r="T131">
        <f>IF(実施計画様式!T131="",0,1)</f>
        <v>0</v>
      </c>
      <c r="U131">
        <f>IF(実施計画様式!U131="",0,1)</f>
        <v>0</v>
      </c>
      <c r="V131">
        <f>IF(実施計画様式!V131="",0,1)</f>
        <v>0</v>
      </c>
      <c r="W131">
        <f>IF(実施計画様式!W131="",0,1)</f>
        <v>0</v>
      </c>
      <c r="X131">
        <f>IF(実施計画様式!X131="",0,1)</f>
        <v>0</v>
      </c>
      <c r="Y131">
        <f>IF(実施計画様式!Y131="",0,1)</f>
        <v>0</v>
      </c>
      <c r="Z131">
        <f>IF(実施計画様式!Z131="",0,1)</f>
        <v>0</v>
      </c>
      <c r="AA131">
        <f>IF(実施計画様式!AA131="",0,1)</f>
        <v>0</v>
      </c>
      <c r="AB131">
        <f>IF(実施計画様式!AB131="",0,IFERROR(VLOOKUP(実施計画様式!AB131,―!$Q$2:$R$3,2,FALSE),"error"))</f>
        <v>0</v>
      </c>
      <c r="AC131">
        <f>IF(実施計画様式!AC131="",0,IFERROR(VLOOKUP(実施計画様式!AC131,―!$S$2:$T$3,2,FALSE),"error"))</f>
        <v>0</v>
      </c>
      <c r="AD131">
        <f>IF(実施計画様式!AD131="",0,IFERROR(VLOOKUP(実施計画様式!AD131,―!$U$2:$V$3,2,FALSE),"error"))</f>
        <v>0</v>
      </c>
      <c r="AE131">
        <f>IF(実施計画様式!AE131="",0,IFERROR(VLOOKUP(実施計画様式!AE131,―!$W$2:$X$3,2,FALSE),"error"))</f>
        <v>0</v>
      </c>
      <c r="AF131">
        <f>IF(実施計画様式!AF131="",0,IFERROR(VLOOKUP(実施計画様式!AF131,―!$AP$29:$AQ$29,2,FALSE),"error"))</f>
        <v>0</v>
      </c>
      <c r="AG131">
        <f>IF(実施計画様式!AG131="",0,IFERROR(VLOOKUP(実施計画様式!AG131,―!$Y$2:$Z$25,2,FALSE),"error"))</f>
        <v>0</v>
      </c>
      <c r="AH131">
        <f>IF(実施計画様式!AH131="",0,IFERROR(VLOOKUP(実施計画様式!AH131,―!$AA$2:$AB$4,2,FALSE),"error"))</f>
        <v>0</v>
      </c>
      <c r="AI131">
        <f>IF(実施計画様式!AI131="",0,IFERROR(VLOOKUP(実施計画様式!AI131,―!$AN$2:$AO$27,2,FALSE),"error"))</f>
        <v>0</v>
      </c>
      <c r="AJ131">
        <f>IF(実施計画様式!AJ131="",0,IFERROR(VLOOKUP(実施計画様式!AJ131,―!$AN$2:$AO$27,2,FALSE),"error"))</f>
        <v>0</v>
      </c>
      <c r="AK131">
        <f>IF(実施計画様式!AK131="",0,IFERROR(VLOOKUP(実施計画様式!AK131,―!$AN$2:$AO$27,2,FALSE),"error"))</f>
        <v>0</v>
      </c>
      <c r="AL131">
        <f>IF(実施計画様式!AL131="",0,1)</f>
        <v>0</v>
      </c>
      <c r="AM131">
        <f>IF(実施計画様式!AM131="",0,IFERROR(VLOOKUP(実施計画様式!AM131,―!$AP$10:$AQ$23,2,FALSE),"error"))</f>
        <v>0</v>
      </c>
      <c r="AN131">
        <f>IF(実施計画様式!AN131="",0,IFERROR(VLOOKUP(実施計画様式!AN131,―!$AP$39:$AQ$44,2,FALSE),"error"))</f>
        <v>0</v>
      </c>
      <c r="AO131">
        <f>IF(実施計画様式!AO131="",0,IFERROR(VLOOKUP(実施計画様式!AO131,参考資料1_対象分野リスト!$B$2:$C$46,2,FALSE),"error"))</f>
        <v>0</v>
      </c>
      <c r="AP131">
        <f>IF(実施計画様式!AP131="",0,IFERROR(VLOOKUP(実施計画様式!AP131,参考資料1_対象分野リスト!$B$2:$C$46,2,FALSE),"error"))</f>
        <v>0</v>
      </c>
      <c r="AQ131">
        <f>IF(実施計画様式!AQ131="",0,IFERROR(VLOOKUP(実施計画様式!AQ131,参考資料1_対象分野リスト!$B$2:$C$46,2,FALSE),"error"))</f>
        <v>0</v>
      </c>
      <c r="AR131">
        <f>IF(実施計画様式!AR131="",0,IFERROR(VLOOKUP(実施計画様式!AR131,参考資料1_対象分野リスト!$B$2:$C$46,2,FALSE),"error"))</f>
        <v>0</v>
      </c>
      <c r="AS131">
        <f>IF(実施計画様式!AS131="",0,IFERROR(VLOOKUP(実施計画様式!AS131,参考資料1_対象分野リスト!$E$5:$F$35,2,FALSE),"error"))</f>
        <v>0</v>
      </c>
      <c r="BB131">
        <f>IF(実施計画様式!BB131="",0,IFERROR(VLOOKUP(実施計画様式!BB131,―!$AK$2:$AL$7,2,FALSE),"error"))</f>
        <v>0</v>
      </c>
      <c r="BC131" t="str">
        <f t="shared" si="0"/>
        <v/>
      </c>
      <c r="BF131">
        <v>99</v>
      </c>
      <c r="BG131" t="str">
        <f t="shared" si="7"/>
        <v/>
      </c>
      <c r="BH131" t="str">
        <f>IF(AG131&gt;0,IF(VLOOKUP($B$62,―!$Y$2:$Z$25,2,FALSE)&lt;分岐管理シート!AG131,"予算化方法","予算化方法_未定なし"),"")</f>
        <v/>
      </c>
      <c r="BI131" t="str">
        <f t="shared" si="8"/>
        <v/>
      </c>
      <c r="BJ131" t="str">
        <f t="shared" si="9"/>
        <v/>
      </c>
      <c r="BK131" t="str">
        <f t="shared" si="10"/>
        <v/>
      </c>
      <c r="BL131" t="str">
        <f>IF(AE131&lt;2,"",―!$AP$28)</f>
        <v/>
      </c>
      <c r="BM131" t="str">
        <f t="shared" si="11"/>
        <v/>
      </c>
      <c r="BN131" t="str">
        <f t="shared" si="12"/>
        <v/>
      </c>
      <c r="BP131">
        <f t="shared" si="5"/>
        <v>0</v>
      </c>
    </row>
    <row r="132" spans="3:68">
      <c r="C132">
        <v>60</v>
      </c>
      <c r="D132" s="22">
        <f>IF(実施計画様式!D132="",0,IFERROR(VLOOKUP(実施計画様式!D132,―!A:B,2,FALSE),"error"))</f>
        <v>0</v>
      </c>
      <c r="E132">
        <f>IF(実施計画様式!E132="",0,IFERROR(VLOOKUP(実施計画様式!E132,―!$C$40:$D$47,2,FALSE),"error"))</f>
        <v>0</v>
      </c>
      <c r="F132">
        <f>IF(実施計画様式!F132="",0,IFERROR(VLOOKUP(実施計画様式!F132,―!$E$2:$F$2,2,FALSE),"error"))</f>
        <v>0</v>
      </c>
      <c r="G132">
        <f>IFERROR(VLOOKUP(実施計画様式!G132,―!$G$2:$H$2,2,FALSE),0)</f>
        <v>0</v>
      </c>
      <c r="H132">
        <f>IF(実施計画様式!H132="",0,1)</f>
        <v>0</v>
      </c>
      <c r="I132">
        <f>IF(実施計画様式!I132="",0,IFERROR(VLOOKUP(実施計画様式!I132,―!$I$2:$J$2,2,FALSE),"error"))</f>
        <v>0</v>
      </c>
      <c r="J132">
        <f>IF(実施計画様式!J132="",0,1)</f>
        <v>0</v>
      </c>
      <c r="K132">
        <f>IF(実施計画様式!K132="",0,IFERROR(VLOOKUP(実施計画様式!K132,―!$K$1:$L$2,2,FALSE),"error"))</f>
        <v>0</v>
      </c>
      <c r="L132">
        <f>IF(実施計画様式!L132="",0,IFERROR(VLOOKUP(実施計画様式!L132,―!$M$2:$N$2,2,FALSE),"error"))</f>
        <v>0</v>
      </c>
      <c r="M132">
        <f>IFERROR(VLOOKUP(実施計画様式!M132,―!$O$1:$P$12,2,FALSE),0)</f>
        <v>0</v>
      </c>
      <c r="N132">
        <f>IF(実施計画様式!N132="",0,IFERROR(VLOOKUP(実施計画様式!N132,―!$O$1:$P$12,2,FALSE),"error"))</f>
        <v>0</v>
      </c>
      <c r="O132">
        <f>IF(実施計画様式!O132="",0,IFERROR(VLOOKUP(実施計画様式!O132,―!$O$1:$P$12,2,FALSE),"error"))</f>
        <v>0</v>
      </c>
      <c r="P132">
        <f>IF(実施計画様式!P132="",0,IFERROR(VLOOKUP(実施計画様式!P132,―!$O$1:$P$12,2,FALSE),"error"))</f>
        <v>0</v>
      </c>
      <c r="Q132">
        <f>IF(実施計画様式!Q132="",0,1)</f>
        <v>0</v>
      </c>
      <c r="R132" t="s">
        <v>7629</v>
      </c>
      <c r="S132" t="s">
        <v>7629</v>
      </c>
      <c r="T132">
        <f>IF(実施計画様式!T132="",0,1)</f>
        <v>0</v>
      </c>
      <c r="U132">
        <f>IF(実施計画様式!U132="",0,1)</f>
        <v>0</v>
      </c>
      <c r="V132">
        <f>IF(実施計画様式!V132="",0,1)</f>
        <v>0</v>
      </c>
      <c r="W132">
        <f>IF(実施計画様式!W132="",0,1)</f>
        <v>0</v>
      </c>
      <c r="X132">
        <f>IF(実施計画様式!X132="",0,1)</f>
        <v>0</v>
      </c>
      <c r="Y132">
        <f>IF(実施計画様式!Y132="",0,1)</f>
        <v>0</v>
      </c>
      <c r="Z132">
        <f>IF(実施計画様式!Z132="",0,1)</f>
        <v>0</v>
      </c>
      <c r="AA132">
        <f>IF(実施計画様式!AA132="",0,1)</f>
        <v>0</v>
      </c>
      <c r="AB132">
        <f>IF(実施計画様式!AB132="",0,IFERROR(VLOOKUP(実施計画様式!AB132,―!$Q$2:$R$3,2,FALSE),"error"))</f>
        <v>0</v>
      </c>
      <c r="AC132">
        <f>IF(実施計画様式!AC132="",0,IFERROR(VLOOKUP(実施計画様式!AC132,―!$S$2:$T$3,2,FALSE),"error"))</f>
        <v>0</v>
      </c>
      <c r="AD132">
        <f>IF(実施計画様式!AD132="",0,IFERROR(VLOOKUP(実施計画様式!AD132,―!$U$2:$V$3,2,FALSE),"error"))</f>
        <v>0</v>
      </c>
      <c r="AE132">
        <f>IF(実施計画様式!AE132="",0,IFERROR(VLOOKUP(実施計画様式!AE132,―!$W$2:$X$3,2,FALSE),"error"))</f>
        <v>0</v>
      </c>
      <c r="AF132">
        <f>IF(実施計画様式!AF132="",0,IFERROR(VLOOKUP(実施計画様式!AF132,―!$AP$29:$AQ$29,2,FALSE),"error"))</f>
        <v>0</v>
      </c>
      <c r="AG132">
        <f>IF(実施計画様式!AG132="",0,IFERROR(VLOOKUP(実施計画様式!AG132,―!$Y$2:$Z$25,2,FALSE),"error"))</f>
        <v>0</v>
      </c>
      <c r="AH132">
        <f>IF(実施計画様式!AH132="",0,IFERROR(VLOOKUP(実施計画様式!AH132,―!$AA$2:$AB$4,2,FALSE),"error"))</f>
        <v>0</v>
      </c>
      <c r="AI132">
        <f>IF(実施計画様式!AI132="",0,IFERROR(VLOOKUP(実施計画様式!AI132,―!$AN$2:$AO$27,2,FALSE),"error"))</f>
        <v>0</v>
      </c>
      <c r="AJ132">
        <f>IF(実施計画様式!AJ132="",0,IFERROR(VLOOKUP(実施計画様式!AJ132,―!$AN$2:$AO$27,2,FALSE),"error"))</f>
        <v>0</v>
      </c>
      <c r="AK132">
        <f>IF(実施計画様式!AK132="",0,IFERROR(VLOOKUP(実施計画様式!AK132,―!$AN$2:$AO$27,2,FALSE),"error"))</f>
        <v>0</v>
      </c>
      <c r="AL132">
        <f>IF(実施計画様式!AL132="",0,1)</f>
        <v>0</v>
      </c>
      <c r="AM132">
        <f>IF(実施計画様式!AM132="",0,IFERROR(VLOOKUP(実施計画様式!AM132,―!$AP$10:$AQ$23,2,FALSE),"error"))</f>
        <v>0</v>
      </c>
      <c r="AN132">
        <f>IF(実施計画様式!AN132="",0,IFERROR(VLOOKUP(実施計画様式!AN132,―!$AP$39:$AQ$44,2,FALSE),"error"))</f>
        <v>0</v>
      </c>
      <c r="AO132">
        <f>IF(実施計画様式!AO132="",0,IFERROR(VLOOKUP(実施計画様式!AO132,参考資料1_対象分野リスト!$B$2:$C$46,2,FALSE),"error"))</f>
        <v>0</v>
      </c>
      <c r="AP132">
        <f>IF(実施計画様式!AP132="",0,IFERROR(VLOOKUP(実施計画様式!AP132,参考資料1_対象分野リスト!$B$2:$C$46,2,FALSE),"error"))</f>
        <v>0</v>
      </c>
      <c r="AQ132">
        <f>IF(実施計画様式!AQ132="",0,IFERROR(VLOOKUP(実施計画様式!AQ132,参考資料1_対象分野リスト!$B$2:$C$46,2,FALSE),"error"))</f>
        <v>0</v>
      </c>
      <c r="AR132">
        <f>IF(実施計画様式!AR132="",0,IFERROR(VLOOKUP(実施計画様式!AR132,参考資料1_対象分野リスト!$B$2:$C$46,2,FALSE),"error"))</f>
        <v>0</v>
      </c>
      <c r="AS132">
        <f>IF(実施計画様式!AS132="",0,IFERROR(VLOOKUP(実施計画様式!AS132,参考資料1_対象分野リスト!$E$5:$F$35,2,FALSE),"error"))</f>
        <v>0</v>
      </c>
      <c r="BB132">
        <f>IF(実施計画様式!BB132="",0,IFERROR(VLOOKUP(実施計画様式!BB132,―!$AK$2:$AL$7,2,FALSE),"error"))</f>
        <v>0</v>
      </c>
      <c r="BC132" t="str">
        <f t="shared" si="0"/>
        <v/>
      </c>
      <c r="BF132">
        <v>99</v>
      </c>
      <c r="BG132" t="str">
        <f t="shared" si="7"/>
        <v/>
      </c>
      <c r="BH132" t="str">
        <f>IF(AG132&gt;0,IF(VLOOKUP($B$62,―!$Y$2:$Z$25,2,FALSE)&lt;分岐管理シート!AG132,"予算化方法","予算化方法_未定なし"),"")</f>
        <v/>
      </c>
      <c r="BI132" t="str">
        <f t="shared" si="8"/>
        <v/>
      </c>
      <c r="BJ132" t="str">
        <f t="shared" si="9"/>
        <v/>
      </c>
      <c r="BK132" t="str">
        <f t="shared" si="10"/>
        <v/>
      </c>
      <c r="BL132" t="str">
        <f>IF(AE132&lt;2,"",―!$AP$28)</f>
        <v/>
      </c>
      <c r="BM132" t="str">
        <f t="shared" si="11"/>
        <v/>
      </c>
      <c r="BN132" t="str">
        <f t="shared" si="12"/>
        <v/>
      </c>
      <c r="BP132">
        <f t="shared" si="5"/>
        <v>0</v>
      </c>
    </row>
    <row r="133" spans="3:68">
      <c r="C133">
        <v>61</v>
      </c>
      <c r="D133" s="22">
        <f>IF(実施計画様式!D133="",0,IFERROR(VLOOKUP(実施計画様式!D133,―!A:B,2,FALSE),"error"))</f>
        <v>0</v>
      </c>
      <c r="E133">
        <f>IF(実施計画様式!E133="",0,IFERROR(VLOOKUP(実施計画様式!E133,―!$C$40:$D$47,2,FALSE),"error"))</f>
        <v>0</v>
      </c>
      <c r="F133">
        <f>IF(実施計画様式!F133="",0,IFERROR(VLOOKUP(実施計画様式!F133,―!$E$2:$F$2,2,FALSE),"error"))</f>
        <v>0</v>
      </c>
      <c r="G133">
        <f>IFERROR(VLOOKUP(実施計画様式!G133,―!$G$2:$H$2,2,FALSE),0)</f>
        <v>0</v>
      </c>
      <c r="H133">
        <f>IF(実施計画様式!H133="",0,1)</f>
        <v>0</v>
      </c>
      <c r="I133">
        <f>IF(実施計画様式!I133="",0,IFERROR(VLOOKUP(実施計画様式!I133,―!$I$2:$J$2,2,FALSE),"error"))</f>
        <v>0</v>
      </c>
      <c r="J133">
        <f>IF(実施計画様式!J133="",0,1)</f>
        <v>0</v>
      </c>
      <c r="K133">
        <f>IF(実施計画様式!K133="",0,IFERROR(VLOOKUP(実施計画様式!K133,―!$K$1:$L$2,2,FALSE),"error"))</f>
        <v>0</v>
      </c>
      <c r="L133">
        <f>IF(実施計画様式!L133="",0,IFERROR(VLOOKUP(実施計画様式!L133,―!$M$2:$N$2,2,FALSE),"error"))</f>
        <v>0</v>
      </c>
      <c r="M133">
        <f>IFERROR(VLOOKUP(実施計画様式!M133,―!$O$1:$P$12,2,FALSE),0)</f>
        <v>0</v>
      </c>
      <c r="N133">
        <f>IF(実施計画様式!N133="",0,IFERROR(VLOOKUP(実施計画様式!N133,―!$O$1:$P$12,2,FALSE),"error"))</f>
        <v>0</v>
      </c>
      <c r="O133">
        <f>IF(実施計画様式!O133="",0,IFERROR(VLOOKUP(実施計画様式!O133,―!$O$1:$P$12,2,FALSE),"error"))</f>
        <v>0</v>
      </c>
      <c r="P133">
        <f>IF(実施計画様式!P133="",0,IFERROR(VLOOKUP(実施計画様式!P133,―!$O$1:$P$12,2,FALSE),"error"))</f>
        <v>0</v>
      </c>
      <c r="Q133">
        <f>IF(実施計画様式!Q133="",0,1)</f>
        <v>0</v>
      </c>
      <c r="R133" t="s">
        <v>7629</v>
      </c>
      <c r="S133" t="s">
        <v>7629</v>
      </c>
      <c r="T133">
        <f>IF(実施計画様式!T133="",0,1)</f>
        <v>0</v>
      </c>
      <c r="U133">
        <f>IF(実施計画様式!U133="",0,1)</f>
        <v>0</v>
      </c>
      <c r="V133">
        <f>IF(実施計画様式!V133="",0,1)</f>
        <v>0</v>
      </c>
      <c r="W133">
        <f>IF(実施計画様式!W133="",0,1)</f>
        <v>0</v>
      </c>
      <c r="X133">
        <f>IF(実施計画様式!X133="",0,1)</f>
        <v>0</v>
      </c>
      <c r="Y133">
        <f>IF(実施計画様式!Y133="",0,1)</f>
        <v>0</v>
      </c>
      <c r="Z133">
        <f>IF(実施計画様式!Z133="",0,1)</f>
        <v>0</v>
      </c>
      <c r="AA133">
        <f>IF(実施計画様式!AA133="",0,1)</f>
        <v>0</v>
      </c>
      <c r="AB133">
        <f>IF(実施計画様式!AB133="",0,IFERROR(VLOOKUP(実施計画様式!AB133,―!$Q$2:$R$3,2,FALSE),"error"))</f>
        <v>0</v>
      </c>
      <c r="AC133">
        <f>IF(実施計画様式!AC133="",0,IFERROR(VLOOKUP(実施計画様式!AC133,―!$S$2:$T$3,2,FALSE),"error"))</f>
        <v>0</v>
      </c>
      <c r="AD133">
        <f>IF(実施計画様式!AD133="",0,IFERROR(VLOOKUP(実施計画様式!AD133,―!$U$2:$V$3,2,FALSE),"error"))</f>
        <v>0</v>
      </c>
      <c r="AE133">
        <f>IF(実施計画様式!AE133="",0,IFERROR(VLOOKUP(実施計画様式!AE133,―!$W$2:$X$3,2,FALSE),"error"))</f>
        <v>0</v>
      </c>
      <c r="AF133">
        <f>IF(実施計画様式!AF133="",0,IFERROR(VLOOKUP(実施計画様式!AF133,―!$AP$29:$AQ$29,2,FALSE),"error"))</f>
        <v>0</v>
      </c>
      <c r="AG133">
        <f>IF(実施計画様式!AG133="",0,IFERROR(VLOOKUP(実施計画様式!AG133,―!$Y$2:$Z$25,2,FALSE),"error"))</f>
        <v>0</v>
      </c>
      <c r="AH133">
        <f>IF(実施計画様式!AH133="",0,IFERROR(VLOOKUP(実施計画様式!AH133,―!$AA$2:$AB$4,2,FALSE),"error"))</f>
        <v>0</v>
      </c>
      <c r="AI133">
        <f>IF(実施計画様式!AI133="",0,IFERROR(VLOOKUP(実施計画様式!AI133,―!$AN$2:$AO$27,2,FALSE),"error"))</f>
        <v>0</v>
      </c>
      <c r="AJ133">
        <f>IF(実施計画様式!AJ133="",0,IFERROR(VLOOKUP(実施計画様式!AJ133,―!$AN$2:$AO$27,2,FALSE),"error"))</f>
        <v>0</v>
      </c>
      <c r="AK133">
        <f>IF(実施計画様式!AK133="",0,IFERROR(VLOOKUP(実施計画様式!AK133,―!$AN$2:$AO$27,2,FALSE),"error"))</f>
        <v>0</v>
      </c>
      <c r="AL133">
        <f>IF(実施計画様式!AL133="",0,1)</f>
        <v>0</v>
      </c>
      <c r="AM133">
        <f>IF(実施計画様式!AM133="",0,IFERROR(VLOOKUP(実施計画様式!AM133,―!$AP$10:$AQ$23,2,FALSE),"error"))</f>
        <v>0</v>
      </c>
      <c r="AN133">
        <f>IF(実施計画様式!AN133="",0,IFERROR(VLOOKUP(実施計画様式!AN133,―!$AP$39:$AQ$44,2,FALSE),"error"))</f>
        <v>0</v>
      </c>
      <c r="AO133">
        <f>IF(実施計画様式!AO133="",0,IFERROR(VLOOKUP(実施計画様式!AO133,参考資料1_対象分野リスト!$B$2:$C$46,2,FALSE),"error"))</f>
        <v>0</v>
      </c>
      <c r="AP133">
        <f>IF(実施計画様式!AP133="",0,IFERROR(VLOOKUP(実施計画様式!AP133,参考資料1_対象分野リスト!$B$2:$C$46,2,FALSE),"error"))</f>
        <v>0</v>
      </c>
      <c r="AQ133">
        <f>IF(実施計画様式!AQ133="",0,IFERROR(VLOOKUP(実施計画様式!AQ133,参考資料1_対象分野リスト!$B$2:$C$46,2,FALSE),"error"))</f>
        <v>0</v>
      </c>
      <c r="AR133">
        <f>IF(実施計画様式!AR133="",0,IFERROR(VLOOKUP(実施計画様式!AR133,参考資料1_対象分野リスト!$B$2:$C$46,2,FALSE),"error"))</f>
        <v>0</v>
      </c>
      <c r="AS133">
        <f>IF(実施計画様式!AS133="",0,IFERROR(VLOOKUP(実施計画様式!AS133,参考資料1_対象分野リスト!$E$5:$F$35,2,FALSE),"error"))</f>
        <v>0</v>
      </c>
      <c r="BB133">
        <f>IF(実施計画様式!BB133="",0,IFERROR(VLOOKUP(実施計画様式!BB133,―!$AK$2:$AL$7,2,FALSE),"error"))</f>
        <v>0</v>
      </c>
      <c r="BC133" t="str">
        <f t="shared" si="0"/>
        <v/>
      </c>
      <c r="BF133">
        <v>99</v>
      </c>
      <c r="BG133" t="str">
        <f t="shared" si="7"/>
        <v/>
      </c>
      <c r="BH133" t="str">
        <f>IF(AG133&gt;0,IF(VLOOKUP($B$62,―!$Y$2:$Z$25,2,FALSE)&lt;分岐管理シート!AG133,"予算化方法","予算化方法_未定なし"),"")</f>
        <v/>
      </c>
      <c r="BI133" t="str">
        <f t="shared" si="8"/>
        <v/>
      </c>
      <c r="BJ133" t="str">
        <f t="shared" si="9"/>
        <v/>
      </c>
      <c r="BK133" t="str">
        <f t="shared" si="10"/>
        <v/>
      </c>
      <c r="BL133" t="str">
        <f>IF(AE133&lt;2,"",―!$AP$28)</f>
        <v/>
      </c>
      <c r="BM133" t="str">
        <f t="shared" si="11"/>
        <v/>
      </c>
      <c r="BN133" t="str">
        <f t="shared" si="12"/>
        <v/>
      </c>
      <c r="BP133">
        <f t="shared" si="5"/>
        <v>0</v>
      </c>
    </row>
    <row r="134" spans="3:68">
      <c r="C134">
        <v>62</v>
      </c>
      <c r="D134" s="22">
        <f>IF(実施計画様式!D134="",0,IFERROR(VLOOKUP(実施計画様式!D134,―!A:B,2,FALSE),"error"))</f>
        <v>0</v>
      </c>
      <c r="E134">
        <f>IF(実施計画様式!E134="",0,IFERROR(VLOOKUP(実施計画様式!E134,―!$C$40:$D$47,2,FALSE),"error"))</f>
        <v>0</v>
      </c>
      <c r="F134">
        <f>IF(実施計画様式!F134="",0,IFERROR(VLOOKUP(実施計画様式!F134,―!$E$2:$F$2,2,FALSE),"error"))</f>
        <v>0</v>
      </c>
      <c r="G134">
        <f>IFERROR(VLOOKUP(実施計画様式!G134,―!$G$2:$H$2,2,FALSE),0)</f>
        <v>0</v>
      </c>
      <c r="H134">
        <f>IF(実施計画様式!H134="",0,1)</f>
        <v>0</v>
      </c>
      <c r="I134">
        <f>IF(実施計画様式!I134="",0,IFERROR(VLOOKUP(実施計画様式!I134,―!$I$2:$J$2,2,FALSE),"error"))</f>
        <v>0</v>
      </c>
      <c r="J134">
        <f>IF(実施計画様式!J134="",0,1)</f>
        <v>0</v>
      </c>
      <c r="K134">
        <f>IF(実施計画様式!K134="",0,IFERROR(VLOOKUP(実施計画様式!K134,―!$K$1:$L$2,2,FALSE),"error"))</f>
        <v>0</v>
      </c>
      <c r="L134">
        <f>IF(実施計画様式!L134="",0,IFERROR(VLOOKUP(実施計画様式!L134,―!$M$2:$N$2,2,FALSE),"error"))</f>
        <v>0</v>
      </c>
      <c r="M134">
        <f>IFERROR(VLOOKUP(実施計画様式!M134,―!$O$1:$P$12,2,FALSE),0)</f>
        <v>0</v>
      </c>
      <c r="N134">
        <f>IF(実施計画様式!N134="",0,IFERROR(VLOOKUP(実施計画様式!N134,―!$O$1:$P$12,2,FALSE),"error"))</f>
        <v>0</v>
      </c>
      <c r="O134">
        <f>IF(実施計画様式!O134="",0,IFERROR(VLOOKUP(実施計画様式!O134,―!$O$1:$P$12,2,FALSE),"error"))</f>
        <v>0</v>
      </c>
      <c r="P134">
        <f>IF(実施計画様式!P134="",0,IFERROR(VLOOKUP(実施計画様式!P134,―!$O$1:$P$12,2,FALSE),"error"))</f>
        <v>0</v>
      </c>
      <c r="Q134">
        <f>IF(実施計画様式!Q134="",0,1)</f>
        <v>0</v>
      </c>
      <c r="R134" t="s">
        <v>7629</v>
      </c>
      <c r="S134" t="s">
        <v>7629</v>
      </c>
      <c r="T134">
        <f>IF(実施計画様式!T134="",0,1)</f>
        <v>0</v>
      </c>
      <c r="U134">
        <f>IF(実施計画様式!U134="",0,1)</f>
        <v>0</v>
      </c>
      <c r="V134">
        <f>IF(実施計画様式!V134="",0,1)</f>
        <v>0</v>
      </c>
      <c r="W134">
        <f>IF(実施計画様式!W134="",0,1)</f>
        <v>0</v>
      </c>
      <c r="X134">
        <f>IF(実施計画様式!X134="",0,1)</f>
        <v>0</v>
      </c>
      <c r="Y134">
        <f>IF(実施計画様式!Y134="",0,1)</f>
        <v>0</v>
      </c>
      <c r="Z134">
        <f>IF(実施計画様式!Z134="",0,1)</f>
        <v>0</v>
      </c>
      <c r="AA134">
        <f>IF(実施計画様式!AA134="",0,1)</f>
        <v>0</v>
      </c>
      <c r="AB134">
        <f>IF(実施計画様式!AB134="",0,IFERROR(VLOOKUP(実施計画様式!AB134,―!$Q$2:$R$3,2,FALSE),"error"))</f>
        <v>0</v>
      </c>
      <c r="AC134">
        <f>IF(実施計画様式!AC134="",0,IFERROR(VLOOKUP(実施計画様式!AC134,―!$S$2:$T$3,2,FALSE),"error"))</f>
        <v>0</v>
      </c>
      <c r="AD134">
        <f>IF(実施計画様式!AD134="",0,IFERROR(VLOOKUP(実施計画様式!AD134,―!$U$2:$V$3,2,FALSE),"error"))</f>
        <v>0</v>
      </c>
      <c r="AE134">
        <f>IF(実施計画様式!AE134="",0,IFERROR(VLOOKUP(実施計画様式!AE134,―!$W$2:$X$3,2,FALSE),"error"))</f>
        <v>0</v>
      </c>
      <c r="AF134">
        <f>IF(実施計画様式!AF134="",0,IFERROR(VLOOKUP(実施計画様式!AF134,―!$AP$29:$AQ$29,2,FALSE),"error"))</f>
        <v>0</v>
      </c>
      <c r="AG134">
        <f>IF(実施計画様式!AG134="",0,IFERROR(VLOOKUP(実施計画様式!AG134,―!$Y$2:$Z$25,2,FALSE),"error"))</f>
        <v>0</v>
      </c>
      <c r="AH134">
        <f>IF(実施計画様式!AH134="",0,IFERROR(VLOOKUP(実施計画様式!AH134,―!$AA$2:$AB$4,2,FALSE),"error"))</f>
        <v>0</v>
      </c>
      <c r="AI134">
        <f>IF(実施計画様式!AI134="",0,IFERROR(VLOOKUP(実施計画様式!AI134,―!$AN$2:$AO$27,2,FALSE),"error"))</f>
        <v>0</v>
      </c>
      <c r="AJ134">
        <f>IF(実施計画様式!AJ134="",0,IFERROR(VLOOKUP(実施計画様式!AJ134,―!$AN$2:$AO$27,2,FALSE),"error"))</f>
        <v>0</v>
      </c>
      <c r="AK134">
        <f>IF(実施計画様式!AK134="",0,IFERROR(VLOOKUP(実施計画様式!AK134,―!$AN$2:$AO$27,2,FALSE),"error"))</f>
        <v>0</v>
      </c>
      <c r="AL134">
        <f>IF(実施計画様式!AL134="",0,1)</f>
        <v>0</v>
      </c>
      <c r="AM134">
        <f>IF(実施計画様式!AM134="",0,IFERROR(VLOOKUP(実施計画様式!AM134,―!$AP$10:$AQ$23,2,FALSE),"error"))</f>
        <v>0</v>
      </c>
      <c r="AN134">
        <f>IF(実施計画様式!AN134="",0,IFERROR(VLOOKUP(実施計画様式!AN134,―!$AP$39:$AQ$44,2,FALSE),"error"))</f>
        <v>0</v>
      </c>
      <c r="AO134">
        <f>IF(実施計画様式!AO134="",0,IFERROR(VLOOKUP(実施計画様式!AO134,参考資料1_対象分野リスト!$B$2:$C$46,2,FALSE),"error"))</f>
        <v>0</v>
      </c>
      <c r="AP134">
        <f>IF(実施計画様式!AP134="",0,IFERROR(VLOOKUP(実施計画様式!AP134,参考資料1_対象分野リスト!$B$2:$C$46,2,FALSE),"error"))</f>
        <v>0</v>
      </c>
      <c r="AQ134">
        <f>IF(実施計画様式!AQ134="",0,IFERROR(VLOOKUP(実施計画様式!AQ134,参考資料1_対象分野リスト!$B$2:$C$46,2,FALSE),"error"))</f>
        <v>0</v>
      </c>
      <c r="AR134">
        <f>IF(実施計画様式!AR134="",0,IFERROR(VLOOKUP(実施計画様式!AR134,参考資料1_対象分野リスト!$B$2:$C$46,2,FALSE),"error"))</f>
        <v>0</v>
      </c>
      <c r="AS134">
        <f>IF(実施計画様式!AS134="",0,IFERROR(VLOOKUP(実施計画様式!AS134,参考資料1_対象分野リスト!$E$5:$F$35,2,FALSE),"error"))</f>
        <v>0</v>
      </c>
      <c r="BB134">
        <f>IF(実施計画様式!BB134="",0,IFERROR(VLOOKUP(実施計画様式!BB134,―!$AK$2:$AL$7,2,FALSE),"error"))</f>
        <v>0</v>
      </c>
      <c r="BC134" t="str">
        <f t="shared" si="0"/>
        <v/>
      </c>
      <c r="BF134">
        <v>99</v>
      </c>
      <c r="BG134" t="str">
        <f t="shared" si="7"/>
        <v/>
      </c>
      <c r="BH134" t="str">
        <f>IF(AG134&gt;0,IF(VLOOKUP($B$62,―!$Y$2:$Z$25,2,FALSE)&lt;分岐管理シート!AG134,"予算化方法","予算化方法_未定なし"),"")</f>
        <v/>
      </c>
      <c r="BI134" t="str">
        <f t="shared" si="8"/>
        <v/>
      </c>
      <c r="BJ134" t="str">
        <f t="shared" si="9"/>
        <v/>
      </c>
      <c r="BK134" t="str">
        <f t="shared" si="10"/>
        <v/>
      </c>
      <c r="BL134" t="str">
        <f>IF(AE134&lt;2,"",―!$AP$28)</f>
        <v/>
      </c>
      <c r="BM134" t="str">
        <f t="shared" si="11"/>
        <v/>
      </c>
      <c r="BN134" t="str">
        <f t="shared" si="12"/>
        <v/>
      </c>
      <c r="BP134">
        <f t="shared" si="5"/>
        <v>0</v>
      </c>
    </row>
    <row r="135" spans="3:68">
      <c r="C135">
        <v>63</v>
      </c>
      <c r="D135" s="22">
        <f>IF(実施計画様式!D135="",0,IFERROR(VLOOKUP(実施計画様式!D135,―!A:B,2,FALSE),"error"))</f>
        <v>0</v>
      </c>
      <c r="E135">
        <f>IF(実施計画様式!E135="",0,IFERROR(VLOOKUP(実施計画様式!E135,―!$C$40:$D$47,2,FALSE),"error"))</f>
        <v>0</v>
      </c>
      <c r="F135">
        <f>IF(実施計画様式!F135="",0,IFERROR(VLOOKUP(実施計画様式!F135,―!$E$2:$F$2,2,FALSE),"error"))</f>
        <v>0</v>
      </c>
      <c r="G135">
        <f>IFERROR(VLOOKUP(実施計画様式!G135,―!$G$2:$H$2,2,FALSE),0)</f>
        <v>0</v>
      </c>
      <c r="H135">
        <f>IF(実施計画様式!H135="",0,1)</f>
        <v>0</v>
      </c>
      <c r="I135">
        <f>IF(実施計画様式!I135="",0,IFERROR(VLOOKUP(実施計画様式!I135,―!$I$2:$J$2,2,FALSE),"error"))</f>
        <v>0</v>
      </c>
      <c r="J135">
        <f>IF(実施計画様式!J135="",0,1)</f>
        <v>0</v>
      </c>
      <c r="K135">
        <f>IF(実施計画様式!K135="",0,IFERROR(VLOOKUP(実施計画様式!K135,―!$K$1:$L$2,2,FALSE),"error"))</f>
        <v>0</v>
      </c>
      <c r="L135">
        <f>IF(実施計画様式!L135="",0,IFERROR(VLOOKUP(実施計画様式!L135,―!$M$2:$N$2,2,FALSE),"error"))</f>
        <v>0</v>
      </c>
      <c r="M135">
        <f>IFERROR(VLOOKUP(実施計画様式!M135,―!$O$1:$P$12,2,FALSE),0)</f>
        <v>0</v>
      </c>
      <c r="N135">
        <f>IF(実施計画様式!N135="",0,IFERROR(VLOOKUP(実施計画様式!N135,―!$O$1:$P$12,2,FALSE),"error"))</f>
        <v>0</v>
      </c>
      <c r="O135">
        <f>IF(実施計画様式!O135="",0,IFERROR(VLOOKUP(実施計画様式!O135,―!$O$1:$P$12,2,FALSE),"error"))</f>
        <v>0</v>
      </c>
      <c r="P135">
        <f>IF(実施計画様式!P135="",0,IFERROR(VLOOKUP(実施計画様式!P135,―!$O$1:$P$12,2,FALSE),"error"))</f>
        <v>0</v>
      </c>
      <c r="Q135">
        <f>IF(実施計画様式!Q135="",0,1)</f>
        <v>0</v>
      </c>
      <c r="R135" t="s">
        <v>7629</v>
      </c>
      <c r="S135" t="s">
        <v>7629</v>
      </c>
      <c r="T135">
        <f>IF(実施計画様式!T135="",0,1)</f>
        <v>0</v>
      </c>
      <c r="U135">
        <f>IF(実施計画様式!U135="",0,1)</f>
        <v>0</v>
      </c>
      <c r="V135">
        <f>IF(実施計画様式!V135="",0,1)</f>
        <v>0</v>
      </c>
      <c r="W135">
        <f>IF(実施計画様式!W135="",0,1)</f>
        <v>0</v>
      </c>
      <c r="X135">
        <f>IF(実施計画様式!X135="",0,1)</f>
        <v>0</v>
      </c>
      <c r="Y135">
        <f>IF(実施計画様式!Y135="",0,1)</f>
        <v>0</v>
      </c>
      <c r="Z135">
        <f>IF(実施計画様式!Z135="",0,1)</f>
        <v>0</v>
      </c>
      <c r="AA135">
        <f>IF(実施計画様式!AA135="",0,1)</f>
        <v>0</v>
      </c>
      <c r="AB135">
        <f>IF(実施計画様式!AB135="",0,IFERROR(VLOOKUP(実施計画様式!AB135,―!$Q$2:$R$3,2,FALSE),"error"))</f>
        <v>0</v>
      </c>
      <c r="AC135">
        <f>IF(実施計画様式!AC135="",0,IFERROR(VLOOKUP(実施計画様式!AC135,―!$S$2:$T$3,2,FALSE),"error"))</f>
        <v>0</v>
      </c>
      <c r="AD135">
        <f>IF(実施計画様式!AD135="",0,IFERROR(VLOOKUP(実施計画様式!AD135,―!$U$2:$V$3,2,FALSE),"error"))</f>
        <v>0</v>
      </c>
      <c r="AE135">
        <f>IF(実施計画様式!AE135="",0,IFERROR(VLOOKUP(実施計画様式!AE135,―!$W$2:$X$3,2,FALSE),"error"))</f>
        <v>0</v>
      </c>
      <c r="AF135">
        <f>IF(実施計画様式!AF135="",0,IFERROR(VLOOKUP(実施計画様式!AF135,―!$AP$29:$AQ$29,2,FALSE),"error"))</f>
        <v>0</v>
      </c>
      <c r="AG135">
        <f>IF(実施計画様式!AG135="",0,IFERROR(VLOOKUP(実施計画様式!AG135,―!$Y$2:$Z$25,2,FALSE),"error"))</f>
        <v>0</v>
      </c>
      <c r="AH135">
        <f>IF(実施計画様式!AH135="",0,IFERROR(VLOOKUP(実施計画様式!AH135,―!$AA$2:$AB$4,2,FALSE),"error"))</f>
        <v>0</v>
      </c>
      <c r="AI135">
        <f>IF(実施計画様式!AI135="",0,IFERROR(VLOOKUP(実施計画様式!AI135,―!$AN$2:$AO$27,2,FALSE),"error"))</f>
        <v>0</v>
      </c>
      <c r="AJ135">
        <f>IF(実施計画様式!AJ135="",0,IFERROR(VLOOKUP(実施計画様式!AJ135,―!$AN$2:$AO$27,2,FALSE),"error"))</f>
        <v>0</v>
      </c>
      <c r="AK135">
        <f>IF(実施計画様式!AK135="",0,IFERROR(VLOOKUP(実施計画様式!AK135,―!$AN$2:$AO$27,2,FALSE),"error"))</f>
        <v>0</v>
      </c>
      <c r="AL135">
        <f>IF(実施計画様式!AL135="",0,1)</f>
        <v>0</v>
      </c>
      <c r="AM135">
        <f>IF(実施計画様式!AM135="",0,IFERROR(VLOOKUP(実施計画様式!AM135,―!$AP$10:$AQ$23,2,FALSE),"error"))</f>
        <v>0</v>
      </c>
      <c r="AN135">
        <f>IF(実施計画様式!AN135="",0,IFERROR(VLOOKUP(実施計画様式!AN135,―!$AP$39:$AQ$44,2,FALSE),"error"))</f>
        <v>0</v>
      </c>
      <c r="AO135">
        <f>IF(実施計画様式!AO135="",0,IFERROR(VLOOKUP(実施計画様式!AO135,参考資料1_対象分野リスト!$B$2:$C$46,2,FALSE),"error"))</f>
        <v>0</v>
      </c>
      <c r="AP135">
        <f>IF(実施計画様式!AP135="",0,IFERROR(VLOOKUP(実施計画様式!AP135,参考資料1_対象分野リスト!$B$2:$C$46,2,FALSE),"error"))</f>
        <v>0</v>
      </c>
      <c r="AQ135">
        <f>IF(実施計画様式!AQ135="",0,IFERROR(VLOOKUP(実施計画様式!AQ135,参考資料1_対象分野リスト!$B$2:$C$46,2,FALSE),"error"))</f>
        <v>0</v>
      </c>
      <c r="AR135">
        <f>IF(実施計画様式!AR135="",0,IFERROR(VLOOKUP(実施計画様式!AR135,参考資料1_対象分野リスト!$B$2:$C$46,2,FALSE),"error"))</f>
        <v>0</v>
      </c>
      <c r="AS135">
        <f>IF(実施計画様式!AS135="",0,IFERROR(VLOOKUP(実施計画様式!AS135,参考資料1_対象分野リスト!$E$5:$F$35,2,FALSE),"error"))</f>
        <v>0</v>
      </c>
      <c r="BB135">
        <f>IF(実施計画様式!BB135="",0,IFERROR(VLOOKUP(実施計画様式!BB135,―!$AK$2:$AL$7,2,FALSE),"error"))</f>
        <v>0</v>
      </c>
      <c r="BC135" t="str">
        <f t="shared" si="0"/>
        <v/>
      </c>
      <c r="BF135">
        <v>99</v>
      </c>
      <c r="BG135" t="str">
        <f t="shared" si="7"/>
        <v/>
      </c>
      <c r="BH135" t="str">
        <f>IF(AG135&gt;0,IF(VLOOKUP($B$62,―!$Y$2:$Z$25,2,FALSE)&lt;分岐管理シート!AG135,"予算化方法","予算化方法_未定なし"),"")</f>
        <v/>
      </c>
      <c r="BI135" t="str">
        <f t="shared" si="8"/>
        <v/>
      </c>
      <c r="BJ135" t="str">
        <f t="shared" si="9"/>
        <v/>
      </c>
      <c r="BK135" t="str">
        <f t="shared" si="10"/>
        <v/>
      </c>
      <c r="BL135" t="str">
        <f>IF(AE135&lt;2,"",―!$AP$28)</f>
        <v/>
      </c>
      <c r="BM135" t="str">
        <f t="shared" si="11"/>
        <v/>
      </c>
      <c r="BN135" t="str">
        <f t="shared" si="12"/>
        <v/>
      </c>
      <c r="BP135">
        <f t="shared" si="5"/>
        <v>0</v>
      </c>
    </row>
    <row r="136" spans="3:68">
      <c r="C136">
        <v>64</v>
      </c>
      <c r="D136" s="22">
        <f>IF(実施計画様式!D136="",0,IFERROR(VLOOKUP(実施計画様式!D136,―!A:B,2,FALSE),"error"))</f>
        <v>0</v>
      </c>
      <c r="E136">
        <f>IF(実施計画様式!E136="",0,IFERROR(VLOOKUP(実施計画様式!E136,―!$C$40:$D$47,2,FALSE),"error"))</f>
        <v>0</v>
      </c>
      <c r="F136">
        <f>IF(実施計画様式!F136="",0,IFERROR(VLOOKUP(実施計画様式!F136,―!$E$2:$F$2,2,FALSE),"error"))</f>
        <v>0</v>
      </c>
      <c r="G136">
        <f>IFERROR(VLOOKUP(実施計画様式!G136,―!$G$2:$H$2,2,FALSE),0)</f>
        <v>0</v>
      </c>
      <c r="H136">
        <f>IF(実施計画様式!H136="",0,1)</f>
        <v>0</v>
      </c>
      <c r="I136">
        <f>IF(実施計画様式!I136="",0,IFERROR(VLOOKUP(実施計画様式!I136,―!$I$2:$J$2,2,FALSE),"error"))</f>
        <v>0</v>
      </c>
      <c r="J136">
        <f>IF(実施計画様式!J136="",0,1)</f>
        <v>0</v>
      </c>
      <c r="K136">
        <f>IF(実施計画様式!K136="",0,IFERROR(VLOOKUP(実施計画様式!K136,―!$K$1:$L$2,2,FALSE),"error"))</f>
        <v>0</v>
      </c>
      <c r="L136">
        <f>IF(実施計画様式!L136="",0,IFERROR(VLOOKUP(実施計画様式!L136,―!$M$2:$N$2,2,FALSE),"error"))</f>
        <v>0</v>
      </c>
      <c r="M136">
        <f>IFERROR(VLOOKUP(実施計画様式!M136,―!$O$1:$P$12,2,FALSE),0)</f>
        <v>0</v>
      </c>
      <c r="N136">
        <f>IF(実施計画様式!N136="",0,IFERROR(VLOOKUP(実施計画様式!N136,―!$O$1:$P$12,2,FALSE),"error"))</f>
        <v>0</v>
      </c>
      <c r="O136">
        <f>IF(実施計画様式!O136="",0,IFERROR(VLOOKUP(実施計画様式!O136,―!$O$1:$P$12,2,FALSE),"error"))</f>
        <v>0</v>
      </c>
      <c r="P136">
        <f>IF(実施計画様式!P136="",0,IFERROR(VLOOKUP(実施計画様式!P136,―!$O$1:$P$12,2,FALSE),"error"))</f>
        <v>0</v>
      </c>
      <c r="Q136">
        <f>IF(実施計画様式!Q136="",0,1)</f>
        <v>0</v>
      </c>
      <c r="R136" t="s">
        <v>7629</v>
      </c>
      <c r="S136" t="s">
        <v>7629</v>
      </c>
      <c r="T136">
        <f>IF(実施計画様式!T136="",0,1)</f>
        <v>0</v>
      </c>
      <c r="U136">
        <f>IF(実施計画様式!U136="",0,1)</f>
        <v>0</v>
      </c>
      <c r="V136">
        <f>IF(実施計画様式!V136="",0,1)</f>
        <v>0</v>
      </c>
      <c r="W136">
        <f>IF(実施計画様式!W136="",0,1)</f>
        <v>0</v>
      </c>
      <c r="X136">
        <f>IF(実施計画様式!X136="",0,1)</f>
        <v>0</v>
      </c>
      <c r="Y136">
        <f>IF(実施計画様式!Y136="",0,1)</f>
        <v>0</v>
      </c>
      <c r="Z136">
        <f>IF(実施計画様式!Z136="",0,1)</f>
        <v>0</v>
      </c>
      <c r="AA136">
        <f>IF(実施計画様式!AA136="",0,1)</f>
        <v>0</v>
      </c>
      <c r="AB136">
        <f>IF(実施計画様式!AB136="",0,IFERROR(VLOOKUP(実施計画様式!AB136,―!$Q$2:$R$3,2,FALSE),"error"))</f>
        <v>0</v>
      </c>
      <c r="AC136">
        <f>IF(実施計画様式!AC136="",0,IFERROR(VLOOKUP(実施計画様式!AC136,―!$S$2:$T$3,2,FALSE),"error"))</f>
        <v>0</v>
      </c>
      <c r="AD136">
        <f>IF(実施計画様式!AD136="",0,IFERROR(VLOOKUP(実施計画様式!AD136,―!$U$2:$V$3,2,FALSE),"error"))</f>
        <v>0</v>
      </c>
      <c r="AE136">
        <f>IF(実施計画様式!AE136="",0,IFERROR(VLOOKUP(実施計画様式!AE136,―!$W$2:$X$3,2,FALSE),"error"))</f>
        <v>0</v>
      </c>
      <c r="AF136">
        <f>IF(実施計画様式!AF136="",0,IFERROR(VLOOKUP(実施計画様式!AF136,―!$AP$29:$AQ$29,2,FALSE),"error"))</f>
        <v>0</v>
      </c>
      <c r="AG136">
        <f>IF(実施計画様式!AG136="",0,IFERROR(VLOOKUP(実施計画様式!AG136,―!$Y$2:$Z$25,2,FALSE),"error"))</f>
        <v>0</v>
      </c>
      <c r="AH136">
        <f>IF(実施計画様式!AH136="",0,IFERROR(VLOOKUP(実施計画様式!AH136,―!$AA$2:$AB$4,2,FALSE),"error"))</f>
        <v>0</v>
      </c>
      <c r="AI136">
        <f>IF(実施計画様式!AI136="",0,IFERROR(VLOOKUP(実施計画様式!AI136,―!$AN$2:$AO$27,2,FALSE),"error"))</f>
        <v>0</v>
      </c>
      <c r="AJ136">
        <f>IF(実施計画様式!AJ136="",0,IFERROR(VLOOKUP(実施計画様式!AJ136,―!$AN$2:$AO$27,2,FALSE),"error"))</f>
        <v>0</v>
      </c>
      <c r="AK136">
        <f>IF(実施計画様式!AK136="",0,IFERROR(VLOOKUP(実施計画様式!AK136,―!$AN$2:$AO$27,2,FALSE),"error"))</f>
        <v>0</v>
      </c>
      <c r="AL136">
        <f>IF(実施計画様式!AL136="",0,1)</f>
        <v>0</v>
      </c>
      <c r="AM136">
        <f>IF(実施計画様式!AM136="",0,IFERROR(VLOOKUP(実施計画様式!AM136,―!$AP$10:$AQ$23,2,FALSE),"error"))</f>
        <v>0</v>
      </c>
      <c r="AN136">
        <f>IF(実施計画様式!AN136="",0,IFERROR(VLOOKUP(実施計画様式!AN136,―!$AP$39:$AQ$44,2,FALSE),"error"))</f>
        <v>0</v>
      </c>
      <c r="AO136">
        <f>IF(実施計画様式!AO136="",0,IFERROR(VLOOKUP(実施計画様式!AO136,参考資料1_対象分野リスト!$B$2:$C$46,2,FALSE),"error"))</f>
        <v>0</v>
      </c>
      <c r="AP136">
        <f>IF(実施計画様式!AP136="",0,IFERROR(VLOOKUP(実施計画様式!AP136,参考資料1_対象分野リスト!$B$2:$C$46,2,FALSE),"error"))</f>
        <v>0</v>
      </c>
      <c r="AQ136">
        <f>IF(実施計画様式!AQ136="",0,IFERROR(VLOOKUP(実施計画様式!AQ136,参考資料1_対象分野リスト!$B$2:$C$46,2,FALSE),"error"))</f>
        <v>0</v>
      </c>
      <c r="AR136">
        <f>IF(実施計画様式!AR136="",0,IFERROR(VLOOKUP(実施計画様式!AR136,参考資料1_対象分野リスト!$B$2:$C$46,2,FALSE),"error"))</f>
        <v>0</v>
      </c>
      <c r="AS136">
        <f>IF(実施計画様式!AS136="",0,IFERROR(VLOOKUP(実施計画様式!AS136,参考資料1_対象分野リスト!$E$5:$F$35,2,FALSE),"error"))</f>
        <v>0</v>
      </c>
      <c r="BB136">
        <f>IF(実施計画様式!BB136="",0,IFERROR(VLOOKUP(実施計画様式!BB136,―!$AK$2:$AL$7,2,FALSE),"error"))</f>
        <v>0</v>
      </c>
      <c r="BC136" t="str">
        <f t="shared" si="0"/>
        <v/>
      </c>
      <c r="BF136">
        <v>99</v>
      </c>
      <c r="BG136" t="str">
        <f t="shared" si="7"/>
        <v/>
      </c>
      <c r="BH136" t="str">
        <f>IF(AG136&gt;0,IF(VLOOKUP($B$62,―!$Y$2:$Z$25,2,FALSE)&lt;分岐管理シート!AG136,"予算化方法","予算化方法_未定なし"),"")</f>
        <v/>
      </c>
      <c r="BI136" t="str">
        <f t="shared" si="8"/>
        <v/>
      </c>
      <c r="BJ136" t="str">
        <f t="shared" si="9"/>
        <v/>
      </c>
      <c r="BK136" t="str">
        <f t="shared" si="10"/>
        <v/>
      </c>
      <c r="BL136" t="str">
        <f>IF(AE136&lt;2,"",―!$AP$28)</f>
        <v/>
      </c>
      <c r="BM136" t="str">
        <f t="shared" si="11"/>
        <v/>
      </c>
      <c r="BN136" t="str">
        <f t="shared" si="12"/>
        <v/>
      </c>
      <c r="BP136">
        <f t="shared" si="5"/>
        <v>0</v>
      </c>
    </row>
    <row r="137" spans="3:68">
      <c r="C137">
        <v>65</v>
      </c>
      <c r="D137" s="22">
        <f>IF(実施計画様式!D137="",0,IFERROR(VLOOKUP(実施計画様式!D137,―!A:B,2,FALSE),"error"))</f>
        <v>0</v>
      </c>
      <c r="E137">
        <f>IF(実施計画様式!E137="",0,IFERROR(VLOOKUP(実施計画様式!E137,―!$C$40:$D$47,2,FALSE),"error"))</f>
        <v>0</v>
      </c>
      <c r="F137">
        <f>IF(実施計画様式!F137="",0,IFERROR(VLOOKUP(実施計画様式!F137,―!$E$2:$F$2,2,FALSE),"error"))</f>
        <v>0</v>
      </c>
      <c r="G137">
        <f>IFERROR(VLOOKUP(実施計画様式!G137,―!$G$2:$H$2,2,FALSE),0)</f>
        <v>0</v>
      </c>
      <c r="H137">
        <f>IF(実施計画様式!H137="",0,1)</f>
        <v>0</v>
      </c>
      <c r="I137">
        <f>IF(実施計画様式!I137="",0,IFERROR(VLOOKUP(実施計画様式!I137,―!$I$2:$J$2,2,FALSE),"error"))</f>
        <v>0</v>
      </c>
      <c r="J137">
        <f>IF(実施計画様式!J137="",0,1)</f>
        <v>0</v>
      </c>
      <c r="K137">
        <f>IF(実施計画様式!K137="",0,IFERROR(VLOOKUP(実施計画様式!K137,―!$K$1:$L$2,2,FALSE),"error"))</f>
        <v>0</v>
      </c>
      <c r="L137">
        <f>IF(実施計画様式!L137="",0,IFERROR(VLOOKUP(実施計画様式!L137,―!$M$2:$N$2,2,FALSE),"error"))</f>
        <v>0</v>
      </c>
      <c r="M137">
        <f>IFERROR(VLOOKUP(実施計画様式!M137,―!$O$1:$P$12,2,FALSE),0)</f>
        <v>0</v>
      </c>
      <c r="N137">
        <f>IF(実施計画様式!N137="",0,IFERROR(VLOOKUP(実施計画様式!N137,―!$O$1:$P$12,2,FALSE),"error"))</f>
        <v>0</v>
      </c>
      <c r="O137">
        <f>IF(実施計画様式!O137="",0,IFERROR(VLOOKUP(実施計画様式!O137,―!$O$1:$P$12,2,FALSE),"error"))</f>
        <v>0</v>
      </c>
      <c r="P137">
        <f>IF(実施計画様式!P137="",0,IFERROR(VLOOKUP(実施計画様式!P137,―!$O$1:$P$12,2,FALSE),"error"))</f>
        <v>0</v>
      </c>
      <c r="Q137">
        <f>IF(実施計画様式!Q137="",0,1)</f>
        <v>0</v>
      </c>
      <c r="R137" t="s">
        <v>7629</v>
      </c>
      <c r="S137" t="s">
        <v>7629</v>
      </c>
      <c r="T137">
        <f>IF(実施計画様式!T137="",0,1)</f>
        <v>0</v>
      </c>
      <c r="U137">
        <f>IF(実施計画様式!U137="",0,1)</f>
        <v>0</v>
      </c>
      <c r="V137">
        <f>IF(実施計画様式!V137="",0,1)</f>
        <v>0</v>
      </c>
      <c r="W137">
        <f>IF(実施計画様式!W137="",0,1)</f>
        <v>0</v>
      </c>
      <c r="X137">
        <f>IF(実施計画様式!X137="",0,1)</f>
        <v>0</v>
      </c>
      <c r="Y137">
        <f>IF(実施計画様式!Y137="",0,1)</f>
        <v>0</v>
      </c>
      <c r="Z137">
        <f>IF(実施計画様式!Z137="",0,1)</f>
        <v>0</v>
      </c>
      <c r="AA137">
        <f>IF(実施計画様式!AA137="",0,1)</f>
        <v>0</v>
      </c>
      <c r="AB137">
        <f>IF(実施計画様式!AB137="",0,IFERROR(VLOOKUP(実施計画様式!AB137,―!$Q$2:$R$3,2,FALSE),"error"))</f>
        <v>0</v>
      </c>
      <c r="AC137">
        <f>IF(実施計画様式!AC137="",0,IFERROR(VLOOKUP(実施計画様式!AC137,―!$S$2:$T$3,2,FALSE),"error"))</f>
        <v>0</v>
      </c>
      <c r="AD137">
        <f>IF(実施計画様式!AD137="",0,IFERROR(VLOOKUP(実施計画様式!AD137,―!$U$2:$V$3,2,FALSE),"error"))</f>
        <v>0</v>
      </c>
      <c r="AE137">
        <f>IF(実施計画様式!AE137="",0,IFERROR(VLOOKUP(実施計画様式!AE137,―!$W$2:$X$3,2,FALSE),"error"))</f>
        <v>0</v>
      </c>
      <c r="AF137">
        <f>IF(実施計画様式!AF137="",0,IFERROR(VLOOKUP(実施計画様式!AF137,―!$AP$29:$AQ$29,2,FALSE),"error"))</f>
        <v>0</v>
      </c>
      <c r="AG137">
        <f>IF(実施計画様式!AG137="",0,IFERROR(VLOOKUP(実施計画様式!AG137,―!$Y$2:$Z$25,2,FALSE),"error"))</f>
        <v>0</v>
      </c>
      <c r="AH137">
        <f>IF(実施計画様式!AH137="",0,IFERROR(VLOOKUP(実施計画様式!AH137,―!$AA$2:$AB$4,2,FALSE),"error"))</f>
        <v>0</v>
      </c>
      <c r="AI137">
        <f>IF(実施計画様式!AI137="",0,IFERROR(VLOOKUP(実施計画様式!AI137,―!$AN$2:$AO$27,2,FALSE),"error"))</f>
        <v>0</v>
      </c>
      <c r="AJ137">
        <f>IF(実施計画様式!AJ137="",0,IFERROR(VLOOKUP(実施計画様式!AJ137,―!$AN$2:$AO$27,2,FALSE),"error"))</f>
        <v>0</v>
      </c>
      <c r="AK137">
        <f>IF(実施計画様式!AK137="",0,IFERROR(VLOOKUP(実施計画様式!AK137,―!$AN$2:$AO$27,2,FALSE),"error"))</f>
        <v>0</v>
      </c>
      <c r="AL137">
        <f>IF(実施計画様式!AL137="",0,1)</f>
        <v>0</v>
      </c>
      <c r="AM137">
        <f>IF(実施計画様式!AM137="",0,IFERROR(VLOOKUP(実施計画様式!AM137,―!$AP$10:$AQ$23,2,FALSE),"error"))</f>
        <v>0</v>
      </c>
      <c r="AN137">
        <f>IF(実施計画様式!AN137="",0,IFERROR(VLOOKUP(実施計画様式!AN137,―!$AP$39:$AQ$44,2,FALSE),"error"))</f>
        <v>0</v>
      </c>
      <c r="AO137">
        <f>IF(実施計画様式!AO137="",0,IFERROR(VLOOKUP(実施計画様式!AO137,参考資料1_対象分野リスト!$B$2:$C$46,2,FALSE),"error"))</f>
        <v>0</v>
      </c>
      <c r="AP137">
        <f>IF(実施計画様式!AP137="",0,IFERROR(VLOOKUP(実施計画様式!AP137,参考資料1_対象分野リスト!$B$2:$C$46,2,FALSE),"error"))</f>
        <v>0</v>
      </c>
      <c r="AQ137">
        <f>IF(実施計画様式!AQ137="",0,IFERROR(VLOOKUP(実施計画様式!AQ137,参考資料1_対象分野リスト!$B$2:$C$46,2,FALSE),"error"))</f>
        <v>0</v>
      </c>
      <c r="AR137">
        <f>IF(実施計画様式!AR137="",0,IFERROR(VLOOKUP(実施計画様式!AR137,参考資料1_対象分野リスト!$B$2:$C$46,2,FALSE),"error"))</f>
        <v>0</v>
      </c>
      <c r="AS137">
        <f>IF(実施計画様式!AS137="",0,IFERROR(VLOOKUP(実施計画様式!AS137,参考資料1_対象分野リスト!$E$5:$F$35,2,FALSE),"error"))</f>
        <v>0</v>
      </c>
      <c r="BB137">
        <f>IF(実施計画様式!BB137="",0,IFERROR(VLOOKUP(実施計画様式!BB137,―!$AK$2:$AL$7,2,FALSE),"error"))</f>
        <v>0</v>
      </c>
      <c r="BC137" t="str">
        <f t="shared" si="0"/>
        <v/>
      </c>
      <c r="BF137">
        <v>99</v>
      </c>
      <c r="BG137" t="str">
        <f t="shared" si="7"/>
        <v/>
      </c>
      <c r="BH137" t="str">
        <f>IF(AG137&gt;0,IF(VLOOKUP($B$62,―!$Y$2:$Z$25,2,FALSE)&lt;分岐管理シート!AG137,"予算化方法","予算化方法_未定なし"),"")</f>
        <v/>
      </c>
      <c r="BI137" t="str">
        <f t="shared" si="8"/>
        <v/>
      </c>
      <c r="BJ137" t="str">
        <f t="shared" si="9"/>
        <v/>
      </c>
      <c r="BK137" t="str">
        <f t="shared" si="10"/>
        <v/>
      </c>
      <c r="BL137" t="str">
        <f>IF(AE137&lt;2,"",―!$AP$28)</f>
        <v/>
      </c>
      <c r="BM137" t="str">
        <f t="shared" si="11"/>
        <v/>
      </c>
      <c r="BN137" t="str">
        <f t="shared" si="12"/>
        <v/>
      </c>
      <c r="BP137">
        <f t="shared" si="5"/>
        <v>0</v>
      </c>
    </row>
    <row r="138" spans="3:68">
      <c r="C138">
        <v>66</v>
      </c>
      <c r="D138" s="22">
        <f>IF(実施計画様式!D138="",0,IFERROR(VLOOKUP(実施計画様式!D138,―!A:B,2,FALSE),"error"))</f>
        <v>0</v>
      </c>
      <c r="E138">
        <f>IF(実施計画様式!E138="",0,IFERROR(VLOOKUP(実施計画様式!E138,―!$C$40:$D$47,2,FALSE),"error"))</f>
        <v>0</v>
      </c>
      <c r="F138">
        <f>IF(実施計画様式!F138="",0,IFERROR(VLOOKUP(実施計画様式!F138,―!$E$2:$F$2,2,FALSE),"error"))</f>
        <v>0</v>
      </c>
      <c r="G138">
        <f>IFERROR(VLOOKUP(実施計画様式!G138,―!$G$2:$H$2,2,FALSE),0)</f>
        <v>0</v>
      </c>
      <c r="H138">
        <f>IF(実施計画様式!H138="",0,1)</f>
        <v>0</v>
      </c>
      <c r="I138">
        <f>IF(実施計画様式!I138="",0,IFERROR(VLOOKUP(実施計画様式!I138,―!$I$2:$J$2,2,FALSE),"error"))</f>
        <v>0</v>
      </c>
      <c r="J138">
        <f>IF(実施計画様式!J138="",0,1)</f>
        <v>0</v>
      </c>
      <c r="K138">
        <f>IF(実施計画様式!K138="",0,IFERROR(VLOOKUP(実施計画様式!K138,―!$K$1:$L$2,2,FALSE),"error"))</f>
        <v>0</v>
      </c>
      <c r="L138">
        <f>IF(実施計画様式!L138="",0,IFERROR(VLOOKUP(実施計画様式!L138,―!$M$2:$N$2,2,FALSE),"error"))</f>
        <v>0</v>
      </c>
      <c r="M138">
        <f>IFERROR(VLOOKUP(実施計画様式!M138,―!$O$1:$P$12,2,FALSE),0)</f>
        <v>0</v>
      </c>
      <c r="N138">
        <f>IF(実施計画様式!N138="",0,IFERROR(VLOOKUP(実施計画様式!N138,―!$O$1:$P$12,2,FALSE),"error"))</f>
        <v>0</v>
      </c>
      <c r="O138">
        <f>IF(実施計画様式!O138="",0,IFERROR(VLOOKUP(実施計画様式!O138,―!$O$1:$P$12,2,FALSE),"error"))</f>
        <v>0</v>
      </c>
      <c r="P138">
        <f>IF(実施計画様式!P138="",0,IFERROR(VLOOKUP(実施計画様式!P138,―!$O$1:$P$12,2,FALSE),"error"))</f>
        <v>0</v>
      </c>
      <c r="Q138">
        <f>IF(実施計画様式!Q138="",0,1)</f>
        <v>0</v>
      </c>
      <c r="R138" t="s">
        <v>7629</v>
      </c>
      <c r="S138" t="s">
        <v>7629</v>
      </c>
      <c r="T138">
        <f>IF(実施計画様式!T138="",0,1)</f>
        <v>0</v>
      </c>
      <c r="U138">
        <f>IF(実施計画様式!U138="",0,1)</f>
        <v>0</v>
      </c>
      <c r="V138">
        <f>IF(実施計画様式!V138="",0,1)</f>
        <v>0</v>
      </c>
      <c r="W138">
        <f>IF(実施計画様式!W138="",0,1)</f>
        <v>0</v>
      </c>
      <c r="X138">
        <f>IF(実施計画様式!X138="",0,1)</f>
        <v>0</v>
      </c>
      <c r="Y138">
        <f>IF(実施計画様式!Y138="",0,1)</f>
        <v>0</v>
      </c>
      <c r="Z138">
        <f>IF(実施計画様式!Z138="",0,1)</f>
        <v>0</v>
      </c>
      <c r="AA138">
        <f>IF(実施計画様式!AA138="",0,1)</f>
        <v>0</v>
      </c>
      <c r="AB138">
        <f>IF(実施計画様式!AB138="",0,IFERROR(VLOOKUP(実施計画様式!AB138,―!$Q$2:$R$3,2,FALSE),"error"))</f>
        <v>0</v>
      </c>
      <c r="AC138">
        <f>IF(実施計画様式!AC138="",0,IFERROR(VLOOKUP(実施計画様式!AC138,―!$S$2:$T$3,2,FALSE),"error"))</f>
        <v>0</v>
      </c>
      <c r="AD138">
        <f>IF(実施計画様式!AD138="",0,IFERROR(VLOOKUP(実施計画様式!AD138,―!$U$2:$V$3,2,FALSE),"error"))</f>
        <v>0</v>
      </c>
      <c r="AE138">
        <f>IF(実施計画様式!AE138="",0,IFERROR(VLOOKUP(実施計画様式!AE138,―!$W$2:$X$3,2,FALSE),"error"))</f>
        <v>0</v>
      </c>
      <c r="AF138">
        <f>IF(実施計画様式!AF138="",0,IFERROR(VLOOKUP(実施計画様式!AF138,―!$AP$29:$AQ$29,2,FALSE),"error"))</f>
        <v>0</v>
      </c>
      <c r="AG138">
        <f>IF(実施計画様式!AG138="",0,IFERROR(VLOOKUP(実施計画様式!AG138,―!$Y$2:$Z$25,2,FALSE),"error"))</f>
        <v>0</v>
      </c>
      <c r="AH138">
        <f>IF(実施計画様式!AH138="",0,IFERROR(VLOOKUP(実施計画様式!AH138,―!$AA$2:$AB$4,2,FALSE),"error"))</f>
        <v>0</v>
      </c>
      <c r="AI138">
        <f>IF(実施計画様式!AI138="",0,IFERROR(VLOOKUP(実施計画様式!AI138,―!$AN$2:$AO$27,2,FALSE),"error"))</f>
        <v>0</v>
      </c>
      <c r="AJ138">
        <f>IF(実施計画様式!AJ138="",0,IFERROR(VLOOKUP(実施計画様式!AJ138,―!$AN$2:$AO$27,2,FALSE),"error"))</f>
        <v>0</v>
      </c>
      <c r="AK138">
        <f>IF(実施計画様式!AK138="",0,IFERROR(VLOOKUP(実施計画様式!AK138,―!$AN$2:$AO$27,2,FALSE),"error"))</f>
        <v>0</v>
      </c>
      <c r="AL138">
        <f>IF(実施計画様式!AL138="",0,1)</f>
        <v>0</v>
      </c>
      <c r="AM138">
        <f>IF(実施計画様式!AM138="",0,IFERROR(VLOOKUP(実施計画様式!AM138,―!$AP$10:$AQ$23,2,FALSE),"error"))</f>
        <v>0</v>
      </c>
      <c r="AN138">
        <f>IF(実施計画様式!AN138="",0,IFERROR(VLOOKUP(実施計画様式!AN138,―!$AP$39:$AQ$44,2,FALSE),"error"))</f>
        <v>0</v>
      </c>
      <c r="AO138">
        <f>IF(実施計画様式!AO138="",0,IFERROR(VLOOKUP(実施計画様式!AO138,参考資料1_対象分野リスト!$B$2:$C$46,2,FALSE),"error"))</f>
        <v>0</v>
      </c>
      <c r="AP138">
        <f>IF(実施計画様式!AP138="",0,IFERROR(VLOOKUP(実施計画様式!AP138,参考資料1_対象分野リスト!$B$2:$C$46,2,FALSE),"error"))</f>
        <v>0</v>
      </c>
      <c r="AQ138">
        <f>IF(実施計画様式!AQ138="",0,IFERROR(VLOOKUP(実施計画様式!AQ138,参考資料1_対象分野リスト!$B$2:$C$46,2,FALSE),"error"))</f>
        <v>0</v>
      </c>
      <c r="AR138">
        <f>IF(実施計画様式!AR138="",0,IFERROR(VLOOKUP(実施計画様式!AR138,参考資料1_対象分野リスト!$B$2:$C$46,2,FALSE),"error"))</f>
        <v>0</v>
      </c>
      <c r="AS138">
        <f>IF(実施計画様式!AS138="",0,IFERROR(VLOOKUP(実施計画様式!AS138,参考資料1_対象分野リスト!$E$5:$F$35,2,FALSE),"error"))</f>
        <v>0</v>
      </c>
      <c r="BB138">
        <f>IF(実施計画様式!BB138="",0,IFERROR(VLOOKUP(実施計画様式!BB138,―!$AK$2:$AL$7,2,FALSE),"error"))</f>
        <v>0</v>
      </c>
      <c r="BC138" t="str">
        <f t="shared" ref="BC138:BC201" si="13">IF(D138=4,"",IF(D138=8,"",IF(D138=10,"支援開始時期_R7_通常","")))</f>
        <v/>
      </c>
      <c r="BF138">
        <v>99</v>
      </c>
      <c r="BG138" t="str">
        <f t="shared" si="7"/>
        <v/>
      </c>
      <c r="BH138" t="str">
        <f>IF(AG138&gt;0,IF(VLOOKUP($B$62,―!$Y$2:$Z$25,2,FALSE)&lt;分岐管理シート!AG138,"予算化方法","予算化方法_未定なし"),"")</f>
        <v/>
      </c>
      <c r="BI138" t="str">
        <f t="shared" si="8"/>
        <v/>
      </c>
      <c r="BJ138" t="str">
        <f t="shared" si="9"/>
        <v/>
      </c>
      <c r="BK138" t="str">
        <f t="shared" si="10"/>
        <v/>
      </c>
      <c r="BL138" t="str">
        <f>IF(AE138&lt;2,"",―!$AP$28)</f>
        <v/>
      </c>
      <c r="BM138" t="str">
        <f t="shared" si="11"/>
        <v/>
      </c>
      <c r="BN138" t="str">
        <f t="shared" si="12"/>
        <v/>
      </c>
      <c r="BP138">
        <f t="shared" ref="BP138:BP201" si="14">COUNTIF(D138:BD138,"error")</f>
        <v>0</v>
      </c>
    </row>
    <row r="139" spans="3:68">
      <c r="C139">
        <v>67</v>
      </c>
      <c r="D139" s="22">
        <f>IF(実施計画様式!D139="",0,IFERROR(VLOOKUP(実施計画様式!D139,―!A:B,2,FALSE),"error"))</f>
        <v>0</v>
      </c>
      <c r="E139">
        <f>IF(実施計画様式!E139="",0,IFERROR(VLOOKUP(実施計画様式!E139,―!$C$40:$D$47,2,FALSE),"error"))</f>
        <v>0</v>
      </c>
      <c r="F139">
        <f>IF(実施計画様式!F139="",0,IFERROR(VLOOKUP(実施計画様式!F139,―!$E$2:$F$2,2,FALSE),"error"))</f>
        <v>0</v>
      </c>
      <c r="G139">
        <f>IFERROR(VLOOKUP(実施計画様式!G139,―!$G$2:$H$2,2,FALSE),0)</f>
        <v>0</v>
      </c>
      <c r="H139">
        <f>IF(実施計画様式!H139="",0,1)</f>
        <v>0</v>
      </c>
      <c r="I139">
        <f>IF(実施計画様式!I139="",0,IFERROR(VLOOKUP(実施計画様式!I139,―!$I$2:$J$2,2,FALSE),"error"))</f>
        <v>0</v>
      </c>
      <c r="J139">
        <f>IF(実施計画様式!J139="",0,1)</f>
        <v>0</v>
      </c>
      <c r="K139">
        <f>IF(実施計画様式!K139="",0,IFERROR(VLOOKUP(実施計画様式!K139,―!$K$1:$L$2,2,FALSE),"error"))</f>
        <v>0</v>
      </c>
      <c r="L139">
        <f>IF(実施計画様式!L139="",0,IFERROR(VLOOKUP(実施計画様式!L139,―!$M$2:$N$2,2,FALSE),"error"))</f>
        <v>0</v>
      </c>
      <c r="M139">
        <f>IFERROR(VLOOKUP(実施計画様式!M139,―!$O$1:$P$12,2,FALSE),0)</f>
        <v>0</v>
      </c>
      <c r="N139">
        <f>IF(実施計画様式!N139="",0,IFERROR(VLOOKUP(実施計画様式!N139,―!$O$1:$P$12,2,FALSE),"error"))</f>
        <v>0</v>
      </c>
      <c r="O139">
        <f>IF(実施計画様式!O139="",0,IFERROR(VLOOKUP(実施計画様式!O139,―!$O$1:$P$12,2,FALSE),"error"))</f>
        <v>0</v>
      </c>
      <c r="P139">
        <f>IF(実施計画様式!P139="",0,IFERROR(VLOOKUP(実施計画様式!P139,―!$O$1:$P$12,2,FALSE),"error"))</f>
        <v>0</v>
      </c>
      <c r="Q139">
        <f>IF(実施計画様式!Q139="",0,1)</f>
        <v>0</v>
      </c>
      <c r="R139" t="s">
        <v>7629</v>
      </c>
      <c r="S139" t="s">
        <v>7629</v>
      </c>
      <c r="T139">
        <f>IF(実施計画様式!T139="",0,1)</f>
        <v>0</v>
      </c>
      <c r="U139">
        <f>IF(実施計画様式!U139="",0,1)</f>
        <v>0</v>
      </c>
      <c r="V139">
        <f>IF(実施計画様式!V139="",0,1)</f>
        <v>0</v>
      </c>
      <c r="W139">
        <f>IF(実施計画様式!W139="",0,1)</f>
        <v>0</v>
      </c>
      <c r="X139">
        <f>IF(実施計画様式!X139="",0,1)</f>
        <v>0</v>
      </c>
      <c r="Y139">
        <f>IF(実施計画様式!Y139="",0,1)</f>
        <v>0</v>
      </c>
      <c r="Z139">
        <f>IF(実施計画様式!Z139="",0,1)</f>
        <v>0</v>
      </c>
      <c r="AA139">
        <f>IF(実施計画様式!AA139="",0,1)</f>
        <v>0</v>
      </c>
      <c r="AB139">
        <f>IF(実施計画様式!AB139="",0,IFERROR(VLOOKUP(実施計画様式!AB139,―!$Q$2:$R$3,2,FALSE),"error"))</f>
        <v>0</v>
      </c>
      <c r="AC139">
        <f>IF(実施計画様式!AC139="",0,IFERROR(VLOOKUP(実施計画様式!AC139,―!$S$2:$T$3,2,FALSE),"error"))</f>
        <v>0</v>
      </c>
      <c r="AD139">
        <f>IF(実施計画様式!AD139="",0,IFERROR(VLOOKUP(実施計画様式!AD139,―!$U$2:$V$3,2,FALSE),"error"))</f>
        <v>0</v>
      </c>
      <c r="AE139">
        <f>IF(実施計画様式!AE139="",0,IFERROR(VLOOKUP(実施計画様式!AE139,―!$W$2:$X$3,2,FALSE),"error"))</f>
        <v>0</v>
      </c>
      <c r="AF139">
        <f>IF(実施計画様式!AF139="",0,IFERROR(VLOOKUP(実施計画様式!AF139,―!$AP$29:$AQ$29,2,FALSE),"error"))</f>
        <v>0</v>
      </c>
      <c r="AG139">
        <f>IF(実施計画様式!AG139="",0,IFERROR(VLOOKUP(実施計画様式!AG139,―!$Y$2:$Z$25,2,FALSE),"error"))</f>
        <v>0</v>
      </c>
      <c r="AH139">
        <f>IF(実施計画様式!AH139="",0,IFERROR(VLOOKUP(実施計画様式!AH139,―!$AA$2:$AB$4,2,FALSE),"error"))</f>
        <v>0</v>
      </c>
      <c r="AI139">
        <f>IF(実施計画様式!AI139="",0,IFERROR(VLOOKUP(実施計画様式!AI139,―!$AN$2:$AO$27,2,FALSE),"error"))</f>
        <v>0</v>
      </c>
      <c r="AJ139">
        <f>IF(実施計画様式!AJ139="",0,IFERROR(VLOOKUP(実施計画様式!AJ139,―!$AN$2:$AO$27,2,FALSE),"error"))</f>
        <v>0</v>
      </c>
      <c r="AK139">
        <f>IF(実施計画様式!AK139="",0,IFERROR(VLOOKUP(実施計画様式!AK139,―!$AN$2:$AO$27,2,FALSE),"error"))</f>
        <v>0</v>
      </c>
      <c r="AL139">
        <f>IF(実施計画様式!AL139="",0,1)</f>
        <v>0</v>
      </c>
      <c r="AM139">
        <f>IF(実施計画様式!AM139="",0,IFERROR(VLOOKUP(実施計画様式!AM139,―!$AP$10:$AQ$23,2,FALSE),"error"))</f>
        <v>0</v>
      </c>
      <c r="AN139">
        <f>IF(実施計画様式!AN139="",0,IFERROR(VLOOKUP(実施計画様式!AN139,―!$AP$39:$AQ$44,2,FALSE),"error"))</f>
        <v>0</v>
      </c>
      <c r="AO139">
        <f>IF(実施計画様式!AO139="",0,IFERROR(VLOOKUP(実施計画様式!AO139,参考資料1_対象分野リスト!$B$2:$C$46,2,FALSE),"error"))</f>
        <v>0</v>
      </c>
      <c r="AP139">
        <f>IF(実施計画様式!AP139="",0,IFERROR(VLOOKUP(実施計画様式!AP139,参考資料1_対象分野リスト!$B$2:$C$46,2,FALSE),"error"))</f>
        <v>0</v>
      </c>
      <c r="AQ139">
        <f>IF(実施計画様式!AQ139="",0,IFERROR(VLOOKUP(実施計画様式!AQ139,参考資料1_対象分野リスト!$B$2:$C$46,2,FALSE),"error"))</f>
        <v>0</v>
      </c>
      <c r="AR139">
        <f>IF(実施計画様式!AR139="",0,IFERROR(VLOOKUP(実施計画様式!AR139,参考資料1_対象分野リスト!$B$2:$C$46,2,FALSE),"error"))</f>
        <v>0</v>
      </c>
      <c r="AS139">
        <f>IF(実施計画様式!AS139="",0,IFERROR(VLOOKUP(実施計画様式!AS139,参考資料1_対象分野リスト!$E$5:$F$35,2,FALSE),"error"))</f>
        <v>0</v>
      </c>
      <c r="BB139">
        <f>IF(実施計画様式!BB139="",0,IFERROR(VLOOKUP(実施計画様式!BB139,―!$AK$2:$AL$7,2,FALSE),"error"))</f>
        <v>0</v>
      </c>
      <c r="BC139" t="str">
        <f t="shared" si="13"/>
        <v/>
      </c>
      <c r="BF139">
        <v>99</v>
      </c>
      <c r="BG139" t="str">
        <f t="shared" si="7"/>
        <v/>
      </c>
      <c r="BH139" t="str">
        <f>IF(AG139&gt;0,IF(VLOOKUP($B$62,―!$Y$2:$Z$25,2,FALSE)&lt;分岐管理シート!AG139,"予算化方法","予算化方法_未定なし"),"")</f>
        <v/>
      </c>
      <c r="BI139" t="str">
        <f t="shared" si="8"/>
        <v/>
      </c>
      <c r="BJ139" t="str">
        <f t="shared" si="9"/>
        <v/>
      </c>
      <c r="BK139" t="str">
        <f t="shared" si="10"/>
        <v/>
      </c>
      <c r="BL139" t="str">
        <f>IF(AE139&lt;2,"",―!$AP$28)</f>
        <v/>
      </c>
      <c r="BM139" t="str">
        <f t="shared" si="11"/>
        <v/>
      </c>
      <c r="BN139" t="str">
        <f t="shared" si="12"/>
        <v/>
      </c>
      <c r="BP139">
        <f t="shared" si="14"/>
        <v>0</v>
      </c>
    </row>
    <row r="140" spans="3:68">
      <c r="C140">
        <v>68</v>
      </c>
      <c r="D140" s="22">
        <f>IF(実施計画様式!D140="",0,IFERROR(VLOOKUP(実施計画様式!D140,―!A:B,2,FALSE),"error"))</f>
        <v>0</v>
      </c>
      <c r="E140">
        <f>IF(実施計画様式!E140="",0,IFERROR(VLOOKUP(実施計画様式!E140,―!$C$40:$D$47,2,FALSE),"error"))</f>
        <v>0</v>
      </c>
      <c r="F140">
        <f>IF(実施計画様式!F140="",0,IFERROR(VLOOKUP(実施計画様式!F140,―!$E$2:$F$2,2,FALSE),"error"))</f>
        <v>0</v>
      </c>
      <c r="G140">
        <f>IFERROR(VLOOKUP(実施計画様式!G140,―!$G$2:$H$2,2,FALSE),0)</f>
        <v>0</v>
      </c>
      <c r="H140">
        <f>IF(実施計画様式!H140="",0,1)</f>
        <v>0</v>
      </c>
      <c r="I140">
        <f>IF(実施計画様式!I140="",0,IFERROR(VLOOKUP(実施計画様式!I140,―!$I$2:$J$2,2,FALSE),"error"))</f>
        <v>0</v>
      </c>
      <c r="J140">
        <f>IF(実施計画様式!J140="",0,1)</f>
        <v>0</v>
      </c>
      <c r="K140">
        <f>IF(実施計画様式!K140="",0,IFERROR(VLOOKUP(実施計画様式!K140,―!$K$1:$L$2,2,FALSE),"error"))</f>
        <v>0</v>
      </c>
      <c r="L140">
        <f>IF(実施計画様式!L140="",0,IFERROR(VLOOKUP(実施計画様式!L140,―!$M$2:$N$2,2,FALSE),"error"))</f>
        <v>0</v>
      </c>
      <c r="M140">
        <f>IFERROR(VLOOKUP(実施計画様式!M140,―!$O$1:$P$12,2,FALSE),0)</f>
        <v>0</v>
      </c>
      <c r="N140">
        <f>IF(実施計画様式!N140="",0,IFERROR(VLOOKUP(実施計画様式!N140,―!$O$1:$P$12,2,FALSE),"error"))</f>
        <v>0</v>
      </c>
      <c r="O140">
        <f>IF(実施計画様式!O140="",0,IFERROR(VLOOKUP(実施計画様式!O140,―!$O$1:$P$12,2,FALSE),"error"))</f>
        <v>0</v>
      </c>
      <c r="P140">
        <f>IF(実施計画様式!P140="",0,IFERROR(VLOOKUP(実施計画様式!P140,―!$O$1:$P$12,2,FALSE),"error"))</f>
        <v>0</v>
      </c>
      <c r="Q140">
        <f>IF(実施計画様式!Q140="",0,1)</f>
        <v>0</v>
      </c>
      <c r="R140" t="s">
        <v>7629</v>
      </c>
      <c r="S140" t="s">
        <v>7629</v>
      </c>
      <c r="T140">
        <f>IF(実施計画様式!T140="",0,1)</f>
        <v>0</v>
      </c>
      <c r="U140">
        <f>IF(実施計画様式!U140="",0,1)</f>
        <v>0</v>
      </c>
      <c r="V140">
        <f>IF(実施計画様式!V140="",0,1)</f>
        <v>0</v>
      </c>
      <c r="W140">
        <f>IF(実施計画様式!W140="",0,1)</f>
        <v>0</v>
      </c>
      <c r="X140">
        <f>IF(実施計画様式!X140="",0,1)</f>
        <v>0</v>
      </c>
      <c r="Y140">
        <f>IF(実施計画様式!Y140="",0,1)</f>
        <v>0</v>
      </c>
      <c r="Z140">
        <f>IF(実施計画様式!Z140="",0,1)</f>
        <v>0</v>
      </c>
      <c r="AA140">
        <f>IF(実施計画様式!AA140="",0,1)</f>
        <v>0</v>
      </c>
      <c r="AB140">
        <f>IF(実施計画様式!AB140="",0,IFERROR(VLOOKUP(実施計画様式!AB140,―!$Q$2:$R$3,2,FALSE),"error"))</f>
        <v>0</v>
      </c>
      <c r="AC140">
        <f>IF(実施計画様式!AC140="",0,IFERROR(VLOOKUP(実施計画様式!AC140,―!$S$2:$T$3,2,FALSE),"error"))</f>
        <v>0</v>
      </c>
      <c r="AD140">
        <f>IF(実施計画様式!AD140="",0,IFERROR(VLOOKUP(実施計画様式!AD140,―!$U$2:$V$3,2,FALSE),"error"))</f>
        <v>0</v>
      </c>
      <c r="AE140">
        <f>IF(実施計画様式!AE140="",0,IFERROR(VLOOKUP(実施計画様式!AE140,―!$W$2:$X$3,2,FALSE),"error"))</f>
        <v>0</v>
      </c>
      <c r="AF140">
        <f>IF(実施計画様式!AF140="",0,IFERROR(VLOOKUP(実施計画様式!AF140,―!$AP$29:$AQ$29,2,FALSE),"error"))</f>
        <v>0</v>
      </c>
      <c r="AG140">
        <f>IF(実施計画様式!AG140="",0,IFERROR(VLOOKUP(実施計画様式!AG140,―!$Y$2:$Z$25,2,FALSE),"error"))</f>
        <v>0</v>
      </c>
      <c r="AH140">
        <f>IF(実施計画様式!AH140="",0,IFERROR(VLOOKUP(実施計画様式!AH140,―!$AA$2:$AB$4,2,FALSE),"error"))</f>
        <v>0</v>
      </c>
      <c r="AI140">
        <f>IF(実施計画様式!AI140="",0,IFERROR(VLOOKUP(実施計画様式!AI140,―!$AN$2:$AO$27,2,FALSE),"error"))</f>
        <v>0</v>
      </c>
      <c r="AJ140">
        <f>IF(実施計画様式!AJ140="",0,IFERROR(VLOOKUP(実施計画様式!AJ140,―!$AN$2:$AO$27,2,FALSE),"error"))</f>
        <v>0</v>
      </c>
      <c r="AK140">
        <f>IF(実施計画様式!AK140="",0,IFERROR(VLOOKUP(実施計画様式!AK140,―!$AN$2:$AO$27,2,FALSE),"error"))</f>
        <v>0</v>
      </c>
      <c r="AL140">
        <f>IF(実施計画様式!AL140="",0,1)</f>
        <v>0</v>
      </c>
      <c r="AM140">
        <f>IF(実施計画様式!AM140="",0,IFERROR(VLOOKUP(実施計画様式!AM140,―!$AP$10:$AQ$23,2,FALSE),"error"))</f>
        <v>0</v>
      </c>
      <c r="AN140">
        <f>IF(実施計画様式!AN140="",0,IFERROR(VLOOKUP(実施計画様式!AN140,―!$AP$39:$AQ$44,2,FALSE),"error"))</f>
        <v>0</v>
      </c>
      <c r="AO140">
        <f>IF(実施計画様式!AO140="",0,IFERROR(VLOOKUP(実施計画様式!AO140,参考資料1_対象分野リスト!$B$2:$C$46,2,FALSE),"error"))</f>
        <v>0</v>
      </c>
      <c r="AP140">
        <f>IF(実施計画様式!AP140="",0,IFERROR(VLOOKUP(実施計画様式!AP140,参考資料1_対象分野リスト!$B$2:$C$46,2,FALSE),"error"))</f>
        <v>0</v>
      </c>
      <c r="AQ140">
        <f>IF(実施計画様式!AQ140="",0,IFERROR(VLOOKUP(実施計画様式!AQ140,参考資料1_対象分野リスト!$B$2:$C$46,2,FALSE),"error"))</f>
        <v>0</v>
      </c>
      <c r="AR140">
        <f>IF(実施計画様式!AR140="",0,IFERROR(VLOOKUP(実施計画様式!AR140,参考資料1_対象分野リスト!$B$2:$C$46,2,FALSE),"error"))</f>
        <v>0</v>
      </c>
      <c r="AS140">
        <f>IF(実施計画様式!AS140="",0,IFERROR(VLOOKUP(実施計画様式!AS140,参考資料1_対象分野リスト!$E$5:$F$35,2,FALSE),"error"))</f>
        <v>0</v>
      </c>
      <c r="BB140">
        <f>IF(実施計画様式!BB140="",0,IFERROR(VLOOKUP(実施計画様式!BB140,―!$AK$2:$AL$7,2,FALSE),"error"))</f>
        <v>0</v>
      </c>
      <c r="BC140" t="str">
        <f t="shared" si="13"/>
        <v/>
      </c>
      <c r="BF140">
        <v>99</v>
      </c>
      <c r="BG140" t="str">
        <f t="shared" ref="BG140:BG203" si="15">IF(D140=1,"予算化時期_R7補正","")</f>
        <v/>
      </c>
      <c r="BH140" t="str">
        <f>IF(AG140&gt;0,IF(VLOOKUP($B$62,―!$Y$2:$Z$25,2,FALSE)&lt;分岐管理シート!AG140,"予算化方法","予算化方法_未定なし"),"")</f>
        <v/>
      </c>
      <c r="BI140" t="str">
        <f t="shared" ref="BI140:BI203" si="16">IF(D140=1,"予算区分_R8_通常","")</f>
        <v/>
      </c>
      <c r="BJ140" t="str">
        <f t="shared" ref="BJ140:BJ203" si="17">IF(D140=1,"経済対策との関係_R7補正","")</f>
        <v/>
      </c>
      <c r="BK140" t="str">
        <f t="shared" ref="BK140:BK203" si="18">IF(D140=1,"種類_推奨事業メニュー_R7補正","")</f>
        <v/>
      </c>
      <c r="BL140" t="str">
        <f>IF(AE140&lt;2,"",―!$AP$28)</f>
        <v/>
      </c>
      <c r="BM140" t="str">
        <f t="shared" ref="BM140:BM203" si="19">IF(D140=1,"対象分野_R7","")</f>
        <v/>
      </c>
      <c r="BN140" t="str">
        <f t="shared" ref="BN140:BN203" si="20">IF(AND(SUM(AN140:AQ140)&gt;=181,SUM(AN140:AQ140)&lt;=936),"農林水産・食品分野の細分化項目",IF(SUM(AN140:AQ140)&gt;936,"中小企業・小規模事業者の賃上げ環境整備の細分化項目",""))</f>
        <v/>
      </c>
      <c r="BP140">
        <f t="shared" si="14"/>
        <v>0</v>
      </c>
    </row>
    <row r="141" spans="3:68">
      <c r="C141">
        <v>69</v>
      </c>
      <c r="D141" s="22">
        <f>IF(実施計画様式!D141="",0,IFERROR(VLOOKUP(実施計画様式!D141,―!A:B,2,FALSE),"error"))</f>
        <v>0</v>
      </c>
      <c r="E141">
        <f>IF(実施計画様式!E141="",0,IFERROR(VLOOKUP(実施計画様式!E141,―!$C$40:$D$47,2,FALSE),"error"))</f>
        <v>0</v>
      </c>
      <c r="F141">
        <f>IF(実施計画様式!F141="",0,IFERROR(VLOOKUP(実施計画様式!F141,―!$E$2:$F$2,2,FALSE),"error"))</f>
        <v>0</v>
      </c>
      <c r="G141">
        <f>IFERROR(VLOOKUP(実施計画様式!G141,―!$G$2:$H$2,2,FALSE),0)</f>
        <v>0</v>
      </c>
      <c r="H141">
        <f>IF(実施計画様式!H141="",0,1)</f>
        <v>0</v>
      </c>
      <c r="I141">
        <f>IF(実施計画様式!I141="",0,IFERROR(VLOOKUP(実施計画様式!I141,―!$I$2:$J$2,2,FALSE),"error"))</f>
        <v>0</v>
      </c>
      <c r="J141">
        <f>IF(実施計画様式!J141="",0,1)</f>
        <v>0</v>
      </c>
      <c r="K141">
        <f>IF(実施計画様式!K141="",0,IFERROR(VLOOKUP(実施計画様式!K141,―!$K$1:$L$2,2,FALSE),"error"))</f>
        <v>0</v>
      </c>
      <c r="L141">
        <f>IF(実施計画様式!L141="",0,IFERROR(VLOOKUP(実施計画様式!L141,―!$M$2:$N$2,2,FALSE),"error"))</f>
        <v>0</v>
      </c>
      <c r="M141">
        <f>IFERROR(VLOOKUP(実施計画様式!M141,―!$O$1:$P$12,2,FALSE),0)</f>
        <v>0</v>
      </c>
      <c r="N141">
        <f>IF(実施計画様式!N141="",0,IFERROR(VLOOKUP(実施計画様式!N141,―!$O$1:$P$12,2,FALSE),"error"))</f>
        <v>0</v>
      </c>
      <c r="O141">
        <f>IF(実施計画様式!O141="",0,IFERROR(VLOOKUP(実施計画様式!O141,―!$O$1:$P$12,2,FALSE),"error"))</f>
        <v>0</v>
      </c>
      <c r="P141">
        <f>IF(実施計画様式!P141="",0,IFERROR(VLOOKUP(実施計画様式!P141,―!$O$1:$P$12,2,FALSE),"error"))</f>
        <v>0</v>
      </c>
      <c r="Q141">
        <f>IF(実施計画様式!Q141="",0,1)</f>
        <v>0</v>
      </c>
      <c r="R141" t="s">
        <v>7629</v>
      </c>
      <c r="S141" t="s">
        <v>7629</v>
      </c>
      <c r="T141">
        <f>IF(実施計画様式!T141="",0,1)</f>
        <v>0</v>
      </c>
      <c r="U141">
        <f>IF(実施計画様式!U141="",0,1)</f>
        <v>0</v>
      </c>
      <c r="V141">
        <f>IF(実施計画様式!V141="",0,1)</f>
        <v>0</v>
      </c>
      <c r="W141">
        <f>IF(実施計画様式!W141="",0,1)</f>
        <v>0</v>
      </c>
      <c r="X141">
        <f>IF(実施計画様式!X141="",0,1)</f>
        <v>0</v>
      </c>
      <c r="Y141">
        <f>IF(実施計画様式!Y141="",0,1)</f>
        <v>0</v>
      </c>
      <c r="Z141">
        <f>IF(実施計画様式!Z141="",0,1)</f>
        <v>0</v>
      </c>
      <c r="AA141">
        <f>IF(実施計画様式!AA141="",0,1)</f>
        <v>0</v>
      </c>
      <c r="AB141">
        <f>IF(実施計画様式!AB141="",0,IFERROR(VLOOKUP(実施計画様式!AB141,―!$Q$2:$R$3,2,FALSE),"error"))</f>
        <v>0</v>
      </c>
      <c r="AC141">
        <f>IF(実施計画様式!AC141="",0,IFERROR(VLOOKUP(実施計画様式!AC141,―!$S$2:$T$3,2,FALSE),"error"))</f>
        <v>0</v>
      </c>
      <c r="AD141">
        <f>IF(実施計画様式!AD141="",0,IFERROR(VLOOKUP(実施計画様式!AD141,―!$U$2:$V$3,2,FALSE),"error"))</f>
        <v>0</v>
      </c>
      <c r="AE141">
        <f>IF(実施計画様式!AE141="",0,IFERROR(VLOOKUP(実施計画様式!AE141,―!$W$2:$X$3,2,FALSE),"error"))</f>
        <v>0</v>
      </c>
      <c r="AF141">
        <f>IF(実施計画様式!AF141="",0,IFERROR(VLOOKUP(実施計画様式!AF141,―!$AP$29:$AQ$29,2,FALSE),"error"))</f>
        <v>0</v>
      </c>
      <c r="AG141">
        <f>IF(実施計画様式!AG141="",0,IFERROR(VLOOKUP(実施計画様式!AG141,―!$Y$2:$Z$25,2,FALSE),"error"))</f>
        <v>0</v>
      </c>
      <c r="AH141">
        <f>IF(実施計画様式!AH141="",0,IFERROR(VLOOKUP(実施計画様式!AH141,―!$AA$2:$AB$4,2,FALSE),"error"))</f>
        <v>0</v>
      </c>
      <c r="AI141">
        <f>IF(実施計画様式!AI141="",0,IFERROR(VLOOKUP(実施計画様式!AI141,―!$AN$2:$AO$27,2,FALSE),"error"))</f>
        <v>0</v>
      </c>
      <c r="AJ141">
        <f>IF(実施計画様式!AJ141="",0,IFERROR(VLOOKUP(実施計画様式!AJ141,―!$AN$2:$AO$27,2,FALSE),"error"))</f>
        <v>0</v>
      </c>
      <c r="AK141">
        <f>IF(実施計画様式!AK141="",0,IFERROR(VLOOKUP(実施計画様式!AK141,―!$AN$2:$AO$27,2,FALSE),"error"))</f>
        <v>0</v>
      </c>
      <c r="AL141">
        <f>IF(実施計画様式!AL141="",0,1)</f>
        <v>0</v>
      </c>
      <c r="AM141">
        <f>IF(実施計画様式!AM141="",0,IFERROR(VLOOKUP(実施計画様式!AM141,―!$AP$10:$AQ$23,2,FALSE),"error"))</f>
        <v>0</v>
      </c>
      <c r="AN141">
        <f>IF(実施計画様式!AN141="",0,IFERROR(VLOOKUP(実施計画様式!AN141,―!$AP$39:$AQ$44,2,FALSE),"error"))</f>
        <v>0</v>
      </c>
      <c r="AO141">
        <f>IF(実施計画様式!AO141="",0,IFERROR(VLOOKUP(実施計画様式!AO141,参考資料1_対象分野リスト!$B$2:$C$46,2,FALSE),"error"))</f>
        <v>0</v>
      </c>
      <c r="AP141">
        <f>IF(実施計画様式!AP141="",0,IFERROR(VLOOKUP(実施計画様式!AP141,参考資料1_対象分野リスト!$B$2:$C$46,2,FALSE),"error"))</f>
        <v>0</v>
      </c>
      <c r="AQ141">
        <f>IF(実施計画様式!AQ141="",0,IFERROR(VLOOKUP(実施計画様式!AQ141,参考資料1_対象分野リスト!$B$2:$C$46,2,FALSE),"error"))</f>
        <v>0</v>
      </c>
      <c r="AR141">
        <f>IF(実施計画様式!AR141="",0,IFERROR(VLOOKUP(実施計画様式!AR141,参考資料1_対象分野リスト!$B$2:$C$46,2,FALSE),"error"))</f>
        <v>0</v>
      </c>
      <c r="AS141">
        <f>IF(実施計画様式!AS141="",0,IFERROR(VLOOKUP(実施計画様式!AS141,参考資料1_対象分野リスト!$E$5:$F$35,2,FALSE),"error"))</f>
        <v>0</v>
      </c>
      <c r="BB141">
        <f>IF(実施計画様式!BB141="",0,IFERROR(VLOOKUP(実施計画様式!BB141,―!$AK$2:$AL$7,2,FALSE),"error"))</f>
        <v>0</v>
      </c>
      <c r="BC141" t="str">
        <f t="shared" si="13"/>
        <v/>
      </c>
      <c r="BF141">
        <v>99</v>
      </c>
      <c r="BG141" t="str">
        <f t="shared" si="15"/>
        <v/>
      </c>
      <c r="BH141" t="str">
        <f>IF(AG141&gt;0,IF(VLOOKUP($B$62,―!$Y$2:$Z$25,2,FALSE)&lt;分岐管理シート!AG141,"予算化方法","予算化方法_未定なし"),"")</f>
        <v/>
      </c>
      <c r="BI141" t="str">
        <f t="shared" si="16"/>
        <v/>
      </c>
      <c r="BJ141" t="str">
        <f t="shared" si="17"/>
        <v/>
      </c>
      <c r="BK141" t="str">
        <f t="shared" si="18"/>
        <v/>
      </c>
      <c r="BL141" t="str">
        <f>IF(AE141&lt;2,"",―!$AP$28)</f>
        <v/>
      </c>
      <c r="BM141" t="str">
        <f t="shared" si="19"/>
        <v/>
      </c>
      <c r="BN141" t="str">
        <f t="shared" si="20"/>
        <v/>
      </c>
      <c r="BP141">
        <f t="shared" si="14"/>
        <v>0</v>
      </c>
    </row>
    <row r="142" spans="3:68">
      <c r="C142">
        <v>70</v>
      </c>
      <c r="D142" s="22">
        <f>IF(実施計画様式!D142="",0,IFERROR(VLOOKUP(実施計画様式!D142,―!A:B,2,FALSE),"error"))</f>
        <v>0</v>
      </c>
      <c r="E142">
        <f>IF(実施計画様式!E142="",0,IFERROR(VLOOKUP(実施計画様式!E142,―!$C$40:$D$47,2,FALSE),"error"))</f>
        <v>0</v>
      </c>
      <c r="F142">
        <f>IF(実施計画様式!F142="",0,IFERROR(VLOOKUP(実施計画様式!F142,―!$E$2:$F$2,2,FALSE),"error"))</f>
        <v>0</v>
      </c>
      <c r="G142">
        <f>IFERROR(VLOOKUP(実施計画様式!G142,―!$G$2:$H$2,2,FALSE),0)</f>
        <v>0</v>
      </c>
      <c r="H142">
        <f>IF(実施計画様式!H142="",0,1)</f>
        <v>0</v>
      </c>
      <c r="I142">
        <f>IF(実施計画様式!I142="",0,IFERROR(VLOOKUP(実施計画様式!I142,―!$I$2:$J$2,2,FALSE),"error"))</f>
        <v>0</v>
      </c>
      <c r="J142">
        <f>IF(実施計画様式!J142="",0,1)</f>
        <v>0</v>
      </c>
      <c r="K142">
        <f>IF(実施計画様式!K142="",0,IFERROR(VLOOKUP(実施計画様式!K142,―!$K$1:$L$2,2,FALSE),"error"))</f>
        <v>0</v>
      </c>
      <c r="L142">
        <f>IF(実施計画様式!L142="",0,IFERROR(VLOOKUP(実施計画様式!L142,―!$M$2:$N$2,2,FALSE),"error"))</f>
        <v>0</v>
      </c>
      <c r="M142">
        <f>IFERROR(VLOOKUP(実施計画様式!M142,―!$O$1:$P$12,2,FALSE),0)</f>
        <v>0</v>
      </c>
      <c r="N142">
        <f>IF(実施計画様式!N142="",0,IFERROR(VLOOKUP(実施計画様式!N142,―!$O$1:$P$12,2,FALSE),"error"))</f>
        <v>0</v>
      </c>
      <c r="O142">
        <f>IF(実施計画様式!O142="",0,IFERROR(VLOOKUP(実施計画様式!O142,―!$O$1:$P$12,2,FALSE),"error"))</f>
        <v>0</v>
      </c>
      <c r="P142">
        <f>IF(実施計画様式!P142="",0,IFERROR(VLOOKUP(実施計画様式!P142,―!$O$1:$P$12,2,FALSE),"error"))</f>
        <v>0</v>
      </c>
      <c r="Q142">
        <f>IF(実施計画様式!Q142="",0,1)</f>
        <v>0</v>
      </c>
      <c r="R142" t="s">
        <v>7629</v>
      </c>
      <c r="S142" t="s">
        <v>7629</v>
      </c>
      <c r="T142">
        <f>IF(実施計画様式!T142="",0,1)</f>
        <v>0</v>
      </c>
      <c r="U142">
        <f>IF(実施計画様式!U142="",0,1)</f>
        <v>0</v>
      </c>
      <c r="V142">
        <f>IF(実施計画様式!V142="",0,1)</f>
        <v>0</v>
      </c>
      <c r="W142">
        <f>IF(実施計画様式!W142="",0,1)</f>
        <v>0</v>
      </c>
      <c r="X142">
        <f>IF(実施計画様式!X142="",0,1)</f>
        <v>0</v>
      </c>
      <c r="Y142">
        <f>IF(実施計画様式!Y142="",0,1)</f>
        <v>0</v>
      </c>
      <c r="Z142">
        <f>IF(実施計画様式!Z142="",0,1)</f>
        <v>0</v>
      </c>
      <c r="AA142">
        <f>IF(実施計画様式!AA142="",0,1)</f>
        <v>0</v>
      </c>
      <c r="AB142">
        <f>IF(実施計画様式!AB142="",0,IFERROR(VLOOKUP(実施計画様式!AB142,―!$Q$2:$R$3,2,FALSE),"error"))</f>
        <v>0</v>
      </c>
      <c r="AC142">
        <f>IF(実施計画様式!AC142="",0,IFERROR(VLOOKUP(実施計画様式!AC142,―!$S$2:$T$3,2,FALSE),"error"))</f>
        <v>0</v>
      </c>
      <c r="AD142">
        <f>IF(実施計画様式!AD142="",0,IFERROR(VLOOKUP(実施計画様式!AD142,―!$U$2:$V$3,2,FALSE),"error"))</f>
        <v>0</v>
      </c>
      <c r="AE142">
        <f>IF(実施計画様式!AE142="",0,IFERROR(VLOOKUP(実施計画様式!AE142,―!$W$2:$X$3,2,FALSE),"error"))</f>
        <v>0</v>
      </c>
      <c r="AF142">
        <f>IF(実施計画様式!AF142="",0,IFERROR(VLOOKUP(実施計画様式!AF142,―!$AP$29:$AQ$29,2,FALSE),"error"))</f>
        <v>0</v>
      </c>
      <c r="AG142">
        <f>IF(実施計画様式!AG142="",0,IFERROR(VLOOKUP(実施計画様式!AG142,―!$Y$2:$Z$25,2,FALSE),"error"))</f>
        <v>0</v>
      </c>
      <c r="AH142">
        <f>IF(実施計画様式!AH142="",0,IFERROR(VLOOKUP(実施計画様式!AH142,―!$AA$2:$AB$4,2,FALSE),"error"))</f>
        <v>0</v>
      </c>
      <c r="AI142">
        <f>IF(実施計画様式!AI142="",0,IFERROR(VLOOKUP(実施計画様式!AI142,―!$AN$2:$AO$27,2,FALSE),"error"))</f>
        <v>0</v>
      </c>
      <c r="AJ142">
        <f>IF(実施計画様式!AJ142="",0,IFERROR(VLOOKUP(実施計画様式!AJ142,―!$AN$2:$AO$27,2,FALSE),"error"))</f>
        <v>0</v>
      </c>
      <c r="AK142">
        <f>IF(実施計画様式!AK142="",0,IFERROR(VLOOKUP(実施計画様式!AK142,―!$AN$2:$AO$27,2,FALSE),"error"))</f>
        <v>0</v>
      </c>
      <c r="AL142">
        <f>IF(実施計画様式!AL142="",0,1)</f>
        <v>0</v>
      </c>
      <c r="AM142">
        <f>IF(実施計画様式!AM142="",0,IFERROR(VLOOKUP(実施計画様式!AM142,―!$AP$10:$AQ$23,2,FALSE),"error"))</f>
        <v>0</v>
      </c>
      <c r="AN142">
        <f>IF(実施計画様式!AN142="",0,IFERROR(VLOOKUP(実施計画様式!AN142,―!$AP$39:$AQ$44,2,FALSE),"error"))</f>
        <v>0</v>
      </c>
      <c r="AO142">
        <f>IF(実施計画様式!AO142="",0,IFERROR(VLOOKUP(実施計画様式!AO142,参考資料1_対象分野リスト!$B$2:$C$46,2,FALSE),"error"))</f>
        <v>0</v>
      </c>
      <c r="AP142">
        <f>IF(実施計画様式!AP142="",0,IFERROR(VLOOKUP(実施計画様式!AP142,参考資料1_対象分野リスト!$B$2:$C$46,2,FALSE),"error"))</f>
        <v>0</v>
      </c>
      <c r="AQ142">
        <f>IF(実施計画様式!AQ142="",0,IFERROR(VLOOKUP(実施計画様式!AQ142,参考資料1_対象分野リスト!$B$2:$C$46,2,FALSE),"error"))</f>
        <v>0</v>
      </c>
      <c r="AR142">
        <f>IF(実施計画様式!AR142="",0,IFERROR(VLOOKUP(実施計画様式!AR142,参考資料1_対象分野リスト!$B$2:$C$46,2,FALSE),"error"))</f>
        <v>0</v>
      </c>
      <c r="AS142">
        <f>IF(実施計画様式!AS142="",0,IFERROR(VLOOKUP(実施計画様式!AS142,参考資料1_対象分野リスト!$E$5:$F$35,2,FALSE),"error"))</f>
        <v>0</v>
      </c>
      <c r="BB142">
        <f>IF(実施計画様式!BB142="",0,IFERROR(VLOOKUP(実施計画様式!BB142,―!$AK$2:$AL$7,2,FALSE),"error"))</f>
        <v>0</v>
      </c>
      <c r="BC142" t="str">
        <f t="shared" si="13"/>
        <v/>
      </c>
      <c r="BF142">
        <v>99</v>
      </c>
      <c r="BG142" t="str">
        <f t="shared" si="15"/>
        <v/>
      </c>
      <c r="BH142" t="str">
        <f>IF(AG142&gt;0,IF(VLOOKUP($B$62,―!$Y$2:$Z$25,2,FALSE)&lt;分岐管理シート!AG142,"予算化方法","予算化方法_未定なし"),"")</f>
        <v/>
      </c>
      <c r="BI142" t="str">
        <f t="shared" si="16"/>
        <v/>
      </c>
      <c r="BJ142" t="str">
        <f t="shared" si="17"/>
        <v/>
      </c>
      <c r="BK142" t="str">
        <f t="shared" si="18"/>
        <v/>
      </c>
      <c r="BL142" t="str">
        <f>IF(AE142&lt;2,"",―!$AP$28)</f>
        <v/>
      </c>
      <c r="BM142" t="str">
        <f t="shared" si="19"/>
        <v/>
      </c>
      <c r="BN142" t="str">
        <f t="shared" si="20"/>
        <v/>
      </c>
      <c r="BP142">
        <f t="shared" si="14"/>
        <v>0</v>
      </c>
    </row>
    <row r="143" spans="3:68">
      <c r="C143">
        <v>71</v>
      </c>
      <c r="D143" s="22">
        <f>IF(実施計画様式!D143="",0,IFERROR(VLOOKUP(実施計画様式!D143,―!A:B,2,FALSE),"error"))</f>
        <v>0</v>
      </c>
      <c r="E143">
        <f>IF(実施計画様式!E143="",0,IFERROR(VLOOKUP(実施計画様式!E143,―!$C$40:$D$47,2,FALSE),"error"))</f>
        <v>0</v>
      </c>
      <c r="F143">
        <f>IF(実施計画様式!F143="",0,IFERROR(VLOOKUP(実施計画様式!F143,―!$E$2:$F$2,2,FALSE),"error"))</f>
        <v>0</v>
      </c>
      <c r="G143">
        <f>IFERROR(VLOOKUP(実施計画様式!G143,―!$G$2:$H$2,2,FALSE),0)</f>
        <v>0</v>
      </c>
      <c r="H143">
        <f>IF(実施計画様式!H143="",0,1)</f>
        <v>0</v>
      </c>
      <c r="I143">
        <f>IF(実施計画様式!I143="",0,IFERROR(VLOOKUP(実施計画様式!I143,―!$I$2:$J$2,2,FALSE),"error"))</f>
        <v>0</v>
      </c>
      <c r="J143">
        <f>IF(実施計画様式!J143="",0,1)</f>
        <v>0</v>
      </c>
      <c r="K143">
        <f>IF(実施計画様式!K143="",0,IFERROR(VLOOKUP(実施計画様式!K143,―!$K$1:$L$2,2,FALSE),"error"))</f>
        <v>0</v>
      </c>
      <c r="L143">
        <f>IF(実施計画様式!L143="",0,IFERROR(VLOOKUP(実施計画様式!L143,―!$M$2:$N$2,2,FALSE),"error"))</f>
        <v>0</v>
      </c>
      <c r="M143">
        <f>IFERROR(VLOOKUP(実施計画様式!M143,―!$O$1:$P$12,2,FALSE),0)</f>
        <v>0</v>
      </c>
      <c r="N143">
        <f>IF(実施計画様式!N143="",0,IFERROR(VLOOKUP(実施計画様式!N143,―!$O$1:$P$12,2,FALSE),"error"))</f>
        <v>0</v>
      </c>
      <c r="O143">
        <f>IF(実施計画様式!O143="",0,IFERROR(VLOOKUP(実施計画様式!O143,―!$O$1:$P$12,2,FALSE),"error"))</f>
        <v>0</v>
      </c>
      <c r="P143">
        <f>IF(実施計画様式!P143="",0,IFERROR(VLOOKUP(実施計画様式!P143,―!$O$1:$P$12,2,FALSE),"error"))</f>
        <v>0</v>
      </c>
      <c r="Q143">
        <f>IF(実施計画様式!Q143="",0,1)</f>
        <v>0</v>
      </c>
      <c r="R143" t="s">
        <v>7629</v>
      </c>
      <c r="S143" t="s">
        <v>7629</v>
      </c>
      <c r="T143">
        <f>IF(実施計画様式!T143="",0,1)</f>
        <v>0</v>
      </c>
      <c r="U143">
        <f>IF(実施計画様式!U143="",0,1)</f>
        <v>0</v>
      </c>
      <c r="V143">
        <f>IF(実施計画様式!V143="",0,1)</f>
        <v>0</v>
      </c>
      <c r="W143">
        <f>IF(実施計画様式!W143="",0,1)</f>
        <v>0</v>
      </c>
      <c r="X143">
        <f>IF(実施計画様式!X143="",0,1)</f>
        <v>0</v>
      </c>
      <c r="Y143">
        <f>IF(実施計画様式!Y143="",0,1)</f>
        <v>0</v>
      </c>
      <c r="Z143">
        <f>IF(実施計画様式!Z143="",0,1)</f>
        <v>0</v>
      </c>
      <c r="AA143">
        <f>IF(実施計画様式!AA143="",0,1)</f>
        <v>0</v>
      </c>
      <c r="AB143">
        <f>IF(実施計画様式!AB143="",0,IFERROR(VLOOKUP(実施計画様式!AB143,―!$Q$2:$R$3,2,FALSE),"error"))</f>
        <v>0</v>
      </c>
      <c r="AC143">
        <f>IF(実施計画様式!AC143="",0,IFERROR(VLOOKUP(実施計画様式!AC143,―!$S$2:$T$3,2,FALSE),"error"))</f>
        <v>0</v>
      </c>
      <c r="AD143">
        <f>IF(実施計画様式!AD143="",0,IFERROR(VLOOKUP(実施計画様式!AD143,―!$U$2:$V$3,2,FALSE),"error"))</f>
        <v>0</v>
      </c>
      <c r="AE143">
        <f>IF(実施計画様式!AE143="",0,IFERROR(VLOOKUP(実施計画様式!AE143,―!$W$2:$X$3,2,FALSE),"error"))</f>
        <v>0</v>
      </c>
      <c r="AF143">
        <f>IF(実施計画様式!AF143="",0,IFERROR(VLOOKUP(実施計画様式!AF143,―!$AP$29:$AQ$29,2,FALSE),"error"))</f>
        <v>0</v>
      </c>
      <c r="AG143">
        <f>IF(実施計画様式!AG143="",0,IFERROR(VLOOKUP(実施計画様式!AG143,―!$Y$2:$Z$25,2,FALSE),"error"))</f>
        <v>0</v>
      </c>
      <c r="AH143">
        <f>IF(実施計画様式!AH143="",0,IFERROR(VLOOKUP(実施計画様式!AH143,―!$AA$2:$AB$4,2,FALSE),"error"))</f>
        <v>0</v>
      </c>
      <c r="AI143">
        <f>IF(実施計画様式!AI143="",0,IFERROR(VLOOKUP(実施計画様式!AI143,―!$AN$2:$AO$27,2,FALSE),"error"))</f>
        <v>0</v>
      </c>
      <c r="AJ143">
        <f>IF(実施計画様式!AJ143="",0,IFERROR(VLOOKUP(実施計画様式!AJ143,―!$AN$2:$AO$27,2,FALSE),"error"))</f>
        <v>0</v>
      </c>
      <c r="AK143">
        <f>IF(実施計画様式!AK143="",0,IFERROR(VLOOKUP(実施計画様式!AK143,―!$AN$2:$AO$27,2,FALSE),"error"))</f>
        <v>0</v>
      </c>
      <c r="AL143">
        <f>IF(実施計画様式!AL143="",0,1)</f>
        <v>0</v>
      </c>
      <c r="AM143">
        <f>IF(実施計画様式!AM143="",0,IFERROR(VLOOKUP(実施計画様式!AM143,―!$AP$10:$AQ$23,2,FALSE),"error"))</f>
        <v>0</v>
      </c>
      <c r="AN143">
        <f>IF(実施計画様式!AN143="",0,IFERROR(VLOOKUP(実施計画様式!AN143,―!$AP$39:$AQ$44,2,FALSE),"error"))</f>
        <v>0</v>
      </c>
      <c r="AO143">
        <f>IF(実施計画様式!AO143="",0,IFERROR(VLOOKUP(実施計画様式!AO143,参考資料1_対象分野リスト!$B$2:$C$46,2,FALSE),"error"))</f>
        <v>0</v>
      </c>
      <c r="AP143">
        <f>IF(実施計画様式!AP143="",0,IFERROR(VLOOKUP(実施計画様式!AP143,参考資料1_対象分野リスト!$B$2:$C$46,2,FALSE),"error"))</f>
        <v>0</v>
      </c>
      <c r="AQ143">
        <f>IF(実施計画様式!AQ143="",0,IFERROR(VLOOKUP(実施計画様式!AQ143,参考資料1_対象分野リスト!$B$2:$C$46,2,FALSE),"error"))</f>
        <v>0</v>
      </c>
      <c r="AR143">
        <f>IF(実施計画様式!AR143="",0,IFERROR(VLOOKUP(実施計画様式!AR143,参考資料1_対象分野リスト!$B$2:$C$46,2,FALSE),"error"))</f>
        <v>0</v>
      </c>
      <c r="AS143">
        <f>IF(実施計画様式!AS143="",0,IFERROR(VLOOKUP(実施計画様式!AS143,参考資料1_対象分野リスト!$E$5:$F$35,2,FALSE),"error"))</f>
        <v>0</v>
      </c>
      <c r="BB143">
        <f>IF(実施計画様式!BB143="",0,IFERROR(VLOOKUP(実施計画様式!BB143,―!$AK$2:$AL$7,2,FALSE),"error"))</f>
        <v>0</v>
      </c>
      <c r="BC143" t="str">
        <f t="shared" si="13"/>
        <v/>
      </c>
      <c r="BF143">
        <v>99</v>
      </c>
      <c r="BG143" t="str">
        <f t="shared" si="15"/>
        <v/>
      </c>
      <c r="BH143" t="str">
        <f>IF(AG143&gt;0,IF(VLOOKUP($B$62,―!$Y$2:$Z$25,2,FALSE)&lt;分岐管理シート!AG143,"予算化方法","予算化方法_未定なし"),"")</f>
        <v/>
      </c>
      <c r="BI143" t="str">
        <f t="shared" si="16"/>
        <v/>
      </c>
      <c r="BJ143" t="str">
        <f t="shared" si="17"/>
        <v/>
      </c>
      <c r="BK143" t="str">
        <f t="shared" si="18"/>
        <v/>
      </c>
      <c r="BL143" t="str">
        <f>IF(AE143&lt;2,"",―!$AP$28)</f>
        <v/>
      </c>
      <c r="BM143" t="str">
        <f t="shared" si="19"/>
        <v/>
      </c>
      <c r="BN143" t="str">
        <f t="shared" si="20"/>
        <v/>
      </c>
      <c r="BP143">
        <f t="shared" si="14"/>
        <v>0</v>
      </c>
    </row>
    <row r="144" spans="3:68">
      <c r="C144">
        <v>72</v>
      </c>
      <c r="D144" s="22">
        <f>IF(実施計画様式!D144="",0,IFERROR(VLOOKUP(実施計画様式!D144,―!A:B,2,FALSE),"error"))</f>
        <v>0</v>
      </c>
      <c r="E144">
        <f>IF(実施計画様式!E144="",0,IFERROR(VLOOKUP(実施計画様式!E144,―!$C$40:$D$47,2,FALSE),"error"))</f>
        <v>0</v>
      </c>
      <c r="F144">
        <f>IF(実施計画様式!F144="",0,IFERROR(VLOOKUP(実施計画様式!F144,―!$E$2:$F$2,2,FALSE),"error"))</f>
        <v>0</v>
      </c>
      <c r="G144">
        <f>IFERROR(VLOOKUP(実施計画様式!G144,―!$G$2:$H$2,2,FALSE),0)</f>
        <v>0</v>
      </c>
      <c r="H144">
        <f>IF(実施計画様式!H144="",0,1)</f>
        <v>0</v>
      </c>
      <c r="I144">
        <f>IF(実施計画様式!I144="",0,IFERROR(VLOOKUP(実施計画様式!I144,―!$I$2:$J$2,2,FALSE),"error"))</f>
        <v>0</v>
      </c>
      <c r="J144">
        <f>IF(実施計画様式!J144="",0,1)</f>
        <v>0</v>
      </c>
      <c r="K144">
        <f>IF(実施計画様式!K144="",0,IFERROR(VLOOKUP(実施計画様式!K144,―!$K$1:$L$2,2,FALSE),"error"))</f>
        <v>0</v>
      </c>
      <c r="L144">
        <f>IF(実施計画様式!L144="",0,IFERROR(VLOOKUP(実施計画様式!L144,―!$M$2:$N$2,2,FALSE),"error"))</f>
        <v>0</v>
      </c>
      <c r="M144">
        <f>IFERROR(VLOOKUP(実施計画様式!M144,―!$O$1:$P$12,2,FALSE),0)</f>
        <v>0</v>
      </c>
      <c r="N144">
        <f>IF(実施計画様式!N144="",0,IFERROR(VLOOKUP(実施計画様式!N144,―!$O$1:$P$12,2,FALSE),"error"))</f>
        <v>0</v>
      </c>
      <c r="O144">
        <f>IF(実施計画様式!O144="",0,IFERROR(VLOOKUP(実施計画様式!O144,―!$O$1:$P$12,2,FALSE),"error"))</f>
        <v>0</v>
      </c>
      <c r="P144">
        <f>IF(実施計画様式!P144="",0,IFERROR(VLOOKUP(実施計画様式!P144,―!$O$1:$P$12,2,FALSE),"error"))</f>
        <v>0</v>
      </c>
      <c r="Q144">
        <f>IF(実施計画様式!Q144="",0,1)</f>
        <v>0</v>
      </c>
      <c r="R144" t="s">
        <v>7629</v>
      </c>
      <c r="S144" t="s">
        <v>7629</v>
      </c>
      <c r="T144">
        <f>IF(実施計画様式!T144="",0,1)</f>
        <v>0</v>
      </c>
      <c r="U144">
        <f>IF(実施計画様式!U144="",0,1)</f>
        <v>0</v>
      </c>
      <c r="V144">
        <f>IF(実施計画様式!V144="",0,1)</f>
        <v>0</v>
      </c>
      <c r="W144">
        <f>IF(実施計画様式!W144="",0,1)</f>
        <v>0</v>
      </c>
      <c r="X144">
        <f>IF(実施計画様式!X144="",0,1)</f>
        <v>0</v>
      </c>
      <c r="Y144">
        <f>IF(実施計画様式!Y144="",0,1)</f>
        <v>0</v>
      </c>
      <c r="Z144">
        <f>IF(実施計画様式!Z144="",0,1)</f>
        <v>0</v>
      </c>
      <c r="AA144">
        <f>IF(実施計画様式!AA144="",0,1)</f>
        <v>0</v>
      </c>
      <c r="AB144">
        <f>IF(実施計画様式!AB144="",0,IFERROR(VLOOKUP(実施計画様式!AB144,―!$Q$2:$R$3,2,FALSE),"error"))</f>
        <v>0</v>
      </c>
      <c r="AC144">
        <f>IF(実施計画様式!AC144="",0,IFERROR(VLOOKUP(実施計画様式!AC144,―!$S$2:$T$3,2,FALSE),"error"))</f>
        <v>0</v>
      </c>
      <c r="AD144">
        <f>IF(実施計画様式!AD144="",0,IFERROR(VLOOKUP(実施計画様式!AD144,―!$U$2:$V$3,2,FALSE),"error"))</f>
        <v>0</v>
      </c>
      <c r="AE144">
        <f>IF(実施計画様式!AE144="",0,IFERROR(VLOOKUP(実施計画様式!AE144,―!$W$2:$X$3,2,FALSE),"error"))</f>
        <v>0</v>
      </c>
      <c r="AF144">
        <f>IF(実施計画様式!AF144="",0,IFERROR(VLOOKUP(実施計画様式!AF144,―!$AP$29:$AQ$29,2,FALSE),"error"))</f>
        <v>0</v>
      </c>
      <c r="AG144">
        <f>IF(実施計画様式!AG144="",0,IFERROR(VLOOKUP(実施計画様式!AG144,―!$Y$2:$Z$25,2,FALSE),"error"))</f>
        <v>0</v>
      </c>
      <c r="AH144">
        <f>IF(実施計画様式!AH144="",0,IFERROR(VLOOKUP(実施計画様式!AH144,―!$AA$2:$AB$4,2,FALSE),"error"))</f>
        <v>0</v>
      </c>
      <c r="AI144">
        <f>IF(実施計画様式!AI144="",0,IFERROR(VLOOKUP(実施計画様式!AI144,―!$AN$2:$AO$27,2,FALSE),"error"))</f>
        <v>0</v>
      </c>
      <c r="AJ144">
        <f>IF(実施計画様式!AJ144="",0,IFERROR(VLOOKUP(実施計画様式!AJ144,―!$AN$2:$AO$27,2,FALSE),"error"))</f>
        <v>0</v>
      </c>
      <c r="AK144">
        <f>IF(実施計画様式!AK144="",0,IFERROR(VLOOKUP(実施計画様式!AK144,―!$AN$2:$AO$27,2,FALSE),"error"))</f>
        <v>0</v>
      </c>
      <c r="AL144">
        <f>IF(実施計画様式!AL144="",0,1)</f>
        <v>0</v>
      </c>
      <c r="AM144">
        <f>IF(実施計画様式!AM144="",0,IFERROR(VLOOKUP(実施計画様式!AM144,―!$AP$10:$AQ$23,2,FALSE),"error"))</f>
        <v>0</v>
      </c>
      <c r="AN144">
        <f>IF(実施計画様式!AN144="",0,IFERROR(VLOOKUP(実施計画様式!AN144,―!$AP$39:$AQ$44,2,FALSE),"error"))</f>
        <v>0</v>
      </c>
      <c r="AO144">
        <f>IF(実施計画様式!AO144="",0,IFERROR(VLOOKUP(実施計画様式!AO144,参考資料1_対象分野リスト!$B$2:$C$46,2,FALSE),"error"))</f>
        <v>0</v>
      </c>
      <c r="AP144">
        <f>IF(実施計画様式!AP144="",0,IFERROR(VLOOKUP(実施計画様式!AP144,参考資料1_対象分野リスト!$B$2:$C$46,2,FALSE),"error"))</f>
        <v>0</v>
      </c>
      <c r="AQ144">
        <f>IF(実施計画様式!AQ144="",0,IFERROR(VLOOKUP(実施計画様式!AQ144,参考資料1_対象分野リスト!$B$2:$C$46,2,FALSE),"error"))</f>
        <v>0</v>
      </c>
      <c r="AR144">
        <f>IF(実施計画様式!AR144="",0,IFERROR(VLOOKUP(実施計画様式!AR144,参考資料1_対象分野リスト!$B$2:$C$46,2,FALSE),"error"))</f>
        <v>0</v>
      </c>
      <c r="AS144">
        <f>IF(実施計画様式!AS144="",0,IFERROR(VLOOKUP(実施計画様式!AS144,参考資料1_対象分野リスト!$E$5:$F$35,2,FALSE),"error"))</f>
        <v>0</v>
      </c>
      <c r="BB144">
        <f>IF(実施計画様式!BB144="",0,IFERROR(VLOOKUP(実施計画様式!BB144,―!$AK$2:$AL$7,2,FALSE),"error"))</f>
        <v>0</v>
      </c>
      <c r="BC144" t="str">
        <f t="shared" si="13"/>
        <v/>
      </c>
      <c r="BF144">
        <v>99</v>
      </c>
      <c r="BG144" t="str">
        <f t="shared" si="15"/>
        <v/>
      </c>
      <c r="BH144" t="str">
        <f>IF(AG144&gt;0,IF(VLOOKUP($B$62,―!$Y$2:$Z$25,2,FALSE)&lt;分岐管理シート!AG144,"予算化方法","予算化方法_未定なし"),"")</f>
        <v/>
      </c>
      <c r="BI144" t="str">
        <f t="shared" si="16"/>
        <v/>
      </c>
      <c r="BJ144" t="str">
        <f t="shared" si="17"/>
        <v/>
      </c>
      <c r="BK144" t="str">
        <f t="shared" si="18"/>
        <v/>
      </c>
      <c r="BL144" t="str">
        <f>IF(AE144&lt;2,"",―!$AP$28)</f>
        <v/>
      </c>
      <c r="BM144" t="str">
        <f t="shared" si="19"/>
        <v/>
      </c>
      <c r="BN144" t="str">
        <f t="shared" si="20"/>
        <v/>
      </c>
      <c r="BP144">
        <f t="shared" si="14"/>
        <v>0</v>
      </c>
    </row>
    <row r="145" spans="3:68">
      <c r="C145">
        <v>73</v>
      </c>
      <c r="D145" s="22">
        <f>IF(実施計画様式!D145="",0,IFERROR(VLOOKUP(実施計画様式!D145,―!A:B,2,FALSE),"error"))</f>
        <v>0</v>
      </c>
      <c r="E145">
        <f>IF(実施計画様式!E145="",0,IFERROR(VLOOKUP(実施計画様式!E145,―!$C$40:$D$47,2,FALSE),"error"))</f>
        <v>0</v>
      </c>
      <c r="F145">
        <f>IF(実施計画様式!F145="",0,IFERROR(VLOOKUP(実施計画様式!F145,―!$E$2:$F$2,2,FALSE),"error"))</f>
        <v>0</v>
      </c>
      <c r="G145">
        <f>IFERROR(VLOOKUP(実施計画様式!G145,―!$G$2:$H$2,2,FALSE),0)</f>
        <v>0</v>
      </c>
      <c r="H145">
        <f>IF(実施計画様式!H145="",0,1)</f>
        <v>0</v>
      </c>
      <c r="I145">
        <f>IF(実施計画様式!I145="",0,IFERROR(VLOOKUP(実施計画様式!I145,―!$I$2:$J$2,2,FALSE),"error"))</f>
        <v>0</v>
      </c>
      <c r="J145">
        <f>IF(実施計画様式!J145="",0,1)</f>
        <v>0</v>
      </c>
      <c r="K145">
        <f>IF(実施計画様式!K145="",0,IFERROR(VLOOKUP(実施計画様式!K145,―!$K$1:$L$2,2,FALSE),"error"))</f>
        <v>0</v>
      </c>
      <c r="L145">
        <f>IF(実施計画様式!L145="",0,IFERROR(VLOOKUP(実施計画様式!L145,―!$M$2:$N$2,2,FALSE),"error"))</f>
        <v>0</v>
      </c>
      <c r="M145">
        <f>IFERROR(VLOOKUP(実施計画様式!M145,―!$O$1:$P$12,2,FALSE),0)</f>
        <v>0</v>
      </c>
      <c r="N145">
        <f>IF(実施計画様式!N145="",0,IFERROR(VLOOKUP(実施計画様式!N145,―!$O$1:$P$12,2,FALSE),"error"))</f>
        <v>0</v>
      </c>
      <c r="O145">
        <f>IF(実施計画様式!O145="",0,IFERROR(VLOOKUP(実施計画様式!O145,―!$O$1:$P$12,2,FALSE),"error"))</f>
        <v>0</v>
      </c>
      <c r="P145">
        <f>IF(実施計画様式!P145="",0,IFERROR(VLOOKUP(実施計画様式!P145,―!$O$1:$P$12,2,FALSE),"error"))</f>
        <v>0</v>
      </c>
      <c r="Q145">
        <f>IF(実施計画様式!Q145="",0,1)</f>
        <v>0</v>
      </c>
      <c r="R145" t="s">
        <v>7629</v>
      </c>
      <c r="S145" t="s">
        <v>7629</v>
      </c>
      <c r="T145">
        <f>IF(実施計画様式!T145="",0,1)</f>
        <v>0</v>
      </c>
      <c r="U145">
        <f>IF(実施計画様式!U145="",0,1)</f>
        <v>0</v>
      </c>
      <c r="V145">
        <f>IF(実施計画様式!V145="",0,1)</f>
        <v>0</v>
      </c>
      <c r="W145">
        <f>IF(実施計画様式!W145="",0,1)</f>
        <v>0</v>
      </c>
      <c r="X145">
        <f>IF(実施計画様式!X145="",0,1)</f>
        <v>0</v>
      </c>
      <c r="Y145">
        <f>IF(実施計画様式!Y145="",0,1)</f>
        <v>0</v>
      </c>
      <c r="Z145">
        <f>IF(実施計画様式!Z145="",0,1)</f>
        <v>0</v>
      </c>
      <c r="AA145">
        <f>IF(実施計画様式!AA145="",0,1)</f>
        <v>0</v>
      </c>
      <c r="AB145">
        <f>IF(実施計画様式!AB145="",0,IFERROR(VLOOKUP(実施計画様式!AB145,―!$Q$2:$R$3,2,FALSE),"error"))</f>
        <v>0</v>
      </c>
      <c r="AC145">
        <f>IF(実施計画様式!AC145="",0,IFERROR(VLOOKUP(実施計画様式!AC145,―!$S$2:$T$3,2,FALSE),"error"))</f>
        <v>0</v>
      </c>
      <c r="AD145">
        <f>IF(実施計画様式!AD145="",0,IFERROR(VLOOKUP(実施計画様式!AD145,―!$U$2:$V$3,2,FALSE),"error"))</f>
        <v>0</v>
      </c>
      <c r="AE145">
        <f>IF(実施計画様式!AE145="",0,IFERROR(VLOOKUP(実施計画様式!AE145,―!$W$2:$X$3,2,FALSE),"error"))</f>
        <v>0</v>
      </c>
      <c r="AF145">
        <f>IF(実施計画様式!AF145="",0,IFERROR(VLOOKUP(実施計画様式!AF145,―!$AP$29:$AQ$29,2,FALSE),"error"))</f>
        <v>0</v>
      </c>
      <c r="AG145">
        <f>IF(実施計画様式!AG145="",0,IFERROR(VLOOKUP(実施計画様式!AG145,―!$Y$2:$Z$25,2,FALSE),"error"))</f>
        <v>0</v>
      </c>
      <c r="AH145">
        <f>IF(実施計画様式!AH145="",0,IFERROR(VLOOKUP(実施計画様式!AH145,―!$AA$2:$AB$4,2,FALSE),"error"))</f>
        <v>0</v>
      </c>
      <c r="AI145">
        <f>IF(実施計画様式!AI145="",0,IFERROR(VLOOKUP(実施計画様式!AI145,―!$AN$2:$AO$27,2,FALSE),"error"))</f>
        <v>0</v>
      </c>
      <c r="AJ145">
        <f>IF(実施計画様式!AJ145="",0,IFERROR(VLOOKUP(実施計画様式!AJ145,―!$AN$2:$AO$27,2,FALSE),"error"))</f>
        <v>0</v>
      </c>
      <c r="AK145">
        <f>IF(実施計画様式!AK145="",0,IFERROR(VLOOKUP(実施計画様式!AK145,―!$AN$2:$AO$27,2,FALSE),"error"))</f>
        <v>0</v>
      </c>
      <c r="AL145">
        <f>IF(実施計画様式!AL145="",0,1)</f>
        <v>0</v>
      </c>
      <c r="AM145">
        <f>IF(実施計画様式!AM145="",0,IFERROR(VLOOKUP(実施計画様式!AM145,―!$AP$10:$AQ$23,2,FALSE),"error"))</f>
        <v>0</v>
      </c>
      <c r="AN145">
        <f>IF(実施計画様式!AN145="",0,IFERROR(VLOOKUP(実施計画様式!AN145,―!$AP$39:$AQ$44,2,FALSE),"error"))</f>
        <v>0</v>
      </c>
      <c r="AO145">
        <f>IF(実施計画様式!AO145="",0,IFERROR(VLOOKUP(実施計画様式!AO145,参考資料1_対象分野リスト!$B$2:$C$46,2,FALSE),"error"))</f>
        <v>0</v>
      </c>
      <c r="AP145">
        <f>IF(実施計画様式!AP145="",0,IFERROR(VLOOKUP(実施計画様式!AP145,参考資料1_対象分野リスト!$B$2:$C$46,2,FALSE),"error"))</f>
        <v>0</v>
      </c>
      <c r="AQ145">
        <f>IF(実施計画様式!AQ145="",0,IFERROR(VLOOKUP(実施計画様式!AQ145,参考資料1_対象分野リスト!$B$2:$C$46,2,FALSE),"error"))</f>
        <v>0</v>
      </c>
      <c r="AR145">
        <f>IF(実施計画様式!AR145="",0,IFERROR(VLOOKUP(実施計画様式!AR145,参考資料1_対象分野リスト!$B$2:$C$46,2,FALSE),"error"))</f>
        <v>0</v>
      </c>
      <c r="AS145">
        <f>IF(実施計画様式!AS145="",0,IFERROR(VLOOKUP(実施計画様式!AS145,参考資料1_対象分野リスト!$E$5:$F$35,2,FALSE),"error"))</f>
        <v>0</v>
      </c>
      <c r="BB145">
        <f>IF(実施計画様式!BB145="",0,IFERROR(VLOOKUP(実施計画様式!BB145,―!$AK$2:$AL$7,2,FALSE),"error"))</f>
        <v>0</v>
      </c>
      <c r="BC145" t="str">
        <f t="shared" si="13"/>
        <v/>
      </c>
      <c r="BF145">
        <v>99</v>
      </c>
      <c r="BG145" t="str">
        <f t="shared" si="15"/>
        <v/>
      </c>
      <c r="BH145" t="str">
        <f>IF(AG145&gt;0,IF(VLOOKUP($B$62,―!$Y$2:$Z$25,2,FALSE)&lt;分岐管理シート!AG145,"予算化方法","予算化方法_未定なし"),"")</f>
        <v/>
      </c>
      <c r="BI145" t="str">
        <f t="shared" si="16"/>
        <v/>
      </c>
      <c r="BJ145" t="str">
        <f t="shared" si="17"/>
        <v/>
      </c>
      <c r="BK145" t="str">
        <f t="shared" si="18"/>
        <v/>
      </c>
      <c r="BL145" t="str">
        <f>IF(AE145&lt;2,"",―!$AP$28)</f>
        <v/>
      </c>
      <c r="BM145" t="str">
        <f t="shared" si="19"/>
        <v/>
      </c>
      <c r="BN145" t="str">
        <f t="shared" si="20"/>
        <v/>
      </c>
      <c r="BP145">
        <f t="shared" si="14"/>
        <v>0</v>
      </c>
    </row>
    <row r="146" spans="3:68">
      <c r="C146">
        <v>74</v>
      </c>
      <c r="D146" s="22">
        <f>IF(実施計画様式!D146="",0,IFERROR(VLOOKUP(実施計画様式!D146,―!A:B,2,FALSE),"error"))</f>
        <v>0</v>
      </c>
      <c r="E146">
        <f>IF(実施計画様式!E146="",0,IFERROR(VLOOKUP(実施計画様式!E146,―!$C$40:$D$47,2,FALSE),"error"))</f>
        <v>0</v>
      </c>
      <c r="F146">
        <f>IF(実施計画様式!F146="",0,IFERROR(VLOOKUP(実施計画様式!F146,―!$E$2:$F$2,2,FALSE),"error"))</f>
        <v>0</v>
      </c>
      <c r="G146">
        <f>IFERROR(VLOOKUP(実施計画様式!G146,―!$G$2:$H$2,2,FALSE),0)</f>
        <v>0</v>
      </c>
      <c r="H146">
        <f>IF(実施計画様式!H146="",0,1)</f>
        <v>0</v>
      </c>
      <c r="I146">
        <f>IF(実施計画様式!I146="",0,IFERROR(VLOOKUP(実施計画様式!I146,―!$I$2:$J$2,2,FALSE),"error"))</f>
        <v>0</v>
      </c>
      <c r="J146">
        <f>IF(実施計画様式!J146="",0,1)</f>
        <v>0</v>
      </c>
      <c r="K146">
        <f>IF(実施計画様式!K146="",0,IFERROR(VLOOKUP(実施計画様式!K146,―!$K$1:$L$2,2,FALSE),"error"))</f>
        <v>0</v>
      </c>
      <c r="L146">
        <f>IF(実施計画様式!L146="",0,IFERROR(VLOOKUP(実施計画様式!L146,―!$M$2:$N$2,2,FALSE),"error"))</f>
        <v>0</v>
      </c>
      <c r="M146">
        <f>IFERROR(VLOOKUP(実施計画様式!M146,―!$O$1:$P$12,2,FALSE),0)</f>
        <v>0</v>
      </c>
      <c r="N146">
        <f>IF(実施計画様式!N146="",0,IFERROR(VLOOKUP(実施計画様式!N146,―!$O$1:$P$12,2,FALSE),"error"))</f>
        <v>0</v>
      </c>
      <c r="O146">
        <f>IF(実施計画様式!O146="",0,IFERROR(VLOOKUP(実施計画様式!O146,―!$O$1:$P$12,2,FALSE),"error"))</f>
        <v>0</v>
      </c>
      <c r="P146">
        <f>IF(実施計画様式!P146="",0,IFERROR(VLOOKUP(実施計画様式!P146,―!$O$1:$P$12,2,FALSE),"error"))</f>
        <v>0</v>
      </c>
      <c r="Q146">
        <f>IF(実施計画様式!Q146="",0,1)</f>
        <v>0</v>
      </c>
      <c r="R146" t="s">
        <v>7629</v>
      </c>
      <c r="S146" t="s">
        <v>7629</v>
      </c>
      <c r="T146">
        <f>IF(実施計画様式!T146="",0,1)</f>
        <v>0</v>
      </c>
      <c r="U146">
        <f>IF(実施計画様式!U146="",0,1)</f>
        <v>0</v>
      </c>
      <c r="V146">
        <f>IF(実施計画様式!V146="",0,1)</f>
        <v>0</v>
      </c>
      <c r="W146">
        <f>IF(実施計画様式!W146="",0,1)</f>
        <v>0</v>
      </c>
      <c r="X146">
        <f>IF(実施計画様式!X146="",0,1)</f>
        <v>0</v>
      </c>
      <c r="Y146">
        <f>IF(実施計画様式!Y146="",0,1)</f>
        <v>0</v>
      </c>
      <c r="Z146">
        <f>IF(実施計画様式!Z146="",0,1)</f>
        <v>0</v>
      </c>
      <c r="AA146">
        <f>IF(実施計画様式!AA146="",0,1)</f>
        <v>0</v>
      </c>
      <c r="AB146">
        <f>IF(実施計画様式!AB146="",0,IFERROR(VLOOKUP(実施計画様式!AB146,―!$Q$2:$R$3,2,FALSE),"error"))</f>
        <v>0</v>
      </c>
      <c r="AC146">
        <f>IF(実施計画様式!AC146="",0,IFERROR(VLOOKUP(実施計画様式!AC146,―!$S$2:$T$3,2,FALSE),"error"))</f>
        <v>0</v>
      </c>
      <c r="AD146">
        <f>IF(実施計画様式!AD146="",0,IFERROR(VLOOKUP(実施計画様式!AD146,―!$U$2:$V$3,2,FALSE),"error"))</f>
        <v>0</v>
      </c>
      <c r="AE146">
        <f>IF(実施計画様式!AE146="",0,IFERROR(VLOOKUP(実施計画様式!AE146,―!$W$2:$X$3,2,FALSE),"error"))</f>
        <v>0</v>
      </c>
      <c r="AF146">
        <f>IF(実施計画様式!AF146="",0,IFERROR(VLOOKUP(実施計画様式!AF146,―!$AP$29:$AQ$29,2,FALSE),"error"))</f>
        <v>0</v>
      </c>
      <c r="AG146">
        <f>IF(実施計画様式!AG146="",0,IFERROR(VLOOKUP(実施計画様式!AG146,―!$Y$2:$Z$25,2,FALSE),"error"))</f>
        <v>0</v>
      </c>
      <c r="AH146">
        <f>IF(実施計画様式!AH146="",0,IFERROR(VLOOKUP(実施計画様式!AH146,―!$AA$2:$AB$4,2,FALSE),"error"))</f>
        <v>0</v>
      </c>
      <c r="AI146">
        <f>IF(実施計画様式!AI146="",0,IFERROR(VLOOKUP(実施計画様式!AI146,―!$AN$2:$AO$27,2,FALSE),"error"))</f>
        <v>0</v>
      </c>
      <c r="AJ146">
        <f>IF(実施計画様式!AJ146="",0,IFERROR(VLOOKUP(実施計画様式!AJ146,―!$AN$2:$AO$27,2,FALSE),"error"))</f>
        <v>0</v>
      </c>
      <c r="AK146">
        <f>IF(実施計画様式!AK146="",0,IFERROR(VLOOKUP(実施計画様式!AK146,―!$AN$2:$AO$27,2,FALSE),"error"))</f>
        <v>0</v>
      </c>
      <c r="AL146">
        <f>IF(実施計画様式!AL146="",0,1)</f>
        <v>0</v>
      </c>
      <c r="AM146">
        <f>IF(実施計画様式!AM146="",0,IFERROR(VLOOKUP(実施計画様式!AM146,―!$AP$10:$AQ$23,2,FALSE),"error"))</f>
        <v>0</v>
      </c>
      <c r="AN146">
        <f>IF(実施計画様式!AN146="",0,IFERROR(VLOOKUP(実施計画様式!AN146,―!$AP$39:$AQ$44,2,FALSE),"error"))</f>
        <v>0</v>
      </c>
      <c r="AO146">
        <f>IF(実施計画様式!AO146="",0,IFERROR(VLOOKUP(実施計画様式!AO146,参考資料1_対象分野リスト!$B$2:$C$46,2,FALSE),"error"))</f>
        <v>0</v>
      </c>
      <c r="AP146">
        <f>IF(実施計画様式!AP146="",0,IFERROR(VLOOKUP(実施計画様式!AP146,参考資料1_対象分野リスト!$B$2:$C$46,2,FALSE),"error"))</f>
        <v>0</v>
      </c>
      <c r="AQ146">
        <f>IF(実施計画様式!AQ146="",0,IFERROR(VLOOKUP(実施計画様式!AQ146,参考資料1_対象分野リスト!$B$2:$C$46,2,FALSE),"error"))</f>
        <v>0</v>
      </c>
      <c r="AR146">
        <f>IF(実施計画様式!AR146="",0,IFERROR(VLOOKUP(実施計画様式!AR146,参考資料1_対象分野リスト!$B$2:$C$46,2,FALSE),"error"))</f>
        <v>0</v>
      </c>
      <c r="AS146">
        <f>IF(実施計画様式!AS146="",0,IFERROR(VLOOKUP(実施計画様式!AS146,参考資料1_対象分野リスト!$E$5:$F$35,2,FALSE),"error"))</f>
        <v>0</v>
      </c>
      <c r="BB146">
        <f>IF(実施計画様式!BB146="",0,IFERROR(VLOOKUP(実施計画様式!BB146,―!$AK$2:$AL$7,2,FALSE),"error"))</f>
        <v>0</v>
      </c>
      <c r="BC146" t="str">
        <f t="shared" si="13"/>
        <v/>
      </c>
      <c r="BF146">
        <v>99</v>
      </c>
      <c r="BG146" t="str">
        <f t="shared" si="15"/>
        <v/>
      </c>
      <c r="BH146" t="str">
        <f>IF(AG146&gt;0,IF(VLOOKUP($B$62,―!$Y$2:$Z$25,2,FALSE)&lt;分岐管理シート!AG146,"予算化方法","予算化方法_未定なし"),"")</f>
        <v/>
      </c>
      <c r="BI146" t="str">
        <f t="shared" si="16"/>
        <v/>
      </c>
      <c r="BJ146" t="str">
        <f t="shared" si="17"/>
        <v/>
      </c>
      <c r="BK146" t="str">
        <f t="shared" si="18"/>
        <v/>
      </c>
      <c r="BL146" t="str">
        <f>IF(AE146&lt;2,"",―!$AP$28)</f>
        <v/>
      </c>
      <c r="BM146" t="str">
        <f t="shared" si="19"/>
        <v/>
      </c>
      <c r="BN146" t="str">
        <f t="shared" si="20"/>
        <v/>
      </c>
      <c r="BP146">
        <f t="shared" si="14"/>
        <v>0</v>
      </c>
    </row>
    <row r="147" spans="3:68">
      <c r="C147">
        <v>75</v>
      </c>
      <c r="D147" s="22">
        <f>IF(実施計画様式!D147="",0,IFERROR(VLOOKUP(実施計画様式!D147,―!A:B,2,FALSE),"error"))</f>
        <v>0</v>
      </c>
      <c r="E147">
        <f>IF(実施計画様式!E147="",0,IFERROR(VLOOKUP(実施計画様式!E147,―!$C$40:$D$47,2,FALSE),"error"))</f>
        <v>0</v>
      </c>
      <c r="F147">
        <f>IF(実施計画様式!F147="",0,IFERROR(VLOOKUP(実施計画様式!F147,―!$E$2:$F$2,2,FALSE),"error"))</f>
        <v>0</v>
      </c>
      <c r="G147">
        <f>IFERROR(VLOOKUP(実施計画様式!G147,―!$G$2:$H$2,2,FALSE),0)</f>
        <v>0</v>
      </c>
      <c r="H147">
        <f>IF(実施計画様式!H147="",0,1)</f>
        <v>0</v>
      </c>
      <c r="I147">
        <f>IF(実施計画様式!I147="",0,IFERROR(VLOOKUP(実施計画様式!I147,―!$I$2:$J$2,2,FALSE),"error"))</f>
        <v>0</v>
      </c>
      <c r="J147">
        <f>IF(実施計画様式!J147="",0,1)</f>
        <v>0</v>
      </c>
      <c r="K147">
        <f>IF(実施計画様式!K147="",0,IFERROR(VLOOKUP(実施計画様式!K147,―!$K$1:$L$2,2,FALSE),"error"))</f>
        <v>0</v>
      </c>
      <c r="L147">
        <f>IF(実施計画様式!L147="",0,IFERROR(VLOOKUP(実施計画様式!L147,―!$M$2:$N$2,2,FALSE),"error"))</f>
        <v>0</v>
      </c>
      <c r="M147">
        <f>IFERROR(VLOOKUP(実施計画様式!M147,―!$O$1:$P$12,2,FALSE),0)</f>
        <v>0</v>
      </c>
      <c r="N147">
        <f>IF(実施計画様式!N147="",0,IFERROR(VLOOKUP(実施計画様式!N147,―!$O$1:$P$12,2,FALSE),"error"))</f>
        <v>0</v>
      </c>
      <c r="O147">
        <f>IF(実施計画様式!O147="",0,IFERROR(VLOOKUP(実施計画様式!O147,―!$O$1:$P$12,2,FALSE),"error"))</f>
        <v>0</v>
      </c>
      <c r="P147">
        <f>IF(実施計画様式!P147="",0,IFERROR(VLOOKUP(実施計画様式!P147,―!$O$1:$P$12,2,FALSE),"error"))</f>
        <v>0</v>
      </c>
      <c r="Q147">
        <f>IF(実施計画様式!Q147="",0,1)</f>
        <v>0</v>
      </c>
      <c r="R147" t="s">
        <v>7629</v>
      </c>
      <c r="S147" t="s">
        <v>7629</v>
      </c>
      <c r="T147">
        <f>IF(実施計画様式!T147="",0,1)</f>
        <v>0</v>
      </c>
      <c r="U147">
        <f>IF(実施計画様式!U147="",0,1)</f>
        <v>0</v>
      </c>
      <c r="V147">
        <f>IF(実施計画様式!V147="",0,1)</f>
        <v>0</v>
      </c>
      <c r="W147">
        <f>IF(実施計画様式!W147="",0,1)</f>
        <v>0</v>
      </c>
      <c r="X147">
        <f>IF(実施計画様式!X147="",0,1)</f>
        <v>0</v>
      </c>
      <c r="Y147">
        <f>IF(実施計画様式!Y147="",0,1)</f>
        <v>0</v>
      </c>
      <c r="Z147">
        <f>IF(実施計画様式!Z147="",0,1)</f>
        <v>0</v>
      </c>
      <c r="AA147">
        <f>IF(実施計画様式!AA147="",0,1)</f>
        <v>0</v>
      </c>
      <c r="AB147">
        <f>IF(実施計画様式!AB147="",0,IFERROR(VLOOKUP(実施計画様式!AB147,―!$Q$2:$R$3,2,FALSE),"error"))</f>
        <v>0</v>
      </c>
      <c r="AC147">
        <f>IF(実施計画様式!AC147="",0,IFERROR(VLOOKUP(実施計画様式!AC147,―!$S$2:$T$3,2,FALSE),"error"))</f>
        <v>0</v>
      </c>
      <c r="AD147">
        <f>IF(実施計画様式!AD147="",0,IFERROR(VLOOKUP(実施計画様式!AD147,―!$U$2:$V$3,2,FALSE),"error"))</f>
        <v>0</v>
      </c>
      <c r="AE147">
        <f>IF(実施計画様式!AE147="",0,IFERROR(VLOOKUP(実施計画様式!AE147,―!$W$2:$X$3,2,FALSE),"error"))</f>
        <v>0</v>
      </c>
      <c r="AF147">
        <f>IF(実施計画様式!AF147="",0,IFERROR(VLOOKUP(実施計画様式!AF147,―!$AP$29:$AQ$29,2,FALSE),"error"))</f>
        <v>0</v>
      </c>
      <c r="AG147">
        <f>IF(実施計画様式!AG147="",0,IFERROR(VLOOKUP(実施計画様式!AG147,―!$Y$2:$Z$25,2,FALSE),"error"))</f>
        <v>0</v>
      </c>
      <c r="AH147">
        <f>IF(実施計画様式!AH147="",0,IFERROR(VLOOKUP(実施計画様式!AH147,―!$AA$2:$AB$4,2,FALSE),"error"))</f>
        <v>0</v>
      </c>
      <c r="AI147">
        <f>IF(実施計画様式!AI147="",0,IFERROR(VLOOKUP(実施計画様式!AI147,―!$AN$2:$AO$27,2,FALSE),"error"))</f>
        <v>0</v>
      </c>
      <c r="AJ147">
        <f>IF(実施計画様式!AJ147="",0,IFERROR(VLOOKUP(実施計画様式!AJ147,―!$AN$2:$AO$27,2,FALSE),"error"))</f>
        <v>0</v>
      </c>
      <c r="AK147">
        <f>IF(実施計画様式!AK147="",0,IFERROR(VLOOKUP(実施計画様式!AK147,―!$AN$2:$AO$27,2,FALSE),"error"))</f>
        <v>0</v>
      </c>
      <c r="AL147">
        <f>IF(実施計画様式!AL147="",0,1)</f>
        <v>0</v>
      </c>
      <c r="AM147">
        <f>IF(実施計画様式!AM147="",0,IFERROR(VLOOKUP(実施計画様式!AM147,―!$AP$10:$AQ$23,2,FALSE),"error"))</f>
        <v>0</v>
      </c>
      <c r="AN147">
        <f>IF(実施計画様式!AN147="",0,IFERROR(VLOOKUP(実施計画様式!AN147,―!$AP$39:$AQ$44,2,FALSE),"error"))</f>
        <v>0</v>
      </c>
      <c r="AO147">
        <f>IF(実施計画様式!AO147="",0,IFERROR(VLOOKUP(実施計画様式!AO147,参考資料1_対象分野リスト!$B$2:$C$46,2,FALSE),"error"))</f>
        <v>0</v>
      </c>
      <c r="AP147">
        <f>IF(実施計画様式!AP147="",0,IFERROR(VLOOKUP(実施計画様式!AP147,参考資料1_対象分野リスト!$B$2:$C$46,2,FALSE),"error"))</f>
        <v>0</v>
      </c>
      <c r="AQ147">
        <f>IF(実施計画様式!AQ147="",0,IFERROR(VLOOKUP(実施計画様式!AQ147,参考資料1_対象分野リスト!$B$2:$C$46,2,FALSE),"error"))</f>
        <v>0</v>
      </c>
      <c r="AR147">
        <f>IF(実施計画様式!AR147="",0,IFERROR(VLOOKUP(実施計画様式!AR147,参考資料1_対象分野リスト!$B$2:$C$46,2,FALSE),"error"))</f>
        <v>0</v>
      </c>
      <c r="AS147">
        <f>IF(実施計画様式!AS147="",0,IFERROR(VLOOKUP(実施計画様式!AS147,参考資料1_対象分野リスト!$E$5:$F$35,2,FALSE),"error"))</f>
        <v>0</v>
      </c>
      <c r="BB147">
        <f>IF(実施計画様式!BB147="",0,IFERROR(VLOOKUP(実施計画様式!BB147,―!$AK$2:$AL$7,2,FALSE),"error"))</f>
        <v>0</v>
      </c>
      <c r="BC147" t="str">
        <f t="shared" si="13"/>
        <v/>
      </c>
      <c r="BF147">
        <v>99</v>
      </c>
      <c r="BG147" t="str">
        <f t="shared" si="15"/>
        <v/>
      </c>
      <c r="BH147" t="str">
        <f>IF(AG147&gt;0,IF(VLOOKUP($B$62,―!$Y$2:$Z$25,2,FALSE)&lt;分岐管理シート!AG147,"予算化方法","予算化方法_未定なし"),"")</f>
        <v/>
      </c>
      <c r="BI147" t="str">
        <f t="shared" si="16"/>
        <v/>
      </c>
      <c r="BJ147" t="str">
        <f t="shared" si="17"/>
        <v/>
      </c>
      <c r="BK147" t="str">
        <f t="shared" si="18"/>
        <v/>
      </c>
      <c r="BL147" t="str">
        <f>IF(AE147&lt;2,"",―!$AP$28)</f>
        <v/>
      </c>
      <c r="BM147" t="str">
        <f t="shared" si="19"/>
        <v/>
      </c>
      <c r="BN147" t="str">
        <f t="shared" si="20"/>
        <v/>
      </c>
      <c r="BP147">
        <f t="shared" si="14"/>
        <v>0</v>
      </c>
    </row>
    <row r="148" spans="3:68">
      <c r="C148">
        <v>76</v>
      </c>
      <c r="D148" s="22">
        <f>IF(実施計画様式!D148="",0,IFERROR(VLOOKUP(実施計画様式!D148,―!A:B,2,FALSE),"error"))</f>
        <v>0</v>
      </c>
      <c r="E148">
        <f>IF(実施計画様式!E148="",0,IFERROR(VLOOKUP(実施計画様式!E148,―!$C$40:$D$47,2,FALSE),"error"))</f>
        <v>0</v>
      </c>
      <c r="F148">
        <f>IF(実施計画様式!F148="",0,IFERROR(VLOOKUP(実施計画様式!F148,―!$E$2:$F$2,2,FALSE),"error"))</f>
        <v>0</v>
      </c>
      <c r="G148">
        <f>IFERROR(VLOOKUP(実施計画様式!G148,―!$G$2:$H$2,2,FALSE),0)</f>
        <v>0</v>
      </c>
      <c r="H148">
        <f>IF(実施計画様式!H148="",0,1)</f>
        <v>0</v>
      </c>
      <c r="I148">
        <f>IF(実施計画様式!I148="",0,IFERROR(VLOOKUP(実施計画様式!I148,―!$I$2:$J$2,2,FALSE),"error"))</f>
        <v>0</v>
      </c>
      <c r="J148">
        <f>IF(実施計画様式!J148="",0,1)</f>
        <v>0</v>
      </c>
      <c r="K148">
        <f>IF(実施計画様式!K148="",0,IFERROR(VLOOKUP(実施計画様式!K148,―!$K$1:$L$2,2,FALSE),"error"))</f>
        <v>0</v>
      </c>
      <c r="L148">
        <f>IF(実施計画様式!L148="",0,IFERROR(VLOOKUP(実施計画様式!L148,―!$M$2:$N$2,2,FALSE),"error"))</f>
        <v>0</v>
      </c>
      <c r="M148">
        <f>IFERROR(VLOOKUP(実施計画様式!M148,―!$O$1:$P$12,2,FALSE),0)</f>
        <v>0</v>
      </c>
      <c r="N148">
        <f>IF(実施計画様式!N148="",0,IFERROR(VLOOKUP(実施計画様式!N148,―!$O$1:$P$12,2,FALSE),"error"))</f>
        <v>0</v>
      </c>
      <c r="O148">
        <f>IF(実施計画様式!O148="",0,IFERROR(VLOOKUP(実施計画様式!O148,―!$O$1:$P$12,2,FALSE),"error"))</f>
        <v>0</v>
      </c>
      <c r="P148">
        <f>IF(実施計画様式!P148="",0,IFERROR(VLOOKUP(実施計画様式!P148,―!$O$1:$P$12,2,FALSE),"error"))</f>
        <v>0</v>
      </c>
      <c r="Q148">
        <f>IF(実施計画様式!Q148="",0,1)</f>
        <v>0</v>
      </c>
      <c r="R148" t="s">
        <v>7629</v>
      </c>
      <c r="S148" t="s">
        <v>7629</v>
      </c>
      <c r="T148">
        <f>IF(実施計画様式!T148="",0,1)</f>
        <v>0</v>
      </c>
      <c r="U148">
        <f>IF(実施計画様式!U148="",0,1)</f>
        <v>0</v>
      </c>
      <c r="V148">
        <f>IF(実施計画様式!V148="",0,1)</f>
        <v>0</v>
      </c>
      <c r="W148">
        <f>IF(実施計画様式!W148="",0,1)</f>
        <v>0</v>
      </c>
      <c r="X148">
        <f>IF(実施計画様式!X148="",0,1)</f>
        <v>0</v>
      </c>
      <c r="Y148">
        <f>IF(実施計画様式!Y148="",0,1)</f>
        <v>0</v>
      </c>
      <c r="Z148">
        <f>IF(実施計画様式!Z148="",0,1)</f>
        <v>0</v>
      </c>
      <c r="AA148">
        <f>IF(実施計画様式!AA148="",0,1)</f>
        <v>0</v>
      </c>
      <c r="AB148">
        <f>IF(実施計画様式!AB148="",0,IFERROR(VLOOKUP(実施計画様式!AB148,―!$Q$2:$R$3,2,FALSE),"error"))</f>
        <v>0</v>
      </c>
      <c r="AC148">
        <f>IF(実施計画様式!AC148="",0,IFERROR(VLOOKUP(実施計画様式!AC148,―!$S$2:$T$3,2,FALSE),"error"))</f>
        <v>0</v>
      </c>
      <c r="AD148">
        <f>IF(実施計画様式!AD148="",0,IFERROR(VLOOKUP(実施計画様式!AD148,―!$U$2:$V$3,2,FALSE),"error"))</f>
        <v>0</v>
      </c>
      <c r="AE148">
        <f>IF(実施計画様式!AE148="",0,IFERROR(VLOOKUP(実施計画様式!AE148,―!$W$2:$X$3,2,FALSE),"error"))</f>
        <v>0</v>
      </c>
      <c r="AF148">
        <f>IF(実施計画様式!AF148="",0,IFERROR(VLOOKUP(実施計画様式!AF148,―!$AP$29:$AQ$29,2,FALSE),"error"))</f>
        <v>0</v>
      </c>
      <c r="AG148">
        <f>IF(実施計画様式!AG148="",0,IFERROR(VLOOKUP(実施計画様式!AG148,―!$Y$2:$Z$25,2,FALSE),"error"))</f>
        <v>0</v>
      </c>
      <c r="AH148">
        <f>IF(実施計画様式!AH148="",0,IFERROR(VLOOKUP(実施計画様式!AH148,―!$AA$2:$AB$4,2,FALSE),"error"))</f>
        <v>0</v>
      </c>
      <c r="AI148">
        <f>IF(実施計画様式!AI148="",0,IFERROR(VLOOKUP(実施計画様式!AI148,―!$AN$2:$AO$27,2,FALSE),"error"))</f>
        <v>0</v>
      </c>
      <c r="AJ148">
        <f>IF(実施計画様式!AJ148="",0,IFERROR(VLOOKUP(実施計画様式!AJ148,―!$AN$2:$AO$27,2,FALSE),"error"))</f>
        <v>0</v>
      </c>
      <c r="AK148">
        <f>IF(実施計画様式!AK148="",0,IFERROR(VLOOKUP(実施計画様式!AK148,―!$AN$2:$AO$27,2,FALSE),"error"))</f>
        <v>0</v>
      </c>
      <c r="AL148">
        <f>IF(実施計画様式!AL148="",0,1)</f>
        <v>0</v>
      </c>
      <c r="AM148">
        <f>IF(実施計画様式!AM148="",0,IFERROR(VLOOKUP(実施計画様式!AM148,―!$AP$10:$AQ$23,2,FALSE),"error"))</f>
        <v>0</v>
      </c>
      <c r="AN148">
        <f>IF(実施計画様式!AN148="",0,IFERROR(VLOOKUP(実施計画様式!AN148,―!$AP$39:$AQ$44,2,FALSE),"error"))</f>
        <v>0</v>
      </c>
      <c r="AO148">
        <f>IF(実施計画様式!AO148="",0,IFERROR(VLOOKUP(実施計画様式!AO148,参考資料1_対象分野リスト!$B$2:$C$46,2,FALSE),"error"))</f>
        <v>0</v>
      </c>
      <c r="AP148">
        <f>IF(実施計画様式!AP148="",0,IFERROR(VLOOKUP(実施計画様式!AP148,参考資料1_対象分野リスト!$B$2:$C$46,2,FALSE),"error"))</f>
        <v>0</v>
      </c>
      <c r="AQ148">
        <f>IF(実施計画様式!AQ148="",0,IFERROR(VLOOKUP(実施計画様式!AQ148,参考資料1_対象分野リスト!$B$2:$C$46,2,FALSE),"error"))</f>
        <v>0</v>
      </c>
      <c r="AR148">
        <f>IF(実施計画様式!AR148="",0,IFERROR(VLOOKUP(実施計画様式!AR148,参考資料1_対象分野リスト!$B$2:$C$46,2,FALSE),"error"))</f>
        <v>0</v>
      </c>
      <c r="AS148">
        <f>IF(実施計画様式!AS148="",0,IFERROR(VLOOKUP(実施計画様式!AS148,参考資料1_対象分野リスト!$E$5:$F$35,2,FALSE),"error"))</f>
        <v>0</v>
      </c>
      <c r="BB148">
        <f>IF(実施計画様式!BB148="",0,IFERROR(VLOOKUP(実施計画様式!BB148,―!$AK$2:$AL$7,2,FALSE),"error"))</f>
        <v>0</v>
      </c>
      <c r="BC148" t="str">
        <f t="shared" si="13"/>
        <v/>
      </c>
      <c r="BF148">
        <v>99</v>
      </c>
      <c r="BG148" t="str">
        <f t="shared" si="15"/>
        <v/>
      </c>
      <c r="BH148" t="str">
        <f>IF(AG148&gt;0,IF(VLOOKUP($B$62,―!$Y$2:$Z$25,2,FALSE)&lt;分岐管理シート!AG148,"予算化方法","予算化方法_未定なし"),"")</f>
        <v/>
      </c>
      <c r="BI148" t="str">
        <f t="shared" si="16"/>
        <v/>
      </c>
      <c r="BJ148" t="str">
        <f t="shared" si="17"/>
        <v/>
      </c>
      <c r="BK148" t="str">
        <f t="shared" si="18"/>
        <v/>
      </c>
      <c r="BL148" t="str">
        <f>IF(AE148&lt;2,"",―!$AP$28)</f>
        <v/>
      </c>
      <c r="BM148" t="str">
        <f t="shared" si="19"/>
        <v/>
      </c>
      <c r="BN148" t="str">
        <f t="shared" si="20"/>
        <v/>
      </c>
      <c r="BP148">
        <f t="shared" si="14"/>
        <v>0</v>
      </c>
    </row>
    <row r="149" spans="3:68">
      <c r="C149">
        <v>77</v>
      </c>
      <c r="D149" s="22">
        <f>IF(実施計画様式!D149="",0,IFERROR(VLOOKUP(実施計画様式!D149,―!A:B,2,FALSE),"error"))</f>
        <v>0</v>
      </c>
      <c r="E149">
        <f>IF(実施計画様式!E149="",0,IFERROR(VLOOKUP(実施計画様式!E149,―!$C$40:$D$47,2,FALSE),"error"))</f>
        <v>0</v>
      </c>
      <c r="F149">
        <f>IF(実施計画様式!F149="",0,IFERROR(VLOOKUP(実施計画様式!F149,―!$E$2:$F$2,2,FALSE),"error"))</f>
        <v>0</v>
      </c>
      <c r="G149">
        <f>IFERROR(VLOOKUP(実施計画様式!G149,―!$G$2:$H$2,2,FALSE),0)</f>
        <v>0</v>
      </c>
      <c r="H149">
        <f>IF(実施計画様式!H149="",0,1)</f>
        <v>0</v>
      </c>
      <c r="I149">
        <f>IF(実施計画様式!I149="",0,IFERROR(VLOOKUP(実施計画様式!I149,―!$I$2:$J$2,2,FALSE),"error"))</f>
        <v>0</v>
      </c>
      <c r="J149">
        <f>IF(実施計画様式!J149="",0,1)</f>
        <v>0</v>
      </c>
      <c r="K149">
        <f>IF(実施計画様式!K149="",0,IFERROR(VLOOKUP(実施計画様式!K149,―!$K$1:$L$2,2,FALSE),"error"))</f>
        <v>0</v>
      </c>
      <c r="L149">
        <f>IF(実施計画様式!L149="",0,IFERROR(VLOOKUP(実施計画様式!L149,―!$M$2:$N$2,2,FALSE),"error"))</f>
        <v>0</v>
      </c>
      <c r="M149">
        <f>IFERROR(VLOOKUP(実施計画様式!M149,―!$O$1:$P$12,2,FALSE),0)</f>
        <v>0</v>
      </c>
      <c r="N149">
        <f>IF(実施計画様式!N149="",0,IFERROR(VLOOKUP(実施計画様式!N149,―!$O$1:$P$12,2,FALSE),"error"))</f>
        <v>0</v>
      </c>
      <c r="O149">
        <f>IF(実施計画様式!O149="",0,IFERROR(VLOOKUP(実施計画様式!O149,―!$O$1:$P$12,2,FALSE),"error"))</f>
        <v>0</v>
      </c>
      <c r="P149">
        <f>IF(実施計画様式!P149="",0,IFERROR(VLOOKUP(実施計画様式!P149,―!$O$1:$P$12,2,FALSE),"error"))</f>
        <v>0</v>
      </c>
      <c r="Q149">
        <f>IF(実施計画様式!Q149="",0,1)</f>
        <v>0</v>
      </c>
      <c r="R149" t="s">
        <v>7629</v>
      </c>
      <c r="S149" t="s">
        <v>7629</v>
      </c>
      <c r="T149">
        <f>IF(実施計画様式!T149="",0,1)</f>
        <v>0</v>
      </c>
      <c r="U149">
        <f>IF(実施計画様式!U149="",0,1)</f>
        <v>0</v>
      </c>
      <c r="V149">
        <f>IF(実施計画様式!V149="",0,1)</f>
        <v>0</v>
      </c>
      <c r="W149">
        <f>IF(実施計画様式!W149="",0,1)</f>
        <v>0</v>
      </c>
      <c r="X149">
        <f>IF(実施計画様式!X149="",0,1)</f>
        <v>0</v>
      </c>
      <c r="Y149">
        <f>IF(実施計画様式!Y149="",0,1)</f>
        <v>0</v>
      </c>
      <c r="Z149">
        <f>IF(実施計画様式!Z149="",0,1)</f>
        <v>0</v>
      </c>
      <c r="AA149">
        <f>IF(実施計画様式!AA149="",0,1)</f>
        <v>0</v>
      </c>
      <c r="AB149">
        <f>IF(実施計画様式!AB149="",0,IFERROR(VLOOKUP(実施計画様式!AB149,―!$Q$2:$R$3,2,FALSE),"error"))</f>
        <v>0</v>
      </c>
      <c r="AC149">
        <f>IF(実施計画様式!AC149="",0,IFERROR(VLOOKUP(実施計画様式!AC149,―!$S$2:$T$3,2,FALSE),"error"))</f>
        <v>0</v>
      </c>
      <c r="AD149">
        <f>IF(実施計画様式!AD149="",0,IFERROR(VLOOKUP(実施計画様式!AD149,―!$U$2:$V$3,2,FALSE),"error"))</f>
        <v>0</v>
      </c>
      <c r="AE149">
        <f>IF(実施計画様式!AE149="",0,IFERROR(VLOOKUP(実施計画様式!AE149,―!$W$2:$X$3,2,FALSE),"error"))</f>
        <v>0</v>
      </c>
      <c r="AF149">
        <f>IF(実施計画様式!AF149="",0,IFERROR(VLOOKUP(実施計画様式!AF149,―!$AP$29:$AQ$29,2,FALSE),"error"))</f>
        <v>0</v>
      </c>
      <c r="AG149">
        <f>IF(実施計画様式!AG149="",0,IFERROR(VLOOKUP(実施計画様式!AG149,―!$Y$2:$Z$25,2,FALSE),"error"))</f>
        <v>0</v>
      </c>
      <c r="AH149">
        <f>IF(実施計画様式!AH149="",0,IFERROR(VLOOKUP(実施計画様式!AH149,―!$AA$2:$AB$4,2,FALSE),"error"))</f>
        <v>0</v>
      </c>
      <c r="AI149">
        <f>IF(実施計画様式!AI149="",0,IFERROR(VLOOKUP(実施計画様式!AI149,―!$AN$2:$AO$27,2,FALSE),"error"))</f>
        <v>0</v>
      </c>
      <c r="AJ149">
        <f>IF(実施計画様式!AJ149="",0,IFERROR(VLOOKUP(実施計画様式!AJ149,―!$AN$2:$AO$27,2,FALSE),"error"))</f>
        <v>0</v>
      </c>
      <c r="AK149">
        <f>IF(実施計画様式!AK149="",0,IFERROR(VLOOKUP(実施計画様式!AK149,―!$AN$2:$AO$27,2,FALSE),"error"))</f>
        <v>0</v>
      </c>
      <c r="AL149">
        <f>IF(実施計画様式!AL149="",0,1)</f>
        <v>0</v>
      </c>
      <c r="AM149">
        <f>IF(実施計画様式!AM149="",0,IFERROR(VLOOKUP(実施計画様式!AM149,―!$AP$10:$AQ$23,2,FALSE),"error"))</f>
        <v>0</v>
      </c>
      <c r="AN149">
        <f>IF(実施計画様式!AN149="",0,IFERROR(VLOOKUP(実施計画様式!AN149,―!$AP$39:$AQ$44,2,FALSE),"error"))</f>
        <v>0</v>
      </c>
      <c r="AO149">
        <f>IF(実施計画様式!AO149="",0,IFERROR(VLOOKUP(実施計画様式!AO149,参考資料1_対象分野リスト!$B$2:$C$46,2,FALSE),"error"))</f>
        <v>0</v>
      </c>
      <c r="AP149">
        <f>IF(実施計画様式!AP149="",0,IFERROR(VLOOKUP(実施計画様式!AP149,参考資料1_対象分野リスト!$B$2:$C$46,2,FALSE),"error"))</f>
        <v>0</v>
      </c>
      <c r="AQ149">
        <f>IF(実施計画様式!AQ149="",0,IFERROR(VLOOKUP(実施計画様式!AQ149,参考資料1_対象分野リスト!$B$2:$C$46,2,FALSE),"error"))</f>
        <v>0</v>
      </c>
      <c r="AR149">
        <f>IF(実施計画様式!AR149="",0,IFERROR(VLOOKUP(実施計画様式!AR149,参考資料1_対象分野リスト!$B$2:$C$46,2,FALSE),"error"))</f>
        <v>0</v>
      </c>
      <c r="AS149">
        <f>IF(実施計画様式!AS149="",0,IFERROR(VLOOKUP(実施計画様式!AS149,参考資料1_対象分野リスト!$E$5:$F$35,2,FALSE),"error"))</f>
        <v>0</v>
      </c>
      <c r="BB149">
        <f>IF(実施計画様式!BB149="",0,IFERROR(VLOOKUP(実施計画様式!BB149,―!$AK$2:$AL$7,2,FALSE),"error"))</f>
        <v>0</v>
      </c>
      <c r="BC149" t="str">
        <f t="shared" si="13"/>
        <v/>
      </c>
      <c r="BF149">
        <v>99</v>
      </c>
      <c r="BG149" t="str">
        <f t="shared" si="15"/>
        <v/>
      </c>
      <c r="BH149" t="str">
        <f>IF(AG149&gt;0,IF(VLOOKUP($B$62,―!$Y$2:$Z$25,2,FALSE)&lt;分岐管理シート!AG149,"予算化方法","予算化方法_未定なし"),"")</f>
        <v/>
      </c>
      <c r="BI149" t="str">
        <f t="shared" si="16"/>
        <v/>
      </c>
      <c r="BJ149" t="str">
        <f t="shared" si="17"/>
        <v/>
      </c>
      <c r="BK149" t="str">
        <f t="shared" si="18"/>
        <v/>
      </c>
      <c r="BL149" t="str">
        <f>IF(AE149&lt;2,"",―!$AP$28)</f>
        <v/>
      </c>
      <c r="BM149" t="str">
        <f t="shared" si="19"/>
        <v/>
      </c>
      <c r="BN149" t="str">
        <f t="shared" si="20"/>
        <v/>
      </c>
      <c r="BP149">
        <f t="shared" si="14"/>
        <v>0</v>
      </c>
    </row>
    <row r="150" spans="3:68">
      <c r="C150">
        <v>78</v>
      </c>
      <c r="D150" s="22">
        <f>IF(実施計画様式!D150="",0,IFERROR(VLOOKUP(実施計画様式!D150,―!A:B,2,FALSE),"error"))</f>
        <v>0</v>
      </c>
      <c r="E150">
        <f>IF(実施計画様式!E150="",0,IFERROR(VLOOKUP(実施計画様式!E150,―!$C$40:$D$47,2,FALSE),"error"))</f>
        <v>0</v>
      </c>
      <c r="F150">
        <f>IF(実施計画様式!F150="",0,IFERROR(VLOOKUP(実施計画様式!F150,―!$E$2:$F$2,2,FALSE),"error"))</f>
        <v>0</v>
      </c>
      <c r="G150">
        <f>IFERROR(VLOOKUP(実施計画様式!G150,―!$G$2:$H$2,2,FALSE),0)</f>
        <v>0</v>
      </c>
      <c r="H150">
        <f>IF(実施計画様式!H150="",0,1)</f>
        <v>0</v>
      </c>
      <c r="I150">
        <f>IF(実施計画様式!I150="",0,IFERROR(VLOOKUP(実施計画様式!I150,―!$I$2:$J$2,2,FALSE),"error"))</f>
        <v>0</v>
      </c>
      <c r="J150">
        <f>IF(実施計画様式!J150="",0,1)</f>
        <v>0</v>
      </c>
      <c r="K150">
        <f>IF(実施計画様式!K150="",0,IFERROR(VLOOKUP(実施計画様式!K150,―!$K$1:$L$2,2,FALSE),"error"))</f>
        <v>0</v>
      </c>
      <c r="L150">
        <f>IF(実施計画様式!L150="",0,IFERROR(VLOOKUP(実施計画様式!L150,―!$M$2:$N$2,2,FALSE),"error"))</f>
        <v>0</v>
      </c>
      <c r="M150">
        <f>IFERROR(VLOOKUP(実施計画様式!M150,―!$O$1:$P$12,2,FALSE),0)</f>
        <v>0</v>
      </c>
      <c r="N150">
        <f>IF(実施計画様式!N150="",0,IFERROR(VLOOKUP(実施計画様式!N150,―!$O$1:$P$12,2,FALSE),"error"))</f>
        <v>0</v>
      </c>
      <c r="O150">
        <f>IF(実施計画様式!O150="",0,IFERROR(VLOOKUP(実施計画様式!O150,―!$O$1:$P$12,2,FALSE),"error"))</f>
        <v>0</v>
      </c>
      <c r="P150">
        <f>IF(実施計画様式!P150="",0,IFERROR(VLOOKUP(実施計画様式!P150,―!$O$1:$P$12,2,FALSE),"error"))</f>
        <v>0</v>
      </c>
      <c r="Q150">
        <f>IF(実施計画様式!Q150="",0,1)</f>
        <v>0</v>
      </c>
      <c r="R150" t="s">
        <v>7629</v>
      </c>
      <c r="S150" t="s">
        <v>7629</v>
      </c>
      <c r="T150">
        <f>IF(実施計画様式!T150="",0,1)</f>
        <v>0</v>
      </c>
      <c r="U150">
        <f>IF(実施計画様式!U150="",0,1)</f>
        <v>0</v>
      </c>
      <c r="V150">
        <f>IF(実施計画様式!V150="",0,1)</f>
        <v>0</v>
      </c>
      <c r="W150">
        <f>IF(実施計画様式!W150="",0,1)</f>
        <v>0</v>
      </c>
      <c r="X150">
        <f>IF(実施計画様式!X150="",0,1)</f>
        <v>0</v>
      </c>
      <c r="Y150">
        <f>IF(実施計画様式!Y150="",0,1)</f>
        <v>0</v>
      </c>
      <c r="Z150">
        <f>IF(実施計画様式!Z150="",0,1)</f>
        <v>0</v>
      </c>
      <c r="AA150">
        <f>IF(実施計画様式!AA150="",0,1)</f>
        <v>0</v>
      </c>
      <c r="AB150">
        <f>IF(実施計画様式!AB150="",0,IFERROR(VLOOKUP(実施計画様式!AB150,―!$Q$2:$R$3,2,FALSE),"error"))</f>
        <v>0</v>
      </c>
      <c r="AC150">
        <f>IF(実施計画様式!AC150="",0,IFERROR(VLOOKUP(実施計画様式!AC150,―!$S$2:$T$3,2,FALSE),"error"))</f>
        <v>0</v>
      </c>
      <c r="AD150">
        <f>IF(実施計画様式!AD150="",0,IFERROR(VLOOKUP(実施計画様式!AD150,―!$U$2:$V$3,2,FALSE),"error"))</f>
        <v>0</v>
      </c>
      <c r="AE150">
        <f>IF(実施計画様式!AE150="",0,IFERROR(VLOOKUP(実施計画様式!AE150,―!$W$2:$X$3,2,FALSE),"error"))</f>
        <v>0</v>
      </c>
      <c r="AF150">
        <f>IF(実施計画様式!AF150="",0,IFERROR(VLOOKUP(実施計画様式!AF150,―!$AP$29:$AQ$29,2,FALSE),"error"))</f>
        <v>0</v>
      </c>
      <c r="AG150">
        <f>IF(実施計画様式!AG150="",0,IFERROR(VLOOKUP(実施計画様式!AG150,―!$Y$2:$Z$25,2,FALSE),"error"))</f>
        <v>0</v>
      </c>
      <c r="AH150">
        <f>IF(実施計画様式!AH150="",0,IFERROR(VLOOKUP(実施計画様式!AH150,―!$AA$2:$AB$4,2,FALSE),"error"))</f>
        <v>0</v>
      </c>
      <c r="AI150">
        <f>IF(実施計画様式!AI150="",0,IFERROR(VLOOKUP(実施計画様式!AI150,―!$AN$2:$AO$27,2,FALSE),"error"))</f>
        <v>0</v>
      </c>
      <c r="AJ150">
        <f>IF(実施計画様式!AJ150="",0,IFERROR(VLOOKUP(実施計画様式!AJ150,―!$AN$2:$AO$27,2,FALSE),"error"))</f>
        <v>0</v>
      </c>
      <c r="AK150">
        <f>IF(実施計画様式!AK150="",0,IFERROR(VLOOKUP(実施計画様式!AK150,―!$AN$2:$AO$27,2,FALSE),"error"))</f>
        <v>0</v>
      </c>
      <c r="AL150">
        <f>IF(実施計画様式!AL150="",0,1)</f>
        <v>0</v>
      </c>
      <c r="AM150">
        <f>IF(実施計画様式!AM150="",0,IFERROR(VLOOKUP(実施計画様式!AM150,―!$AP$10:$AQ$23,2,FALSE),"error"))</f>
        <v>0</v>
      </c>
      <c r="AN150">
        <f>IF(実施計画様式!AN150="",0,IFERROR(VLOOKUP(実施計画様式!AN150,―!$AP$39:$AQ$44,2,FALSE),"error"))</f>
        <v>0</v>
      </c>
      <c r="AO150">
        <f>IF(実施計画様式!AO150="",0,IFERROR(VLOOKUP(実施計画様式!AO150,参考資料1_対象分野リスト!$B$2:$C$46,2,FALSE),"error"))</f>
        <v>0</v>
      </c>
      <c r="AP150">
        <f>IF(実施計画様式!AP150="",0,IFERROR(VLOOKUP(実施計画様式!AP150,参考資料1_対象分野リスト!$B$2:$C$46,2,FALSE),"error"))</f>
        <v>0</v>
      </c>
      <c r="AQ150">
        <f>IF(実施計画様式!AQ150="",0,IFERROR(VLOOKUP(実施計画様式!AQ150,参考資料1_対象分野リスト!$B$2:$C$46,2,FALSE),"error"))</f>
        <v>0</v>
      </c>
      <c r="AR150">
        <f>IF(実施計画様式!AR150="",0,IFERROR(VLOOKUP(実施計画様式!AR150,参考資料1_対象分野リスト!$B$2:$C$46,2,FALSE),"error"))</f>
        <v>0</v>
      </c>
      <c r="AS150">
        <f>IF(実施計画様式!AS150="",0,IFERROR(VLOOKUP(実施計画様式!AS150,参考資料1_対象分野リスト!$E$5:$F$35,2,FALSE),"error"))</f>
        <v>0</v>
      </c>
      <c r="BB150">
        <f>IF(実施計画様式!BB150="",0,IFERROR(VLOOKUP(実施計画様式!BB150,―!$AK$2:$AL$7,2,FALSE),"error"))</f>
        <v>0</v>
      </c>
      <c r="BC150" t="str">
        <f t="shared" si="13"/>
        <v/>
      </c>
      <c r="BF150">
        <v>99</v>
      </c>
      <c r="BG150" t="str">
        <f t="shared" si="15"/>
        <v/>
      </c>
      <c r="BH150" t="str">
        <f>IF(AG150&gt;0,IF(VLOOKUP($B$62,―!$Y$2:$Z$25,2,FALSE)&lt;分岐管理シート!AG150,"予算化方法","予算化方法_未定なし"),"")</f>
        <v/>
      </c>
      <c r="BI150" t="str">
        <f t="shared" si="16"/>
        <v/>
      </c>
      <c r="BJ150" t="str">
        <f t="shared" si="17"/>
        <v/>
      </c>
      <c r="BK150" t="str">
        <f t="shared" si="18"/>
        <v/>
      </c>
      <c r="BL150" t="str">
        <f>IF(AE150&lt;2,"",―!$AP$28)</f>
        <v/>
      </c>
      <c r="BM150" t="str">
        <f t="shared" si="19"/>
        <v/>
      </c>
      <c r="BN150" t="str">
        <f t="shared" si="20"/>
        <v/>
      </c>
      <c r="BP150">
        <f t="shared" si="14"/>
        <v>0</v>
      </c>
    </row>
    <row r="151" spans="3:68">
      <c r="C151">
        <v>79</v>
      </c>
      <c r="D151" s="22">
        <f>IF(実施計画様式!D151="",0,IFERROR(VLOOKUP(実施計画様式!D151,―!A:B,2,FALSE),"error"))</f>
        <v>0</v>
      </c>
      <c r="E151">
        <f>IF(実施計画様式!E151="",0,IFERROR(VLOOKUP(実施計画様式!E151,―!$C$40:$D$47,2,FALSE),"error"))</f>
        <v>0</v>
      </c>
      <c r="F151">
        <f>IF(実施計画様式!F151="",0,IFERROR(VLOOKUP(実施計画様式!F151,―!$E$2:$F$2,2,FALSE),"error"))</f>
        <v>0</v>
      </c>
      <c r="G151">
        <f>IFERROR(VLOOKUP(実施計画様式!G151,―!$G$2:$H$2,2,FALSE),0)</f>
        <v>0</v>
      </c>
      <c r="H151">
        <f>IF(実施計画様式!H151="",0,1)</f>
        <v>0</v>
      </c>
      <c r="I151">
        <f>IF(実施計画様式!I151="",0,IFERROR(VLOOKUP(実施計画様式!I151,―!$I$2:$J$2,2,FALSE),"error"))</f>
        <v>0</v>
      </c>
      <c r="J151">
        <f>IF(実施計画様式!J151="",0,1)</f>
        <v>0</v>
      </c>
      <c r="K151">
        <f>IF(実施計画様式!K151="",0,IFERROR(VLOOKUP(実施計画様式!K151,―!$K$1:$L$2,2,FALSE),"error"))</f>
        <v>0</v>
      </c>
      <c r="L151">
        <f>IF(実施計画様式!L151="",0,IFERROR(VLOOKUP(実施計画様式!L151,―!$M$2:$N$2,2,FALSE),"error"))</f>
        <v>0</v>
      </c>
      <c r="M151">
        <f>IFERROR(VLOOKUP(実施計画様式!M151,―!$O$1:$P$12,2,FALSE),0)</f>
        <v>0</v>
      </c>
      <c r="N151">
        <f>IF(実施計画様式!N151="",0,IFERROR(VLOOKUP(実施計画様式!N151,―!$O$1:$P$12,2,FALSE),"error"))</f>
        <v>0</v>
      </c>
      <c r="O151">
        <f>IF(実施計画様式!O151="",0,IFERROR(VLOOKUP(実施計画様式!O151,―!$O$1:$P$12,2,FALSE),"error"))</f>
        <v>0</v>
      </c>
      <c r="P151">
        <f>IF(実施計画様式!P151="",0,IFERROR(VLOOKUP(実施計画様式!P151,―!$O$1:$P$12,2,FALSE),"error"))</f>
        <v>0</v>
      </c>
      <c r="Q151">
        <f>IF(実施計画様式!Q151="",0,1)</f>
        <v>0</v>
      </c>
      <c r="R151" t="s">
        <v>7629</v>
      </c>
      <c r="S151" t="s">
        <v>7629</v>
      </c>
      <c r="T151">
        <f>IF(実施計画様式!T151="",0,1)</f>
        <v>0</v>
      </c>
      <c r="U151">
        <f>IF(実施計画様式!U151="",0,1)</f>
        <v>0</v>
      </c>
      <c r="V151">
        <f>IF(実施計画様式!V151="",0,1)</f>
        <v>0</v>
      </c>
      <c r="W151">
        <f>IF(実施計画様式!W151="",0,1)</f>
        <v>0</v>
      </c>
      <c r="X151">
        <f>IF(実施計画様式!X151="",0,1)</f>
        <v>0</v>
      </c>
      <c r="Y151">
        <f>IF(実施計画様式!Y151="",0,1)</f>
        <v>0</v>
      </c>
      <c r="Z151">
        <f>IF(実施計画様式!Z151="",0,1)</f>
        <v>0</v>
      </c>
      <c r="AA151">
        <f>IF(実施計画様式!AA151="",0,1)</f>
        <v>0</v>
      </c>
      <c r="AB151">
        <f>IF(実施計画様式!AB151="",0,IFERROR(VLOOKUP(実施計画様式!AB151,―!$Q$2:$R$3,2,FALSE),"error"))</f>
        <v>0</v>
      </c>
      <c r="AC151">
        <f>IF(実施計画様式!AC151="",0,IFERROR(VLOOKUP(実施計画様式!AC151,―!$S$2:$T$3,2,FALSE),"error"))</f>
        <v>0</v>
      </c>
      <c r="AD151">
        <f>IF(実施計画様式!AD151="",0,IFERROR(VLOOKUP(実施計画様式!AD151,―!$U$2:$V$3,2,FALSE),"error"))</f>
        <v>0</v>
      </c>
      <c r="AE151">
        <f>IF(実施計画様式!AE151="",0,IFERROR(VLOOKUP(実施計画様式!AE151,―!$W$2:$X$3,2,FALSE),"error"))</f>
        <v>0</v>
      </c>
      <c r="AF151">
        <f>IF(実施計画様式!AF151="",0,IFERROR(VLOOKUP(実施計画様式!AF151,―!$AP$29:$AQ$29,2,FALSE),"error"))</f>
        <v>0</v>
      </c>
      <c r="AG151">
        <f>IF(実施計画様式!AG151="",0,IFERROR(VLOOKUP(実施計画様式!AG151,―!$Y$2:$Z$25,2,FALSE),"error"))</f>
        <v>0</v>
      </c>
      <c r="AH151">
        <f>IF(実施計画様式!AH151="",0,IFERROR(VLOOKUP(実施計画様式!AH151,―!$AA$2:$AB$4,2,FALSE),"error"))</f>
        <v>0</v>
      </c>
      <c r="AI151">
        <f>IF(実施計画様式!AI151="",0,IFERROR(VLOOKUP(実施計画様式!AI151,―!$AN$2:$AO$27,2,FALSE),"error"))</f>
        <v>0</v>
      </c>
      <c r="AJ151">
        <f>IF(実施計画様式!AJ151="",0,IFERROR(VLOOKUP(実施計画様式!AJ151,―!$AN$2:$AO$27,2,FALSE),"error"))</f>
        <v>0</v>
      </c>
      <c r="AK151">
        <f>IF(実施計画様式!AK151="",0,IFERROR(VLOOKUP(実施計画様式!AK151,―!$AN$2:$AO$27,2,FALSE),"error"))</f>
        <v>0</v>
      </c>
      <c r="AL151">
        <f>IF(実施計画様式!AL151="",0,1)</f>
        <v>0</v>
      </c>
      <c r="AM151">
        <f>IF(実施計画様式!AM151="",0,IFERROR(VLOOKUP(実施計画様式!AM151,―!$AP$10:$AQ$23,2,FALSE),"error"))</f>
        <v>0</v>
      </c>
      <c r="AN151">
        <f>IF(実施計画様式!AN151="",0,IFERROR(VLOOKUP(実施計画様式!AN151,―!$AP$39:$AQ$44,2,FALSE),"error"))</f>
        <v>0</v>
      </c>
      <c r="AO151">
        <f>IF(実施計画様式!AO151="",0,IFERROR(VLOOKUP(実施計画様式!AO151,参考資料1_対象分野リスト!$B$2:$C$46,2,FALSE),"error"))</f>
        <v>0</v>
      </c>
      <c r="AP151">
        <f>IF(実施計画様式!AP151="",0,IFERROR(VLOOKUP(実施計画様式!AP151,参考資料1_対象分野リスト!$B$2:$C$46,2,FALSE),"error"))</f>
        <v>0</v>
      </c>
      <c r="AQ151">
        <f>IF(実施計画様式!AQ151="",0,IFERROR(VLOOKUP(実施計画様式!AQ151,参考資料1_対象分野リスト!$B$2:$C$46,2,FALSE),"error"))</f>
        <v>0</v>
      </c>
      <c r="AR151">
        <f>IF(実施計画様式!AR151="",0,IFERROR(VLOOKUP(実施計画様式!AR151,参考資料1_対象分野リスト!$B$2:$C$46,2,FALSE),"error"))</f>
        <v>0</v>
      </c>
      <c r="AS151">
        <f>IF(実施計画様式!AS151="",0,IFERROR(VLOOKUP(実施計画様式!AS151,参考資料1_対象分野リスト!$E$5:$F$35,2,FALSE),"error"))</f>
        <v>0</v>
      </c>
      <c r="BB151">
        <f>IF(実施計画様式!BB151="",0,IFERROR(VLOOKUP(実施計画様式!BB151,―!$AK$2:$AL$7,2,FALSE),"error"))</f>
        <v>0</v>
      </c>
      <c r="BC151" t="str">
        <f t="shared" si="13"/>
        <v/>
      </c>
      <c r="BF151">
        <v>99</v>
      </c>
      <c r="BG151" t="str">
        <f t="shared" si="15"/>
        <v/>
      </c>
      <c r="BH151" t="str">
        <f>IF(AG151&gt;0,IF(VLOOKUP($B$62,―!$Y$2:$Z$25,2,FALSE)&lt;分岐管理シート!AG151,"予算化方法","予算化方法_未定なし"),"")</f>
        <v/>
      </c>
      <c r="BI151" t="str">
        <f t="shared" si="16"/>
        <v/>
      </c>
      <c r="BJ151" t="str">
        <f t="shared" si="17"/>
        <v/>
      </c>
      <c r="BK151" t="str">
        <f t="shared" si="18"/>
        <v/>
      </c>
      <c r="BL151" t="str">
        <f>IF(AE151&lt;2,"",―!$AP$28)</f>
        <v/>
      </c>
      <c r="BM151" t="str">
        <f t="shared" si="19"/>
        <v/>
      </c>
      <c r="BN151" t="str">
        <f t="shared" si="20"/>
        <v/>
      </c>
      <c r="BP151">
        <f t="shared" si="14"/>
        <v>0</v>
      </c>
    </row>
    <row r="152" spans="3:68">
      <c r="C152">
        <v>80</v>
      </c>
      <c r="D152" s="22">
        <f>IF(実施計画様式!D152="",0,IFERROR(VLOOKUP(実施計画様式!D152,―!A:B,2,FALSE),"error"))</f>
        <v>0</v>
      </c>
      <c r="E152">
        <f>IF(実施計画様式!E152="",0,IFERROR(VLOOKUP(実施計画様式!E152,―!$C$40:$D$47,2,FALSE),"error"))</f>
        <v>0</v>
      </c>
      <c r="F152">
        <f>IF(実施計画様式!F152="",0,IFERROR(VLOOKUP(実施計画様式!F152,―!$E$2:$F$2,2,FALSE),"error"))</f>
        <v>0</v>
      </c>
      <c r="G152">
        <f>IFERROR(VLOOKUP(実施計画様式!G152,―!$G$2:$H$2,2,FALSE),0)</f>
        <v>0</v>
      </c>
      <c r="H152">
        <f>IF(実施計画様式!H152="",0,1)</f>
        <v>0</v>
      </c>
      <c r="I152">
        <f>IF(実施計画様式!I152="",0,IFERROR(VLOOKUP(実施計画様式!I152,―!$I$2:$J$2,2,FALSE),"error"))</f>
        <v>0</v>
      </c>
      <c r="J152">
        <f>IF(実施計画様式!J152="",0,1)</f>
        <v>0</v>
      </c>
      <c r="K152">
        <f>IF(実施計画様式!K152="",0,IFERROR(VLOOKUP(実施計画様式!K152,―!$K$1:$L$2,2,FALSE),"error"))</f>
        <v>0</v>
      </c>
      <c r="L152">
        <f>IF(実施計画様式!L152="",0,IFERROR(VLOOKUP(実施計画様式!L152,―!$M$2:$N$2,2,FALSE),"error"))</f>
        <v>0</v>
      </c>
      <c r="M152">
        <f>IFERROR(VLOOKUP(実施計画様式!M152,―!$O$1:$P$12,2,FALSE),0)</f>
        <v>0</v>
      </c>
      <c r="N152">
        <f>IF(実施計画様式!N152="",0,IFERROR(VLOOKUP(実施計画様式!N152,―!$O$1:$P$12,2,FALSE),"error"))</f>
        <v>0</v>
      </c>
      <c r="O152">
        <f>IF(実施計画様式!O152="",0,IFERROR(VLOOKUP(実施計画様式!O152,―!$O$1:$P$12,2,FALSE),"error"))</f>
        <v>0</v>
      </c>
      <c r="P152">
        <f>IF(実施計画様式!P152="",0,IFERROR(VLOOKUP(実施計画様式!P152,―!$O$1:$P$12,2,FALSE),"error"))</f>
        <v>0</v>
      </c>
      <c r="Q152">
        <f>IF(実施計画様式!Q152="",0,1)</f>
        <v>0</v>
      </c>
      <c r="R152" t="s">
        <v>7629</v>
      </c>
      <c r="S152" t="s">
        <v>7629</v>
      </c>
      <c r="T152">
        <f>IF(実施計画様式!T152="",0,1)</f>
        <v>0</v>
      </c>
      <c r="U152">
        <f>IF(実施計画様式!U152="",0,1)</f>
        <v>0</v>
      </c>
      <c r="V152">
        <f>IF(実施計画様式!V152="",0,1)</f>
        <v>0</v>
      </c>
      <c r="W152">
        <f>IF(実施計画様式!W152="",0,1)</f>
        <v>0</v>
      </c>
      <c r="X152">
        <f>IF(実施計画様式!X152="",0,1)</f>
        <v>0</v>
      </c>
      <c r="Y152">
        <f>IF(実施計画様式!Y152="",0,1)</f>
        <v>0</v>
      </c>
      <c r="Z152">
        <f>IF(実施計画様式!Z152="",0,1)</f>
        <v>0</v>
      </c>
      <c r="AA152">
        <f>IF(実施計画様式!AA152="",0,1)</f>
        <v>0</v>
      </c>
      <c r="AB152">
        <f>IF(実施計画様式!AB152="",0,IFERROR(VLOOKUP(実施計画様式!AB152,―!$Q$2:$R$3,2,FALSE),"error"))</f>
        <v>0</v>
      </c>
      <c r="AC152">
        <f>IF(実施計画様式!AC152="",0,IFERROR(VLOOKUP(実施計画様式!AC152,―!$S$2:$T$3,2,FALSE),"error"))</f>
        <v>0</v>
      </c>
      <c r="AD152">
        <f>IF(実施計画様式!AD152="",0,IFERROR(VLOOKUP(実施計画様式!AD152,―!$U$2:$V$3,2,FALSE),"error"))</f>
        <v>0</v>
      </c>
      <c r="AE152">
        <f>IF(実施計画様式!AE152="",0,IFERROR(VLOOKUP(実施計画様式!AE152,―!$W$2:$X$3,2,FALSE),"error"))</f>
        <v>0</v>
      </c>
      <c r="AF152">
        <f>IF(実施計画様式!AF152="",0,IFERROR(VLOOKUP(実施計画様式!AF152,―!$AP$29:$AQ$29,2,FALSE),"error"))</f>
        <v>0</v>
      </c>
      <c r="AG152">
        <f>IF(実施計画様式!AG152="",0,IFERROR(VLOOKUP(実施計画様式!AG152,―!$Y$2:$Z$25,2,FALSE),"error"))</f>
        <v>0</v>
      </c>
      <c r="AH152">
        <f>IF(実施計画様式!AH152="",0,IFERROR(VLOOKUP(実施計画様式!AH152,―!$AA$2:$AB$4,2,FALSE),"error"))</f>
        <v>0</v>
      </c>
      <c r="AI152">
        <f>IF(実施計画様式!AI152="",0,IFERROR(VLOOKUP(実施計画様式!AI152,―!$AN$2:$AO$27,2,FALSE),"error"))</f>
        <v>0</v>
      </c>
      <c r="AJ152">
        <f>IF(実施計画様式!AJ152="",0,IFERROR(VLOOKUP(実施計画様式!AJ152,―!$AN$2:$AO$27,2,FALSE),"error"))</f>
        <v>0</v>
      </c>
      <c r="AK152">
        <f>IF(実施計画様式!AK152="",0,IFERROR(VLOOKUP(実施計画様式!AK152,―!$AN$2:$AO$27,2,FALSE),"error"))</f>
        <v>0</v>
      </c>
      <c r="AL152">
        <f>IF(実施計画様式!AL152="",0,1)</f>
        <v>0</v>
      </c>
      <c r="AM152">
        <f>IF(実施計画様式!AM152="",0,IFERROR(VLOOKUP(実施計画様式!AM152,―!$AP$10:$AQ$23,2,FALSE),"error"))</f>
        <v>0</v>
      </c>
      <c r="AN152">
        <f>IF(実施計画様式!AN152="",0,IFERROR(VLOOKUP(実施計画様式!AN152,―!$AP$39:$AQ$44,2,FALSE),"error"))</f>
        <v>0</v>
      </c>
      <c r="AO152">
        <f>IF(実施計画様式!AO152="",0,IFERROR(VLOOKUP(実施計画様式!AO152,参考資料1_対象分野リスト!$B$2:$C$46,2,FALSE),"error"))</f>
        <v>0</v>
      </c>
      <c r="AP152">
        <f>IF(実施計画様式!AP152="",0,IFERROR(VLOOKUP(実施計画様式!AP152,参考資料1_対象分野リスト!$B$2:$C$46,2,FALSE),"error"))</f>
        <v>0</v>
      </c>
      <c r="AQ152">
        <f>IF(実施計画様式!AQ152="",0,IFERROR(VLOOKUP(実施計画様式!AQ152,参考資料1_対象分野リスト!$B$2:$C$46,2,FALSE),"error"))</f>
        <v>0</v>
      </c>
      <c r="AR152">
        <f>IF(実施計画様式!AR152="",0,IFERROR(VLOOKUP(実施計画様式!AR152,参考資料1_対象分野リスト!$B$2:$C$46,2,FALSE),"error"))</f>
        <v>0</v>
      </c>
      <c r="AS152">
        <f>IF(実施計画様式!AS152="",0,IFERROR(VLOOKUP(実施計画様式!AS152,参考資料1_対象分野リスト!$E$5:$F$35,2,FALSE),"error"))</f>
        <v>0</v>
      </c>
      <c r="BB152">
        <f>IF(実施計画様式!BB152="",0,IFERROR(VLOOKUP(実施計画様式!BB152,―!$AK$2:$AL$7,2,FALSE),"error"))</f>
        <v>0</v>
      </c>
      <c r="BC152" t="str">
        <f t="shared" si="13"/>
        <v/>
      </c>
      <c r="BF152">
        <v>99</v>
      </c>
      <c r="BG152" t="str">
        <f t="shared" si="15"/>
        <v/>
      </c>
      <c r="BH152" t="str">
        <f>IF(AG152&gt;0,IF(VLOOKUP($B$62,―!$Y$2:$Z$25,2,FALSE)&lt;分岐管理シート!AG152,"予算化方法","予算化方法_未定なし"),"")</f>
        <v/>
      </c>
      <c r="BI152" t="str">
        <f t="shared" si="16"/>
        <v/>
      </c>
      <c r="BJ152" t="str">
        <f t="shared" si="17"/>
        <v/>
      </c>
      <c r="BK152" t="str">
        <f t="shared" si="18"/>
        <v/>
      </c>
      <c r="BL152" t="str">
        <f>IF(AE152&lt;2,"",―!$AP$28)</f>
        <v/>
      </c>
      <c r="BM152" t="str">
        <f t="shared" si="19"/>
        <v/>
      </c>
      <c r="BN152" t="str">
        <f t="shared" si="20"/>
        <v/>
      </c>
      <c r="BP152">
        <f t="shared" si="14"/>
        <v>0</v>
      </c>
    </row>
    <row r="153" spans="3:68">
      <c r="C153">
        <v>81</v>
      </c>
      <c r="D153" s="22">
        <f>IF(実施計画様式!D153="",0,IFERROR(VLOOKUP(実施計画様式!D153,―!A:B,2,FALSE),"error"))</f>
        <v>0</v>
      </c>
      <c r="E153">
        <f>IF(実施計画様式!E153="",0,IFERROR(VLOOKUP(実施計画様式!E153,―!$C$40:$D$47,2,FALSE),"error"))</f>
        <v>0</v>
      </c>
      <c r="F153">
        <f>IF(実施計画様式!F153="",0,IFERROR(VLOOKUP(実施計画様式!F153,―!$E$2:$F$2,2,FALSE),"error"))</f>
        <v>0</v>
      </c>
      <c r="G153">
        <f>IFERROR(VLOOKUP(実施計画様式!G153,―!$G$2:$H$2,2,FALSE),0)</f>
        <v>0</v>
      </c>
      <c r="H153">
        <f>IF(実施計画様式!H153="",0,1)</f>
        <v>0</v>
      </c>
      <c r="I153">
        <f>IF(実施計画様式!I153="",0,IFERROR(VLOOKUP(実施計画様式!I153,―!$I$2:$J$2,2,FALSE),"error"))</f>
        <v>0</v>
      </c>
      <c r="J153">
        <f>IF(実施計画様式!J153="",0,1)</f>
        <v>0</v>
      </c>
      <c r="K153">
        <f>IF(実施計画様式!K153="",0,IFERROR(VLOOKUP(実施計画様式!K153,―!$K$1:$L$2,2,FALSE),"error"))</f>
        <v>0</v>
      </c>
      <c r="L153">
        <f>IF(実施計画様式!L153="",0,IFERROR(VLOOKUP(実施計画様式!L153,―!$M$2:$N$2,2,FALSE),"error"))</f>
        <v>0</v>
      </c>
      <c r="M153">
        <f>IFERROR(VLOOKUP(実施計画様式!M153,―!$O$1:$P$12,2,FALSE),0)</f>
        <v>0</v>
      </c>
      <c r="N153">
        <f>IF(実施計画様式!N153="",0,IFERROR(VLOOKUP(実施計画様式!N153,―!$O$1:$P$12,2,FALSE),"error"))</f>
        <v>0</v>
      </c>
      <c r="O153">
        <f>IF(実施計画様式!O153="",0,IFERROR(VLOOKUP(実施計画様式!O153,―!$O$1:$P$12,2,FALSE),"error"))</f>
        <v>0</v>
      </c>
      <c r="P153">
        <f>IF(実施計画様式!P153="",0,IFERROR(VLOOKUP(実施計画様式!P153,―!$O$1:$P$12,2,FALSE),"error"))</f>
        <v>0</v>
      </c>
      <c r="Q153">
        <f>IF(実施計画様式!Q153="",0,1)</f>
        <v>0</v>
      </c>
      <c r="R153" t="s">
        <v>7629</v>
      </c>
      <c r="S153" t="s">
        <v>7629</v>
      </c>
      <c r="T153">
        <f>IF(実施計画様式!T153="",0,1)</f>
        <v>0</v>
      </c>
      <c r="U153">
        <f>IF(実施計画様式!U153="",0,1)</f>
        <v>0</v>
      </c>
      <c r="V153">
        <f>IF(実施計画様式!V153="",0,1)</f>
        <v>0</v>
      </c>
      <c r="W153">
        <f>IF(実施計画様式!W153="",0,1)</f>
        <v>0</v>
      </c>
      <c r="X153">
        <f>IF(実施計画様式!X153="",0,1)</f>
        <v>0</v>
      </c>
      <c r="Y153">
        <f>IF(実施計画様式!Y153="",0,1)</f>
        <v>0</v>
      </c>
      <c r="Z153">
        <f>IF(実施計画様式!Z153="",0,1)</f>
        <v>0</v>
      </c>
      <c r="AA153">
        <f>IF(実施計画様式!AA153="",0,1)</f>
        <v>0</v>
      </c>
      <c r="AB153">
        <f>IF(実施計画様式!AB153="",0,IFERROR(VLOOKUP(実施計画様式!AB153,―!$Q$2:$R$3,2,FALSE),"error"))</f>
        <v>0</v>
      </c>
      <c r="AC153">
        <f>IF(実施計画様式!AC153="",0,IFERROR(VLOOKUP(実施計画様式!AC153,―!$S$2:$T$3,2,FALSE),"error"))</f>
        <v>0</v>
      </c>
      <c r="AD153">
        <f>IF(実施計画様式!AD153="",0,IFERROR(VLOOKUP(実施計画様式!AD153,―!$U$2:$V$3,2,FALSE),"error"))</f>
        <v>0</v>
      </c>
      <c r="AE153">
        <f>IF(実施計画様式!AE153="",0,IFERROR(VLOOKUP(実施計画様式!AE153,―!$W$2:$X$3,2,FALSE),"error"))</f>
        <v>0</v>
      </c>
      <c r="AF153">
        <f>IF(実施計画様式!AF153="",0,IFERROR(VLOOKUP(実施計画様式!AF153,―!$AP$29:$AQ$29,2,FALSE),"error"))</f>
        <v>0</v>
      </c>
      <c r="AG153">
        <f>IF(実施計画様式!AG153="",0,IFERROR(VLOOKUP(実施計画様式!AG153,―!$Y$2:$Z$25,2,FALSE),"error"))</f>
        <v>0</v>
      </c>
      <c r="AH153">
        <f>IF(実施計画様式!AH153="",0,IFERROR(VLOOKUP(実施計画様式!AH153,―!$AA$2:$AB$4,2,FALSE),"error"))</f>
        <v>0</v>
      </c>
      <c r="AI153">
        <f>IF(実施計画様式!AI153="",0,IFERROR(VLOOKUP(実施計画様式!AI153,―!$AN$2:$AO$27,2,FALSE),"error"))</f>
        <v>0</v>
      </c>
      <c r="AJ153">
        <f>IF(実施計画様式!AJ153="",0,IFERROR(VLOOKUP(実施計画様式!AJ153,―!$AN$2:$AO$27,2,FALSE),"error"))</f>
        <v>0</v>
      </c>
      <c r="AK153">
        <f>IF(実施計画様式!AK153="",0,IFERROR(VLOOKUP(実施計画様式!AK153,―!$AN$2:$AO$27,2,FALSE),"error"))</f>
        <v>0</v>
      </c>
      <c r="AL153">
        <f>IF(実施計画様式!AL153="",0,1)</f>
        <v>0</v>
      </c>
      <c r="AM153">
        <f>IF(実施計画様式!AM153="",0,IFERROR(VLOOKUP(実施計画様式!AM153,―!$AP$10:$AQ$23,2,FALSE),"error"))</f>
        <v>0</v>
      </c>
      <c r="AN153">
        <f>IF(実施計画様式!AN153="",0,IFERROR(VLOOKUP(実施計画様式!AN153,―!$AP$39:$AQ$44,2,FALSE),"error"))</f>
        <v>0</v>
      </c>
      <c r="AO153">
        <f>IF(実施計画様式!AO153="",0,IFERROR(VLOOKUP(実施計画様式!AO153,参考資料1_対象分野リスト!$B$2:$C$46,2,FALSE),"error"))</f>
        <v>0</v>
      </c>
      <c r="AP153">
        <f>IF(実施計画様式!AP153="",0,IFERROR(VLOOKUP(実施計画様式!AP153,参考資料1_対象分野リスト!$B$2:$C$46,2,FALSE),"error"))</f>
        <v>0</v>
      </c>
      <c r="AQ153">
        <f>IF(実施計画様式!AQ153="",0,IFERROR(VLOOKUP(実施計画様式!AQ153,参考資料1_対象分野リスト!$B$2:$C$46,2,FALSE),"error"))</f>
        <v>0</v>
      </c>
      <c r="AR153">
        <f>IF(実施計画様式!AR153="",0,IFERROR(VLOOKUP(実施計画様式!AR153,参考資料1_対象分野リスト!$B$2:$C$46,2,FALSE),"error"))</f>
        <v>0</v>
      </c>
      <c r="AS153">
        <f>IF(実施計画様式!AS153="",0,IFERROR(VLOOKUP(実施計画様式!AS153,参考資料1_対象分野リスト!$E$5:$F$35,2,FALSE),"error"))</f>
        <v>0</v>
      </c>
      <c r="BB153">
        <f>IF(実施計画様式!BB153="",0,IFERROR(VLOOKUP(実施計画様式!BB153,―!$AK$2:$AL$7,2,FALSE),"error"))</f>
        <v>0</v>
      </c>
      <c r="BC153" t="str">
        <f t="shared" si="13"/>
        <v/>
      </c>
      <c r="BF153">
        <v>99</v>
      </c>
      <c r="BG153" t="str">
        <f t="shared" si="15"/>
        <v/>
      </c>
      <c r="BH153" t="str">
        <f>IF(AG153&gt;0,IF(VLOOKUP($B$62,―!$Y$2:$Z$25,2,FALSE)&lt;分岐管理シート!AG153,"予算化方法","予算化方法_未定なし"),"")</f>
        <v/>
      </c>
      <c r="BI153" t="str">
        <f t="shared" si="16"/>
        <v/>
      </c>
      <c r="BJ153" t="str">
        <f t="shared" si="17"/>
        <v/>
      </c>
      <c r="BK153" t="str">
        <f t="shared" si="18"/>
        <v/>
      </c>
      <c r="BL153" t="str">
        <f>IF(AE153&lt;2,"",―!$AP$28)</f>
        <v/>
      </c>
      <c r="BM153" t="str">
        <f t="shared" si="19"/>
        <v/>
      </c>
      <c r="BN153" t="str">
        <f t="shared" si="20"/>
        <v/>
      </c>
      <c r="BP153">
        <f t="shared" si="14"/>
        <v>0</v>
      </c>
    </row>
    <row r="154" spans="3:68">
      <c r="C154">
        <v>82</v>
      </c>
      <c r="D154" s="22">
        <f>IF(実施計画様式!D154="",0,IFERROR(VLOOKUP(実施計画様式!D154,―!A:B,2,FALSE),"error"))</f>
        <v>0</v>
      </c>
      <c r="E154">
        <f>IF(実施計画様式!E154="",0,IFERROR(VLOOKUP(実施計画様式!E154,―!$C$40:$D$47,2,FALSE),"error"))</f>
        <v>0</v>
      </c>
      <c r="F154">
        <f>IF(実施計画様式!F154="",0,IFERROR(VLOOKUP(実施計画様式!F154,―!$E$2:$F$2,2,FALSE),"error"))</f>
        <v>0</v>
      </c>
      <c r="G154">
        <f>IFERROR(VLOOKUP(実施計画様式!G154,―!$G$2:$H$2,2,FALSE),0)</f>
        <v>0</v>
      </c>
      <c r="H154">
        <f>IF(実施計画様式!H154="",0,1)</f>
        <v>0</v>
      </c>
      <c r="I154">
        <f>IF(実施計画様式!I154="",0,IFERROR(VLOOKUP(実施計画様式!I154,―!$I$2:$J$2,2,FALSE),"error"))</f>
        <v>0</v>
      </c>
      <c r="J154">
        <f>IF(実施計画様式!J154="",0,1)</f>
        <v>0</v>
      </c>
      <c r="K154">
        <f>IF(実施計画様式!K154="",0,IFERROR(VLOOKUP(実施計画様式!K154,―!$K$1:$L$2,2,FALSE),"error"))</f>
        <v>0</v>
      </c>
      <c r="L154">
        <f>IF(実施計画様式!L154="",0,IFERROR(VLOOKUP(実施計画様式!L154,―!$M$2:$N$2,2,FALSE),"error"))</f>
        <v>0</v>
      </c>
      <c r="M154">
        <f>IFERROR(VLOOKUP(実施計画様式!M154,―!$O$1:$P$12,2,FALSE),0)</f>
        <v>0</v>
      </c>
      <c r="N154">
        <f>IF(実施計画様式!N154="",0,IFERROR(VLOOKUP(実施計画様式!N154,―!$O$1:$P$12,2,FALSE),"error"))</f>
        <v>0</v>
      </c>
      <c r="O154">
        <f>IF(実施計画様式!O154="",0,IFERROR(VLOOKUP(実施計画様式!O154,―!$O$1:$P$12,2,FALSE),"error"))</f>
        <v>0</v>
      </c>
      <c r="P154">
        <f>IF(実施計画様式!P154="",0,IFERROR(VLOOKUP(実施計画様式!P154,―!$O$1:$P$12,2,FALSE),"error"))</f>
        <v>0</v>
      </c>
      <c r="Q154">
        <f>IF(実施計画様式!Q154="",0,1)</f>
        <v>0</v>
      </c>
      <c r="R154" t="s">
        <v>7629</v>
      </c>
      <c r="S154" t="s">
        <v>7629</v>
      </c>
      <c r="T154">
        <f>IF(実施計画様式!T154="",0,1)</f>
        <v>0</v>
      </c>
      <c r="U154">
        <f>IF(実施計画様式!U154="",0,1)</f>
        <v>0</v>
      </c>
      <c r="V154">
        <f>IF(実施計画様式!V154="",0,1)</f>
        <v>0</v>
      </c>
      <c r="W154">
        <f>IF(実施計画様式!W154="",0,1)</f>
        <v>0</v>
      </c>
      <c r="X154">
        <f>IF(実施計画様式!X154="",0,1)</f>
        <v>0</v>
      </c>
      <c r="Y154">
        <f>IF(実施計画様式!Y154="",0,1)</f>
        <v>0</v>
      </c>
      <c r="Z154">
        <f>IF(実施計画様式!Z154="",0,1)</f>
        <v>0</v>
      </c>
      <c r="AA154">
        <f>IF(実施計画様式!AA154="",0,1)</f>
        <v>0</v>
      </c>
      <c r="AB154">
        <f>IF(実施計画様式!AB154="",0,IFERROR(VLOOKUP(実施計画様式!AB154,―!$Q$2:$R$3,2,FALSE),"error"))</f>
        <v>0</v>
      </c>
      <c r="AC154">
        <f>IF(実施計画様式!AC154="",0,IFERROR(VLOOKUP(実施計画様式!AC154,―!$S$2:$T$3,2,FALSE),"error"))</f>
        <v>0</v>
      </c>
      <c r="AD154">
        <f>IF(実施計画様式!AD154="",0,IFERROR(VLOOKUP(実施計画様式!AD154,―!$U$2:$V$3,2,FALSE),"error"))</f>
        <v>0</v>
      </c>
      <c r="AE154">
        <f>IF(実施計画様式!AE154="",0,IFERROR(VLOOKUP(実施計画様式!AE154,―!$W$2:$X$3,2,FALSE),"error"))</f>
        <v>0</v>
      </c>
      <c r="AF154">
        <f>IF(実施計画様式!AF154="",0,IFERROR(VLOOKUP(実施計画様式!AF154,―!$AP$29:$AQ$29,2,FALSE),"error"))</f>
        <v>0</v>
      </c>
      <c r="AG154">
        <f>IF(実施計画様式!AG154="",0,IFERROR(VLOOKUP(実施計画様式!AG154,―!$Y$2:$Z$25,2,FALSE),"error"))</f>
        <v>0</v>
      </c>
      <c r="AH154">
        <f>IF(実施計画様式!AH154="",0,IFERROR(VLOOKUP(実施計画様式!AH154,―!$AA$2:$AB$4,2,FALSE),"error"))</f>
        <v>0</v>
      </c>
      <c r="AI154">
        <f>IF(実施計画様式!AI154="",0,IFERROR(VLOOKUP(実施計画様式!AI154,―!$AN$2:$AO$27,2,FALSE),"error"))</f>
        <v>0</v>
      </c>
      <c r="AJ154">
        <f>IF(実施計画様式!AJ154="",0,IFERROR(VLOOKUP(実施計画様式!AJ154,―!$AN$2:$AO$27,2,FALSE),"error"))</f>
        <v>0</v>
      </c>
      <c r="AK154">
        <f>IF(実施計画様式!AK154="",0,IFERROR(VLOOKUP(実施計画様式!AK154,―!$AN$2:$AO$27,2,FALSE),"error"))</f>
        <v>0</v>
      </c>
      <c r="AL154">
        <f>IF(実施計画様式!AL154="",0,1)</f>
        <v>0</v>
      </c>
      <c r="AM154">
        <f>IF(実施計画様式!AM154="",0,IFERROR(VLOOKUP(実施計画様式!AM154,―!$AP$10:$AQ$23,2,FALSE),"error"))</f>
        <v>0</v>
      </c>
      <c r="AN154">
        <f>IF(実施計画様式!AN154="",0,IFERROR(VLOOKUP(実施計画様式!AN154,―!$AP$39:$AQ$44,2,FALSE),"error"))</f>
        <v>0</v>
      </c>
      <c r="AO154">
        <f>IF(実施計画様式!AO154="",0,IFERROR(VLOOKUP(実施計画様式!AO154,参考資料1_対象分野リスト!$B$2:$C$46,2,FALSE),"error"))</f>
        <v>0</v>
      </c>
      <c r="AP154">
        <f>IF(実施計画様式!AP154="",0,IFERROR(VLOOKUP(実施計画様式!AP154,参考資料1_対象分野リスト!$B$2:$C$46,2,FALSE),"error"))</f>
        <v>0</v>
      </c>
      <c r="AQ154">
        <f>IF(実施計画様式!AQ154="",0,IFERROR(VLOOKUP(実施計画様式!AQ154,参考資料1_対象分野リスト!$B$2:$C$46,2,FALSE),"error"))</f>
        <v>0</v>
      </c>
      <c r="AR154">
        <f>IF(実施計画様式!AR154="",0,IFERROR(VLOOKUP(実施計画様式!AR154,参考資料1_対象分野リスト!$B$2:$C$46,2,FALSE),"error"))</f>
        <v>0</v>
      </c>
      <c r="AS154">
        <f>IF(実施計画様式!AS154="",0,IFERROR(VLOOKUP(実施計画様式!AS154,参考資料1_対象分野リスト!$E$5:$F$35,2,FALSE),"error"))</f>
        <v>0</v>
      </c>
      <c r="BB154">
        <f>IF(実施計画様式!BB154="",0,IFERROR(VLOOKUP(実施計画様式!BB154,―!$AK$2:$AL$7,2,FALSE),"error"))</f>
        <v>0</v>
      </c>
      <c r="BC154" t="str">
        <f t="shared" si="13"/>
        <v/>
      </c>
      <c r="BF154">
        <v>99</v>
      </c>
      <c r="BG154" t="str">
        <f t="shared" si="15"/>
        <v/>
      </c>
      <c r="BH154" t="str">
        <f>IF(AG154&gt;0,IF(VLOOKUP($B$62,―!$Y$2:$Z$25,2,FALSE)&lt;分岐管理シート!AG154,"予算化方法","予算化方法_未定なし"),"")</f>
        <v/>
      </c>
      <c r="BI154" t="str">
        <f t="shared" si="16"/>
        <v/>
      </c>
      <c r="BJ154" t="str">
        <f t="shared" si="17"/>
        <v/>
      </c>
      <c r="BK154" t="str">
        <f t="shared" si="18"/>
        <v/>
      </c>
      <c r="BL154" t="str">
        <f>IF(AE154&lt;2,"",―!$AP$28)</f>
        <v/>
      </c>
      <c r="BM154" t="str">
        <f t="shared" si="19"/>
        <v/>
      </c>
      <c r="BN154" t="str">
        <f t="shared" si="20"/>
        <v/>
      </c>
      <c r="BP154">
        <f t="shared" si="14"/>
        <v>0</v>
      </c>
    </row>
    <row r="155" spans="3:68">
      <c r="C155">
        <v>83</v>
      </c>
      <c r="D155" s="22">
        <f>IF(実施計画様式!D155="",0,IFERROR(VLOOKUP(実施計画様式!D155,―!A:B,2,FALSE),"error"))</f>
        <v>0</v>
      </c>
      <c r="E155">
        <f>IF(実施計画様式!E155="",0,IFERROR(VLOOKUP(実施計画様式!E155,―!$C$40:$D$47,2,FALSE),"error"))</f>
        <v>0</v>
      </c>
      <c r="F155">
        <f>IF(実施計画様式!F155="",0,IFERROR(VLOOKUP(実施計画様式!F155,―!$E$2:$F$2,2,FALSE),"error"))</f>
        <v>0</v>
      </c>
      <c r="G155">
        <f>IFERROR(VLOOKUP(実施計画様式!G155,―!$G$2:$H$2,2,FALSE),0)</f>
        <v>0</v>
      </c>
      <c r="H155">
        <f>IF(実施計画様式!H155="",0,1)</f>
        <v>0</v>
      </c>
      <c r="I155">
        <f>IF(実施計画様式!I155="",0,IFERROR(VLOOKUP(実施計画様式!I155,―!$I$2:$J$2,2,FALSE),"error"))</f>
        <v>0</v>
      </c>
      <c r="J155">
        <f>IF(実施計画様式!J155="",0,1)</f>
        <v>0</v>
      </c>
      <c r="K155">
        <f>IF(実施計画様式!K155="",0,IFERROR(VLOOKUP(実施計画様式!K155,―!$K$1:$L$2,2,FALSE),"error"))</f>
        <v>0</v>
      </c>
      <c r="L155">
        <f>IF(実施計画様式!L155="",0,IFERROR(VLOOKUP(実施計画様式!L155,―!$M$2:$N$2,2,FALSE),"error"))</f>
        <v>0</v>
      </c>
      <c r="M155">
        <f>IFERROR(VLOOKUP(実施計画様式!M155,―!$O$1:$P$12,2,FALSE),0)</f>
        <v>0</v>
      </c>
      <c r="N155">
        <f>IF(実施計画様式!N155="",0,IFERROR(VLOOKUP(実施計画様式!N155,―!$O$1:$P$12,2,FALSE),"error"))</f>
        <v>0</v>
      </c>
      <c r="O155">
        <f>IF(実施計画様式!O155="",0,IFERROR(VLOOKUP(実施計画様式!O155,―!$O$1:$P$12,2,FALSE),"error"))</f>
        <v>0</v>
      </c>
      <c r="P155">
        <f>IF(実施計画様式!P155="",0,IFERROR(VLOOKUP(実施計画様式!P155,―!$O$1:$P$12,2,FALSE),"error"))</f>
        <v>0</v>
      </c>
      <c r="Q155">
        <f>IF(実施計画様式!Q155="",0,1)</f>
        <v>0</v>
      </c>
      <c r="R155" t="s">
        <v>7629</v>
      </c>
      <c r="S155" t="s">
        <v>7629</v>
      </c>
      <c r="T155">
        <f>IF(実施計画様式!T155="",0,1)</f>
        <v>0</v>
      </c>
      <c r="U155">
        <f>IF(実施計画様式!U155="",0,1)</f>
        <v>0</v>
      </c>
      <c r="V155">
        <f>IF(実施計画様式!V155="",0,1)</f>
        <v>0</v>
      </c>
      <c r="W155">
        <f>IF(実施計画様式!W155="",0,1)</f>
        <v>0</v>
      </c>
      <c r="X155">
        <f>IF(実施計画様式!X155="",0,1)</f>
        <v>0</v>
      </c>
      <c r="Y155">
        <f>IF(実施計画様式!Y155="",0,1)</f>
        <v>0</v>
      </c>
      <c r="Z155">
        <f>IF(実施計画様式!Z155="",0,1)</f>
        <v>0</v>
      </c>
      <c r="AA155">
        <f>IF(実施計画様式!AA155="",0,1)</f>
        <v>0</v>
      </c>
      <c r="AB155">
        <f>IF(実施計画様式!AB155="",0,IFERROR(VLOOKUP(実施計画様式!AB155,―!$Q$2:$R$3,2,FALSE),"error"))</f>
        <v>0</v>
      </c>
      <c r="AC155">
        <f>IF(実施計画様式!AC155="",0,IFERROR(VLOOKUP(実施計画様式!AC155,―!$S$2:$T$3,2,FALSE),"error"))</f>
        <v>0</v>
      </c>
      <c r="AD155">
        <f>IF(実施計画様式!AD155="",0,IFERROR(VLOOKUP(実施計画様式!AD155,―!$U$2:$V$3,2,FALSE),"error"))</f>
        <v>0</v>
      </c>
      <c r="AE155">
        <f>IF(実施計画様式!AE155="",0,IFERROR(VLOOKUP(実施計画様式!AE155,―!$W$2:$X$3,2,FALSE),"error"))</f>
        <v>0</v>
      </c>
      <c r="AF155">
        <f>IF(実施計画様式!AF155="",0,IFERROR(VLOOKUP(実施計画様式!AF155,―!$AP$29:$AQ$29,2,FALSE),"error"))</f>
        <v>0</v>
      </c>
      <c r="AG155">
        <f>IF(実施計画様式!AG155="",0,IFERROR(VLOOKUP(実施計画様式!AG155,―!$Y$2:$Z$25,2,FALSE),"error"))</f>
        <v>0</v>
      </c>
      <c r="AH155">
        <f>IF(実施計画様式!AH155="",0,IFERROR(VLOOKUP(実施計画様式!AH155,―!$AA$2:$AB$4,2,FALSE),"error"))</f>
        <v>0</v>
      </c>
      <c r="AI155">
        <f>IF(実施計画様式!AI155="",0,IFERROR(VLOOKUP(実施計画様式!AI155,―!$AN$2:$AO$27,2,FALSE),"error"))</f>
        <v>0</v>
      </c>
      <c r="AJ155">
        <f>IF(実施計画様式!AJ155="",0,IFERROR(VLOOKUP(実施計画様式!AJ155,―!$AN$2:$AO$27,2,FALSE),"error"))</f>
        <v>0</v>
      </c>
      <c r="AK155">
        <f>IF(実施計画様式!AK155="",0,IFERROR(VLOOKUP(実施計画様式!AK155,―!$AN$2:$AO$27,2,FALSE),"error"))</f>
        <v>0</v>
      </c>
      <c r="AL155">
        <f>IF(実施計画様式!AL155="",0,1)</f>
        <v>0</v>
      </c>
      <c r="AM155">
        <f>IF(実施計画様式!AM155="",0,IFERROR(VLOOKUP(実施計画様式!AM155,―!$AP$10:$AQ$23,2,FALSE),"error"))</f>
        <v>0</v>
      </c>
      <c r="AN155">
        <f>IF(実施計画様式!AN155="",0,IFERROR(VLOOKUP(実施計画様式!AN155,―!$AP$39:$AQ$44,2,FALSE),"error"))</f>
        <v>0</v>
      </c>
      <c r="AO155">
        <f>IF(実施計画様式!AO155="",0,IFERROR(VLOOKUP(実施計画様式!AO155,参考資料1_対象分野リスト!$B$2:$C$46,2,FALSE),"error"))</f>
        <v>0</v>
      </c>
      <c r="AP155">
        <f>IF(実施計画様式!AP155="",0,IFERROR(VLOOKUP(実施計画様式!AP155,参考資料1_対象分野リスト!$B$2:$C$46,2,FALSE),"error"))</f>
        <v>0</v>
      </c>
      <c r="AQ155">
        <f>IF(実施計画様式!AQ155="",0,IFERROR(VLOOKUP(実施計画様式!AQ155,参考資料1_対象分野リスト!$B$2:$C$46,2,FALSE),"error"))</f>
        <v>0</v>
      </c>
      <c r="AR155">
        <f>IF(実施計画様式!AR155="",0,IFERROR(VLOOKUP(実施計画様式!AR155,参考資料1_対象分野リスト!$B$2:$C$46,2,FALSE),"error"))</f>
        <v>0</v>
      </c>
      <c r="AS155">
        <f>IF(実施計画様式!AS155="",0,IFERROR(VLOOKUP(実施計画様式!AS155,参考資料1_対象分野リスト!$E$5:$F$35,2,FALSE),"error"))</f>
        <v>0</v>
      </c>
      <c r="BB155">
        <f>IF(実施計画様式!BB155="",0,IFERROR(VLOOKUP(実施計画様式!BB155,―!$AK$2:$AL$7,2,FALSE),"error"))</f>
        <v>0</v>
      </c>
      <c r="BC155" t="str">
        <f t="shared" si="13"/>
        <v/>
      </c>
      <c r="BF155">
        <v>99</v>
      </c>
      <c r="BG155" t="str">
        <f t="shared" si="15"/>
        <v/>
      </c>
      <c r="BH155" t="str">
        <f>IF(AG155&gt;0,IF(VLOOKUP($B$62,―!$Y$2:$Z$25,2,FALSE)&lt;分岐管理シート!AG155,"予算化方法","予算化方法_未定なし"),"")</f>
        <v/>
      </c>
      <c r="BI155" t="str">
        <f t="shared" si="16"/>
        <v/>
      </c>
      <c r="BJ155" t="str">
        <f t="shared" si="17"/>
        <v/>
      </c>
      <c r="BK155" t="str">
        <f t="shared" si="18"/>
        <v/>
      </c>
      <c r="BL155" t="str">
        <f>IF(AE155&lt;2,"",―!$AP$28)</f>
        <v/>
      </c>
      <c r="BM155" t="str">
        <f t="shared" si="19"/>
        <v/>
      </c>
      <c r="BN155" t="str">
        <f t="shared" si="20"/>
        <v/>
      </c>
      <c r="BP155">
        <f t="shared" si="14"/>
        <v>0</v>
      </c>
    </row>
    <row r="156" spans="3:68">
      <c r="C156">
        <v>84</v>
      </c>
      <c r="D156" s="22">
        <f>IF(実施計画様式!D156="",0,IFERROR(VLOOKUP(実施計画様式!D156,―!A:B,2,FALSE),"error"))</f>
        <v>0</v>
      </c>
      <c r="E156">
        <f>IF(実施計画様式!E156="",0,IFERROR(VLOOKUP(実施計画様式!E156,―!$C$40:$D$47,2,FALSE),"error"))</f>
        <v>0</v>
      </c>
      <c r="F156">
        <f>IF(実施計画様式!F156="",0,IFERROR(VLOOKUP(実施計画様式!F156,―!$E$2:$F$2,2,FALSE),"error"))</f>
        <v>0</v>
      </c>
      <c r="G156">
        <f>IFERROR(VLOOKUP(実施計画様式!G156,―!$G$2:$H$2,2,FALSE),0)</f>
        <v>0</v>
      </c>
      <c r="H156">
        <f>IF(実施計画様式!H156="",0,1)</f>
        <v>0</v>
      </c>
      <c r="I156">
        <f>IF(実施計画様式!I156="",0,IFERROR(VLOOKUP(実施計画様式!I156,―!$I$2:$J$2,2,FALSE),"error"))</f>
        <v>0</v>
      </c>
      <c r="J156">
        <f>IF(実施計画様式!J156="",0,1)</f>
        <v>0</v>
      </c>
      <c r="K156">
        <f>IF(実施計画様式!K156="",0,IFERROR(VLOOKUP(実施計画様式!K156,―!$K$1:$L$2,2,FALSE),"error"))</f>
        <v>0</v>
      </c>
      <c r="L156">
        <f>IF(実施計画様式!L156="",0,IFERROR(VLOOKUP(実施計画様式!L156,―!$M$2:$N$2,2,FALSE),"error"))</f>
        <v>0</v>
      </c>
      <c r="M156">
        <f>IFERROR(VLOOKUP(実施計画様式!M156,―!$O$1:$P$12,2,FALSE),0)</f>
        <v>0</v>
      </c>
      <c r="N156">
        <f>IF(実施計画様式!N156="",0,IFERROR(VLOOKUP(実施計画様式!N156,―!$O$1:$P$12,2,FALSE),"error"))</f>
        <v>0</v>
      </c>
      <c r="O156">
        <f>IF(実施計画様式!O156="",0,IFERROR(VLOOKUP(実施計画様式!O156,―!$O$1:$P$12,2,FALSE),"error"))</f>
        <v>0</v>
      </c>
      <c r="P156">
        <f>IF(実施計画様式!P156="",0,IFERROR(VLOOKUP(実施計画様式!P156,―!$O$1:$P$12,2,FALSE),"error"))</f>
        <v>0</v>
      </c>
      <c r="Q156">
        <f>IF(実施計画様式!Q156="",0,1)</f>
        <v>0</v>
      </c>
      <c r="R156" t="s">
        <v>7629</v>
      </c>
      <c r="S156" t="s">
        <v>7629</v>
      </c>
      <c r="T156">
        <f>IF(実施計画様式!T156="",0,1)</f>
        <v>0</v>
      </c>
      <c r="U156">
        <f>IF(実施計画様式!U156="",0,1)</f>
        <v>0</v>
      </c>
      <c r="V156">
        <f>IF(実施計画様式!V156="",0,1)</f>
        <v>0</v>
      </c>
      <c r="W156">
        <f>IF(実施計画様式!W156="",0,1)</f>
        <v>0</v>
      </c>
      <c r="X156">
        <f>IF(実施計画様式!X156="",0,1)</f>
        <v>0</v>
      </c>
      <c r="Y156">
        <f>IF(実施計画様式!Y156="",0,1)</f>
        <v>0</v>
      </c>
      <c r="Z156">
        <f>IF(実施計画様式!Z156="",0,1)</f>
        <v>0</v>
      </c>
      <c r="AA156">
        <f>IF(実施計画様式!AA156="",0,1)</f>
        <v>0</v>
      </c>
      <c r="AB156">
        <f>IF(実施計画様式!AB156="",0,IFERROR(VLOOKUP(実施計画様式!AB156,―!$Q$2:$R$3,2,FALSE),"error"))</f>
        <v>0</v>
      </c>
      <c r="AC156">
        <f>IF(実施計画様式!AC156="",0,IFERROR(VLOOKUP(実施計画様式!AC156,―!$S$2:$T$3,2,FALSE),"error"))</f>
        <v>0</v>
      </c>
      <c r="AD156">
        <f>IF(実施計画様式!AD156="",0,IFERROR(VLOOKUP(実施計画様式!AD156,―!$U$2:$V$3,2,FALSE),"error"))</f>
        <v>0</v>
      </c>
      <c r="AE156">
        <f>IF(実施計画様式!AE156="",0,IFERROR(VLOOKUP(実施計画様式!AE156,―!$W$2:$X$3,2,FALSE),"error"))</f>
        <v>0</v>
      </c>
      <c r="AF156">
        <f>IF(実施計画様式!AF156="",0,IFERROR(VLOOKUP(実施計画様式!AF156,―!$AP$29:$AQ$29,2,FALSE),"error"))</f>
        <v>0</v>
      </c>
      <c r="AG156">
        <f>IF(実施計画様式!AG156="",0,IFERROR(VLOOKUP(実施計画様式!AG156,―!$Y$2:$Z$25,2,FALSE),"error"))</f>
        <v>0</v>
      </c>
      <c r="AH156">
        <f>IF(実施計画様式!AH156="",0,IFERROR(VLOOKUP(実施計画様式!AH156,―!$AA$2:$AB$4,2,FALSE),"error"))</f>
        <v>0</v>
      </c>
      <c r="AI156">
        <f>IF(実施計画様式!AI156="",0,IFERROR(VLOOKUP(実施計画様式!AI156,―!$AN$2:$AO$27,2,FALSE),"error"))</f>
        <v>0</v>
      </c>
      <c r="AJ156">
        <f>IF(実施計画様式!AJ156="",0,IFERROR(VLOOKUP(実施計画様式!AJ156,―!$AN$2:$AO$27,2,FALSE),"error"))</f>
        <v>0</v>
      </c>
      <c r="AK156">
        <f>IF(実施計画様式!AK156="",0,IFERROR(VLOOKUP(実施計画様式!AK156,―!$AN$2:$AO$27,2,FALSE),"error"))</f>
        <v>0</v>
      </c>
      <c r="AL156">
        <f>IF(実施計画様式!AL156="",0,1)</f>
        <v>0</v>
      </c>
      <c r="AM156">
        <f>IF(実施計画様式!AM156="",0,IFERROR(VLOOKUP(実施計画様式!AM156,―!$AP$10:$AQ$23,2,FALSE),"error"))</f>
        <v>0</v>
      </c>
      <c r="AN156">
        <f>IF(実施計画様式!AN156="",0,IFERROR(VLOOKUP(実施計画様式!AN156,―!$AP$39:$AQ$44,2,FALSE),"error"))</f>
        <v>0</v>
      </c>
      <c r="AO156">
        <f>IF(実施計画様式!AO156="",0,IFERROR(VLOOKUP(実施計画様式!AO156,参考資料1_対象分野リスト!$B$2:$C$46,2,FALSE),"error"))</f>
        <v>0</v>
      </c>
      <c r="AP156">
        <f>IF(実施計画様式!AP156="",0,IFERROR(VLOOKUP(実施計画様式!AP156,参考資料1_対象分野リスト!$B$2:$C$46,2,FALSE),"error"))</f>
        <v>0</v>
      </c>
      <c r="AQ156">
        <f>IF(実施計画様式!AQ156="",0,IFERROR(VLOOKUP(実施計画様式!AQ156,参考資料1_対象分野リスト!$B$2:$C$46,2,FALSE),"error"))</f>
        <v>0</v>
      </c>
      <c r="AR156">
        <f>IF(実施計画様式!AR156="",0,IFERROR(VLOOKUP(実施計画様式!AR156,参考資料1_対象分野リスト!$B$2:$C$46,2,FALSE),"error"))</f>
        <v>0</v>
      </c>
      <c r="AS156">
        <f>IF(実施計画様式!AS156="",0,IFERROR(VLOOKUP(実施計画様式!AS156,参考資料1_対象分野リスト!$E$5:$F$35,2,FALSE),"error"))</f>
        <v>0</v>
      </c>
      <c r="BB156">
        <f>IF(実施計画様式!BB156="",0,IFERROR(VLOOKUP(実施計画様式!BB156,―!$AK$2:$AL$7,2,FALSE),"error"))</f>
        <v>0</v>
      </c>
      <c r="BC156" t="str">
        <f t="shared" si="13"/>
        <v/>
      </c>
      <c r="BF156">
        <v>99</v>
      </c>
      <c r="BG156" t="str">
        <f t="shared" si="15"/>
        <v/>
      </c>
      <c r="BH156" t="str">
        <f>IF(AG156&gt;0,IF(VLOOKUP($B$62,―!$Y$2:$Z$25,2,FALSE)&lt;分岐管理シート!AG156,"予算化方法","予算化方法_未定なし"),"")</f>
        <v/>
      </c>
      <c r="BI156" t="str">
        <f t="shared" si="16"/>
        <v/>
      </c>
      <c r="BJ156" t="str">
        <f t="shared" si="17"/>
        <v/>
      </c>
      <c r="BK156" t="str">
        <f t="shared" si="18"/>
        <v/>
      </c>
      <c r="BL156" t="str">
        <f>IF(AE156&lt;2,"",―!$AP$28)</f>
        <v/>
      </c>
      <c r="BM156" t="str">
        <f t="shared" si="19"/>
        <v/>
      </c>
      <c r="BN156" t="str">
        <f t="shared" si="20"/>
        <v/>
      </c>
      <c r="BP156">
        <f t="shared" si="14"/>
        <v>0</v>
      </c>
    </row>
    <row r="157" spans="3:68">
      <c r="C157">
        <v>85</v>
      </c>
      <c r="D157" s="22">
        <f>IF(実施計画様式!D157="",0,IFERROR(VLOOKUP(実施計画様式!D157,―!A:B,2,FALSE),"error"))</f>
        <v>0</v>
      </c>
      <c r="E157">
        <f>IF(実施計画様式!E157="",0,IFERROR(VLOOKUP(実施計画様式!E157,―!$C$40:$D$47,2,FALSE),"error"))</f>
        <v>0</v>
      </c>
      <c r="F157">
        <f>IF(実施計画様式!F157="",0,IFERROR(VLOOKUP(実施計画様式!F157,―!$E$2:$F$2,2,FALSE),"error"))</f>
        <v>0</v>
      </c>
      <c r="G157">
        <f>IFERROR(VLOOKUP(実施計画様式!G157,―!$G$2:$H$2,2,FALSE),0)</f>
        <v>0</v>
      </c>
      <c r="H157">
        <f>IF(実施計画様式!H157="",0,1)</f>
        <v>0</v>
      </c>
      <c r="I157">
        <f>IF(実施計画様式!I157="",0,IFERROR(VLOOKUP(実施計画様式!I157,―!$I$2:$J$2,2,FALSE),"error"))</f>
        <v>0</v>
      </c>
      <c r="J157">
        <f>IF(実施計画様式!J157="",0,1)</f>
        <v>0</v>
      </c>
      <c r="K157">
        <f>IF(実施計画様式!K157="",0,IFERROR(VLOOKUP(実施計画様式!K157,―!$K$1:$L$2,2,FALSE),"error"))</f>
        <v>0</v>
      </c>
      <c r="L157">
        <f>IF(実施計画様式!L157="",0,IFERROR(VLOOKUP(実施計画様式!L157,―!$M$2:$N$2,2,FALSE),"error"))</f>
        <v>0</v>
      </c>
      <c r="M157">
        <f>IFERROR(VLOOKUP(実施計画様式!M157,―!$O$1:$P$12,2,FALSE),0)</f>
        <v>0</v>
      </c>
      <c r="N157">
        <f>IF(実施計画様式!N157="",0,IFERROR(VLOOKUP(実施計画様式!N157,―!$O$1:$P$12,2,FALSE),"error"))</f>
        <v>0</v>
      </c>
      <c r="O157">
        <f>IF(実施計画様式!O157="",0,IFERROR(VLOOKUP(実施計画様式!O157,―!$O$1:$P$12,2,FALSE),"error"))</f>
        <v>0</v>
      </c>
      <c r="P157">
        <f>IF(実施計画様式!P157="",0,IFERROR(VLOOKUP(実施計画様式!P157,―!$O$1:$P$12,2,FALSE),"error"))</f>
        <v>0</v>
      </c>
      <c r="Q157">
        <f>IF(実施計画様式!Q157="",0,1)</f>
        <v>0</v>
      </c>
      <c r="R157" t="s">
        <v>7629</v>
      </c>
      <c r="S157" t="s">
        <v>7629</v>
      </c>
      <c r="T157">
        <f>IF(実施計画様式!T157="",0,1)</f>
        <v>0</v>
      </c>
      <c r="U157">
        <f>IF(実施計画様式!U157="",0,1)</f>
        <v>0</v>
      </c>
      <c r="V157">
        <f>IF(実施計画様式!V157="",0,1)</f>
        <v>0</v>
      </c>
      <c r="W157">
        <f>IF(実施計画様式!W157="",0,1)</f>
        <v>0</v>
      </c>
      <c r="X157">
        <f>IF(実施計画様式!X157="",0,1)</f>
        <v>0</v>
      </c>
      <c r="Y157">
        <f>IF(実施計画様式!Y157="",0,1)</f>
        <v>0</v>
      </c>
      <c r="Z157">
        <f>IF(実施計画様式!Z157="",0,1)</f>
        <v>0</v>
      </c>
      <c r="AA157">
        <f>IF(実施計画様式!AA157="",0,1)</f>
        <v>0</v>
      </c>
      <c r="AB157">
        <f>IF(実施計画様式!AB157="",0,IFERROR(VLOOKUP(実施計画様式!AB157,―!$Q$2:$R$3,2,FALSE),"error"))</f>
        <v>0</v>
      </c>
      <c r="AC157">
        <f>IF(実施計画様式!AC157="",0,IFERROR(VLOOKUP(実施計画様式!AC157,―!$S$2:$T$3,2,FALSE),"error"))</f>
        <v>0</v>
      </c>
      <c r="AD157">
        <f>IF(実施計画様式!AD157="",0,IFERROR(VLOOKUP(実施計画様式!AD157,―!$U$2:$V$3,2,FALSE),"error"))</f>
        <v>0</v>
      </c>
      <c r="AE157">
        <f>IF(実施計画様式!AE157="",0,IFERROR(VLOOKUP(実施計画様式!AE157,―!$W$2:$X$3,2,FALSE),"error"))</f>
        <v>0</v>
      </c>
      <c r="AF157">
        <f>IF(実施計画様式!AF157="",0,IFERROR(VLOOKUP(実施計画様式!AF157,―!$AP$29:$AQ$29,2,FALSE),"error"))</f>
        <v>0</v>
      </c>
      <c r="AG157">
        <f>IF(実施計画様式!AG157="",0,IFERROR(VLOOKUP(実施計画様式!AG157,―!$Y$2:$Z$25,2,FALSE),"error"))</f>
        <v>0</v>
      </c>
      <c r="AH157">
        <f>IF(実施計画様式!AH157="",0,IFERROR(VLOOKUP(実施計画様式!AH157,―!$AA$2:$AB$4,2,FALSE),"error"))</f>
        <v>0</v>
      </c>
      <c r="AI157">
        <f>IF(実施計画様式!AI157="",0,IFERROR(VLOOKUP(実施計画様式!AI157,―!$AN$2:$AO$27,2,FALSE),"error"))</f>
        <v>0</v>
      </c>
      <c r="AJ157">
        <f>IF(実施計画様式!AJ157="",0,IFERROR(VLOOKUP(実施計画様式!AJ157,―!$AN$2:$AO$27,2,FALSE),"error"))</f>
        <v>0</v>
      </c>
      <c r="AK157">
        <f>IF(実施計画様式!AK157="",0,IFERROR(VLOOKUP(実施計画様式!AK157,―!$AN$2:$AO$27,2,FALSE),"error"))</f>
        <v>0</v>
      </c>
      <c r="AL157">
        <f>IF(実施計画様式!AL157="",0,1)</f>
        <v>0</v>
      </c>
      <c r="AM157">
        <f>IF(実施計画様式!AM157="",0,IFERROR(VLOOKUP(実施計画様式!AM157,―!$AP$10:$AQ$23,2,FALSE),"error"))</f>
        <v>0</v>
      </c>
      <c r="AN157">
        <f>IF(実施計画様式!AN157="",0,IFERROR(VLOOKUP(実施計画様式!AN157,―!$AP$39:$AQ$44,2,FALSE),"error"))</f>
        <v>0</v>
      </c>
      <c r="AO157">
        <f>IF(実施計画様式!AO157="",0,IFERROR(VLOOKUP(実施計画様式!AO157,参考資料1_対象分野リスト!$B$2:$C$46,2,FALSE),"error"))</f>
        <v>0</v>
      </c>
      <c r="AP157">
        <f>IF(実施計画様式!AP157="",0,IFERROR(VLOOKUP(実施計画様式!AP157,参考資料1_対象分野リスト!$B$2:$C$46,2,FALSE),"error"))</f>
        <v>0</v>
      </c>
      <c r="AQ157">
        <f>IF(実施計画様式!AQ157="",0,IFERROR(VLOOKUP(実施計画様式!AQ157,参考資料1_対象分野リスト!$B$2:$C$46,2,FALSE),"error"))</f>
        <v>0</v>
      </c>
      <c r="AR157">
        <f>IF(実施計画様式!AR157="",0,IFERROR(VLOOKUP(実施計画様式!AR157,参考資料1_対象分野リスト!$B$2:$C$46,2,FALSE),"error"))</f>
        <v>0</v>
      </c>
      <c r="AS157">
        <f>IF(実施計画様式!AS157="",0,IFERROR(VLOOKUP(実施計画様式!AS157,参考資料1_対象分野リスト!$E$5:$F$35,2,FALSE),"error"))</f>
        <v>0</v>
      </c>
      <c r="BB157">
        <f>IF(実施計画様式!BB157="",0,IFERROR(VLOOKUP(実施計画様式!BB157,―!$AK$2:$AL$7,2,FALSE),"error"))</f>
        <v>0</v>
      </c>
      <c r="BC157" t="str">
        <f t="shared" si="13"/>
        <v/>
      </c>
      <c r="BF157">
        <v>99</v>
      </c>
      <c r="BG157" t="str">
        <f t="shared" si="15"/>
        <v/>
      </c>
      <c r="BH157" t="str">
        <f>IF(AG157&gt;0,IF(VLOOKUP($B$62,―!$Y$2:$Z$25,2,FALSE)&lt;分岐管理シート!AG157,"予算化方法","予算化方法_未定なし"),"")</f>
        <v/>
      </c>
      <c r="BI157" t="str">
        <f t="shared" si="16"/>
        <v/>
      </c>
      <c r="BJ157" t="str">
        <f t="shared" si="17"/>
        <v/>
      </c>
      <c r="BK157" t="str">
        <f t="shared" si="18"/>
        <v/>
      </c>
      <c r="BL157" t="str">
        <f>IF(AE157&lt;2,"",―!$AP$28)</f>
        <v/>
      </c>
      <c r="BM157" t="str">
        <f t="shared" si="19"/>
        <v/>
      </c>
      <c r="BN157" t="str">
        <f t="shared" si="20"/>
        <v/>
      </c>
      <c r="BP157">
        <f t="shared" si="14"/>
        <v>0</v>
      </c>
    </row>
    <row r="158" spans="3:68">
      <c r="C158">
        <v>86</v>
      </c>
      <c r="D158" s="22">
        <f>IF(実施計画様式!D158="",0,IFERROR(VLOOKUP(実施計画様式!D158,―!A:B,2,FALSE),"error"))</f>
        <v>0</v>
      </c>
      <c r="E158">
        <f>IF(実施計画様式!E158="",0,IFERROR(VLOOKUP(実施計画様式!E158,―!$C$40:$D$47,2,FALSE),"error"))</f>
        <v>0</v>
      </c>
      <c r="F158">
        <f>IF(実施計画様式!F158="",0,IFERROR(VLOOKUP(実施計画様式!F158,―!$E$2:$F$2,2,FALSE),"error"))</f>
        <v>0</v>
      </c>
      <c r="G158">
        <f>IFERROR(VLOOKUP(実施計画様式!G158,―!$G$2:$H$2,2,FALSE),0)</f>
        <v>0</v>
      </c>
      <c r="H158">
        <f>IF(実施計画様式!H158="",0,1)</f>
        <v>0</v>
      </c>
      <c r="I158">
        <f>IF(実施計画様式!I158="",0,IFERROR(VLOOKUP(実施計画様式!I158,―!$I$2:$J$2,2,FALSE),"error"))</f>
        <v>0</v>
      </c>
      <c r="J158">
        <f>IF(実施計画様式!J158="",0,1)</f>
        <v>0</v>
      </c>
      <c r="K158">
        <f>IF(実施計画様式!K158="",0,IFERROR(VLOOKUP(実施計画様式!K158,―!$K$1:$L$2,2,FALSE),"error"))</f>
        <v>0</v>
      </c>
      <c r="L158">
        <f>IF(実施計画様式!L158="",0,IFERROR(VLOOKUP(実施計画様式!L158,―!$M$2:$N$2,2,FALSE),"error"))</f>
        <v>0</v>
      </c>
      <c r="M158">
        <f>IFERROR(VLOOKUP(実施計画様式!M158,―!$O$1:$P$12,2,FALSE),0)</f>
        <v>0</v>
      </c>
      <c r="N158">
        <f>IF(実施計画様式!N158="",0,IFERROR(VLOOKUP(実施計画様式!N158,―!$O$1:$P$12,2,FALSE),"error"))</f>
        <v>0</v>
      </c>
      <c r="O158">
        <f>IF(実施計画様式!O158="",0,IFERROR(VLOOKUP(実施計画様式!O158,―!$O$1:$P$12,2,FALSE),"error"))</f>
        <v>0</v>
      </c>
      <c r="P158">
        <f>IF(実施計画様式!P158="",0,IFERROR(VLOOKUP(実施計画様式!P158,―!$O$1:$P$12,2,FALSE),"error"))</f>
        <v>0</v>
      </c>
      <c r="Q158">
        <f>IF(実施計画様式!Q158="",0,1)</f>
        <v>0</v>
      </c>
      <c r="R158" t="s">
        <v>7629</v>
      </c>
      <c r="S158" t="s">
        <v>7629</v>
      </c>
      <c r="T158">
        <f>IF(実施計画様式!T158="",0,1)</f>
        <v>0</v>
      </c>
      <c r="U158">
        <f>IF(実施計画様式!U158="",0,1)</f>
        <v>0</v>
      </c>
      <c r="V158">
        <f>IF(実施計画様式!V158="",0,1)</f>
        <v>0</v>
      </c>
      <c r="W158">
        <f>IF(実施計画様式!W158="",0,1)</f>
        <v>0</v>
      </c>
      <c r="X158">
        <f>IF(実施計画様式!X158="",0,1)</f>
        <v>0</v>
      </c>
      <c r="Y158">
        <f>IF(実施計画様式!Y158="",0,1)</f>
        <v>0</v>
      </c>
      <c r="Z158">
        <f>IF(実施計画様式!Z158="",0,1)</f>
        <v>0</v>
      </c>
      <c r="AA158">
        <f>IF(実施計画様式!AA158="",0,1)</f>
        <v>0</v>
      </c>
      <c r="AB158">
        <f>IF(実施計画様式!AB158="",0,IFERROR(VLOOKUP(実施計画様式!AB158,―!$Q$2:$R$3,2,FALSE),"error"))</f>
        <v>0</v>
      </c>
      <c r="AC158">
        <f>IF(実施計画様式!AC158="",0,IFERROR(VLOOKUP(実施計画様式!AC158,―!$S$2:$T$3,2,FALSE),"error"))</f>
        <v>0</v>
      </c>
      <c r="AD158">
        <f>IF(実施計画様式!AD158="",0,IFERROR(VLOOKUP(実施計画様式!AD158,―!$U$2:$V$3,2,FALSE),"error"))</f>
        <v>0</v>
      </c>
      <c r="AE158">
        <f>IF(実施計画様式!AE158="",0,IFERROR(VLOOKUP(実施計画様式!AE158,―!$W$2:$X$3,2,FALSE),"error"))</f>
        <v>0</v>
      </c>
      <c r="AF158">
        <f>IF(実施計画様式!AF158="",0,IFERROR(VLOOKUP(実施計画様式!AF158,―!$AP$29:$AQ$29,2,FALSE),"error"))</f>
        <v>0</v>
      </c>
      <c r="AG158">
        <f>IF(実施計画様式!AG158="",0,IFERROR(VLOOKUP(実施計画様式!AG158,―!$Y$2:$Z$25,2,FALSE),"error"))</f>
        <v>0</v>
      </c>
      <c r="AH158">
        <f>IF(実施計画様式!AH158="",0,IFERROR(VLOOKUP(実施計画様式!AH158,―!$AA$2:$AB$4,2,FALSE),"error"))</f>
        <v>0</v>
      </c>
      <c r="AI158">
        <f>IF(実施計画様式!AI158="",0,IFERROR(VLOOKUP(実施計画様式!AI158,―!$AN$2:$AO$27,2,FALSE),"error"))</f>
        <v>0</v>
      </c>
      <c r="AJ158">
        <f>IF(実施計画様式!AJ158="",0,IFERROR(VLOOKUP(実施計画様式!AJ158,―!$AN$2:$AO$27,2,FALSE),"error"))</f>
        <v>0</v>
      </c>
      <c r="AK158">
        <f>IF(実施計画様式!AK158="",0,IFERROR(VLOOKUP(実施計画様式!AK158,―!$AN$2:$AO$27,2,FALSE),"error"))</f>
        <v>0</v>
      </c>
      <c r="AL158">
        <f>IF(実施計画様式!AL158="",0,1)</f>
        <v>0</v>
      </c>
      <c r="AM158">
        <f>IF(実施計画様式!AM158="",0,IFERROR(VLOOKUP(実施計画様式!AM158,―!$AP$10:$AQ$23,2,FALSE),"error"))</f>
        <v>0</v>
      </c>
      <c r="AN158">
        <f>IF(実施計画様式!AN158="",0,IFERROR(VLOOKUP(実施計画様式!AN158,―!$AP$39:$AQ$44,2,FALSE),"error"))</f>
        <v>0</v>
      </c>
      <c r="AO158">
        <f>IF(実施計画様式!AO158="",0,IFERROR(VLOOKUP(実施計画様式!AO158,参考資料1_対象分野リスト!$B$2:$C$46,2,FALSE),"error"))</f>
        <v>0</v>
      </c>
      <c r="AP158">
        <f>IF(実施計画様式!AP158="",0,IFERROR(VLOOKUP(実施計画様式!AP158,参考資料1_対象分野リスト!$B$2:$C$46,2,FALSE),"error"))</f>
        <v>0</v>
      </c>
      <c r="AQ158">
        <f>IF(実施計画様式!AQ158="",0,IFERROR(VLOOKUP(実施計画様式!AQ158,参考資料1_対象分野リスト!$B$2:$C$46,2,FALSE),"error"))</f>
        <v>0</v>
      </c>
      <c r="AR158">
        <f>IF(実施計画様式!AR158="",0,IFERROR(VLOOKUP(実施計画様式!AR158,参考資料1_対象分野リスト!$B$2:$C$46,2,FALSE),"error"))</f>
        <v>0</v>
      </c>
      <c r="AS158">
        <f>IF(実施計画様式!AS158="",0,IFERROR(VLOOKUP(実施計画様式!AS158,参考資料1_対象分野リスト!$E$5:$F$35,2,FALSE),"error"))</f>
        <v>0</v>
      </c>
      <c r="BB158">
        <f>IF(実施計画様式!BB158="",0,IFERROR(VLOOKUP(実施計画様式!BB158,―!$AK$2:$AL$7,2,FALSE),"error"))</f>
        <v>0</v>
      </c>
      <c r="BC158" t="str">
        <f t="shared" si="13"/>
        <v/>
      </c>
      <c r="BF158">
        <v>99</v>
      </c>
      <c r="BG158" t="str">
        <f t="shared" si="15"/>
        <v/>
      </c>
      <c r="BH158" t="str">
        <f>IF(AG158&gt;0,IF(VLOOKUP($B$62,―!$Y$2:$Z$25,2,FALSE)&lt;分岐管理シート!AG158,"予算化方法","予算化方法_未定なし"),"")</f>
        <v/>
      </c>
      <c r="BI158" t="str">
        <f t="shared" si="16"/>
        <v/>
      </c>
      <c r="BJ158" t="str">
        <f t="shared" si="17"/>
        <v/>
      </c>
      <c r="BK158" t="str">
        <f t="shared" si="18"/>
        <v/>
      </c>
      <c r="BL158" t="str">
        <f>IF(AE158&lt;2,"",―!$AP$28)</f>
        <v/>
      </c>
      <c r="BM158" t="str">
        <f t="shared" si="19"/>
        <v/>
      </c>
      <c r="BN158" t="str">
        <f t="shared" si="20"/>
        <v/>
      </c>
      <c r="BP158">
        <f t="shared" si="14"/>
        <v>0</v>
      </c>
    </row>
    <row r="159" spans="3:68">
      <c r="C159">
        <v>87</v>
      </c>
      <c r="D159" s="22">
        <f>IF(実施計画様式!D159="",0,IFERROR(VLOOKUP(実施計画様式!D159,―!A:B,2,FALSE),"error"))</f>
        <v>0</v>
      </c>
      <c r="E159">
        <f>IF(実施計画様式!E159="",0,IFERROR(VLOOKUP(実施計画様式!E159,―!$C$40:$D$47,2,FALSE),"error"))</f>
        <v>0</v>
      </c>
      <c r="F159">
        <f>IF(実施計画様式!F159="",0,IFERROR(VLOOKUP(実施計画様式!F159,―!$E$2:$F$2,2,FALSE),"error"))</f>
        <v>0</v>
      </c>
      <c r="G159">
        <f>IFERROR(VLOOKUP(実施計画様式!G159,―!$G$2:$H$2,2,FALSE),0)</f>
        <v>0</v>
      </c>
      <c r="H159">
        <f>IF(実施計画様式!H159="",0,1)</f>
        <v>0</v>
      </c>
      <c r="I159">
        <f>IF(実施計画様式!I159="",0,IFERROR(VLOOKUP(実施計画様式!I159,―!$I$2:$J$2,2,FALSE),"error"))</f>
        <v>0</v>
      </c>
      <c r="J159">
        <f>IF(実施計画様式!J159="",0,1)</f>
        <v>0</v>
      </c>
      <c r="K159">
        <f>IF(実施計画様式!K159="",0,IFERROR(VLOOKUP(実施計画様式!K159,―!$K$1:$L$2,2,FALSE),"error"))</f>
        <v>0</v>
      </c>
      <c r="L159">
        <f>IF(実施計画様式!L159="",0,IFERROR(VLOOKUP(実施計画様式!L159,―!$M$2:$N$2,2,FALSE),"error"))</f>
        <v>0</v>
      </c>
      <c r="M159">
        <f>IFERROR(VLOOKUP(実施計画様式!M159,―!$O$1:$P$12,2,FALSE),0)</f>
        <v>0</v>
      </c>
      <c r="N159">
        <f>IF(実施計画様式!N159="",0,IFERROR(VLOOKUP(実施計画様式!N159,―!$O$1:$P$12,2,FALSE),"error"))</f>
        <v>0</v>
      </c>
      <c r="O159">
        <f>IF(実施計画様式!O159="",0,IFERROR(VLOOKUP(実施計画様式!O159,―!$O$1:$P$12,2,FALSE),"error"))</f>
        <v>0</v>
      </c>
      <c r="P159">
        <f>IF(実施計画様式!P159="",0,IFERROR(VLOOKUP(実施計画様式!P159,―!$O$1:$P$12,2,FALSE),"error"))</f>
        <v>0</v>
      </c>
      <c r="Q159">
        <f>IF(実施計画様式!Q159="",0,1)</f>
        <v>0</v>
      </c>
      <c r="R159" t="s">
        <v>7629</v>
      </c>
      <c r="S159" t="s">
        <v>7629</v>
      </c>
      <c r="T159">
        <f>IF(実施計画様式!T159="",0,1)</f>
        <v>0</v>
      </c>
      <c r="U159">
        <f>IF(実施計画様式!U159="",0,1)</f>
        <v>0</v>
      </c>
      <c r="V159">
        <f>IF(実施計画様式!V159="",0,1)</f>
        <v>0</v>
      </c>
      <c r="W159">
        <f>IF(実施計画様式!W159="",0,1)</f>
        <v>0</v>
      </c>
      <c r="X159">
        <f>IF(実施計画様式!X159="",0,1)</f>
        <v>0</v>
      </c>
      <c r="Y159">
        <f>IF(実施計画様式!Y159="",0,1)</f>
        <v>0</v>
      </c>
      <c r="Z159">
        <f>IF(実施計画様式!Z159="",0,1)</f>
        <v>0</v>
      </c>
      <c r="AA159">
        <f>IF(実施計画様式!AA159="",0,1)</f>
        <v>0</v>
      </c>
      <c r="AB159">
        <f>IF(実施計画様式!AB159="",0,IFERROR(VLOOKUP(実施計画様式!AB159,―!$Q$2:$R$3,2,FALSE),"error"))</f>
        <v>0</v>
      </c>
      <c r="AC159">
        <f>IF(実施計画様式!AC159="",0,IFERROR(VLOOKUP(実施計画様式!AC159,―!$S$2:$T$3,2,FALSE),"error"))</f>
        <v>0</v>
      </c>
      <c r="AD159">
        <f>IF(実施計画様式!AD159="",0,IFERROR(VLOOKUP(実施計画様式!AD159,―!$U$2:$V$3,2,FALSE),"error"))</f>
        <v>0</v>
      </c>
      <c r="AE159">
        <f>IF(実施計画様式!AE159="",0,IFERROR(VLOOKUP(実施計画様式!AE159,―!$W$2:$X$3,2,FALSE),"error"))</f>
        <v>0</v>
      </c>
      <c r="AF159">
        <f>IF(実施計画様式!AF159="",0,IFERROR(VLOOKUP(実施計画様式!AF159,―!$AP$29:$AQ$29,2,FALSE),"error"))</f>
        <v>0</v>
      </c>
      <c r="AG159">
        <f>IF(実施計画様式!AG159="",0,IFERROR(VLOOKUP(実施計画様式!AG159,―!$Y$2:$Z$25,2,FALSE),"error"))</f>
        <v>0</v>
      </c>
      <c r="AH159">
        <f>IF(実施計画様式!AH159="",0,IFERROR(VLOOKUP(実施計画様式!AH159,―!$AA$2:$AB$4,2,FALSE),"error"))</f>
        <v>0</v>
      </c>
      <c r="AI159">
        <f>IF(実施計画様式!AI159="",0,IFERROR(VLOOKUP(実施計画様式!AI159,―!$AN$2:$AO$27,2,FALSE),"error"))</f>
        <v>0</v>
      </c>
      <c r="AJ159">
        <f>IF(実施計画様式!AJ159="",0,IFERROR(VLOOKUP(実施計画様式!AJ159,―!$AN$2:$AO$27,2,FALSE),"error"))</f>
        <v>0</v>
      </c>
      <c r="AK159">
        <f>IF(実施計画様式!AK159="",0,IFERROR(VLOOKUP(実施計画様式!AK159,―!$AN$2:$AO$27,2,FALSE),"error"))</f>
        <v>0</v>
      </c>
      <c r="AL159">
        <f>IF(実施計画様式!AL159="",0,1)</f>
        <v>0</v>
      </c>
      <c r="AM159">
        <f>IF(実施計画様式!AM159="",0,IFERROR(VLOOKUP(実施計画様式!AM159,―!$AP$10:$AQ$23,2,FALSE),"error"))</f>
        <v>0</v>
      </c>
      <c r="AN159">
        <f>IF(実施計画様式!AN159="",0,IFERROR(VLOOKUP(実施計画様式!AN159,―!$AP$39:$AQ$44,2,FALSE),"error"))</f>
        <v>0</v>
      </c>
      <c r="AO159">
        <f>IF(実施計画様式!AO159="",0,IFERROR(VLOOKUP(実施計画様式!AO159,参考資料1_対象分野リスト!$B$2:$C$46,2,FALSE),"error"))</f>
        <v>0</v>
      </c>
      <c r="AP159">
        <f>IF(実施計画様式!AP159="",0,IFERROR(VLOOKUP(実施計画様式!AP159,参考資料1_対象分野リスト!$B$2:$C$46,2,FALSE),"error"))</f>
        <v>0</v>
      </c>
      <c r="AQ159">
        <f>IF(実施計画様式!AQ159="",0,IFERROR(VLOOKUP(実施計画様式!AQ159,参考資料1_対象分野リスト!$B$2:$C$46,2,FALSE),"error"))</f>
        <v>0</v>
      </c>
      <c r="AR159">
        <f>IF(実施計画様式!AR159="",0,IFERROR(VLOOKUP(実施計画様式!AR159,参考資料1_対象分野リスト!$B$2:$C$46,2,FALSE),"error"))</f>
        <v>0</v>
      </c>
      <c r="AS159">
        <f>IF(実施計画様式!AS159="",0,IFERROR(VLOOKUP(実施計画様式!AS159,参考資料1_対象分野リスト!$E$5:$F$35,2,FALSE),"error"))</f>
        <v>0</v>
      </c>
      <c r="BB159">
        <f>IF(実施計画様式!BB159="",0,IFERROR(VLOOKUP(実施計画様式!BB159,―!$AK$2:$AL$7,2,FALSE),"error"))</f>
        <v>0</v>
      </c>
      <c r="BC159" t="str">
        <f t="shared" si="13"/>
        <v/>
      </c>
      <c r="BF159">
        <v>99</v>
      </c>
      <c r="BG159" t="str">
        <f t="shared" si="15"/>
        <v/>
      </c>
      <c r="BH159" t="str">
        <f>IF(AG159&gt;0,IF(VLOOKUP($B$62,―!$Y$2:$Z$25,2,FALSE)&lt;分岐管理シート!AG159,"予算化方法","予算化方法_未定なし"),"")</f>
        <v/>
      </c>
      <c r="BI159" t="str">
        <f t="shared" si="16"/>
        <v/>
      </c>
      <c r="BJ159" t="str">
        <f t="shared" si="17"/>
        <v/>
      </c>
      <c r="BK159" t="str">
        <f t="shared" si="18"/>
        <v/>
      </c>
      <c r="BL159" t="str">
        <f>IF(AE159&lt;2,"",―!$AP$28)</f>
        <v/>
      </c>
      <c r="BM159" t="str">
        <f t="shared" si="19"/>
        <v/>
      </c>
      <c r="BN159" t="str">
        <f t="shared" si="20"/>
        <v/>
      </c>
      <c r="BP159">
        <f t="shared" si="14"/>
        <v>0</v>
      </c>
    </row>
    <row r="160" spans="3:68">
      <c r="C160">
        <v>88</v>
      </c>
      <c r="D160" s="22">
        <f>IF(実施計画様式!D160="",0,IFERROR(VLOOKUP(実施計画様式!D160,―!A:B,2,FALSE),"error"))</f>
        <v>0</v>
      </c>
      <c r="E160">
        <f>IF(実施計画様式!E160="",0,IFERROR(VLOOKUP(実施計画様式!E160,―!$C$40:$D$47,2,FALSE),"error"))</f>
        <v>0</v>
      </c>
      <c r="F160">
        <f>IF(実施計画様式!F160="",0,IFERROR(VLOOKUP(実施計画様式!F160,―!$E$2:$F$2,2,FALSE),"error"))</f>
        <v>0</v>
      </c>
      <c r="G160">
        <f>IFERROR(VLOOKUP(実施計画様式!G160,―!$G$2:$H$2,2,FALSE),0)</f>
        <v>0</v>
      </c>
      <c r="H160">
        <f>IF(実施計画様式!H160="",0,1)</f>
        <v>0</v>
      </c>
      <c r="I160">
        <f>IF(実施計画様式!I160="",0,IFERROR(VLOOKUP(実施計画様式!I160,―!$I$2:$J$2,2,FALSE),"error"))</f>
        <v>0</v>
      </c>
      <c r="J160">
        <f>IF(実施計画様式!J160="",0,1)</f>
        <v>0</v>
      </c>
      <c r="K160">
        <f>IF(実施計画様式!K160="",0,IFERROR(VLOOKUP(実施計画様式!K160,―!$K$1:$L$2,2,FALSE),"error"))</f>
        <v>0</v>
      </c>
      <c r="L160">
        <f>IF(実施計画様式!L160="",0,IFERROR(VLOOKUP(実施計画様式!L160,―!$M$2:$N$2,2,FALSE),"error"))</f>
        <v>0</v>
      </c>
      <c r="M160">
        <f>IFERROR(VLOOKUP(実施計画様式!M160,―!$O$1:$P$12,2,FALSE),0)</f>
        <v>0</v>
      </c>
      <c r="N160">
        <f>IF(実施計画様式!N160="",0,IFERROR(VLOOKUP(実施計画様式!N160,―!$O$1:$P$12,2,FALSE),"error"))</f>
        <v>0</v>
      </c>
      <c r="O160">
        <f>IF(実施計画様式!O160="",0,IFERROR(VLOOKUP(実施計画様式!O160,―!$O$1:$P$12,2,FALSE),"error"))</f>
        <v>0</v>
      </c>
      <c r="P160">
        <f>IF(実施計画様式!P160="",0,IFERROR(VLOOKUP(実施計画様式!P160,―!$O$1:$P$12,2,FALSE),"error"))</f>
        <v>0</v>
      </c>
      <c r="Q160">
        <f>IF(実施計画様式!Q160="",0,1)</f>
        <v>0</v>
      </c>
      <c r="R160" t="s">
        <v>7629</v>
      </c>
      <c r="S160" t="s">
        <v>7629</v>
      </c>
      <c r="T160">
        <f>IF(実施計画様式!T160="",0,1)</f>
        <v>0</v>
      </c>
      <c r="U160">
        <f>IF(実施計画様式!U160="",0,1)</f>
        <v>0</v>
      </c>
      <c r="V160">
        <f>IF(実施計画様式!V160="",0,1)</f>
        <v>0</v>
      </c>
      <c r="W160">
        <f>IF(実施計画様式!W160="",0,1)</f>
        <v>0</v>
      </c>
      <c r="X160">
        <f>IF(実施計画様式!X160="",0,1)</f>
        <v>0</v>
      </c>
      <c r="Y160">
        <f>IF(実施計画様式!Y160="",0,1)</f>
        <v>0</v>
      </c>
      <c r="Z160">
        <f>IF(実施計画様式!Z160="",0,1)</f>
        <v>0</v>
      </c>
      <c r="AA160">
        <f>IF(実施計画様式!AA160="",0,1)</f>
        <v>0</v>
      </c>
      <c r="AB160">
        <f>IF(実施計画様式!AB160="",0,IFERROR(VLOOKUP(実施計画様式!AB160,―!$Q$2:$R$3,2,FALSE),"error"))</f>
        <v>0</v>
      </c>
      <c r="AC160">
        <f>IF(実施計画様式!AC160="",0,IFERROR(VLOOKUP(実施計画様式!AC160,―!$S$2:$T$3,2,FALSE),"error"))</f>
        <v>0</v>
      </c>
      <c r="AD160">
        <f>IF(実施計画様式!AD160="",0,IFERROR(VLOOKUP(実施計画様式!AD160,―!$U$2:$V$3,2,FALSE),"error"))</f>
        <v>0</v>
      </c>
      <c r="AE160">
        <f>IF(実施計画様式!AE160="",0,IFERROR(VLOOKUP(実施計画様式!AE160,―!$W$2:$X$3,2,FALSE),"error"))</f>
        <v>0</v>
      </c>
      <c r="AF160">
        <f>IF(実施計画様式!AF160="",0,IFERROR(VLOOKUP(実施計画様式!AF160,―!$AP$29:$AQ$29,2,FALSE),"error"))</f>
        <v>0</v>
      </c>
      <c r="AG160">
        <f>IF(実施計画様式!AG160="",0,IFERROR(VLOOKUP(実施計画様式!AG160,―!$Y$2:$Z$25,2,FALSE),"error"))</f>
        <v>0</v>
      </c>
      <c r="AH160">
        <f>IF(実施計画様式!AH160="",0,IFERROR(VLOOKUP(実施計画様式!AH160,―!$AA$2:$AB$4,2,FALSE),"error"))</f>
        <v>0</v>
      </c>
      <c r="AI160">
        <f>IF(実施計画様式!AI160="",0,IFERROR(VLOOKUP(実施計画様式!AI160,―!$AN$2:$AO$27,2,FALSE),"error"))</f>
        <v>0</v>
      </c>
      <c r="AJ160">
        <f>IF(実施計画様式!AJ160="",0,IFERROR(VLOOKUP(実施計画様式!AJ160,―!$AN$2:$AO$27,2,FALSE),"error"))</f>
        <v>0</v>
      </c>
      <c r="AK160">
        <f>IF(実施計画様式!AK160="",0,IFERROR(VLOOKUP(実施計画様式!AK160,―!$AN$2:$AO$27,2,FALSE),"error"))</f>
        <v>0</v>
      </c>
      <c r="AL160">
        <f>IF(実施計画様式!AL160="",0,1)</f>
        <v>0</v>
      </c>
      <c r="AM160">
        <f>IF(実施計画様式!AM160="",0,IFERROR(VLOOKUP(実施計画様式!AM160,―!$AP$10:$AQ$23,2,FALSE),"error"))</f>
        <v>0</v>
      </c>
      <c r="AN160">
        <f>IF(実施計画様式!AN160="",0,IFERROR(VLOOKUP(実施計画様式!AN160,―!$AP$39:$AQ$44,2,FALSE),"error"))</f>
        <v>0</v>
      </c>
      <c r="AO160">
        <f>IF(実施計画様式!AO160="",0,IFERROR(VLOOKUP(実施計画様式!AO160,参考資料1_対象分野リスト!$B$2:$C$46,2,FALSE),"error"))</f>
        <v>0</v>
      </c>
      <c r="AP160">
        <f>IF(実施計画様式!AP160="",0,IFERROR(VLOOKUP(実施計画様式!AP160,参考資料1_対象分野リスト!$B$2:$C$46,2,FALSE),"error"))</f>
        <v>0</v>
      </c>
      <c r="AQ160">
        <f>IF(実施計画様式!AQ160="",0,IFERROR(VLOOKUP(実施計画様式!AQ160,参考資料1_対象分野リスト!$B$2:$C$46,2,FALSE),"error"))</f>
        <v>0</v>
      </c>
      <c r="AR160">
        <f>IF(実施計画様式!AR160="",0,IFERROR(VLOOKUP(実施計画様式!AR160,参考資料1_対象分野リスト!$B$2:$C$46,2,FALSE),"error"))</f>
        <v>0</v>
      </c>
      <c r="AS160">
        <f>IF(実施計画様式!AS160="",0,IFERROR(VLOOKUP(実施計画様式!AS160,参考資料1_対象分野リスト!$E$5:$F$35,2,FALSE),"error"))</f>
        <v>0</v>
      </c>
      <c r="BB160">
        <f>IF(実施計画様式!BB160="",0,IFERROR(VLOOKUP(実施計画様式!BB160,―!$AK$2:$AL$7,2,FALSE),"error"))</f>
        <v>0</v>
      </c>
      <c r="BC160" t="str">
        <f t="shared" si="13"/>
        <v/>
      </c>
      <c r="BF160">
        <v>99</v>
      </c>
      <c r="BG160" t="str">
        <f t="shared" si="15"/>
        <v/>
      </c>
      <c r="BH160" t="str">
        <f>IF(AG160&gt;0,IF(VLOOKUP($B$62,―!$Y$2:$Z$25,2,FALSE)&lt;分岐管理シート!AG160,"予算化方法","予算化方法_未定なし"),"")</f>
        <v/>
      </c>
      <c r="BI160" t="str">
        <f t="shared" si="16"/>
        <v/>
      </c>
      <c r="BJ160" t="str">
        <f t="shared" si="17"/>
        <v/>
      </c>
      <c r="BK160" t="str">
        <f t="shared" si="18"/>
        <v/>
      </c>
      <c r="BL160" t="str">
        <f>IF(AE160&lt;2,"",―!$AP$28)</f>
        <v/>
      </c>
      <c r="BM160" t="str">
        <f t="shared" si="19"/>
        <v/>
      </c>
      <c r="BN160" t="str">
        <f t="shared" si="20"/>
        <v/>
      </c>
      <c r="BP160">
        <f t="shared" si="14"/>
        <v>0</v>
      </c>
    </row>
    <row r="161" spans="3:68">
      <c r="C161">
        <v>89</v>
      </c>
      <c r="D161" s="22">
        <f>IF(実施計画様式!D161="",0,IFERROR(VLOOKUP(実施計画様式!D161,―!A:B,2,FALSE),"error"))</f>
        <v>0</v>
      </c>
      <c r="E161">
        <f>IF(実施計画様式!E161="",0,IFERROR(VLOOKUP(実施計画様式!E161,―!$C$40:$D$47,2,FALSE),"error"))</f>
        <v>0</v>
      </c>
      <c r="F161">
        <f>IF(実施計画様式!F161="",0,IFERROR(VLOOKUP(実施計画様式!F161,―!$E$2:$F$2,2,FALSE),"error"))</f>
        <v>0</v>
      </c>
      <c r="G161">
        <f>IFERROR(VLOOKUP(実施計画様式!G161,―!$G$2:$H$2,2,FALSE),0)</f>
        <v>0</v>
      </c>
      <c r="H161">
        <f>IF(実施計画様式!H161="",0,1)</f>
        <v>0</v>
      </c>
      <c r="I161">
        <f>IF(実施計画様式!I161="",0,IFERROR(VLOOKUP(実施計画様式!I161,―!$I$2:$J$2,2,FALSE),"error"))</f>
        <v>0</v>
      </c>
      <c r="J161">
        <f>IF(実施計画様式!J161="",0,1)</f>
        <v>0</v>
      </c>
      <c r="K161">
        <f>IF(実施計画様式!K161="",0,IFERROR(VLOOKUP(実施計画様式!K161,―!$K$1:$L$2,2,FALSE),"error"))</f>
        <v>0</v>
      </c>
      <c r="L161">
        <f>IF(実施計画様式!L161="",0,IFERROR(VLOOKUP(実施計画様式!L161,―!$M$2:$N$2,2,FALSE),"error"))</f>
        <v>0</v>
      </c>
      <c r="M161">
        <f>IFERROR(VLOOKUP(実施計画様式!M161,―!$O$1:$P$12,2,FALSE),0)</f>
        <v>0</v>
      </c>
      <c r="N161">
        <f>IF(実施計画様式!N161="",0,IFERROR(VLOOKUP(実施計画様式!N161,―!$O$1:$P$12,2,FALSE),"error"))</f>
        <v>0</v>
      </c>
      <c r="O161">
        <f>IF(実施計画様式!O161="",0,IFERROR(VLOOKUP(実施計画様式!O161,―!$O$1:$P$12,2,FALSE),"error"))</f>
        <v>0</v>
      </c>
      <c r="P161">
        <f>IF(実施計画様式!P161="",0,IFERROR(VLOOKUP(実施計画様式!P161,―!$O$1:$P$12,2,FALSE),"error"))</f>
        <v>0</v>
      </c>
      <c r="Q161">
        <f>IF(実施計画様式!Q161="",0,1)</f>
        <v>0</v>
      </c>
      <c r="R161" t="s">
        <v>7629</v>
      </c>
      <c r="S161" t="s">
        <v>7629</v>
      </c>
      <c r="T161">
        <f>IF(実施計画様式!T161="",0,1)</f>
        <v>0</v>
      </c>
      <c r="U161">
        <f>IF(実施計画様式!U161="",0,1)</f>
        <v>0</v>
      </c>
      <c r="V161">
        <f>IF(実施計画様式!V161="",0,1)</f>
        <v>0</v>
      </c>
      <c r="W161">
        <f>IF(実施計画様式!W161="",0,1)</f>
        <v>0</v>
      </c>
      <c r="X161">
        <f>IF(実施計画様式!X161="",0,1)</f>
        <v>0</v>
      </c>
      <c r="Y161">
        <f>IF(実施計画様式!Y161="",0,1)</f>
        <v>0</v>
      </c>
      <c r="Z161">
        <f>IF(実施計画様式!Z161="",0,1)</f>
        <v>0</v>
      </c>
      <c r="AA161">
        <f>IF(実施計画様式!AA161="",0,1)</f>
        <v>0</v>
      </c>
      <c r="AB161">
        <f>IF(実施計画様式!AB161="",0,IFERROR(VLOOKUP(実施計画様式!AB161,―!$Q$2:$R$3,2,FALSE),"error"))</f>
        <v>0</v>
      </c>
      <c r="AC161">
        <f>IF(実施計画様式!AC161="",0,IFERROR(VLOOKUP(実施計画様式!AC161,―!$S$2:$T$3,2,FALSE),"error"))</f>
        <v>0</v>
      </c>
      <c r="AD161">
        <f>IF(実施計画様式!AD161="",0,IFERROR(VLOOKUP(実施計画様式!AD161,―!$U$2:$V$3,2,FALSE),"error"))</f>
        <v>0</v>
      </c>
      <c r="AE161">
        <f>IF(実施計画様式!AE161="",0,IFERROR(VLOOKUP(実施計画様式!AE161,―!$W$2:$X$3,2,FALSE),"error"))</f>
        <v>0</v>
      </c>
      <c r="AF161">
        <f>IF(実施計画様式!AF161="",0,IFERROR(VLOOKUP(実施計画様式!AF161,―!$AP$29:$AQ$29,2,FALSE),"error"))</f>
        <v>0</v>
      </c>
      <c r="AG161">
        <f>IF(実施計画様式!AG161="",0,IFERROR(VLOOKUP(実施計画様式!AG161,―!$Y$2:$Z$25,2,FALSE),"error"))</f>
        <v>0</v>
      </c>
      <c r="AH161">
        <f>IF(実施計画様式!AH161="",0,IFERROR(VLOOKUP(実施計画様式!AH161,―!$AA$2:$AB$4,2,FALSE),"error"))</f>
        <v>0</v>
      </c>
      <c r="AI161">
        <f>IF(実施計画様式!AI161="",0,IFERROR(VLOOKUP(実施計画様式!AI161,―!$AN$2:$AO$27,2,FALSE),"error"))</f>
        <v>0</v>
      </c>
      <c r="AJ161">
        <f>IF(実施計画様式!AJ161="",0,IFERROR(VLOOKUP(実施計画様式!AJ161,―!$AN$2:$AO$27,2,FALSE),"error"))</f>
        <v>0</v>
      </c>
      <c r="AK161">
        <f>IF(実施計画様式!AK161="",0,IFERROR(VLOOKUP(実施計画様式!AK161,―!$AN$2:$AO$27,2,FALSE),"error"))</f>
        <v>0</v>
      </c>
      <c r="AL161">
        <f>IF(実施計画様式!AL161="",0,1)</f>
        <v>0</v>
      </c>
      <c r="AM161">
        <f>IF(実施計画様式!AM161="",0,IFERROR(VLOOKUP(実施計画様式!AM161,―!$AP$10:$AQ$23,2,FALSE),"error"))</f>
        <v>0</v>
      </c>
      <c r="AN161">
        <f>IF(実施計画様式!AN161="",0,IFERROR(VLOOKUP(実施計画様式!AN161,―!$AP$39:$AQ$44,2,FALSE),"error"))</f>
        <v>0</v>
      </c>
      <c r="AO161">
        <f>IF(実施計画様式!AO161="",0,IFERROR(VLOOKUP(実施計画様式!AO161,参考資料1_対象分野リスト!$B$2:$C$46,2,FALSE),"error"))</f>
        <v>0</v>
      </c>
      <c r="AP161">
        <f>IF(実施計画様式!AP161="",0,IFERROR(VLOOKUP(実施計画様式!AP161,参考資料1_対象分野リスト!$B$2:$C$46,2,FALSE),"error"))</f>
        <v>0</v>
      </c>
      <c r="AQ161">
        <f>IF(実施計画様式!AQ161="",0,IFERROR(VLOOKUP(実施計画様式!AQ161,参考資料1_対象分野リスト!$B$2:$C$46,2,FALSE),"error"))</f>
        <v>0</v>
      </c>
      <c r="AR161">
        <f>IF(実施計画様式!AR161="",0,IFERROR(VLOOKUP(実施計画様式!AR161,参考資料1_対象分野リスト!$B$2:$C$46,2,FALSE),"error"))</f>
        <v>0</v>
      </c>
      <c r="AS161">
        <f>IF(実施計画様式!AS161="",0,IFERROR(VLOOKUP(実施計画様式!AS161,参考資料1_対象分野リスト!$E$5:$F$35,2,FALSE),"error"))</f>
        <v>0</v>
      </c>
      <c r="BB161">
        <f>IF(実施計画様式!BB161="",0,IFERROR(VLOOKUP(実施計画様式!BB161,―!$AK$2:$AL$7,2,FALSE),"error"))</f>
        <v>0</v>
      </c>
      <c r="BC161" t="str">
        <f t="shared" si="13"/>
        <v/>
      </c>
      <c r="BF161">
        <v>99</v>
      </c>
      <c r="BG161" t="str">
        <f t="shared" si="15"/>
        <v/>
      </c>
      <c r="BH161" t="str">
        <f>IF(AG161&gt;0,IF(VLOOKUP($B$62,―!$Y$2:$Z$25,2,FALSE)&lt;分岐管理シート!AG161,"予算化方法","予算化方法_未定なし"),"")</f>
        <v/>
      </c>
      <c r="BI161" t="str">
        <f t="shared" si="16"/>
        <v/>
      </c>
      <c r="BJ161" t="str">
        <f t="shared" si="17"/>
        <v/>
      </c>
      <c r="BK161" t="str">
        <f t="shared" si="18"/>
        <v/>
      </c>
      <c r="BL161" t="str">
        <f>IF(AE161&lt;2,"",―!$AP$28)</f>
        <v/>
      </c>
      <c r="BM161" t="str">
        <f t="shared" si="19"/>
        <v/>
      </c>
      <c r="BN161" t="str">
        <f t="shared" si="20"/>
        <v/>
      </c>
      <c r="BP161">
        <f t="shared" si="14"/>
        <v>0</v>
      </c>
    </row>
    <row r="162" spans="3:68">
      <c r="C162">
        <v>90</v>
      </c>
      <c r="D162" s="22">
        <f>IF(実施計画様式!D162="",0,IFERROR(VLOOKUP(実施計画様式!D162,―!A:B,2,FALSE),"error"))</f>
        <v>0</v>
      </c>
      <c r="E162">
        <f>IF(実施計画様式!E162="",0,IFERROR(VLOOKUP(実施計画様式!E162,―!$C$40:$D$47,2,FALSE),"error"))</f>
        <v>0</v>
      </c>
      <c r="F162">
        <f>IF(実施計画様式!F162="",0,IFERROR(VLOOKUP(実施計画様式!F162,―!$E$2:$F$2,2,FALSE),"error"))</f>
        <v>0</v>
      </c>
      <c r="G162">
        <f>IFERROR(VLOOKUP(実施計画様式!G162,―!$G$2:$H$2,2,FALSE),0)</f>
        <v>0</v>
      </c>
      <c r="H162">
        <f>IF(実施計画様式!H162="",0,1)</f>
        <v>0</v>
      </c>
      <c r="I162">
        <f>IF(実施計画様式!I162="",0,IFERROR(VLOOKUP(実施計画様式!I162,―!$I$2:$J$2,2,FALSE),"error"))</f>
        <v>0</v>
      </c>
      <c r="J162">
        <f>IF(実施計画様式!J162="",0,1)</f>
        <v>0</v>
      </c>
      <c r="K162">
        <f>IF(実施計画様式!K162="",0,IFERROR(VLOOKUP(実施計画様式!K162,―!$K$1:$L$2,2,FALSE),"error"))</f>
        <v>0</v>
      </c>
      <c r="L162">
        <f>IF(実施計画様式!L162="",0,IFERROR(VLOOKUP(実施計画様式!L162,―!$M$2:$N$2,2,FALSE),"error"))</f>
        <v>0</v>
      </c>
      <c r="M162">
        <f>IFERROR(VLOOKUP(実施計画様式!M162,―!$O$1:$P$12,2,FALSE),0)</f>
        <v>0</v>
      </c>
      <c r="N162">
        <f>IF(実施計画様式!N162="",0,IFERROR(VLOOKUP(実施計画様式!N162,―!$O$1:$P$12,2,FALSE),"error"))</f>
        <v>0</v>
      </c>
      <c r="O162">
        <f>IF(実施計画様式!O162="",0,IFERROR(VLOOKUP(実施計画様式!O162,―!$O$1:$P$12,2,FALSE),"error"))</f>
        <v>0</v>
      </c>
      <c r="P162">
        <f>IF(実施計画様式!P162="",0,IFERROR(VLOOKUP(実施計画様式!P162,―!$O$1:$P$12,2,FALSE),"error"))</f>
        <v>0</v>
      </c>
      <c r="Q162">
        <f>IF(実施計画様式!Q162="",0,1)</f>
        <v>0</v>
      </c>
      <c r="R162" t="s">
        <v>7629</v>
      </c>
      <c r="S162" t="s">
        <v>7629</v>
      </c>
      <c r="T162">
        <f>IF(実施計画様式!T162="",0,1)</f>
        <v>0</v>
      </c>
      <c r="U162">
        <f>IF(実施計画様式!U162="",0,1)</f>
        <v>0</v>
      </c>
      <c r="V162">
        <f>IF(実施計画様式!V162="",0,1)</f>
        <v>0</v>
      </c>
      <c r="W162">
        <f>IF(実施計画様式!W162="",0,1)</f>
        <v>0</v>
      </c>
      <c r="X162">
        <f>IF(実施計画様式!X162="",0,1)</f>
        <v>0</v>
      </c>
      <c r="Y162">
        <f>IF(実施計画様式!Y162="",0,1)</f>
        <v>0</v>
      </c>
      <c r="Z162">
        <f>IF(実施計画様式!Z162="",0,1)</f>
        <v>0</v>
      </c>
      <c r="AA162">
        <f>IF(実施計画様式!AA162="",0,1)</f>
        <v>0</v>
      </c>
      <c r="AB162">
        <f>IF(実施計画様式!AB162="",0,IFERROR(VLOOKUP(実施計画様式!AB162,―!$Q$2:$R$3,2,FALSE),"error"))</f>
        <v>0</v>
      </c>
      <c r="AC162">
        <f>IF(実施計画様式!AC162="",0,IFERROR(VLOOKUP(実施計画様式!AC162,―!$S$2:$T$3,2,FALSE),"error"))</f>
        <v>0</v>
      </c>
      <c r="AD162">
        <f>IF(実施計画様式!AD162="",0,IFERROR(VLOOKUP(実施計画様式!AD162,―!$U$2:$V$3,2,FALSE),"error"))</f>
        <v>0</v>
      </c>
      <c r="AE162">
        <f>IF(実施計画様式!AE162="",0,IFERROR(VLOOKUP(実施計画様式!AE162,―!$W$2:$X$3,2,FALSE),"error"))</f>
        <v>0</v>
      </c>
      <c r="AF162">
        <f>IF(実施計画様式!AF162="",0,IFERROR(VLOOKUP(実施計画様式!AF162,―!$AP$29:$AQ$29,2,FALSE),"error"))</f>
        <v>0</v>
      </c>
      <c r="AG162">
        <f>IF(実施計画様式!AG162="",0,IFERROR(VLOOKUP(実施計画様式!AG162,―!$Y$2:$Z$25,2,FALSE),"error"))</f>
        <v>0</v>
      </c>
      <c r="AH162">
        <f>IF(実施計画様式!AH162="",0,IFERROR(VLOOKUP(実施計画様式!AH162,―!$AA$2:$AB$4,2,FALSE),"error"))</f>
        <v>0</v>
      </c>
      <c r="AI162">
        <f>IF(実施計画様式!AI162="",0,IFERROR(VLOOKUP(実施計画様式!AI162,―!$AN$2:$AO$27,2,FALSE),"error"))</f>
        <v>0</v>
      </c>
      <c r="AJ162">
        <f>IF(実施計画様式!AJ162="",0,IFERROR(VLOOKUP(実施計画様式!AJ162,―!$AN$2:$AO$27,2,FALSE),"error"))</f>
        <v>0</v>
      </c>
      <c r="AK162">
        <f>IF(実施計画様式!AK162="",0,IFERROR(VLOOKUP(実施計画様式!AK162,―!$AN$2:$AO$27,2,FALSE),"error"))</f>
        <v>0</v>
      </c>
      <c r="AL162">
        <f>IF(実施計画様式!AL162="",0,1)</f>
        <v>0</v>
      </c>
      <c r="AM162">
        <f>IF(実施計画様式!AM162="",0,IFERROR(VLOOKUP(実施計画様式!AM162,―!$AP$10:$AQ$23,2,FALSE),"error"))</f>
        <v>0</v>
      </c>
      <c r="AN162">
        <f>IF(実施計画様式!AN162="",0,IFERROR(VLOOKUP(実施計画様式!AN162,―!$AP$39:$AQ$44,2,FALSE),"error"))</f>
        <v>0</v>
      </c>
      <c r="AO162">
        <f>IF(実施計画様式!AO162="",0,IFERROR(VLOOKUP(実施計画様式!AO162,参考資料1_対象分野リスト!$B$2:$C$46,2,FALSE),"error"))</f>
        <v>0</v>
      </c>
      <c r="AP162">
        <f>IF(実施計画様式!AP162="",0,IFERROR(VLOOKUP(実施計画様式!AP162,参考資料1_対象分野リスト!$B$2:$C$46,2,FALSE),"error"))</f>
        <v>0</v>
      </c>
      <c r="AQ162">
        <f>IF(実施計画様式!AQ162="",0,IFERROR(VLOOKUP(実施計画様式!AQ162,参考資料1_対象分野リスト!$B$2:$C$46,2,FALSE),"error"))</f>
        <v>0</v>
      </c>
      <c r="AR162">
        <f>IF(実施計画様式!AR162="",0,IFERROR(VLOOKUP(実施計画様式!AR162,参考資料1_対象分野リスト!$B$2:$C$46,2,FALSE),"error"))</f>
        <v>0</v>
      </c>
      <c r="AS162">
        <f>IF(実施計画様式!AS162="",0,IFERROR(VLOOKUP(実施計画様式!AS162,参考資料1_対象分野リスト!$E$5:$F$35,2,FALSE),"error"))</f>
        <v>0</v>
      </c>
      <c r="BB162">
        <f>IF(実施計画様式!BB162="",0,IFERROR(VLOOKUP(実施計画様式!BB162,―!$AK$2:$AL$7,2,FALSE),"error"))</f>
        <v>0</v>
      </c>
      <c r="BC162" t="str">
        <f t="shared" si="13"/>
        <v/>
      </c>
      <c r="BF162">
        <v>99</v>
      </c>
      <c r="BG162" t="str">
        <f t="shared" si="15"/>
        <v/>
      </c>
      <c r="BH162" t="str">
        <f>IF(AG162&gt;0,IF(VLOOKUP($B$62,―!$Y$2:$Z$25,2,FALSE)&lt;分岐管理シート!AG162,"予算化方法","予算化方法_未定なし"),"")</f>
        <v/>
      </c>
      <c r="BI162" t="str">
        <f t="shared" si="16"/>
        <v/>
      </c>
      <c r="BJ162" t="str">
        <f t="shared" si="17"/>
        <v/>
      </c>
      <c r="BK162" t="str">
        <f t="shared" si="18"/>
        <v/>
      </c>
      <c r="BL162" t="str">
        <f>IF(AE162&lt;2,"",―!$AP$28)</f>
        <v/>
      </c>
      <c r="BM162" t="str">
        <f t="shared" si="19"/>
        <v/>
      </c>
      <c r="BN162" t="str">
        <f t="shared" si="20"/>
        <v/>
      </c>
      <c r="BP162">
        <f t="shared" si="14"/>
        <v>0</v>
      </c>
    </row>
    <row r="163" spans="3:68">
      <c r="C163">
        <v>91</v>
      </c>
      <c r="D163" s="22">
        <f>IF(実施計画様式!D163="",0,IFERROR(VLOOKUP(実施計画様式!D163,―!A:B,2,FALSE),"error"))</f>
        <v>0</v>
      </c>
      <c r="E163">
        <f>IF(実施計画様式!E163="",0,IFERROR(VLOOKUP(実施計画様式!E163,―!$C$40:$D$47,2,FALSE),"error"))</f>
        <v>0</v>
      </c>
      <c r="F163">
        <f>IF(実施計画様式!F163="",0,IFERROR(VLOOKUP(実施計画様式!F163,―!$E$2:$F$2,2,FALSE),"error"))</f>
        <v>0</v>
      </c>
      <c r="G163">
        <f>IFERROR(VLOOKUP(実施計画様式!G163,―!$G$2:$H$2,2,FALSE),0)</f>
        <v>0</v>
      </c>
      <c r="H163">
        <f>IF(実施計画様式!H163="",0,1)</f>
        <v>0</v>
      </c>
      <c r="I163">
        <f>IF(実施計画様式!I163="",0,IFERROR(VLOOKUP(実施計画様式!I163,―!$I$2:$J$2,2,FALSE),"error"))</f>
        <v>0</v>
      </c>
      <c r="J163">
        <f>IF(実施計画様式!J163="",0,1)</f>
        <v>0</v>
      </c>
      <c r="K163">
        <f>IF(実施計画様式!K163="",0,IFERROR(VLOOKUP(実施計画様式!K163,―!$K$1:$L$2,2,FALSE),"error"))</f>
        <v>0</v>
      </c>
      <c r="L163">
        <f>IF(実施計画様式!L163="",0,IFERROR(VLOOKUP(実施計画様式!L163,―!$M$2:$N$2,2,FALSE),"error"))</f>
        <v>0</v>
      </c>
      <c r="M163">
        <f>IFERROR(VLOOKUP(実施計画様式!M163,―!$O$1:$P$12,2,FALSE),0)</f>
        <v>0</v>
      </c>
      <c r="N163">
        <f>IF(実施計画様式!N163="",0,IFERROR(VLOOKUP(実施計画様式!N163,―!$O$1:$P$12,2,FALSE),"error"))</f>
        <v>0</v>
      </c>
      <c r="O163">
        <f>IF(実施計画様式!O163="",0,IFERROR(VLOOKUP(実施計画様式!O163,―!$O$1:$P$12,2,FALSE),"error"))</f>
        <v>0</v>
      </c>
      <c r="P163">
        <f>IF(実施計画様式!P163="",0,IFERROR(VLOOKUP(実施計画様式!P163,―!$O$1:$P$12,2,FALSE),"error"))</f>
        <v>0</v>
      </c>
      <c r="Q163">
        <f>IF(実施計画様式!Q163="",0,1)</f>
        <v>0</v>
      </c>
      <c r="R163" t="s">
        <v>7629</v>
      </c>
      <c r="S163" t="s">
        <v>7629</v>
      </c>
      <c r="T163">
        <f>IF(実施計画様式!T163="",0,1)</f>
        <v>0</v>
      </c>
      <c r="U163">
        <f>IF(実施計画様式!U163="",0,1)</f>
        <v>0</v>
      </c>
      <c r="V163">
        <f>IF(実施計画様式!V163="",0,1)</f>
        <v>0</v>
      </c>
      <c r="W163">
        <f>IF(実施計画様式!W163="",0,1)</f>
        <v>0</v>
      </c>
      <c r="X163">
        <f>IF(実施計画様式!X163="",0,1)</f>
        <v>0</v>
      </c>
      <c r="Y163">
        <f>IF(実施計画様式!Y163="",0,1)</f>
        <v>0</v>
      </c>
      <c r="Z163">
        <f>IF(実施計画様式!Z163="",0,1)</f>
        <v>0</v>
      </c>
      <c r="AA163">
        <f>IF(実施計画様式!AA163="",0,1)</f>
        <v>0</v>
      </c>
      <c r="AB163">
        <f>IF(実施計画様式!AB163="",0,IFERROR(VLOOKUP(実施計画様式!AB163,―!$Q$2:$R$3,2,FALSE),"error"))</f>
        <v>0</v>
      </c>
      <c r="AC163">
        <f>IF(実施計画様式!AC163="",0,IFERROR(VLOOKUP(実施計画様式!AC163,―!$S$2:$T$3,2,FALSE),"error"))</f>
        <v>0</v>
      </c>
      <c r="AD163">
        <f>IF(実施計画様式!AD163="",0,IFERROR(VLOOKUP(実施計画様式!AD163,―!$U$2:$V$3,2,FALSE),"error"))</f>
        <v>0</v>
      </c>
      <c r="AE163">
        <f>IF(実施計画様式!AE163="",0,IFERROR(VLOOKUP(実施計画様式!AE163,―!$W$2:$X$3,2,FALSE),"error"))</f>
        <v>0</v>
      </c>
      <c r="AF163">
        <f>IF(実施計画様式!AF163="",0,IFERROR(VLOOKUP(実施計画様式!AF163,―!$AP$29:$AQ$29,2,FALSE),"error"))</f>
        <v>0</v>
      </c>
      <c r="AG163">
        <f>IF(実施計画様式!AG163="",0,IFERROR(VLOOKUP(実施計画様式!AG163,―!$Y$2:$Z$25,2,FALSE),"error"))</f>
        <v>0</v>
      </c>
      <c r="AH163">
        <f>IF(実施計画様式!AH163="",0,IFERROR(VLOOKUP(実施計画様式!AH163,―!$AA$2:$AB$4,2,FALSE),"error"))</f>
        <v>0</v>
      </c>
      <c r="AI163">
        <f>IF(実施計画様式!AI163="",0,IFERROR(VLOOKUP(実施計画様式!AI163,―!$AN$2:$AO$27,2,FALSE),"error"))</f>
        <v>0</v>
      </c>
      <c r="AJ163">
        <f>IF(実施計画様式!AJ163="",0,IFERROR(VLOOKUP(実施計画様式!AJ163,―!$AN$2:$AO$27,2,FALSE),"error"))</f>
        <v>0</v>
      </c>
      <c r="AK163">
        <f>IF(実施計画様式!AK163="",0,IFERROR(VLOOKUP(実施計画様式!AK163,―!$AN$2:$AO$27,2,FALSE),"error"))</f>
        <v>0</v>
      </c>
      <c r="AL163">
        <f>IF(実施計画様式!AL163="",0,1)</f>
        <v>0</v>
      </c>
      <c r="AM163">
        <f>IF(実施計画様式!AM163="",0,IFERROR(VLOOKUP(実施計画様式!AM163,―!$AP$10:$AQ$23,2,FALSE),"error"))</f>
        <v>0</v>
      </c>
      <c r="AN163">
        <f>IF(実施計画様式!AN163="",0,IFERROR(VLOOKUP(実施計画様式!AN163,―!$AP$39:$AQ$44,2,FALSE),"error"))</f>
        <v>0</v>
      </c>
      <c r="AO163">
        <f>IF(実施計画様式!AO163="",0,IFERROR(VLOOKUP(実施計画様式!AO163,参考資料1_対象分野リスト!$B$2:$C$46,2,FALSE),"error"))</f>
        <v>0</v>
      </c>
      <c r="AP163">
        <f>IF(実施計画様式!AP163="",0,IFERROR(VLOOKUP(実施計画様式!AP163,参考資料1_対象分野リスト!$B$2:$C$46,2,FALSE),"error"))</f>
        <v>0</v>
      </c>
      <c r="AQ163">
        <f>IF(実施計画様式!AQ163="",0,IFERROR(VLOOKUP(実施計画様式!AQ163,参考資料1_対象分野リスト!$B$2:$C$46,2,FALSE),"error"))</f>
        <v>0</v>
      </c>
      <c r="AR163">
        <f>IF(実施計画様式!AR163="",0,IFERROR(VLOOKUP(実施計画様式!AR163,参考資料1_対象分野リスト!$B$2:$C$46,2,FALSE),"error"))</f>
        <v>0</v>
      </c>
      <c r="AS163">
        <f>IF(実施計画様式!AS163="",0,IFERROR(VLOOKUP(実施計画様式!AS163,参考資料1_対象分野リスト!$E$5:$F$35,2,FALSE),"error"))</f>
        <v>0</v>
      </c>
      <c r="BB163">
        <f>IF(実施計画様式!BB163="",0,IFERROR(VLOOKUP(実施計画様式!BB163,―!$AK$2:$AL$7,2,FALSE),"error"))</f>
        <v>0</v>
      </c>
      <c r="BC163" t="str">
        <f t="shared" si="13"/>
        <v/>
      </c>
      <c r="BF163">
        <v>99</v>
      </c>
      <c r="BG163" t="str">
        <f t="shared" si="15"/>
        <v/>
      </c>
      <c r="BH163" t="str">
        <f>IF(AG163&gt;0,IF(VLOOKUP($B$62,―!$Y$2:$Z$25,2,FALSE)&lt;分岐管理シート!AG163,"予算化方法","予算化方法_未定なし"),"")</f>
        <v/>
      </c>
      <c r="BI163" t="str">
        <f t="shared" si="16"/>
        <v/>
      </c>
      <c r="BJ163" t="str">
        <f t="shared" si="17"/>
        <v/>
      </c>
      <c r="BK163" t="str">
        <f t="shared" si="18"/>
        <v/>
      </c>
      <c r="BL163" t="str">
        <f>IF(AE163&lt;2,"",―!$AP$28)</f>
        <v/>
      </c>
      <c r="BM163" t="str">
        <f t="shared" si="19"/>
        <v/>
      </c>
      <c r="BN163" t="str">
        <f t="shared" si="20"/>
        <v/>
      </c>
      <c r="BP163">
        <f t="shared" si="14"/>
        <v>0</v>
      </c>
    </row>
    <row r="164" spans="3:68">
      <c r="C164">
        <v>92</v>
      </c>
      <c r="D164" s="22">
        <f>IF(実施計画様式!D164="",0,IFERROR(VLOOKUP(実施計画様式!D164,―!A:B,2,FALSE),"error"))</f>
        <v>0</v>
      </c>
      <c r="E164">
        <f>IF(実施計画様式!E164="",0,IFERROR(VLOOKUP(実施計画様式!E164,―!$C$40:$D$47,2,FALSE),"error"))</f>
        <v>0</v>
      </c>
      <c r="F164">
        <f>IF(実施計画様式!F164="",0,IFERROR(VLOOKUP(実施計画様式!F164,―!$E$2:$F$2,2,FALSE),"error"))</f>
        <v>0</v>
      </c>
      <c r="G164">
        <f>IFERROR(VLOOKUP(実施計画様式!G164,―!$G$2:$H$2,2,FALSE),0)</f>
        <v>0</v>
      </c>
      <c r="H164">
        <f>IF(実施計画様式!H164="",0,1)</f>
        <v>0</v>
      </c>
      <c r="I164">
        <f>IF(実施計画様式!I164="",0,IFERROR(VLOOKUP(実施計画様式!I164,―!$I$2:$J$2,2,FALSE),"error"))</f>
        <v>0</v>
      </c>
      <c r="J164">
        <f>IF(実施計画様式!J164="",0,1)</f>
        <v>0</v>
      </c>
      <c r="K164">
        <f>IF(実施計画様式!K164="",0,IFERROR(VLOOKUP(実施計画様式!K164,―!$K$1:$L$2,2,FALSE),"error"))</f>
        <v>0</v>
      </c>
      <c r="L164">
        <f>IF(実施計画様式!L164="",0,IFERROR(VLOOKUP(実施計画様式!L164,―!$M$2:$N$2,2,FALSE),"error"))</f>
        <v>0</v>
      </c>
      <c r="M164">
        <f>IFERROR(VLOOKUP(実施計画様式!M164,―!$O$1:$P$12,2,FALSE),0)</f>
        <v>0</v>
      </c>
      <c r="N164">
        <f>IF(実施計画様式!N164="",0,IFERROR(VLOOKUP(実施計画様式!N164,―!$O$1:$P$12,2,FALSE),"error"))</f>
        <v>0</v>
      </c>
      <c r="O164">
        <f>IF(実施計画様式!O164="",0,IFERROR(VLOOKUP(実施計画様式!O164,―!$O$1:$P$12,2,FALSE),"error"))</f>
        <v>0</v>
      </c>
      <c r="P164">
        <f>IF(実施計画様式!P164="",0,IFERROR(VLOOKUP(実施計画様式!P164,―!$O$1:$P$12,2,FALSE),"error"))</f>
        <v>0</v>
      </c>
      <c r="Q164">
        <f>IF(実施計画様式!Q164="",0,1)</f>
        <v>0</v>
      </c>
      <c r="R164" t="s">
        <v>7629</v>
      </c>
      <c r="S164" t="s">
        <v>7629</v>
      </c>
      <c r="T164">
        <f>IF(実施計画様式!T164="",0,1)</f>
        <v>0</v>
      </c>
      <c r="U164">
        <f>IF(実施計画様式!U164="",0,1)</f>
        <v>0</v>
      </c>
      <c r="V164">
        <f>IF(実施計画様式!V164="",0,1)</f>
        <v>0</v>
      </c>
      <c r="W164">
        <f>IF(実施計画様式!W164="",0,1)</f>
        <v>0</v>
      </c>
      <c r="X164">
        <f>IF(実施計画様式!X164="",0,1)</f>
        <v>0</v>
      </c>
      <c r="Y164">
        <f>IF(実施計画様式!Y164="",0,1)</f>
        <v>0</v>
      </c>
      <c r="Z164">
        <f>IF(実施計画様式!Z164="",0,1)</f>
        <v>0</v>
      </c>
      <c r="AA164">
        <f>IF(実施計画様式!AA164="",0,1)</f>
        <v>0</v>
      </c>
      <c r="AB164">
        <f>IF(実施計画様式!AB164="",0,IFERROR(VLOOKUP(実施計画様式!AB164,―!$Q$2:$R$3,2,FALSE),"error"))</f>
        <v>0</v>
      </c>
      <c r="AC164">
        <f>IF(実施計画様式!AC164="",0,IFERROR(VLOOKUP(実施計画様式!AC164,―!$S$2:$T$3,2,FALSE),"error"))</f>
        <v>0</v>
      </c>
      <c r="AD164">
        <f>IF(実施計画様式!AD164="",0,IFERROR(VLOOKUP(実施計画様式!AD164,―!$U$2:$V$3,2,FALSE),"error"))</f>
        <v>0</v>
      </c>
      <c r="AE164">
        <f>IF(実施計画様式!AE164="",0,IFERROR(VLOOKUP(実施計画様式!AE164,―!$W$2:$X$3,2,FALSE),"error"))</f>
        <v>0</v>
      </c>
      <c r="AF164">
        <f>IF(実施計画様式!AF164="",0,IFERROR(VLOOKUP(実施計画様式!AF164,―!$AP$29:$AQ$29,2,FALSE),"error"))</f>
        <v>0</v>
      </c>
      <c r="AG164">
        <f>IF(実施計画様式!AG164="",0,IFERROR(VLOOKUP(実施計画様式!AG164,―!$Y$2:$Z$25,2,FALSE),"error"))</f>
        <v>0</v>
      </c>
      <c r="AH164">
        <f>IF(実施計画様式!AH164="",0,IFERROR(VLOOKUP(実施計画様式!AH164,―!$AA$2:$AB$4,2,FALSE),"error"))</f>
        <v>0</v>
      </c>
      <c r="AI164">
        <f>IF(実施計画様式!AI164="",0,IFERROR(VLOOKUP(実施計画様式!AI164,―!$AN$2:$AO$27,2,FALSE),"error"))</f>
        <v>0</v>
      </c>
      <c r="AJ164">
        <f>IF(実施計画様式!AJ164="",0,IFERROR(VLOOKUP(実施計画様式!AJ164,―!$AN$2:$AO$27,2,FALSE),"error"))</f>
        <v>0</v>
      </c>
      <c r="AK164">
        <f>IF(実施計画様式!AK164="",0,IFERROR(VLOOKUP(実施計画様式!AK164,―!$AN$2:$AO$27,2,FALSE),"error"))</f>
        <v>0</v>
      </c>
      <c r="AL164">
        <f>IF(実施計画様式!AL164="",0,1)</f>
        <v>0</v>
      </c>
      <c r="AM164">
        <f>IF(実施計画様式!AM164="",0,IFERROR(VLOOKUP(実施計画様式!AM164,―!$AP$10:$AQ$23,2,FALSE),"error"))</f>
        <v>0</v>
      </c>
      <c r="AN164">
        <f>IF(実施計画様式!AN164="",0,IFERROR(VLOOKUP(実施計画様式!AN164,―!$AP$39:$AQ$44,2,FALSE),"error"))</f>
        <v>0</v>
      </c>
      <c r="AO164">
        <f>IF(実施計画様式!AO164="",0,IFERROR(VLOOKUP(実施計画様式!AO164,参考資料1_対象分野リスト!$B$2:$C$46,2,FALSE),"error"))</f>
        <v>0</v>
      </c>
      <c r="AP164">
        <f>IF(実施計画様式!AP164="",0,IFERROR(VLOOKUP(実施計画様式!AP164,参考資料1_対象分野リスト!$B$2:$C$46,2,FALSE),"error"))</f>
        <v>0</v>
      </c>
      <c r="AQ164">
        <f>IF(実施計画様式!AQ164="",0,IFERROR(VLOOKUP(実施計画様式!AQ164,参考資料1_対象分野リスト!$B$2:$C$46,2,FALSE),"error"))</f>
        <v>0</v>
      </c>
      <c r="AR164">
        <f>IF(実施計画様式!AR164="",0,IFERROR(VLOOKUP(実施計画様式!AR164,参考資料1_対象分野リスト!$B$2:$C$46,2,FALSE),"error"))</f>
        <v>0</v>
      </c>
      <c r="AS164">
        <f>IF(実施計画様式!AS164="",0,IFERROR(VLOOKUP(実施計画様式!AS164,参考資料1_対象分野リスト!$E$5:$F$35,2,FALSE),"error"))</f>
        <v>0</v>
      </c>
      <c r="BB164">
        <f>IF(実施計画様式!BB164="",0,IFERROR(VLOOKUP(実施計画様式!BB164,―!$AK$2:$AL$7,2,FALSE),"error"))</f>
        <v>0</v>
      </c>
      <c r="BC164" t="str">
        <f t="shared" si="13"/>
        <v/>
      </c>
      <c r="BF164">
        <v>99</v>
      </c>
      <c r="BG164" t="str">
        <f t="shared" si="15"/>
        <v/>
      </c>
      <c r="BH164" t="str">
        <f>IF(AG164&gt;0,IF(VLOOKUP($B$62,―!$Y$2:$Z$25,2,FALSE)&lt;分岐管理シート!AG164,"予算化方法","予算化方法_未定なし"),"")</f>
        <v/>
      </c>
      <c r="BI164" t="str">
        <f t="shared" si="16"/>
        <v/>
      </c>
      <c r="BJ164" t="str">
        <f t="shared" si="17"/>
        <v/>
      </c>
      <c r="BK164" t="str">
        <f t="shared" si="18"/>
        <v/>
      </c>
      <c r="BL164" t="str">
        <f>IF(AE164&lt;2,"",―!$AP$28)</f>
        <v/>
      </c>
      <c r="BM164" t="str">
        <f t="shared" si="19"/>
        <v/>
      </c>
      <c r="BN164" t="str">
        <f t="shared" si="20"/>
        <v/>
      </c>
      <c r="BP164">
        <f t="shared" si="14"/>
        <v>0</v>
      </c>
    </row>
    <row r="165" spans="3:68">
      <c r="C165">
        <v>93</v>
      </c>
      <c r="D165" s="22">
        <f>IF(実施計画様式!D165="",0,IFERROR(VLOOKUP(実施計画様式!D165,―!A:B,2,FALSE),"error"))</f>
        <v>0</v>
      </c>
      <c r="E165">
        <f>IF(実施計画様式!E165="",0,IFERROR(VLOOKUP(実施計画様式!E165,―!$C$40:$D$47,2,FALSE),"error"))</f>
        <v>0</v>
      </c>
      <c r="F165">
        <f>IF(実施計画様式!F165="",0,IFERROR(VLOOKUP(実施計画様式!F165,―!$E$2:$F$2,2,FALSE),"error"))</f>
        <v>0</v>
      </c>
      <c r="G165">
        <f>IFERROR(VLOOKUP(実施計画様式!G165,―!$G$2:$H$2,2,FALSE),0)</f>
        <v>0</v>
      </c>
      <c r="H165">
        <f>IF(実施計画様式!H165="",0,1)</f>
        <v>0</v>
      </c>
      <c r="I165">
        <f>IF(実施計画様式!I165="",0,IFERROR(VLOOKUP(実施計画様式!I165,―!$I$2:$J$2,2,FALSE),"error"))</f>
        <v>0</v>
      </c>
      <c r="J165">
        <f>IF(実施計画様式!J165="",0,1)</f>
        <v>0</v>
      </c>
      <c r="K165">
        <f>IF(実施計画様式!K165="",0,IFERROR(VLOOKUP(実施計画様式!K165,―!$K$1:$L$2,2,FALSE),"error"))</f>
        <v>0</v>
      </c>
      <c r="L165">
        <f>IF(実施計画様式!L165="",0,IFERROR(VLOOKUP(実施計画様式!L165,―!$M$2:$N$2,2,FALSE),"error"))</f>
        <v>0</v>
      </c>
      <c r="M165">
        <f>IFERROR(VLOOKUP(実施計画様式!M165,―!$O$1:$P$12,2,FALSE),0)</f>
        <v>0</v>
      </c>
      <c r="N165">
        <f>IF(実施計画様式!N165="",0,IFERROR(VLOOKUP(実施計画様式!N165,―!$O$1:$P$12,2,FALSE),"error"))</f>
        <v>0</v>
      </c>
      <c r="O165">
        <f>IF(実施計画様式!O165="",0,IFERROR(VLOOKUP(実施計画様式!O165,―!$O$1:$P$12,2,FALSE),"error"))</f>
        <v>0</v>
      </c>
      <c r="P165">
        <f>IF(実施計画様式!P165="",0,IFERROR(VLOOKUP(実施計画様式!P165,―!$O$1:$P$12,2,FALSE),"error"))</f>
        <v>0</v>
      </c>
      <c r="Q165">
        <f>IF(実施計画様式!Q165="",0,1)</f>
        <v>0</v>
      </c>
      <c r="R165" t="s">
        <v>7629</v>
      </c>
      <c r="S165" t="s">
        <v>7629</v>
      </c>
      <c r="T165">
        <f>IF(実施計画様式!T165="",0,1)</f>
        <v>0</v>
      </c>
      <c r="U165">
        <f>IF(実施計画様式!U165="",0,1)</f>
        <v>0</v>
      </c>
      <c r="V165">
        <f>IF(実施計画様式!V165="",0,1)</f>
        <v>0</v>
      </c>
      <c r="W165">
        <f>IF(実施計画様式!W165="",0,1)</f>
        <v>0</v>
      </c>
      <c r="X165">
        <f>IF(実施計画様式!X165="",0,1)</f>
        <v>0</v>
      </c>
      <c r="Y165">
        <f>IF(実施計画様式!Y165="",0,1)</f>
        <v>0</v>
      </c>
      <c r="Z165">
        <f>IF(実施計画様式!Z165="",0,1)</f>
        <v>0</v>
      </c>
      <c r="AA165">
        <f>IF(実施計画様式!AA165="",0,1)</f>
        <v>0</v>
      </c>
      <c r="AB165">
        <f>IF(実施計画様式!AB165="",0,IFERROR(VLOOKUP(実施計画様式!AB165,―!$Q$2:$R$3,2,FALSE),"error"))</f>
        <v>0</v>
      </c>
      <c r="AC165">
        <f>IF(実施計画様式!AC165="",0,IFERROR(VLOOKUP(実施計画様式!AC165,―!$S$2:$T$3,2,FALSE),"error"))</f>
        <v>0</v>
      </c>
      <c r="AD165">
        <f>IF(実施計画様式!AD165="",0,IFERROR(VLOOKUP(実施計画様式!AD165,―!$U$2:$V$3,2,FALSE),"error"))</f>
        <v>0</v>
      </c>
      <c r="AE165">
        <f>IF(実施計画様式!AE165="",0,IFERROR(VLOOKUP(実施計画様式!AE165,―!$W$2:$X$3,2,FALSE),"error"))</f>
        <v>0</v>
      </c>
      <c r="AF165">
        <f>IF(実施計画様式!AF165="",0,IFERROR(VLOOKUP(実施計画様式!AF165,―!$AP$29:$AQ$29,2,FALSE),"error"))</f>
        <v>0</v>
      </c>
      <c r="AG165">
        <f>IF(実施計画様式!AG165="",0,IFERROR(VLOOKUP(実施計画様式!AG165,―!$Y$2:$Z$25,2,FALSE),"error"))</f>
        <v>0</v>
      </c>
      <c r="AH165">
        <f>IF(実施計画様式!AH165="",0,IFERROR(VLOOKUP(実施計画様式!AH165,―!$AA$2:$AB$4,2,FALSE),"error"))</f>
        <v>0</v>
      </c>
      <c r="AI165">
        <f>IF(実施計画様式!AI165="",0,IFERROR(VLOOKUP(実施計画様式!AI165,―!$AN$2:$AO$27,2,FALSE),"error"))</f>
        <v>0</v>
      </c>
      <c r="AJ165">
        <f>IF(実施計画様式!AJ165="",0,IFERROR(VLOOKUP(実施計画様式!AJ165,―!$AN$2:$AO$27,2,FALSE),"error"))</f>
        <v>0</v>
      </c>
      <c r="AK165">
        <f>IF(実施計画様式!AK165="",0,IFERROR(VLOOKUP(実施計画様式!AK165,―!$AN$2:$AO$27,2,FALSE),"error"))</f>
        <v>0</v>
      </c>
      <c r="AL165">
        <f>IF(実施計画様式!AL165="",0,1)</f>
        <v>0</v>
      </c>
      <c r="AM165">
        <f>IF(実施計画様式!AM165="",0,IFERROR(VLOOKUP(実施計画様式!AM165,―!$AP$10:$AQ$23,2,FALSE),"error"))</f>
        <v>0</v>
      </c>
      <c r="AN165">
        <f>IF(実施計画様式!AN165="",0,IFERROR(VLOOKUP(実施計画様式!AN165,―!$AP$39:$AQ$44,2,FALSE),"error"))</f>
        <v>0</v>
      </c>
      <c r="AO165">
        <f>IF(実施計画様式!AO165="",0,IFERROR(VLOOKUP(実施計画様式!AO165,参考資料1_対象分野リスト!$B$2:$C$46,2,FALSE),"error"))</f>
        <v>0</v>
      </c>
      <c r="AP165">
        <f>IF(実施計画様式!AP165="",0,IFERROR(VLOOKUP(実施計画様式!AP165,参考資料1_対象分野リスト!$B$2:$C$46,2,FALSE),"error"))</f>
        <v>0</v>
      </c>
      <c r="AQ165">
        <f>IF(実施計画様式!AQ165="",0,IFERROR(VLOOKUP(実施計画様式!AQ165,参考資料1_対象分野リスト!$B$2:$C$46,2,FALSE),"error"))</f>
        <v>0</v>
      </c>
      <c r="AR165">
        <f>IF(実施計画様式!AR165="",0,IFERROR(VLOOKUP(実施計画様式!AR165,参考資料1_対象分野リスト!$B$2:$C$46,2,FALSE),"error"))</f>
        <v>0</v>
      </c>
      <c r="AS165">
        <f>IF(実施計画様式!AS165="",0,IFERROR(VLOOKUP(実施計画様式!AS165,参考資料1_対象分野リスト!$E$5:$F$35,2,FALSE),"error"))</f>
        <v>0</v>
      </c>
      <c r="BB165">
        <f>IF(実施計画様式!BB165="",0,IFERROR(VLOOKUP(実施計画様式!BB165,―!$AK$2:$AL$7,2,FALSE),"error"))</f>
        <v>0</v>
      </c>
      <c r="BC165" t="str">
        <f t="shared" si="13"/>
        <v/>
      </c>
      <c r="BF165">
        <v>99</v>
      </c>
      <c r="BG165" t="str">
        <f t="shared" si="15"/>
        <v/>
      </c>
      <c r="BH165" t="str">
        <f>IF(AG165&gt;0,IF(VLOOKUP($B$62,―!$Y$2:$Z$25,2,FALSE)&lt;分岐管理シート!AG165,"予算化方法","予算化方法_未定なし"),"")</f>
        <v/>
      </c>
      <c r="BI165" t="str">
        <f t="shared" si="16"/>
        <v/>
      </c>
      <c r="BJ165" t="str">
        <f t="shared" si="17"/>
        <v/>
      </c>
      <c r="BK165" t="str">
        <f t="shared" si="18"/>
        <v/>
      </c>
      <c r="BL165" t="str">
        <f>IF(AE165&lt;2,"",―!$AP$28)</f>
        <v/>
      </c>
      <c r="BM165" t="str">
        <f t="shared" si="19"/>
        <v/>
      </c>
      <c r="BN165" t="str">
        <f t="shared" si="20"/>
        <v/>
      </c>
      <c r="BP165">
        <f t="shared" si="14"/>
        <v>0</v>
      </c>
    </row>
    <row r="166" spans="3:68">
      <c r="C166">
        <v>94</v>
      </c>
      <c r="D166" s="22">
        <f>IF(実施計画様式!D166="",0,IFERROR(VLOOKUP(実施計画様式!D166,―!A:B,2,FALSE),"error"))</f>
        <v>0</v>
      </c>
      <c r="E166">
        <f>IF(実施計画様式!E166="",0,IFERROR(VLOOKUP(実施計画様式!E166,―!$C$40:$D$47,2,FALSE),"error"))</f>
        <v>0</v>
      </c>
      <c r="F166">
        <f>IF(実施計画様式!F166="",0,IFERROR(VLOOKUP(実施計画様式!F166,―!$E$2:$F$2,2,FALSE),"error"))</f>
        <v>0</v>
      </c>
      <c r="G166">
        <f>IFERROR(VLOOKUP(実施計画様式!G166,―!$G$2:$H$2,2,FALSE),0)</f>
        <v>0</v>
      </c>
      <c r="H166">
        <f>IF(実施計画様式!H166="",0,1)</f>
        <v>0</v>
      </c>
      <c r="I166">
        <f>IF(実施計画様式!I166="",0,IFERROR(VLOOKUP(実施計画様式!I166,―!$I$2:$J$2,2,FALSE),"error"))</f>
        <v>0</v>
      </c>
      <c r="J166">
        <f>IF(実施計画様式!J166="",0,1)</f>
        <v>0</v>
      </c>
      <c r="K166">
        <f>IF(実施計画様式!K166="",0,IFERROR(VLOOKUP(実施計画様式!K166,―!$K$1:$L$2,2,FALSE),"error"))</f>
        <v>0</v>
      </c>
      <c r="L166">
        <f>IF(実施計画様式!L166="",0,IFERROR(VLOOKUP(実施計画様式!L166,―!$M$2:$N$2,2,FALSE),"error"))</f>
        <v>0</v>
      </c>
      <c r="M166">
        <f>IFERROR(VLOOKUP(実施計画様式!M166,―!$O$1:$P$12,2,FALSE),0)</f>
        <v>0</v>
      </c>
      <c r="N166">
        <f>IF(実施計画様式!N166="",0,IFERROR(VLOOKUP(実施計画様式!N166,―!$O$1:$P$12,2,FALSE),"error"))</f>
        <v>0</v>
      </c>
      <c r="O166">
        <f>IF(実施計画様式!O166="",0,IFERROR(VLOOKUP(実施計画様式!O166,―!$O$1:$P$12,2,FALSE),"error"))</f>
        <v>0</v>
      </c>
      <c r="P166">
        <f>IF(実施計画様式!P166="",0,IFERROR(VLOOKUP(実施計画様式!P166,―!$O$1:$P$12,2,FALSE),"error"))</f>
        <v>0</v>
      </c>
      <c r="Q166">
        <f>IF(実施計画様式!Q166="",0,1)</f>
        <v>0</v>
      </c>
      <c r="R166" t="s">
        <v>7629</v>
      </c>
      <c r="S166" t="s">
        <v>7629</v>
      </c>
      <c r="T166">
        <f>IF(実施計画様式!T166="",0,1)</f>
        <v>0</v>
      </c>
      <c r="U166">
        <f>IF(実施計画様式!U166="",0,1)</f>
        <v>0</v>
      </c>
      <c r="V166">
        <f>IF(実施計画様式!V166="",0,1)</f>
        <v>0</v>
      </c>
      <c r="W166">
        <f>IF(実施計画様式!W166="",0,1)</f>
        <v>0</v>
      </c>
      <c r="X166">
        <f>IF(実施計画様式!X166="",0,1)</f>
        <v>0</v>
      </c>
      <c r="Y166">
        <f>IF(実施計画様式!Y166="",0,1)</f>
        <v>0</v>
      </c>
      <c r="Z166">
        <f>IF(実施計画様式!Z166="",0,1)</f>
        <v>0</v>
      </c>
      <c r="AA166">
        <f>IF(実施計画様式!AA166="",0,1)</f>
        <v>0</v>
      </c>
      <c r="AB166">
        <f>IF(実施計画様式!AB166="",0,IFERROR(VLOOKUP(実施計画様式!AB166,―!$Q$2:$R$3,2,FALSE),"error"))</f>
        <v>0</v>
      </c>
      <c r="AC166">
        <f>IF(実施計画様式!AC166="",0,IFERROR(VLOOKUP(実施計画様式!AC166,―!$S$2:$T$3,2,FALSE),"error"))</f>
        <v>0</v>
      </c>
      <c r="AD166">
        <f>IF(実施計画様式!AD166="",0,IFERROR(VLOOKUP(実施計画様式!AD166,―!$U$2:$V$3,2,FALSE),"error"))</f>
        <v>0</v>
      </c>
      <c r="AE166">
        <f>IF(実施計画様式!AE166="",0,IFERROR(VLOOKUP(実施計画様式!AE166,―!$W$2:$X$3,2,FALSE),"error"))</f>
        <v>0</v>
      </c>
      <c r="AF166">
        <f>IF(実施計画様式!AF166="",0,IFERROR(VLOOKUP(実施計画様式!AF166,―!$AP$29:$AQ$29,2,FALSE),"error"))</f>
        <v>0</v>
      </c>
      <c r="AG166">
        <f>IF(実施計画様式!AG166="",0,IFERROR(VLOOKUP(実施計画様式!AG166,―!$Y$2:$Z$25,2,FALSE),"error"))</f>
        <v>0</v>
      </c>
      <c r="AH166">
        <f>IF(実施計画様式!AH166="",0,IFERROR(VLOOKUP(実施計画様式!AH166,―!$AA$2:$AB$4,2,FALSE),"error"))</f>
        <v>0</v>
      </c>
      <c r="AI166">
        <f>IF(実施計画様式!AI166="",0,IFERROR(VLOOKUP(実施計画様式!AI166,―!$AN$2:$AO$27,2,FALSE),"error"))</f>
        <v>0</v>
      </c>
      <c r="AJ166">
        <f>IF(実施計画様式!AJ166="",0,IFERROR(VLOOKUP(実施計画様式!AJ166,―!$AN$2:$AO$27,2,FALSE),"error"))</f>
        <v>0</v>
      </c>
      <c r="AK166">
        <f>IF(実施計画様式!AK166="",0,IFERROR(VLOOKUP(実施計画様式!AK166,―!$AN$2:$AO$27,2,FALSE),"error"))</f>
        <v>0</v>
      </c>
      <c r="AL166">
        <f>IF(実施計画様式!AL166="",0,1)</f>
        <v>0</v>
      </c>
      <c r="AM166">
        <f>IF(実施計画様式!AM166="",0,IFERROR(VLOOKUP(実施計画様式!AM166,―!$AP$10:$AQ$23,2,FALSE),"error"))</f>
        <v>0</v>
      </c>
      <c r="AN166">
        <f>IF(実施計画様式!AN166="",0,IFERROR(VLOOKUP(実施計画様式!AN166,―!$AP$39:$AQ$44,2,FALSE),"error"))</f>
        <v>0</v>
      </c>
      <c r="AO166">
        <f>IF(実施計画様式!AO166="",0,IFERROR(VLOOKUP(実施計画様式!AO166,参考資料1_対象分野リスト!$B$2:$C$46,2,FALSE),"error"))</f>
        <v>0</v>
      </c>
      <c r="AP166">
        <f>IF(実施計画様式!AP166="",0,IFERROR(VLOOKUP(実施計画様式!AP166,参考資料1_対象分野リスト!$B$2:$C$46,2,FALSE),"error"))</f>
        <v>0</v>
      </c>
      <c r="AQ166">
        <f>IF(実施計画様式!AQ166="",0,IFERROR(VLOOKUP(実施計画様式!AQ166,参考資料1_対象分野リスト!$B$2:$C$46,2,FALSE),"error"))</f>
        <v>0</v>
      </c>
      <c r="AR166">
        <f>IF(実施計画様式!AR166="",0,IFERROR(VLOOKUP(実施計画様式!AR166,参考資料1_対象分野リスト!$B$2:$C$46,2,FALSE),"error"))</f>
        <v>0</v>
      </c>
      <c r="AS166">
        <f>IF(実施計画様式!AS166="",0,IFERROR(VLOOKUP(実施計画様式!AS166,参考資料1_対象分野リスト!$E$5:$F$35,2,FALSE),"error"))</f>
        <v>0</v>
      </c>
      <c r="BB166">
        <f>IF(実施計画様式!BB166="",0,IFERROR(VLOOKUP(実施計画様式!BB166,―!$AK$2:$AL$7,2,FALSE),"error"))</f>
        <v>0</v>
      </c>
      <c r="BC166" t="str">
        <f t="shared" si="13"/>
        <v/>
      </c>
      <c r="BF166">
        <v>99</v>
      </c>
      <c r="BG166" t="str">
        <f t="shared" si="15"/>
        <v/>
      </c>
      <c r="BH166" t="str">
        <f>IF(AG166&gt;0,IF(VLOOKUP($B$62,―!$Y$2:$Z$25,2,FALSE)&lt;分岐管理シート!AG166,"予算化方法","予算化方法_未定なし"),"")</f>
        <v/>
      </c>
      <c r="BI166" t="str">
        <f t="shared" si="16"/>
        <v/>
      </c>
      <c r="BJ166" t="str">
        <f t="shared" si="17"/>
        <v/>
      </c>
      <c r="BK166" t="str">
        <f t="shared" si="18"/>
        <v/>
      </c>
      <c r="BL166" t="str">
        <f>IF(AE166&lt;2,"",―!$AP$28)</f>
        <v/>
      </c>
      <c r="BM166" t="str">
        <f t="shared" si="19"/>
        <v/>
      </c>
      <c r="BN166" t="str">
        <f t="shared" si="20"/>
        <v/>
      </c>
      <c r="BP166">
        <f t="shared" si="14"/>
        <v>0</v>
      </c>
    </row>
    <row r="167" spans="3:68">
      <c r="C167">
        <v>95</v>
      </c>
      <c r="D167" s="22">
        <f>IF(実施計画様式!D167="",0,IFERROR(VLOOKUP(実施計画様式!D167,―!A:B,2,FALSE),"error"))</f>
        <v>0</v>
      </c>
      <c r="E167">
        <f>IF(実施計画様式!E167="",0,IFERROR(VLOOKUP(実施計画様式!E167,―!$C$40:$D$47,2,FALSE),"error"))</f>
        <v>0</v>
      </c>
      <c r="F167">
        <f>IF(実施計画様式!F167="",0,IFERROR(VLOOKUP(実施計画様式!F167,―!$E$2:$F$2,2,FALSE),"error"))</f>
        <v>0</v>
      </c>
      <c r="G167">
        <f>IFERROR(VLOOKUP(実施計画様式!G167,―!$G$2:$H$2,2,FALSE),0)</f>
        <v>0</v>
      </c>
      <c r="H167">
        <f>IF(実施計画様式!H167="",0,1)</f>
        <v>0</v>
      </c>
      <c r="I167">
        <f>IF(実施計画様式!I167="",0,IFERROR(VLOOKUP(実施計画様式!I167,―!$I$2:$J$2,2,FALSE),"error"))</f>
        <v>0</v>
      </c>
      <c r="J167">
        <f>IF(実施計画様式!J167="",0,1)</f>
        <v>0</v>
      </c>
      <c r="K167">
        <f>IF(実施計画様式!K167="",0,IFERROR(VLOOKUP(実施計画様式!K167,―!$K$1:$L$2,2,FALSE),"error"))</f>
        <v>0</v>
      </c>
      <c r="L167">
        <f>IF(実施計画様式!L167="",0,IFERROR(VLOOKUP(実施計画様式!L167,―!$M$2:$N$2,2,FALSE),"error"))</f>
        <v>0</v>
      </c>
      <c r="M167">
        <f>IFERROR(VLOOKUP(実施計画様式!M167,―!$O$1:$P$12,2,FALSE),0)</f>
        <v>0</v>
      </c>
      <c r="N167">
        <f>IF(実施計画様式!N167="",0,IFERROR(VLOOKUP(実施計画様式!N167,―!$O$1:$P$12,2,FALSE),"error"))</f>
        <v>0</v>
      </c>
      <c r="O167">
        <f>IF(実施計画様式!O167="",0,IFERROR(VLOOKUP(実施計画様式!O167,―!$O$1:$P$12,2,FALSE),"error"))</f>
        <v>0</v>
      </c>
      <c r="P167">
        <f>IF(実施計画様式!P167="",0,IFERROR(VLOOKUP(実施計画様式!P167,―!$O$1:$P$12,2,FALSE),"error"))</f>
        <v>0</v>
      </c>
      <c r="Q167">
        <f>IF(実施計画様式!Q167="",0,1)</f>
        <v>0</v>
      </c>
      <c r="R167" t="s">
        <v>7629</v>
      </c>
      <c r="S167" t="s">
        <v>7629</v>
      </c>
      <c r="T167">
        <f>IF(実施計画様式!T167="",0,1)</f>
        <v>0</v>
      </c>
      <c r="U167">
        <f>IF(実施計画様式!U167="",0,1)</f>
        <v>0</v>
      </c>
      <c r="V167">
        <f>IF(実施計画様式!V167="",0,1)</f>
        <v>0</v>
      </c>
      <c r="W167">
        <f>IF(実施計画様式!W167="",0,1)</f>
        <v>0</v>
      </c>
      <c r="X167">
        <f>IF(実施計画様式!X167="",0,1)</f>
        <v>0</v>
      </c>
      <c r="Y167">
        <f>IF(実施計画様式!Y167="",0,1)</f>
        <v>0</v>
      </c>
      <c r="Z167">
        <f>IF(実施計画様式!Z167="",0,1)</f>
        <v>0</v>
      </c>
      <c r="AA167">
        <f>IF(実施計画様式!AA167="",0,1)</f>
        <v>0</v>
      </c>
      <c r="AB167">
        <f>IF(実施計画様式!AB167="",0,IFERROR(VLOOKUP(実施計画様式!AB167,―!$Q$2:$R$3,2,FALSE),"error"))</f>
        <v>0</v>
      </c>
      <c r="AC167">
        <f>IF(実施計画様式!AC167="",0,IFERROR(VLOOKUP(実施計画様式!AC167,―!$S$2:$T$3,2,FALSE),"error"))</f>
        <v>0</v>
      </c>
      <c r="AD167">
        <f>IF(実施計画様式!AD167="",0,IFERROR(VLOOKUP(実施計画様式!AD167,―!$U$2:$V$3,2,FALSE),"error"))</f>
        <v>0</v>
      </c>
      <c r="AE167">
        <f>IF(実施計画様式!AE167="",0,IFERROR(VLOOKUP(実施計画様式!AE167,―!$W$2:$X$3,2,FALSE),"error"))</f>
        <v>0</v>
      </c>
      <c r="AF167">
        <f>IF(実施計画様式!AF167="",0,IFERROR(VLOOKUP(実施計画様式!AF167,―!$AP$29:$AQ$29,2,FALSE),"error"))</f>
        <v>0</v>
      </c>
      <c r="AG167">
        <f>IF(実施計画様式!AG167="",0,IFERROR(VLOOKUP(実施計画様式!AG167,―!$Y$2:$Z$25,2,FALSE),"error"))</f>
        <v>0</v>
      </c>
      <c r="AH167">
        <f>IF(実施計画様式!AH167="",0,IFERROR(VLOOKUP(実施計画様式!AH167,―!$AA$2:$AB$4,2,FALSE),"error"))</f>
        <v>0</v>
      </c>
      <c r="AI167">
        <f>IF(実施計画様式!AI167="",0,IFERROR(VLOOKUP(実施計画様式!AI167,―!$AN$2:$AO$27,2,FALSE),"error"))</f>
        <v>0</v>
      </c>
      <c r="AJ167">
        <f>IF(実施計画様式!AJ167="",0,IFERROR(VLOOKUP(実施計画様式!AJ167,―!$AN$2:$AO$27,2,FALSE),"error"))</f>
        <v>0</v>
      </c>
      <c r="AK167">
        <f>IF(実施計画様式!AK167="",0,IFERROR(VLOOKUP(実施計画様式!AK167,―!$AN$2:$AO$27,2,FALSE),"error"))</f>
        <v>0</v>
      </c>
      <c r="AL167">
        <f>IF(実施計画様式!AL167="",0,1)</f>
        <v>0</v>
      </c>
      <c r="AM167">
        <f>IF(実施計画様式!AM167="",0,IFERROR(VLOOKUP(実施計画様式!AM167,―!$AP$10:$AQ$23,2,FALSE),"error"))</f>
        <v>0</v>
      </c>
      <c r="AN167">
        <f>IF(実施計画様式!AN167="",0,IFERROR(VLOOKUP(実施計画様式!AN167,―!$AP$39:$AQ$44,2,FALSE),"error"))</f>
        <v>0</v>
      </c>
      <c r="AO167">
        <f>IF(実施計画様式!AO167="",0,IFERROR(VLOOKUP(実施計画様式!AO167,参考資料1_対象分野リスト!$B$2:$C$46,2,FALSE),"error"))</f>
        <v>0</v>
      </c>
      <c r="AP167">
        <f>IF(実施計画様式!AP167="",0,IFERROR(VLOOKUP(実施計画様式!AP167,参考資料1_対象分野リスト!$B$2:$C$46,2,FALSE),"error"))</f>
        <v>0</v>
      </c>
      <c r="AQ167">
        <f>IF(実施計画様式!AQ167="",0,IFERROR(VLOOKUP(実施計画様式!AQ167,参考資料1_対象分野リスト!$B$2:$C$46,2,FALSE),"error"))</f>
        <v>0</v>
      </c>
      <c r="AR167">
        <f>IF(実施計画様式!AR167="",0,IFERROR(VLOOKUP(実施計画様式!AR167,参考資料1_対象分野リスト!$B$2:$C$46,2,FALSE),"error"))</f>
        <v>0</v>
      </c>
      <c r="AS167">
        <f>IF(実施計画様式!AS167="",0,IFERROR(VLOOKUP(実施計画様式!AS167,参考資料1_対象分野リスト!$E$5:$F$35,2,FALSE),"error"))</f>
        <v>0</v>
      </c>
      <c r="BB167">
        <f>IF(実施計画様式!BB167="",0,IFERROR(VLOOKUP(実施計画様式!BB167,―!$AK$2:$AL$7,2,FALSE),"error"))</f>
        <v>0</v>
      </c>
      <c r="BC167" t="str">
        <f t="shared" si="13"/>
        <v/>
      </c>
      <c r="BF167">
        <v>99</v>
      </c>
      <c r="BG167" t="str">
        <f t="shared" si="15"/>
        <v/>
      </c>
      <c r="BH167" t="str">
        <f>IF(AG167&gt;0,IF(VLOOKUP($B$62,―!$Y$2:$Z$25,2,FALSE)&lt;分岐管理シート!AG167,"予算化方法","予算化方法_未定なし"),"")</f>
        <v/>
      </c>
      <c r="BI167" t="str">
        <f t="shared" si="16"/>
        <v/>
      </c>
      <c r="BJ167" t="str">
        <f t="shared" si="17"/>
        <v/>
      </c>
      <c r="BK167" t="str">
        <f t="shared" si="18"/>
        <v/>
      </c>
      <c r="BL167" t="str">
        <f>IF(AE167&lt;2,"",―!$AP$28)</f>
        <v/>
      </c>
      <c r="BM167" t="str">
        <f t="shared" si="19"/>
        <v/>
      </c>
      <c r="BN167" t="str">
        <f t="shared" si="20"/>
        <v/>
      </c>
      <c r="BP167">
        <f t="shared" si="14"/>
        <v>0</v>
      </c>
    </row>
    <row r="168" spans="3:68">
      <c r="C168">
        <v>96</v>
      </c>
      <c r="D168" s="22">
        <f>IF(実施計画様式!D168="",0,IFERROR(VLOOKUP(実施計画様式!D168,―!A:B,2,FALSE),"error"))</f>
        <v>0</v>
      </c>
      <c r="E168">
        <f>IF(実施計画様式!E168="",0,IFERROR(VLOOKUP(実施計画様式!E168,―!$C$40:$D$47,2,FALSE),"error"))</f>
        <v>0</v>
      </c>
      <c r="F168">
        <f>IF(実施計画様式!F168="",0,IFERROR(VLOOKUP(実施計画様式!F168,―!$E$2:$F$2,2,FALSE),"error"))</f>
        <v>0</v>
      </c>
      <c r="G168">
        <f>IFERROR(VLOOKUP(実施計画様式!G168,―!$G$2:$H$2,2,FALSE),0)</f>
        <v>0</v>
      </c>
      <c r="H168">
        <f>IF(実施計画様式!H168="",0,1)</f>
        <v>0</v>
      </c>
      <c r="I168">
        <f>IF(実施計画様式!I168="",0,IFERROR(VLOOKUP(実施計画様式!I168,―!$I$2:$J$2,2,FALSE),"error"))</f>
        <v>0</v>
      </c>
      <c r="J168">
        <f>IF(実施計画様式!J168="",0,1)</f>
        <v>0</v>
      </c>
      <c r="K168">
        <f>IF(実施計画様式!K168="",0,IFERROR(VLOOKUP(実施計画様式!K168,―!$K$1:$L$2,2,FALSE),"error"))</f>
        <v>0</v>
      </c>
      <c r="L168">
        <f>IF(実施計画様式!L168="",0,IFERROR(VLOOKUP(実施計画様式!L168,―!$M$2:$N$2,2,FALSE),"error"))</f>
        <v>0</v>
      </c>
      <c r="M168">
        <f>IFERROR(VLOOKUP(実施計画様式!M168,―!$O$1:$P$12,2,FALSE),0)</f>
        <v>0</v>
      </c>
      <c r="N168">
        <f>IF(実施計画様式!N168="",0,IFERROR(VLOOKUP(実施計画様式!N168,―!$O$1:$P$12,2,FALSE),"error"))</f>
        <v>0</v>
      </c>
      <c r="O168">
        <f>IF(実施計画様式!O168="",0,IFERROR(VLOOKUP(実施計画様式!O168,―!$O$1:$P$12,2,FALSE),"error"))</f>
        <v>0</v>
      </c>
      <c r="P168">
        <f>IF(実施計画様式!P168="",0,IFERROR(VLOOKUP(実施計画様式!P168,―!$O$1:$P$12,2,FALSE),"error"))</f>
        <v>0</v>
      </c>
      <c r="Q168">
        <f>IF(実施計画様式!Q168="",0,1)</f>
        <v>0</v>
      </c>
      <c r="R168" t="s">
        <v>7629</v>
      </c>
      <c r="S168" t="s">
        <v>7629</v>
      </c>
      <c r="T168">
        <f>IF(実施計画様式!T168="",0,1)</f>
        <v>0</v>
      </c>
      <c r="U168">
        <f>IF(実施計画様式!U168="",0,1)</f>
        <v>0</v>
      </c>
      <c r="V168">
        <f>IF(実施計画様式!V168="",0,1)</f>
        <v>0</v>
      </c>
      <c r="W168">
        <f>IF(実施計画様式!W168="",0,1)</f>
        <v>0</v>
      </c>
      <c r="X168">
        <f>IF(実施計画様式!X168="",0,1)</f>
        <v>0</v>
      </c>
      <c r="Y168">
        <f>IF(実施計画様式!Y168="",0,1)</f>
        <v>0</v>
      </c>
      <c r="Z168">
        <f>IF(実施計画様式!Z168="",0,1)</f>
        <v>0</v>
      </c>
      <c r="AA168">
        <f>IF(実施計画様式!AA168="",0,1)</f>
        <v>0</v>
      </c>
      <c r="AB168">
        <f>IF(実施計画様式!AB168="",0,IFERROR(VLOOKUP(実施計画様式!AB168,―!$Q$2:$R$3,2,FALSE),"error"))</f>
        <v>0</v>
      </c>
      <c r="AC168">
        <f>IF(実施計画様式!AC168="",0,IFERROR(VLOOKUP(実施計画様式!AC168,―!$S$2:$T$3,2,FALSE),"error"))</f>
        <v>0</v>
      </c>
      <c r="AD168">
        <f>IF(実施計画様式!AD168="",0,IFERROR(VLOOKUP(実施計画様式!AD168,―!$U$2:$V$3,2,FALSE),"error"))</f>
        <v>0</v>
      </c>
      <c r="AE168">
        <f>IF(実施計画様式!AE168="",0,IFERROR(VLOOKUP(実施計画様式!AE168,―!$W$2:$X$3,2,FALSE),"error"))</f>
        <v>0</v>
      </c>
      <c r="AF168">
        <f>IF(実施計画様式!AF168="",0,IFERROR(VLOOKUP(実施計画様式!AF168,―!$AP$29:$AQ$29,2,FALSE),"error"))</f>
        <v>0</v>
      </c>
      <c r="AG168">
        <f>IF(実施計画様式!AG168="",0,IFERROR(VLOOKUP(実施計画様式!AG168,―!$Y$2:$Z$25,2,FALSE),"error"))</f>
        <v>0</v>
      </c>
      <c r="AH168">
        <f>IF(実施計画様式!AH168="",0,IFERROR(VLOOKUP(実施計画様式!AH168,―!$AA$2:$AB$4,2,FALSE),"error"))</f>
        <v>0</v>
      </c>
      <c r="AI168">
        <f>IF(実施計画様式!AI168="",0,IFERROR(VLOOKUP(実施計画様式!AI168,―!$AN$2:$AO$27,2,FALSE),"error"))</f>
        <v>0</v>
      </c>
      <c r="AJ168">
        <f>IF(実施計画様式!AJ168="",0,IFERROR(VLOOKUP(実施計画様式!AJ168,―!$AN$2:$AO$27,2,FALSE),"error"))</f>
        <v>0</v>
      </c>
      <c r="AK168">
        <f>IF(実施計画様式!AK168="",0,IFERROR(VLOOKUP(実施計画様式!AK168,―!$AN$2:$AO$27,2,FALSE),"error"))</f>
        <v>0</v>
      </c>
      <c r="AL168">
        <f>IF(実施計画様式!AL168="",0,1)</f>
        <v>0</v>
      </c>
      <c r="AM168">
        <f>IF(実施計画様式!AM168="",0,IFERROR(VLOOKUP(実施計画様式!AM168,―!$AP$10:$AQ$23,2,FALSE),"error"))</f>
        <v>0</v>
      </c>
      <c r="AN168">
        <f>IF(実施計画様式!AN168="",0,IFERROR(VLOOKUP(実施計画様式!AN168,―!$AP$39:$AQ$44,2,FALSE),"error"))</f>
        <v>0</v>
      </c>
      <c r="AO168">
        <f>IF(実施計画様式!AO168="",0,IFERROR(VLOOKUP(実施計画様式!AO168,参考資料1_対象分野リスト!$B$2:$C$46,2,FALSE),"error"))</f>
        <v>0</v>
      </c>
      <c r="AP168">
        <f>IF(実施計画様式!AP168="",0,IFERROR(VLOOKUP(実施計画様式!AP168,参考資料1_対象分野リスト!$B$2:$C$46,2,FALSE),"error"))</f>
        <v>0</v>
      </c>
      <c r="AQ168">
        <f>IF(実施計画様式!AQ168="",0,IFERROR(VLOOKUP(実施計画様式!AQ168,参考資料1_対象分野リスト!$B$2:$C$46,2,FALSE),"error"))</f>
        <v>0</v>
      </c>
      <c r="AR168">
        <f>IF(実施計画様式!AR168="",0,IFERROR(VLOOKUP(実施計画様式!AR168,参考資料1_対象分野リスト!$B$2:$C$46,2,FALSE),"error"))</f>
        <v>0</v>
      </c>
      <c r="AS168">
        <f>IF(実施計画様式!AS168="",0,IFERROR(VLOOKUP(実施計画様式!AS168,参考資料1_対象分野リスト!$E$5:$F$35,2,FALSE),"error"))</f>
        <v>0</v>
      </c>
      <c r="BB168">
        <f>IF(実施計画様式!BB168="",0,IFERROR(VLOOKUP(実施計画様式!BB168,―!$AK$2:$AL$7,2,FALSE),"error"))</f>
        <v>0</v>
      </c>
      <c r="BC168" t="str">
        <f t="shared" si="13"/>
        <v/>
      </c>
      <c r="BF168">
        <v>99</v>
      </c>
      <c r="BG168" t="str">
        <f t="shared" si="15"/>
        <v/>
      </c>
      <c r="BH168" t="str">
        <f>IF(AG168&gt;0,IF(VLOOKUP($B$62,―!$Y$2:$Z$25,2,FALSE)&lt;分岐管理シート!AG168,"予算化方法","予算化方法_未定なし"),"")</f>
        <v/>
      </c>
      <c r="BI168" t="str">
        <f t="shared" si="16"/>
        <v/>
      </c>
      <c r="BJ168" t="str">
        <f t="shared" si="17"/>
        <v/>
      </c>
      <c r="BK168" t="str">
        <f t="shared" si="18"/>
        <v/>
      </c>
      <c r="BL168" t="str">
        <f>IF(AE168&lt;2,"",―!$AP$28)</f>
        <v/>
      </c>
      <c r="BM168" t="str">
        <f t="shared" si="19"/>
        <v/>
      </c>
      <c r="BN168" t="str">
        <f t="shared" si="20"/>
        <v/>
      </c>
      <c r="BP168">
        <f t="shared" si="14"/>
        <v>0</v>
      </c>
    </row>
    <row r="169" spans="3:68">
      <c r="C169">
        <v>97</v>
      </c>
      <c r="D169" s="22">
        <f>IF(実施計画様式!D169="",0,IFERROR(VLOOKUP(実施計画様式!D169,―!A:B,2,FALSE),"error"))</f>
        <v>0</v>
      </c>
      <c r="E169">
        <f>IF(実施計画様式!E169="",0,IFERROR(VLOOKUP(実施計画様式!E169,―!$C$40:$D$47,2,FALSE),"error"))</f>
        <v>0</v>
      </c>
      <c r="F169">
        <f>IF(実施計画様式!F169="",0,IFERROR(VLOOKUP(実施計画様式!F169,―!$E$2:$F$2,2,FALSE),"error"))</f>
        <v>0</v>
      </c>
      <c r="G169">
        <f>IFERROR(VLOOKUP(実施計画様式!G169,―!$G$2:$H$2,2,FALSE),0)</f>
        <v>0</v>
      </c>
      <c r="H169">
        <f>IF(実施計画様式!H169="",0,1)</f>
        <v>0</v>
      </c>
      <c r="I169">
        <f>IF(実施計画様式!I169="",0,IFERROR(VLOOKUP(実施計画様式!I169,―!$I$2:$J$2,2,FALSE),"error"))</f>
        <v>0</v>
      </c>
      <c r="J169">
        <f>IF(実施計画様式!J169="",0,1)</f>
        <v>0</v>
      </c>
      <c r="K169">
        <f>IF(実施計画様式!K169="",0,IFERROR(VLOOKUP(実施計画様式!K169,―!$K$1:$L$2,2,FALSE),"error"))</f>
        <v>0</v>
      </c>
      <c r="L169">
        <f>IF(実施計画様式!L169="",0,IFERROR(VLOOKUP(実施計画様式!L169,―!$M$2:$N$2,2,FALSE),"error"))</f>
        <v>0</v>
      </c>
      <c r="M169">
        <f>IFERROR(VLOOKUP(実施計画様式!M169,―!$O$1:$P$12,2,FALSE),0)</f>
        <v>0</v>
      </c>
      <c r="N169">
        <f>IF(実施計画様式!N169="",0,IFERROR(VLOOKUP(実施計画様式!N169,―!$O$1:$P$12,2,FALSE),"error"))</f>
        <v>0</v>
      </c>
      <c r="O169">
        <f>IF(実施計画様式!O169="",0,IFERROR(VLOOKUP(実施計画様式!O169,―!$O$1:$P$12,2,FALSE),"error"))</f>
        <v>0</v>
      </c>
      <c r="P169">
        <f>IF(実施計画様式!P169="",0,IFERROR(VLOOKUP(実施計画様式!P169,―!$O$1:$P$12,2,FALSE),"error"))</f>
        <v>0</v>
      </c>
      <c r="Q169">
        <f>IF(実施計画様式!Q169="",0,1)</f>
        <v>0</v>
      </c>
      <c r="R169" t="s">
        <v>7629</v>
      </c>
      <c r="S169" t="s">
        <v>7629</v>
      </c>
      <c r="T169">
        <f>IF(実施計画様式!T169="",0,1)</f>
        <v>0</v>
      </c>
      <c r="U169">
        <f>IF(実施計画様式!U169="",0,1)</f>
        <v>0</v>
      </c>
      <c r="V169">
        <f>IF(実施計画様式!V169="",0,1)</f>
        <v>0</v>
      </c>
      <c r="W169">
        <f>IF(実施計画様式!W169="",0,1)</f>
        <v>0</v>
      </c>
      <c r="X169">
        <f>IF(実施計画様式!X169="",0,1)</f>
        <v>0</v>
      </c>
      <c r="Y169">
        <f>IF(実施計画様式!Y169="",0,1)</f>
        <v>0</v>
      </c>
      <c r="Z169">
        <f>IF(実施計画様式!Z169="",0,1)</f>
        <v>0</v>
      </c>
      <c r="AA169">
        <f>IF(実施計画様式!AA169="",0,1)</f>
        <v>0</v>
      </c>
      <c r="AB169">
        <f>IF(実施計画様式!AB169="",0,IFERROR(VLOOKUP(実施計画様式!AB169,―!$Q$2:$R$3,2,FALSE),"error"))</f>
        <v>0</v>
      </c>
      <c r="AC169">
        <f>IF(実施計画様式!AC169="",0,IFERROR(VLOOKUP(実施計画様式!AC169,―!$S$2:$T$3,2,FALSE),"error"))</f>
        <v>0</v>
      </c>
      <c r="AD169">
        <f>IF(実施計画様式!AD169="",0,IFERROR(VLOOKUP(実施計画様式!AD169,―!$U$2:$V$3,2,FALSE),"error"))</f>
        <v>0</v>
      </c>
      <c r="AE169">
        <f>IF(実施計画様式!AE169="",0,IFERROR(VLOOKUP(実施計画様式!AE169,―!$W$2:$X$3,2,FALSE),"error"))</f>
        <v>0</v>
      </c>
      <c r="AF169">
        <f>IF(実施計画様式!AF169="",0,IFERROR(VLOOKUP(実施計画様式!AF169,―!$AP$29:$AQ$29,2,FALSE),"error"))</f>
        <v>0</v>
      </c>
      <c r="AG169">
        <f>IF(実施計画様式!AG169="",0,IFERROR(VLOOKUP(実施計画様式!AG169,―!$Y$2:$Z$25,2,FALSE),"error"))</f>
        <v>0</v>
      </c>
      <c r="AH169">
        <f>IF(実施計画様式!AH169="",0,IFERROR(VLOOKUP(実施計画様式!AH169,―!$AA$2:$AB$4,2,FALSE),"error"))</f>
        <v>0</v>
      </c>
      <c r="AI169">
        <f>IF(実施計画様式!AI169="",0,IFERROR(VLOOKUP(実施計画様式!AI169,―!$AN$2:$AO$27,2,FALSE),"error"))</f>
        <v>0</v>
      </c>
      <c r="AJ169">
        <f>IF(実施計画様式!AJ169="",0,IFERROR(VLOOKUP(実施計画様式!AJ169,―!$AN$2:$AO$27,2,FALSE),"error"))</f>
        <v>0</v>
      </c>
      <c r="AK169">
        <f>IF(実施計画様式!AK169="",0,IFERROR(VLOOKUP(実施計画様式!AK169,―!$AN$2:$AO$27,2,FALSE),"error"))</f>
        <v>0</v>
      </c>
      <c r="AL169">
        <f>IF(実施計画様式!AL169="",0,1)</f>
        <v>0</v>
      </c>
      <c r="AM169">
        <f>IF(実施計画様式!AM169="",0,IFERROR(VLOOKUP(実施計画様式!AM169,―!$AP$10:$AQ$23,2,FALSE),"error"))</f>
        <v>0</v>
      </c>
      <c r="AN169">
        <f>IF(実施計画様式!AN169="",0,IFERROR(VLOOKUP(実施計画様式!AN169,―!$AP$39:$AQ$44,2,FALSE),"error"))</f>
        <v>0</v>
      </c>
      <c r="AO169">
        <f>IF(実施計画様式!AO169="",0,IFERROR(VLOOKUP(実施計画様式!AO169,参考資料1_対象分野リスト!$B$2:$C$46,2,FALSE),"error"))</f>
        <v>0</v>
      </c>
      <c r="AP169">
        <f>IF(実施計画様式!AP169="",0,IFERROR(VLOOKUP(実施計画様式!AP169,参考資料1_対象分野リスト!$B$2:$C$46,2,FALSE),"error"))</f>
        <v>0</v>
      </c>
      <c r="AQ169">
        <f>IF(実施計画様式!AQ169="",0,IFERROR(VLOOKUP(実施計画様式!AQ169,参考資料1_対象分野リスト!$B$2:$C$46,2,FALSE),"error"))</f>
        <v>0</v>
      </c>
      <c r="AR169">
        <f>IF(実施計画様式!AR169="",0,IFERROR(VLOOKUP(実施計画様式!AR169,参考資料1_対象分野リスト!$B$2:$C$46,2,FALSE),"error"))</f>
        <v>0</v>
      </c>
      <c r="AS169">
        <f>IF(実施計画様式!AS169="",0,IFERROR(VLOOKUP(実施計画様式!AS169,参考資料1_対象分野リスト!$E$5:$F$35,2,FALSE),"error"))</f>
        <v>0</v>
      </c>
      <c r="BB169">
        <f>IF(実施計画様式!BB169="",0,IFERROR(VLOOKUP(実施計画様式!BB169,―!$AK$2:$AL$7,2,FALSE),"error"))</f>
        <v>0</v>
      </c>
      <c r="BC169" t="str">
        <f t="shared" si="13"/>
        <v/>
      </c>
      <c r="BF169">
        <v>99</v>
      </c>
      <c r="BG169" t="str">
        <f t="shared" si="15"/>
        <v/>
      </c>
      <c r="BH169" t="str">
        <f>IF(AG169&gt;0,IF(VLOOKUP($B$62,―!$Y$2:$Z$25,2,FALSE)&lt;分岐管理シート!AG169,"予算化方法","予算化方法_未定なし"),"")</f>
        <v/>
      </c>
      <c r="BI169" t="str">
        <f t="shared" si="16"/>
        <v/>
      </c>
      <c r="BJ169" t="str">
        <f t="shared" si="17"/>
        <v/>
      </c>
      <c r="BK169" t="str">
        <f t="shared" si="18"/>
        <v/>
      </c>
      <c r="BL169" t="str">
        <f>IF(AE169&lt;2,"",―!$AP$28)</f>
        <v/>
      </c>
      <c r="BM169" t="str">
        <f t="shared" si="19"/>
        <v/>
      </c>
      <c r="BN169" t="str">
        <f t="shared" si="20"/>
        <v/>
      </c>
      <c r="BP169">
        <f t="shared" si="14"/>
        <v>0</v>
      </c>
    </row>
    <row r="170" spans="3:68">
      <c r="C170">
        <v>98</v>
      </c>
      <c r="D170" s="22">
        <f>IF(実施計画様式!D170="",0,IFERROR(VLOOKUP(実施計画様式!D170,―!A:B,2,FALSE),"error"))</f>
        <v>0</v>
      </c>
      <c r="E170">
        <f>IF(実施計画様式!E170="",0,IFERROR(VLOOKUP(実施計画様式!E170,―!$C$40:$D$47,2,FALSE),"error"))</f>
        <v>0</v>
      </c>
      <c r="F170">
        <f>IF(実施計画様式!F170="",0,IFERROR(VLOOKUP(実施計画様式!F170,―!$E$2:$F$2,2,FALSE),"error"))</f>
        <v>0</v>
      </c>
      <c r="G170">
        <f>IFERROR(VLOOKUP(実施計画様式!G170,―!$G$2:$H$2,2,FALSE),0)</f>
        <v>0</v>
      </c>
      <c r="H170">
        <f>IF(実施計画様式!H170="",0,1)</f>
        <v>0</v>
      </c>
      <c r="I170">
        <f>IF(実施計画様式!I170="",0,IFERROR(VLOOKUP(実施計画様式!I170,―!$I$2:$J$2,2,FALSE),"error"))</f>
        <v>0</v>
      </c>
      <c r="J170">
        <f>IF(実施計画様式!J170="",0,1)</f>
        <v>0</v>
      </c>
      <c r="K170">
        <f>IF(実施計画様式!K170="",0,IFERROR(VLOOKUP(実施計画様式!K170,―!$K$1:$L$2,2,FALSE),"error"))</f>
        <v>0</v>
      </c>
      <c r="L170">
        <f>IF(実施計画様式!L170="",0,IFERROR(VLOOKUP(実施計画様式!L170,―!$M$2:$N$2,2,FALSE),"error"))</f>
        <v>0</v>
      </c>
      <c r="M170">
        <f>IFERROR(VLOOKUP(実施計画様式!M170,―!$O$1:$P$12,2,FALSE),0)</f>
        <v>0</v>
      </c>
      <c r="N170">
        <f>IF(実施計画様式!N170="",0,IFERROR(VLOOKUP(実施計画様式!N170,―!$O$1:$P$12,2,FALSE),"error"))</f>
        <v>0</v>
      </c>
      <c r="O170">
        <f>IF(実施計画様式!O170="",0,IFERROR(VLOOKUP(実施計画様式!O170,―!$O$1:$P$12,2,FALSE),"error"))</f>
        <v>0</v>
      </c>
      <c r="P170">
        <f>IF(実施計画様式!P170="",0,IFERROR(VLOOKUP(実施計画様式!P170,―!$O$1:$P$12,2,FALSE),"error"))</f>
        <v>0</v>
      </c>
      <c r="Q170">
        <f>IF(実施計画様式!Q170="",0,1)</f>
        <v>0</v>
      </c>
      <c r="R170" t="s">
        <v>7629</v>
      </c>
      <c r="S170" t="s">
        <v>7629</v>
      </c>
      <c r="T170">
        <f>IF(実施計画様式!T170="",0,1)</f>
        <v>0</v>
      </c>
      <c r="U170">
        <f>IF(実施計画様式!U170="",0,1)</f>
        <v>0</v>
      </c>
      <c r="V170">
        <f>IF(実施計画様式!V170="",0,1)</f>
        <v>0</v>
      </c>
      <c r="W170">
        <f>IF(実施計画様式!W170="",0,1)</f>
        <v>0</v>
      </c>
      <c r="X170">
        <f>IF(実施計画様式!X170="",0,1)</f>
        <v>0</v>
      </c>
      <c r="Y170">
        <f>IF(実施計画様式!Y170="",0,1)</f>
        <v>0</v>
      </c>
      <c r="Z170">
        <f>IF(実施計画様式!Z170="",0,1)</f>
        <v>0</v>
      </c>
      <c r="AA170">
        <f>IF(実施計画様式!AA170="",0,1)</f>
        <v>0</v>
      </c>
      <c r="AB170">
        <f>IF(実施計画様式!AB170="",0,IFERROR(VLOOKUP(実施計画様式!AB170,―!$Q$2:$R$3,2,FALSE),"error"))</f>
        <v>0</v>
      </c>
      <c r="AC170">
        <f>IF(実施計画様式!AC170="",0,IFERROR(VLOOKUP(実施計画様式!AC170,―!$S$2:$T$3,2,FALSE),"error"))</f>
        <v>0</v>
      </c>
      <c r="AD170">
        <f>IF(実施計画様式!AD170="",0,IFERROR(VLOOKUP(実施計画様式!AD170,―!$U$2:$V$3,2,FALSE),"error"))</f>
        <v>0</v>
      </c>
      <c r="AE170">
        <f>IF(実施計画様式!AE170="",0,IFERROR(VLOOKUP(実施計画様式!AE170,―!$W$2:$X$3,2,FALSE),"error"))</f>
        <v>0</v>
      </c>
      <c r="AF170">
        <f>IF(実施計画様式!AF170="",0,IFERROR(VLOOKUP(実施計画様式!AF170,―!$AP$29:$AQ$29,2,FALSE),"error"))</f>
        <v>0</v>
      </c>
      <c r="AG170">
        <f>IF(実施計画様式!AG170="",0,IFERROR(VLOOKUP(実施計画様式!AG170,―!$Y$2:$Z$25,2,FALSE),"error"))</f>
        <v>0</v>
      </c>
      <c r="AH170">
        <f>IF(実施計画様式!AH170="",0,IFERROR(VLOOKUP(実施計画様式!AH170,―!$AA$2:$AB$4,2,FALSE),"error"))</f>
        <v>0</v>
      </c>
      <c r="AI170">
        <f>IF(実施計画様式!AI170="",0,IFERROR(VLOOKUP(実施計画様式!AI170,―!$AN$2:$AO$27,2,FALSE),"error"))</f>
        <v>0</v>
      </c>
      <c r="AJ170">
        <f>IF(実施計画様式!AJ170="",0,IFERROR(VLOOKUP(実施計画様式!AJ170,―!$AN$2:$AO$27,2,FALSE),"error"))</f>
        <v>0</v>
      </c>
      <c r="AK170">
        <f>IF(実施計画様式!AK170="",0,IFERROR(VLOOKUP(実施計画様式!AK170,―!$AN$2:$AO$27,2,FALSE),"error"))</f>
        <v>0</v>
      </c>
      <c r="AL170">
        <f>IF(実施計画様式!AL170="",0,1)</f>
        <v>0</v>
      </c>
      <c r="AM170">
        <f>IF(実施計画様式!AM170="",0,IFERROR(VLOOKUP(実施計画様式!AM170,―!$AP$10:$AQ$23,2,FALSE),"error"))</f>
        <v>0</v>
      </c>
      <c r="AN170">
        <f>IF(実施計画様式!AN170="",0,IFERROR(VLOOKUP(実施計画様式!AN170,―!$AP$39:$AQ$44,2,FALSE),"error"))</f>
        <v>0</v>
      </c>
      <c r="AO170">
        <f>IF(実施計画様式!AO170="",0,IFERROR(VLOOKUP(実施計画様式!AO170,参考資料1_対象分野リスト!$B$2:$C$46,2,FALSE),"error"))</f>
        <v>0</v>
      </c>
      <c r="AP170">
        <f>IF(実施計画様式!AP170="",0,IFERROR(VLOOKUP(実施計画様式!AP170,参考資料1_対象分野リスト!$B$2:$C$46,2,FALSE),"error"))</f>
        <v>0</v>
      </c>
      <c r="AQ170">
        <f>IF(実施計画様式!AQ170="",0,IFERROR(VLOOKUP(実施計画様式!AQ170,参考資料1_対象分野リスト!$B$2:$C$46,2,FALSE),"error"))</f>
        <v>0</v>
      </c>
      <c r="AR170">
        <f>IF(実施計画様式!AR170="",0,IFERROR(VLOOKUP(実施計画様式!AR170,参考資料1_対象分野リスト!$B$2:$C$46,2,FALSE),"error"))</f>
        <v>0</v>
      </c>
      <c r="AS170">
        <f>IF(実施計画様式!AS170="",0,IFERROR(VLOOKUP(実施計画様式!AS170,参考資料1_対象分野リスト!$E$5:$F$35,2,FALSE),"error"))</f>
        <v>0</v>
      </c>
      <c r="BB170">
        <f>IF(実施計画様式!BB170="",0,IFERROR(VLOOKUP(実施計画様式!BB170,―!$AK$2:$AL$7,2,FALSE),"error"))</f>
        <v>0</v>
      </c>
      <c r="BC170" t="str">
        <f t="shared" si="13"/>
        <v/>
      </c>
      <c r="BF170">
        <v>99</v>
      </c>
      <c r="BG170" t="str">
        <f t="shared" si="15"/>
        <v/>
      </c>
      <c r="BH170" t="str">
        <f>IF(AG170&gt;0,IF(VLOOKUP($B$62,―!$Y$2:$Z$25,2,FALSE)&lt;分岐管理シート!AG170,"予算化方法","予算化方法_未定なし"),"")</f>
        <v/>
      </c>
      <c r="BI170" t="str">
        <f t="shared" si="16"/>
        <v/>
      </c>
      <c r="BJ170" t="str">
        <f t="shared" si="17"/>
        <v/>
      </c>
      <c r="BK170" t="str">
        <f t="shared" si="18"/>
        <v/>
      </c>
      <c r="BL170" t="str">
        <f>IF(AE170&lt;2,"",―!$AP$28)</f>
        <v/>
      </c>
      <c r="BM170" t="str">
        <f t="shared" si="19"/>
        <v/>
      </c>
      <c r="BN170" t="str">
        <f t="shared" si="20"/>
        <v/>
      </c>
      <c r="BP170">
        <f t="shared" si="14"/>
        <v>0</v>
      </c>
    </row>
    <row r="171" spans="3:68">
      <c r="C171">
        <v>99</v>
      </c>
      <c r="D171" s="22">
        <f>IF(実施計画様式!D171="",0,IFERROR(VLOOKUP(実施計画様式!D171,―!A:B,2,FALSE),"error"))</f>
        <v>0</v>
      </c>
      <c r="E171">
        <f>IF(実施計画様式!E171="",0,IFERROR(VLOOKUP(実施計画様式!E171,―!$C$40:$D$47,2,FALSE),"error"))</f>
        <v>0</v>
      </c>
      <c r="F171">
        <f>IF(実施計画様式!F171="",0,IFERROR(VLOOKUP(実施計画様式!F171,―!$E$2:$F$2,2,FALSE),"error"))</f>
        <v>0</v>
      </c>
      <c r="G171">
        <f>IFERROR(VLOOKUP(実施計画様式!G171,―!$G$2:$H$2,2,FALSE),0)</f>
        <v>0</v>
      </c>
      <c r="H171">
        <f>IF(実施計画様式!H171="",0,1)</f>
        <v>0</v>
      </c>
      <c r="I171">
        <f>IF(実施計画様式!I171="",0,IFERROR(VLOOKUP(実施計画様式!I171,―!$I$2:$J$2,2,FALSE),"error"))</f>
        <v>0</v>
      </c>
      <c r="J171">
        <f>IF(実施計画様式!J171="",0,1)</f>
        <v>0</v>
      </c>
      <c r="K171">
        <f>IF(実施計画様式!K171="",0,IFERROR(VLOOKUP(実施計画様式!K171,―!$K$1:$L$2,2,FALSE),"error"))</f>
        <v>0</v>
      </c>
      <c r="L171">
        <f>IF(実施計画様式!L171="",0,IFERROR(VLOOKUP(実施計画様式!L171,―!$M$2:$N$2,2,FALSE),"error"))</f>
        <v>0</v>
      </c>
      <c r="M171">
        <f>IFERROR(VLOOKUP(実施計画様式!M171,―!$O$1:$P$12,2,FALSE),0)</f>
        <v>0</v>
      </c>
      <c r="N171">
        <f>IF(実施計画様式!N171="",0,IFERROR(VLOOKUP(実施計画様式!N171,―!$O$1:$P$12,2,FALSE),"error"))</f>
        <v>0</v>
      </c>
      <c r="O171">
        <f>IF(実施計画様式!O171="",0,IFERROR(VLOOKUP(実施計画様式!O171,―!$O$1:$P$12,2,FALSE),"error"))</f>
        <v>0</v>
      </c>
      <c r="P171">
        <f>IF(実施計画様式!P171="",0,IFERROR(VLOOKUP(実施計画様式!P171,―!$O$1:$P$12,2,FALSE),"error"))</f>
        <v>0</v>
      </c>
      <c r="Q171">
        <f>IF(実施計画様式!Q171="",0,1)</f>
        <v>0</v>
      </c>
      <c r="R171" t="s">
        <v>7629</v>
      </c>
      <c r="S171" t="s">
        <v>7629</v>
      </c>
      <c r="T171">
        <f>IF(実施計画様式!T171="",0,1)</f>
        <v>0</v>
      </c>
      <c r="U171">
        <f>IF(実施計画様式!U171="",0,1)</f>
        <v>0</v>
      </c>
      <c r="V171">
        <f>IF(実施計画様式!V171="",0,1)</f>
        <v>0</v>
      </c>
      <c r="W171">
        <f>IF(実施計画様式!W171="",0,1)</f>
        <v>0</v>
      </c>
      <c r="X171">
        <f>IF(実施計画様式!X171="",0,1)</f>
        <v>0</v>
      </c>
      <c r="Y171">
        <f>IF(実施計画様式!Y171="",0,1)</f>
        <v>0</v>
      </c>
      <c r="Z171">
        <f>IF(実施計画様式!Z171="",0,1)</f>
        <v>0</v>
      </c>
      <c r="AA171">
        <f>IF(実施計画様式!AA171="",0,1)</f>
        <v>0</v>
      </c>
      <c r="AB171">
        <f>IF(実施計画様式!AB171="",0,IFERROR(VLOOKUP(実施計画様式!AB171,―!$Q$2:$R$3,2,FALSE),"error"))</f>
        <v>0</v>
      </c>
      <c r="AC171">
        <f>IF(実施計画様式!AC171="",0,IFERROR(VLOOKUP(実施計画様式!AC171,―!$S$2:$T$3,2,FALSE),"error"))</f>
        <v>0</v>
      </c>
      <c r="AD171">
        <f>IF(実施計画様式!AD171="",0,IFERROR(VLOOKUP(実施計画様式!AD171,―!$U$2:$V$3,2,FALSE),"error"))</f>
        <v>0</v>
      </c>
      <c r="AE171">
        <f>IF(実施計画様式!AE171="",0,IFERROR(VLOOKUP(実施計画様式!AE171,―!$W$2:$X$3,2,FALSE),"error"))</f>
        <v>0</v>
      </c>
      <c r="AF171">
        <f>IF(実施計画様式!AF171="",0,IFERROR(VLOOKUP(実施計画様式!AF171,―!$AP$29:$AQ$29,2,FALSE),"error"))</f>
        <v>0</v>
      </c>
      <c r="AG171">
        <f>IF(実施計画様式!AG171="",0,IFERROR(VLOOKUP(実施計画様式!AG171,―!$Y$2:$Z$25,2,FALSE),"error"))</f>
        <v>0</v>
      </c>
      <c r="AH171">
        <f>IF(実施計画様式!AH171="",0,IFERROR(VLOOKUP(実施計画様式!AH171,―!$AA$2:$AB$4,2,FALSE),"error"))</f>
        <v>0</v>
      </c>
      <c r="AI171">
        <f>IF(実施計画様式!AI171="",0,IFERROR(VLOOKUP(実施計画様式!AI171,―!$AN$2:$AO$27,2,FALSE),"error"))</f>
        <v>0</v>
      </c>
      <c r="AJ171">
        <f>IF(実施計画様式!AJ171="",0,IFERROR(VLOOKUP(実施計画様式!AJ171,―!$AN$2:$AO$27,2,FALSE),"error"))</f>
        <v>0</v>
      </c>
      <c r="AK171">
        <f>IF(実施計画様式!AK171="",0,IFERROR(VLOOKUP(実施計画様式!AK171,―!$AN$2:$AO$27,2,FALSE),"error"))</f>
        <v>0</v>
      </c>
      <c r="AL171">
        <f>IF(実施計画様式!AL171="",0,1)</f>
        <v>0</v>
      </c>
      <c r="AM171">
        <f>IF(実施計画様式!AM171="",0,IFERROR(VLOOKUP(実施計画様式!AM171,―!$AP$10:$AQ$23,2,FALSE),"error"))</f>
        <v>0</v>
      </c>
      <c r="AN171">
        <f>IF(実施計画様式!AN171="",0,IFERROR(VLOOKUP(実施計画様式!AN171,―!$AP$39:$AQ$44,2,FALSE),"error"))</f>
        <v>0</v>
      </c>
      <c r="AO171">
        <f>IF(実施計画様式!AO171="",0,IFERROR(VLOOKUP(実施計画様式!AO171,参考資料1_対象分野リスト!$B$2:$C$46,2,FALSE),"error"))</f>
        <v>0</v>
      </c>
      <c r="AP171">
        <f>IF(実施計画様式!AP171="",0,IFERROR(VLOOKUP(実施計画様式!AP171,参考資料1_対象分野リスト!$B$2:$C$46,2,FALSE),"error"))</f>
        <v>0</v>
      </c>
      <c r="AQ171">
        <f>IF(実施計画様式!AQ171="",0,IFERROR(VLOOKUP(実施計画様式!AQ171,参考資料1_対象分野リスト!$B$2:$C$46,2,FALSE),"error"))</f>
        <v>0</v>
      </c>
      <c r="AR171">
        <f>IF(実施計画様式!AR171="",0,IFERROR(VLOOKUP(実施計画様式!AR171,参考資料1_対象分野リスト!$B$2:$C$46,2,FALSE),"error"))</f>
        <v>0</v>
      </c>
      <c r="AS171">
        <f>IF(実施計画様式!AS171="",0,IFERROR(VLOOKUP(実施計画様式!AS171,参考資料1_対象分野リスト!$E$5:$F$35,2,FALSE),"error"))</f>
        <v>0</v>
      </c>
      <c r="BB171">
        <f>IF(実施計画様式!BB171="",0,IFERROR(VLOOKUP(実施計画様式!BB171,―!$AK$2:$AL$7,2,FALSE),"error"))</f>
        <v>0</v>
      </c>
      <c r="BC171" t="str">
        <f t="shared" si="13"/>
        <v/>
      </c>
      <c r="BF171">
        <v>99</v>
      </c>
      <c r="BG171" t="str">
        <f t="shared" si="15"/>
        <v/>
      </c>
      <c r="BH171" t="str">
        <f>IF(AG171&gt;0,IF(VLOOKUP($B$62,―!$Y$2:$Z$25,2,FALSE)&lt;分岐管理シート!AG171,"予算化方法","予算化方法_未定なし"),"")</f>
        <v/>
      </c>
      <c r="BI171" t="str">
        <f t="shared" si="16"/>
        <v/>
      </c>
      <c r="BJ171" t="str">
        <f t="shared" si="17"/>
        <v/>
      </c>
      <c r="BK171" t="str">
        <f t="shared" si="18"/>
        <v/>
      </c>
      <c r="BL171" t="str">
        <f>IF(AE171&lt;2,"",―!$AP$28)</f>
        <v/>
      </c>
      <c r="BM171" t="str">
        <f t="shared" si="19"/>
        <v/>
      </c>
      <c r="BN171" t="str">
        <f t="shared" si="20"/>
        <v/>
      </c>
      <c r="BP171">
        <f t="shared" si="14"/>
        <v>0</v>
      </c>
    </row>
    <row r="172" spans="3:68">
      <c r="C172">
        <v>100</v>
      </c>
      <c r="D172" s="22">
        <f>IF(実施計画様式!D172="",0,IFERROR(VLOOKUP(実施計画様式!D172,―!A:B,2,FALSE),"error"))</f>
        <v>0</v>
      </c>
      <c r="E172">
        <f>IF(実施計画様式!E172="",0,IFERROR(VLOOKUP(実施計画様式!E172,―!$C$40:$D$47,2,FALSE),"error"))</f>
        <v>0</v>
      </c>
      <c r="F172">
        <f>IF(実施計画様式!F172="",0,IFERROR(VLOOKUP(実施計画様式!F172,―!$E$2:$F$2,2,FALSE),"error"))</f>
        <v>0</v>
      </c>
      <c r="G172">
        <f>IFERROR(VLOOKUP(実施計画様式!G172,―!$G$2:$H$2,2,FALSE),0)</f>
        <v>0</v>
      </c>
      <c r="H172">
        <f>IF(実施計画様式!H172="",0,1)</f>
        <v>0</v>
      </c>
      <c r="I172">
        <f>IF(実施計画様式!I172="",0,IFERROR(VLOOKUP(実施計画様式!I172,―!$I$2:$J$2,2,FALSE),"error"))</f>
        <v>0</v>
      </c>
      <c r="J172">
        <f>IF(実施計画様式!J172="",0,1)</f>
        <v>0</v>
      </c>
      <c r="K172">
        <f>IF(実施計画様式!K172="",0,IFERROR(VLOOKUP(実施計画様式!K172,―!$K$1:$L$2,2,FALSE),"error"))</f>
        <v>0</v>
      </c>
      <c r="L172">
        <f>IF(実施計画様式!L172="",0,IFERROR(VLOOKUP(実施計画様式!L172,―!$M$2:$N$2,2,FALSE),"error"))</f>
        <v>0</v>
      </c>
      <c r="M172">
        <f>IFERROR(VLOOKUP(実施計画様式!M172,―!$O$1:$P$12,2,FALSE),0)</f>
        <v>0</v>
      </c>
      <c r="N172">
        <f>IF(実施計画様式!N172="",0,IFERROR(VLOOKUP(実施計画様式!N172,―!$O$1:$P$12,2,FALSE),"error"))</f>
        <v>0</v>
      </c>
      <c r="O172">
        <f>IF(実施計画様式!O172="",0,IFERROR(VLOOKUP(実施計画様式!O172,―!$O$1:$P$12,2,FALSE),"error"))</f>
        <v>0</v>
      </c>
      <c r="P172">
        <f>IF(実施計画様式!P172="",0,IFERROR(VLOOKUP(実施計画様式!P172,―!$O$1:$P$12,2,FALSE),"error"))</f>
        <v>0</v>
      </c>
      <c r="Q172">
        <f>IF(実施計画様式!Q172="",0,1)</f>
        <v>0</v>
      </c>
      <c r="R172" t="s">
        <v>7629</v>
      </c>
      <c r="S172" t="s">
        <v>7629</v>
      </c>
      <c r="T172">
        <f>IF(実施計画様式!T172="",0,1)</f>
        <v>0</v>
      </c>
      <c r="U172">
        <f>IF(実施計画様式!U172="",0,1)</f>
        <v>0</v>
      </c>
      <c r="V172">
        <f>IF(実施計画様式!V172="",0,1)</f>
        <v>0</v>
      </c>
      <c r="W172">
        <f>IF(実施計画様式!W172="",0,1)</f>
        <v>0</v>
      </c>
      <c r="X172">
        <f>IF(実施計画様式!X172="",0,1)</f>
        <v>0</v>
      </c>
      <c r="Y172">
        <f>IF(実施計画様式!Y172="",0,1)</f>
        <v>0</v>
      </c>
      <c r="Z172">
        <f>IF(実施計画様式!Z172="",0,1)</f>
        <v>0</v>
      </c>
      <c r="AA172">
        <f>IF(実施計画様式!AA172="",0,1)</f>
        <v>0</v>
      </c>
      <c r="AB172">
        <f>IF(実施計画様式!AB172="",0,IFERROR(VLOOKUP(実施計画様式!AB172,―!$Q$2:$R$3,2,FALSE),"error"))</f>
        <v>0</v>
      </c>
      <c r="AC172">
        <f>IF(実施計画様式!AC172="",0,IFERROR(VLOOKUP(実施計画様式!AC172,―!$S$2:$T$3,2,FALSE),"error"))</f>
        <v>0</v>
      </c>
      <c r="AD172">
        <f>IF(実施計画様式!AD172="",0,IFERROR(VLOOKUP(実施計画様式!AD172,―!$U$2:$V$3,2,FALSE),"error"))</f>
        <v>0</v>
      </c>
      <c r="AE172">
        <f>IF(実施計画様式!AE172="",0,IFERROR(VLOOKUP(実施計画様式!AE172,―!$W$2:$X$3,2,FALSE),"error"))</f>
        <v>0</v>
      </c>
      <c r="AF172">
        <f>IF(実施計画様式!AF172="",0,IFERROR(VLOOKUP(実施計画様式!AF172,―!$AP$29:$AQ$29,2,FALSE),"error"))</f>
        <v>0</v>
      </c>
      <c r="AG172">
        <f>IF(実施計画様式!AG172="",0,IFERROR(VLOOKUP(実施計画様式!AG172,―!$Y$2:$Z$25,2,FALSE),"error"))</f>
        <v>0</v>
      </c>
      <c r="AH172">
        <f>IF(実施計画様式!AH172="",0,IFERROR(VLOOKUP(実施計画様式!AH172,―!$AA$2:$AB$4,2,FALSE),"error"))</f>
        <v>0</v>
      </c>
      <c r="AI172">
        <f>IF(実施計画様式!AI172="",0,IFERROR(VLOOKUP(実施計画様式!AI172,―!$AN$2:$AO$27,2,FALSE),"error"))</f>
        <v>0</v>
      </c>
      <c r="AJ172">
        <f>IF(実施計画様式!AJ172="",0,IFERROR(VLOOKUP(実施計画様式!AJ172,―!$AN$2:$AO$27,2,FALSE),"error"))</f>
        <v>0</v>
      </c>
      <c r="AK172">
        <f>IF(実施計画様式!AK172="",0,IFERROR(VLOOKUP(実施計画様式!AK172,―!$AN$2:$AO$27,2,FALSE),"error"))</f>
        <v>0</v>
      </c>
      <c r="AL172">
        <f>IF(実施計画様式!AL172="",0,1)</f>
        <v>0</v>
      </c>
      <c r="AM172">
        <f>IF(実施計画様式!AM172="",0,IFERROR(VLOOKUP(実施計画様式!AM172,―!$AP$10:$AQ$23,2,FALSE),"error"))</f>
        <v>0</v>
      </c>
      <c r="AN172">
        <f>IF(実施計画様式!AN172="",0,IFERROR(VLOOKUP(実施計画様式!AN172,―!$AP$39:$AQ$44,2,FALSE),"error"))</f>
        <v>0</v>
      </c>
      <c r="AO172">
        <f>IF(実施計画様式!AO172="",0,IFERROR(VLOOKUP(実施計画様式!AO172,参考資料1_対象分野リスト!$B$2:$C$46,2,FALSE),"error"))</f>
        <v>0</v>
      </c>
      <c r="AP172">
        <f>IF(実施計画様式!AP172="",0,IFERROR(VLOOKUP(実施計画様式!AP172,参考資料1_対象分野リスト!$B$2:$C$46,2,FALSE),"error"))</f>
        <v>0</v>
      </c>
      <c r="AQ172">
        <f>IF(実施計画様式!AQ172="",0,IFERROR(VLOOKUP(実施計画様式!AQ172,参考資料1_対象分野リスト!$B$2:$C$46,2,FALSE),"error"))</f>
        <v>0</v>
      </c>
      <c r="AR172">
        <f>IF(実施計画様式!AR172="",0,IFERROR(VLOOKUP(実施計画様式!AR172,参考資料1_対象分野リスト!$B$2:$C$46,2,FALSE),"error"))</f>
        <v>0</v>
      </c>
      <c r="AS172">
        <f>IF(実施計画様式!AS172="",0,IFERROR(VLOOKUP(実施計画様式!AS172,参考資料1_対象分野リスト!$E$5:$F$35,2,FALSE),"error"))</f>
        <v>0</v>
      </c>
      <c r="BB172">
        <f>IF(実施計画様式!BB172="",0,IFERROR(VLOOKUP(実施計画様式!BB172,―!$AK$2:$AL$7,2,FALSE),"error"))</f>
        <v>0</v>
      </c>
      <c r="BC172" t="str">
        <f t="shared" si="13"/>
        <v/>
      </c>
      <c r="BF172">
        <v>99</v>
      </c>
      <c r="BG172" t="str">
        <f t="shared" si="15"/>
        <v/>
      </c>
      <c r="BH172" t="str">
        <f>IF(AG172&gt;0,IF(VLOOKUP($B$62,―!$Y$2:$Z$25,2,FALSE)&lt;分岐管理シート!AG172,"予算化方法","予算化方法_未定なし"),"")</f>
        <v/>
      </c>
      <c r="BI172" t="str">
        <f t="shared" si="16"/>
        <v/>
      </c>
      <c r="BJ172" t="str">
        <f t="shared" si="17"/>
        <v/>
      </c>
      <c r="BK172" t="str">
        <f t="shared" si="18"/>
        <v/>
      </c>
      <c r="BL172" t="str">
        <f>IF(AE172&lt;2,"",―!$AP$28)</f>
        <v/>
      </c>
      <c r="BM172" t="str">
        <f t="shared" si="19"/>
        <v/>
      </c>
      <c r="BN172" t="str">
        <f t="shared" si="20"/>
        <v/>
      </c>
      <c r="BP172">
        <f t="shared" si="14"/>
        <v>0</v>
      </c>
    </row>
    <row r="173" spans="3:68">
      <c r="C173">
        <v>101</v>
      </c>
      <c r="D173" s="22">
        <f>IF(実施計画様式!D173="",0,IFERROR(VLOOKUP(実施計画様式!D173,―!A:B,2,FALSE),"error"))</f>
        <v>0</v>
      </c>
      <c r="E173">
        <f>IF(実施計画様式!E173="",0,IFERROR(VLOOKUP(実施計画様式!E173,―!$C$40:$D$47,2,FALSE),"error"))</f>
        <v>0</v>
      </c>
      <c r="F173">
        <f>IF(実施計画様式!F173="",0,IFERROR(VLOOKUP(実施計画様式!F173,―!$E$2:$F$2,2,FALSE),"error"))</f>
        <v>0</v>
      </c>
      <c r="G173">
        <f>IFERROR(VLOOKUP(実施計画様式!G173,―!$G$2:$H$2,2,FALSE),0)</f>
        <v>0</v>
      </c>
      <c r="H173">
        <f>IF(実施計画様式!H173="",0,1)</f>
        <v>0</v>
      </c>
      <c r="I173">
        <f>IF(実施計画様式!I173="",0,IFERROR(VLOOKUP(実施計画様式!I173,―!$I$2:$J$2,2,FALSE),"error"))</f>
        <v>0</v>
      </c>
      <c r="J173">
        <f>IF(実施計画様式!J173="",0,1)</f>
        <v>0</v>
      </c>
      <c r="K173">
        <f>IF(実施計画様式!K173="",0,IFERROR(VLOOKUP(実施計画様式!K173,―!$K$1:$L$2,2,FALSE),"error"))</f>
        <v>0</v>
      </c>
      <c r="L173">
        <f>IF(実施計画様式!L173="",0,IFERROR(VLOOKUP(実施計画様式!L173,―!$M$2:$N$2,2,FALSE),"error"))</f>
        <v>0</v>
      </c>
      <c r="M173">
        <f>IFERROR(VLOOKUP(実施計画様式!M173,―!$O$1:$P$12,2,FALSE),0)</f>
        <v>0</v>
      </c>
      <c r="N173">
        <f>IF(実施計画様式!N173="",0,IFERROR(VLOOKUP(実施計画様式!N173,―!$O$1:$P$12,2,FALSE),"error"))</f>
        <v>0</v>
      </c>
      <c r="O173">
        <f>IF(実施計画様式!O173="",0,IFERROR(VLOOKUP(実施計画様式!O173,―!$O$1:$P$12,2,FALSE),"error"))</f>
        <v>0</v>
      </c>
      <c r="P173">
        <f>IF(実施計画様式!P173="",0,IFERROR(VLOOKUP(実施計画様式!P173,―!$O$1:$P$12,2,FALSE),"error"))</f>
        <v>0</v>
      </c>
      <c r="Q173">
        <f>IF(実施計画様式!Q173="",0,1)</f>
        <v>0</v>
      </c>
      <c r="R173" t="s">
        <v>7629</v>
      </c>
      <c r="S173" t="s">
        <v>7629</v>
      </c>
      <c r="T173">
        <f>IF(実施計画様式!T173="",0,1)</f>
        <v>0</v>
      </c>
      <c r="U173">
        <f>IF(実施計画様式!U173="",0,1)</f>
        <v>0</v>
      </c>
      <c r="V173">
        <f>IF(実施計画様式!V173="",0,1)</f>
        <v>0</v>
      </c>
      <c r="W173">
        <f>IF(実施計画様式!W173="",0,1)</f>
        <v>0</v>
      </c>
      <c r="X173">
        <f>IF(実施計画様式!X173="",0,1)</f>
        <v>0</v>
      </c>
      <c r="Y173">
        <f>IF(実施計画様式!Y173="",0,1)</f>
        <v>0</v>
      </c>
      <c r="Z173">
        <f>IF(実施計画様式!Z173="",0,1)</f>
        <v>0</v>
      </c>
      <c r="AA173">
        <f>IF(実施計画様式!AA173="",0,1)</f>
        <v>0</v>
      </c>
      <c r="AB173">
        <f>IF(実施計画様式!AB173="",0,IFERROR(VLOOKUP(実施計画様式!AB173,―!$Q$2:$R$3,2,FALSE),"error"))</f>
        <v>0</v>
      </c>
      <c r="AC173">
        <f>IF(実施計画様式!AC173="",0,IFERROR(VLOOKUP(実施計画様式!AC173,―!$S$2:$T$3,2,FALSE),"error"))</f>
        <v>0</v>
      </c>
      <c r="AD173">
        <f>IF(実施計画様式!AD173="",0,IFERROR(VLOOKUP(実施計画様式!AD173,―!$U$2:$V$3,2,FALSE),"error"))</f>
        <v>0</v>
      </c>
      <c r="AE173">
        <f>IF(実施計画様式!AE173="",0,IFERROR(VLOOKUP(実施計画様式!AE173,―!$W$2:$X$3,2,FALSE),"error"))</f>
        <v>0</v>
      </c>
      <c r="AF173">
        <f>IF(実施計画様式!AF173="",0,IFERROR(VLOOKUP(実施計画様式!AF173,―!$AP$29:$AQ$29,2,FALSE),"error"))</f>
        <v>0</v>
      </c>
      <c r="AG173">
        <f>IF(実施計画様式!AG173="",0,IFERROR(VLOOKUP(実施計画様式!AG173,―!$Y$2:$Z$25,2,FALSE),"error"))</f>
        <v>0</v>
      </c>
      <c r="AH173">
        <f>IF(実施計画様式!AH173="",0,IFERROR(VLOOKUP(実施計画様式!AH173,―!$AA$2:$AB$4,2,FALSE),"error"))</f>
        <v>0</v>
      </c>
      <c r="AI173">
        <f>IF(実施計画様式!AI173="",0,IFERROR(VLOOKUP(実施計画様式!AI173,―!$AN$2:$AO$27,2,FALSE),"error"))</f>
        <v>0</v>
      </c>
      <c r="AJ173">
        <f>IF(実施計画様式!AJ173="",0,IFERROR(VLOOKUP(実施計画様式!AJ173,―!$AN$2:$AO$27,2,FALSE),"error"))</f>
        <v>0</v>
      </c>
      <c r="AK173">
        <f>IF(実施計画様式!AK173="",0,IFERROR(VLOOKUP(実施計画様式!AK173,―!$AN$2:$AO$27,2,FALSE),"error"))</f>
        <v>0</v>
      </c>
      <c r="AL173">
        <f>IF(実施計画様式!AL173="",0,1)</f>
        <v>0</v>
      </c>
      <c r="AM173">
        <f>IF(実施計画様式!AM173="",0,IFERROR(VLOOKUP(実施計画様式!AM173,―!$AP$10:$AQ$23,2,FALSE),"error"))</f>
        <v>0</v>
      </c>
      <c r="AN173">
        <f>IF(実施計画様式!AN173="",0,IFERROR(VLOOKUP(実施計画様式!AN173,―!$AP$39:$AQ$44,2,FALSE),"error"))</f>
        <v>0</v>
      </c>
      <c r="AO173">
        <f>IF(実施計画様式!AO173="",0,IFERROR(VLOOKUP(実施計画様式!AO173,参考資料1_対象分野リスト!$B$2:$C$46,2,FALSE),"error"))</f>
        <v>0</v>
      </c>
      <c r="AP173">
        <f>IF(実施計画様式!AP173="",0,IFERROR(VLOOKUP(実施計画様式!AP173,参考資料1_対象分野リスト!$B$2:$C$46,2,FALSE),"error"))</f>
        <v>0</v>
      </c>
      <c r="AQ173">
        <f>IF(実施計画様式!AQ173="",0,IFERROR(VLOOKUP(実施計画様式!AQ173,参考資料1_対象分野リスト!$B$2:$C$46,2,FALSE),"error"))</f>
        <v>0</v>
      </c>
      <c r="AR173">
        <f>IF(実施計画様式!AR173="",0,IFERROR(VLOOKUP(実施計画様式!AR173,参考資料1_対象分野リスト!$B$2:$C$46,2,FALSE),"error"))</f>
        <v>0</v>
      </c>
      <c r="AS173">
        <f>IF(実施計画様式!AS173="",0,IFERROR(VLOOKUP(実施計画様式!AS173,参考資料1_対象分野リスト!$E$5:$F$35,2,FALSE),"error"))</f>
        <v>0</v>
      </c>
      <c r="BB173">
        <f>IF(実施計画様式!BB173="",0,IFERROR(VLOOKUP(実施計画様式!BB173,―!$AK$2:$AL$7,2,FALSE),"error"))</f>
        <v>0</v>
      </c>
      <c r="BC173" t="str">
        <f t="shared" si="13"/>
        <v/>
      </c>
      <c r="BF173">
        <v>99</v>
      </c>
      <c r="BG173" t="str">
        <f t="shared" si="15"/>
        <v/>
      </c>
      <c r="BH173" t="str">
        <f>IF(AG173&gt;0,IF(VLOOKUP($B$62,―!$Y$2:$Z$25,2,FALSE)&lt;分岐管理シート!AG173,"予算化方法","予算化方法_未定なし"),"")</f>
        <v/>
      </c>
      <c r="BI173" t="str">
        <f t="shared" si="16"/>
        <v/>
      </c>
      <c r="BJ173" t="str">
        <f t="shared" si="17"/>
        <v/>
      </c>
      <c r="BK173" t="str">
        <f t="shared" si="18"/>
        <v/>
      </c>
      <c r="BL173" t="str">
        <f>IF(AE173&lt;2,"",―!$AP$28)</f>
        <v/>
      </c>
      <c r="BM173" t="str">
        <f t="shared" si="19"/>
        <v/>
      </c>
      <c r="BN173" t="str">
        <f t="shared" si="20"/>
        <v/>
      </c>
      <c r="BP173">
        <f t="shared" si="14"/>
        <v>0</v>
      </c>
    </row>
    <row r="174" spans="3:68">
      <c r="C174">
        <v>102</v>
      </c>
      <c r="D174" s="22">
        <f>IF(実施計画様式!D174="",0,IFERROR(VLOOKUP(実施計画様式!D174,―!A:B,2,FALSE),"error"))</f>
        <v>0</v>
      </c>
      <c r="E174">
        <f>IF(実施計画様式!E174="",0,IFERROR(VLOOKUP(実施計画様式!E174,―!$C$40:$D$47,2,FALSE),"error"))</f>
        <v>0</v>
      </c>
      <c r="F174">
        <f>IF(実施計画様式!F174="",0,IFERROR(VLOOKUP(実施計画様式!F174,―!$E$2:$F$2,2,FALSE),"error"))</f>
        <v>0</v>
      </c>
      <c r="G174">
        <f>IFERROR(VLOOKUP(実施計画様式!G174,―!$G$2:$H$2,2,FALSE),0)</f>
        <v>0</v>
      </c>
      <c r="H174">
        <f>IF(実施計画様式!H174="",0,1)</f>
        <v>0</v>
      </c>
      <c r="I174">
        <f>IF(実施計画様式!I174="",0,IFERROR(VLOOKUP(実施計画様式!I174,―!$I$2:$J$2,2,FALSE),"error"))</f>
        <v>0</v>
      </c>
      <c r="J174">
        <f>IF(実施計画様式!J174="",0,1)</f>
        <v>0</v>
      </c>
      <c r="K174">
        <f>IF(実施計画様式!K174="",0,IFERROR(VLOOKUP(実施計画様式!K174,―!$K$1:$L$2,2,FALSE),"error"))</f>
        <v>0</v>
      </c>
      <c r="L174">
        <f>IF(実施計画様式!L174="",0,IFERROR(VLOOKUP(実施計画様式!L174,―!$M$2:$N$2,2,FALSE),"error"))</f>
        <v>0</v>
      </c>
      <c r="M174">
        <f>IFERROR(VLOOKUP(実施計画様式!M174,―!$O$1:$P$12,2,FALSE),0)</f>
        <v>0</v>
      </c>
      <c r="N174">
        <f>IF(実施計画様式!N174="",0,IFERROR(VLOOKUP(実施計画様式!N174,―!$O$1:$P$12,2,FALSE),"error"))</f>
        <v>0</v>
      </c>
      <c r="O174">
        <f>IF(実施計画様式!O174="",0,IFERROR(VLOOKUP(実施計画様式!O174,―!$O$1:$P$12,2,FALSE),"error"))</f>
        <v>0</v>
      </c>
      <c r="P174">
        <f>IF(実施計画様式!P174="",0,IFERROR(VLOOKUP(実施計画様式!P174,―!$O$1:$P$12,2,FALSE),"error"))</f>
        <v>0</v>
      </c>
      <c r="Q174">
        <f>IF(実施計画様式!Q174="",0,1)</f>
        <v>0</v>
      </c>
      <c r="R174" t="s">
        <v>7629</v>
      </c>
      <c r="S174" t="s">
        <v>7629</v>
      </c>
      <c r="T174">
        <f>IF(実施計画様式!T174="",0,1)</f>
        <v>0</v>
      </c>
      <c r="U174">
        <f>IF(実施計画様式!U174="",0,1)</f>
        <v>0</v>
      </c>
      <c r="V174">
        <f>IF(実施計画様式!V174="",0,1)</f>
        <v>0</v>
      </c>
      <c r="W174">
        <f>IF(実施計画様式!W174="",0,1)</f>
        <v>0</v>
      </c>
      <c r="X174">
        <f>IF(実施計画様式!X174="",0,1)</f>
        <v>0</v>
      </c>
      <c r="Y174">
        <f>IF(実施計画様式!Y174="",0,1)</f>
        <v>0</v>
      </c>
      <c r="Z174">
        <f>IF(実施計画様式!Z174="",0,1)</f>
        <v>0</v>
      </c>
      <c r="AA174">
        <f>IF(実施計画様式!AA174="",0,1)</f>
        <v>0</v>
      </c>
      <c r="AB174">
        <f>IF(実施計画様式!AB174="",0,IFERROR(VLOOKUP(実施計画様式!AB174,―!$Q$2:$R$3,2,FALSE),"error"))</f>
        <v>0</v>
      </c>
      <c r="AC174">
        <f>IF(実施計画様式!AC174="",0,IFERROR(VLOOKUP(実施計画様式!AC174,―!$S$2:$T$3,2,FALSE),"error"))</f>
        <v>0</v>
      </c>
      <c r="AD174">
        <f>IF(実施計画様式!AD174="",0,IFERROR(VLOOKUP(実施計画様式!AD174,―!$U$2:$V$3,2,FALSE),"error"))</f>
        <v>0</v>
      </c>
      <c r="AE174">
        <f>IF(実施計画様式!AE174="",0,IFERROR(VLOOKUP(実施計画様式!AE174,―!$W$2:$X$3,2,FALSE),"error"))</f>
        <v>0</v>
      </c>
      <c r="AF174">
        <f>IF(実施計画様式!AF174="",0,IFERROR(VLOOKUP(実施計画様式!AF174,―!$AP$29:$AQ$29,2,FALSE),"error"))</f>
        <v>0</v>
      </c>
      <c r="AG174">
        <f>IF(実施計画様式!AG174="",0,IFERROR(VLOOKUP(実施計画様式!AG174,―!$Y$2:$Z$25,2,FALSE),"error"))</f>
        <v>0</v>
      </c>
      <c r="AH174">
        <f>IF(実施計画様式!AH174="",0,IFERROR(VLOOKUP(実施計画様式!AH174,―!$AA$2:$AB$4,2,FALSE),"error"))</f>
        <v>0</v>
      </c>
      <c r="AI174">
        <f>IF(実施計画様式!AI174="",0,IFERROR(VLOOKUP(実施計画様式!AI174,―!$AN$2:$AO$27,2,FALSE),"error"))</f>
        <v>0</v>
      </c>
      <c r="AJ174">
        <f>IF(実施計画様式!AJ174="",0,IFERROR(VLOOKUP(実施計画様式!AJ174,―!$AN$2:$AO$27,2,FALSE),"error"))</f>
        <v>0</v>
      </c>
      <c r="AK174">
        <f>IF(実施計画様式!AK174="",0,IFERROR(VLOOKUP(実施計画様式!AK174,―!$AN$2:$AO$27,2,FALSE),"error"))</f>
        <v>0</v>
      </c>
      <c r="AL174">
        <f>IF(実施計画様式!AL174="",0,1)</f>
        <v>0</v>
      </c>
      <c r="AM174">
        <f>IF(実施計画様式!AM174="",0,IFERROR(VLOOKUP(実施計画様式!AM174,―!$AP$10:$AQ$23,2,FALSE),"error"))</f>
        <v>0</v>
      </c>
      <c r="AN174">
        <f>IF(実施計画様式!AN174="",0,IFERROR(VLOOKUP(実施計画様式!AN174,―!$AP$39:$AQ$44,2,FALSE),"error"))</f>
        <v>0</v>
      </c>
      <c r="AO174">
        <f>IF(実施計画様式!AO174="",0,IFERROR(VLOOKUP(実施計画様式!AO174,参考資料1_対象分野リスト!$B$2:$C$46,2,FALSE),"error"))</f>
        <v>0</v>
      </c>
      <c r="AP174">
        <f>IF(実施計画様式!AP174="",0,IFERROR(VLOOKUP(実施計画様式!AP174,参考資料1_対象分野リスト!$B$2:$C$46,2,FALSE),"error"))</f>
        <v>0</v>
      </c>
      <c r="AQ174">
        <f>IF(実施計画様式!AQ174="",0,IFERROR(VLOOKUP(実施計画様式!AQ174,参考資料1_対象分野リスト!$B$2:$C$46,2,FALSE),"error"))</f>
        <v>0</v>
      </c>
      <c r="AR174">
        <f>IF(実施計画様式!AR174="",0,IFERROR(VLOOKUP(実施計画様式!AR174,参考資料1_対象分野リスト!$B$2:$C$46,2,FALSE),"error"))</f>
        <v>0</v>
      </c>
      <c r="AS174">
        <f>IF(実施計画様式!AS174="",0,IFERROR(VLOOKUP(実施計画様式!AS174,参考資料1_対象分野リスト!$E$5:$F$35,2,FALSE),"error"))</f>
        <v>0</v>
      </c>
      <c r="BB174">
        <f>IF(実施計画様式!BB174="",0,IFERROR(VLOOKUP(実施計画様式!BB174,―!$AK$2:$AL$7,2,FALSE),"error"))</f>
        <v>0</v>
      </c>
      <c r="BC174" t="str">
        <f t="shared" si="13"/>
        <v/>
      </c>
      <c r="BF174">
        <v>99</v>
      </c>
      <c r="BG174" t="str">
        <f t="shared" si="15"/>
        <v/>
      </c>
      <c r="BH174" t="str">
        <f>IF(AG174&gt;0,IF(VLOOKUP($B$62,―!$Y$2:$Z$25,2,FALSE)&lt;分岐管理シート!AG174,"予算化方法","予算化方法_未定なし"),"")</f>
        <v/>
      </c>
      <c r="BI174" t="str">
        <f t="shared" si="16"/>
        <v/>
      </c>
      <c r="BJ174" t="str">
        <f t="shared" si="17"/>
        <v/>
      </c>
      <c r="BK174" t="str">
        <f t="shared" si="18"/>
        <v/>
      </c>
      <c r="BL174" t="str">
        <f>IF(AE174&lt;2,"",―!$AP$28)</f>
        <v/>
      </c>
      <c r="BM174" t="str">
        <f t="shared" si="19"/>
        <v/>
      </c>
      <c r="BN174" t="str">
        <f t="shared" si="20"/>
        <v/>
      </c>
      <c r="BP174">
        <f t="shared" si="14"/>
        <v>0</v>
      </c>
    </row>
    <row r="175" spans="3:68">
      <c r="C175">
        <v>103</v>
      </c>
      <c r="D175" s="22">
        <f>IF(実施計画様式!D175="",0,IFERROR(VLOOKUP(実施計画様式!D175,―!A:B,2,FALSE),"error"))</f>
        <v>0</v>
      </c>
      <c r="E175">
        <f>IF(実施計画様式!E175="",0,IFERROR(VLOOKUP(実施計画様式!E175,―!$C$40:$D$47,2,FALSE),"error"))</f>
        <v>0</v>
      </c>
      <c r="F175">
        <f>IF(実施計画様式!F175="",0,IFERROR(VLOOKUP(実施計画様式!F175,―!$E$2:$F$2,2,FALSE),"error"))</f>
        <v>0</v>
      </c>
      <c r="G175">
        <f>IFERROR(VLOOKUP(実施計画様式!G175,―!$G$2:$H$2,2,FALSE),0)</f>
        <v>0</v>
      </c>
      <c r="H175">
        <f>IF(実施計画様式!H175="",0,1)</f>
        <v>0</v>
      </c>
      <c r="I175">
        <f>IF(実施計画様式!I175="",0,IFERROR(VLOOKUP(実施計画様式!I175,―!$I$2:$J$2,2,FALSE),"error"))</f>
        <v>0</v>
      </c>
      <c r="J175">
        <f>IF(実施計画様式!J175="",0,1)</f>
        <v>0</v>
      </c>
      <c r="K175">
        <f>IF(実施計画様式!K175="",0,IFERROR(VLOOKUP(実施計画様式!K175,―!$K$1:$L$2,2,FALSE),"error"))</f>
        <v>0</v>
      </c>
      <c r="L175">
        <f>IF(実施計画様式!L175="",0,IFERROR(VLOOKUP(実施計画様式!L175,―!$M$2:$N$2,2,FALSE),"error"))</f>
        <v>0</v>
      </c>
      <c r="M175">
        <f>IFERROR(VLOOKUP(実施計画様式!M175,―!$O$1:$P$12,2,FALSE),0)</f>
        <v>0</v>
      </c>
      <c r="N175">
        <f>IF(実施計画様式!N175="",0,IFERROR(VLOOKUP(実施計画様式!N175,―!$O$1:$P$12,2,FALSE),"error"))</f>
        <v>0</v>
      </c>
      <c r="O175">
        <f>IF(実施計画様式!O175="",0,IFERROR(VLOOKUP(実施計画様式!O175,―!$O$1:$P$12,2,FALSE),"error"))</f>
        <v>0</v>
      </c>
      <c r="P175">
        <f>IF(実施計画様式!P175="",0,IFERROR(VLOOKUP(実施計画様式!P175,―!$O$1:$P$12,2,FALSE),"error"))</f>
        <v>0</v>
      </c>
      <c r="Q175">
        <f>IF(実施計画様式!Q175="",0,1)</f>
        <v>0</v>
      </c>
      <c r="R175" t="s">
        <v>7629</v>
      </c>
      <c r="S175" t="s">
        <v>7629</v>
      </c>
      <c r="T175">
        <f>IF(実施計画様式!T175="",0,1)</f>
        <v>0</v>
      </c>
      <c r="U175">
        <f>IF(実施計画様式!U175="",0,1)</f>
        <v>0</v>
      </c>
      <c r="V175">
        <f>IF(実施計画様式!V175="",0,1)</f>
        <v>0</v>
      </c>
      <c r="W175">
        <f>IF(実施計画様式!W175="",0,1)</f>
        <v>0</v>
      </c>
      <c r="X175">
        <f>IF(実施計画様式!X175="",0,1)</f>
        <v>0</v>
      </c>
      <c r="Y175">
        <f>IF(実施計画様式!Y175="",0,1)</f>
        <v>0</v>
      </c>
      <c r="Z175">
        <f>IF(実施計画様式!Z175="",0,1)</f>
        <v>0</v>
      </c>
      <c r="AA175">
        <f>IF(実施計画様式!AA175="",0,1)</f>
        <v>0</v>
      </c>
      <c r="AB175">
        <f>IF(実施計画様式!AB175="",0,IFERROR(VLOOKUP(実施計画様式!AB175,―!$Q$2:$R$3,2,FALSE),"error"))</f>
        <v>0</v>
      </c>
      <c r="AC175">
        <f>IF(実施計画様式!AC175="",0,IFERROR(VLOOKUP(実施計画様式!AC175,―!$S$2:$T$3,2,FALSE),"error"))</f>
        <v>0</v>
      </c>
      <c r="AD175">
        <f>IF(実施計画様式!AD175="",0,IFERROR(VLOOKUP(実施計画様式!AD175,―!$U$2:$V$3,2,FALSE),"error"))</f>
        <v>0</v>
      </c>
      <c r="AE175">
        <f>IF(実施計画様式!AE175="",0,IFERROR(VLOOKUP(実施計画様式!AE175,―!$W$2:$X$3,2,FALSE),"error"))</f>
        <v>0</v>
      </c>
      <c r="AF175">
        <f>IF(実施計画様式!AF175="",0,IFERROR(VLOOKUP(実施計画様式!AF175,―!$AP$29:$AQ$29,2,FALSE),"error"))</f>
        <v>0</v>
      </c>
      <c r="AG175">
        <f>IF(実施計画様式!AG175="",0,IFERROR(VLOOKUP(実施計画様式!AG175,―!$Y$2:$Z$25,2,FALSE),"error"))</f>
        <v>0</v>
      </c>
      <c r="AH175">
        <f>IF(実施計画様式!AH175="",0,IFERROR(VLOOKUP(実施計画様式!AH175,―!$AA$2:$AB$4,2,FALSE),"error"))</f>
        <v>0</v>
      </c>
      <c r="AI175">
        <f>IF(実施計画様式!AI175="",0,IFERROR(VLOOKUP(実施計画様式!AI175,―!$AN$2:$AO$27,2,FALSE),"error"))</f>
        <v>0</v>
      </c>
      <c r="AJ175">
        <f>IF(実施計画様式!AJ175="",0,IFERROR(VLOOKUP(実施計画様式!AJ175,―!$AN$2:$AO$27,2,FALSE),"error"))</f>
        <v>0</v>
      </c>
      <c r="AK175">
        <f>IF(実施計画様式!AK175="",0,IFERROR(VLOOKUP(実施計画様式!AK175,―!$AN$2:$AO$27,2,FALSE),"error"))</f>
        <v>0</v>
      </c>
      <c r="AL175">
        <f>IF(実施計画様式!AL175="",0,1)</f>
        <v>0</v>
      </c>
      <c r="AM175">
        <f>IF(実施計画様式!AM175="",0,IFERROR(VLOOKUP(実施計画様式!AM175,―!$AP$10:$AQ$23,2,FALSE),"error"))</f>
        <v>0</v>
      </c>
      <c r="AN175">
        <f>IF(実施計画様式!AN175="",0,IFERROR(VLOOKUP(実施計画様式!AN175,―!$AP$39:$AQ$44,2,FALSE),"error"))</f>
        <v>0</v>
      </c>
      <c r="AO175">
        <f>IF(実施計画様式!AO175="",0,IFERROR(VLOOKUP(実施計画様式!AO175,参考資料1_対象分野リスト!$B$2:$C$46,2,FALSE),"error"))</f>
        <v>0</v>
      </c>
      <c r="AP175">
        <f>IF(実施計画様式!AP175="",0,IFERROR(VLOOKUP(実施計画様式!AP175,参考資料1_対象分野リスト!$B$2:$C$46,2,FALSE),"error"))</f>
        <v>0</v>
      </c>
      <c r="AQ175">
        <f>IF(実施計画様式!AQ175="",0,IFERROR(VLOOKUP(実施計画様式!AQ175,参考資料1_対象分野リスト!$B$2:$C$46,2,FALSE),"error"))</f>
        <v>0</v>
      </c>
      <c r="AR175">
        <f>IF(実施計画様式!AR175="",0,IFERROR(VLOOKUP(実施計画様式!AR175,参考資料1_対象分野リスト!$B$2:$C$46,2,FALSE),"error"))</f>
        <v>0</v>
      </c>
      <c r="AS175">
        <f>IF(実施計画様式!AS175="",0,IFERROR(VLOOKUP(実施計画様式!AS175,参考資料1_対象分野リスト!$E$5:$F$35,2,FALSE),"error"))</f>
        <v>0</v>
      </c>
      <c r="BB175">
        <f>IF(実施計画様式!BB175="",0,IFERROR(VLOOKUP(実施計画様式!BB175,―!$AK$2:$AL$7,2,FALSE),"error"))</f>
        <v>0</v>
      </c>
      <c r="BC175" t="str">
        <f t="shared" si="13"/>
        <v/>
      </c>
      <c r="BF175">
        <v>99</v>
      </c>
      <c r="BG175" t="str">
        <f t="shared" si="15"/>
        <v/>
      </c>
      <c r="BH175" t="str">
        <f>IF(AG175&gt;0,IF(VLOOKUP($B$62,―!$Y$2:$Z$25,2,FALSE)&lt;分岐管理シート!AG175,"予算化方法","予算化方法_未定なし"),"")</f>
        <v/>
      </c>
      <c r="BI175" t="str">
        <f t="shared" si="16"/>
        <v/>
      </c>
      <c r="BJ175" t="str">
        <f t="shared" si="17"/>
        <v/>
      </c>
      <c r="BK175" t="str">
        <f t="shared" si="18"/>
        <v/>
      </c>
      <c r="BL175" t="str">
        <f>IF(AE175&lt;2,"",―!$AP$28)</f>
        <v/>
      </c>
      <c r="BM175" t="str">
        <f t="shared" si="19"/>
        <v/>
      </c>
      <c r="BN175" t="str">
        <f t="shared" si="20"/>
        <v/>
      </c>
      <c r="BP175">
        <f t="shared" si="14"/>
        <v>0</v>
      </c>
    </row>
    <row r="176" spans="3:68">
      <c r="C176">
        <v>104</v>
      </c>
      <c r="D176" s="22">
        <f>IF(実施計画様式!D176="",0,IFERROR(VLOOKUP(実施計画様式!D176,―!A:B,2,FALSE),"error"))</f>
        <v>0</v>
      </c>
      <c r="E176">
        <f>IF(実施計画様式!E176="",0,IFERROR(VLOOKUP(実施計画様式!E176,―!$C$40:$D$47,2,FALSE),"error"))</f>
        <v>0</v>
      </c>
      <c r="F176">
        <f>IF(実施計画様式!F176="",0,IFERROR(VLOOKUP(実施計画様式!F176,―!$E$2:$F$2,2,FALSE),"error"))</f>
        <v>0</v>
      </c>
      <c r="G176">
        <f>IFERROR(VLOOKUP(実施計画様式!G176,―!$G$2:$H$2,2,FALSE),0)</f>
        <v>0</v>
      </c>
      <c r="H176">
        <f>IF(実施計画様式!H176="",0,1)</f>
        <v>0</v>
      </c>
      <c r="I176">
        <f>IF(実施計画様式!I176="",0,IFERROR(VLOOKUP(実施計画様式!I176,―!$I$2:$J$2,2,FALSE),"error"))</f>
        <v>0</v>
      </c>
      <c r="J176">
        <f>IF(実施計画様式!J176="",0,1)</f>
        <v>0</v>
      </c>
      <c r="K176">
        <f>IF(実施計画様式!K176="",0,IFERROR(VLOOKUP(実施計画様式!K176,―!$K$1:$L$2,2,FALSE),"error"))</f>
        <v>0</v>
      </c>
      <c r="L176">
        <f>IF(実施計画様式!L176="",0,IFERROR(VLOOKUP(実施計画様式!L176,―!$M$2:$N$2,2,FALSE),"error"))</f>
        <v>0</v>
      </c>
      <c r="M176">
        <f>IFERROR(VLOOKUP(実施計画様式!M176,―!$O$1:$P$12,2,FALSE),0)</f>
        <v>0</v>
      </c>
      <c r="N176">
        <f>IF(実施計画様式!N176="",0,IFERROR(VLOOKUP(実施計画様式!N176,―!$O$1:$P$12,2,FALSE),"error"))</f>
        <v>0</v>
      </c>
      <c r="O176">
        <f>IF(実施計画様式!O176="",0,IFERROR(VLOOKUP(実施計画様式!O176,―!$O$1:$P$12,2,FALSE),"error"))</f>
        <v>0</v>
      </c>
      <c r="P176">
        <f>IF(実施計画様式!P176="",0,IFERROR(VLOOKUP(実施計画様式!P176,―!$O$1:$P$12,2,FALSE),"error"))</f>
        <v>0</v>
      </c>
      <c r="Q176">
        <f>IF(実施計画様式!Q176="",0,1)</f>
        <v>0</v>
      </c>
      <c r="R176" t="s">
        <v>7629</v>
      </c>
      <c r="S176" t="s">
        <v>7629</v>
      </c>
      <c r="T176">
        <f>IF(実施計画様式!T176="",0,1)</f>
        <v>0</v>
      </c>
      <c r="U176">
        <f>IF(実施計画様式!U176="",0,1)</f>
        <v>0</v>
      </c>
      <c r="V176">
        <f>IF(実施計画様式!V176="",0,1)</f>
        <v>0</v>
      </c>
      <c r="W176">
        <f>IF(実施計画様式!W176="",0,1)</f>
        <v>0</v>
      </c>
      <c r="X176">
        <f>IF(実施計画様式!X176="",0,1)</f>
        <v>0</v>
      </c>
      <c r="Y176">
        <f>IF(実施計画様式!Y176="",0,1)</f>
        <v>0</v>
      </c>
      <c r="Z176">
        <f>IF(実施計画様式!Z176="",0,1)</f>
        <v>0</v>
      </c>
      <c r="AA176">
        <f>IF(実施計画様式!AA176="",0,1)</f>
        <v>0</v>
      </c>
      <c r="AB176">
        <f>IF(実施計画様式!AB176="",0,IFERROR(VLOOKUP(実施計画様式!AB176,―!$Q$2:$R$3,2,FALSE),"error"))</f>
        <v>0</v>
      </c>
      <c r="AC176">
        <f>IF(実施計画様式!AC176="",0,IFERROR(VLOOKUP(実施計画様式!AC176,―!$S$2:$T$3,2,FALSE),"error"))</f>
        <v>0</v>
      </c>
      <c r="AD176">
        <f>IF(実施計画様式!AD176="",0,IFERROR(VLOOKUP(実施計画様式!AD176,―!$U$2:$V$3,2,FALSE),"error"))</f>
        <v>0</v>
      </c>
      <c r="AE176">
        <f>IF(実施計画様式!AE176="",0,IFERROR(VLOOKUP(実施計画様式!AE176,―!$W$2:$X$3,2,FALSE),"error"))</f>
        <v>0</v>
      </c>
      <c r="AF176">
        <f>IF(実施計画様式!AF176="",0,IFERROR(VLOOKUP(実施計画様式!AF176,―!$AP$29:$AQ$29,2,FALSE),"error"))</f>
        <v>0</v>
      </c>
      <c r="AG176">
        <f>IF(実施計画様式!AG176="",0,IFERROR(VLOOKUP(実施計画様式!AG176,―!$Y$2:$Z$25,2,FALSE),"error"))</f>
        <v>0</v>
      </c>
      <c r="AH176">
        <f>IF(実施計画様式!AH176="",0,IFERROR(VLOOKUP(実施計画様式!AH176,―!$AA$2:$AB$4,2,FALSE),"error"))</f>
        <v>0</v>
      </c>
      <c r="AI176">
        <f>IF(実施計画様式!AI176="",0,IFERROR(VLOOKUP(実施計画様式!AI176,―!$AN$2:$AO$27,2,FALSE),"error"))</f>
        <v>0</v>
      </c>
      <c r="AJ176">
        <f>IF(実施計画様式!AJ176="",0,IFERROR(VLOOKUP(実施計画様式!AJ176,―!$AN$2:$AO$27,2,FALSE),"error"))</f>
        <v>0</v>
      </c>
      <c r="AK176">
        <f>IF(実施計画様式!AK176="",0,IFERROR(VLOOKUP(実施計画様式!AK176,―!$AN$2:$AO$27,2,FALSE),"error"))</f>
        <v>0</v>
      </c>
      <c r="AL176">
        <f>IF(実施計画様式!AL176="",0,1)</f>
        <v>0</v>
      </c>
      <c r="AM176">
        <f>IF(実施計画様式!AM176="",0,IFERROR(VLOOKUP(実施計画様式!AM176,―!$AP$10:$AQ$23,2,FALSE),"error"))</f>
        <v>0</v>
      </c>
      <c r="AN176">
        <f>IF(実施計画様式!AN176="",0,IFERROR(VLOOKUP(実施計画様式!AN176,―!$AP$39:$AQ$44,2,FALSE),"error"))</f>
        <v>0</v>
      </c>
      <c r="AO176">
        <f>IF(実施計画様式!AO176="",0,IFERROR(VLOOKUP(実施計画様式!AO176,参考資料1_対象分野リスト!$B$2:$C$46,2,FALSE),"error"))</f>
        <v>0</v>
      </c>
      <c r="AP176">
        <f>IF(実施計画様式!AP176="",0,IFERROR(VLOOKUP(実施計画様式!AP176,参考資料1_対象分野リスト!$B$2:$C$46,2,FALSE),"error"))</f>
        <v>0</v>
      </c>
      <c r="AQ176">
        <f>IF(実施計画様式!AQ176="",0,IFERROR(VLOOKUP(実施計画様式!AQ176,参考資料1_対象分野リスト!$B$2:$C$46,2,FALSE),"error"))</f>
        <v>0</v>
      </c>
      <c r="AR176">
        <f>IF(実施計画様式!AR176="",0,IFERROR(VLOOKUP(実施計画様式!AR176,参考資料1_対象分野リスト!$B$2:$C$46,2,FALSE),"error"))</f>
        <v>0</v>
      </c>
      <c r="AS176">
        <f>IF(実施計画様式!AS176="",0,IFERROR(VLOOKUP(実施計画様式!AS176,参考資料1_対象分野リスト!$E$5:$F$35,2,FALSE),"error"))</f>
        <v>0</v>
      </c>
      <c r="BB176">
        <f>IF(実施計画様式!BB176="",0,IFERROR(VLOOKUP(実施計画様式!BB176,―!$AK$2:$AL$7,2,FALSE),"error"))</f>
        <v>0</v>
      </c>
      <c r="BC176" t="str">
        <f t="shared" si="13"/>
        <v/>
      </c>
      <c r="BF176">
        <v>99</v>
      </c>
      <c r="BG176" t="str">
        <f t="shared" si="15"/>
        <v/>
      </c>
      <c r="BH176" t="str">
        <f>IF(AG176&gt;0,IF(VLOOKUP($B$62,―!$Y$2:$Z$25,2,FALSE)&lt;分岐管理シート!AG176,"予算化方法","予算化方法_未定なし"),"")</f>
        <v/>
      </c>
      <c r="BI176" t="str">
        <f t="shared" si="16"/>
        <v/>
      </c>
      <c r="BJ176" t="str">
        <f t="shared" si="17"/>
        <v/>
      </c>
      <c r="BK176" t="str">
        <f t="shared" si="18"/>
        <v/>
      </c>
      <c r="BL176" t="str">
        <f>IF(AE176&lt;2,"",―!$AP$28)</f>
        <v/>
      </c>
      <c r="BM176" t="str">
        <f t="shared" si="19"/>
        <v/>
      </c>
      <c r="BN176" t="str">
        <f t="shared" si="20"/>
        <v/>
      </c>
      <c r="BP176">
        <f t="shared" si="14"/>
        <v>0</v>
      </c>
    </row>
    <row r="177" spans="3:68">
      <c r="C177">
        <v>105</v>
      </c>
      <c r="D177" s="22">
        <f>IF(実施計画様式!D177="",0,IFERROR(VLOOKUP(実施計画様式!D177,―!A:B,2,FALSE),"error"))</f>
        <v>0</v>
      </c>
      <c r="E177">
        <f>IF(実施計画様式!E177="",0,IFERROR(VLOOKUP(実施計画様式!E177,―!$C$40:$D$47,2,FALSE),"error"))</f>
        <v>0</v>
      </c>
      <c r="F177">
        <f>IF(実施計画様式!F177="",0,IFERROR(VLOOKUP(実施計画様式!F177,―!$E$2:$F$2,2,FALSE),"error"))</f>
        <v>0</v>
      </c>
      <c r="G177">
        <f>IFERROR(VLOOKUP(実施計画様式!G177,―!$G$2:$H$2,2,FALSE),0)</f>
        <v>0</v>
      </c>
      <c r="H177">
        <f>IF(実施計画様式!H177="",0,1)</f>
        <v>0</v>
      </c>
      <c r="I177">
        <f>IF(実施計画様式!I177="",0,IFERROR(VLOOKUP(実施計画様式!I177,―!$I$2:$J$2,2,FALSE),"error"))</f>
        <v>0</v>
      </c>
      <c r="J177">
        <f>IF(実施計画様式!J177="",0,1)</f>
        <v>0</v>
      </c>
      <c r="K177">
        <f>IF(実施計画様式!K177="",0,IFERROR(VLOOKUP(実施計画様式!K177,―!$K$1:$L$2,2,FALSE),"error"))</f>
        <v>0</v>
      </c>
      <c r="L177">
        <f>IF(実施計画様式!L177="",0,IFERROR(VLOOKUP(実施計画様式!L177,―!$M$2:$N$2,2,FALSE),"error"))</f>
        <v>0</v>
      </c>
      <c r="M177">
        <f>IFERROR(VLOOKUP(実施計画様式!M177,―!$O$1:$P$12,2,FALSE),0)</f>
        <v>0</v>
      </c>
      <c r="N177">
        <f>IF(実施計画様式!N177="",0,IFERROR(VLOOKUP(実施計画様式!N177,―!$O$1:$P$12,2,FALSE),"error"))</f>
        <v>0</v>
      </c>
      <c r="O177">
        <f>IF(実施計画様式!O177="",0,IFERROR(VLOOKUP(実施計画様式!O177,―!$O$1:$P$12,2,FALSE),"error"))</f>
        <v>0</v>
      </c>
      <c r="P177">
        <f>IF(実施計画様式!P177="",0,IFERROR(VLOOKUP(実施計画様式!P177,―!$O$1:$P$12,2,FALSE),"error"))</f>
        <v>0</v>
      </c>
      <c r="Q177">
        <f>IF(実施計画様式!Q177="",0,1)</f>
        <v>0</v>
      </c>
      <c r="R177" t="s">
        <v>7629</v>
      </c>
      <c r="S177" t="s">
        <v>7629</v>
      </c>
      <c r="T177">
        <f>IF(実施計画様式!T177="",0,1)</f>
        <v>0</v>
      </c>
      <c r="U177">
        <f>IF(実施計画様式!U177="",0,1)</f>
        <v>0</v>
      </c>
      <c r="V177">
        <f>IF(実施計画様式!V177="",0,1)</f>
        <v>0</v>
      </c>
      <c r="W177">
        <f>IF(実施計画様式!W177="",0,1)</f>
        <v>0</v>
      </c>
      <c r="X177">
        <f>IF(実施計画様式!X177="",0,1)</f>
        <v>0</v>
      </c>
      <c r="Y177">
        <f>IF(実施計画様式!Y177="",0,1)</f>
        <v>0</v>
      </c>
      <c r="Z177">
        <f>IF(実施計画様式!Z177="",0,1)</f>
        <v>0</v>
      </c>
      <c r="AA177">
        <f>IF(実施計画様式!AA177="",0,1)</f>
        <v>0</v>
      </c>
      <c r="AB177">
        <f>IF(実施計画様式!AB177="",0,IFERROR(VLOOKUP(実施計画様式!AB177,―!$Q$2:$R$3,2,FALSE),"error"))</f>
        <v>0</v>
      </c>
      <c r="AC177">
        <f>IF(実施計画様式!AC177="",0,IFERROR(VLOOKUP(実施計画様式!AC177,―!$S$2:$T$3,2,FALSE),"error"))</f>
        <v>0</v>
      </c>
      <c r="AD177">
        <f>IF(実施計画様式!AD177="",0,IFERROR(VLOOKUP(実施計画様式!AD177,―!$U$2:$V$3,2,FALSE),"error"))</f>
        <v>0</v>
      </c>
      <c r="AE177">
        <f>IF(実施計画様式!AE177="",0,IFERROR(VLOOKUP(実施計画様式!AE177,―!$W$2:$X$3,2,FALSE),"error"))</f>
        <v>0</v>
      </c>
      <c r="AF177">
        <f>IF(実施計画様式!AF177="",0,IFERROR(VLOOKUP(実施計画様式!AF177,―!$AP$29:$AQ$29,2,FALSE),"error"))</f>
        <v>0</v>
      </c>
      <c r="AG177">
        <f>IF(実施計画様式!AG177="",0,IFERROR(VLOOKUP(実施計画様式!AG177,―!$Y$2:$Z$25,2,FALSE),"error"))</f>
        <v>0</v>
      </c>
      <c r="AH177">
        <f>IF(実施計画様式!AH177="",0,IFERROR(VLOOKUP(実施計画様式!AH177,―!$AA$2:$AB$4,2,FALSE),"error"))</f>
        <v>0</v>
      </c>
      <c r="AI177">
        <f>IF(実施計画様式!AI177="",0,IFERROR(VLOOKUP(実施計画様式!AI177,―!$AN$2:$AO$27,2,FALSE),"error"))</f>
        <v>0</v>
      </c>
      <c r="AJ177">
        <f>IF(実施計画様式!AJ177="",0,IFERROR(VLOOKUP(実施計画様式!AJ177,―!$AN$2:$AO$27,2,FALSE),"error"))</f>
        <v>0</v>
      </c>
      <c r="AK177">
        <f>IF(実施計画様式!AK177="",0,IFERROR(VLOOKUP(実施計画様式!AK177,―!$AN$2:$AO$27,2,FALSE),"error"))</f>
        <v>0</v>
      </c>
      <c r="AL177">
        <f>IF(実施計画様式!AL177="",0,1)</f>
        <v>0</v>
      </c>
      <c r="AM177">
        <f>IF(実施計画様式!AM177="",0,IFERROR(VLOOKUP(実施計画様式!AM177,―!$AP$10:$AQ$23,2,FALSE),"error"))</f>
        <v>0</v>
      </c>
      <c r="AN177">
        <f>IF(実施計画様式!AN177="",0,IFERROR(VLOOKUP(実施計画様式!AN177,―!$AP$39:$AQ$44,2,FALSE),"error"))</f>
        <v>0</v>
      </c>
      <c r="AO177">
        <f>IF(実施計画様式!AO177="",0,IFERROR(VLOOKUP(実施計画様式!AO177,参考資料1_対象分野リスト!$B$2:$C$46,2,FALSE),"error"))</f>
        <v>0</v>
      </c>
      <c r="AP177">
        <f>IF(実施計画様式!AP177="",0,IFERROR(VLOOKUP(実施計画様式!AP177,参考資料1_対象分野リスト!$B$2:$C$46,2,FALSE),"error"))</f>
        <v>0</v>
      </c>
      <c r="AQ177">
        <f>IF(実施計画様式!AQ177="",0,IFERROR(VLOOKUP(実施計画様式!AQ177,参考資料1_対象分野リスト!$B$2:$C$46,2,FALSE),"error"))</f>
        <v>0</v>
      </c>
      <c r="AR177">
        <f>IF(実施計画様式!AR177="",0,IFERROR(VLOOKUP(実施計画様式!AR177,参考資料1_対象分野リスト!$B$2:$C$46,2,FALSE),"error"))</f>
        <v>0</v>
      </c>
      <c r="AS177">
        <f>IF(実施計画様式!AS177="",0,IFERROR(VLOOKUP(実施計画様式!AS177,参考資料1_対象分野リスト!$E$5:$F$35,2,FALSE),"error"))</f>
        <v>0</v>
      </c>
      <c r="BB177">
        <f>IF(実施計画様式!BB177="",0,IFERROR(VLOOKUP(実施計画様式!BB177,―!$AK$2:$AL$7,2,FALSE),"error"))</f>
        <v>0</v>
      </c>
      <c r="BC177" t="str">
        <f t="shared" si="13"/>
        <v/>
      </c>
      <c r="BF177">
        <v>99</v>
      </c>
      <c r="BG177" t="str">
        <f t="shared" si="15"/>
        <v/>
      </c>
      <c r="BH177" t="str">
        <f>IF(AG177&gt;0,IF(VLOOKUP($B$62,―!$Y$2:$Z$25,2,FALSE)&lt;分岐管理シート!AG177,"予算化方法","予算化方法_未定なし"),"")</f>
        <v/>
      </c>
      <c r="BI177" t="str">
        <f t="shared" si="16"/>
        <v/>
      </c>
      <c r="BJ177" t="str">
        <f t="shared" si="17"/>
        <v/>
      </c>
      <c r="BK177" t="str">
        <f t="shared" si="18"/>
        <v/>
      </c>
      <c r="BL177" t="str">
        <f>IF(AE177&lt;2,"",―!$AP$28)</f>
        <v/>
      </c>
      <c r="BM177" t="str">
        <f t="shared" si="19"/>
        <v/>
      </c>
      <c r="BN177" t="str">
        <f t="shared" si="20"/>
        <v/>
      </c>
      <c r="BP177">
        <f t="shared" si="14"/>
        <v>0</v>
      </c>
    </row>
    <row r="178" spans="3:68">
      <c r="C178">
        <v>106</v>
      </c>
      <c r="D178" s="22">
        <f>IF(実施計画様式!D178="",0,IFERROR(VLOOKUP(実施計画様式!D178,―!A:B,2,FALSE),"error"))</f>
        <v>0</v>
      </c>
      <c r="E178">
        <f>IF(実施計画様式!E178="",0,IFERROR(VLOOKUP(実施計画様式!E178,―!$C$40:$D$47,2,FALSE),"error"))</f>
        <v>0</v>
      </c>
      <c r="F178">
        <f>IF(実施計画様式!F178="",0,IFERROR(VLOOKUP(実施計画様式!F178,―!$E$2:$F$2,2,FALSE),"error"))</f>
        <v>0</v>
      </c>
      <c r="G178">
        <f>IFERROR(VLOOKUP(実施計画様式!G178,―!$G$2:$H$2,2,FALSE),0)</f>
        <v>0</v>
      </c>
      <c r="H178">
        <f>IF(実施計画様式!H178="",0,1)</f>
        <v>0</v>
      </c>
      <c r="I178">
        <f>IF(実施計画様式!I178="",0,IFERROR(VLOOKUP(実施計画様式!I178,―!$I$2:$J$2,2,FALSE),"error"))</f>
        <v>0</v>
      </c>
      <c r="J178">
        <f>IF(実施計画様式!J178="",0,1)</f>
        <v>0</v>
      </c>
      <c r="K178">
        <f>IF(実施計画様式!K178="",0,IFERROR(VLOOKUP(実施計画様式!K178,―!$K$1:$L$2,2,FALSE),"error"))</f>
        <v>0</v>
      </c>
      <c r="L178">
        <f>IF(実施計画様式!L178="",0,IFERROR(VLOOKUP(実施計画様式!L178,―!$M$2:$N$2,2,FALSE),"error"))</f>
        <v>0</v>
      </c>
      <c r="M178">
        <f>IFERROR(VLOOKUP(実施計画様式!M178,―!$O$1:$P$12,2,FALSE),0)</f>
        <v>0</v>
      </c>
      <c r="N178">
        <f>IF(実施計画様式!N178="",0,IFERROR(VLOOKUP(実施計画様式!N178,―!$O$1:$P$12,2,FALSE),"error"))</f>
        <v>0</v>
      </c>
      <c r="O178">
        <f>IF(実施計画様式!O178="",0,IFERROR(VLOOKUP(実施計画様式!O178,―!$O$1:$P$12,2,FALSE),"error"))</f>
        <v>0</v>
      </c>
      <c r="P178">
        <f>IF(実施計画様式!P178="",0,IFERROR(VLOOKUP(実施計画様式!P178,―!$O$1:$P$12,2,FALSE),"error"))</f>
        <v>0</v>
      </c>
      <c r="Q178">
        <f>IF(実施計画様式!Q178="",0,1)</f>
        <v>0</v>
      </c>
      <c r="R178" t="s">
        <v>7629</v>
      </c>
      <c r="S178" t="s">
        <v>7629</v>
      </c>
      <c r="T178">
        <f>IF(実施計画様式!T178="",0,1)</f>
        <v>0</v>
      </c>
      <c r="U178">
        <f>IF(実施計画様式!U178="",0,1)</f>
        <v>0</v>
      </c>
      <c r="V178">
        <f>IF(実施計画様式!V178="",0,1)</f>
        <v>0</v>
      </c>
      <c r="W178">
        <f>IF(実施計画様式!W178="",0,1)</f>
        <v>0</v>
      </c>
      <c r="X178">
        <f>IF(実施計画様式!X178="",0,1)</f>
        <v>0</v>
      </c>
      <c r="Y178">
        <f>IF(実施計画様式!Y178="",0,1)</f>
        <v>0</v>
      </c>
      <c r="Z178">
        <f>IF(実施計画様式!Z178="",0,1)</f>
        <v>0</v>
      </c>
      <c r="AA178">
        <f>IF(実施計画様式!AA178="",0,1)</f>
        <v>0</v>
      </c>
      <c r="AB178">
        <f>IF(実施計画様式!AB178="",0,IFERROR(VLOOKUP(実施計画様式!AB178,―!$Q$2:$R$3,2,FALSE),"error"))</f>
        <v>0</v>
      </c>
      <c r="AC178">
        <f>IF(実施計画様式!AC178="",0,IFERROR(VLOOKUP(実施計画様式!AC178,―!$S$2:$T$3,2,FALSE),"error"))</f>
        <v>0</v>
      </c>
      <c r="AD178">
        <f>IF(実施計画様式!AD178="",0,IFERROR(VLOOKUP(実施計画様式!AD178,―!$U$2:$V$3,2,FALSE),"error"))</f>
        <v>0</v>
      </c>
      <c r="AE178">
        <f>IF(実施計画様式!AE178="",0,IFERROR(VLOOKUP(実施計画様式!AE178,―!$W$2:$X$3,2,FALSE),"error"))</f>
        <v>0</v>
      </c>
      <c r="AF178">
        <f>IF(実施計画様式!AF178="",0,IFERROR(VLOOKUP(実施計画様式!AF178,―!$AP$29:$AQ$29,2,FALSE),"error"))</f>
        <v>0</v>
      </c>
      <c r="AG178">
        <f>IF(実施計画様式!AG178="",0,IFERROR(VLOOKUP(実施計画様式!AG178,―!$Y$2:$Z$25,2,FALSE),"error"))</f>
        <v>0</v>
      </c>
      <c r="AH178">
        <f>IF(実施計画様式!AH178="",0,IFERROR(VLOOKUP(実施計画様式!AH178,―!$AA$2:$AB$4,2,FALSE),"error"))</f>
        <v>0</v>
      </c>
      <c r="AI178">
        <f>IF(実施計画様式!AI178="",0,IFERROR(VLOOKUP(実施計画様式!AI178,―!$AN$2:$AO$27,2,FALSE),"error"))</f>
        <v>0</v>
      </c>
      <c r="AJ178">
        <f>IF(実施計画様式!AJ178="",0,IFERROR(VLOOKUP(実施計画様式!AJ178,―!$AN$2:$AO$27,2,FALSE),"error"))</f>
        <v>0</v>
      </c>
      <c r="AK178">
        <f>IF(実施計画様式!AK178="",0,IFERROR(VLOOKUP(実施計画様式!AK178,―!$AN$2:$AO$27,2,FALSE),"error"))</f>
        <v>0</v>
      </c>
      <c r="AL178">
        <f>IF(実施計画様式!AL178="",0,1)</f>
        <v>0</v>
      </c>
      <c r="AM178">
        <f>IF(実施計画様式!AM178="",0,IFERROR(VLOOKUP(実施計画様式!AM178,―!$AP$10:$AQ$23,2,FALSE),"error"))</f>
        <v>0</v>
      </c>
      <c r="AN178">
        <f>IF(実施計画様式!AN178="",0,IFERROR(VLOOKUP(実施計画様式!AN178,―!$AP$39:$AQ$44,2,FALSE),"error"))</f>
        <v>0</v>
      </c>
      <c r="AO178">
        <f>IF(実施計画様式!AO178="",0,IFERROR(VLOOKUP(実施計画様式!AO178,参考資料1_対象分野リスト!$B$2:$C$46,2,FALSE),"error"))</f>
        <v>0</v>
      </c>
      <c r="AP178">
        <f>IF(実施計画様式!AP178="",0,IFERROR(VLOOKUP(実施計画様式!AP178,参考資料1_対象分野リスト!$B$2:$C$46,2,FALSE),"error"))</f>
        <v>0</v>
      </c>
      <c r="AQ178">
        <f>IF(実施計画様式!AQ178="",0,IFERROR(VLOOKUP(実施計画様式!AQ178,参考資料1_対象分野リスト!$B$2:$C$46,2,FALSE),"error"))</f>
        <v>0</v>
      </c>
      <c r="AR178">
        <f>IF(実施計画様式!AR178="",0,IFERROR(VLOOKUP(実施計画様式!AR178,参考資料1_対象分野リスト!$B$2:$C$46,2,FALSE),"error"))</f>
        <v>0</v>
      </c>
      <c r="AS178">
        <f>IF(実施計画様式!AS178="",0,IFERROR(VLOOKUP(実施計画様式!AS178,参考資料1_対象分野リスト!$E$5:$F$35,2,FALSE),"error"))</f>
        <v>0</v>
      </c>
      <c r="BB178">
        <f>IF(実施計画様式!BB178="",0,IFERROR(VLOOKUP(実施計画様式!BB178,―!$AK$2:$AL$7,2,FALSE),"error"))</f>
        <v>0</v>
      </c>
      <c r="BC178" t="str">
        <f t="shared" si="13"/>
        <v/>
      </c>
      <c r="BF178">
        <v>99</v>
      </c>
      <c r="BG178" t="str">
        <f t="shared" si="15"/>
        <v/>
      </c>
      <c r="BH178" t="str">
        <f>IF(AG178&gt;0,IF(VLOOKUP($B$62,―!$Y$2:$Z$25,2,FALSE)&lt;分岐管理シート!AG178,"予算化方法","予算化方法_未定なし"),"")</f>
        <v/>
      </c>
      <c r="BI178" t="str">
        <f t="shared" si="16"/>
        <v/>
      </c>
      <c r="BJ178" t="str">
        <f t="shared" si="17"/>
        <v/>
      </c>
      <c r="BK178" t="str">
        <f t="shared" si="18"/>
        <v/>
      </c>
      <c r="BL178" t="str">
        <f>IF(AE178&lt;2,"",―!$AP$28)</f>
        <v/>
      </c>
      <c r="BM178" t="str">
        <f t="shared" si="19"/>
        <v/>
      </c>
      <c r="BN178" t="str">
        <f t="shared" si="20"/>
        <v/>
      </c>
      <c r="BP178">
        <f t="shared" si="14"/>
        <v>0</v>
      </c>
    </row>
    <row r="179" spans="3:68">
      <c r="C179">
        <v>107</v>
      </c>
      <c r="D179" s="22">
        <f>IF(実施計画様式!D179="",0,IFERROR(VLOOKUP(実施計画様式!D179,―!A:B,2,FALSE),"error"))</f>
        <v>0</v>
      </c>
      <c r="E179">
        <f>IF(実施計画様式!E179="",0,IFERROR(VLOOKUP(実施計画様式!E179,―!$C$40:$D$47,2,FALSE),"error"))</f>
        <v>0</v>
      </c>
      <c r="F179">
        <f>IF(実施計画様式!F179="",0,IFERROR(VLOOKUP(実施計画様式!F179,―!$E$2:$F$2,2,FALSE),"error"))</f>
        <v>0</v>
      </c>
      <c r="G179">
        <f>IFERROR(VLOOKUP(実施計画様式!G179,―!$G$2:$H$2,2,FALSE),0)</f>
        <v>0</v>
      </c>
      <c r="H179">
        <f>IF(実施計画様式!H179="",0,1)</f>
        <v>0</v>
      </c>
      <c r="I179">
        <f>IF(実施計画様式!I179="",0,IFERROR(VLOOKUP(実施計画様式!I179,―!$I$2:$J$2,2,FALSE),"error"))</f>
        <v>0</v>
      </c>
      <c r="J179">
        <f>IF(実施計画様式!J179="",0,1)</f>
        <v>0</v>
      </c>
      <c r="K179">
        <f>IF(実施計画様式!K179="",0,IFERROR(VLOOKUP(実施計画様式!K179,―!$K$1:$L$2,2,FALSE),"error"))</f>
        <v>0</v>
      </c>
      <c r="L179">
        <f>IF(実施計画様式!L179="",0,IFERROR(VLOOKUP(実施計画様式!L179,―!$M$2:$N$2,2,FALSE),"error"))</f>
        <v>0</v>
      </c>
      <c r="M179">
        <f>IFERROR(VLOOKUP(実施計画様式!M179,―!$O$1:$P$12,2,FALSE),0)</f>
        <v>0</v>
      </c>
      <c r="N179">
        <f>IF(実施計画様式!N179="",0,IFERROR(VLOOKUP(実施計画様式!N179,―!$O$1:$P$12,2,FALSE),"error"))</f>
        <v>0</v>
      </c>
      <c r="O179">
        <f>IF(実施計画様式!O179="",0,IFERROR(VLOOKUP(実施計画様式!O179,―!$O$1:$P$12,2,FALSE),"error"))</f>
        <v>0</v>
      </c>
      <c r="P179">
        <f>IF(実施計画様式!P179="",0,IFERROR(VLOOKUP(実施計画様式!P179,―!$O$1:$P$12,2,FALSE),"error"))</f>
        <v>0</v>
      </c>
      <c r="Q179">
        <f>IF(実施計画様式!Q179="",0,1)</f>
        <v>0</v>
      </c>
      <c r="R179" t="s">
        <v>7629</v>
      </c>
      <c r="S179" t="s">
        <v>7629</v>
      </c>
      <c r="T179">
        <f>IF(実施計画様式!T179="",0,1)</f>
        <v>0</v>
      </c>
      <c r="U179">
        <f>IF(実施計画様式!U179="",0,1)</f>
        <v>0</v>
      </c>
      <c r="V179">
        <f>IF(実施計画様式!V179="",0,1)</f>
        <v>0</v>
      </c>
      <c r="W179">
        <f>IF(実施計画様式!W179="",0,1)</f>
        <v>0</v>
      </c>
      <c r="X179">
        <f>IF(実施計画様式!X179="",0,1)</f>
        <v>0</v>
      </c>
      <c r="Y179">
        <f>IF(実施計画様式!Y179="",0,1)</f>
        <v>0</v>
      </c>
      <c r="Z179">
        <f>IF(実施計画様式!Z179="",0,1)</f>
        <v>0</v>
      </c>
      <c r="AA179">
        <f>IF(実施計画様式!AA179="",0,1)</f>
        <v>0</v>
      </c>
      <c r="AB179">
        <f>IF(実施計画様式!AB179="",0,IFERROR(VLOOKUP(実施計画様式!AB179,―!$Q$2:$R$3,2,FALSE),"error"))</f>
        <v>0</v>
      </c>
      <c r="AC179">
        <f>IF(実施計画様式!AC179="",0,IFERROR(VLOOKUP(実施計画様式!AC179,―!$S$2:$T$3,2,FALSE),"error"))</f>
        <v>0</v>
      </c>
      <c r="AD179">
        <f>IF(実施計画様式!AD179="",0,IFERROR(VLOOKUP(実施計画様式!AD179,―!$U$2:$V$3,2,FALSE),"error"))</f>
        <v>0</v>
      </c>
      <c r="AE179">
        <f>IF(実施計画様式!AE179="",0,IFERROR(VLOOKUP(実施計画様式!AE179,―!$W$2:$X$3,2,FALSE),"error"))</f>
        <v>0</v>
      </c>
      <c r="AF179">
        <f>IF(実施計画様式!AF179="",0,IFERROR(VLOOKUP(実施計画様式!AF179,―!$AP$29:$AQ$29,2,FALSE),"error"))</f>
        <v>0</v>
      </c>
      <c r="AG179">
        <f>IF(実施計画様式!AG179="",0,IFERROR(VLOOKUP(実施計画様式!AG179,―!$Y$2:$Z$25,2,FALSE),"error"))</f>
        <v>0</v>
      </c>
      <c r="AH179">
        <f>IF(実施計画様式!AH179="",0,IFERROR(VLOOKUP(実施計画様式!AH179,―!$AA$2:$AB$4,2,FALSE),"error"))</f>
        <v>0</v>
      </c>
      <c r="AI179">
        <f>IF(実施計画様式!AI179="",0,IFERROR(VLOOKUP(実施計画様式!AI179,―!$AN$2:$AO$27,2,FALSE),"error"))</f>
        <v>0</v>
      </c>
      <c r="AJ179">
        <f>IF(実施計画様式!AJ179="",0,IFERROR(VLOOKUP(実施計画様式!AJ179,―!$AN$2:$AO$27,2,FALSE),"error"))</f>
        <v>0</v>
      </c>
      <c r="AK179">
        <f>IF(実施計画様式!AK179="",0,IFERROR(VLOOKUP(実施計画様式!AK179,―!$AN$2:$AO$27,2,FALSE),"error"))</f>
        <v>0</v>
      </c>
      <c r="AL179">
        <f>IF(実施計画様式!AL179="",0,1)</f>
        <v>0</v>
      </c>
      <c r="AM179">
        <f>IF(実施計画様式!AM179="",0,IFERROR(VLOOKUP(実施計画様式!AM179,―!$AP$10:$AQ$23,2,FALSE),"error"))</f>
        <v>0</v>
      </c>
      <c r="AN179">
        <f>IF(実施計画様式!AN179="",0,IFERROR(VLOOKUP(実施計画様式!AN179,―!$AP$39:$AQ$44,2,FALSE),"error"))</f>
        <v>0</v>
      </c>
      <c r="AO179">
        <f>IF(実施計画様式!AO179="",0,IFERROR(VLOOKUP(実施計画様式!AO179,参考資料1_対象分野リスト!$B$2:$C$46,2,FALSE),"error"))</f>
        <v>0</v>
      </c>
      <c r="AP179">
        <f>IF(実施計画様式!AP179="",0,IFERROR(VLOOKUP(実施計画様式!AP179,参考資料1_対象分野リスト!$B$2:$C$46,2,FALSE),"error"))</f>
        <v>0</v>
      </c>
      <c r="AQ179">
        <f>IF(実施計画様式!AQ179="",0,IFERROR(VLOOKUP(実施計画様式!AQ179,参考資料1_対象分野リスト!$B$2:$C$46,2,FALSE),"error"))</f>
        <v>0</v>
      </c>
      <c r="AR179">
        <f>IF(実施計画様式!AR179="",0,IFERROR(VLOOKUP(実施計画様式!AR179,参考資料1_対象分野リスト!$B$2:$C$46,2,FALSE),"error"))</f>
        <v>0</v>
      </c>
      <c r="AS179">
        <f>IF(実施計画様式!AS179="",0,IFERROR(VLOOKUP(実施計画様式!AS179,参考資料1_対象分野リスト!$E$5:$F$35,2,FALSE),"error"))</f>
        <v>0</v>
      </c>
      <c r="BB179">
        <f>IF(実施計画様式!BB179="",0,IFERROR(VLOOKUP(実施計画様式!BB179,―!$AK$2:$AL$7,2,FALSE),"error"))</f>
        <v>0</v>
      </c>
      <c r="BC179" t="str">
        <f t="shared" si="13"/>
        <v/>
      </c>
      <c r="BF179">
        <v>99</v>
      </c>
      <c r="BG179" t="str">
        <f t="shared" si="15"/>
        <v/>
      </c>
      <c r="BH179" t="str">
        <f>IF(AG179&gt;0,IF(VLOOKUP($B$62,―!$Y$2:$Z$25,2,FALSE)&lt;分岐管理シート!AG179,"予算化方法","予算化方法_未定なし"),"")</f>
        <v/>
      </c>
      <c r="BI179" t="str">
        <f t="shared" si="16"/>
        <v/>
      </c>
      <c r="BJ179" t="str">
        <f t="shared" si="17"/>
        <v/>
      </c>
      <c r="BK179" t="str">
        <f t="shared" si="18"/>
        <v/>
      </c>
      <c r="BL179" t="str">
        <f>IF(AE179&lt;2,"",―!$AP$28)</f>
        <v/>
      </c>
      <c r="BM179" t="str">
        <f t="shared" si="19"/>
        <v/>
      </c>
      <c r="BN179" t="str">
        <f t="shared" si="20"/>
        <v/>
      </c>
      <c r="BP179">
        <f t="shared" si="14"/>
        <v>0</v>
      </c>
    </row>
    <row r="180" spans="3:68">
      <c r="C180">
        <v>108</v>
      </c>
      <c r="D180" s="22">
        <f>IF(実施計画様式!D180="",0,IFERROR(VLOOKUP(実施計画様式!D180,―!A:B,2,FALSE),"error"))</f>
        <v>0</v>
      </c>
      <c r="E180">
        <f>IF(実施計画様式!E180="",0,IFERROR(VLOOKUP(実施計画様式!E180,―!$C$40:$D$47,2,FALSE),"error"))</f>
        <v>0</v>
      </c>
      <c r="F180">
        <f>IF(実施計画様式!F180="",0,IFERROR(VLOOKUP(実施計画様式!F180,―!$E$2:$F$2,2,FALSE),"error"))</f>
        <v>0</v>
      </c>
      <c r="G180">
        <f>IFERROR(VLOOKUP(実施計画様式!G180,―!$G$2:$H$2,2,FALSE),0)</f>
        <v>0</v>
      </c>
      <c r="H180">
        <f>IF(実施計画様式!H180="",0,1)</f>
        <v>0</v>
      </c>
      <c r="I180">
        <f>IF(実施計画様式!I180="",0,IFERROR(VLOOKUP(実施計画様式!I180,―!$I$2:$J$2,2,FALSE),"error"))</f>
        <v>0</v>
      </c>
      <c r="J180">
        <f>IF(実施計画様式!J180="",0,1)</f>
        <v>0</v>
      </c>
      <c r="K180">
        <f>IF(実施計画様式!K180="",0,IFERROR(VLOOKUP(実施計画様式!K180,―!$K$1:$L$2,2,FALSE),"error"))</f>
        <v>0</v>
      </c>
      <c r="L180">
        <f>IF(実施計画様式!L180="",0,IFERROR(VLOOKUP(実施計画様式!L180,―!$M$2:$N$2,2,FALSE),"error"))</f>
        <v>0</v>
      </c>
      <c r="M180">
        <f>IFERROR(VLOOKUP(実施計画様式!M180,―!$O$1:$P$12,2,FALSE),0)</f>
        <v>0</v>
      </c>
      <c r="N180">
        <f>IF(実施計画様式!N180="",0,IFERROR(VLOOKUP(実施計画様式!N180,―!$O$1:$P$12,2,FALSE),"error"))</f>
        <v>0</v>
      </c>
      <c r="O180">
        <f>IF(実施計画様式!O180="",0,IFERROR(VLOOKUP(実施計画様式!O180,―!$O$1:$P$12,2,FALSE),"error"))</f>
        <v>0</v>
      </c>
      <c r="P180">
        <f>IF(実施計画様式!P180="",0,IFERROR(VLOOKUP(実施計画様式!P180,―!$O$1:$P$12,2,FALSE),"error"))</f>
        <v>0</v>
      </c>
      <c r="Q180">
        <f>IF(実施計画様式!Q180="",0,1)</f>
        <v>0</v>
      </c>
      <c r="R180" t="s">
        <v>7629</v>
      </c>
      <c r="S180" t="s">
        <v>7629</v>
      </c>
      <c r="T180">
        <f>IF(実施計画様式!T180="",0,1)</f>
        <v>0</v>
      </c>
      <c r="U180">
        <f>IF(実施計画様式!U180="",0,1)</f>
        <v>0</v>
      </c>
      <c r="V180">
        <f>IF(実施計画様式!V180="",0,1)</f>
        <v>0</v>
      </c>
      <c r="W180">
        <f>IF(実施計画様式!W180="",0,1)</f>
        <v>0</v>
      </c>
      <c r="X180">
        <f>IF(実施計画様式!X180="",0,1)</f>
        <v>0</v>
      </c>
      <c r="Y180">
        <f>IF(実施計画様式!Y180="",0,1)</f>
        <v>0</v>
      </c>
      <c r="Z180">
        <f>IF(実施計画様式!Z180="",0,1)</f>
        <v>0</v>
      </c>
      <c r="AA180">
        <f>IF(実施計画様式!AA180="",0,1)</f>
        <v>0</v>
      </c>
      <c r="AB180">
        <f>IF(実施計画様式!AB180="",0,IFERROR(VLOOKUP(実施計画様式!AB180,―!$Q$2:$R$3,2,FALSE),"error"))</f>
        <v>0</v>
      </c>
      <c r="AC180">
        <f>IF(実施計画様式!AC180="",0,IFERROR(VLOOKUP(実施計画様式!AC180,―!$S$2:$T$3,2,FALSE),"error"))</f>
        <v>0</v>
      </c>
      <c r="AD180">
        <f>IF(実施計画様式!AD180="",0,IFERROR(VLOOKUP(実施計画様式!AD180,―!$U$2:$V$3,2,FALSE),"error"))</f>
        <v>0</v>
      </c>
      <c r="AE180">
        <f>IF(実施計画様式!AE180="",0,IFERROR(VLOOKUP(実施計画様式!AE180,―!$W$2:$X$3,2,FALSE),"error"))</f>
        <v>0</v>
      </c>
      <c r="AF180">
        <f>IF(実施計画様式!AF180="",0,IFERROR(VLOOKUP(実施計画様式!AF180,―!$AP$29:$AQ$29,2,FALSE),"error"))</f>
        <v>0</v>
      </c>
      <c r="AG180">
        <f>IF(実施計画様式!AG180="",0,IFERROR(VLOOKUP(実施計画様式!AG180,―!$Y$2:$Z$25,2,FALSE),"error"))</f>
        <v>0</v>
      </c>
      <c r="AH180">
        <f>IF(実施計画様式!AH180="",0,IFERROR(VLOOKUP(実施計画様式!AH180,―!$AA$2:$AB$4,2,FALSE),"error"))</f>
        <v>0</v>
      </c>
      <c r="AI180">
        <f>IF(実施計画様式!AI180="",0,IFERROR(VLOOKUP(実施計画様式!AI180,―!$AN$2:$AO$27,2,FALSE),"error"))</f>
        <v>0</v>
      </c>
      <c r="AJ180">
        <f>IF(実施計画様式!AJ180="",0,IFERROR(VLOOKUP(実施計画様式!AJ180,―!$AN$2:$AO$27,2,FALSE),"error"))</f>
        <v>0</v>
      </c>
      <c r="AK180">
        <f>IF(実施計画様式!AK180="",0,IFERROR(VLOOKUP(実施計画様式!AK180,―!$AN$2:$AO$27,2,FALSE),"error"))</f>
        <v>0</v>
      </c>
      <c r="AL180">
        <f>IF(実施計画様式!AL180="",0,1)</f>
        <v>0</v>
      </c>
      <c r="AM180">
        <f>IF(実施計画様式!AM180="",0,IFERROR(VLOOKUP(実施計画様式!AM180,―!$AP$10:$AQ$23,2,FALSE),"error"))</f>
        <v>0</v>
      </c>
      <c r="AN180">
        <f>IF(実施計画様式!AN180="",0,IFERROR(VLOOKUP(実施計画様式!AN180,―!$AP$39:$AQ$44,2,FALSE),"error"))</f>
        <v>0</v>
      </c>
      <c r="AO180">
        <f>IF(実施計画様式!AO180="",0,IFERROR(VLOOKUP(実施計画様式!AO180,参考資料1_対象分野リスト!$B$2:$C$46,2,FALSE),"error"))</f>
        <v>0</v>
      </c>
      <c r="AP180">
        <f>IF(実施計画様式!AP180="",0,IFERROR(VLOOKUP(実施計画様式!AP180,参考資料1_対象分野リスト!$B$2:$C$46,2,FALSE),"error"))</f>
        <v>0</v>
      </c>
      <c r="AQ180">
        <f>IF(実施計画様式!AQ180="",0,IFERROR(VLOOKUP(実施計画様式!AQ180,参考資料1_対象分野リスト!$B$2:$C$46,2,FALSE),"error"))</f>
        <v>0</v>
      </c>
      <c r="AR180">
        <f>IF(実施計画様式!AR180="",0,IFERROR(VLOOKUP(実施計画様式!AR180,参考資料1_対象分野リスト!$B$2:$C$46,2,FALSE),"error"))</f>
        <v>0</v>
      </c>
      <c r="AS180">
        <f>IF(実施計画様式!AS180="",0,IFERROR(VLOOKUP(実施計画様式!AS180,参考資料1_対象分野リスト!$E$5:$F$35,2,FALSE),"error"))</f>
        <v>0</v>
      </c>
      <c r="BB180">
        <f>IF(実施計画様式!BB180="",0,IFERROR(VLOOKUP(実施計画様式!BB180,―!$AK$2:$AL$7,2,FALSE),"error"))</f>
        <v>0</v>
      </c>
      <c r="BC180" t="str">
        <f t="shared" si="13"/>
        <v/>
      </c>
      <c r="BF180">
        <v>99</v>
      </c>
      <c r="BG180" t="str">
        <f t="shared" si="15"/>
        <v/>
      </c>
      <c r="BH180" t="str">
        <f>IF(AG180&gt;0,IF(VLOOKUP($B$62,―!$Y$2:$Z$25,2,FALSE)&lt;分岐管理シート!AG180,"予算化方法","予算化方法_未定なし"),"")</f>
        <v/>
      </c>
      <c r="BI180" t="str">
        <f t="shared" si="16"/>
        <v/>
      </c>
      <c r="BJ180" t="str">
        <f t="shared" si="17"/>
        <v/>
      </c>
      <c r="BK180" t="str">
        <f t="shared" si="18"/>
        <v/>
      </c>
      <c r="BL180" t="str">
        <f>IF(AE180&lt;2,"",―!$AP$28)</f>
        <v/>
      </c>
      <c r="BM180" t="str">
        <f t="shared" si="19"/>
        <v/>
      </c>
      <c r="BN180" t="str">
        <f t="shared" si="20"/>
        <v/>
      </c>
      <c r="BP180">
        <f t="shared" si="14"/>
        <v>0</v>
      </c>
    </row>
    <row r="181" spans="3:68">
      <c r="C181">
        <v>109</v>
      </c>
      <c r="D181" s="22">
        <f>IF(実施計画様式!D181="",0,IFERROR(VLOOKUP(実施計画様式!D181,―!A:B,2,FALSE),"error"))</f>
        <v>0</v>
      </c>
      <c r="E181">
        <f>IF(実施計画様式!E181="",0,IFERROR(VLOOKUP(実施計画様式!E181,―!$C$40:$D$47,2,FALSE),"error"))</f>
        <v>0</v>
      </c>
      <c r="F181">
        <f>IF(実施計画様式!F181="",0,IFERROR(VLOOKUP(実施計画様式!F181,―!$E$2:$F$2,2,FALSE),"error"))</f>
        <v>0</v>
      </c>
      <c r="G181">
        <f>IFERROR(VLOOKUP(実施計画様式!G181,―!$G$2:$H$2,2,FALSE),0)</f>
        <v>0</v>
      </c>
      <c r="H181">
        <f>IF(実施計画様式!H181="",0,1)</f>
        <v>0</v>
      </c>
      <c r="I181">
        <f>IF(実施計画様式!I181="",0,IFERROR(VLOOKUP(実施計画様式!I181,―!$I$2:$J$2,2,FALSE),"error"))</f>
        <v>0</v>
      </c>
      <c r="J181">
        <f>IF(実施計画様式!J181="",0,1)</f>
        <v>0</v>
      </c>
      <c r="K181">
        <f>IF(実施計画様式!K181="",0,IFERROR(VLOOKUP(実施計画様式!K181,―!$K$1:$L$2,2,FALSE),"error"))</f>
        <v>0</v>
      </c>
      <c r="L181">
        <f>IF(実施計画様式!L181="",0,IFERROR(VLOOKUP(実施計画様式!L181,―!$M$2:$N$2,2,FALSE),"error"))</f>
        <v>0</v>
      </c>
      <c r="M181">
        <f>IFERROR(VLOOKUP(実施計画様式!M181,―!$O$1:$P$12,2,FALSE),0)</f>
        <v>0</v>
      </c>
      <c r="N181">
        <f>IF(実施計画様式!N181="",0,IFERROR(VLOOKUP(実施計画様式!N181,―!$O$1:$P$12,2,FALSE),"error"))</f>
        <v>0</v>
      </c>
      <c r="O181">
        <f>IF(実施計画様式!O181="",0,IFERROR(VLOOKUP(実施計画様式!O181,―!$O$1:$P$12,2,FALSE),"error"))</f>
        <v>0</v>
      </c>
      <c r="P181">
        <f>IF(実施計画様式!P181="",0,IFERROR(VLOOKUP(実施計画様式!P181,―!$O$1:$P$12,2,FALSE),"error"))</f>
        <v>0</v>
      </c>
      <c r="Q181">
        <f>IF(実施計画様式!Q181="",0,1)</f>
        <v>0</v>
      </c>
      <c r="R181" t="s">
        <v>7629</v>
      </c>
      <c r="S181" t="s">
        <v>7629</v>
      </c>
      <c r="T181">
        <f>IF(実施計画様式!T181="",0,1)</f>
        <v>0</v>
      </c>
      <c r="U181">
        <f>IF(実施計画様式!U181="",0,1)</f>
        <v>0</v>
      </c>
      <c r="V181">
        <f>IF(実施計画様式!V181="",0,1)</f>
        <v>0</v>
      </c>
      <c r="W181">
        <f>IF(実施計画様式!W181="",0,1)</f>
        <v>0</v>
      </c>
      <c r="X181">
        <f>IF(実施計画様式!X181="",0,1)</f>
        <v>0</v>
      </c>
      <c r="Y181">
        <f>IF(実施計画様式!Y181="",0,1)</f>
        <v>0</v>
      </c>
      <c r="Z181">
        <f>IF(実施計画様式!Z181="",0,1)</f>
        <v>0</v>
      </c>
      <c r="AA181">
        <f>IF(実施計画様式!AA181="",0,1)</f>
        <v>0</v>
      </c>
      <c r="AB181">
        <f>IF(実施計画様式!AB181="",0,IFERROR(VLOOKUP(実施計画様式!AB181,―!$Q$2:$R$3,2,FALSE),"error"))</f>
        <v>0</v>
      </c>
      <c r="AC181">
        <f>IF(実施計画様式!AC181="",0,IFERROR(VLOOKUP(実施計画様式!AC181,―!$S$2:$T$3,2,FALSE),"error"))</f>
        <v>0</v>
      </c>
      <c r="AD181">
        <f>IF(実施計画様式!AD181="",0,IFERROR(VLOOKUP(実施計画様式!AD181,―!$U$2:$V$3,2,FALSE),"error"))</f>
        <v>0</v>
      </c>
      <c r="AE181">
        <f>IF(実施計画様式!AE181="",0,IFERROR(VLOOKUP(実施計画様式!AE181,―!$W$2:$X$3,2,FALSE),"error"))</f>
        <v>0</v>
      </c>
      <c r="AF181">
        <f>IF(実施計画様式!AF181="",0,IFERROR(VLOOKUP(実施計画様式!AF181,―!$AP$29:$AQ$29,2,FALSE),"error"))</f>
        <v>0</v>
      </c>
      <c r="AG181">
        <f>IF(実施計画様式!AG181="",0,IFERROR(VLOOKUP(実施計画様式!AG181,―!$Y$2:$Z$25,2,FALSE),"error"))</f>
        <v>0</v>
      </c>
      <c r="AH181">
        <f>IF(実施計画様式!AH181="",0,IFERROR(VLOOKUP(実施計画様式!AH181,―!$AA$2:$AB$4,2,FALSE),"error"))</f>
        <v>0</v>
      </c>
      <c r="AI181">
        <f>IF(実施計画様式!AI181="",0,IFERROR(VLOOKUP(実施計画様式!AI181,―!$AN$2:$AO$27,2,FALSE),"error"))</f>
        <v>0</v>
      </c>
      <c r="AJ181">
        <f>IF(実施計画様式!AJ181="",0,IFERROR(VLOOKUP(実施計画様式!AJ181,―!$AN$2:$AO$27,2,FALSE),"error"))</f>
        <v>0</v>
      </c>
      <c r="AK181">
        <f>IF(実施計画様式!AK181="",0,IFERROR(VLOOKUP(実施計画様式!AK181,―!$AN$2:$AO$27,2,FALSE),"error"))</f>
        <v>0</v>
      </c>
      <c r="AL181">
        <f>IF(実施計画様式!AL181="",0,1)</f>
        <v>0</v>
      </c>
      <c r="AM181">
        <f>IF(実施計画様式!AM181="",0,IFERROR(VLOOKUP(実施計画様式!AM181,―!$AP$10:$AQ$23,2,FALSE),"error"))</f>
        <v>0</v>
      </c>
      <c r="AN181">
        <f>IF(実施計画様式!AN181="",0,IFERROR(VLOOKUP(実施計画様式!AN181,―!$AP$39:$AQ$44,2,FALSE),"error"))</f>
        <v>0</v>
      </c>
      <c r="AO181">
        <f>IF(実施計画様式!AO181="",0,IFERROR(VLOOKUP(実施計画様式!AO181,参考資料1_対象分野リスト!$B$2:$C$46,2,FALSE),"error"))</f>
        <v>0</v>
      </c>
      <c r="AP181">
        <f>IF(実施計画様式!AP181="",0,IFERROR(VLOOKUP(実施計画様式!AP181,参考資料1_対象分野リスト!$B$2:$C$46,2,FALSE),"error"))</f>
        <v>0</v>
      </c>
      <c r="AQ181">
        <f>IF(実施計画様式!AQ181="",0,IFERROR(VLOOKUP(実施計画様式!AQ181,参考資料1_対象分野リスト!$B$2:$C$46,2,FALSE),"error"))</f>
        <v>0</v>
      </c>
      <c r="AR181">
        <f>IF(実施計画様式!AR181="",0,IFERROR(VLOOKUP(実施計画様式!AR181,参考資料1_対象分野リスト!$B$2:$C$46,2,FALSE),"error"))</f>
        <v>0</v>
      </c>
      <c r="AS181">
        <f>IF(実施計画様式!AS181="",0,IFERROR(VLOOKUP(実施計画様式!AS181,参考資料1_対象分野リスト!$E$5:$F$35,2,FALSE),"error"))</f>
        <v>0</v>
      </c>
      <c r="BB181">
        <f>IF(実施計画様式!BB181="",0,IFERROR(VLOOKUP(実施計画様式!BB181,―!$AK$2:$AL$7,2,FALSE),"error"))</f>
        <v>0</v>
      </c>
      <c r="BC181" t="str">
        <f t="shared" si="13"/>
        <v/>
      </c>
      <c r="BF181">
        <v>99</v>
      </c>
      <c r="BG181" t="str">
        <f t="shared" si="15"/>
        <v/>
      </c>
      <c r="BH181" t="str">
        <f>IF(AG181&gt;0,IF(VLOOKUP($B$62,―!$Y$2:$Z$25,2,FALSE)&lt;分岐管理シート!AG181,"予算化方法","予算化方法_未定なし"),"")</f>
        <v/>
      </c>
      <c r="BI181" t="str">
        <f t="shared" si="16"/>
        <v/>
      </c>
      <c r="BJ181" t="str">
        <f t="shared" si="17"/>
        <v/>
      </c>
      <c r="BK181" t="str">
        <f t="shared" si="18"/>
        <v/>
      </c>
      <c r="BL181" t="str">
        <f>IF(AE181&lt;2,"",―!$AP$28)</f>
        <v/>
      </c>
      <c r="BM181" t="str">
        <f t="shared" si="19"/>
        <v/>
      </c>
      <c r="BN181" t="str">
        <f t="shared" si="20"/>
        <v/>
      </c>
      <c r="BP181">
        <f t="shared" si="14"/>
        <v>0</v>
      </c>
    </row>
    <row r="182" spans="3:68">
      <c r="C182">
        <v>110</v>
      </c>
      <c r="D182" s="22">
        <f>IF(実施計画様式!D182="",0,IFERROR(VLOOKUP(実施計画様式!D182,―!A:B,2,FALSE),"error"))</f>
        <v>0</v>
      </c>
      <c r="E182">
        <f>IF(実施計画様式!E182="",0,IFERROR(VLOOKUP(実施計画様式!E182,―!$C$40:$D$47,2,FALSE),"error"))</f>
        <v>0</v>
      </c>
      <c r="F182">
        <f>IF(実施計画様式!F182="",0,IFERROR(VLOOKUP(実施計画様式!F182,―!$E$2:$F$2,2,FALSE),"error"))</f>
        <v>0</v>
      </c>
      <c r="G182">
        <f>IFERROR(VLOOKUP(実施計画様式!G182,―!$G$2:$H$2,2,FALSE),0)</f>
        <v>0</v>
      </c>
      <c r="H182">
        <f>IF(実施計画様式!H182="",0,1)</f>
        <v>0</v>
      </c>
      <c r="I182">
        <f>IF(実施計画様式!I182="",0,IFERROR(VLOOKUP(実施計画様式!I182,―!$I$2:$J$2,2,FALSE),"error"))</f>
        <v>0</v>
      </c>
      <c r="J182">
        <f>IF(実施計画様式!J182="",0,1)</f>
        <v>0</v>
      </c>
      <c r="K182">
        <f>IF(実施計画様式!K182="",0,IFERROR(VLOOKUP(実施計画様式!K182,―!$K$1:$L$2,2,FALSE),"error"))</f>
        <v>0</v>
      </c>
      <c r="L182">
        <f>IF(実施計画様式!L182="",0,IFERROR(VLOOKUP(実施計画様式!L182,―!$M$2:$N$2,2,FALSE),"error"))</f>
        <v>0</v>
      </c>
      <c r="M182">
        <f>IFERROR(VLOOKUP(実施計画様式!M182,―!$O$1:$P$12,2,FALSE),0)</f>
        <v>0</v>
      </c>
      <c r="N182">
        <f>IF(実施計画様式!N182="",0,IFERROR(VLOOKUP(実施計画様式!N182,―!$O$1:$P$12,2,FALSE),"error"))</f>
        <v>0</v>
      </c>
      <c r="O182">
        <f>IF(実施計画様式!O182="",0,IFERROR(VLOOKUP(実施計画様式!O182,―!$O$1:$P$12,2,FALSE),"error"))</f>
        <v>0</v>
      </c>
      <c r="P182">
        <f>IF(実施計画様式!P182="",0,IFERROR(VLOOKUP(実施計画様式!P182,―!$O$1:$P$12,2,FALSE),"error"))</f>
        <v>0</v>
      </c>
      <c r="Q182">
        <f>IF(実施計画様式!Q182="",0,1)</f>
        <v>0</v>
      </c>
      <c r="R182" t="s">
        <v>7629</v>
      </c>
      <c r="S182" t="s">
        <v>7629</v>
      </c>
      <c r="T182">
        <f>IF(実施計画様式!T182="",0,1)</f>
        <v>0</v>
      </c>
      <c r="U182">
        <f>IF(実施計画様式!U182="",0,1)</f>
        <v>0</v>
      </c>
      <c r="V182">
        <f>IF(実施計画様式!V182="",0,1)</f>
        <v>0</v>
      </c>
      <c r="W182">
        <f>IF(実施計画様式!W182="",0,1)</f>
        <v>0</v>
      </c>
      <c r="X182">
        <f>IF(実施計画様式!X182="",0,1)</f>
        <v>0</v>
      </c>
      <c r="Y182">
        <f>IF(実施計画様式!Y182="",0,1)</f>
        <v>0</v>
      </c>
      <c r="Z182">
        <f>IF(実施計画様式!Z182="",0,1)</f>
        <v>0</v>
      </c>
      <c r="AA182">
        <f>IF(実施計画様式!AA182="",0,1)</f>
        <v>0</v>
      </c>
      <c r="AB182">
        <f>IF(実施計画様式!AB182="",0,IFERROR(VLOOKUP(実施計画様式!AB182,―!$Q$2:$R$3,2,FALSE),"error"))</f>
        <v>0</v>
      </c>
      <c r="AC182">
        <f>IF(実施計画様式!AC182="",0,IFERROR(VLOOKUP(実施計画様式!AC182,―!$S$2:$T$3,2,FALSE),"error"))</f>
        <v>0</v>
      </c>
      <c r="AD182">
        <f>IF(実施計画様式!AD182="",0,IFERROR(VLOOKUP(実施計画様式!AD182,―!$U$2:$V$3,2,FALSE),"error"))</f>
        <v>0</v>
      </c>
      <c r="AE182">
        <f>IF(実施計画様式!AE182="",0,IFERROR(VLOOKUP(実施計画様式!AE182,―!$W$2:$X$3,2,FALSE),"error"))</f>
        <v>0</v>
      </c>
      <c r="AF182">
        <f>IF(実施計画様式!AF182="",0,IFERROR(VLOOKUP(実施計画様式!AF182,―!$AP$29:$AQ$29,2,FALSE),"error"))</f>
        <v>0</v>
      </c>
      <c r="AG182">
        <f>IF(実施計画様式!AG182="",0,IFERROR(VLOOKUP(実施計画様式!AG182,―!$Y$2:$Z$25,2,FALSE),"error"))</f>
        <v>0</v>
      </c>
      <c r="AH182">
        <f>IF(実施計画様式!AH182="",0,IFERROR(VLOOKUP(実施計画様式!AH182,―!$AA$2:$AB$4,2,FALSE),"error"))</f>
        <v>0</v>
      </c>
      <c r="AI182">
        <f>IF(実施計画様式!AI182="",0,IFERROR(VLOOKUP(実施計画様式!AI182,―!$AN$2:$AO$27,2,FALSE),"error"))</f>
        <v>0</v>
      </c>
      <c r="AJ182">
        <f>IF(実施計画様式!AJ182="",0,IFERROR(VLOOKUP(実施計画様式!AJ182,―!$AN$2:$AO$27,2,FALSE),"error"))</f>
        <v>0</v>
      </c>
      <c r="AK182">
        <f>IF(実施計画様式!AK182="",0,IFERROR(VLOOKUP(実施計画様式!AK182,―!$AN$2:$AO$27,2,FALSE),"error"))</f>
        <v>0</v>
      </c>
      <c r="AL182">
        <f>IF(実施計画様式!AL182="",0,1)</f>
        <v>0</v>
      </c>
      <c r="AM182">
        <f>IF(実施計画様式!AM182="",0,IFERROR(VLOOKUP(実施計画様式!AM182,―!$AP$10:$AQ$23,2,FALSE),"error"))</f>
        <v>0</v>
      </c>
      <c r="AN182">
        <f>IF(実施計画様式!AN182="",0,IFERROR(VLOOKUP(実施計画様式!AN182,―!$AP$39:$AQ$44,2,FALSE),"error"))</f>
        <v>0</v>
      </c>
      <c r="AO182">
        <f>IF(実施計画様式!AO182="",0,IFERROR(VLOOKUP(実施計画様式!AO182,参考資料1_対象分野リスト!$B$2:$C$46,2,FALSE),"error"))</f>
        <v>0</v>
      </c>
      <c r="AP182">
        <f>IF(実施計画様式!AP182="",0,IFERROR(VLOOKUP(実施計画様式!AP182,参考資料1_対象分野リスト!$B$2:$C$46,2,FALSE),"error"))</f>
        <v>0</v>
      </c>
      <c r="AQ182">
        <f>IF(実施計画様式!AQ182="",0,IFERROR(VLOOKUP(実施計画様式!AQ182,参考資料1_対象分野リスト!$B$2:$C$46,2,FALSE),"error"))</f>
        <v>0</v>
      </c>
      <c r="AR182">
        <f>IF(実施計画様式!AR182="",0,IFERROR(VLOOKUP(実施計画様式!AR182,参考資料1_対象分野リスト!$B$2:$C$46,2,FALSE),"error"))</f>
        <v>0</v>
      </c>
      <c r="AS182">
        <f>IF(実施計画様式!AS182="",0,IFERROR(VLOOKUP(実施計画様式!AS182,参考資料1_対象分野リスト!$E$5:$F$35,2,FALSE),"error"))</f>
        <v>0</v>
      </c>
      <c r="BB182">
        <f>IF(実施計画様式!BB182="",0,IFERROR(VLOOKUP(実施計画様式!BB182,―!$AK$2:$AL$7,2,FALSE),"error"))</f>
        <v>0</v>
      </c>
      <c r="BC182" t="str">
        <f t="shared" si="13"/>
        <v/>
      </c>
      <c r="BF182">
        <v>99</v>
      </c>
      <c r="BG182" t="str">
        <f t="shared" si="15"/>
        <v/>
      </c>
      <c r="BH182" t="str">
        <f>IF(AG182&gt;0,IF(VLOOKUP($B$62,―!$Y$2:$Z$25,2,FALSE)&lt;分岐管理シート!AG182,"予算化方法","予算化方法_未定なし"),"")</f>
        <v/>
      </c>
      <c r="BI182" t="str">
        <f t="shared" si="16"/>
        <v/>
      </c>
      <c r="BJ182" t="str">
        <f t="shared" si="17"/>
        <v/>
      </c>
      <c r="BK182" t="str">
        <f t="shared" si="18"/>
        <v/>
      </c>
      <c r="BL182" t="str">
        <f>IF(AE182&lt;2,"",―!$AP$28)</f>
        <v/>
      </c>
      <c r="BM182" t="str">
        <f t="shared" si="19"/>
        <v/>
      </c>
      <c r="BN182" t="str">
        <f t="shared" si="20"/>
        <v/>
      </c>
      <c r="BP182">
        <f t="shared" si="14"/>
        <v>0</v>
      </c>
    </row>
    <row r="183" spans="3:68">
      <c r="C183">
        <v>111</v>
      </c>
      <c r="D183" s="22">
        <f>IF(実施計画様式!D183="",0,IFERROR(VLOOKUP(実施計画様式!D183,―!A:B,2,FALSE),"error"))</f>
        <v>0</v>
      </c>
      <c r="E183">
        <f>IF(実施計画様式!E183="",0,IFERROR(VLOOKUP(実施計画様式!E183,―!$C$40:$D$47,2,FALSE),"error"))</f>
        <v>0</v>
      </c>
      <c r="F183">
        <f>IF(実施計画様式!F183="",0,IFERROR(VLOOKUP(実施計画様式!F183,―!$E$2:$F$2,2,FALSE),"error"))</f>
        <v>0</v>
      </c>
      <c r="G183">
        <f>IFERROR(VLOOKUP(実施計画様式!G183,―!$G$2:$H$2,2,FALSE),0)</f>
        <v>0</v>
      </c>
      <c r="H183">
        <f>IF(実施計画様式!H183="",0,1)</f>
        <v>0</v>
      </c>
      <c r="I183">
        <f>IF(実施計画様式!I183="",0,IFERROR(VLOOKUP(実施計画様式!I183,―!$I$2:$J$2,2,FALSE),"error"))</f>
        <v>0</v>
      </c>
      <c r="J183">
        <f>IF(実施計画様式!J183="",0,1)</f>
        <v>0</v>
      </c>
      <c r="K183">
        <f>IF(実施計画様式!K183="",0,IFERROR(VLOOKUP(実施計画様式!K183,―!$K$1:$L$2,2,FALSE),"error"))</f>
        <v>0</v>
      </c>
      <c r="L183">
        <f>IF(実施計画様式!L183="",0,IFERROR(VLOOKUP(実施計画様式!L183,―!$M$2:$N$2,2,FALSE),"error"))</f>
        <v>0</v>
      </c>
      <c r="M183">
        <f>IFERROR(VLOOKUP(実施計画様式!M183,―!$O$1:$P$12,2,FALSE),0)</f>
        <v>0</v>
      </c>
      <c r="N183">
        <f>IF(実施計画様式!N183="",0,IFERROR(VLOOKUP(実施計画様式!N183,―!$O$1:$P$12,2,FALSE),"error"))</f>
        <v>0</v>
      </c>
      <c r="O183">
        <f>IF(実施計画様式!O183="",0,IFERROR(VLOOKUP(実施計画様式!O183,―!$O$1:$P$12,2,FALSE),"error"))</f>
        <v>0</v>
      </c>
      <c r="P183">
        <f>IF(実施計画様式!P183="",0,IFERROR(VLOOKUP(実施計画様式!P183,―!$O$1:$P$12,2,FALSE),"error"))</f>
        <v>0</v>
      </c>
      <c r="Q183">
        <f>IF(実施計画様式!Q183="",0,1)</f>
        <v>0</v>
      </c>
      <c r="R183" t="s">
        <v>7629</v>
      </c>
      <c r="S183" t="s">
        <v>7629</v>
      </c>
      <c r="T183">
        <f>IF(実施計画様式!T183="",0,1)</f>
        <v>0</v>
      </c>
      <c r="U183">
        <f>IF(実施計画様式!U183="",0,1)</f>
        <v>0</v>
      </c>
      <c r="V183">
        <f>IF(実施計画様式!V183="",0,1)</f>
        <v>0</v>
      </c>
      <c r="W183">
        <f>IF(実施計画様式!W183="",0,1)</f>
        <v>0</v>
      </c>
      <c r="X183">
        <f>IF(実施計画様式!X183="",0,1)</f>
        <v>0</v>
      </c>
      <c r="Y183">
        <f>IF(実施計画様式!Y183="",0,1)</f>
        <v>0</v>
      </c>
      <c r="Z183">
        <f>IF(実施計画様式!Z183="",0,1)</f>
        <v>0</v>
      </c>
      <c r="AA183">
        <f>IF(実施計画様式!AA183="",0,1)</f>
        <v>0</v>
      </c>
      <c r="AB183">
        <f>IF(実施計画様式!AB183="",0,IFERROR(VLOOKUP(実施計画様式!AB183,―!$Q$2:$R$3,2,FALSE),"error"))</f>
        <v>0</v>
      </c>
      <c r="AC183">
        <f>IF(実施計画様式!AC183="",0,IFERROR(VLOOKUP(実施計画様式!AC183,―!$S$2:$T$3,2,FALSE),"error"))</f>
        <v>0</v>
      </c>
      <c r="AD183">
        <f>IF(実施計画様式!AD183="",0,IFERROR(VLOOKUP(実施計画様式!AD183,―!$U$2:$V$3,2,FALSE),"error"))</f>
        <v>0</v>
      </c>
      <c r="AE183">
        <f>IF(実施計画様式!AE183="",0,IFERROR(VLOOKUP(実施計画様式!AE183,―!$W$2:$X$3,2,FALSE),"error"))</f>
        <v>0</v>
      </c>
      <c r="AF183">
        <f>IF(実施計画様式!AF183="",0,IFERROR(VLOOKUP(実施計画様式!AF183,―!$AP$29:$AQ$29,2,FALSE),"error"))</f>
        <v>0</v>
      </c>
      <c r="AG183">
        <f>IF(実施計画様式!AG183="",0,IFERROR(VLOOKUP(実施計画様式!AG183,―!$Y$2:$Z$25,2,FALSE),"error"))</f>
        <v>0</v>
      </c>
      <c r="AH183">
        <f>IF(実施計画様式!AH183="",0,IFERROR(VLOOKUP(実施計画様式!AH183,―!$AA$2:$AB$4,2,FALSE),"error"))</f>
        <v>0</v>
      </c>
      <c r="AI183">
        <f>IF(実施計画様式!AI183="",0,IFERROR(VLOOKUP(実施計画様式!AI183,―!$AN$2:$AO$27,2,FALSE),"error"))</f>
        <v>0</v>
      </c>
      <c r="AJ183">
        <f>IF(実施計画様式!AJ183="",0,IFERROR(VLOOKUP(実施計画様式!AJ183,―!$AN$2:$AO$27,2,FALSE),"error"))</f>
        <v>0</v>
      </c>
      <c r="AK183">
        <f>IF(実施計画様式!AK183="",0,IFERROR(VLOOKUP(実施計画様式!AK183,―!$AN$2:$AO$27,2,FALSE),"error"))</f>
        <v>0</v>
      </c>
      <c r="AL183">
        <f>IF(実施計画様式!AL183="",0,1)</f>
        <v>0</v>
      </c>
      <c r="AM183">
        <f>IF(実施計画様式!AM183="",0,IFERROR(VLOOKUP(実施計画様式!AM183,―!$AP$10:$AQ$23,2,FALSE),"error"))</f>
        <v>0</v>
      </c>
      <c r="AN183">
        <f>IF(実施計画様式!AN183="",0,IFERROR(VLOOKUP(実施計画様式!AN183,―!$AP$39:$AQ$44,2,FALSE),"error"))</f>
        <v>0</v>
      </c>
      <c r="AO183">
        <f>IF(実施計画様式!AO183="",0,IFERROR(VLOOKUP(実施計画様式!AO183,参考資料1_対象分野リスト!$B$2:$C$46,2,FALSE),"error"))</f>
        <v>0</v>
      </c>
      <c r="AP183">
        <f>IF(実施計画様式!AP183="",0,IFERROR(VLOOKUP(実施計画様式!AP183,参考資料1_対象分野リスト!$B$2:$C$46,2,FALSE),"error"))</f>
        <v>0</v>
      </c>
      <c r="AQ183">
        <f>IF(実施計画様式!AQ183="",0,IFERROR(VLOOKUP(実施計画様式!AQ183,参考資料1_対象分野リスト!$B$2:$C$46,2,FALSE),"error"))</f>
        <v>0</v>
      </c>
      <c r="AR183">
        <f>IF(実施計画様式!AR183="",0,IFERROR(VLOOKUP(実施計画様式!AR183,参考資料1_対象分野リスト!$B$2:$C$46,2,FALSE),"error"))</f>
        <v>0</v>
      </c>
      <c r="AS183">
        <f>IF(実施計画様式!AS183="",0,IFERROR(VLOOKUP(実施計画様式!AS183,参考資料1_対象分野リスト!$E$5:$F$35,2,FALSE),"error"))</f>
        <v>0</v>
      </c>
      <c r="BB183">
        <f>IF(実施計画様式!BB183="",0,IFERROR(VLOOKUP(実施計画様式!BB183,―!$AK$2:$AL$7,2,FALSE),"error"))</f>
        <v>0</v>
      </c>
      <c r="BC183" t="str">
        <f t="shared" si="13"/>
        <v/>
      </c>
      <c r="BF183">
        <v>99</v>
      </c>
      <c r="BG183" t="str">
        <f t="shared" si="15"/>
        <v/>
      </c>
      <c r="BH183" t="str">
        <f>IF(AG183&gt;0,IF(VLOOKUP($B$62,―!$Y$2:$Z$25,2,FALSE)&lt;分岐管理シート!AG183,"予算化方法","予算化方法_未定なし"),"")</f>
        <v/>
      </c>
      <c r="BI183" t="str">
        <f t="shared" si="16"/>
        <v/>
      </c>
      <c r="BJ183" t="str">
        <f t="shared" si="17"/>
        <v/>
      </c>
      <c r="BK183" t="str">
        <f t="shared" si="18"/>
        <v/>
      </c>
      <c r="BL183" t="str">
        <f>IF(AE183&lt;2,"",―!$AP$28)</f>
        <v/>
      </c>
      <c r="BM183" t="str">
        <f t="shared" si="19"/>
        <v/>
      </c>
      <c r="BN183" t="str">
        <f t="shared" si="20"/>
        <v/>
      </c>
      <c r="BP183">
        <f t="shared" si="14"/>
        <v>0</v>
      </c>
    </row>
    <row r="184" spans="3:68">
      <c r="C184">
        <v>112</v>
      </c>
      <c r="D184" s="22">
        <f>IF(実施計画様式!D184="",0,IFERROR(VLOOKUP(実施計画様式!D184,―!A:B,2,FALSE),"error"))</f>
        <v>0</v>
      </c>
      <c r="E184">
        <f>IF(実施計画様式!E184="",0,IFERROR(VLOOKUP(実施計画様式!E184,―!$C$40:$D$47,2,FALSE),"error"))</f>
        <v>0</v>
      </c>
      <c r="F184">
        <f>IF(実施計画様式!F184="",0,IFERROR(VLOOKUP(実施計画様式!F184,―!$E$2:$F$2,2,FALSE),"error"))</f>
        <v>0</v>
      </c>
      <c r="G184">
        <f>IFERROR(VLOOKUP(実施計画様式!G184,―!$G$2:$H$2,2,FALSE),0)</f>
        <v>0</v>
      </c>
      <c r="H184">
        <f>IF(実施計画様式!H184="",0,1)</f>
        <v>0</v>
      </c>
      <c r="I184">
        <f>IF(実施計画様式!I184="",0,IFERROR(VLOOKUP(実施計画様式!I184,―!$I$2:$J$2,2,FALSE),"error"))</f>
        <v>0</v>
      </c>
      <c r="J184">
        <f>IF(実施計画様式!J184="",0,1)</f>
        <v>0</v>
      </c>
      <c r="K184">
        <f>IF(実施計画様式!K184="",0,IFERROR(VLOOKUP(実施計画様式!K184,―!$K$1:$L$2,2,FALSE),"error"))</f>
        <v>0</v>
      </c>
      <c r="L184">
        <f>IF(実施計画様式!L184="",0,IFERROR(VLOOKUP(実施計画様式!L184,―!$M$2:$N$2,2,FALSE),"error"))</f>
        <v>0</v>
      </c>
      <c r="M184">
        <f>IFERROR(VLOOKUP(実施計画様式!M184,―!$O$1:$P$12,2,FALSE),0)</f>
        <v>0</v>
      </c>
      <c r="N184">
        <f>IF(実施計画様式!N184="",0,IFERROR(VLOOKUP(実施計画様式!N184,―!$O$1:$P$12,2,FALSE),"error"))</f>
        <v>0</v>
      </c>
      <c r="O184">
        <f>IF(実施計画様式!O184="",0,IFERROR(VLOOKUP(実施計画様式!O184,―!$O$1:$P$12,2,FALSE),"error"))</f>
        <v>0</v>
      </c>
      <c r="P184">
        <f>IF(実施計画様式!P184="",0,IFERROR(VLOOKUP(実施計画様式!P184,―!$O$1:$P$12,2,FALSE),"error"))</f>
        <v>0</v>
      </c>
      <c r="Q184">
        <f>IF(実施計画様式!Q184="",0,1)</f>
        <v>0</v>
      </c>
      <c r="R184" t="s">
        <v>7629</v>
      </c>
      <c r="S184" t="s">
        <v>7629</v>
      </c>
      <c r="T184">
        <f>IF(実施計画様式!T184="",0,1)</f>
        <v>0</v>
      </c>
      <c r="U184">
        <f>IF(実施計画様式!U184="",0,1)</f>
        <v>0</v>
      </c>
      <c r="V184">
        <f>IF(実施計画様式!V184="",0,1)</f>
        <v>0</v>
      </c>
      <c r="W184">
        <f>IF(実施計画様式!W184="",0,1)</f>
        <v>0</v>
      </c>
      <c r="X184">
        <f>IF(実施計画様式!X184="",0,1)</f>
        <v>0</v>
      </c>
      <c r="Y184">
        <f>IF(実施計画様式!Y184="",0,1)</f>
        <v>0</v>
      </c>
      <c r="Z184">
        <f>IF(実施計画様式!Z184="",0,1)</f>
        <v>0</v>
      </c>
      <c r="AA184">
        <f>IF(実施計画様式!AA184="",0,1)</f>
        <v>0</v>
      </c>
      <c r="AB184">
        <f>IF(実施計画様式!AB184="",0,IFERROR(VLOOKUP(実施計画様式!AB184,―!$Q$2:$R$3,2,FALSE),"error"))</f>
        <v>0</v>
      </c>
      <c r="AC184">
        <f>IF(実施計画様式!AC184="",0,IFERROR(VLOOKUP(実施計画様式!AC184,―!$S$2:$T$3,2,FALSE),"error"))</f>
        <v>0</v>
      </c>
      <c r="AD184">
        <f>IF(実施計画様式!AD184="",0,IFERROR(VLOOKUP(実施計画様式!AD184,―!$U$2:$V$3,2,FALSE),"error"))</f>
        <v>0</v>
      </c>
      <c r="AE184">
        <f>IF(実施計画様式!AE184="",0,IFERROR(VLOOKUP(実施計画様式!AE184,―!$W$2:$X$3,2,FALSE),"error"))</f>
        <v>0</v>
      </c>
      <c r="AF184">
        <f>IF(実施計画様式!AF184="",0,IFERROR(VLOOKUP(実施計画様式!AF184,―!$AP$29:$AQ$29,2,FALSE),"error"))</f>
        <v>0</v>
      </c>
      <c r="AG184">
        <f>IF(実施計画様式!AG184="",0,IFERROR(VLOOKUP(実施計画様式!AG184,―!$Y$2:$Z$25,2,FALSE),"error"))</f>
        <v>0</v>
      </c>
      <c r="AH184">
        <f>IF(実施計画様式!AH184="",0,IFERROR(VLOOKUP(実施計画様式!AH184,―!$AA$2:$AB$4,2,FALSE),"error"))</f>
        <v>0</v>
      </c>
      <c r="AI184">
        <f>IF(実施計画様式!AI184="",0,IFERROR(VLOOKUP(実施計画様式!AI184,―!$AN$2:$AO$27,2,FALSE),"error"))</f>
        <v>0</v>
      </c>
      <c r="AJ184">
        <f>IF(実施計画様式!AJ184="",0,IFERROR(VLOOKUP(実施計画様式!AJ184,―!$AN$2:$AO$27,2,FALSE),"error"))</f>
        <v>0</v>
      </c>
      <c r="AK184">
        <f>IF(実施計画様式!AK184="",0,IFERROR(VLOOKUP(実施計画様式!AK184,―!$AN$2:$AO$27,2,FALSE),"error"))</f>
        <v>0</v>
      </c>
      <c r="AL184">
        <f>IF(実施計画様式!AL184="",0,1)</f>
        <v>0</v>
      </c>
      <c r="AM184">
        <f>IF(実施計画様式!AM184="",0,IFERROR(VLOOKUP(実施計画様式!AM184,―!$AP$10:$AQ$23,2,FALSE),"error"))</f>
        <v>0</v>
      </c>
      <c r="AN184">
        <f>IF(実施計画様式!AN184="",0,IFERROR(VLOOKUP(実施計画様式!AN184,―!$AP$39:$AQ$44,2,FALSE),"error"))</f>
        <v>0</v>
      </c>
      <c r="AO184">
        <f>IF(実施計画様式!AO184="",0,IFERROR(VLOOKUP(実施計画様式!AO184,参考資料1_対象分野リスト!$B$2:$C$46,2,FALSE),"error"))</f>
        <v>0</v>
      </c>
      <c r="AP184">
        <f>IF(実施計画様式!AP184="",0,IFERROR(VLOOKUP(実施計画様式!AP184,参考資料1_対象分野リスト!$B$2:$C$46,2,FALSE),"error"))</f>
        <v>0</v>
      </c>
      <c r="AQ184">
        <f>IF(実施計画様式!AQ184="",0,IFERROR(VLOOKUP(実施計画様式!AQ184,参考資料1_対象分野リスト!$B$2:$C$46,2,FALSE),"error"))</f>
        <v>0</v>
      </c>
      <c r="AR184">
        <f>IF(実施計画様式!AR184="",0,IFERROR(VLOOKUP(実施計画様式!AR184,参考資料1_対象分野リスト!$B$2:$C$46,2,FALSE),"error"))</f>
        <v>0</v>
      </c>
      <c r="AS184">
        <f>IF(実施計画様式!AS184="",0,IFERROR(VLOOKUP(実施計画様式!AS184,参考資料1_対象分野リスト!$E$5:$F$35,2,FALSE),"error"))</f>
        <v>0</v>
      </c>
      <c r="BB184">
        <f>IF(実施計画様式!BB184="",0,IFERROR(VLOOKUP(実施計画様式!BB184,―!$AK$2:$AL$7,2,FALSE),"error"))</f>
        <v>0</v>
      </c>
      <c r="BC184" t="str">
        <f t="shared" si="13"/>
        <v/>
      </c>
      <c r="BF184">
        <v>99</v>
      </c>
      <c r="BG184" t="str">
        <f t="shared" si="15"/>
        <v/>
      </c>
      <c r="BH184" t="str">
        <f>IF(AG184&gt;0,IF(VLOOKUP($B$62,―!$Y$2:$Z$25,2,FALSE)&lt;分岐管理シート!AG184,"予算化方法","予算化方法_未定なし"),"")</f>
        <v/>
      </c>
      <c r="BI184" t="str">
        <f t="shared" si="16"/>
        <v/>
      </c>
      <c r="BJ184" t="str">
        <f t="shared" si="17"/>
        <v/>
      </c>
      <c r="BK184" t="str">
        <f t="shared" si="18"/>
        <v/>
      </c>
      <c r="BL184" t="str">
        <f>IF(AE184&lt;2,"",―!$AP$28)</f>
        <v/>
      </c>
      <c r="BM184" t="str">
        <f t="shared" si="19"/>
        <v/>
      </c>
      <c r="BN184" t="str">
        <f t="shared" si="20"/>
        <v/>
      </c>
      <c r="BP184">
        <f t="shared" si="14"/>
        <v>0</v>
      </c>
    </row>
    <row r="185" spans="3:68">
      <c r="C185">
        <v>113</v>
      </c>
      <c r="D185" s="22">
        <f>IF(実施計画様式!D185="",0,IFERROR(VLOOKUP(実施計画様式!D185,―!A:B,2,FALSE),"error"))</f>
        <v>0</v>
      </c>
      <c r="E185">
        <f>IF(実施計画様式!E185="",0,IFERROR(VLOOKUP(実施計画様式!E185,―!$C$40:$D$47,2,FALSE),"error"))</f>
        <v>0</v>
      </c>
      <c r="F185">
        <f>IF(実施計画様式!F185="",0,IFERROR(VLOOKUP(実施計画様式!F185,―!$E$2:$F$2,2,FALSE),"error"))</f>
        <v>0</v>
      </c>
      <c r="G185">
        <f>IFERROR(VLOOKUP(実施計画様式!G185,―!$G$2:$H$2,2,FALSE),0)</f>
        <v>0</v>
      </c>
      <c r="H185">
        <f>IF(実施計画様式!H185="",0,1)</f>
        <v>0</v>
      </c>
      <c r="I185">
        <f>IF(実施計画様式!I185="",0,IFERROR(VLOOKUP(実施計画様式!I185,―!$I$2:$J$2,2,FALSE),"error"))</f>
        <v>0</v>
      </c>
      <c r="J185">
        <f>IF(実施計画様式!J185="",0,1)</f>
        <v>0</v>
      </c>
      <c r="K185">
        <f>IF(実施計画様式!K185="",0,IFERROR(VLOOKUP(実施計画様式!K185,―!$K$1:$L$2,2,FALSE),"error"))</f>
        <v>0</v>
      </c>
      <c r="L185">
        <f>IF(実施計画様式!L185="",0,IFERROR(VLOOKUP(実施計画様式!L185,―!$M$2:$N$2,2,FALSE),"error"))</f>
        <v>0</v>
      </c>
      <c r="M185">
        <f>IFERROR(VLOOKUP(実施計画様式!M185,―!$O$1:$P$12,2,FALSE),0)</f>
        <v>0</v>
      </c>
      <c r="N185">
        <f>IF(実施計画様式!N185="",0,IFERROR(VLOOKUP(実施計画様式!N185,―!$O$1:$P$12,2,FALSE),"error"))</f>
        <v>0</v>
      </c>
      <c r="O185">
        <f>IF(実施計画様式!O185="",0,IFERROR(VLOOKUP(実施計画様式!O185,―!$O$1:$P$12,2,FALSE),"error"))</f>
        <v>0</v>
      </c>
      <c r="P185">
        <f>IF(実施計画様式!P185="",0,IFERROR(VLOOKUP(実施計画様式!P185,―!$O$1:$P$12,2,FALSE),"error"))</f>
        <v>0</v>
      </c>
      <c r="Q185">
        <f>IF(実施計画様式!Q185="",0,1)</f>
        <v>0</v>
      </c>
      <c r="R185" t="s">
        <v>7629</v>
      </c>
      <c r="S185" t="s">
        <v>7629</v>
      </c>
      <c r="T185">
        <f>IF(実施計画様式!T185="",0,1)</f>
        <v>0</v>
      </c>
      <c r="U185">
        <f>IF(実施計画様式!U185="",0,1)</f>
        <v>0</v>
      </c>
      <c r="V185">
        <f>IF(実施計画様式!V185="",0,1)</f>
        <v>0</v>
      </c>
      <c r="W185">
        <f>IF(実施計画様式!W185="",0,1)</f>
        <v>0</v>
      </c>
      <c r="X185">
        <f>IF(実施計画様式!X185="",0,1)</f>
        <v>0</v>
      </c>
      <c r="Y185">
        <f>IF(実施計画様式!Y185="",0,1)</f>
        <v>0</v>
      </c>
      <c r="Z185">
        <f>IF(実施計画様式!Z185="",0,1)</f>
        <v>0</v>
      </c>
      <c r="AA185">
        <f>IF(実施計画様式!AA185="",0,1)</f>
        <v>0</v>
      </c>
      <c r="AB185">
        <f>IF(実施計画様式!AB185="",0,IFERROR(VLOOKUP(実施計画様式!AB185,―!$Q$2:$R$3,2,FALSE),"error"))</f>
        <v>0</v>
      </c>
      <c r="AC185">
        <f>IF(実施計画様式!AC185="",0,IFERROR(VLOOKUP(実施計画様式!AC185,―!$S$2:$T$3,2,FALSE),"error"))</f>
        <v>0</v>
      </c>
      <c r="AD185">
        <f>IF(実施計画様式!AD185="",0,IFERROR(VLOOKUP(実施計画様式!AD185,―!$U$2:$V$3,2,FALSE),"error"))</f>
        <v>0</v>
      </c>
      <c r="AE185">
        <f>IF(実施計画様式!AE185="",0,IFERROR(VLOOKUP(実施計画様式!AE185,―!$W$2:$X$3,2,FALSE),"error"))</f>
        <v>0</v>
      </c>
      <c r="AF185">
        <f>IF(実施計画様式!AF185="",0,IFERROR(VLOOKUP(実施計画様式!AF185,―!$AP$29:$AQ$29,2,FALSE),"error"))</f>
        <v>0</v>
      </c>
      <c r="AG185">
        <f>IF(実施計画様式!AG185="",0,IFERROR(VLOOKUP(実施計画様式!AG185,―!$Y$2:$Z$25,2,FALSE),"error"))</f>
        <v>0</v>
      </c>
      <c r="AH185">
        <f>IF(実施計画様式!AH185="",0,IFERROR(VLOOKUP(実施計画様式!AH185,―!$AA$2:$AB$4,2,FALSE),"error"))</f>
        <v>0</v>
      </c>
      <c r="AI185">
        <f>IF(実施計画様式!AI185="",0,IFERROR(VLOOKUP(実施計画様式!AI185,―!$AN$2:$AO$27,2,FALSE),"error"))</f>
        <v>0</v>
      </c>
      <c r="AJ185">
        <f>IF(実施計画様式!AJ185="",0,IFERROR(VLOOKUP(実施計画様式!AJ185,―!$AN$2:$AO$27,2,FALSE),"error"))</f>
        <v>0</v>
      </c>
      <c r="AK185">
        <f>IF(実施計画様式!AK185="",0,IFERROR(VLOOKUP(実施計画様式!AK185,―!$AN$2:$AO$27,2,FALSE),"error"))</f>
        <v>0</v>
      </c>
      <c r="AL185">
        <f>IF(実施計画様式!AL185="",0,1)</f>
        <v>0</v>
      </c>
      <c r="AM185">
        <f>IF(実施計画様式!AM185="",0,IFERROR(VLOOKUP(実施計画様式!AM185,―!$AP$10:$AQ$23,2,FALSE),"error"))</f>
        <v>0</v>
      </c>
      <c r="AN185">
        <f>IF(実施計画様式!AN185="",0,IFERROR(VLOOKUP(実施計画様式!AN185,―!$AP$39:$AQ$44,2,FALSE),"error"))</f>
        <v>0</v>
      </c>
      <c r="AO185">
        <f>IF(実施計画様式!AO185="",0,IFERROR(VLOOKUP(実施計画様式!AO185,参考資料1_対象分野リスト!$B$2:$C$46,2,FALSE),"error"))</f>
        <v>0</v>
      </c>
      <c r="AP185">
        <f>IF(実施計画様式!AP185="",0,IFERROR(VLOOKUP(実施計画様式!AP185,参考資料1_対象分野リスト!$B$2:$C$46,2,FALSE),"error"))</f>
        <v>0</v>
      </c>
      <c r="AQ185">
        <f>IF(実施計画様式!AQ185="",0,IFERROR(VLOOKUP(実施計画様式!AQ185,参考資料1_対象分野リスト!$B$2:$C$46,2,FALSE),"error"))</f>
        <v>0</v>
      </c>
      <c r="AR185">
        <f>IF(実施計画様式!AR185="",0,IFERROR(VLOOKUP(実施計画様式!AR185,参考資料1_対象分野リスト!$B$2:$C$46,2,FALSE),"error"))</f>
        <v>0</v>
      </c>
      <c r="AS185">
        <f>IF(実施計画様式!AS185="",0,IFERROR(VLOOKUP(実施計画様式!AS185,参考資料1_対象分野リスト!$E$5:$F$35,2,FALSE),"error"))</f>
        <v>0</v>
      </c>
      <c r="BB185">
        <f>IF(実施計画様式!BB185="",0,IFERROR(VLOOKUP(実施計画様式!BB185,―!$AK$2:$AL$7,2,FALSE),"error"))</f>
        <v>0</v>
      </c>
      <c r="BC185" t="str">
        <f t="shared" si="13"/>
        <v/>
      </c>
      <c r="BF185">
        <v>99</v>
      </c>
      <c r="BG185" t="str">
        <f t="shared" si="15"/>
        <v/>
      </c>
      <c r="BH185" t="str">
        <f>IF(AG185&gt;0,IF(VLOOKUP($B$62,―!$Y$2:$Z$25,2,FALSE)&lt;分岐管理シート!AG185,"予算化方法","予算化方法_未定なし"),"")</f>
        <v/>
      </c>
      <c r="BI185" t="str">
        <f t="shared" si="16"/>
        <v/>
      </c>
      <c r="BJ185" t="str">
        <f t="shared" si="17"/>
        <v/>
      </c>
      <c r="BK185" t="str">
        <f t="shared" si="18"/>
        <v/>
      </c>
      <c r="BL185" t="str">
        <f>IF(AE185&lt;2,"",―!$AP$28)</f>
        <v/>
      </c>
      <c r="BM185" t="str">
        <f t="shared" si="19"/>
        <v/>
      </c>
      <c r="BN185" t="str">
        <f t="shared" si="20"/>
        <v/>
      </c>
      <c r="BP185">
        <f t="shared" si="14"/>
        <v>0</v>
      </c>
    </row>
    <row r="186" spans="3:68">
      <c r="C186">
        <v>114</v>
      </c>
      <c r="D186" s="22">
        <f>IF(実施計画様式!D186="",0,IFERROR(VLOOKUP(実施計画様式!D186,―!A:B,2,FALSE),"error"))</f>
        <v>0</v>
      </c>
      <c r="E186">
        <f>IF(実施計画様式!E186="",0,IFERROR(VLOOKUP(実施計画様式!E186,―!$C$40:$D$47,2,FALSE),"error"))</f>
        <v>0</v>
      </c>
      <c r="F186">
        <f>IF(実施計画様式!F186="",0,IFERROR(VLOOKUP(実施計画様式!F186,―!$E$2:$F$2,2,FALSE),"error"))</f>
        <v>0</v>
      </c>
      <c r="G186">
        <f>IFERROR(VLOOKUP(実施計画様式!G186,―!$G$2:$H$2,2,FALSE),0)</f>
        <v>0</v>
      </c>
      <c r="H186">
        <f>IF(実施計画様式!H186="",0,1)</f>
        <v>0</v>
      </c>
      <c r="I186">
        <f>IF(実施計画様式!I186="",0,IFERROR(VLOOKUP(実施計画様式!I186,―!$I$2:$J$2,2,FALSE),"error"))</f>
        <v>0</v>
      </c>
      <c r="J186">
        <f>IF(実施計画様式!J186="",0,1)</f>
        <v>0</v>
      </c>
      <c r="K186">
        <f>IF(実施計画様式!K186="",0,IFERROR(VLOOKUP(実施計画様式!K186,―!$K$1:$L$2,2,FALSE),"error"))</f>
        <v>0</v>
      </c>
      <c r="L186">
        <f>IF(実施計画様式!L186="",0,IFERROR(VLOOKUP(実施計画様式!L186,―!$M$2:$N$2,2,FALSE),"error"))</f>
        <v>0</v>
      </c>
      <c r="M186">
        <f>IFERROR(VLOOKUP(実施計画様式!M186,―!$O$1:$P$12,2,FALSE),0)</f>
        <v>0</v>
      </c>
      <c r="N186">
        <f>IF(実施計画様式!N186="",0,IFERROR(VLOOKUP(実施計画様式!N186,―!$O$1:$P$12,2,FALSE),"error"))</f>
        <v>0</v>
      </c>
      <c r="O186">
        <f>IF(実施計画様式!O186="",0,IFERROR(VLOOKUP(実施計画様式!O186,―!$O$1:$P$12,2,FALSE),"error"))</f>
        <v>0</v>
      </c>
      <c r="P186">
        <f>IF(実施計画様式!P186="",0,IFERROR(VLOOKUP(実施計画様式!P186,―!$O$1:$P$12,2,FALSE),"error"))</f>
        <v>0</v>
      </c>
      <c r="Q186">
        <f>IF(実施計画様式!Q186="",0,1)</f>
        <v>0</v>
      </c>
      <c r="R186" t="s">
        <v>7629</v>
      </c>
      <c r="S186" t="s">
        <v>7629</v>
      </c>
      <c r="T186">
        <f>IF(実施計画様式!T186="",0,1)</f>
        <v>0</v>
      </c>
      <c r="U186">
        <f>IF(実施計画様式!U186="",0,1)</f>
        <v>0</v>
      </c>
      <c r="V186">
        <f>IF(実施計画様式!V186="",0,1)</f>
        <v>0</v>
      </c>
      <c r="W186">
        <f>IF(実施計画様式!W186="",0,1)</f>
        <v>0</v>
      </c>
      <c r="X186">
        <f>IF(実施計画様式!X186="",0,1)</f>
        <v>0</v>
      </c>
      <c r="Y186">
        <f>IF(実施計画様式!Y186="",0,1)</f>
        <v>0</v>
      </c>
      <c r="Z186">
        <f>IF(実施計画様式!Z186="",0,1)</f>
        <v>0</v>
      </c>
      <c r="AA186">
        <f>IF(実施計画様式!AA186="",0,1)</f>
        <v>0</v>
      </c>
      <c r="AB186">
        <f>IF(実施計画様式!AB186="",0,IFERROR(VLOOKUP(実施計画様式!AB186,―!$Q$2:$R$3,2,FALSE),"error"))</f>
        <v>0</v>
      </c>
      <c r="AC186">
        <f>IF(実施計画様式!AC186="",0,IFERROR(VLOOKUP(実施計画様式!AC186,―!$S$2:$T$3,2,FALSE),"error"))</f>
        <v>0</v>
      </c>
      <c r="AD186">
        <f>IF(実施計画様式!AD186="",0,IFERROR(VLOOKUP(実施計画様式!AD186,―!$U$2:$V$3,2,FALSE),"error"))</f>
        <v>0</v>
      </c>
      <c r="AE186">
        <f>IF(実施計画様式!AE186="",0,IFERROR(VLOOKUP(実施計画様式!AE186,―!$W$2:$X$3,2,FALSE),"error"))</f>
        <v>0</v>
      </c>
      <c r="AF186">
        <f>IF(実施計画様式!AF186="",0,IFERROR(VLOOKUP(実施計画様式!AF186,―!$AP$29:$AQ$29,2,FALSE),"error"))</f>
        <v>0</v>
      </c>
      <c r="AG186">
        <f>IF(実施計画様式!AG186="",0,IFERROR(VLOOKUP(実施計画様式!AG186,―!$Y$2:$Z$25,2,FALSE),"error"))</f>
        <v>0</v>
      </c>
      <c r="AH186">
        <f>IF(実施計画様式!AH186="",0,IFERROR(VLOOKUP(実施計画様式!AH186,―!$AA$2:$AB$4,2,FALSE),"error"))</f>
        <v>0</v>
      </c>
      <c r="AI186">
        <f>IF(実施計画様式!AI186="",0,IFERROR(VLOOKUP(実施計画様式!AI186,―!$AN$2:$AO$27,2,FALSE),"error"))</f>
        <v>0</v>
      </c>
      <c r="AJ186">
        <f>IF(実施計画様式!AJ186="",0,IFERROR(VLOOKUP(実施計画様式!AJ186,―!$AN$2:$AO$27,2,FALSE),"error"))</f>
        <v>0</v>
      </c>
      <c r="AK186">
        <f>IF(実施計画様式!AK186="",0,IFERROR(VLOOKUP(実施計画様式!AK186,―!$AN$2:$AO$27,2,FALSE),"error"))</f>
        <v>0</v>
      </c>
      <c r="AL186">
        <f>IF(実施計画様式!AL186="",0,1)</f>
        <v>0</v>
      </c>
      <c r="AM186">
        <f>IF(実施計画様式!AM186="",0,IFERROR(VLOOKUP(実施計画様式!AM186,―!$AP$10:$AQ$23,2,FALSE),"error"))</f>
        <v>0</v>
      </c>
      <c r="AN186">
        <f>IF(実施計画様式!AN186="",0,IFERROR(VLOOKUP(実施計画様式!AN186,―!$AP$39:$AQ$44,2,FALSE),"error"))</f>
        <v>0</v>
      </c>
      <c r="AO186">
        <f>IF(実施計画様式!AO186="",0,IFERROR(VLOOKUP(実施計画様式!AO186,参考資料1_対象分野リスト!$B$2:$C$46,2,FALSE),"error"))</f>
        <v>0</v>
      </c>
      <c r="AP186">
        <f>IF(実施計画様式!AP186="",0,IFERROR(VLOOKUP(実施計画様式!AP186,参考資料1_対象分野リスト!$B$2:$C$46,2,FALSE),"error"))</f>
        <v>0</v>
      </c>
      <c r="AQ186">
        <f>IF(実施計画様式!AQ186="",0,IFERROR(VLOOKUP(実施計画様式!AQ186,参考資料1_対象分野リスト!$B$2:$C$46,2,FALSE),"error"))</f>
        <v>0</v>
      </c>
      <c r="AR186">
        <f>IF(実施計画様式!AR186="",0,IFERROR(VLOOKUP(実施計画様式!AR186,参考資料1_対象分野リスト!$B$2:$C$46,2,FALSE),"error"))</f>
        <v>0</v>
      </c>
      <c r="AS186">
        <f>IF(実施計画様式!AS186="",0,IFERROR(VLOOKUP(実施計画様式!AS186,参考資料1_対象分野リスト!$E$5:$F$35,2,FALSE),"error"))</f>
        <v>0</v>
      </c>
      <c r="BB186">
        <f>IF(実施計画様式!BB186="",0,IFERROR(VLOOKUP(実施計画様式!BB186,―!$AK$2:$AL$7,2,FALSE),"error"))</f>
        <v>0</v>
      </c>
      <c r="BC186" t="str">
        <f t="shared" si="13"/>
        <v/>
      </c>
      <c r="BF186">
        <v>99</v>
      </c>
      <c r="BG186" t="str">
        <f t="shared" si="15"/>
        <v/>
      </c>
      <c r="BH186" t="str">
        <f>IF(AG186&gt;0,IF(VLOOKUP($B$62,―!$Y$2:$Z$25,2,FALSE)&lt;分岐管理シート!AG186,"予算化方法","予算化方法_未定なし"),"")</f>
        <v/>
      </c>
      <c r="BI186" t="str">
        <f t="shared" si="16"/>
        <v/>
      </c>
      <c r="BJ186" t="str">
        <f t="shared" si="17"/>
        <v/>
      </c>
      <c r="BK186" t="str">
        <f t="shared" si="18"/>
        <v/>
      </c>
      <c r="BL186" t="str">
        <f>IF(AE186&lt;2,"",―!$AP$28)</f>
        <v/>
      </c>
      <c r="BM186" t="str">
        <f t="shared" si="19"/>
        <v/>
      </c>
      <c r="BN186" t="str">
        <f t="shared" si="20"/>
        <v/>
      </c>
      <c r="BP186">
        <f t="shared" si="14"/>
        <v>0</v>
      </c>
    </row>
    <row r="187" spans="3:68">
      <c r="C187">
        <v>115</v>
      </c>
      <c r="D187" s="22">
        <f>IF(実施計画様式!D187="",0,IFERROR(VLOOKUP(実施計画様式!D187,―!A:B,2,FALSE),"error"))</f>
        <v>0</v>
      </c>
      <c r="E187">
        <f>IF(実施計画様式!E187="",0,IFERROR(VLOOKUP(実施計画様式!E187,―!$C$40:$D$47,2,FALSE),"error"))</f>
        <v>0</v>
      </c>
      <c r="F187">
        <f>IF(実施計画様式!F187="",0,IFERROR(VLOOKUP(実施計画様式!F187,―!$E$2:$F$2,2,FALSE),"error"))</f>
        <v>0</v>
      </c>
      <c r="G187">
        <f>IFERROR(VLOOKUP(実施計画様式!G187,―!$G$2:$H$2,2,FALSE),0)</f>
        <v>0</v>
      </c>
      <c r="H187">
        <f>IF(実施計画様式!H187="",0,1)</f>
        <v>0</v>
      </c>
      <c r="I187">
        <f>IF(実施計画様式!I187="",0,IFERROR(VLOOKUP(実施計画様式!I187,―!$I$2:$J$2,2,FALSE),"error"))</f>
        <v>0</v>
      </c>
      <c r="J187">
        <f>IF(実施計画様式!J187="",0,1)</f>
        <v>0</v>
      </c>
      <c r="K187">
        <f>IF(実施計画様式!K187="",0,IFERROR(VLOOKUP(実施計画様式!K187,―!$K$1:$L$2,2,FALSE),"error"))</f>
        <v>0</v>
      </c>
      <c r="L187">
        <f>IF(実施計画様式!L187="",0,IFERROR(VLOOKUP(実施計画様式!L187,―!$M$2:$N$2,2,FALSE),"error"))</f>
        <v>0</v>
      </c>
      <c r="M187">
        <f>IFERROR(VLOOKUP(実施計画様式!M187,―!$O$1:$P$12,2,FALSE),0)</f>
        <v>0</v>
      </c>
      <c r="N187">
        <f>IF(実施計画様式!N187="",0,IFERROR(VLOOKUP(実施計画様式!N187,―!$O$1:$P$12,2,FALSE),"error"))</f>
        <v>0</v>
      </c>
      <c r="O187">
        <f>IF(実施計画様式!O187="",0,IFERROR(VLOOKUP(実施計画様式!O187,―!$O$1:$P$12,2,FALSE),"error"))</f>
        <v>0</v>
      </c>
      <c r="P187">
        <f>IF(実施計画様式!P187="",0,IFERROR(VLOOKUP(実施計画様式!P187,―!$O$1:$P$12,2,FALSE),"error"))</f>
        <v>0</v>
      </c>
      <c r="Q187">
        <f>IF(実施計画様式!Q187="",0,1)</f>
        <v>0</v>
      </c>
      <c r="R187" t="s">
        <v>7629</v>
      </c>
      <c r="S187" t="s">
        <v>7629</v>
      </c>
      <c r="T187">
        <f>IF(実施計画様式!T187="",0,1)</f>
        <v>0</v>
      </c>
      <c r="U187">
        <f>IF(実施計画様式!U187="",0,1)</f>
        <v>0</v>
      </c>
      <c r="V187">
        <f>IF(実施計画様式!V187="",0,1)</f>
        <v>0</v>
      </c>
      <c r="W187">
        <f>IF(実施計画様式!W187="",0,1)</f>
        <v>0</v>
      </c>
      <c r="X187">
        <f>IF(実施計画様式!X187="",0,1)</f>
        <v>0</v>
      </c>
      <c r="Y187">
        <f>IF(実施計画様式!Y187="",0,1)</f>
        <v>0</v>
      </c>
      <c r="Z187">
        <f>IF(実施計画様式!Z187="",0,1)</f>
        <v>0</v>
      </c>
      <c r="AA187">
        <f>IF(実施計画様式!AA187="",0,1)</f>
        <v>0</v>
      </c>
      <c r="AB187">
        <f>IF(実施計画様式!AB187="",0,IFERROR(VLOOKUP(実施計画様式!AB187,―!$Q$2:$R$3,2,FALSE),"error"))</f>
        <v>0</v>
      </c>
      <c r="AC187">
        <f>IF(実施計画様式!AC187="",0,IFERROR(VLOOKUP(実施計画様式!AC187,―!$S$2:$T$3,2,FALSE),"error"))</f>
        <v>0</v>
      </c>
      <c r="AD187">
        <f>IF(実施計画様式!AD187="",0,IFERROR(VLOOKUP(実施計画様式!AD187,―!$U$2:$V$3,2,FALSE),"error"))</f>
        <v>0</v>
      </c>
      <c r="AE187">
        <f>IF(実施計画様式!AE187="",0,IFERROR(VLOOKUP(実施計画様式!AE187,―!$W$2:$X$3,2,FALSE),"error"))</f>
        <v>0</v>
      </c>
      <c r="AF187">
        <f>IF(実施計画様式!AF187="",0,IFERROR(VLOOKUP(実施計画様式!AF187,―!$AP$29:$AQ$29,2,FALSE),"error"))</f>
        <v>0</v>
      </c>
      <c r="AG187">
        <f>IF(実施計画様式!AG187="",0,IFERROR(VLOOKUP(実施計画様式!AG187,―!$Y$2:$Z$25,2,FALSE),"error"))</f>
        <v>0</v>
      </c>
      <c r="AH187">
        <f>IF(実施計画様式!AH187="",0,IFERROR(VLOOKUP(実施計画様式!AH187,―!$AA$2:$AB$4,2,FALSE),"error"))</f>
        <v>0</v>
      </c>
      <c r="AI187">
        <f>IF(実施計画様式!AI187="",0,IFERROR(VLOOKUP(実施計画様式!AI187,―!$AN$2:$AO$27,2,FALSE),"error"))</f>
        <v>0</v>
      </c>
      <c r="AJ187">
        <f>IF(実施計画様式!AJ187="",0,IFERROR(VLOOKUP(実施計画様式!AJ187,―!$AN$2:$AO$27,2,FALSE),"error"))</f>
        <v>0</v>
      </c>
      <c r="AK187">
        <f>IF(実施計画様式!AK187="",0,IFERROR(VLOOKUP(実施計画様式!AK187,―!$AN$2:$AO$27,2,FALSE),"error"))</f>
        <v>0</v>
      </c>
      <c r="AL187">
        <f>IF(実施計画様式!AL187="",0,1)</f>
        <v>0</v>
      </c>
      <c r="AM187">
        <f>IF(実施計画様式!AM187="",0,IFERROR(VLOOKUP(実施計画様式!AM187,―!$AP$10:$AQ$23,2,FALSE),"error"))</f>
        <v>0</v>
      </c>
      <c r="AN187">
        <f>IF(実施計画様式!AN187="",0,IFERROR(VLOOKUP(実施計画様式!AN187,―!$AP$39:$AQ$44,2,FALSE),"error"))</f>
        <v>0</v>
      </c>
      <c r="AO187">
        <f>IF(実施計画様式!AO187="",0,IFERROR(VLOOKUP(実施計画様式!AO187,参考資料1_対象分野リスト!$B$2:$C$46,2,FALSE),"error"))</f>
        <v>0</v>
      </c>
      <c r="AP187">
        <f>IF(実施計画様式!AP187="",0,IFERROR(VLOOKUP(実施計画様式!AP187,参考資料1_対象分野リスト!$B$2:$C$46,2,FALSE),"error"))</f>
        <v>0</v>
      </c>
      <c r="AQ187">
        <f>IF(実施計画様式!AQ187="",0,IFERROR(VLOOKUP(実施計画様式!AQ187,参考資料1_対象分野リスト!$B$2:$C$46,2,FALSE),"error"))</f>
        <v>0</v>
      </c>
      <c r="AR187">
        <f>IF(実施計画様式!AR187="",0,IFERROR(VLOOKUP(実施計画様式!AR187,参考資料1_対象分野リスト!$B$2:$C$46,2,FALSE),"error"))</f>
        <v>0</v>
      </c>
      <c r="AS187">
        <f>IF(実施計画様式!AS187="",0,IFERROR(VLOOKUP(実施計画様式!AS187,参考資料1_対象分野リスト!$E$5:$F$35,2,FALSE),"error"))</f>
        <v>0</v>
      </c>
      <c r="BB187">
        <f>IF(実施計画様式!BB187="",0,IFERROR(VLOOKUP(実施計画様式!BB187,―!$AK$2:$AL$7,2,FALSE),"error"))</f>
        <v>0</v>
      </c>
      <c r="BC187" t="str">
        <f t="shared" si="13"/>
        <v/>
      </c>
      <c r="BF187">
        <v>99</v>
      </c>
      <c r="BG187" t="str">
        <f t="shared" si="15"/>
        <v/>
      </c>
      <c r="BH187" t="str">
        <f>IF(AG187&gt;0,IF(VLOOKUP($B$62,―!$Y$2:$Z$25,2,FALSE)&lt;分岐管理シート!AG187,"予算化方法","予算化方法_未定なし"),"")</f>
        <v/>
      </c>
      <c r="BI187" t="str">
        <f t="shared" si="16"/>
        <v/>
      </c>
      <c r="BJ187" t="str">
        <f t="shared" si="17"/>
        <v/>
      </c>
      <c r="BK187" t="str">
        <f t="shared" si="18"/>
        <v/>
      </c>
      <c r="BL187" t="str">
        <f>IF(AE187&lt;2,"",―!$AP$28)</f>
        <v/>
      </c>
      <c r="BM187" t="str">
        <f t="shared" si="19"/>
        <v/>
      </c>
      <c r="BN187" t="str">
        <f t="shared" si="20"/>
        <v/>
      </c>
      <c r="BP187">
        <f t="shared" si="14"/>
        <v>0</v>
      </c>
    </row>
    <row r="188" spans="3:68">
      <c r="C188">
        <v>116</v>
      </c>
      <c r="D188" s="22">
        <f>IF(実施計画様式!D188="",0,IFERROR(VLOOKUP(実施計画様式!D188,―!A:B,2,FALSE),"error"))</f>
        <v>0</v>
      </c>
      <c r="E188">
        <f>IF(実施計画様式!E188="",0,IFERROR(VLOOKUP(実施計画様式!E188,―!$C$40:$D$47,2,FALSE),"error"))</f>
        <v>0</v>
      </c>
      <c r="F188">
        <f>IF(実施計画様式!F188="",0,IFERROR(VLOOKUP(実施計画様式!F188,―!$E$2:$F$2,2,FALSE),"error"))</f>
        <v>0</v>
      </c>
      <c r="G188">
        <f>IFERROR(VLOOKUP(実施計画様式!G188,―!$G$2:$H$2,2,FALSE),0)</f>
        <v>0</v>
      </c>
      <c r="H188">
        <f>IF(実施計画様式!H188="",0,1)</f>
        <v>0</v>
      </c>
      <c r="I188">
        <f>IF(実施計画様式!I188="",0,IFERROR(VLOOKUP(実施計画様式!I188,―!$I$2:$J$2,2,FALSE),"error"))</f>
        <v>0</v>
      </c>
      <c r="J188">
        <f>IF(実施計画様式!J188="",0,1)</f>
        <v>0</v>
      </c>
      <c r="K188">
        <f>IF(実施計画様式!K188="",0,IFERROR(VLOOKUP(実施計画様式!K188,―!$K$1:$L$2,2,FALSE),"error"))</f>
        <v>0</v>
      </c>
      <c r="L188">
        <f>IF(実施計画様式!L188="",0,IFERROR(VLOOKUP(実施計画様式!L188,―!$M$2:$N$2,2,FALSE),"error"))</f>
        <v>0</v>
      </c>
      <c r="M188">
        <f>IFERROR(VLOOKUP(実施計画様式!M188,―!$O$1:$P$12,2,FALSE),0)</f>
        <v>0</v>
      </c>
      <c r="N188">
        <f>IF(実施計画様式!N188="",0,IFERROR(VLOOKUP(実施計画様式!N188,―!$O$1:$P$12,2,FALSE),"error"))</f>
        <v>0</v>
      </c>
      <c r="O188">
        <f>IF(実施計画様式!O188="",0,IFERROR(VLOOKUP(実施計画様式!O188,―!$O$1:$P$12,2,FALSE),"error"))</f>
        <v>0</v>
      </c>
      <c r="P188">
        <f>IF(実施計画様式!P188="",0,IFERROR(VLOOKUP(実施計画様式!P188,―!$O$1:$P$12,2,FALSE),"error"))</f>
        <v>0</v>
      </c>
      <c r="Q188">
        <f>IF(実施計画様式!Q188="",0,1)</f>
        <v>0</v>
      </c>
      <c r="R188" t="s">
        <v>7629</v>
      </c>
      <c r="S188" t="s">
        <v>7629</v>
      </c>
      <c r="T188">
        <f>IF(実施計画様式!T188="",0,1)</f>
        <v>0</v>
      </c>
      <c r="U188">
        <f>IF(実施計画様式!U188="",0,1)</f>
        <v>0</v>
      </c>
      <c r="V188">
        <f>IF(実施計画様式!V188="",0,1)</f>
        <v>0</v>
      </c>
      <c r="W188">
        <f>IF(実施計画様式!W188="",0,1)</f>
        <v>0</v>
      </c>
      <c r="X188">
        <f>IF(実施計画様式!X188="",0,1)</f>
        <v>0</v>
      </c>
      <c r="Y188">
        <f>IF(実施計画様式!Y188="",0,1)</f>
        <v>0</v>
      </c>
      <c r="Z188">
        <f>IF(実施計画様式!Z188="",0,1)</f>
        <v>0</v>
      </c>
      <c r="AA188">
        <f>IF(実施計画様式!AA188="",0,1)</f>
        <v>0</v>
      </c>
      <c r="AB188">
        <f>IF(実施計画様式!AB188="",0,IFERROR(VLOOKUP(実施計画様式!AB188,―!$Q$2:$R$3,2,FALSE),"error"))</f>
        <v>0</v>
      </c>
      <c r="AC188">
        <f>IF(実施計画様式!AC188="",0,IFERROR(VLOOKUP(実施計画様式!AC188,―!$S$2:$T$3,2,FALSE),"error"))</f>
        <v>0</v>
      </c>
      <c r="AD188">
        <f>IF(実施計画様式!AD188="",0,IFERROR(VLOOKUP(実施計画様式!AD188,―!$U$2:$V$3,2,FALSE),"error"))</f>
        <v>0</v>
      </c>
      <c r="AE188">
        <f>IF(実施計画様式!AE188="",0,IFERROR(VLOOKUP(実施計画様式!AE188,―!$W$2:$X$3,2,FALSE),"error"))</f>
        <v>0</v>
      </c>
      <c r="AF188">
        <f>IF(実施計画様式!AF188="",0,IFERROR(VLOOKUP(実施計画様式!AF188,―!$AP$29:$AQ$29,2,FALSE),"error"))</f>
        <v>0</v>
      </c>
      <c r="AG188">
        <f>IF(実施計画様式!AG188="",0,IFERROR(VLOOKUP(実施計画様式!AG188,―!$Y$2:$Z$25,2,FALSE),"error"))</f>
        <v>0</v>
      </c>
      <c r="AH188">
        <f>IF(実施計画様式!AH188="",0,IFERROR(VLOOKUP(実施計画様式!AH188,―!$AA$2:$AB$4,2,FALSE),"error"))</f>
        <v>0</v>
      </c>
      <c r="AI188">
        <f>IF(実施計画様式!AI188="",0,IFERROR(VLOOKUP(実施計画様式!AI188,―!$AN$2:$AO$27,2,FALSE),"error"))</f>
        <v>0</v>
      </c>
      <c r="AJ188">
        <f>IF(実施計画様式!AJ188="",0,IFERROR(VLOOKUP(実施計画様式!AJ188,―!$AN$2:$AO$27,2,FALSE),"error"))</f>
        <v>0</v>
      </c>
      <c r="AK188">
        <f>IF(実施計画様式!AK188="",0,IFERROR(VLOOKUP(実施計画様式!AK188,―!$AN$2:$AO$27,2,FALSE),"error"))</f>
        <v>0</v>
      </c>
      <c r="AL188">
        <f>IF(実施計画様式!AL188="",0,1)</f>
        <v>0</v>
      </c>
      <c r="AM188">
        <f>IF(実施計画様式!AM188="",0,IFERROR(VLOOKUP(実施計画様式!AM188,―!$AP$10:$AQ$23,2,FALSE),"error"))</f>
        <v>0</v>
      </c>
      <c r="AN188">
        <f>IF(実施計画様式!AN188="",0,IFERROR(VLOOKUP(実施計画様式!AN188,―!$AP$39:$AQ$44,2,FALSE),"error"))</f>
        <v>0</v>
      </c>
      <c r="AO188">
        <f>IF(実施計画様式!AO188="",0,IFERROR(VLOOKUP(実施計画様式!AO188,参考資料1_対象分野リスト!$B$2:$C$46,2,FALSE),"error"))</f>
        <v>0</v>
      </c>
      <c r="AP188">
        <f>IF(実施計画様式!AP188="",0,IFERROR(VLOOKUP(実施計画様式!AP188,参考資料1_対象分野リスト!$B$2:$C$46,2,FALSE),"error"))</f>
        <v>0</v>
      </c>
      <c r="AQ188">
        <f>IF(実施計画様式!AQ188="",0,IFERROR(VLOOKUP(実施計画様式!AQ188,参考資料1_対象分野リスト!$B$2:$C$46,2,FALSE),"error"))</f>
        <v>0</v>
      </c>
      <c r="AR188">
        <f>IF(実施計画様式!AR188="",0,IFERROR(VLOOKUP(実施計画様式!AR188,参考資料1_対象分野リスト!$B$2:$C$46,2,FALSE),"error"))</f>
        <v>0</v>
      </c>
      <c r="AS188">
        <f>IF(実施計画様式!AS188="",0,IFERROR(VLOOKUP(実施計画様式!AS188,参考資料1_対象分野リスト!$E$5:$F$35,2,FALSE),"error"))</f>
        <v>0</v>
      </c>
      <c r="BB188">
        <f>IF(実施計画様式!BB188="",0,IFERROR(VLOOKUP(実施計画様式!BB188,―!$AK$2:$AL$7,2,FALSE),"error"))</f>
        <v>0</v>
      </c>
      <c r="BC188" t="str">
        <f t="shared" si="13"/>
        <v/>
      </c>
      <c r="BF188">
        <v>99</v>
      </c>
      <c r="BG188" t="str">
        <f t="shared" si="15"/>
        <v/>
      </c>
      <c r="BH188" t="str">
        <f>IF(AG188&gt;0,IF(VLOOKUP($B$62,―!$Y$2:$Z$25,2,FALSE)&lt;分岐管理シート!AG188,"予算化方法","予算化方法_未定なし"),"")</f>
        <v/>
      </c>
      <c r="BI188" t="str">
        <f t="shared" si="16"/>
        <v/>
      </c>
      <c r="BJ188" t="str">
        <f t="shared" si="17"/>
        <v/>
      </c>
      <c r="BK188" t="str">
        <f t="shared" si="18"/>
        <v/>
      </c>
      <c r="BL188" t="str">
        <f>IF(AE188&lt;2,"",―!$AP$28)</f>
        <v/>
      </c>
      <c r="BM188" t="str">
        <f t="shared" si="19"/>
        <v/>
      </c>
      <c r="BN188" t="str">
        <f t="shared" si="20"/>
        <v/>
      </c>
      <c r="BP188">
        <f t="shared" si="14"/>
        <v>0</v>
      </c>
    </row>
    <row r="189" spans="3:68">
      <c r="C189">
        <v>117</v>
      </c>
      <c r="D189" s="22">
        <f>IF(実施計画様式!D189="",0,IFERROR(VLOOKUP(実施計画様式!D189,―!A:B,2,FALSE),"error"))</f>
        <v>0</v>
      </c>
      <c r="E189">
        <f>IF(実施計画様式!E189="",0,IFERROR(VLOOKUP(実施計画様式!E189,―!$C$40:$D$47,2,FALSE),"error"))</f>
        <v>0</v>
      </c>
      <c r="F189">
        <f>IF(実施計画様式!F189="",0,IFERROR(VLOOKUP(実施計画様式!F189,―!$E$2:$F$2,2,FALSE),"error"))</f>
        <v>0</v>
      </c>
      <c r="G189">
        <f>IFERROR(VLOOKUP(実施計画様式!G189,―!$G$2:$H$2,2,FALSE),0)</f>
        <v>0</v>
      </c>
      <c r="H189">
        <f>IF(実施計画様式!H189="",0,1)</f>
        <v>0</v>
      </c>
      <c r="I189">
        <f>IF(実施計画様式!I189="",0,IFERROR(VLOOKUP(実施計画様式!I189,―!$I$2:$J$2,2,FALSE),"error"))</f>
        <v>0</v>
      </c>
      <c r="J189">
        <f>IF(実施計画様式!J189="",0,1)</f>
        <v>0</v>
      </c>
      <c r="K189">
        <f>IF(実施計画様式!K189="",0,IFERROR(VLOOKUP(実施計画様式!K189,―!$K$1:$L$2,2,FALSE),"error"))</f>
        <v>0</v>
      </c>
      <c r="L189">
        <f>IF(実施計画様式!L189="",0,IFERROR(VLOOKUP(実施計画様式!L189,―!$M$2:$N$2,2,FALSE),"error"))</f>
        <v>0</v>
      </c>
      <c r="M189">
        <f>IFERROR(VLOOKUP(実施計画様式!M189,―!$O$1:$P$12,2,FALSE),0)</f>
        <v>0</v>
      </c>
      <c r="N189">
        <f>IF(実施計画様式!N189="",0,IFERROR(VLOOKUP(実施計画様式!N189,―!$O$1:$P$12,2,FALSE),"error"))</f>
        <v>0</v>
      </c>
      <c r="O189">
        <f>IF(実施計画様式!O189="",0,IFERROR(VLOOKUP(実施計画様式!O189,―!$O$1:$P$12,2,FALSE),"error"))</f>
        <v>0</v>
      </c>
      <c r="P189">
        <f>IF(実施計画様式!P189="",0,IFERROR(VLOOKUP(実施計画様式!P189,―!$O$1:$P$12,2,FALSE),"error"))</f>
        <v>0</v>
      </c>
      <c r="Q189">
        <f>IF(実施計画様式!Q189="",0,1)</f>
        <v>0</v>
      </c>
      <c r="R189" t="s">
        <v>7629</v>
      </c>
      <c r="S189" t="s">
        <v>7629</v>
      </c>
      <c r="T189">
        <f>IF(実施計画様式!T189="",0,1)</f>
        <v>0</v>
      </c>
      <c r="U189">
        <f>IF(実施計画様式!U189="",0,1)</f>
        <v>0</v>
      </c>
      <c r="V189">
        <f>IF(実施計画様式!V189="",0,1)</f>
        <v>0</v>
      </c>
      <c r="W189">
        <f>IF(実施計画様式!W189="",0,1)</f>
        <v>0</v>
      </c>
      <c r="X189">
        <f>IF(実施計画様式!X189="",0,1)</f>
        <v>0</v>
      </c>
      <c r="Y189">
        <f>IF(実施計画様式!Y189="",0,1)</f>
        <v>0</v>
      </c>
      <c r="Z189">
        <f>IF(実施計画様式!Z189="",0,1)</f>
        <v>0</v>
      </c>
      <c r="AA189">
        <f>IF(実施計画様式!AA189="",0,1)</f>
        <v>0</v>
      </c>
      <c r="AB189">
        <f>IF(実施計画様式!AB189="",0,IFERROR(VLOOKUP(実施計画様式!AB189,―!$Q$2:$R$3,2,FALSE),"error"))</f>
        <v>0</v>
      </c>
      <c r="AC189">
        <f>IF(実施計画様式!AC189="",0,IFERROR(VLOOKUP(実施計画様式!AC189,―!$S$2:$T$3,2,FALSE),"error"))</f>
        <v>0</v>
      </c>
      <c r="AD189">
        <f>IF(実施計画様式!AD189="",0,IFERROR(VLOOKUP(実施計画様式!AD189,―!$U$2:$V$3,2,FALSE),"error"))</f>
        <v>0</v>
      </c>
      <c r="AE189">
        <f>IF(実施計画様式!AE189="",0,IFERROR(VLOOKUP(実施計画様式!AE189,―!$W$2:$X$3,2,FALSE),"error"))</f>
        <v>0</v>
      </c>
      <c r="AF189">
        <f>IF(実施計画様式!AF189="",0,IFERROR(VLOOKUP(実施計画様式!AF189,―!$AP$29:$AQ$29,2,FALSE),"error"))</f>
        <v>0</v>
      </c>
      <c r="AG189">
        <f>IF(実施計画様式!AG189="",0,IFERROR(VLOOKUP(実施計画様式!AG189,―!$Y$2:$Z$25,2,FALSE),"error"))</f>
        <v>0</v>
      </c>
      <c r="AH189">
        <f>IF(実施計画様式!AH189="",0,IFERROR(VLOOKUP(実施計画様式!AH189,―!$AA$2:$AB$4,2,FALSE),"error"))</f>
        <v>0</v>
      </c>
      <c r="AI189">
        <f>IF(実施計画様式!AI189="",0,IFERROR(VLOOKUP(実施計画様式!AI189,―!$AN$2:$AO$27,2,FALSE),"error"))</f>
        <v>0</v>
      </c>
      <c r="AJ189">
        <f>IF(実施計画様式!AJ189="",0,IFERROR(VLOOKUP(実施計画様式!AJ189,―!$AN$2:$AO$27,2,FALSE),"error"))</f>
        <v>0</v>
      </c>
      <c r="AK189">
        <f>IF(実施計画様式!AK189="",0,IFERROR(VLOOKUP(実施計画様式!AK189,―!$AN$2:$AO$27,2,FALSE),"error"))</f>
        <v>0</v>
      </c>
      <c r="AL189">
        <f>IF(実施計画様式!AL189="",0,1)</f>
        <v>0</v>
      </c>
      <c r="AM189">
        <f>IF(実施計画様式!AM189="",0,IFERROR(VLOOKUP(実施計画様式!AM189,―!$AP$10:$AQ$23,2,FALSE),"error"))</f>
        <v>0</v>
      </c>
      <c r="AN189">
        <f>IF(実施計画様式!AN189="",0,IFERROR(VLOOKUP(実施計画様式!AN189,―!$AP$39:$AQ$44,2,FALSE),"error"))</f>
        <v>0</v>
      </c>
      <c r="AO189">
        <f>IF(実施計画様式!AO189="",0,IFERROR(VLOOKUP(実施計画様式!AO189,参考資料1_対象分野リスト!$B$2:$C$46,2,FALSE),"error"))</f>
        <v>0</v>
      </c>
      <c r="AP189">
        <f>IF(実施計画様式!AP189="",0,IFERROR(VLOOKUP(実施計画様式!AP189,参考資料1_対象分野リスト!$B$2:$C$46,2,FALSE),"error"))</f>
        <v>0</v>
      </c>
      <c r="AQ189">
        <f>IF(実施計画様式!AQ189="",0,IFERROR(VLOOKUP(実施計画様式!AQ189,参考資料1_対象分野リスト!$B$2:$C$46,2,FALSE),"error"))</f>
        <v>0</v>
      </c>
      <c r="AR189">
        <f>IF(実施計画様式!AR189="",0,IFERROR(VLOOKUP(実施計画様式!AR189,参考資料1_対象分野リスト!$B$2:$C$46,2,FALSE),"error"))</f>
        <v>0</v>
      </c>
      <c r="AS189">
        <f>IF(実施計画様式!AS189="",0,IFERROR(VLOOKUP(実施計画様式!AS189,参考資料1_対象分野リスト!$E$5:$F$35,2,FALSE),"error"))</f>
        <v>0</v>
      </c>
      <c r="BB189">
        <f>IF(実施計画様式!BB189="",0,IFERROR(VLOOKUP(実施計画様式!BB189,―!$AK$2:$AL$7,2,FALSE),"error"))</f>
        <v>0</v>
      </c>
      <c r="BC189" t="str">
        <f t="shared" si="13"/>
        <v/>
      </c>
      <c r="BF189">
        <v>99</v>
      </c>
      <c r="BG189" t="str">
        <f t="shared" si="15"/>
        <v/>
      </c>
      <c r="BH189" t="str">
        <f>IF(AG189&gt;0,IF(VLOOKUP($B$62,―!$Y$2:$Z$25,2,FALSE)&lt;分岐管理シート!AG189,"予算化方法","予算化方法_未定なし"),"")</f>
        <v/>
      </c>
      <c r="BI189" t="str">
        <f t="shared" si="16"/>
        <v/>
      </c>
      <c r="BJ189" t="str">
        <f t="shared" si="17"/>
        <v/>
      </c>
      <c r="BK189" t="str">
        <f t="shared" si="18"/>
        <v/>
      </c>
      <c r="BL189" t="str">
        <f>IF(AE189&lt;2,"",―!$AP$28)</f>
        <v/>
      </c>
      <c r="BM189" t="str">
        <f t="shared" si="19"/>
        <v/>
      </c>
      <c r="BN189" t="str">
        <f t="shared" si="20"/>
        <v/>
      </c>
      <c r="BP189">
        <f t="shared" si="14"/>
        <v>0</v>
      </c>
    </row>
    <row r="190" spans="3:68">
      <c r="C190">
        <v>118</v>
      </c>
      <c r="D190" s="22">
        <f>IF(実施計画様式!D190="",0,IFERROR(VLOOKUP(実施計画様式!D190,―!A:B,2,FALSE),"error"))</f>
        <v>0</v>
      </c>
      <c r="E190">
        <f>IF(実施計画様式!E190="",0,IFERROR(VLOOKUP(実施計画様式!E190,―!$C$40:$D$47,2,FALSE),"error"))</f>
        <v>0</v>
      </c>
      <c r="F190">
        <f>IF(実施計画様式!F190="",0,IFERROR(VLOOKUP(実施計画様式!F190,―!$E$2:$F$2,2,FALSE),"error"))</f>
        <v>0</v>
      </c>
      <c r="G190">
        <f>IFERROR(VLOOKUP(実施計画様式!G190,―!$G$2:$H$2,2,FALSE),0)</f>
        <v>0</v>
      </c>
      <c r="H190">
        <f>IF(実施計画様式!H190="",0,1)</f>
        <v>0</v>
      </c>
      <c r="I190">
        <f>IF(実施計画様式!I190="",0,IFERROR(VLOOKUP(実施計画様式!I190,―!$I$2:$J$2,2,FALSE),"error"))</f>
        <v>0</v>
      </c>
      <c r="J190">
        <f>IF(実施計画様式!J190="",0,1)</f>
        <v>0</v>
      </c>
      <c r="K190">
        <f>IF(実施計画様式!K190="",0,IFERROR(VLOOKUP(実施計画様式!K190,―!$K$1:$L$2,2,FALSE),"error"))</f>
        <v>0</v>
      </c>
      <c r="L190">
        <f>IF(実施計画様式!L190="",0,IFERROR(VLOOKUP(実施計画様式!L190,―!$M$2:$N$2,2,FALSE),"error"))</f>
        <v>0</v>
      </c>
      <c r="M190">
        <f>IFERROR(VLOOKUP(実施計画様式!M190,―!$O$1:$P$12,2,FALSE),0)</f>
        <v>0</v>
      </c>
      <c r="N190">
        <f>IF(実施計画様式!N190="",0,IFERROR(VLOOKUP(実施計画様式!N190,―!$O$1:$P$12,2,FALSE),"error"))</f>
        <v>0</v>
      </c>
      <c r="O190">
        <f>IF(実施計画様式!O190="",0,IFERROR(VLOOKUP(実施計画様式!O190,―!$O$1:$P$12,2,FALSE),"error"))</f>
        <v>0</v>
      </c>
      <c r="P190">
        <f>IF(実施計画様式!P190="",0,IFERROR(VLOOKUP(実施計画様式!P190,―!$O$1:$P$12,2,FALSE),"error"))</f>
        <v>0</v>
      </c>
      <c r="Q190">
        <f>IF(実施計画様式!Q190="",0,1)</f>
        <v>0</v>
      </c>
      <c r="R190" t="s">
        <v>7629</v>
      </c>
      <c r="S190" t="s">
        <v>7629</v>
      </c>
      <c r="T190">
        <f>IF(実施計画様式!T190="",0,1)</f>
        <v>0</v>
      </c>
      <c r="U190">
        <f>IF(実施計画様式!U190="",0,1)</f>
        <v>0</v>
      </c>
      <c r="V190">
        <f>IF(実施計画様式!V190="",0,1)</f>
        <v>0</v>
      </c>
      <c r="W190">
        <f>IF(実施計画様式!W190="",0,1)</f>
        <v>0</v>
      </c>
      <c r="X190">
        <f>IF(実施計画様式!X190="",0,1)</f>
        <v>0</v>
      </c>
      <c r="Y190">
        <f>IF(実施計画様式!Y190="",0,1)</f>
        <v>0</v>
      </c>
      <c r="Z190">
        <f>IF(実施計画様式!Z190="",0,1)</f>
        <v>0</v>
      </c>
      <c r="AA190">
        <f>IF(実施計画様式!AA190="",0,1)</f>
        <v>0</v>
      </c>
      <c r="AB190">
        <f>IF(実施計画様式!AB190="",0,IFERROR(VLOOKUP(実施計画様式!AB190,―!$Q$2:$R$3,2,FALSE),"error"))</f>
        <v>0</v>
      </c>
      <c r="AC190">
        <f>IF(実施計画様式!AC190="",0,IFERROR(VLOOKUP(実施計画様式!AC190,―!$S$2:$T$3,2,FALSE),"error"))</f>
        <v>0</v>
      </c>
      <c r="AD190">
        <f>IF(実施計画様式!AD190="",0,IFERROR(VLOOKUP(実施計画様式!AD190,―!$U$2:$V$3,2,FALSE),"error"))</f>
        <v>0</v>
      </c>
      <c r="AE190">
        <f>IF(実施計画様式!AE190="",0,IFERROR(VLOOKUP(実施計画様式!AE190,―!$W$2:$X$3,2,FALSE),"error"))</f>
        <v>0</v>
      </c>
      <c r="AF190">
        <f>IF(実施計画様式!AF190="",0,IFERROR(VLOOKUP(実施計画様式!AF190,―!$AP$29:$AQ$29,2,FALSE),"error"))</f>
        <v>0</v>
      </c>
      <c r="AG190">
        <f>IF(実施計画様式!AG190="",0,IFERROR(VLOOKUP(実施計画様式!AG190,―!$Y$2:$Z$25,2,FALSE),"error"))</f>
        <v>0</v>
      </c>
      <c r="AH190">
        <f>IF(実施計画様式!AH190="",0,IFERROR(VLOOKUP(実施計画様式!AH190,―!$AA$2:$AB$4,2,FALSE),"error"))</f>
        <v>0</v>
      </c>
      <c r="AI190">
        <f>IF(実施計画様式!AI190="",0,IFERROR(VLOOKUP(実施計画様式!AI190,―!$AN$2:$AO$27,2,FALSE),"error"))</f>
        <v>0</v>
      </c>
      <c r="AJ190">
        <f>IF(実施計画様式!AJ190="",0,IFERROR(VLOOKUP(実施計画様式!AJ190,―!$AN$2:$AO$27,2,FALSE),"error"))</f>
        <v>0</v>
      </c>
      <c r="AK190">
        <f>IF(実施計画様式!AK190="",0,IFERROR(VLOOKUP(実施計画様式!AK190,―!$AN$2:$AO$27,2,FALSE),"error"))</f>
        <v>0</v>
      </c>
      <c r="AL190">
        <f>IF(実施計画様式!AL190="",0,1)</f>
        <v>0</v>
      </c>
      <c r="AM190">
        <f>IF(実施計画様式!AM190="",0,IFERROR(VLOOKUP(実施計画様式!AM190,―!$AP$10:$AQ$23,2,FALSE),"error"))</f>
        <v>0</v>
      </c>
      <c r="AN190">
        <f>IF(実施計画様式!AN190="",0,IFERROR(VLOOKUP(実施計画様式!AN190,―!$AP$39:$AQ$44,2,FALSE),"error"))</f>
        <v>0</v>
      </c>
      <c r="AO190">
        <f>IF(実施計画様式!AO190="",0,IFERROR(VLOOKUP(実施計画様式!AO190,参考資料1_対象分野リスト!$B$2:$C$46,2,FALSE),"error"))</f>
        <v>0</v>
      </c>
      <c r="AP190">
        <f>IF(実施計画様式!AP190="",0,IFERROR(VLOOKUP(実施計画様式!AP190,参考資料1_対象分野リスト!$B$2:$C$46,2,FALSE),"error"))</f>
        <v>0</v>
      </c>
      <c r="AQ190">
        <f>IF(実施計画様式!AQ190="",0,IFERROR(VLOOKUP(実施計画様式!AQ190,参考資料1_対象分野リスト!$B$2:$C$46,2,FALSE),"error"))</f>
        <v>0</v>
      </c>
      <c r="AR190">
        <f>IF(実施計画様式!AR190="",0,IFERROR(VLOOKUP(実施計画様式!AR190,参考資料1_対象分野リスト!$B$2:$C$46,2,FALSE),"error"))</f>
        <v>0</v>
      </c>
      <c r="AS190">
        <f>IF(実施計画様式!AS190="",0,IFERROR(VLOOKUP(実施計画様式!AS190,参考資料1_対象分野リスト!$E$5:$F$35,2,FALSE),"error"))</f>
        <v>0</v>
      </c>
      <c r="BB190">
        <f>IF(実施計画様式!BB190="",0,IFERROR(VLOOKUP(実施計画様式!BB190,―!$AK$2:$AL$7,2,FALSE),"error"))</f>
        <v>0</v>
      </c>
      <c r="BC190" t="str">
        <f t="shared" si="13"/>
        <v/>
      </c>
      <c r="BF190">
        <v>99</v>
      </c>
      <c r="BG190" t="str">
        <f t="shared" si="15"/>
        <v/>
      </c>
      <c r="BH190" t="str">
        <f>IF(AG190&gt;0,IF(VLOOKUP($B$62,―!$Y$2:$Z$25,2,FALSE)&lt;分岐管理シート!AG190,"予算化方法","予算化方法_未定なし"),"")</f>
        <v/>
      </c>
      <c r="BI190" t="str">
        <f t="shared" si="16"/>
        <v/>
      </c>
      <c r="BJ190" t="str">
        <f t="shared" si="17"/>
        <v/>
      </c>
      <c r="BK190" t="str">
        <f t="shared" si="18"/>
        <v/>
      </c>
      <c r="BL190" t="str">
        <f>IF(AE190&lt;2,"",―!$AP$28)</f>
        <v/>
      </c>
      <c r="BM190" t="str">
        <f t="shared" si="19"/>
        <v/>
      </c>
      <c r="BN190" t="str">
        <f t="shared" si="20"/>
        <v/>
      </c>
      <c r="BP190">
        <f t="shared" si="14"/>
        <v>0</v>
      </c>
    </row>
    <row r="191" spans="3:68">
      <c r="C191">
        <v>119</v>
      </c>
      <c r="D191" s="22">
        <f>IF(実施計画様式!D191="",0,IFERROR(VLOOKUP(実施計画様式!D191,―!A:B,2,FALSE),"error"))</f>
        <v>0</v>
      </c>
      <c r="E191">
        <f>IF(実施計画様式!E191="",0,IFERROR(VLOOKUP(実施計画様式!E191,―!$C$40:$D$47,2,FALSE),"error"))</f>
        <v>0</v>
      </c>
      <c r="F191">
        <f>IF(実施計画様式!F191="",0,IFERROR(VLOOKUP(実施計画様式!F191,―!$E$2:$F$2,2,FALSE),"error"))</f>
        <v>0</v>
      </c>
      <c r="G191">
        <f>IFERROR(VLOOKUP(実施計画様式!G191,―!$G$2:$H$2,2,FALSE),0)</f>
        <v>0</v>
      </c>
      <c r="H191">
        <f>IF(実施計画様式!H191="",0,1)</f>
        <v>0</v>
      </c>
      <c r="I191">
        <f>IF(実施計画様式!I191="",0,IFERROR(VLOOKUP(実施計画様式!I191,―!$I$2:$J$2,2,FALSE),"error"))</f>
        <v>0</v>
      </c>
      <c r="J191">
        <f>IF(実施計画様式!J191="",0,1)</f>
        <v>0</v>
      </c>
      <c r="K191">
        <f>IF(実施計画様式!K191="",0,IFERROR(VLOOKUP(実施計画様式!K191,―!$K$1:$L$2,2,FALSE),"error"))</f>
        <v>0</v>
      </c>
      <c r="L191">
        <f>IF(実施計画様式!L191="",0,IFERROR(VLOOKUP(実施計画様式!L191,―!$M$2:$N$2,2,FALSE),"error"))</f>
        <v>0</v>
      </c>
      <c r="M191">
        <f>IFERROR(VLOOKUP(実施計画様式!M191,―!$O$1:$P$12,2,FALSE),0)</f>
        <v>0</v>
      </c>
      <c r="N191">
        <f>IF(実施計画様式!N191="",0,IFERROR(VLOOKUP(実施計画様式!N191,―!$O$1:$P$12,2,FALSE),"error"))</f>
        <v>0</v>
      </c>
      <c r="O191">
        <f>IF(実施計画様式!O191="",0,IFERROR(VLOOKUP(実施計画様式!O191,―!$O$1:$P$12,2,FALSE),"error"))</f>
        <v>0</v>
      </c>
      <c r="P191">
        <f>IF(実施計画様式!P191="",0,IFERROR(VLOOKUP(実施計画様式!P191,―!$O$1:$P$12,2,FALSE),"error"))</f>
        <v>0</v>
      </c>
      <c r="Q191">
        <f>IF(実施計画様式!Q191="",0,1)</f>
        <v>0</v>
      </c>
      <c r="R191" t="s">
        <v>7629</v>
      </c>
      <c r="S191" t="s">
        <v>7629</v>
      </c>
      <c r="T191">
        <f>IF(実施計画様式!T191="",0,1)</f>
        <v>0</v>
      </c>
      <c r="U191">
        <f>IF(実施計画様式!U191="",0,1)</f>
        <v>0</v>
      </c>
      <c r="V191">
        <f>IF(実施計画様式!V191="",0,1)</f>
        <v>0</v>
      </c>
      <c r="W191">
        <f>IF(実施計画様式!W191="",0,1)</f>
        <v>0</v>
      </c>
      <c r="X191">
        <f>IF(実施計画様式!X191="",0,1)</f>
        <v>0</v>
      </c>
      <c r="Y191">
        <f>IF(実施計画様式!Y191="",0,1)</f>
        <v>0</v>
      </c>
      <c r="Z191">
        <f>IF(実施計画様式!Z191="",0,1)</f>
        <v>0</v>
      </c>
      <c r="AA191">
        <f>IF(実施計画様式!AA191="",0,1)</f>
        <v>0</v>
      </c>
      <c r="AB191">
        <f>IF(実施計画様式!AB191="",0,IFERROR(VLOOKUP(実施計画様式!AB191,―!$Q$2:$R$3,2,FALSE),"error"))</f>
        <v>0</v>
      </c>
      <c r="AC191">
        <f>IF(実施計画様式!AC191="",0,IFERROR(VLOOKUP(実施計画様式!AC191,―!$S$2:$T$3,2,FALSE),"error"))</f>
        <v>0</v>
      </c>
      <c r="AD191">
        <f>IF(実施計画様式!AD191="",0,IFERROR(VLOOKUP(実施計画様式!AD191,―!$U$2:$V$3,2,FALSE),"error"))</f>
        <v>0</v>
      </c>
      <c r="AE191">
        <f>IF(実施計画様式!AE191="",0,IFERROR(VLOOKUP(実施計画様式!AE191,―!$W$2:$X$3,2,FALSE),"error"))</f>
        <v>0</v>
      </c>
      <c r="AF191">
        <f>IF(実施計画様式!AF191="",0,IFERROR(VLOOKUP(実施計画様式!AF191,―!$AP$29:$AQ$29,2,FALSE),"error"))</f>
        <v>0</v>
      </c>
      <c r="AG191">
        <f>IF(実施計画様式!AG191="",0,IFERROR(VLOOKUP(実施計画様式!AG191,―!$Y$2:$Z$25,2,FALSE),"error"))</f>
        <v>0</v>
      </c>
      <c r="AH191">
        <f>IF(実施計画様式!AH191="",0,IFERROR(VLOOKUP(実施計画様式!AH191,―!$AA$2:$AB$4,2,FALSE),"error"))</f>
        <v>0</v>
      </c>
      <c r="AI191">
        <f>IF(実施計画様式!AI191="",0,IFERROR(VLOOKUP(実施計画様式!AI191,―!$AN$2:$AO$27,2,FALSE),"error"))</f>
        <v>0</v>
      </c>
      <c r="AJ191">
        <f>IF(実施計画様式!AJ191="",0,IFERROR(VLOOKUP(実施計画様式!AJ191,―!$AN$2:$AO$27,2,FALSE),"error"))</f>
        <v>0</v>
      </c>
      <c r="AK191">
        <f>IF(実施計画様式!AK191="",0,IFERROR(VLOOKUP(実施計画様式!AK191,―!$AN$2:$AO$27,2,FALSE),"error"))</f>
        <v>0</v>
      </c>
      <c r="AL191">
        <f>IF(実施計画様式!AL191="",0,1)</f>
        <v>0</v>
      </c>
      <c r="AM191">
        <f>IF(実施計画様式!AM191="",0,IFERROR(VLOOKUP(実施計画様式!AM191,―!$AP$10:$AQ$23,2,FALSE),"error"))</f>
        <v>0</v>
      </c>
      <c r="AN191">
        <f>IF(実施計画様式!AN191="",0,IFERROR(VLOOKUP(実施計画様式!AN191,―!$AP$39:$AQ$44,2,FALSE),"error"))</f>
        <v>0</v>
      </c>
      <c r="AO191">
        <f>IF(実施計画様式!AO191="",0,IFERROR(VLOOKUP(実施計画様式!AO191,参考資料1_対象分野リスト!$B$2:$C$46,2,FALSE),"error"))</f>
        <v>0</v>
      </c>
      <c r="AP191">
        <f>IF(実施計画様式!AP191="",0,IFERROR(VLOOKUP(実施計画様式!AP191,参考資料1_対象分野リスト!$B$2:$C$46,2,FALSE),"error"))</f>
        <v>0</v>
      </c>
      <c r="AQ191">
        <f>IF(実施計画様式!AQ191="",0,IFERROR(VLOOKUP(実施計画様式!AQ191,参考資料1_対象分野リスト!$B$2:$C$46,2,FALSE),"error"))</f>
        <v>0</v>
      </c>
      <c r="AR191">
        <f>IF(実施計画様式!AR191="",0,IFERROR(VLOOKUP(実施計画様式!AR191,参考資料1_対象分野リスト!$B$2:$C$46,2,FALSE),"error"))</f>
        <v>0</v>
      </c>
      <c r="AS191">
        <f>IF(実施計画様式!AS191="",0,IFERROR(VLOOKUP(実施計画様式!AS191,参考資料1_対象分野リスト!$E$5:$F$35,2,FALSE),"error"))</f>
        <v>0</v>
      </c>
      <c r="BB191">
        <f>IF(実施計画様式!BB191="",0,IFERROR(VLOOKUP(実施計画様式!BB191,―!$AK$2:$AL$7,2,FALSE),"error"))</f>
        <v>0</v>
      </c>
      <c r="BC191" t="str">
        <f t="shared" si="13"/>
        <v/>
      </c>
      <c r="BF191">
        <v>99</v>
      </c>
      <c r="BG191" t="str">
        <f t="shared" si="15"/>
        <v/>
      </c>
      <c r="BH191" t="str">
        <f>IF(AG191&gt;0,IF(VLOOKUP($B$62,―!$Y$2:$Z$25,2,FALSE)&lt;分岐管理シート!AG191,"予算化方法","予算化方法_未定なし"),"")</f>
        <v/>
      </c>
      <c r="BI191" t="str">
        <f t="shared" si="16"/>
        <v/>
      </c>
      <c r="BJ191" t="str">
        <f t="shared" si="17"/>
        <v/>
      </c>
      <c r="BK191" t="str">
        <f t="shared" si="18"/>
        <v/>
      </c>
      <c r="BL191" t="str">
        <f>IF(AE191&lt;2,"",―!$AP$28)</f>
        <v/>
      </c>
      <c r="BM191" t="str">
        <f t="shared" si="19"/>
        <v/>
      </c>
      <c r="BN191" t="str">
        <f t="shared" si="20"/>
        <v/>
      </c>
      <c r="BP191">
        <f t="shared" si="14"/>
        <v>0</v>
      </c>
    </row>
    <row r="192" spans="3:68">
      <c r="C192">
        <v>120</v>
      </c>
      <c r="D192" s="22">
        <f>IF(実施計画様式!D192="",0,IFERROR(VLOOKUP(実施計画様式!D192,―!A:B,2,FALSE),"error"))</f>
        <v>0</v>
      </c>
      <c r="E192">
        <f>IF(実施計画様式!E192="",0,IFERROR(VLOOKUP(実施計画様式!E192,―!$C$40:$D$47,2,FALSE),"error"))</f>
        <v>0</v>
      </c>
      <c r="F192">
        <f>IF(実施計画様式!F192="",0,IFERROR(VLOOKUP(実施計画様式!F192,―!$E$2:$F$2,2,FALSE),"error"))</f>
        <v>0</v>
      </c>
      <c r="G192">
        <f>IFERROR(VLOOKUP(実施計画様式!G192,―!$G$2:$H$2,2,FALSE),0)</f>
        <v>0</v>
      </c>
      <c r="H192">
        <f>IF(実施計画様式!H192="",0,1)</f>
        <v>0</v>
      </c>
      <c r="I192">
        <f>IF(実施計画様式!I192="",0,IFERROR(VLOOKUP(実施計画様式!I192,―!$I$2:$J$2,2,FALSE),"error"))</f>
        <v>0</v>
      </c>
      <c r="J192">
        <f>IF(実施計画様式!J192="",0,1)</f>
        <v>0</v>
      </c>
      <c r="K192">
        <f>IF(実施計画様式!K192="",0,IFERROR(VLOOKUP(実施計画様式!K192,―!$K$1:$L$2,2,FALSE),"error"))</f>
        <v>0</v>
      </c>
      <c r="L192">
        <f>IF(実施計画様式!L192="",0,IFERROR(VLOOKUP(実施計画様式!L192,―!$M$2:$N$2,2,FALSE),"error"))</f>
        <v>0</v>
      </c>
      <c r="M192">
        <f>IFERROR(VLOOKUP(実施計画様式!M192,―!$O$1:$P$12,2,FALSE),0)</f>
        <v>0</v>
      </c>
      <c r="N192">
        <f>IF(実施計画様式!N192="",0,IFERROR(VLOOKUP(実施計画様式!N192,―!$O$1:$P$12,2,FALSE),"error"))</f>
        <v>0</v>
      </c>
      <c r="O192">
        <f>IF(実施計画様式!O192="",0,IFERROR(VLOOKUP(実施計画様式!O192,―!$O$1:$P$12,2,FALSE),"error"))</f>
        <v>0</v>
      </c>
      <c r="P192">
        <f>IF(実施計画様式!P192="",0,IFERROR(VLOOKUP(実施計画様式!P192,―!$O$1:$P$12,2,FALSE),"error"))</f>
        <v>0</v>
      </c>
      <c r="Q192">
        <f>IF(実施計画様式!Q192="",0,1)</f>
        <v>0</v>
      </c>
      <c r="R192" t="s">
        <v>7629</v>
      </c>
      <c r="S192" t="s">
        <v>7629</v>
      </c>
      <c r="T192">
        <f>IF(実施計画様式!T192="",0,1)</f>
        <v>0</v>
      </c>
      <c r="U192">
        <f>IF(実施計画様式!U192="",0,1)</f>
        <v>0</v>
      </c>
      <c r="V192">
        <f>IF(実施計画様式!V192="",0,1)</f>
        <v>0</v>
      </c>
      <c r="W192">
        <f>IF(実施計画様式!W192="",0,1)</f>
        <v>0</v>
      </c>
      <c r="X192">
        <f>IF(実施計画様式!X192="",0,1)</f>
        <v>0</v>
      </c>
      <c r="Y192">
        <f>IF(実施計画様式!Y192="",0,1)</f>
        <v>0</v>
      </c>
      <c r="Z192">
        <f>IF(実施計画様式!Z192="",0,1)</f>
        <v>0</v>
      </c>
      <c r="AA192">
        <f>IF(実施計画様式!AA192="",0,1)</f>
        <v>0</v>
      </c>
      <c r="AB192">
        <f>IF(実施計画様式!AB192="",0,IFERROR(VLOOKUP(実施計画様式!AB192,―!$Q$2:$R$3,2,FALSE),"error"))</f>
        <v>0</v>
      </c>
      <c r="AC192">
        <f>IF(実施計画様式!AC192="",0,IFERROR(VLOOKUP(実施計画様式!AC192,―!$S$2:$T$3,2,FALSE),"error"))</f>
        <v>0</v>
      </c>
      <c r="AD192">
        <f>IF(実施計画様式!AD192="",0,IFERROR(VLOOKUP(実施計画様式!AD192,―!$U$2:$V$3,2,FALSE),"error"))</f>
        <v>0</v>
      </c>
      <c r="AE192">
        <f>IF(実施計画様式!AE192="",0,IFERROR(VLOOKUP(実施計画様式!AE192,―!$W$2:$X$3,2,FALSE),"error"))</f>
        <v>0</v>
      </c>
      <c r="AF192">
        <f>IF(実施計画様式!AF192="",0,IFERROR(VLOOKUP(実施計画様式!AF192,―!$AP$29:$AQ$29,2,FALSE),"error"))</f>
        <v>0</v>
      </c>
      <c r="AG192">
        <f>IF(実施計画様式!AG192="",0,IFERROR(VLOOKUP(実施計画様式!AG192,―!$Y$2:$Z$25,2,FALSE),"error"))</f>
        <v>0</v>
      </c>
      <c r="AH192">
        <f>IF(実施計画様式!AH192="",0,IFERROR(VLOOKUP(実施計画様式!AH192,―!$AA$2:$AB$4,2,FALSE),"error"))</f>
        <v>0</v>
      </c>
      <c r="AI192">
        <f>IF(実施計画様式!AI192="",0,IFERROR(VLOOKUP(実施計画様式!AI192,―!$AN$2:$AO$27,2,FALSE),"error"))</f>
        <v>0</v>
      </c>
      <c r="AJ192">
        <f>IF(実施計画様式!AJ192="",0,IFERROR(VLOOKUP(実施計画様式!AJ192,―!$AN$2:$AO$27,2,FALSE),"error"))</f>
        <v>0</v>
      </c>
      <c r="AK192">
        <f>IF(実施計画様式!AK192="",0,IFERROR(VLOOKUP(実施計画様式!AK192,―!$AN$2:$AO$27,2,FALSE),"error"))</f>
        <v>0</v>
      </c>
      <c r="AL192">
        <f>IF(実施計画様式!AL192="",0,1)</f>
        <v>0</v>
      </c>
      <c r="AM192">
        <f>IF(実施計画様式!AM192="",0,IFERROR(VLOOKUP(実施計画様式!AM192,―!$AP$10:$AQ$23,2,FALSE),"error"))</f>
        <v>0</v>
      </c>
      <c r="AN192">
        <f>IF(実施計画様式!AN192="",0,IFERROR(VLOOKUP(実施計画様式!AN192,―!$AP$39:$AQ$44,2,FALSE),"error"))</f>
        <v>0</v>
      </c>
      <c r="AO192">
        <f>IF(実施計画様式!AO192="",0,IFERROR(VLOOKUP(実施計画様式!AO192,参考資料1_対象分野リスト!$B$2:$C$46,2,FALSE),"error"))</f>
        <v>0</v>
      </c>
      <c r="AP192">
        <f>IF(実施計画様式!AP192="",0,IFERROR(VLOOKUP(実施計画様式!AP192,参考資料1_対象分野リスト!$B$2:$C$46,2,FALSE),"error"))</f>
        <v>0</v>
      </c>
      <c r="AQ192">
        <f>IF(実施計画様式!AQ192="",0,IFERROR(VLOOKUP(実施計画様式!AQ192,参考資料1_対象分野リスト!$B$2:$C$46,2,FALSE),"error"))</f>
        <v>0</v>
      </c>
      <c r="AR192">
        <f>IF(実施計画様式!AR192="",0,IFERROR(VLOOKUP(実施計画様式!AR192,参考資料1_対象分野リスト!$B$2:$C$46,2,FALSE),"error"))</f>
        <v>0</v>
      </c>
      <c r="AS192">
        <f>IF(実施計画様式!AS192="",0,IFERROR(VLOOKUP(実施計画様式!AS192,参考資料1_対象分野リスト!$E$5:$F$35,2,FALSE),"error"))</f>
        <v>0</v>
      </c>
      <c r="BB192">
        <f>IF(実施計画様式!BB192="",0,IFERROR(VLOOKUP(実施計画様式!BB192,―!$AK$2:$AL$7,2,FALSE),"error"))</f>
        <v>0</v>
      </c>
      <c r="BC192" t="str">
        <f t="shared" si="13"/>
        <v/>
      </c>
      <c r="BF192">
        <v>99</v>
      </c>
      <c r="BG192" t="str">
        <f t="shared" si="15"/>
        <v/>
      </c>
      <c r="BH192" t="str">
        <f>IF(AG192&gt;0,IF(VLOOKUP($B$62,―!$Y$2:$Z$25,2,FALSE)&lt;分岐管理シート!AG192,"予算化方法","予算化方法_未定なし"),"")</f>
        <v/>
      </c>
      <c r="BI192" t="str">
        <f t="shared" si="16"/>
        <v/>
      </c>
      <c r="BJ192" t="str">
        <f t="shared" si="17"/>
        <v/>
      </c>
      <c r="BK192" t="str">
        <f t="shared" si="18"/>
        <v/>
      </c>
      <c r="BL192" t="str">
        <f>IF(AE192&lt;2,"",―!$AP$28)</f>
        <v/>
      </c>
      <c r="BM192" t="str">
        <f t="shared" si="19"/>
        <v/>
      </c>
      <c r="BN192" t="str">
        <f t="shared" si="20"/>
        <v/>
      </c>
      <c r="BP192">
        <f t="shared" si="14"/>
        <v>0</v>
      </c>
    </row>
    <row r="193" spans="3:68">
      <c r="C193">
        <v>121</v>
      </c>
      <c r="D193" s="22">
        <f>IF(実施計画様式!D193="",0,IFERROR(VLOOKUP(実施計画様式!D193,―!A:B,2,FALSE),"error"))</f>
        <v>0</v>
      </c>
      <c r="E193">
        <f>IF(実施計画様式!E193="",0,IFERROR(VLOOKUP(実施計画様式!E193,―!$C$40:$D$47,2,FALSE),"error"))</f>
        <v>0</v>
      </c>
      <c r="F193">
        <f>IF(実施計画様式!F193="",0,IFERROR(VLOOKUP(実施計画様式!F193,―!$E$2:$F$2,2,FALSE),"error"))</f>
        <v>0</v>
      </c>
      <c r="G193">
        <f>IFERROR(VLOOKUP(実施計画様式!G193,―!$G$2:$H$2,2,FALSE),0)</f>
        <v>0</v>
      </c>
      <c r="H193">
        <f>IF(実施計画様式!H193="",0,1)</f>
        <v>0</v>
      </c>
      <c r="I193">
        <f>IF(実施計画様式!I193="",0,IFERROR(VLOOKUP(実施計画様式!I193,―!$I$2:$J$2,2,FALSE),"error"))</f>
        <v>0</v>
      </c>
      <c r="J193">
        <f>IF(実施計画様式!J193="",0,1)</f>
        <v>0</v>
      </c>
      <c r="K193">
        <f>IF(実施計画様式!K193="",0,IFERROR(VLOOKUP(実施計画様式!K193,―!$K$1:$L$2,2,FALSE),"error"))</f>
        <v>0</v>
      </c>
      <c r="L193">
        <f>IF(実施計画様式!L193="",0,IFERROR(VLOOKUP(実施計画様式!L193,―!$M$2:$N$2,2,FALSE),"error"))</f>
        <v>0</v>
      </c>
      <c r="M193">
        <f>IFERROR(VLOOKUP(実施計画様式!M193,―!$O$1:$P$12,2,FALSE),0)</f>
        <v>0</v>
      </c>
      <c r="N193">
        <f>IF(実施計画様式!N193="",0,IFERROR(VLOOKUP(実施計画様式!N193,―!$O$1:$P$12,2,FALSE),"error"))</f>
        <v>0</v>
      </c>
      <c r="O193">
        <f>IF(実施計画様式!O193="",0,IFERROR(VLOOKUP(実施計画様式!O193,―!$O$1:$P$12,2,FALSE),"error"))</f>
        <v>0</v>
      </c>
      <c r="P193">
        <f>IF(実施計画様式!P193="",0,IFERROR(VLOOKUP(実施計画様式!P193,―!$O$1:$P$12,2,FALSE),"error"))</f>
        <v>0</v>
      </c>
      <c r="Q193">
        <f>IF(実施計画様式!Q193="",0,1)</f>
        <v>0</v>
      </c>
      <c r="R193" t="s">
        <v>7629</v>
      </c>
      <c r="S193" t="s">
        <v>7629</v>
      </c>
      <c r="T193">
        <f>IF(実施計画様式!T193="",0,1)</f>
        <v>0</v>
      </c>
      <c r="U193">
        <f>IF(実施計画様式!U193="",0,1)</f>
        <v>0</v>
      </c>
      <c r="V193">
        <f>IF(実施計画様式!V193="",0,1)</f>
        <v>0</v>
      </c>
      <c r="W193">
        <f>IF(実施計画様式!W193="",0,1)</f>
        <v>0</v>
      </c>
      <c r="X193">
        <f>IF(実施計画様式!X193="",0,1)</f>
        <v>0</v>
      </c>
      <c r="Y193">
        <f>IF(実施計画様式!Y193="",0,1)</f>
        <v>0</v>
      </c>
      <c r="Z193">
        <f>IF(実施計画様式!Z193="",0,1)</f>
        <v>0</v>
      </c>
      <c r="AA193">
        <f>IF(実施計画様式!AA193="",0,1)</f>
        <v>0</v>
      </c>
      <c r="AB193">
        <f>IF(実施計画様式!AB193="",0,IFERROR(VLOOKUP(実施計画様式!AB193,―!$Q$2:$R$3,2,FALSE),"error"))</f>
        <v>0</v>
      </c>
      <c r="AC193">
        <f>IF(実施計画様式!AC193="",0,IFERROR(VLOOKUP(実施計画様式!AC193,―!$S$2:$T$3,2,FALSE),"error"))</f>
        <v>0</v>
      </c>
      <c r="AD193">
        <f>IF(実施計画様式!AD193="",0,IFERROR(VLOOKUP(実施計画様式!AD193,―!$U$2:$V$3,2,FALSE),"error"))</f>
        <v>0</v>
      </c>
      <c r="AE193">
        <f>IF(実施計画様式!AE193="",0,IFERROR(VLOOKUP(実施計画様式!AE193,―!$W$2:$X$3,2,FALSE),"error"))</f>
        <v>0</v>
      </c>
      <c r="AF193">
        <f>IF(実施計画様式!AF193="",0,IFERROR(VLOOKUP(実施計画様式!AF193,―!$AP$29:$AQ$29,2,FALSE),"error"))</f>
        <v>0</v>
      </c>
      <c r="AG193">
        <f>IF(実施計画様式!AG193="",0,IFERROR(VLOOKUP(実施計画様式!AG193,―!$Y$2:$Z$25,2,FALSE),"error"))</f>
        <v>0</v>
      </c>
      <c r="AH193">
        <f>IF(実施計画様式!AH193="",0,IFERROR(VLOOKUP(実施計画様式!AH193,―!$AA$2:$AB$4,2,FALSE),"error"))</f>
        <v>0</v>
      </c>
      <c r="AI193">
        <f>IF(実施計画様式!AI193="",0,IFERROR(VLOOKUP(実施計画様式!AI193,―!$AN$2:$AO$27,2,FALSE),"error"))</f>
        <v>0</v>
      </c>
      <c r="AJ193">
        <f>IF(実施計画様式!AJ193="",0,IFERROR(VLOOKUP(実施計画様式!AJ193,―!$AN$2:$AO$27,2,FALSE),"error"))</f>
        <v>0</v>
      </c>
      <c r="AK193">
        <f>IF(実施計画様式!AK193="",0,IFERROR(VLOOKUP(実施計画様式!AK193,―!$AN$2:$AO$27,2,FALSE),"error"))</f>
        <v>0</v>
      </c>
      <c r="AL193">
        <f>IF(実施計画様式!AL193="",0,1)</f>
        <v>0</v>
      </c>
      <c r="AM193">
        <f>IF(実施計画様式!AM193="",0,IFERROR(VLOOKUP(実施計画様式!AM193,―!$AP$10:$AQ$23,2,FALSE),"error"))</f>
        <v>0</v>
      </c>
      <c r="AN193">
        <f>IF(実施計画様式!AN193="",0,IFERROR(VLOOKUP(実施計画様式!AN193,―!$AP$39:$AQ$44,2,FALSE),"error"))</f>
        <v>0</v>
      </c>
      <c r="AO193">
        <f>IF(実施計画様式!AO193="",0,IFERROR(VLOOKUP(実施計画様式!AO193,参考資料1_対象分野リスト!$B$2:$C$46,2,FALSE),"error"))</f>
        <v>0</v>
      </c>
      <c r="AP193">
        <f>IF(実施計画様式!AP193="",0,IFERROR(VLOOKUP(実施計画様式!AP193,参考資料1_対象分野リスト!$B$2:$C$46,2,FALSE),"error"))</f>
        <v>0</v>
      </c>
      <c r="AQ193">
        <f>IF(実施計画様式!AQ193="",0,IFERROR(VLOOKUP(実施計画様式!AQ193,参考資料1_対象分野リスト!$B$2:$C$46,2,FALSE),"error"))</f>
        <v>0</v>
      </c>
      <c r="AR193">
        <f>IF(実施計画様式!AR193="",0,IFERROR(VLOOKUP(実施計画様式!AR193,参考資料1_対象分野リスト!$B$2:$C$46,2,FALSE),"error"))</f>
        <v>0</v>
      </c>
      <c r="AS193">
        <f>IF(実施計画様式!AS193="",0,IFERROR(VLOOKUP(実施計画様式!AS193,参考資料1_対象分野リスト!$E$5:$F$35,2,FALSE),"error"))</f>
        <v>0</v>
      </c>
      <c r="BB193">
        <f>IF(実施計画様式!BB193="",0,IFERROR(VLOOKUP(実施計画様式!BB193,―!$AK$2:$AL$7,2,FALSE),"error"))</f>
        <v>0</v>
      </c>
      <c r="BC193" t="str">
        <f t="shared" si="13"/>
        <v/>
      </c>
      <c r="BF193">
        <v>99</v>
      </c>
      <c r="BG193" t="str">
        <f t="shared" si="15"/>
        <v/>
      </c>
      <c r="BH193" t="str">
        <f>IF(AG193&gt;0,IF(VLOOKUP($B$62,―!$Y$2:$Z$25,2,FALSE)&lt;分岐管理シート!AG193,"予算化方法","予算化方法_未定なし"),"")</f>
        <v/>
      </c>
      <c r="BI193" t="str">
        <f t="shared" si="16"/>
        <v/>
      </c>
      <c r="BJ193" t="str">
        <f t="shared" si="17"/>
        <v/>
      </c>
      <c r="BK193" t="str">
        <f t="shared" si="18"/>
        <v/>
      </c>
      <c r="BL193" t="str">
        <f>IF(AE193&lt;2,"",―!$AP$28)</f>
        <v/>
      </c>
      <c r="BM193" t="str">
        <f t="shared" si="19"/>
        <v/>
      </c>
      <c r="BN193" t="str">
        <f t="shared" si="20"/>
        <v/>
      </c>
      <c r="BP193">
        <f t="shared" si="14"/>
        <v>0</v>
      </c>
    </row>
    <row r="194" spans="3:68">
      <c r="C194">
        <v>122</v>
      </c>
      <c r="D194" s="22">
        <f>IF(実施計画様式!D194="",0,IFERROR(VLOOKUP(実施計画様式!D194,―!A:B,2,FALSE),"error"))</f>
        <v>0</v>
      </c>
      <c r="E194">
        <f>IF(実施計画様式!E194="",0,IFERROR(VLOOKUP(実施計画様式!E194,―!$C$40:$D$47,2,FALSE),"error"))</f>
        <v>0</v>
      </c>
      <c r="F194">
        <f>IF(実施計画様式!F194="",0,IFERROR(VLOOKUP(実施計画様式!F194,―!$E$2:$F$2,2,FALSE),"error"))</f>
        <v>0</v>
      </c>
      <c r="G194">
        <f>IFERROR(VLOOKUP(実施計画様式!G194,―!$G$2:$H$2,2,FALSE),0)</f>
        <v>0</v>
      </c>
      <c r="H194">
        <f>IF(実施計画様式!H194="",0,1)</f>
        <v>0</v>
      </c>
      <c r="I194">
        <f>IF(実施計画様式!I194="",0,IFERROR(VLOOKUP(実施計画様式!I194,―!$I$2:$J$2,2,FALSE),"error"))</f>
        <v>0</v>
      </c>
      <c r="J194">
        <f>IF(実施計画様式!J194="",0,1)</f>
        <v>0</v>
      </c>
      <c r="K194">
        <f>IF(実施計画様式!K194="",0,IFERROR(VLOOKUP(実施計画様式!K194,―!$K$1:$L$2,2,FALSE),"error"))</f>
        <v>0</v>
      </c>
      <c r="L194">
        <f>IF(実施計画様式!L194="",0,IFERROR(VLOOKUP(実施計画様式!L194,―!$M$2:$N$2,2,FALSE),"error"))</f>
        <v>0</v>
      </c>
      <c r="M194">
        <f>IFERROR(VLOOKUP(実施計画様式!M194,―!$O$1:$P$12,2,FALSE),0)</f>
        <v>0</v>
      </c>
      <c r="N194">
        <f>IF(実施計画様式!N194="",0,IFERROR(VLOOKUP(実施計画様式!N194,―!$O$1:$P$12,2,FALSE),"error"))</f>
        <v>0</v>
      </c>
      <c r="O194">
        <f>IF(実施計画様式!O194="",0,IFERROR(VLOOKUP(実施計画様式!O194,―!$O$1:$P$12,2,FALSE),"error"))</f>
        <v>0</v>
      </c>
      <c r="P194">
        <f>IF(実施計画様式!P194="",0,IFERROR(VLOOKUP(実施計画様式!P194,―!$O$1:$P$12,2,FALSE),"error"))</f>
        <v>0</v>
      </c>
      <c r="Q194">
        <f>IF(実施計画様式!Q194="",0,1)</f>
        <v>0</v>
      </c>
      <c r="R194" t="s">
        <v>7629</v>
      </c>
      <c r="S194" t="s">
        <v>7629</v>
      </c>
      <c r="T194">
        <f>IF(実施計画様式!T194="",0,1)</f>
        <v>0</v>
      </c>
      <c r="U194">
        <f>IF(実施計画様式!U194="",0,1)</f>
        <v>0</v>
      </c>
      <c r="V194">
        <f>IF(実施計画様式!V194="",0,1)</f>
        <v>0</v>
      </c>
      <c r="W194">
        <f>IF(実施計画様式!W194="",0,1)</f>
        <v>0</v>
      </c>
      <c r="X194">
        <f>IF(実施計画様式!X194="",0,1)</f>
        <v>0</v>
      </c>
      <c r="Y194">
        <f>IF(実施計画様式!Y194="",0,1)</f>
        <v>0</v>
      </c>
      <c r="Z194">
        <f>IF(実施計画様式!Z194="",0,1)</f>
        <v>0</v>
      </c>
      <c r="AA194">
        <f>IF(実施計画様式!AA194="",0,1)</f>
        <v>0</v>
      </c>
      <c r="AB194">
        <f>IF(実施計画様式!AB194="",0,IFERROR(VLOOKUP(実施計画様式!AB194,―!$Q$2:$R$3,2,FALSE),"error"))</f>
        <v>0</v>
      </c>
      <c r="AC194">
        <f>IF(実施計画様式!AC194="",0,IFERROR(VLOOKUP(実施計画様式!AC194,―!$S$2:$T$3,2,FALSE),"error"))</f>
        <v>0</v>
      </c>
      <c r="AD194">
        <f>IF(実施計画様式!AD194="",0,IFERROR(VLOOKUP(実施計画様式!AD194,―!$U$2:$V$3,2,FALSE),"error"))</f>
        <v>0</v>
      </c>
      <c r="AE194">
        <f>IF(実施計画様式!AE194="",0,IFERROR(VLOOKUP(実施計画様式!AE194,―!$W$2:$X$3,2,FALSE),"error"))</f>
        <v>0</v>
      </c>
      <c r="AF194">
        <f>IF(実施計画様式!AF194="",0,IFERROR(VLOOKUP(実施計画様式!AF194,―!$AP$29:$AQ$29,2,FALSE),"error"))</f>
        <v>0</v>
      </c>
      <c r="AG194">
        <f>IF(実施計画様式!AG194="",0,IFERROR(VLOOKUP(実施計画様式!AG194,―!$Y$2:$Z$25,2,FALSE),"error"))</f>
        <v>0</v>
      </c>
      <c r="AH194">
        <f>IF(実施計画様式!AH194="",0,IFERROR(VLOOKUP(実施計画様式!AH194,―!$AA$2:$AB$4,2,FALSE),"error"))</f>
        <v>0</v>
      </c>
      <c r="AI194">
        <f>IF(実施計画様式!AI194="",0,IFERROR(VLOOKUP(実施計画様式!AI194,―!$AN$2:$AO$27,2,FALSE),"error"))</f>
        <v>0</v>
      </c>
      <c r="AJ194">
        <f>IF(実施計画様式!AJ194="",0,IFERROR(VLOOKUP(実施計画様式!AJ194,―!$AN$2:$AO$27,2,FALSE),"error"))</f>
        <v>0</v>
      </c>
      <c r="AK194">
        <f>IF(実施計画様式!AK194="",0,IFERROR(VLOOKUP(実施計画様式!AK194,―!$AN$2:$AO$27,2,FALSE),"error"))</f>
        <v>0</v>
      </c>
      <c r="AL194">
        <f>IF(実施計画様式!AL194="",0,1)</f>
        <v>0</v>
      </c>
      <c r="AM194">
        <f>IF(実施計画様式!AM194="",0,IFERROR(VLOOKUP(実施計画様式!AM194,―!$AP$10:$AQ$23,2,FALSE),"error"))</f>
        <v>0</v>
      </c>
      <c r="AN194">
        <f>IF(実施計画様式!AN194="",0,IFERROR(VLOOKUP(実施計画様式!AN194,―!$AP$39:$AQ$44,2,FALSE),"error"))</f>
        <v>0</v>
      </c>
      <c r="AO194">
        <f>IF(実施計画様式!AO194="",0,IFERROR(VLOOKUP(実施計画様式!AO194,参考資料1_対象分野リスト!$B$2:$C$46,2,FALSE),"error"))</f>
        <v>0</v>
      </c>
      <c r="AP194">
        <f>IF(実施計画様式!AP194="",0,IFERROR(VLOOKUP(実施計画様式!AP194,参考資料1_対象分野リスト!$B$2:$C$46,2,FALSE),"error"))</f>
        <v>0</v>
      </c>
      <c r="AQ194">
        <f>IF(実施計画様式!AQ194="",0,IFERROR(VLOOKUP(実施計画様式!AQ194,参考資料1_対象分野リスト!$B$2:$C$46,2,FALSE),"error"))</f>
        <v>0</v>
      </c>
      <c r="AR194">
        <f>IF(実施計画様式!AR194="",0,IFERROR(VLOOKUP(実施計画様式!AR194,参考資料1_対象分野リスト!$B$2:$C$46,2,FALSE),"error"))</f>
        <v>0</v>
      </c>
      <c r="AS194">
        <f>IF(実施計画様式!AS194="",0,IFERROR(VLOOKUP(実施計画様式!AS194,参考資料1_対象分野リスト!$E$5:$F$35,2,FALSE),"error"))</f>
        <v>0</v>
      </c>
      <c r="BB194">
        <f>IF(実施計画様式!BB194="",0,IFERROR(VLOOKUP(実施計画様式!BB194,―!$AK$2:$AL$7,2,FALSE),"error"))</f>
        <v>0</v>
      </c>
      <c r="BC194" t="str">
        <f t="shared" si="13"/>
        <v/>
      </c>
      <c r="BF194">
        <v>99</v>
      </c>
      <c r="BG194" t="str">
        <f t="shared" si="15"/>
        <v/>
      </c>
      <c r="BH194" t="str">
        <f>IF(AG194&gt;0,IF(VLOOKUP($B$62,―!$Y$2:$Z$25,2,FALSE)&lt;分岐管理シート!AG194,"予算化方法","予算化方法_未定なし"),"")</f>
        <v/>
      </c>
      <c r="BI194" t="str">
        <f t="shared" si="16"/>
        <v/>
      </c>
      <c r="BJ194" t="str">
        <f t="shared" si="17"/>
        <v/>
      </c>
      <c r="BK194" t="str">
        <f t="shared" si="18"/>
        <v/>
      </c>
      <c r="BL194" t="str">
        <f>IF(AE194&lt;2,"",―!$AP$28)</f>
        <v/>
      </c>
      <c r="BM194" t="str">
        <f t="shared" si="19"/>
        <v/>
      </c>
      <c r="BN194" t="str">
        <f t="shared" si="20"/>
        <v/>
      </c>
      <c r="BP194">
        <f t="shared" si="14"/>
        <v>0</v>
      </c>
    </row>
    <row r="195" spans="3:68">
      <c r="C195">
        <v>123</v>
      </c>
      <c r="D195" s="22">
        <f>IF(実施計画様式!D195="",0,IFERROR(VLOOKUP(実施計画様式!D195,―!A:B,2,FALSE),"error"))</f>
        <v>0</v>
      </c>
      <c r="E195">
        <f>IF(実施計画様式!E195="",0,IFERROR(VLOOKUP(実施計画様式!E195,―!$C$40:$D$47,2,FALSE),"error"))</f>
        <v>0</v>
      </c>
      <c r="F195">
        <f>IF(実施計画様式!F195="",0,IFERROR(VLOOKUP(実施計画様式!F195,―!$E$2:$F$2,2,FALSE),"error"))</f>
        <v>0</v>
      </c>
      <c r="G195">
        <f>IFERROR(VLOOKUP(実施計画様式!G195,―!$G$2:$H$2,2,FALSE),0)</f>
        <v>0</v>
      </c>
      <c r="H195">
        <f>IF(実施計画様式!H195="",0,1)</f>
        <v>0</v>
      </c>
      <c r="I195">
        <f>IF(実施計画様式!I195="",0,IFERROR(VLOOKUP(実施計画様式!I195,―!$I$2:$J$2,2,FALSE),"error"))</f>
        <v>0</v>
      </c>
      <c r="J195">
        <f>IF(実施計画様式!J195="",0,1)</f>
        <v>0</v>
      </c>
      <c r="K195">
        <f>IF(実施計画様式!K195="",0,IFERROR(VLOOKUP(実施計画様式!K195,―!$K$1:$L$2,2,FALSE),"error"))</f>
        <v>0</v>
      </c>
      <c r="L195">
        <f>IF(実施計画様式!L195="",0,IFERROR(VLOOKUP(実施計画様式!L195,―!$M$2:$N$2,2,FALSE),"error"))</f>
        <v>0</v>
      </c>
      <c r="M195">
        <f>IFERROR(VLOOKUP(実施計画様式!M195,―!$O$1:$P$12,2,FALSE),0)</f>
        <v>0</v>
      </c>
      <c r="N195">
        <f>IF(実施計画様式!N195="",0,IFERROR(VLOOKUP(実施計画様式!N195,―!$O$1:$P$12,2,FALSE),"error"))</f>
        <v>0</v>
      </c>
      <c r="O195">
        <f>IF(実施計画様式!O195="",0,IFERROR(VLOOKUP(実施計画様式!O195,―!$O$1:$P$12,2,FALSE),"error"))</f>
        <v>0</v>
      </c>
      <c r="P195">
        <f>IF(実施計画様式!P195="",0,IFERROR(VLOOKUP(実施計画様式!P195,―!$O$1:$P$12,2,FALSE),"error"))</f>
        <v>0</v>
      </c>
      <c r="Q195">
        <f>IF(実施計画様式!Q195="",0,1)</f>
        <v>0</v>
      </c>
      <c r="R195" t="s">
        <v>7629</v>
      </c>
      <c r="S195" t="s">
        <v>7629</v>
      </c>
      <c r="T195">
        <f>IF(実施計画様式!T195="",0,1)</f>
        <v>0</v>
      </c>
      <c r="U195">
        <f>IF(実施計画様式!U195="",0,1)</f>
        <v>0</v>
      </c>
      <c r="V195">
        <f>IF(実施計画様式!V195="",0,1)</f>
        <v>0</v>
      </c>
      <c r="W195">
        <f>IF(実施計画様式!W195="",0,1)</f>
        <v>0</v>
      </c>
      <c r="X195">
        <f>IF(実施計画様式!X195="",0,1)</f>
        <v>0</v>
      </c>
      <c r="Y195">
        <f>IF(実施計画様式!Y195="",0,1)</f>
        <v>0</v>
      </c>
      <c r="Z195">
        <f>IF(実施計画様式!Z195="",0,1)</f>
        <v>0</v>
      </c>
      <c r="AA195">
        <f>IF(実施計画様式!AA195="",0,1)</f>
        <v>0</v>
      </c>
      <c r="AB195">
        <f>IF(実施計画様式!AB195="",0,IFERROR(VLOOKUP(実施計画様式!AB195,―!$Q$2:$R$3,2,FALSE),"error"))</f>
        <v>0</v>
      </c>
      <c r="AC195">
        <f>IF(実施計画様式!AC195="",0,IFERROR(VLOOKUP(実施計画様式!AC195,―!$S$2:$T$3,2,FALSE),"error"))</f>
        <v>0</v>
      </c>
      <c r="AD195">
        <f>IF(実施計画様式!AD195="",0,IFERROR(VLOOKUP(実施計画様式!AD195,―!$U$2:$V$3,2,FALSE),"error"))</f>
        <v>0</v>
      </c>
      <c r="AE195">
        <f>IF(実施計画様式!AE195="",0,IFERROR(VLOOKUP(実施計画様式!AE195,―!$W$2:$X$3,2,FALSE),"error"))</f>
        <v>0</v>
      </c>
      <c r="AF195">
        <f>IF(実施計画様式!AF195="",0,IFERROR(VLOOKUP(実施計画様式!AF195,―!$AP$29:$AQ$29,2,FALSE),"error"))</f>
        <v>0</v>
      </c>
      <c r="AG195">
        <f>IF(実施計画様式!AG195="",0,IFERROR(VLOOKUP(実施計画様式!AG195,―!$Y$2:$Z$25,2,FALSE),"error"))</f>
        <v>0</v>
      </c>
      <c r="AH195">
        <f>IF(実施計画様式!AH195="",0,IFERROR(VLOOKUP(実施計画様式!AH195,―!$AA$2:$AB$4,2,FALSE),"error"))</f>
        <v>0</v>
      </c>
      <c r="AI195">
        <f>IF(実施計画様式!AI195="",0,IFERROR(VLOOKUP(実施計画様式!AI195,―!$AN$2:$AO$27,2,FALSE),"error"))</f>
        <v>0</v>
      </c>
      <c r="AJ195">
        <f>IF(実施計画様式!AJ195="",0,IFERROR(VLOOKUP(実施計画様式!AJ195,―!$AN$2:$AO$27,2,FALSE),"error"))</f>
        <v>0</v>
      </c>
      <c r="AK195">
        <f>IF(実施計画様式!AK195="",0,IFERROR(VLOOKUP(実施計画様式!AK195,―!$AN$2:$AO$27,2,FALSE),"error"))</f>
        <v>0</v>
      </c>
      <c r="AL195">
        <f>IF(実施計画様式!AL195="",0,1)</f>
        <v>0</v>
      </c>
      <c r="AM195">
        <f>IF(実施計画様式!AM195="",0,IFERROR(VLOOKUP(実施計画様式!AM195,―!$AP$10:$AQ$23,2,FALSE),"error"))</f>
        <v>0</v>
      </c>
      <c r="AN195">
        <f>IF(実施計画様式!AN195="",0,IFERROR(VLOOKUP(実施計画様式!AN195,―!$AP$39:$AQ$44,2,FALSE),"error"))</f>
        <v>0</v>
      </c>
      <c r="AO195">
        <f>IF(実施計画様式!AO195="",0,IFERROR(VLOOKUP(実施計画様式!AO195,参考資料1_対象分野リスト!$B$2:$C$46,2,FALSE),"error"))</f>
        <v>0</v>
      </c>
      <c r="AP195">
        <f>IF(実施計画様式!AP195="",0,IFERROR(VLOOKUP(実施計画様式!AP195,参考資料1_対象分野リスト!$B$2:$C$46,2,FALSE),"error"))</f>
        <v>0</v>
      </c>
      <c r="AQ195">
        <f>IF(実施計画様式!AQ195="",0,IFERROR(VLOOKUP(実施計画様式!AQ195,参考資料1_対象分野リスト!$B$2:$C$46,2,FALSE),"error"))</f>
        <v>0</v>
      </c>
      <c r="AR195">
        <f>IF(実施計画様式!AR195="",0,IFERROR(VLOOKUP(実施計画様式!AR195,参考資料1_対象分野リスト!$B$2:$C$46,2,FALSE),"error"))</f>
        <v>0</v>
      </c>
      <c r="AS195">
        <f>IF(実施計画様式!AS195="",0,IFERROR(VLOOKUP(実施計画様式!AS195,参考資料1_対象分野リスト!$E$5:$F$35,2,FALSE),"error"))</f>
        <v>0</v>
      </c>
      <c r="BB195">
        <f>IF(実施計画様式!BB195="",0,IFERROR(VLOOKUP(実施計画様式!BB195,―!$AK$2:$AL$7,2,FALSE),"error"))</f>
        <v>0</v>
      </c>
      <c r="BC195" t="str">
        <f t="shared" si="13"/>
        <v/>
      </c>
      <c r="BF195">
        <v>99</v>
      </c>
      <c r="BG195" t="str">
        <f t="shared" si="15"/>
        <v/>
      </c>
      <c r="BH195" t="str">
        <f>IF(AG195&gt;0,IF(VLOOKUP($B$62,―!$Y$2:$Z$25,2,FALSE)&lt;分岐管理シート!AG195,"予算化方法","予算化方法_未定なし"),"")</f>
        <v/>
      </c>
      <c r="BI195" t="str">
        <f t="shared" si="16"/>
        <v/>
      </c>
      <c r="BJ195" t="str">
        <f t="shared" si="17"/>
        <v/>
      </c>
      <c r="BK195" t="str">
        <f t="shared" si="18"/>
        <v/>
      </c>
      <c r="BL195" t="str">
        <f>IF(AE195&lt;2,"",―!$AP$28)</f>
        <v/>
      </c>
      <c r="BM195" t="str">
        <f t="shared" si="19"/>
        <v/>
      </c>
      <c r="BN195" t="str">
        <f t="shared" si="20"/>
        <v/>
      </c>
      <c r="BP195">
        <f t="shared" si="14"/>
        <v>0</v>
      </c>
    </row>
    <row r="196" spans="3:68">
      <c r="C196">
        <v>124</v>
      </c>
      <c r="D196" s="22">
        <f>IF(実施計画様式!D196="",0,IFERROR(VLOOKUP(実施計画様式!D196,―!A:B,2,FALSE),"error"))</f>
        <v>0</v>
      </c>
      <c r="E196">
        <f>IF(実施計画様式!E196="",0,IFERROR(VLOOKUP(実施計画様式!E196,―!$C$40:$D$47,2,FALSE),"error"))</f>
        <v>0</v>
      </c>
      <c r="F196">
        <f>IF(実施計画様式!F196="",0,IFERROR(VLOOKUP(実施計画様式!F196,―!$E$2:$F$2,2,FALSE),"error"))</f>
        <v>0</v>
      </c>
      <c r="G196">
        <f>IFERROR(VLOOKUP(実施計画様式!G196,―!$G$2:$H$2,2,FALSE),0)</f>
        <v>0</v>
      </c>
      <c r="H196">
        <f>IF(実施計画様式!H196="",0,1)</f>
        <v>0</v>
      </c>
      <c r="I196">
        <f>IF(実施計画様式!I196="",0,IFERROR(VLOOKUP(実施計画様式!I196,―!$I$2:$J$2,2,FALSE),"error"))</f>
        <v>0</v>
      </c>
      <c r="J196">
        <f>IF(実施計画様式!J196="",0,1)</f>
        <v>0</v>
      </c>
      <c r="K196">
        <f>IF(実施計画様式!K196="",0,IFERROR(VLOOKUP(実施計画様式!K196,―!$K$1:$L$2,2,FALSE),"error"))</f>
        <v>0</v>
      </c>
      <c r="L196">
        <f>IF(実施計画様式!L196="",0,IFERROR(VLOOKUP(実施計画様式!L196,―!$M$2:$N$2,2,FALSE),"error"))</f>
        <v>0</v>
      </c>
      <c r="M196">
        <f>IFERROR(VLOOKUP(実施計画様式!M196,―!$O$1:$P$12,2,FALSE),0)</f>
        <v>0</v>
      </c>
      <c r="N196">
        <f>IF(実施計画様式!N196="",0,IFERROR(VLOOKUP(実施計画様式!N196,―!$O$1:$P$12,2,FALSE),"error"))</f>
        <v>0</v>
      </c>
      <c r="O196">
        <f>IF(実施計画様式!O196="",0,IFERROR(VLOOKUP(実施計画様式!O196,―!$O$1:$P$12,2,FALSE),"error"))</f>
        <v>0</v>
      </c>
      <c r="P196">
        <f>IF(実施計画様式!P196="",0,IFERROR(VLOOKUP(実施計画様式!P196,―!$O$1:$P$12,2,FALSE),"error"))</f>
        <v>0</v>
      </c>
      <c r="Q196">
        <f>IF(実施計画様式!Q196="",0,1)</f>
        <v>0</v>
      </c>
      <c r="R196" t="s">
        <v>7629</v>
      </c>
      <c r="S196" t="s">
        <v>7629</v>
      </c>
      <c r="T196">
        <f>IF(実施計画様式!T196="",0,1)</f>
        <v>0</v>
      </c>
      <c r="U196">
        <f>IF(実施計画様式!U196="",0,1)</f>
        <v>0</v>
      </c>
      <c r="V196">
        <f>IF(実施計画様式!V196="",0,1)</f>
        <v>0</v>
      </c>
      <c r="W196">
        <f>IF(実施計画様式!W196="",0,1)</f>
        <v>0</v>
      </c>
      <c r="X196">
        <f>IF(実施計画様式!X196="",0,1)</f>
        <v>0</v>
      </c>
      <c r="Y196">
        <f>IF(実施計画様式!Y196="",0,1)</f>
        <v>0</v>
      </c>
      <c r="Z196">
        <f>IF(実施計画様式!Z196="",0,1)</f>
        <v>0</v>
      </c>
      <c r="AA196">
        <f>IF(実施計画様式!AA196="",0,1)</f>
        <v>0</v>
      </c>
      <c r="AB196">
        <f>IF(実施計画様式!AB196="",0,IFERROR(VLOOKUP(実施計画様式!AB196,―!$Q$2:$R$3,2,FALSE),"error"))</f>
        <v>0</v>
      </c>
      <c r="AC196">
        <f>IF(実施計画様式!AC196="",0,IFERROR(VLOOKUP(実施計画様式!AC196,―!$S$2:$T$3,2,FALSE),"error"))</f>
        <v>0</v>
      </c>
      <c r="AD196">
        <f>IF(実施計画様式!AD196="",0,IFERROR(VLOOKUP(実施計画様式!AD196,―!$U$2:$V$3,2,FALSE),"error"))</f>
        <v>0</v>
      </c>
      <c r="AE196">
        <f>IF(実施計画様式!AE196="",0,IFERROR(VLOOKUP(実施計画様式!AE196,―!$W$2:$X$3,2,FALSE),"error"))</f>
        <v>0</v>
      </c>
      <c r="AF196">
        <f>IF(実施計画様式!AF196="",0,IFERROR(VLOOKUP(実施計画様式!AF196,―!$AP$29:$AQ$29,2,FALSE),"error"))</f>
        <v>0</v>
      </c>
      <c r="AG196">
        <f>IF(実施計画様式!AG196="",0,IFERROR(VLOOKUP(実施計画様式!AG196,―!$Y$2:$Z$25,2,FALSE),"error"))</f>
        <v>0</v>
      </c>
      <c r="AH196">
        <f>IF(実施計画様式!AH196="",0,IFERROR(VLOOKUP(実施計画様式!AH196,―!$AA$2:$AB$4,2,FALSE),"error"))</f>
        <v>0</v>
      </c>
      <c r="AI196">
        <f>IF(実施計画様式!AI196="",0,IFERROR(VLOOKUP(実施計画様式!AI196,―!$AN$2:$AO$27,2,FALSE),"error"))</f>
        <v>0</v>
      </c>
      <c r="AJ196">
        <f>IF(実施計画様式!AJ196="",0,IFERROR(VLOOKUP(実施計画様式!AJ196,―!$AN$2:$AO$27,2,FALSE),"error"))</f>
        <v>0</v>
      </c>
      <c r="AK196">
        <f>IF(実施計画様式!AK196="",0,IFERROR(VLOOKUP(実施計画様式!AK196,―!$AN$2:$AO$27,2,FALSE),"error"))</f>
        <v>0</v>
      </c>
      <c r="AL196">
        <f>IF(実施計画様式!AL196="",0,1)</f>
        <v>0</v>
      </c>
      <c r="AM196">
        <f>IF(実施計画様式!AM196="",0,IFERROR(VLOOKUP(実施計画様式!AM196,―!$AP$10:$AQ$23,2,FALSE),"error"))</f>
        <v>0</v>
      </c>
      <c r="AN196">
        <f>IF(実施計画様式!AN196="",0,IFERROR(VLOOKUP(実施計画様式!AN196,―!$AP$39:$AQ$44,2,FALSE),"error"))</f>
        <v>0</v>
      </c>
      <c r="AO196">
        <f>IF(実施計画様式!AO196="",0,IFERROR(VLOOKUP(実施計画様式!AO196,参考資料1_対象分野リスト!$B$2:$C$46,2,FALSE),"error"))</f>
        <v>0</v>
      </c>
      <c r="AP196">
        <f>IF(実施計画様式!AP196="",0,IFERROR(VLOOKUP(実施計画様式!AP196,参考資料1_対象分野リスト!$B$2:$C$46,2,FALSE),"error"))</f>
        <v>0</v>
      </c>
      <c r="AQ196">
        <f>IF(実施計画様式!AQ196="",0,IFERROR(VLOOKUP(実施計画様式!AQ196,参考資料1_対象分野リスト!$B$2:$C$46,2,FALSE),"error"))</f>
        <v>0</v>
      </c>
      <c r="AR196">
        <f>IF(実施計画様式!AR196="",0,IFERROR(VLOOKUP(実施計画様式!AR196,参考資料1_対象分野リスト!$B$2:$C$46,2,FALSE),"error"))</f>
        <v>0</v>
      </c>
      <c r="AS196">
        <f>IF(実施計画様式!AS196="",0,IFERROR(VLOOKUP(実施計画様式!AS196,参考資料1_対象分野リスト!$E$5:$F$35,2,FALSE),"error"))</f>
        <v>0</v>
      </c>
      <c r="BB196">
        <f>IF(実施計画様式!BB196="",0,IFERROR(VLOOKUP(実施計画様式!BB196,―!$AK$2:$AL$7,2,FALSE),"error"))</f>
        <v>0</v>
      </c>
      <c r="BC196" t="str">
        <f t="shared" si="13"/>
        <v/>
      </c>
      <c r="BF196">
        <v>99</v>
      </c>
      <c r="BG196" t="str">
        <f t="shared" si="15"/>
        <v/>
      </c>
      <c r="BH196" t="str">
        <f>IF(AG196&gt;0,IF(VLOOKUP($B$62,―!$Y$2:$Z$25,2,FALSE)&lt;分岐管理シート!AG196,"予算化方法","予算化方法_未定なし"),"")</f>
        <v/>
      </c>
      <c r="BI196" t="str">
        <f t="shared" si="16"/>
        <v/>
      </c>
      <c r="BJ196" t="str">
        <f t="shared" si="17"/>
        <v/>
      </c>
      <c r="BK196" t="str">
        <f t="shared" si="18"/>
        <v/>
      </c>
      <c r="BL196" t="str">
        <f>IF(AE196&lt;2,"",―!$AP$28)</f>
        <v/>
      </c>
      <c r="BM196" t="str">
        <f t="shared" si="19"/>
        <v/>
      </c>
      <c r="BN196" t="str">
        <f t="shared" si="20"/>
        <v/>
      </c>
      <c r="BP196">
        <f t="shared" si="14"/>
        <v>0</v>
      </c>
    </row>
    <row r="197" spans="3:68">
      <c r="C197">
        <v>125</v>
      </c>
      <c r="D197" s="22">
        <f>IF(実施計画様式!D197="",0,IFERROR(VLOOKUP(実施計画様式!D197,―!A:B,2,FALSE),"error"))</f>
        <v>0</v>
      </c>
      <c r="E197">
        <f>IF(実施計画様式!E197="",0,IFERROR(VLOOKUP(実施計画様式!E197,―!$C$40:$D$47,2,FALSE),"error"))</f>
        <v>0</v>
      </c>
      <c r="F197">
        <f>IF(実施計画様式!F197="",0,IFERROR(VLOOKUP(実施計画様式!F197,―!$E$2:$F$2,2,FALSE),"error"))</f>
        <v>0</v>
      </c>
      <c r="G197">
        <f>IFERROR(VLOOKUP(実施計画様式!G197,―!$G$2:$H$2,2,FALSE),0)</f>
        <v>0</v>
      </c>
      <c r="H197">
        <f>IF(実施計画様式!H197="",0,1)</f>
        <v>0</v>
      </c>
      <c r="I197">
        <f>IF(実施計画様式!I197="",0,IFERROR(VLOOKUP(実施計画様式!I197,―!$I$2:$J$2,2,FALSE),"error"))</f>
        <v>0</v>
      </c>
      <c r="J197">
        <f>IF(実施計画様式!J197="",0,1)</f>
        <v>0</v>
      </c>
      <c r="K197">
        <f>IF(実施計画様式!K197="",0,IFERROR(VLOOKUP(実施計画様式!K197,―!$K$1:$L$2,2,FALSE),"error"))</f>
        <v>0</v>
      </c>
      <c r="L197">
        <f>IF(実施計画様式!L197="",0,IFERROR(VLOOKUP(実施計画様式!L197,―!$M$2:$N$2,2,FALSE),"error"))</f>
        <v>0</v>
      </c>
      <c r="M197">
        <f>IFERROR(VLOOKUP(実施計画様式!M197,―!$O$1:$P$12,2,FALSE),0)</f>
        <v>0</v>
      </c>
      <c r="N197">
        <f>IF(実施計画様式!N197="",0,IFERROR(VLOOKUP(実施計画様式!N197,―!$O$1:$P$12,2,FALSE),"error"))</f>
        <v>0</v>
      </c>
      <c r="O197">
        <f>IF(実施計画様式!O197="",0,IFERROR(VLOOKUP(実施計画様式!O197,―!$O$1:$P$12,2,FALSE),"error"))</f>
        <v>0</v>
      </c>
      <c r="P197">
        <f>IF(実施計画様式!P197="",0,IFERROR(VLOOKUP(実施計画様式!P197,―!$O$1:$P$12,2,FALSE),"error"))</f>
        <v>0</v>
      </c>
      <c r="Q197">
        <f>IF(実施計画様式!Q197="",0,1)</f>
        <v>0</v>
      </c>
      <c r="R197" t="s">
        <v>7629</v>
      </c>
      <c r="S197" t="s">
        <v>7629</v>
      </c>
      <c r="T197">
        <f>IF(実施計画様式!T197="",0,1)</f>
        <v>0</v>
      </c>
      <c r="U197">
        <f>IF(実施計画様式!U197="",0,1)</f>
        <v>0</v>
      </c>
      <c r="V197">
        <f>IF(実施計画様式!V197="",0,1)</f>
        <v>0</v>
      </c>
      <c r="W197">
        <f>IF(実施計画様式!W197="",0,1)</f>
        <v>0</v>
      </c>
      <c r="X197">
        <f>IF(実施計画様式!X197="",0,1)</f>
        <v>0</v>
      </c>
      <c r="Y197">
        <f>IF(実施計画様式!Y197="",0,1)</f>
        <v>0</v>
      </c>
      <c r="Z197">
        <f>IF(実施計画様式!Z197="",0,1)</f>
        <v>0</v>
      </c>
      <c r="AA197">
        <f>IF(実施計画様式!AA197="",0,1)</f>
        <v>0</v>
      </c>
      <c r="AB197">
        <f>IF(実施計画様式!AB197="",0,IFERROR(VLOOKUP(実施計画様式!AB197,―!$Q$2:$R$3,2,FALSE),"error"))</f>
        <v>0</v>
      </c>
      <c r="AC197">
        <f>IF(実施計画様式!AC197="",0,IFERROR(VLOOKUP(実施計画様式!AC197,―!$S$2:$T$3,2,FALSE),"error"))</f>
        <v>0</v>
      </c>
      <c r="AD197">
        <f>IF(実施計画様式!AD197="",0,IFERROR(VLOOKUP(実施計画様式!AD197,―!$U$2:$V$3,2,FALSE),"error"))</f>
        <v>0</v>
      </c>
      <c r="AE197">
        <f>IF(実施計画様式!AE197="",0,IFERROR(VLOOKUP(実施計画様式!AE197,―!$W$2:$X$3,2,FALSE),"error"))</f>
        <v>0</v>
      </c>
      <c r="AF197">
        <f>IF(実施計画様式!AF197="",0,IFERROR(VLOOKUP(実施計画様式!AF197,―!$AP$29:$AQ$29,2,FALSE),"error"))</f>
        <v>0</v>
      </c>
      <c r="AG197">
        <f>IF(実施計画様式!AG197="",0,IFERROR(VLOOKUP(実施計画様式!AG197,―!$Y$2:$Z$25,2,FALSE),"error"))</f>
        <v>0</v>
      </c>
      <c r="AH197">
        <f>IF(実施計画様式!AH197="",0,IFERROR(VLOOKUP(実施計画様式!AH197,―!$AA$2:$AB$4,2,FALSE),"error"))</f>
        <v>0</v>
      </c>
      <c r="AI197">
        <f>IF(実施計画様式!AI197="",0,IFERROR(VLOOKUP(実施計画様式!AI197,―!$AN$2:$AO$27,2,FALSE),"error"))</f>
        <v>0</v>
      </c>
      <c r="AJ197">
        <f>IF(実施計画様式!AJ197="",0,IFERROR(VLOOKUP(実施計画様式!AJ197,―!$AN$2:$AO$27,2,FALSE),"error"))</f>
        <v>0</v>
      </c>
      <c r="AK197">
        <f>IF(実施計画様式!AK197="",0,IFERROR(VLOOKUP(実施計画様式!AK197,―!$AN$2:$AO$27,2,FALSE),"error"))</f>
        <v>0</v>
      </c>
      <c r="AL197">
        <f>IF(実施計画様式!AL197="",0,1)</f>
        <v>0</v>
      </c>
      <c r="AM197">
        <f>IF(実施計画様式!AM197="",0,IFERROR(VLOOKUP(実施計画様式!AM197,―!$AP$10:$AQ$23,2,FALSE),"error"))</f>
        <v>0</v>
      </c>
      <c r="AN197">
        <f>IF(実施計画様式!AN197="",0,IFERROR(VLOOKUP(実施計画様式!AN197,―!$AP$39:$AQ$44,2,FALSE),"error"))</f>
        <v>0</v>
      </c>
      <c r="AO197">
        <f>IF(実施計画様式!AO197="",0,IFERROR(VLOOKUP(実施計画様式!AO197,参考資料1_対象分野リスト!$B$2:$C$46,2,FALSE),"error"))</f>
        <v>0</v>
      </c>
      <c r="AP197">
        <f>IF(実施計画様式!AP197="",0,IFERROR(VLOOKUP(実施計画様式!AP197,参考資料1_対象分野リスト!$B$2:$C$46,2,FALSE),"error"))</f>
        <v>0</v>
      </c>
      <c r="AQ197">
        <f>IF(実施計画様式!AQ197="",0,IFERROR(VLOOKUP(実施計画様式!AQ197,参考資料1_対象分野リスト!$B$2:$C$46,2,FALSE),"error"))</f>
        <v>0</v>
      </c>
      <c r="AR197">
        <f>IF(実施計画様式!AR197="",0,IFERROR(VLOOKUP(実施計画様式!AR197,参考資料1_対象分野リスト!$B$2:$C$46,2,FALSE),"error"))</f>
        <v>0</v>
      </c>
      <c r="AS197">
        <f>IF(実施計画様式!AS197="",0,IFERROR(VLOOKUP(実施計画様式!AS197,参考資料1_対象分野リスト!$E$5:$F$35,2,FALSE),"error"))</f>
        <v>0</v>
      </c>
      <c r="BB197">
        <f>IF(実施計画様式!BB197="",0,IFERROR(VLOOKUP(実施計画様式!BB197,―!$AK$2:$AL$7,2,FALSE),"error"))</f>
        <v>0</v>
      </c>
      <c r="BC197" t="str">
        <f t="shared" si="13"/>
        <v/>
      </c>
      <c r="BF197">
        <v>99</v>
      </c>
      <c r="BG197" t="str">
        <f t="shared" si="15"/>
        <v/>
      </c>
      <c r="BH197" t="str">
        <f>IF(AG197&gt;0,IF(VLOOKUP($B$62,―!$Y$2:$Z$25,2,FALSE)&lt;分岐管理シート!AG197,"予算化方法","予算化方法_未定なし"),"")</f>
        <v/>
      </c>
      <c r="BI197" t="str">
        <f t="shared" si="16"/>
        <v/>
      </c>
      <c r="BJ197" t="str">
        <f t="shared" si="17"/>
        <v/>
      </c>
      <c r="BK197" t="str">
        <f t="shared" si="18"/>
        <v/>
      </c>
      <c r="BL197" t="str">
        <f>IF(AE197&lt;2,"",―!$AP$28)</f>
        <v/>
      </c>
      <c r="BM197" t="str">
        <f t="shared" si="19"/>
        <v/>
      </c>
      <c r="BN197" t="str">
        <f t="shared" si="20"/>
        <v/>
      </c>
      <c r="BP197">
        <f t="shared" si="14"/>
        <v>0</v>
      </c>
    </row>
    <row r="198" spans="3:68">
      <c r="C198">
        <v>126</v>
      </c>
      <c r="D198" s="22">
        <f>IF(実施計画様式!D198="",0,IFERROR(VLOOKUP(実施計画様式!D198,―!A:B,2,FALSE),"error"))</f>
        <v>0</v>
      </c>
      <c r="E198">
        <f>IF(実施計画様式!E198="",0,IFERROR(VLOOKUP(実施計画様式!E198,―!$C$40:$D$47,2,FALSE),"error"))</f>
        <v>0</v>
      </c>
      <c r="F198">
        <f>IF(実施計画様式!F198="",0,IFERROR(VLOOKUP(実施計画様式!F198,―!$E$2:$F$2,2,FALSE),"error"))</f>
        <v>0</v>
      </c>
      <c r="G198">
        <f>IFERROR(VLOOKUP(実施計画様式!G198,―!$G$2:$H$2,2,FALSE),0)</f>
        <v>0</v>
      </c>
      <c r="H198">
        <f>IF(実施計画様式!H198="",0,1)</f>
        <v>0</v>
      </c>
      <c r="I198">
        <f>IF(実施計画様式!I198="",0,IFERROR(VLOOKUP(実施計画様式!I198,―!$I$2:$J$2,2,FALSE),"error"))</f>
        <v>0</v>
      </c>
      <c r="J198">
        <f>IF(実施計画様式!J198="",0,1)</f>
        <v>0</v>
      </c>
      <c r="K198">
        <f>IF(実施計画様式!K198="",0,IFERROR(VLOOKUP(実施計画様式!K198,―!$K$1:$L$2,2,FALSE),"error"))</f>
        <v>0</v>
      </c>
      <c r="L198">
        <f>IF(実施計画様式!L198="",0,IFERROR(VLOOKUP(実施計画様式!L198,―!$M$2:$N$2,2,FALSE),"error"))</f>
        <v>0</v>
      </c>
      <c r="M198">
        <f>IFERROR(VLOOKUP(実施計画様式!M198,―!$O$1:$P$12,2,FALSE),0)</f>
        <v>0</v>
      </c>
      <c r="N198">
        <f>IF(実施計画様式!N198="",0,IFERROR(VLOOKUP(実施計画様式!N198,―!$O$1:$P$12,2,FALSE),"error"))</f>
        <v>0</v>
      </c>
      <c r="O198">
        <f>IF(実施計画様式!O198="",0,IFERROR(VLOOKUP(実施計画様式!O198,―!$O$1:$P$12,2,FALSE),"error"))</f>
        <v>0</v>
      </c>
      <c r="P198">
        <f>IF(実施計画様式!P198="",0,IFERROR(VLOOKUP(実施計画様式!P198,―!$O$1:$P$12,2,FALSE),"error"))</f>
        <v>0</v>
      </c>
      <c r="Q198">
        <f>IF(実施計画様式!Q198="",0,1)</f>
        <v>0</v>
      </c>
      <c r="R198" t="s">
        <v>7629</v>
      </c>
      <c r="S198" t="s">
        <v>7629</v>
      </c>
      <c r="T198">
        <f>IF(実施計画様式!T198="",0,1)</f>
        <v>0</v>
      </c>
      <c r="U198">
        <f>IF(実施計画様式!U198="",0,1)</f>
        <v>0</v>
      </c>
      <c r="V198">
        <f>IF(実施計画様式!V198="",0,1)</f>
        <v>0</v>
      </c>
      <c r="W198">
        <f>IF(実施計画様式!W198="",0,1)</f>
        <v>0</v>
      </c>
      <c r="X198">
        <f>IF(実施計画様式!X198="",0,1)</f>
        <v>0</v>
      </c>
      <c r="Y198">
        <f>IF(実施計画様式!Y198="",0,1)</f>
        <v>0</v>
      </c>
      <c r="Z198">
        <f>IF(実施計画様式!Z198="",0,1)</f>
        <v>0</v>
      </c>
      <c r="AA198">
        <f>IF(実施計画様式!AA198="",0,1)</f>
        <v>0</v>
      </c>
      <c r="AB198">
        <f>IF(実施計画様式!AB198="",0,IFERROR(VLOOKUP(実施計画様式!AB198,―!$Q$2:$R$3,2,FALSE),"error"))</f>
        <v>0</v>
      </c>
      <c r="AC198">
        <f>IF(実施計画様式!AC198="",0,IFERROR(VLOOKUP(実施計画様式!AC198,―!$S$2:$T$3,2,FALSE),"error"))</f>
        <v>0</v>
      </c>
      <c r="AD198">
        <f>IF(実施計画様式!AD198="",0,IFERROR(VLOOKUP(実施計画様式!AD198,―!$U$2:$V$3,2,FALSE),"error"))</f>
        <v>0</v>
      </c>
      <c r="AE198">
        <f>IF(実施計画様式!AE198="",0,IFERROR(VLOOKUP(実施計画様式!AE198,―!$W$2:$X$3,2,FALSE),"error"))</f>
        <v>0</v>
      </c>
      <c r="AF198">
        <f>IF(実施計画様式!AF198="",0,IFERROR(VLOOKUP(実施計画様式!AF198,―!$AP$29:$AQ$29,2,FALSE),"error"))</f>
        <v>0</v>
      </c>
      <c r="AG198">
        <f>IF(実施計画様式!AG198="",0,IFERROR(VLOOKUP(実施計画様式!AG198,―!$Y$2:$Z$25,2,FALSE),"error"))</f>
        <v>0</v>
      </c>
      <c r="AH198">
        <f>IF(実施計画様式!AH198="",0,IFERROR(VLOOKUP(実施計画様式!AH198,―!$AA$2:$AB$4,2,FALSE),"error"))</f>
        <v>0</v>
      </c>
      <c r="AI198">
        <f>IF(実施計画様式!AI198="",0,IFERROR(VLOOKUP(実施計画様式!AI198,―!$AN$2:$AO$27,2,FALSE),"error"))</f>
        <v>0</v>
      </c>
      <c r="AJ198">
        <f>IF(実施計画様式!AJ198="",0,IFERROR(VLOOKUP(実施計画様式!AJ198,―!$AN$2:$AO$27,2,FALSE),"error"))</f>
        <v>0</v>
      </c>
      <c r="AK198">
        <f>IF(実施計画様式!AK198="",0,IFERROR(VLOOKUP(実施計画様式!AK198,―!$AN$2:$AO$27,2,FALSE),"error"))</f>
        <v>0</v>
      </c>
      <c r="AL198">
        <f>IF(実施計画様式!AL198="",0,1)</f>
        <v>0</v>
      </c>
      <c r="AM198">
        <f>IF(実施計画様式!AM198="",0,IFERROR(VLOOKUP(実施計画様式!AM198,―!$AP$10:$AQ$23,2,FALSE),"error"))</f>
        <v>0</v>
      </c>
      <c r="AN198">
        <f>IF(実施計画様式!AN198="",0,IFERROR(VLOOKUP(実施計画様式!AN198,―!$AP$39:$AQ$44,2,FALSE),"error"))</f>
        <v>0</v>
      </c>
      <c r="AO198">
        <f>IF(実施計画様式!AO198="",0,IFERROR(VLOOKUP(実施計画様式!AO198,参考資料1_対象分野リスト!$B$2:$C$46,2,FALSE),"error"))</f>
        <v>0</v>
      </c>
      <c r="AP198">
        <f>IF(実施計画様式!AP198="",0,IFERROR(VLOOKUP(実施計画様式!AP198,参考資料1_対象分野リスト!$B$2:$C$46,2,FALSE),"error"))</f>
        <v>0</v>
      </c>
      <c r="AQ198">
        <f>IF(実施計画様式!AQ198="",0,IFERROR(VLOOKUP(実施計画様式!AQ198,参考資料1_対象分野リスト!$B$2:$C$46,2,FALSE),"error"))</f>
        <v>0</v>
      </c>
      <c r="AR198">
        <f>IF(実施計画様式!AR198="",0,IFERROR(VLOOKUP(実施計画様式!AR198,参考資料1_対象分野リスト!$B$2:$C$46,2,FALSE),"error"))</f>
        <v>0</v>
      </c>
      <c r="AS198">
        <f>IF(実施計画様式!AS198="",0,IFERROR(VLOOKUP(実施計画様式!AS198,参考資料1_対象分野リスト!$E$5:$F$35,2,FALSE),"error"))</f>
        <v>0</v>
      </c>
      <c r="BB198">
        <f>IF(実施計画様式!BB198="",0,IFERROR(VLOOKUP(実施計画様式!BB198,―!$AK$2:$AL$7,2,FALSE),"error"))</f>
        <v>0</v>
      </c>
      <c r="BC198" t="str">
        <f t="shared" si="13"/>
        <v/>
      </c>
      <c r="BF198">
        <v>99</v>
      </c>
      <c r="BG198" t="str">
        <f t="shared" si="15"/>
        <v/>
      </c>
      <c r="BH198" t="str">
        <f>IF(AG198&gt;0,IF(VLOOKUP($B$62,―!$Y$2:$Z$25,2,FALSE)&lt;分岐管理シート!AG198,"予算化方法","予算化方法_未定なし"),"")</f>
        <v/>
      </c>
      <c r="BI198" t="str">
        <f t="shared" si="16"/>
        <v/>
      </c>
      <c r="BJ198" t="str">
        <f t="shared" si="17"/>
        <v/>
      </c>
      <c r="BK198" t="str">
        <f t="shared" si="18"/>
        <v/>
      </c>
      <c r="BL198" t="str">
        <f>IF(AE198&lt;2,"",―!$AP$28)</f>
        <v/>
      </c>
      <c r="BM198" t="str">
        <f t="shared" si="19"/>
        <v/>
      </c>
      <c r="BN198" t="str">
        <f t="shared" si="20"/>
        <v/>
      </c>
      <c r="BP198">
        <f t="shared" si="14"/>
        <v>0</v>
      </c>
    </row>
    <row r="199" spans="3:68">
      <c r="C199">
        <v>127</v>
      </c>
      <c r="D199" s="22">
        <f>IF(実施計画様式!D199="",0,IFERROR(VLOOKUP(実施計画様式!D199,―!A:B,2,FALSE),"error"))</f>
        <v>0</v>
      </c>
      <c r="E199">
        <f>IF(実施計画様式!E199="",0,IFERROR(VLOOKUP(実施計画様式!E199,―!$C$40:$D$47,2,FALSE),"error"))</f>
        <v>0</v>
      </c>
      <c r="F199">
        <f>IF(実施計画様式!F199="",0,IFERROR(VLOOKUP(実施計画様式!F199,―!$E$2:$F$2,2,FALSE),"error"))</f>
        <v>0</v>
      </c>
      <c r="G199">
        <f>IFERROR(VLOOKUP(実施計画様式!G199,―!$G$2:$H$2,2,FALSE),0)</f>
        <v>0</v>
      </c>
      <c r="H199">
        <f>IF(実施計画様式!H199="",0,1)</f>
        <v>0</v>
      </c>
      <c r="I199">
        <f>IF(実施計画様式!I199="",0,IFERROR(VLOOKUP(実施計画様式!I199,―!$I$2:$J$2,2,FALSE),"error"))</f>
        <v>0</v>
      </c>
      <c r="J199">
        <f>IF(実施計画様式!J199="",0,1)</f>
        <v>0</v>
      </c>
      <c r="K199">
        <f>IF(実施計画様式!K199="",0,IFERROR(VLOOKUP(実施計画様式!K199,―!$K$1:$L$2,2,FALSE),"error"))</f>
        <v>0</v>
      </c>
      <c r="L199">
        <f>IF(実施計画様式!L199="",0,IFERROR(VLOOKUP(実施計画様式!L199,―!$M$2:$N$2,2,FALSE),"error"))</f>
        <v>0</v>
      </c>
      <c r="M199">
        <f>IFERROR(VLOOKUP(実施計画様式!M199,―!$O$1:$P$12,2,FALSE),0)</f>
        <v>0</v>
      </c>
      <c r="N199">
        <f>IF(実施計画様式!N199="",0,IFERROR(VLOOKUP(実施計画様式!N199,―!$O$1:$P$12,2,FALSE),"error"))</f>
        <v>0</v>
      </c>
      <c r="O199">
        <f>IF(実施計画様式!O199="",0,IFERROR(VLOOKUP(実施計画様式!O199,―!$O$1:$P$12,2,FALSE),"error"))</f>
        <v>0</v>
      </c>
      <c r="P199">
        <f>IF(実施計画様式!P199="",0,IFERROR(VLOOKUP(実施計画様式!P199,―!$O$1:$P$12,2,FALSE),"error"))</f>
        <v>0</v>
      </c>
      <c r="Q199">
        <f>IF(実施計画様式!Q199="",0,1)</f>
        <v>0</v>
      </c>
      <c r="R199" t="s">
        <v>7629</v>
      </c>
      <c r="S199" t="s">
        <v>7629</v>
      </c>
      <c r="T199">
        <f>IF(実施計画様式!T199="",0,1)</f>
        <v>0</v>
      </c>
      <c r="U199">
        <f>IF(実施計画様式!U199="",0,1)</f>
        <v>0</v>
      </c>
      <c r="V199">
        <f>IF(実施計画様式!V199="",0,1)</f>
        <v>0</v>
      </c>
      <c r="W199">
        <f>IF(実施計画様式!W199="",0,1)</f>
        <v>0</v>
      </c>
      <c r="X199">
        <f>IF(実施計画様式!X199="",0,1)</f>
        <v>0</v>
      </c>
      <c r="Y199">
        <f>IF(実施計画様式!Y199="",0,1)</f>
        <v>0</v>
      </c>
      <c r="Z199">
        <f>IF(実施計画様式!Z199="",0,1)</f>
        <v>0</v>
      </c>
      <c r="AA199">
        <f>IF(実施計画様式!AA199="",0,1)</f>
        <v>0</v>
      </c>
      <c r="AB199">
        <f>IF(実施計画様式!AB199="",0,IFERROR(VLOOKUP(実施計画様式!AB199,―!$Q$2:$R$3,2,FALSE),"error"))</f>
        <v>0</v>
      </c>
      <c r="AC199">
        <f>IF(実施計画様式!AC199="",0,IFERROR(VLOOKUP(実施計画様式!AC199,―!$S$2:$T$3,2,FALSE),"error"))</f>
        <v>0</v>
      </c>
      <c r="AD199">
        <f>IF(実施計画様式!AD199="",0,IFERROR(VLOOKUP(実施計画様式!AD199,―!$U$2:$V$3,2,FALSE),"error"))</f>
        <v>0</v>
      </c>
      <c r="AE199">
        <f>IF(実施計画様式!AE199="",0,IFERROR(VLOOKUP(実施計画様式!AE199,―!$W$2:$X$3,2,FALSE),"error"))</f>
        <v>0</v>
      </c>
      <c r="AF199">
        <f>IF(実施計画様式!AF199="",0,IFERROR(VLOOKUP(実施計画様式!AF199,―!$AP$29:$AQ$29,2,FALSE),"error"))</f>
        <v>0</v>
      </c>
      <c r="AG199">
        <f>IF(実施計画様式!AG199="",0,IFERROR(VLOOKUP(実施計画様式!AG199,―!$Y$2:$Z$25,2,FALSE),"error"))</f>
        <v>0</v>
      </c>
      <c r="AH199">
        <f>IF(実施計画様式!AH199="",0,IFERROR(VLOOKUP(実施計画様式!AH199,―!$AA$2:$AB$4,2,FALSE),"error"))</f>
        <v>0</v>
      </c>
      <c r="AI199">
        <f>IF(実施計画様式!AI199="",0,IFERROR(VLOOKUP(実施計画様式!AI199,―!$AN$2:$AO$27,2,FALSE),"error"))</f>
        <v>0</v>
      </c>
      <c r="AJ199">
        <f>IF(実施計画様式!AJ199="",0,IFERROR(VLOOKUP(実施計画様式!AJ199,―!$AN$2:$AO$27,2,FALSE),"error"))</f>
        <v>0</v>
      </c>
      <c r="AK199">
        <f>IF(実施計画様式!AK199="",0,IFERROR(VLOOKUP(実施計画様式!AK199,―!$AN$2:$AO$27,2,FALSE),"error"))</f>
        <v>0</v>
      </c>
      <c r="AL199">
        <f>IF(実施計画様式!AL199="",0,1)</f>
        <v>0</v>
      </c>
      <c r="AM199">
        <f>IF(実施計画様式!AM199="",0,IFERROR(VLOOKUP(実施計画様式!AM199,―!$AP$10:$AQ$23,2,FALSE),"error"))</f>
        <v>0</v>
      </c>
      <c r="AN199">
        <f>IF(実施計画様式!AN199="",0,IFERROR(VLOOKUP(実施計画様式!AN199,―!$AP$39:$AQ$44,2,FALSE),"error"))</f>
        <v>0</v>
      </c>
      <c r="AO199">
        <f>IF(実施計画様式!AO199="",0,IFERROR(VLOOKUP(実施計画様式!AO199,参考資料1_対象分野リスト!$B$2:$C$46,2,FALSE),"error"))</f>
        <v>0</v>
      </c>
      <c r="AP199">
        <f>IF(実施計画様式!AP199="",0,IFERROR(VLOOKUP(実施計画様式!AP199,参考資料1_対象分野リスト!$B$2:$C$46,2,FALSE),"error"))</f>
        <v>0</v>
      </c>
      <c r="AQ199">
        <f>IF(実施計画様式!AQ199="",0,IFERROR(VLOOKUP(実施計画様式!AQ199,参考資料1_対象分野リスト!$B$2:$C$46,2,FALSE),"error"))</f>
        <v>0</v>
      </c>
      <c r="AR199">
        <f>IF(実施計画様式!AR199="",0,IFERROR(VLOOKUP(実施計画様式!AR199,参考資料1_対象分野リスト!$B$2:$C$46,2,FALSE),"error"))</f>
        <v>0</v>
      </c>
      <c r="AS199">
        <f>IF(実施計画様式!AS199="",0,IFERROR(VLOOKUP(実施計画様式!AS199,参考資料1_対象分野リスト!$E$5:$F$35,2,FALSE),"error"))</f>
        <v>0</v>
      </c>
      <c r="BB199">
        <f>IF(実施計画様式!BB199="",0,IFERROR(VLOOKUP(実施計画様式!BB199,―!$AK$2:$AL$7,2,FALSE),"error"))</f>
        <v>0</v>
      </c>
      <c r="BC199" t="str">
        <f t="shared" si="13"/>
        <v/>
      </c>
      <c r="BF199">
        <v>99</v>
      </c>
      <c r="BG199" t="str">
        <f t="shared" si="15"/>
        <v/>
      </c>
      <c r="BH199" t="str">
        <f>IF(AG199&gt;0,IF(VLOOKUP($B$62,―!$Y$2:$Z$25,2,FALSE)&lt;分岐管理シート!AG199,"予算化方法","予算化方法_未定なし"),"")</f>
        <v/>
      </c>
      <c r="BI199" t="str">
        <f t="shared" si="16"/>
        <v/>
      </c>
      <c r="BJ199" t="str">
        <f t="shared" si="17"/>
        <v/>
      </c>
      <c r="BK199" t="str">
        <f t="shared" si="18"/>
        <v/>
      </c>
      <c r="BL199" t="str">
        <f>IF(AE199&lt;2,"",―!$AP$28)</f>
        <v/>
      </c>
      <c r="BM199" t="str">
        <f t="shared" si="19"/>
        <v/>
      </c>
      <c r="BN199" t="str">
        <f t="shared" si="20"/>
        <v/>
      </c>
      <c r="BP199">
        <f t="shared" si="14"/>
        <v>0</v>
      </c>
    </row>
    <row r="200" spans="3:68">
      <c r="C200">
        <v>128</v>
      </c>
      <c r="D200" s="22">
        <f>IF(実施計画様式!D200="",0,IFERROR(VLOOKUP(実施計画様式!D200,―!A:B,2,FALSE),"error"))</f>
        <v>0</v>
      </c>
      <c r="E200">
        <f>IF(実施計画様式!E200="",0,IFERROR(VLOOKUP(実施計画様式!E200,―!$C$40:$D$47,2,FALSE),"error"))</f>
        <v>0</v>
      </c>
      <c r="F200">
        <f>IF(実施計画様式!F200="",0,IFERROR(VLOOKUP(実施計画様式!F200,―!$E$2:$F$2,2,FALSE),"error"))</f>
        <v>0</v>
      </c>
      <c r="G200">
        <f>IFERROR(VLOOKUP(実施計画様式!G200,―!$G$2:$H$2,2,FALSE),0)</f>
        <v>0</v>
      </c>
      <c r="H200">
        <f>IF(実施計画様式!H200="",0,1)</f>
        <v>0</v>
      </c>
      <c r="I200">
        <f>IF(実施計画様式!I200="",0,IFERROR(VLOOKUP(実施計画様式!I200,―!$I$2:$J$2,2,FALSE),"error"))</f>
        <v>0</v>
      </c>
      <c r="J200">
        <f>IF(実施計画様式!J200="",0,1)</f>
        <v>0</v>
      </c>
      <c r="K200">
        <f>IF(実施計画様式!K200="",0,IFERROR(VLOOKUP(実施計画様式!K200,―!$K$1:$L$2,2,FALSE),"error"))</f>
        <v>0</v>
      </c>
      <c r="L200">
        <f>IF(実施計画様式!L200="",0,IFERROR(VLOOKUP(実施計画様式!L200,―!$M$2:$N$2,2,FALSE),"error"))</f>
        <v>0</v>
      </c>
      <c r="M200">
        <f>IFERROR(VLOOKUP(実施計画様式!M200,―!$O$1:$P$12,2,FALSE),0)</f>
        <v>0</v>
      </c>
      <c r="N200">
        <f>IF(実施計画様式!N200="",0,IFERROR(VLOOKUP(実施計画様式!N200,―!$O$1:$P$12,2,FALSE),"error"))</f>
        <v>0</v>
      </c>
      <c r="O200">
        <f>IF(実施計画様式!O200="",0,IFERROR(VLOOKUP(実施計画様式!O200,―!$O$1:$P$12,2,FALSE),"error"))</f>
        <v>0</v>
      </c>
      <c r="P200">
        <f>IF(実施計画様式!P200="",0,IFERROR(VLOOKUP(実施計画様式!P200,―!$O$1:$P$12,2,FALSE),"error"))</f>
        <v>0</v>
      </c>
      <c r="Q200">
        <f>IF(実施計画様式!Q200="",0,1)</f>
        <v>0</v>
      </c>
      <c r="R200" t="s">
        <v>7629</v>
      </c>
      <c r="S200" t="s">
        <v>7629</v>
      </c>
      <c r="T200">
        <f>IF(実施計画様式!T200="",0,1)</f>
        <v>0</v>
      </c>
      <c r="U200">
        <f>IF(実施計画様式!U200="",0,1)</f>
        <v>0</v>
      </c>
      <c r="V200">
        <f>IF(実施計画様式!V200="",0,1)</f>
        <v>0</v>
      </c>
      <c r="W200">
        <f>IF(実施計画様式!W200="",0,1)</f>
        <v>0</v>
      </c>
      <c r="X200">
        <f>IF(実施計画様式!X200="",0,1)</f>
        <v>0</v>
      </c>
      <c r="Y200">
        <f>IF(実施計画様式!Y200="",0,1)</f>
        <v>0</v>
      </c>
      <c r="Z200">
        <f>IF(実施計画様式!Z200="",0,1)</f>
        <v>0</v>
      </c>
      <c r="AA200">
        <f>IF(実施計画様式!AA200="",0,1)</f>
        <v>0</v>
      </c>
      <c r="AB200">
        <f>IF(実施計画様式!AB200="",0,IFERROR(VLOOKUP(実施計画様式!AB200,―!$Q$2:$R$3,2,FALSE),"error"))</f>
        <v>0</v>
      </c>
      <c r="AC200">
        <f>IF(実施計画様式!AC200="",0,IFERROR(VLOOKUP(実施計画様式!AC200,―!$S$2:$T$3,2,FALSE),"error"))</f>
        <v>0</v>
      </c>
      <c r="AD200">
        <f>IF(実施計画様式!AD200="",0,IFERROR(VLOOKUP(実施計画様式!AD200,―!$U$2:$V$3,2,FALSE),"error"))</f>
        <v>0</v>
      </c>
      <c r="AE200">
        <f>IF(実施計画様式!AE200="",0,IFERROR(VLOOKUP(実施計画様式!AE200,―!$W$2:$X$3,2,FALSE),"error"))</f>
        <v>0</v>
      </c>
      <c r="AF200">
        <f>IF(実施計画様式!AF200="",0,IFERROR(VLOOKUP(実施計画様式!AF200,―!$AP$29:$AQ$29,2,FALSE),"error"))</f>
        <v>0</v>
      </c>
      <c r="AG200">
        <f>IF(実施計画様式!AG200="",0,IFERROR(VLOOKUP(実施計画様式!AG200,―!$Y$2:$Z$25,2,FALSE),"error"))</f>
        <v>0</v>
      </c>
      <c r="AH200">
        <f>IF(実施計画様式!AH200="",0,IFERROR(VLOOKUP(実施計画様式!AH200,―!$AA$2:$AB$4,2,FALSE),"error"))</f>
        <v>0</v>
      </c>
      <c r="AI200">
        <f>IF(実施計画様式!AI200="",0,IFERROR(VLOOKUP(実施計画様式!AI200,―!$AN$2:$AO$27,2,FALSE),"error"))</f>
        <v>0</v>
      </c>
      <c r="AJ200">
        <f>IF(実施計画様式!AJ200="",0,IFERROR(VLOOKUP(実施計画様式!AJ200,―!$AN$2:$AO$27,2,FALSE),"error"))</f>
        <v>0</v>
      </c>
      <c r="AK200">
        <f>IF(実施計画様式!AK200="",0,IFERROR(VLOOKUP(実施計画様式!AK200,―!$AN$2:$AO$27,2,FALSE),"error"))</f>
        <v>0</v>
      </c>
      <c r="AL200">
        <f>IF(実施計画様式!AL200="",0,1)</f>
        <v>0</v>
      </c>
      <c r="AM200">
        <f>IF(実施計画様式!AM200="",0,IFERROR(VLOOKUP(実施計画様式!AM200,―!$AP$10:$AQ$23,2,FALSE),"error"))</f>
        <v>0</v>
      </c>
      <c r="AN200">
        <f>IF(実施計画様式!AN200="",0,IFERROR(VLOOKUP(実施計画様式!AN200,―!$AP$39:$AQ$44,2,FALSE),"error"))</f>
        <v>0</v>
      </c>
      <c r="AO200">
        <f>IF(実施計画様式!AO200="",0,IFERROR(VLOOKUP(実施計画様式!AO200,参考資料1_対象分野リスト!$B$2:$C$46,2,FALSE),"error"))</f>
        <v>0</v>
      </c>
      <c r="AP200">
        <f>IF(実施計画様式!AP200="",0,IFERROR(VLOOKUP(実施計画様式!AP200,参考資料1_対象分野リスト!$B$2:$C$46,2,FALSE),"error"))</f>
        <v>0</v>
      </c>
      <c r="AQ200">
        <f>IF(実施計画様式!AQ200="",0,IFERROR(VLOOKUP(実施計画様式!AQ200,参考資料1_対象分野リスト!$B$2:$C$46,2,FALSE),"error"))</f>
        <v>0</v>
      </c>
      <c r="AR200">
        <f>IF(実施計画様式!AR200="",0,IFERROR(VLOOKUP(実施計画様式!AR200,参考資料1_対象分野リスト!$B$2:$C$46,2,FALSE),"error"))</f>
        <v>0</v>
      </c>
      <c r="AS200">
        <f>IF(実施計画様式!AS200="",0,IFERROR(VLOOKUP(実施計画様式!AS200,参考資料1_対象分野リスト!$E$5:$F$35,2,FALSE),"error"))</f>
        <v>0</v>
      </c>
      <c r="BB200">
        <f>IF(実施計画様式!BB200="",0,IFERROR(VLOOKUP(実施計画様式!BB200,―!$AK$2:$AL$7,2,FALSE),"error"))</f>
        <v>0</v>
      </c>
      <c r="BC200" t="str">
        <f t="shared" si="13"/>
        <v/>
      </c>
      <c r="BF200">
        <v>99</v>
      </c>
      <c r="BG200" t="str">
        <f t="shared" si="15"/>
        <v/>
      </c>
      <c r="BH200" t="str">
        <f>IF(AG200&gt;0,IF(VLOOKUP($B$62,―!$Y$2:$Z$25,2,FALSE)&lt;分岐管理シート!AG200,"予算化方法","予算化方法_未定なし"),"")</f>
        <v/>
      </c>
      <c r="BI200" t="str">
        <f t="shared" si="16"/>
        <v/>
      </c>
      <c r="BJ200" t="str">
        <f t="shared" si="17"/>
        <v/>
      </c>
      <c r="BK200" t="str">
        <f t="shared" si="18"/>
        <v/>
      </c>
      <c r="BL200" t="str">
        <f>IF(AE200&lt;2,"",―!$AP$28)</f>
        <v/>
      </c>
      <c r="BM200" t="str">
        <f t="shared" si="19"/>
        <v/>
      </c>
      <c r="BN200" t="str">
        <f t="shared" si="20"/>
        <v/>
      </c>
      <c r="BP200">
        <f t="shared" si="14"/>
        <v>0</v>
      </c>
    </row>
    <row r="201" spans="3:68">
      <c r="C201">
        <v>129</v>
      </c>
      <c r="D201" s="22">
        <f>IF(実施計画様式!D201="",0,IFERROR(VLOOKUP(実施計画様式!D201,―!A:B,2,FALSE),"error"))</f>
        <v>0</v>
      </c>
      <c r="E201">
        <f>IF(実施計画様式!E201="",0,IFERROR(VLOOKUP(実施計画様式!E201,―!$C$40:$D$47,2,FALSE),"error"))</f>
        <v>0</v>
      </c>
      <c r="F201">
        <f>IF(実施計画様式!F201="",0,IFERROR(VLOOKUP(実施計画様式!F201,―!$E$2:$F$2,2,FALSE),"error"))</f>
        <v>0</v>
      </c>
      <c r="G201">
        <f>IFERROR(VLOOKUP(実施計画様式!G201,―!$G$2:$H$2,2,FALSE),0)</f>
        <v>0</v>
      </c>
      <c r="H201">
        <f>IF(実施計画様式!H201="",0,1)</f>
        <v>0</v>
      </c>
      <c r="I201">
        <f>IF(実施計画様式!I201="",0,IFERROR(VLOOKUP(実施計画様式!I201,―!$I$2:$J$2,2,FALSE),"error"))</f>
        <v>0</v>
      </c>
      <c r="J201">
        <f>IF(実施計画様式!J201="",0,1)</f>
        <v>0</v>
      </c>
      <c r="K201">
        <f>IF(実施計画様式!K201="",0,IFERROR(VLOOKUP(実施計画様式!K201,―!$K$1:$L$2,2,FALSE),"error"))</f>
        <v>0</v>
      </c>
      <c r="L201">
        <f>IF(実施計画様式!L201="",0,IFERROR(VLOOKUP(実施計画様式!L201,―!$M$2:$N$2,2,FALSE),"error"))</f>
        <v>0</v>
      </c>
      <c r="M201">
        <f>IFERROR(VLOOKUP(実施計画様式!M201,―!$O$1:$P$12,2,FALSE),0)</f>
        <v>0</v>
      </c>
      <c r="N201">
        <f>IF(実施計画様式!N201="",0,IFERROR(VLOOKUP(実施計画様式!N201,―!$O$1:$P$12,2,FALSE),"error"))</f>
        <v>0</v>
      </c>
      <c r="O201">
        <f>IF(実施計画様式!O201="",0,IFERROR(VLOOKUP(実施計画様式!O201,―!$O$1:$P$12,2,FALSE),"error"))</f>
        <v>0</v>
      </c>
      <c r="P201">
        <f>IF(実施計画様式!P201="",0,IFERROR(VLOOKUP(実施計画様式!P201,―!$O$1:$P$12,2,FALSE),"error"))</f>
        <v>0</v>
      </c>
      <c r="Q201">
        <f>IF(実施計画様式!Q201="",0,1)</f>
        <v>0</v>
      </c>
      <c r="R201" t="s">
        <v>7629</v>
      </c>
      <c r="S201" t="s">
        <v>7629</v>
      </c>
      <c r="T201">
        <f>IF(実施計画様式!T201="",0,1)</f>
        <v>0</v>
      </c>
      <c r="U201">
        <f>IF(実施計画様式!U201="",0,1)</f>
        <v>0</v>
      </c>
      <c r="V201">
        <f>IF(実施計画様式!V201="",0,1)</f>
        <v>0</v>
      </c>
      <c r="W201">
        <f>IF(実施計画様式!W201="",0,1)</f>
        <v>0</v>
      </c>
      <c r="X201">
        <f>IF(実施計画様式!X201="",0,1)</f>
        <v>0</v>
      </c>
      <c r="Y201">
        <f>IF(実施計画様式!Y201="",0,1)</f>
        <v>0</v>
      </c>
      <c r="Z201">
        <f>IF(実施計画様式!Z201="",0,1)</f>
        <v>0</v>
      </c>
      <c r="AA201">
        <f>IF(実施計画様式!AA201="",0,1)</f>
        <v>0</v>
      </c>
      <c r="AB201">
        <f>IF(実施計画様式!AB201="",0,IFERROR(VLOOKUP(実施計画様式!AB201,―!$Q$2:$R$3,2,FALSE),"error"))</f>
        <v>0</v>
      </c>
      <c r="AC201">
        <f>IF(実施計画様式!AC201="",0,IFERROR(VLOOKUP(実施計画様式!AC201,―!$S$2:$T$3,2,FALSE),"error"))</f>
        <v>0</v>
      </c>
      <c r="AD201">
        <f>IF(実施計画様式!AD201="",0,IFERROR(VLOOKUP(実施計画様式!AD201,―!$U$2:$V$3,2,FALSE),"error"))</f>
        <v>0</v>
      </c>
      <c r="AE201">
        <f>IF(実施計画様式!AE201="",0,IFERROR(VLOOKUP(実施計画様式!AE201,―!$W$2:$X$3,2,FALSE),"error"))</f>
        <v>0</v>
      </c>
      <c r="AF201">
        <f>IF(実施計画様式!AF201="",0,IFERROR(VLOOKUP(実施計画様式!AF201,―!$AP$29:$AQ$29,2,FALSE),"error"))</f>
        <v>0</v>
      </c>
      <c r="AG201">
        <f>IF(実施計画様式!AG201="",0,IFERROR(VLOOKUP(実施計画様式!AG201,―!$Y$2:$Z$25,2,FALSE),"error"))</f>
        <v>0</v>
      </c>
      <c r="AH201">
        <f>IF(実施計画様式!AH201="",0,IFERROR(VLOOKUP(実施計画様式!AH201,―!$AA$2:$AB$4,2,FALSE),"error"))</f>
        <v>0</v>
      </c>
      <c r="AI201">
        <f>IF(実施計画様式!AI201="",0,IFERROR(VLOOKUP(実施計画様式!AI201,―!$AN$2:$AO$27,2,FALSE),"error"))</f>
        <v>0</v>
      </c>
      <c r="AJ201">
        <f>IF(実施計画様式!AJ201="",0,IFERROR(VLOOKUP(実施計画様式!AJ201,―!$AN$2:$AO$27,2,FALSE),"error"))</f>
        <v>0</v>
      </c>
      <c r="AK201">
        <f>IF(実施計画様式!AK201="",0,IFERROR(VLOOKUP(実施計画様式!AK201,―!$AN$2:$AO$27,2,FALSE),"error"))</f>
        <v>0</v>
      </c>
      <c r="AL201">
        <f>IF(実施計画様式!AL201="",0,1)</f>
        <v>0</v>
      </c>
      <c r="AM201">
        <f>IF(実施計画様式!AM201="",0,IFERROR(VLOOKUP(実施計画様式!AM201,―!$AP$10:$AQ$23,2,FALSE),"error"))</f>
        <v>0</v>
      </c>
      <c r="AN201">
        <f>IF(実施計画様式!AN201="",0,IFERROR(VLOOKUP(実施計画様式!AN201,―!$AP$39:$AQ$44,2,FALSE),"error"))</f>
        <v>0</v>
      </c>
      <c r="AO201">
        <f>IF(実施計画様式!AO201="",0,IFERROR(VLOOKUP(実施計画様式!AO201,参考資料1_対象分野リスト!$B$2:$C$46,2,FALSE),"error"))</f>
        <v>0</v>
      </c>
      <c r="AP201">
        <f>IF(実施計画様式!AP201="",0,IFERROR(VLOOKUP(実施計画様式!AP201,参考資料1_対象分野リスト!$B$2:$C$46,2,FALSE),"error"))</f>
        <v>0</v>
      </c>
      <c r="AQ201">
        <f>IF(実施計画様式!AQ201="",0,IFERROR(VLOOKUP(実施計画様式!AQ201,参考資料1_対象分野リスト!$B$2:$C$46,2,FALSE),"error"))</f>
        <v>0</v>
      </c>
      <c r="AR201">
        <f>IF(実施計画様式!AR201="",0,IFERROR(VLOOKUP(実施計画様式!AR201,参考資料1_対象分野リスト!$B$2:$C$46,2,FALSE),"error"))</f>
        <v>0</v>
      </c>
      <c r="AS201">
        <f>IF(実施計画様式!AS201="",0,IFERROR(VLOOKUP(実施計画様式!AS201,参考資料1_対象分野リスト!$E$5:$F$35,2,FALSE),"error"))</f>
        <v>0</v>
      </c>
      <c r="BB201">
        <f>IF(実施計画様式!BB201="",0,IFERROR(VLOOKUP(実施計画様式!BB201,―!$AK$2:$AL$7,2,FALSE),"error"))</f>
        <v>0</v>
      </c>
      <c r="BC201" t="str">
        <f t="shared" si="13"/>
        <v/>
      </c>
      <c r="BF201">
        <v>99</v>
      </c>
      <c r="BG201" t="str">
        <f t="shared" si="15"/>
        <v/>
      </c>
      <c r="BH201" t="str">
        <f>IF(AG201&gt;0,IF(VLOOKUP($B$62,―!$Y$2:$Z$25,2,FALSE)&lt;分岐管理シート!AG201,"予算化方法","予算化方法_未定なし"),"")</f>
        <v/>
      </c>
      <c r="BI201" t="str">
        <f t="shared" si="16"/>
        <v/>
      </c>
      <c r="BJ201" t="str">
        <f t="shared" si="17"/>
        <v/>
      </c>
      <c r="BK201" t="str">
        <f t="shared" si="18"/>
        <v/>
      </c>
      <c r="BL201" t="str">
        <f>IF(AE201&lt;2,"",―!$AP$28)</f>
        <v/>
      </c>
      <c r="BM201" t="str">
        <f t="shared" si="19"/>
        <v/>
      </c>
      <c r="BN201" t="str">
        <f t="shared" si="20"/>
        <v/>
      </c>
      <c r="BP201">
        <f t="shared" si="14"/>
        <v>0</v>
      </c>
    </row>
    <row r="202" spans="3:68">
      <c r="C202">
        <v>130</v>
      </c>
      <c r="D202" s="22">
        <f>IF(実施計画様式!D202="",0,IFERROR(VLOOKUP(実施計画様式!D202,―!A:B,2,FALSE),"error"))</f>
        <v>0</v>
      </c>
      <c r="E202">
        <f>IF(実施計画様式!E202="",0,IFERROR(VLOOKUP(実施計画様式!E202,―!$C$40:$D$47,2,FALSE),"error"))</f>
        <v>0</v>
      </c>
      <c r="F202">
        <f>IF(実施計画様式!F202="",0,IFERROR(VLOOKUP(実施計画様式!F202,―!$E$2:$F$2,2,FALSE),"error"))</f>
        <v>0</v>
      </c>
      <c r="G202">
        <f>IFERROR(VLOOKUP(実施計画様式!G202,―!$G$2:$H$2,2,FALSE),0)</f>
        <v>0</v>
      </c>
      <c r="H202">
        <f>IF(実施計画様式!H202="",0,1)</f>
        <v>0</v>
      </c>
      <c r="I202">
        <f>IF(実施計画様式!I202="",0,IFERROR(VLOOKUP(実施計画様式!I202,―!$I$2:$J$2,2,FALSE),"error"))</f>
        <v>0</v>
      </c>
      <c r="J202">
        <f>IF(実施計画様式!J202="",0,1)</f>
        <v>0</v>
      </c>
      <c r="K202">
        <f>IF(実施計画様式!K202="",0,IFERROR(VLOOKUP(実施計画様式!K202,―!$K$1:$L$2,2,FALSE),"error"))</f>
        <v>0</v>
      </c>
      <c r="L202">
        <f>IF(実施計画様式!L202="",0,IFERROR(VLOOKUP(実施計画様式!L202,―!$M$2:$N$2,2,FALSE),"error"))</f>
        <v>0</v>
      </c>
      <c r="M202">
        <f>IFERROR(VLOOKUP(実施計画様式!M202,―!$O$1:$P$12,2,FALSE),0)</f>
        <v>0</v>
      </c>
      <c r="N202">
        <f>IF(実施計画様式!N202="",0,IFERROR(VLOOKUP(実施計画様式!N202,―!$O$1:$P$12,2,FALSE),"error"))</f>
        <v>0</v>
      </c>
      <c r="O202">
        <f>IF(実施計画様式!O202="",0,IFERROR(VLOOKUP(実施計画様式!O202,―!$O$1:$P$12,2,FALSE),"error"))</f>
        <v>0</v>
      </c>
      <c r="P202">
        <f>IF(実施計画様式!P202="",0,IFERROR(VLOOKUP(実施計画様式!P202,―!$O$1:$P$12,2,FALSE),"error"))</f>
        <v>0</v>
      </c>
      <c r="Q202">
        <f>IF(実施計画様式!Q202="",0,1)</f>
        <v>0</v>
      </c>
      <c r="R202" t="s">
        <v>7629</v>
      </c>
      <c r="S202" t="s">
        <v>7629</v>
      </c>
      <c r="T202">
        <f>IF(実施計画様式!T202="",0,1)</f>
        <v>0</v>
      </c>
      <c r="U202">
        <f>IF(実施計画様式!U202="",0,1)</f>
        <v>0</v>
      </c>
      <c r="V202">
        <f>IF(実施計画様式!V202="",0,1)</f>
        <v>0</v>
      </c>
      <c r="W202">
        <f>IF(実施計画様式!W202="",0,1)</f>
        <v>0</v>
      </c>
      <c r="X202">
        <f>IF(実施計画様式!X202="",0,1)</f>
        <v>0</v>
      </c>
      <c r="Y202">
        <f>IF(実施計画様式!Y202="",0,1)</f>
        <v>0</v>
      </c>
      <c r="Z202">
        <f>IF(実施計画様式!Z202="",0,1)</f>
        <v>0</v>
      </c>
      <c r="AA202">
        <f>IF(実施計画様式!AA202="",0,1)</f>
        <v>0</v>
      </c>
      <c r="AB202">
        <f>IF(実施計画様式!AB202="",0,IFERROR(VLOOKUP(実施計画様式!AB202,―!$Q$2:$R$3,2,FALSE),"error"))</f>
        <v>0</v>
      </c>
      <c r="AC202">
        <f>IF(実施計画様式!AC202="",0,IFERROR(VLOOKUP(実施計画様式!AC202,―!$S$2:$T$3,2,FALSE),"error"))</f>
        <v>0</v>
      </c>
      <c r="AD202">
        <f>IF(実施計画様式!AD202="",0,IFERROR(VLOOKUP(実施計画様式!AD202,―!$U$2:$V$3,2,FALSE),"error"))</f>
        <v>0</v>
      </c>
      <c r="AE202">
        <f>IF(実施計画様式!AE202="",0,IFERROR(VLOOKUP(実施計画様式!AE202,―!$W$2:$X$3,2,FALSE),"error"))</f>
        <v>0</v>
      </c>
      <c r="AF202">
        <f>IF(実施計画様式!AF202="",0,IFERROR(VLOOKUP(実施計画様式!AF202,―!$AP$29:$AQ$29,2,FALSE),"error"))</f>
        <v>0</v>
      </c>
      <c r="AG202">
        <f>IF(実施計画様式!AG202="",0,IFERROR(VLOOKUP(実施計画様式!AG202,―!$Y$2:$Z$25,2,FALSE),"error"))</f>
        <v>0</v>
      </c>
      <c r="AH202">
        <f>IF(実施計画様式!AH202="",0,IFERROR(VLOOKUP(実施計画様式!AH202,―!$AA$2:$AB$4,2,FALSE),"error"))</f>
        <v>0</v>
      </c>
      <c r="AI202">
        <f>IF(実施計画様式!AI202="",0,IFERROR(VLOOKUP(実施計画様式!AI202,―!$AN$2:$AO$27,2,FALSE),"error"))</f>
        <v>0</v>
      </c>
      <c r="AJ202">
        <f>IF(実施計画様式!AJ202="",0,IFERROR(VLOOKUP(実施計画様式!AJ202,―!$AN$2:$AO$27,2,FALSE),"error"))</f>
        <v>0</v>
      </c>
      <c r="AK202">
        <f>IF(実施計画様式!AK202="",0,IFERROR(VLOOKUP(実施計画様式!AK202,―!$AN$2:$AO$27,2,FALSE),"error"))</f>
        <v>0</v>
      </c>
      <c r="AL202">
        <f>IF(実施計画様式!AL202="",0,1)</f>
        <v>0</v>
      </c>
      <c r="AM202">
        <f>IF(実施計画様式!AM202="",0,IFERROR(VLOOKUP(実施計画様式!AM202,―!$AP$10:$AQ$23,2,FALSE),"error"))</f>
        <v>0</v>
      </c>
      <c r="AN202">
        <f>IF(実施計画様式!AN202="",0,IFERROR(VLOOKUP(実施計画様式!AN202,―!$AP$39:$AQ$44,2,FALSE),"error"))</f>
        <v>0</v>
      </c>
      <c r="AO202">
        <f>IF(実施計画様式!AO202="",0,IFERROR(VLOOKUP(実施計画様式!AO202,参考資料1_対象分野リスト!$B$2:$C$46,2,FALSE),"error"))</f>
        <v>0</v>
      </c>
      <c r="AP202">
        <f>IF(実施計画様式!AP202="",0,IFERROR(VLOOKUP(実施計画様式!AP202,参考資料1_対象分野リスト!$B$2:$C$46,2,FALSE),"error"))</f>
        <v>0</v>
      </c>
      <c r="AQ202">
        <f>IF(実施計画様式!AQ202="",0,IFERROR(VLOOKUP(実施計画様式!AQ202,参考資料1_対象分野リスト!$B$2:$C$46,2,FALSE),"error"))</f>
        <v>0</v>
      </c>
      <c r="AR202">
        <f>IF(実施計画様式!AR202="",0,IFERROR(VLOOKUP(実施計画様式!AR202,参考資料1_対象分野リスト!$B$2:$C$46,2,FALSE),"error"))</f>
        <v>0</v>
      </c>
      <c r="AS202">
        <f>IF(実施計画様式!AS202="",0,IFERROR(VLOOKUP(実施計画様式!AS202,参考資料1_対象分野リスト!$E$5:$F$35,2,FALSE),"error"))</f>
        <v>0</v>
      </c>
      <c r="BB202">
        <f>IF(実施計画様式!BB202="",0,IFERROR(VLOOKUP(実施計画様式!BB202,―!$AK$2:$AL$7,2,FALSE),"error"))</f>
        <v>0</v>
      </c>
      <c r="BC202" t="str">
        <f t="shared" ref="BC202:BC265" si="21">IF(D202=4,"",IF(D202=8,"",IF(D202=10,"支援開始時期_R7_通常","")))</f>
        <v/>
      </c>
      <c r="BF202">
        <v>99</v>
      </c>
      <c r="BG202" t="str">
        <f t="shared" si="15"/>
        <v/>
      </c>
      <c r="BH202" t="str">
        <f>IF(AG202&gt;0,IF(VLOOKUP($B$62,―!$Y$2:$Z$25,2,FALSE)&lt;分岐管理シート!AG202,"予算化方法","予算化方法_未定なし"),"")</f>
        <v/>
      </c>
      <c r="BI202" t="str">
        <f t="shared" si="16"/>
        <v/>
      </c>
      <c r="BJ202" t="str">
        <f t="shared" si="17"/>
        <v/>
      </c>
      <c r="BK202" t="str">
        <f t="shared" si="18"/>
        <v/>
      </c>
      <c r="BL202" t="str">
        <f>IF(AE202&lt;2,"",―!$AP$28)</f>
        <v/>
      </c>
      <c r="BM202" t="str">
        <f t="shared" si="19"/>
        <v/>
      </c>
      <c r="BN202" t="str">
        <f t="shared" si="20"/>
        <v/>
      </c>
      <c r="BP202">
        <f t="shared" ref="BP202:BP265" si="22">COUNTIF(D202:BD202,"error")</f>
        <v>0</v>
      </c>
    </row>
    <row r="203" spans="3:68">
      <c r="C203">
        <v>131</v>
      </c>
      <c r="D203" s="22">
        <f>IF(実施計画様式!D203="",0,IFERROR(VLOOKUP(実施計画様式!D203,―!A:B,2,FALSE),"error"))</f>
        <v>0</v>
      </c>
      <c r="E203">
        <f>IF(実施計画様式!E203="",0,IFERROR(VLOOKUP(実施計画様式!E203,―!$C$40:$D$47,2,FALSE),"error"))</f>
        <v>0</v>
      </c>
      <c r="F203">
        <f>IF(実施計画様式!F203="",0,IFERROR(VLOOKUP(実施計画様式!F203,―!$E$2:$F$2,2,FALSE),"error"))</f>
        <v>0</v>
      </c>
      <c r="G203">
        <f>IFERROR(VLOOKUP(実施計画様式!G203,―!$G$2:$H$2,2,FALSE),0)</f>
        <v>0</v>
      </c>
      <c r="H203">
        <f>IF(実施計画様式!H203="",0,1)</f>
        <v>0</v>
      </c>
      <c r="I203">
        <f>IF(実施計画様式!I203="",0,IFERROR(VLOOKUP(実施計画様式!I203,―!$I$2:$J$2,2,FALSE),"error"))</f>
        <v>0</v>
      </c>
      <c r="J203">
        <f>IF(実施計画様式!J203="",0,1)</f>
        <v>0</v>
      </c>
      <c r="K203">
        <f>IF(実施計画様式!K203="",0,IFERROR(VLOOKUP(実施計画様式!K203,―!$K$1:$L$2,2,FALSE),"error"))</f>
        <v>0</v>
      </c>
      <c r="L203">
        <f>IF(実施計画様式!L203="",0,IFERROR(VLOOKUP(実施計画様式!L203,―!$M$2:$N$2,2,FALSE),"error"))</f>
        <v>0</v>
      </c>
      <c r="M203">
        <f>IFERROR(VLOOKUP(実施計画様式!M203,―!$O$1:$P$12,2,FALSE),0)</f>
        <v>0</v>
      </c>
      <c r="N203">
        <f>IF(実施計画様式!N203="",0,IFERROR(VLOOKUP(実施計画様式!N203,―!$O$1:$P$12,2,FALSE),"error"))</f>
        <v>0</v>
      </c>
      <c r="O203">
        <f>IF(実施計画様式!O203="",0,IFERROR(VLOOKUP(実施計画様式!O203,―!$O$1:$P$12,2,FALSE),"error"))</f>
        <v>0</v>
      </c>
      <c r="P203">
        <f>IF(実施計画様式!P203="",0,IFERROR(VLOOKUP(実施計画様式!P203,―!$O$1:$P$12,2,FALSE),"error"))</f>
        <v>0</v>
      </c>
      <c r="Q203">
        <f>IF(実施計画様式!Q203="",0,1)</f>
        <v>0</v>
      </c>
      <c r="R203" t="s">
        <v>7629</v>
      </c>
      <c r="S203" t="s">
        <v>7629</v>
      </c>
      <c r="T203">
        <f>IF(実施計画様式!T203="",0,1)</f>
        <v>0</v>
      </c>
      <c r="U203">
        <f>IF(実施計画様式!U203="",0,1)</f>
        <v>0</v>
      </c>
      <c r="V203">
        <f>IF(実施計画様式!V203="",0,1)</f>
        <v>0</v>
      </c>
      <c r="W203">
        <f>IF(実施計画様式!W203="",0,1)</f>
        <v>0</v>
      </c>
      <c r="X203">
        <f>IF(実施計画様式!X203="",0,1)</f>
        <v>0</v>
      </c>
      <c r="Y203">
        <f>IF(実施計画様式!Y203="",0,1)</f>
        <v>0</v>
      </c>
      <c r="Z203">
        <f>IF(実施計画様式!Z203="",0,1)</f>
        <v>0</v>
      </c>
      <c r="AA203">
        <f>IF(実施計画様式!AA203="",0,1)</f>
        <v>0</v>
      </c>
      <c r="AB203">
        <f>IF(実施計画様式!AB203="",0,IFERROR(VLOOKUP(実施計画様式!AB203,―!$Q$2:$R$3,2,FALSE),"error"))</f>
        <v>0</v>
      </c>
      <c r="AC203">
        <f>IF(実施計画様式!AC203="",0,IFERROR(VLOOKUP(実施計画様式!AC203,―!$S$2:$T$3,2,FALSE),"error"))</f>
        <v>0</v>
      </c>
      <c r="AD203">
        <f>IF(実施計画様式!AD203="",0,IFERROR(VLOOKUP(実施計画様式!AD203,―!$U$2:$V$3,2,FALSE),"error"))</f>
        <v>0</v>
      </c>
      <c r="AE203">
        <f>IF(実施計画様式!AE203="",0,IFERROR(VLOOKUP(実施計画様式!AE203,―!$W$2:$X$3,2,FALSE),"error"))</f>
        <v>0</v>
      </c>
      <c r="AF203">
        <f>IF(実施計画様式!AF203="",0,IFERROR(VLOOKUP(実施計画様式!AF203,―!$AP$29:$AQ$29,2,FALSE),"error"))</f>
        <v>0</v>
      </c>
      <c r="AG203">
        <f>IF(実施計画様式!AG203="",0,IFERROR(VLOOKUP(実施計画様式!AG203,―!$Y$2:$Z$25,2,FALSE),"error"))</f>
        <v>0</v>
      </c>
      <c r="AH203">
        <f>IF(実施計画様式!AH203="",0,IFERROR(VLOOKUP(実施計画様式!AH203,―!$AA$2:$AB$4,2,FALSE),"error"))</f>
        <v>0</v>
      </c>
      <c r="AI203">
        <f>IF(実施計画様式!AI203="",0,IFERROR(VLOOKUP(実施計画様式!AI203,―!$AN$2:$AO$27,2,FALSE),"error"))</f>
        <v>0</v>
      </c>
      <c r="AJ203">
        <f>IF(実施計画様式!AJ203="",0,IFERROR(VLOOKUP(実施計画様式!AJ203,―!$AN$2:$AO$27,2,FALSE),"error"))</f>
        <v>0</v>
      </c>
      <c r="AK203">
        <f>IF(実施計画様式!AK203="",0,IFERROR(VLOOKUP(実施計画様式!AK203,―!$AN$2:$AO$27,2,FALSE),"error"))</f>
        <v>0</v>
      </c>
      <c r="AL203">
        <f>IF(実施計画様式!AL203="",0,1)</f>
        <v>0</v>
      </c>
      <c r="AM203">
        <f>IF(実施計画様式!AM203="",0,IFERROR(VLOOKUP(実施計画様式!AM203,―!$AP$10:$AQ$23,2,FALSE),"error"))</f>
        <v>0</v>
      </c>
      <c r="AN203">
        <f>IF(実施計画様式!AN203="",0,IFERROR(VLOOKUP(実施計画様式!AN203,―!$AP$39:$AQ$44,2,FALSE),"error"))</f>
        <v>0</v>
      </c>
      <c r="AO203">
        <f>IF(実施計画様式!AO203="",0,IFERROR(VLOOKUP(実施計画様式!AO203,参考資料1_対象分野リスト!$B$2:$C$46,2,FALSE),"error"))</f>
        <v>0</v>
      </c>
      <c r="AP203">
        <f>IF(実施計画様式!AP203="",0,IFERROR(VLOOKUP(実施計画様式!AP203,参考資料1_対象分野リスト!$B$2:$C$46,2,FALSE),"error"))</f>
        <v>0</v>
      </c>
      <c r="AQ203">
        <f>IF(実施計画様式!AQ203="",0,IFERROR(VLOOKUP(実施計画様式!AQ203,参考資料1_対象分野リスト!$B$2:$C$46,2,FALSE),"error"))</f>
        <v>0</v>
      </c>
      <c r="AR203">
        <f>IF(実施計画様式!AR203="",0,IFERROR(VLOOKUP(実施計画様式!AR203,参考資料1_対象分野リスト!$B$2:$C$46,2,FALSE),"error"))</f>
        <v>0</v>
      </c>
      <c r="AS203">
        <f>IF(実施計画様式!AS203="",0,IFERROR(VLOOKUP(実施計画様式!AS203,参考資料1_対象分野リスト!$E$5:$F$35,2,FALSE),"error"))</f>
        <v>0</v>
      </c>
      <c r="BB203">
        <f>IF(実施計画様式!BB203="",0,IFERROR(VLOOKUP(実施計画様式!BB203,―!$AK$2:$AL$7,2,FALSE),"error"))</f>
        <v>0</v>
      </c>
      <c r="BC203" t="str">
        <f t="shared" si="21"/>
        <v/>
      </c>
      <c r="BF203">
        <v>99</v>
      </c>
      <c r="BG203" t="str">
        <f t="shared" si="15"/>
        <v/>
      </c>
      <c r="BH203" t="str">
        <f>IF(AG203&gt;0,IF(VLOOKUP($B$62,―!$Y$2:$Z$25,2,FALSE)&lt;分岐管理シート!AG203,"予算化方法","予算化方法_未定なし"),"")</f>
        <v/>
      </c>
      <c r="BI203" t="str">
        <f t="shared" si="16"/>
        <v/>
      </c>
      <c r="BJ203" t="str">
        <f t="shared" si="17"/>
        <v/>
      </c>
      <c r="BK203" t="str">
        <f t="shared" si="18"/>
        <v/>
      </c>
      <c r="BL203" t="str">
        <f>IF(AE203&lt;2,"",―!$AP$28)</f>
        <v/>
      </c>
      <c r="BM203" t="str">
        <f t="shared" si="19"/>
        <v/>
      </c>
      <c r="BN203" t="str">
        <f t="shared" si="20"/>
        <v/>
      </c>
      <c r="BP203">
        <f t="shared" si="22"/>
        <v>0</v>
      </c>
    </row>
    <row r="204" spans="3:68">
      <c r="C204">
        <v>132</v>
      </c>
      <c r="D204" s="22">
        <f>IF(実施計画様式!D204="",0,IFERROR(VLOOKUP(実施計画様式!D204,―!A:B,2,FALSE),"error"))</f>
        <v>0</v>
      </c>
      <c r="E204">
        <f>IF(実施計画様式!E204="",0,IFERROR(VLOOKUP(実施計画様式!E204,―!$C$40:$D$47,2,FALSE),"error"))</f>
        <v>0</v>
      </c>
      <c r="F204">
        <f>IF(実施計画様式!F204="",0,IFERROR(VLOOKUP(実施計画様式!F204,―!$E$2:$F$2,2,FALSE),"error"))</f>
        <v>0</v>
      </c>
      <c r="G204">
        <f>IFERROR(VLOOKUP(実施計画様式!G204,―!$G$2:$H$2,2,FALSE),0)</f>
        <v>0</v>
      </c>
      <c r="H204">
        <f>IF(実施計画様式!H204="",0,1)</f>
        <v>0</v>
      </c>
      <c r="I204">
        <f>IF(実施計画様式!I204="",0,IFERROR(VLOOKUP(実施計画様式!I204,―!$I$2:$J$2,2,FALSE),"error"))</f>
        <v>0</v>
      </c>
      <c r="J204">
        <f>IF(実施計画様式!J204="",0,1)</f>
        <v>0</v>
      </c>
      <c r="K204">
        <f>IF(実施計画様式!K204="",0,IFERROR(VLOOKUP(実施計画様式!K204,―!$K$1:$L$2,2,FALSE),"error"))</f>
        <v>0</v>
      </c>
      <c r="L204">
        <f>IF(実施計画様式!L204="",0,IFERROR(VLOOKUP(実施計画様式!L204,―!$M$2:$N$2,2,FALSE),"error"))</f>
        <v>0</v>
      </c>
      <c r="M204">
        <f>IFERROR(VLOOKUP(実施計画様式!M204,―!$O$1:$P$12,2,FALSE),0)</f>
        <v>0</v>
      </c>
      <c r="N204">
        <f>IF(実施計画様式!N204="",0,IFERROR(VLOOKUP(実施計画様式!N204,―!$O$1:$P$12,2,FALSE),"error"))</f>
        <v>0</v>
      </c>
      <c r="O204">
        <f>IF(実施計画様式!O204="",0,IFERROR(VLOOKUP(実施計画様式!O204,―!$O$1:$P$12,2,FALSE),"error"))</f>
        <v>0</v>
      </c>
      <c r="P204">
        <f>IF(実施計画様式!P204="",0,IFERROR(VLOOKUP(実施計画様式!P204,―!$O$1:$P$12,2,FALSE),"error"))</f>
        <v>0</v>
      </c>
      <c r="Q204">
        <f>IF(実施計画様式!Q204="",0,1)</f>
        <v>0</v>
      </c>
      <c r="R204" t="s">
        <v>7629</v>
      </c>
      <c r="S204" t="s">
        <v>7629</v>
      </c>
      <c r="T204">
        <f>IF(実施計画様式!T204="",0,1)</f>
        <v>0</v>
      </c>
      <c r="U204">
        <f>IF(実施計画様式!U204="",0,1)</f>
        <v>0</v>
      </c>
      <c r="V204">
        <f>IF(実施計画様式!V204="",0,1)</f>
        <v>0</v>
      </c>
      <c r="W204">
        <f>IF(実施計画様式!W204="",0,1)</f>
        <v>0</v>
      </c>
      <c r="X204">
        <f>IF(実施計画様式!X204="",0,1)</f>
        <v>0</v>
      </c>
      <c r="Y204">
        <f>IF(実施計画様式!Y204="",0,1)</f>
        <v>0</v>
      </c>
      <c r="Z204">
        <f>IF(実施計画様式!Z204="",0,1)</f>
        <v>0</v>
      </c>
      <c r="AA204">
        <f>IF(実施計画様式!AA204="",0,1)</f>
        <v>0</v>
      </c>
      <c r="AB204">
        <f>IF(実施計画様式!AB204="",0,IFERROR(VLOOKUP(実施計画様式!AB204,―!$Q$2:$R$3,2,FALSE),"error"))</f>
        <v>0</v>
      </c>
      <c r="AC204">
        <f>IF(実施計画様式!AC204="",0,IFERROR(VLOOKUP(実施計画様式!AC204,―!$S$2:$T$3,2,FALSE),"error"))</f>
        <v>0</v>
      </c>
      <c r="AD204">
        <f>IF(実施計画様式!AD204="",0,IFERROR(VLOOKUP(実施計画様式!AD204,―!$U$2:$V$3,2,FALSE),"error"))</f>
        <v>0</v>
      </c>
      <c r="AE204">
        <f>IF(実施計画様式!AE204="",0,IFERROR(VLOOKUP(実施計画様式!AE204,―!$W$2:$X$3,2,FALSE),"error"))</f>
        <v>0</v>
      </c>
      <c r="AF204">
        <f>IF(実施計画様式!AF204="",0,IFERROR(VLOOKUP(実施計画様式!AF204,―!$AP$29:$AQ$29,2,FALSE),"error"))</f>
        <v>0</v>
      </c>
      <c r="AG204">
        <f>IF(実施計画様式!AG204="",0,IFERROR(VLOOKUP(実施計画様式!AG204,―!$Y$2:$Z$25,2,FALSE),"error"))</f>
        <v>0</v>
      </c>
      <c r="AH204">
        <f>IF(実施計画様式!AH204="",0,IFERROR(VLOOKUP(実施計画様式!AH204,―!$AA$2:$AB$4,2,FALSE),"error"))</f>
        <v>0</v>
      </c>
      <c r="AI204">
        <f>IF(実施計画様式!AI204="",0,IFERROR(VLOOKUP(実施計画様式!AI204,―!$AN$2:$AO$27,2,FALSE),"error"))</f>
        <v>0</v>
      </c>
      <c r="AJ204">
        <f>IF(実施計画様式!AJ204="",0,IFERROR(VLOOKUP(実施計画様式!AJ204,―!$AN$2:$AO$27,2,FALSE),"error"))</f>
        <v>0</v>
      </c>
      <c r="AK204">
        <f>IF(実施計画様式!AK204="",0,IFERROR(VLOOKUP(実施計画様式!AK204,―!$AN$2:$AO$27,2,FALSE),"error"))</f>
        <v>0</v>
      </c>
      <c r="AL204">
        <f>IF(実施計画様式!AL204="",0,1)</f>
        <v>0</v>
      </c>
      <c r="AM204">
        <f>IF(実施計画様式!AM204="",0,IFERROR(VLOOKUP(実施計画様式!AM204,―!$AP$10:$AQ$23,2,FALSE),"error"))</f>
        <v>0</v>
      </c>
      <c r="AN204">
        <f>IF(実施計画様式!AN204="",0,IFERROR(VLOOKUP(実施計画様式!AN204,―!$AP$39:$AQ$44,2,FALSE),"error"))</f>
        <v>0</v>
      </c>
      <c r="AO204">
        <f>IF(実施計画様式!AO204="",0,IFERROR(VLOOKUP(実施計画様式!AO204,参考資料1_対象分野リスト!$B$2:$C$46,2,FALSE),"error"))</f>
        <v>0</v>
      </c>
      <c r="AP204">
        <f>IF(実施計画様式!AP204="",0,IFERROR(VLOOKUP(実施計画様式!AP204,参考資料1_対象分野リスト!$B$2:$C$46,2,FALSE),"error"))</f>
        <v>0</v>
      </c>
      <c r="AQ204">
        <f>IF(実施計画様式!AQ204="",0,IFERROR(VLOOKUP(実施計画様式!AQ204,参考資料1_対象分野リスト!$B$2:$C$46,2,FALSE),"error"))</f>
        <v>0</v>
      </c>
      <c r="AR204">
        <f>IF(実施計画様式!AR204="",0,IFERROR(VLOOKUP(実施計画様式!AR204,参考資料1_対象分野リスト!$B$2:$C$46,2,FALSE),"error"))</f>
        <v>0</v>
      </c>
      <c r="AS204">
        <f>IF(実施計画様式!AS204="",0,IFERROR(VLOOKUP(実施計画様式!AS204,参考資料1_対象分野リスト!$E$5:$F$35,2,FALSE),"error"))</f>
        <v>0</v>
      </c>
      <c r="BB204">
        <f>IF(実施計画様式!BB204="",0,IFERROR(VLOOKUP(実施計画様式!BB204,―!$AK$2:$AL$7,2,FALSE),"error"))</f>
        <v>0</v>
      </c>
      <c r="BC204" t="str">
        <f t="shared" si="21"/>
        <v/>
      </c>
      <c r="BF204">
        <v>99</v>
      </c>
      <c r="BG204" t="str">
        <f t="shared" ref="BG204:BG267" si="23">IF(D204=1,"予算化時期_R7補正","")</f>
        <v/>
      </c>
      <c r="BH204" t="str">
        <f>IF(AG204&gt;0,IF(VLOOKUP($B$62,―!$Y$2:$Z$25,2,FALSE)&lt;分岐管理シート!AG204,"予算化方法","予算化方法_未定なし"),"")</f>
        <v/>
      </c>
      <c r="BI204" t="str">
        <f t="shared" ref="BI204:BI267" si="24">IF(D204=1,"予算区分_R8_通常","")</f>
        <v/>
      </c>
      <c r="BJ204" t="str">
        <f t="shared" ref="BJ204:BJ267" si="25">IF(D204=1,"経済対策との関係_R7補正","")</f>
        <v/>
      </c>
      <c r="BK204" t="str">
        <f t="shared" ref="BK204:BK267" si="26">IF(D204=1,"種類_推奨事業メニュー_R7補正","")</f>
        <v/>
      </c>
      <c r="BL204" t="str">
        <f>IF(AE204&lt;2,"",―!$AP$28)</f>
        <v/>
      </c>
      <c r="BM204" t="str">
        <f t="shared" ref="BM204:BM267" si="27">IF(D204=1,"対象分野_R7","")</f>
        <v/>
      </c>
      <c r="BN204" t="str">
        <f t="shared" ref="BN204:BN267" si="28">IF(AND(SUM(AN204:AQ204)&gt;=181,SUM(AN204:AQ204)&lt;=936),"農林水産・食品分野の細分化項目",IF(SUM(AN204:AQ204)&gt;936,"中小企業・小規模事業者の賃上げ環境整備の細分化項目",""))</f>
        <v/>
      </c>
      <c r="BP204">
        <f t="shared" si="22"/>
        <v>0</v>
      </c>
    </row>
    <row r="205" spans="3:68">
      <c r="C205">
        <v>133</v>
      </c>
      <c r="D205" s="22">
        <f>IF(実施計画様式!D205="",0,IFERROR(VLOOKUP(実施計画様式!D205,―!A:B,2,FALSE),"error"))</f>
        <v>0</v>
      </c>
      <c r="E205">
        <f>IF(実施計画様式!E205="",0,IFERROR(VLOOKUP(実施計画様式!E205,―!$C$40:$D$47,2,FALSE),"error"))</f>
        <v>0</v>
      </c>
      <c r="F205">
        <f>IF(実施計画様式!F205="",0,IFERROR(VLOOKUP(実施計画様式!F205,―!$E$2:$F$2,2,FALSE),"error"))</f>
        <v>0</v>
      </c>
      <c r="G205">
        <f>IFERROR(VLOOKUP(実施計画様式!G205,―!$G$2:$H$2,2,FALSE),0)</f>
        <v>0</v>
      </c>
      <c r="H205">
        <f>IF(実施計画様式!H205="",0,1)</f>
        <v>0</v>
      </c>
      <c r="I205">
        <f>IF(実施計画様式!I205="",0,IFERROR(VLOOKUP(実施計画様式!I205,―!$I$2:$J$2,2,FALSE),"error"))</f>
        <v>0</v>
      </c>
      <c r="J205">
        <f>IF(実施計画様式!J205="",0,1)</f>
        <v>0</v>
      </c>
      <c r="K205">
        <f>IF(実施計画様式!K205="",0,IFERROR(VLOOKUP(実施計画様式!K205,―!$K$1:$L$2,2,FALSE),"error"))</f>
        <v>0</v>
      </c>
      <c r="L205">
        <f>IF(実施計画様式!L205="",0,IFERROR(VLOOKUP(実施計画様式!L205,―!$M$2:$N$2,2,FALSE),"error"))</f>
        <v>0</v>
      </c>
      <c r="M205">
        <f>IFERROR(VLOOKUP(実施計画様式!M205,―!$O$1:$P$12,2,FALSE),0)</f>
        <v>0</v>
      </c>
      <c r="N205">
        <f>IF(実施計画様式!N205="",0,IFERROR(VLOOKUP(実施計画様式!N205,―!$O$1:$P$12,2,FALSE),"error"))</f>
        <v>0</v>
      </c>
      <c r="O205">
        <f>IF(実施計画様式!O205="",0,IFERROR(VLOOKUP(実施計画様式!O205,―!$O$1:$P$12,2,FALSE),"error"))</f>
        <v>0</v>
      </c>
      <c r="P205">
        <f>IF(実施計画様式!P205="",0,IFERROR(VLOOKUP(実施計画様式!P205,―!$O$1:$P$12,2,FALSE),"error"))</f>
        <v>0</v>
      </c>
      <c r="Q205">
        <f>IF(実施計画様式!Q205="",0,1)</f>
        <v>0</v>
      </c>
      <c r="R205" t="s">
        <v>7629</v>
      </c>
      <c r="S205" t="s">
        <v>7629</v>
      </c>
      <c r="T205">
        <f>IF(実施計画様式!T205="",0,1)</f>
        <v>0</v>
      </c>
      <c r="U205">
        <f>IF(実施計画様式!U205="",0,1)</f>
        <v>0</v>
      </c>
      <c r="V205">
        <f>IF(実施計画様式!V205="",0,1)</f>
        <v>0</v>
      </c>
      <c r="W205">
        <f>IF(実施計画様式!W205="",0,1)</f>
        <v>0</v>
      </c>
      <c r="X205">
        <f>IF(実施計画様式!X205="",0,1)</f>
        <v>0</v>
      </c>
      <c r="Y205">
        <f>IF(実施計画様式!Y205="",0,1)</f>
        <v>0</v>
      </c>
      <c r="Z205">
        <f>IF(実施計画様式!Z205="",0,1)</f>
        <v>0</v>
      </c>
      <c r="AA205">
        <f>IF(実施計画様式!AA205="",0,1)</f>
        <v>0</v>
      </c>
      <c r="AB205">
        <f>IF(実施計画様式!AB205="",0,IFERROR(VLOOKUP(実施計画様式!AB205,―!$Q$2:$R$3,2,FALSE),"error"))</f>
        <v>0</v>
      </c>
      <c r="AC205">
        <f>IF(実施計画様式!AC205="",0,IFERROR(VLOOKUP(実施計画様式!AC205,―!$S$2:$T$3,2,FALSE),"error"))</f>
        <v>0</v>
      </c>
      <c r="AD205">
        <f>IF(実施計画様式!AD205="",0,IFERROR(VLOOKUP(実施計画様式!AD205,―!$U$2:$V$3,2,FALSE),"error"))</f>
        <v>0</v>
      </c>
      <c r="AE205">
        <f>IF(実施計画様式!AE205="",0,IFERROR(VLOOKUP(実施計画様式!AE205,―!$W$2:$X$3,2,FALSE),"error"))</f>
        <v>0</v>
      </c>
      <c r="AF205">
        <f>IF(実施計画様式!AF205="",0,IFERROR(VLOOKUP(実施計画様式!AF205,―!$AP$29:$AQ$29,2,FALSE),"error"))</f>
        <v>0</v>
      </c>
      <c r="AG205">
        <f>IF(実施計画様式!AG205="",0,IFERROR(VLOOKUP(実施計画様式!AG205,―!$Y$2:$Z$25,2,FALSE),"error"))</f>
        <v>0</v>
      </c>
      <c r="AH205">
        <f>IF(実施計画様式!AH205="",0,IFERROR(VLOOKUP(実施計画様式!AH205,―!$AA$2:$AB$4,2,FALSE),"error"))</f>
        <v>0</v>
      </c>
      <c r="AI205">
        <f>IF(実施計画様式!AI205="",0,IFERROR(VLOOKUP(実施計画様式!AI205,―!$AN$2:$AO$27,2,FALSE),"error"))</f>
        <v>0</v>
      </c>
      <c r="AJ205">
        <f>IF(実施計画様式!AJ205="",0,IFERROR(VLOOKUP(実施計画様式!AJ205,―!$AN$2:$AO$27,2,FALSE),"error"))</f>
        <v>0</v>
      </c>
      <c r="AK205">
        <f>IF(実施計画様式!AK205="",0,IFERROR(VLOOKUP(実施計画様式!AK205,―!$AN$2:$AO$27,2,FALSE),"error"))</f>
        <v>0</v>
      </c>
      <c r="AL205">
        <f>IF(実施計画様式!AL205="",0,1)</f>
        <v>0</v>
      </c>
      <c r="AM205">
        <f>IF(実施計画様式!AM205="",0,IFERROR(VLOOKUP(実施計画様式!AM205,―!$AP$10:$AQ$23,2,FALSE),"error"))</f>
        <v>0</v>
      </c>
      <c r="AN205">
        <f>IF(実施計画様式!AN205="",0,IFERROR(VLOOKUP(実施計画様式!AN205,―!$AP$39:$AQ$44,2,FALSE),"error"))</f>
        <v>0</v>
      </c>
      <c r="AO205">
        <f>IF(実施計画様式!AO205="",0,IFERROR(VLOOKUP(実施計画様式!AO205,参考資料1_対象分野リスト!$B$2:$C$46,2,FALSE),"error"))</f>
        <v>0</v>
      </c>
      <c r="AP205">
        <f>IF(実施計画様式!AP205="",0,IFERROR(VLOOKUP(実施計画様式!AP205,参考資料1_対象分野リスト!$B$2:$C$46,2,FALSE),"error"))</f>
        <v>0</v>
      </c>
      <c r="AQ205">
        <f>IF(実施計画様式!AQ205="",0,IFERROR(VLOOKUP(実施計画様式!AQ205,参考資料1_対象分野リスト!$B$2:$C$46,2,FALSE),"error"))</f>
        <v>0</v>
      </c>
      <c r="AR205">
        <f>IF(実施計画様式!AR205="",0,IFERROR(VLOOKUP(実施計画様式!AR205,参考資料1_対象分野リスト!$B$2:$C$46,2,FALSE),"error"))</f>
        <v>0</v>
      </c>
      <c r="AS205">
        <f>IF(実施計画様式!AS205="",0,IFERROR(VLOOKUP(実施計画様式!AS205,参考資料1_対象分野リスト!$E$5:$F$35,2,FALSE),"error"))</f>
        <v>0</v>
      </c>
      <c r="BB205">
        <f>IF(実施計画様式!BB205="",0,IFERROR(VLOOKUP(実施計画様式!BB205,―!$AK$2:$AL$7,2,FALSE),"error"))</f>
        <v>0</v>
      </c>
      <c r="BC205" t="str">
        <f t="shared" si="21"/>
        <v/>
      </c>
      <c r="BF205">
        <v>99</v>
      </c>
      <c r="BG205" t="str">
        <f t="shared" si="23"/>
        <v/>
      </c>
      <c r="BH205" t="str">
        <f>IF(AG205&gt;0,IF(VLOOKUP($B$62,―!$Y$2:$Z$25,2,FALSE)&lt;分岐管理シート!AG205,"予算化方法","予算化方法_未定なし"),"")</f>
        <v/>
      </c>
      <c r="BI205" t="str">
        <f t="shared" si="24"/>
        <v/>
      </c>
      <c r="BJ205" t="str">
        <f t="shared" si="25"/>
        <v/>
      </c>
      <c r="BK205" t="str">
        <f t="shared" si="26"/>
        <v/>
      </c>
      <c r="BL205" t="str">
        <f>IF(AE205&lt;2,"",―!$AP$28)</f>
        <v/>
      </c>
      <c r="BM205" t="str">
        <f t="shared" si="27"/>
        <v/>
      </c>
      <c r="BN205" t="str">
        <f t="shared" si="28"/>
        <v/>
      </c>
      <c r="BP205">
        <f t="shared" si="22"/>
        <v>0</v>
      </c>
    </row>
    <row r="206" spans="3:68">
      <c r="C206">
        <v>134</v>
      </c>
      <c r="D206" s="22">
        <f>IF(実施計画様式!D206="",0,IFERROR(VLOOKUP(実施計画様式!D206,―!A:B,2,FALSE),"error"))</f>
        <v>0</v>
      </c>
      <c r="E206">
        <f>IF(実施計画様式!E206="",0,IFERROR(VLOOKUP(実施計画様式!E206,―!$C$40:$D$47,2,FALSE),"error"))</f>
        <v>0</v>
      </c>
      <c r="F206">
        <f>IF(実施計画様式!F206="",0,IFERROR(VLOOKUP(実施計画様式!F206,―!$E$2:$F$2,2,FALSE),"error"))</f>
        <v>0</v>
      </c>
      <c r="G206">
        <f>IFERROR(VLOOKUP(実施計画様式!G206,―!$G$2:$H$2,2,FALSE),0)</f>
        <v>0</v>
      </c>
      <c r="H206">
        <f>IF(実施計画様式!H206="",0,1)</f>
        <v>0</v>
      </c>
      <c r="I206">
        <f>IF(実施計画様式!I206="",0,IFERROR(VLOOKUP(実施計画様式!I206,―!$I$2:$J$2,2,FALSE),"error"))</f>
        <v>0</v>
      </c>
      <c r="J206">
        <f>IF(実施計画様式!J206="",0,1)</f>
        <v>0</v>
      </c>
      <c r="K206">
        <f>IF(実施計画様式!K206="",0,IFERROR(VLOOKUP(実施計画様式!K206,―!$K$1:$L$2,2,FALSE),"error"))</f>
        <v>0</v>
      </c>
      <c r="L206">
        <f>IF(実施計画様式!L206="",0,IFERROR(VLOOKUP(実施計画様式!L206,―!$M$2:$N$2,2,FALSE),"error"))</f>
        <v>0</v>
      </c>
      <c r="M206">
        <f>IFERROR(VLOOKUP(実施計画様式!M206,―!$O$1:$P$12,2,FALSE),0)</f>
        <v>0</v>
      </c>
      <c r="N206">
        <f>IF(実施計画様式!N206="",0,IFERROR(VLOOKUP(実施計画様式!N206,―!$O$1:$P$12,2,FALSE),"error"))</f>
        <v>0</v>
      </c>
      <c r="O206">
        <f>IF(実施計画様式!O206="",0,IFERROR(VLOOKUP(実施計画様式!O206,―!$O$1:$P$12,2,FALSE),"error"))</f>
        <v>0</v>
      </c>
      <c r="P206">
        <f>IF(実施計画様式!P206="",0,IFERROR(VLOOKUP(実施計画様式!P206,―!$O$1:$P$12,2,FALSE),"error"))</f>
        <v>0</v>
      </c>
      <c r="Q206">
        <f>IF(実施計画様式!Q206="",0,1)</f>
        <v>0</v>
      </c>
      <c r="R206" t="s">
        <v>7629</v>
      </c>
      <c r="S206" t="s">
        <v>7629</v>
      </c>
      <c r="T206">
        <f>IF(実施計画様式!T206="",0,1)</f>
        <v>0</v>
      </c>
      <c r="U206">
        <f>IF(実施計画様式!U206="",0,1)</f>
        <v>0</v>
      </c>
      <c r="V206">
        <f>IF(実施計画様式!V206="",0,1)</f>
        <v>0</v>
      </c>
      <c r="W206">
        <f>IF(実施計画様式!W206="",0,1)</f>
        <v>0</v>
      </c>
      <c r="X206">
        <f>IF(実施計画様式!X206="",0,1)</f>
        <v>0</v>
      </c>
      <c r="Y206">
        <f>IF(実施計画様式!Y206="",0,1)</f>
        <v>0</v>
      </c>
      <c r="Z206">
        <f>IF(実施計画様式!Z206="",0,1)</f>
        <v>0</v>
      </c>
      <c r="AA206">
        <f>IF(実施計画様式!AA206="",0,1)</f>
        <v>0</v>
      </c>
      <c r="AB206">
        <f>IF(実施計画様式!AB206="",0,IFERROR(VLOOKUP(実施計画様式!AB206,―!$Q$2:$R$3,2,FALSE),"error"))</f>
        <v>0</v>
      </c>
      <c r="AC206">
        <f>IF(実施計画様式!AC206="",0,IFERROR(VLOOKUP(実施計画様式!AC206,―!$S$2:$T$3,2,FALSE),"error"))</f>
        <v>0</v>
      </c>
      <c r="AD206">
        <f>IF(実施計画様式!AD206="",0,IFERROR(VLOOKUP(実施計画様式!AD206,―!$U$2:$V$3,2,FALSE),"error"))</f>
        <v>0</v>
      </c>
      <c r="AE206">
        <f>IF(実施計画様式!AE206="",0,IFERROR(VLOOKUP(実施計画様式!AE206,―!$W$2:$X$3,2,FALSE),"error"))</f>
        <v>0</v>
      </c>
      <c r="AF206">
        <f>IF(実施計画様式!AF206="",0,IFERROR(VLOOKUP(実施計画様式!AF206,―!$AP$29:$AQ$29,2,FALSE),"error"))</f>
        <v>0</v>
      </c>
      <c r="AG206">
        <f>IF(実施計画様式!AG206="",0,IFERROR(VLOOKUP(実施計画様式!AG206,―!$Y$2:$Z$25,2,FALSE),"error"))</f>
        <v>0</v>
      </c>
      <c r="AH206">
        <f>IF(実施計画様式!AH206="",0,IFERROR(VLOOKUP(実施計画様式!AH206,―!$AA$2:$AB$4,2,FALSE),"error"))</f>
        <v>0</v>
      </c>
      <c r="AI206">
        <f>IF(実施計画様式!AI206="",0,IFERROR(VLOOKUP(実施計画様式!AI206,―!$AN$2:$AO$27,2,FALSE),"error"))</f>
        <v>0</v>
      </c>
      <c r="AJ206">
        <f>IF(実施計画様式!AJ206="",0,IFERROR(VLOOKUP(実施計画様式!AJ206,―!$AN$2:$AO$27,2,FALSE),"error"))</f>
        <v>0</v>
      </c>
      <c r="AK206">
        <f>IF(実施計画様式!AK206="",0,IFERROR(VLOOKUP(実施計画様式!AK206,―!$AN$2:$AO$27,2,FALSE),"error"))</f>
        <v>0</v>
      </c>
      <c r="AL206">
        <f>IF(実施計画様式!AL206="",0,1)</f>
        <v>0</v>
      </c>
      <c r="AM206">
        <f>IF(実施計画様式!AM206="",0,IFERROR(VLOOKUP(実施計画様式!AM206,―!$AP$10:$AQ$23,2,FALSE),"error"))</f>
        <v>0</v>
      </c>
      <c r="AN206">
        <f>IF(実施計画様式!AN206="",0,IFERROR(VLOOKUP(実施計画様式!AN206,―!$AP$39:$AQ$44,2,FALSE),"error"))</f>
        <v>0</v>
      </c>
      <c r="AO206">
        <f>IF(実施計画様式!AO206="",0,IFERROR(VLOOKUP(実施計画様式!AO206,参考資料1_対象分野リスト!$B$2:$C$46,2,FALSE),"error"))</f>
        <v>0</v>
      </c>
      <c r="AP206">
        <f>IF(実施計画様式!AP206="",0,IFERROR(VLOOKUP(実施計画様式!AP206,参考資料1_対象分野リスト!$B$2:$C$46,2,FALSE),"error"))</f>
        <v>0</v>
      </c>
      <c r="AQ206">
        <f>IF(実施計画様式!AQ206="",0,IFERROR(VLOOKUP(実施計画様式!AQ206,参考資料1_対象分野リスト!$B$2:$C$46,2,FALSE),"error"))</f>
        <v>0</v>
      </c>
      <c r="AR206">
        <f>IF(実施計画様式!AR206="",0,IFERROR(VLOOKUP(実施計画様式!AR206,参考資料1_対象分野リスト!$B$2:$C$46,2,FALSE),"error"))</f>
        <v>0</v>
      </c>
      <c r="AS206">
        <f>IF(実施計画様式!AS206="",0,IFERROR(VLOOKUP(実施計画様式!AS206,参考資料1_対象分野リスト!$E$5:$F$35,2,FALSE),"error"))</f>
        <v>0</v>
      </c>
      <c r="BB206">
        <f>IF(実施計画様式!BB206="",0,IFERROR(VLOOKUP(実施計画様式!BB206,―!$AK$2:$AL$7,2,FALSE),"error"))</f>
        <v>0</v>
      </c>
      <c r="BC206" t="str">
        <f t="shared" si="21"/>
        <v/>
      </c>
      <c r="BF206">
        <v>99</v>
      </c>
      <c r="BG206" t="str">
        <f t="shared" si="23"/>
        <v/>
      </c>
      <c r="BH206" t="str">
        <f>IF(AG206&gt;0,IF(VLOOKUP($B$62,―!$Y$2:$Z$25,2,FALSE)&lt;分岐管理シート!AG206,"予算化方法","予算化方法_未定なし"),"")</f>
        <v/>
      </c>
      <c r="BI206" t="str">
        <f t="shared" si="24"/>
        <v/>
      </c>
      <c r="BJ206" t="str">
        <f t="shared" si="25"/>
        <v/>
      </c>
      <c r="BK206" t="str">
        <f t="shared" si="26"/>
        <v/>
      </c>
      <c r="BL206" t="str">
        <f>IF(AE206&lt;2,"",―!$AP$28)</f>
        <v/>
      </c>
      <c r="BM206" t="str">
        <f t="shared" si="27"/>
        <v/>
      </c>
      <c r="BN206" t="str">
        <f t="shared" si="28"/>
        <v/>
      </c>
      <c r="BP206">
        <f t="shared" si="22"/>
        <v>0</v>
      </c>
    </row>
    <row r="207" spans="3:68">
      <c r="C207">
        <v>135</v>
      </c>
      <c r="D207" s="22">
        <f>IF(実施計画様式!D207="",0,IFERROR(VLOOKUP(実施計画様式!D207,―!A:B,2,FALSE),"error"))</f>
        <v>0</v>
      </c>
      <c r="E207">
        <f>IF(実施計画様式!E207="",0,IFERROR(VLOOKUP(実施計画様式!E207,―!$C$40:$D$47,2,FALSE),"error"))</f>
        <v>0</v>
      </c>
      <c r="F207">
        <f>IF(実施計画様式!F207="",0,IFERROR(VLOOKUP(実施計画様式!F207,―!$E$2:$F$2,2,FALSE),"error"))</f>
        <v>0</v>
      </c>
      <c r="G207">
        <f>IFERROR(VLOOKUP(実施計画様式!G207,―!$G$2:$H$2,2,FALSE),0)</f>
        <v>0</v>
      </c>
      <c r="H207">
        <f>IF(実施計画様式!H207="",0,1)</f>
        <v>0</v>
      </c>
      <c r="I207">
        <f>IF(実施計画様式!I207="",0,IFERROR(VLOOKUP(実施計画様式!I207,―!$I$2:$J$2,2,FALSE),"error"))</f>
        <v>0</v>
      </c>
      <c r="J207">
        <f>IF(実施計画様式!J207="",0,1)</f>
        <v>0</v>
      </c>
      <c r="K207">
        <f>IF(実施計画様式!K207="",0,IFERROR(VLOOKUP(実施計画様式!K207,―!$K$1:$L$2,2,FALSE),"error"))</f>
        <v>0</v>
      </c>
      <c r="L207">
        <f>IF(実施計画様式!L207="",0,IFERROR(VLOOKUP(実施計画様式!L207,―!$M$2:$N$2,2,FALSE),"error"))</f>
        <v>0</v>
      </c>
      <c r="M207">
        <f>IFERROR(VLOOKUP(実施計画様式!M207,―!$O$1:$P$12,2,FALSE),0)</f>
        <v>0</v>
      </c>
      <c r="N207">
        <f>IF(実施計画様式!N207="",0,IFERROR(VLOOKUP(実施計画様式!N207,―!$O$1:$P$12,2,FALSE),"error"))</f>
        <v>0</v>
      </c>
      <c r="O207">
        <f>IF(実施計画様式!O207="",0,IFERROR(VLOOKUP(実施計画様式!O207,―!$O$1:$P$12,2,FALSE),"error"))</f>
        <v>0</v>
      </c>
      <c r="P207">
        <f>IF(実施計画様式!P207="",0,IFERROR(VLOOKUP(実施計画様式!P207,―!$O$1:$P$12,2,FALSE),"error"))</f>
        <v>0</v>
      </c>
      <c r="Q207">
        <f>IF(実施計画様式!Q207="",0,1)</f>
        <v>0</v>
      </c>
      <c r="R207" t="s">
        <v>7629</v>
      </c>
      <c r="S207" t="s">
        <v>7629</v>
      </c>
      <c r="T207">
        <f>IF(実施計画様式!T207="",0,1)</f>
        <v>0</v>
      </c>
      <c r="U207">
        <f>IF(実施計画様式!U207="",0,1)</f>
        <v>0</v>
      </c>
      <c r="V207">
        <f>IF(実施計画様式!V207="",0,1)</f>
        <v>0</v>
      </c>
      <c r="W207">
        <f>IF(実施計画様式!W207="",0,1)</f>
        <v>0</v>
      </c>
      <c r="X207">
        <f>IF(実施計画様式!X207="",0,1)</f>
        <v>0</v>
      </c>
      <c r="Y207">
        <f>IF(実施計画様式!Y207="",0,1)</f>
        <v>0</v>
      </c>
      <c r="Z207">
        <f>IF(実施計画様式!Z207="",0,1)</f>
        <v>0</v>
      </c>
      <c r="AA207">
        <f>IF(実施計画様式!AA207="",0,1)</f>
        <v>0</v>
      </c>
      <c r="AB207">
        <f>IF(実施計画様式!AB207="",0,IFERROR(VLOOKUP(実施計画様式!AB207,―!$Q$2:$R$3,2,FALSE),"error"))</f>
        <v>0</v>
      </c>
      <c r="AC207">
        <f>IF(実施計画様式!AC207="",0,IFERROR(VLOOKUP(実施計画様式!AC207,―!$S$2:$T$3,2,FALSE),"error"))</f>
        <v>0</v>
      </c>
      <c r="AD207">
        <f>IF(実施計画様式!AD207="",0,IFERROR(VLOOKUP(実施計画様式!AD207,―!$U$2:$V$3,2,FALSE),"error"))</f>
        <v>0</v>
      </c>
      <c r="AE207">
        <f>IF(実施計画様式!AE207="",0,IFERROR(VLOOKUP(実施計画様式!AE207,―!$W$2:$X$3,2,FALSE),"error"))</f>
        <v>0</v>
      </c>
      <c r="AF207">
        <f>IF(実施計画様式!AF207="",0,IFERROR(VLOOKUP(実施計画様式!AF207,―!$AP$29:$AQ$29,2,FALSE),"error"))</f>
        <v>0</v>
      </c>
      <c r="AG207">
        <f>IF(実施計画様式!AG207="",0,IFERROR(VLOOKUP(実施計画様式!AG207,―!$Y$2:$Z$25,2,FALSE),"error"))</f>
        <v>0</v>
      </c>
      <c r="AH207">
        <f>IF(実施計画様式!AH207="",0,IFERROR(VLOOKUP(実施計画様式!AH207,―!$AA$2:$AB$4,2,FALSE),"error"))</f>
        <v>0</v>
      </c>
      <c r="AI207">
        <f>IF(実施計画様式!AI207="",0,IFERROR(VLOOKUP(実施計画様式!AI207,―!$AN$2:$AO$27,2,FALSE),"error"))</f>
        <v>0</v>
      </c>
      <c r="AJ207">
        <f>IF(実施計画様式!AJ207="",0,IFERROR(VLOOKUP(実施計画様式!AJ207,―!$AN$2:$AO$27,2,FALSE),"error"))</f>
        <v>0</v>
      </c>
      <c r="AK207">
        <f>IF(実施計画様式!AK207="",0,IFERROR(VLOOKUP(実施計画様式!AK207,―!$AN$2:$AO$27,2,FALSE),"error"))</f>
        <v>0</v>
      </c>
      <c r="AL207">
        <f>IF(実施計画様式!AL207="",0,1)</f>
        <v>0</v>
      </c>
      <c r="AM207">
        <f>IF(実施計画様式!AM207="",0,IFERROR(VLOOKUP(実施計画様式!AM207,―!$AP$10:$AQ$23,2,FALSE),"error"))</f>
        <v>0</v>
      </c>
      <c r="AN207">
        <f>IF(実施計画様式!AN207="",0,IFERROR(VLOOKUP(実施計画様式!AN207,―!$AP$39:$AQ$44,2,FALSE),"error"))</f>
        <v>0</v>
      </c>
      <c r="AO207">
        <f>IF(実施計画様式!AO207="",0,IFERROR(VLOOKUP(実施計画様式!AO207,参考資料1_対象分野リスト!$B$2:$C$46,2,FALSE),"error"))</f>
        <v>0</v>
      </c>
      <c r="AP207">
        <f>IF(実施計画様式!AP207="",0,IFERROR(VLOOKUP(実施計画様式!AP207,参考資料1_対象分野リスト!$B$2:$C$46,2,FALSE),"error"))</f>
        <v>0</v>
      </c>
      <c r="AQ207">
        <f>IF(実施計画様式!AQ207="",0,IFERROR(VLOOKUP(実施計画様式!AQ207,参考資料1_対象分野リスト!$B$2:$C$46,2,FALSE),"error"))</f>
        <v>0</v>
      </c>
      <c r="AR207">
        <f>IF(実施計画様式!AR207="",0,IFERROR(VLOOKUP(実施計画様式!AR207,参考資料1_対象分野リスト!$B$2:$C$46,2,FALSE),"error"))</f>
        <v>0</v>
      </c>
      <c r="AS207">
        <f>IF(実施計画様式!AS207="",0,IFERROR(VLOOKUP(実施計画様式!AS207,参考資料1_対象分野リスト!$E$5:$F$35,2,FALSE),"error"))</f>
        <v>0</v>
      </c>
      <c r="BB207">
        <f>IF(実施計画様式!BB207="",0,IFERROR(VLOOKUP(実施計画様式!BB207,―!$AK$2:$AL$7,2,FALSE),"error"))</f>
        <v>0</v>
      </c>
      <c r="BC207" t="str">
        <f t="shared" si="21"/>
        <v/>
      </c>
      <c r="BF207">
        <v>99</v>
      </c>
      <c r="BG207" t="str">
        <f t="shared" si="23"/>
        <v/>
      </c>
      <c r="BH207" t="str">
        <f>IF(AG207&gt;0,IF(VLOOKUP($B$62,―!$Y$2:$Z$25,2,FALSE)&lt;分岐管理シート!AG207,"予算化方法","予算化方法_未定なし"),"")</f>
        <v/>
      </c>
      <c r="BI207" t="str">
        <f t="shared" si="24"/>
        <v/>
      </c>
      <c r="BJ207" t="str">
        <f t="shared" si="25"/>
        <v/>
      </c>
      <c r="BK207" t="str">
        <f t="shared" si="26"/>
        <v/>
      </c>
      <c r="BL207" t="str">
        <f>IF(AE207&lt;2,"",―!$AP$28)</f>
        <v/>
      </c>
      <c r="BM207" t="str">
        <f t="shared" si="27"/>
        <v/>
      </c>
      <c r="BN207" t="str">
        <f t="shared" si="28"/>
        <v/>
      </c>
      <c r="BP207">
        <f t="shared" si="22"/>
        <v>0</v>
      </c>
    </row>
    <row r="208" spans="3:68">
      <c r="C208">
        <v>136</v>
      </c>
      <c r="D208" s="22">
        <f>IF(実施計画様式!D208="",0,IFERROR(VLOOKUP(実施計画様式!D208,―!A:B,2,FALSE),"error"))</f>
        <v>0</v>
      </c>
      <c r="E208">
        <f>IF(実施計画様式!E208="",0,IFERROR(VLOOKUP(実施計画様式!E208,―!$C$40:$D$47,2,FALSE),"error"))</f>
        <v>0</v>
      </c>
      <c r="F208">
        <f>IF(実施計画様式!F208="",0,IFERROR(VLOOKUP(実施計画様式!F208,―!$E$2:$F$2,2,FALSE),"error"))</f>
        <v>0</v>
      </c>
      <c r="G208">
        <f>IFERROR(VLOOKUP(実施計画様式!G208,―!$G$2:$H$2,2,FALSE),0)</f>
        <v>0</v>
      </c>
      <c r="H208">
        <f>IF(実施計画様式!H208="",0,1)</f>
        <v>0</v>
      </c>
      <c r="I208">
        <f>IF(実施計画様式!I208="",0,IFERROR(VLOOKUP(実施計画様式!I208,―!$I$2:$J$2,2,FALSE),"error"))</f>
        <v>0</v>
      </c>
      <c r="J208">
        <f>IF(実施計画様式!J208="",0,1)</f>
        <v>0</v>
      </c>
      <c r="K208">
        <f>IF(実施計画様式!K208="",0,IFERROR(VLOOKUP(実施計画様式!K208,―!$K$1:$L$2,2,FALSE),"error"))</f>
        <v>0</v>
      </c>
      <c r="L208">
        <f>IF(実施計画様式!L208="",0,IFERROR(VLOOKUP(実施計画様式!L208,―!$M$2:$N$2,2,FALSE),"error"))</f>
        <v>0</v>
      </c>
      <c r="M208">
        <f>IFERROR(VLOOKUP(実施計画様式!M208,―!$O$1:$P$12,2,FALSE),0)</f>
        <v>0</v>
      </c>
      <c r="N208">
        <f>IF(実施計画様式!N208="",0,IFERROR(VLOOKUP(実施計画様式!N208,―!$O$1:$P$12,2,FALSE),"error"))</f>
        <v>0</v>
      </c>
      <c r="O208">
        <f>IF(実施計画様式!O208="",0,IFERROR(VLOOKUP(実施計画様式!O208,―!$O$1:$P$12,2,FALSE),"error"))</f>
        <v>0</v>
      </c>
      <c r="P208">
        <f>IF(実施計画様式!P208="",0,IFERROR(VLOOKUP(実施計画様式!P208,―!$O$1:$P$12,2,FALSE),"error"))</f>
        <v>0</v>
      </c>
      <c r="Q208">
        <f>IF(実施計画様式!Q208="",0,1)</f>
        <v>0</v>
      </c>
      <c r="R208" t="s">
        <v>7629</v>
      </c>
      <c r="S208" t="s">
        <v>7629</v>
      </c>
      <c r="T208">
        <f>IF(実施計画様式!T208="",0,1)</f>
        <v>0</v>
      </c>
      <c r="U208">
        <f>IF(実施計画様式!U208="",0,1)</f>
        <v>0</v>
      </c>
      <c r="V208">
        <f>IF(実施計画様式!V208="",0,1)</f>
        <v>0</v>
      </c>
      <c r="W208">
        <f>IF(実施計画様式!W208="",0,1)</f>
        <v>0</v>
      </c>
      <c r="X208">
        <f>IF(実施計画様式!X208="",0,1)</f>
        <v>0</v>
      </c>
      <c r="Y208">
        <f>IF(実施計画様式!Y208="",0,1)</f>
        <v>0</v>
      </c>
      <c r="Z208">
        <f>IF(実施計画様式!Z208="",0,1)</f>
        <v>0</v>
      </c>
      <c r="AA208">
        <f>IF(実施計画様式!AA208="",0,1)</f>
        <v>0</v>
      </c>
      <c r="AB208">
        <f>IF(実施計画様式!AB208="",0,IFERROR(VLOOKUP(実施計画様式!AB208,―!$Q$2:$R$3,2,FALSE),"error"))</f>
        <v>0</v>
      </c>
      <c r="AC208">
        <f>IF(実施計画様式!AC208="",0,IFERROR(VLOOKUP(実施計画様式!AC208,―!$S$2:$T$3,2,FALSE),"error"))</f>
        <v>0</v>
      </c>
      <c r="AD208">
        <f>IF(実施計画様式!AD208="",0,IFERROR(VLOOKUP(実施計画様式!AD208,―!$U$2:$V$3,2,FALSE),"error"))</f>
        <v>0</v>
      </c>
      <c r="AE208">
        <f>IF(実施計画様式!AE208="",0,IFERROR(VLOOKUP(実施計画様式!AE208,―!$W$2:$X$3,2,FALSE),"error"))</f>
        <v>0</v>
      </c>
      <c r="AF208">
        <f>IF(実施計画様式!AF208="",0,IFERROR(VLOOKUP(実施計画様式!AF208,―!$AP$29:$AQ$29,2,FALSE),"error"))</f>
        <v>0</v>
      </c>
      <c r="AG208">
        <f>IF(実施計画様式!AG208="",0,IFERROR(VLOOKUP(実施計画様式!AG208,―!$Y$2:$Z$25,2,FALSE),"error"))</f>
        <v>0</v>
      </c>
      <c r="AH208">
        <f>IF(実施計画様式!AH208="",0,IFERROR(VLOOKUP(実施計画様式!AH208,―!$AA$2:$AB$4,2,FALSE),"error"))</f>
        <v>0</v>
      </c>
      <c r="AI208">
        <f>IF(実施計画様式!AI208="",0,IFERROR(VLOOKUP(実施計画様式!AI208,―!$AN$2:$AO$27,2,FALSE),"error"))</f>
        <v>0</v>
      </c>
      <c r="AJ208">
        <f>IF(実施計画様式!AJ208="",0,IFERROR(VLOOKUP(実施計画様式!AJ208,―!$AN$2:$AO$27,2,FALSE),"error"))</f>
        <v>0</v>
      </c>
      <c r="AK208">
        <f>IF(実施計画様式!AK208="",0,IFERROR(VLOOKUP(実施計画様式!AK208,―!$AN$2:$AO$27,2,FALSE),"error"))</f>
        <v>0</v>
      </c>
      <c r="AL208">
        <f>IF(実施計画様式!AL208="",0,1)</f>
        <v>0</v>
      </c>
      <c r="AM208">
        <f>IF(実施計画様式!AM208="",0,IFERROR(VLOOKUP(実施計画様式!AM208,―!$AP$10:$AQ$23,2,FALSE),"error"))</f>
        <v>0</v>
      </c>
      <c r="AN208">
        <f>IF(実施計画様式!AN208="",0,IFERROR(VLOOKUP(実施計画様式!AN208,―!$AP$39:$AQ$44,2,FALSE),"error"))</f>
        <v>0</v>
      </c>
      <c r="AO208">
        <f>IF(実施計画様式!AO208="",0,IFERROR(VLOOKUP(実施計画様式!AO208,参考資料1_対象分野リスト!$B$2:$C$46,2,FALSE),"error"))</f>
        <v>0</v>
      </c>
      <c r="AP208">
        <f>IF(実施計画様式!AP208="",0,IFERROR(VLOOKUP(実施計画様式!AP208,参考資料1_対象分野リスト!$B$2:$C$46,2,FALSE),"error"))</f>
        <v>0</v>
      </c>
      <c r="AQ208">
        <f>IF(実施計画様式!AQ208="",0,IFERROR(VLOOKUP(実施計画様式!AQ208,参考資料1_対象分野リスト!$B$2:$C$46,2,FALSE),"error"))</f>
        <v>0</v>
      </c>
      <c r="AR208">
        <f>IF(実施計画様式!AR208="",0,IFERROR(VLOOKUP(実施計画様式!AR208,参考資料1_対象分野リスト!$B$2:$C$46,2,FALSE),"error"))</f>
        <v>0</v>
      </c>
      <c r="AS208">
        <f>IF(実施計画様式!AS208="",0,IFERROR(VLOOKUP(実施計画様式!AS208,参考資料1_対象分野リスト!$E$5:$F$35,2,FALSE),"error"))</f>
        <v>0</v>
      </c>
      <c r="BB208">
        <f>IF(実施計画様式!BB208="",0,IFERROR(VLOOKUP(実施計画様式!BB208,―!$AK$2:$AL$7,2,FALSE),"error"))</f>
        <v>0</v>
      </c>
      <c r="BC208" t="str">
        <f t="shared" si="21"/>
        <v/>
      </c>
      <c r="BF208">
        <v>99</v>
      </c>
      <c r="BG208" t="str">
        <f t="shared" si="23"/>
        <v/>
      </c>
      <c r="BH208" t="str">
        <f>IF(AG208&gt;0,IF(VLOOKUP($B$62,―!$Y$2:$Z$25,2,FALSE)&lt;分岐管理シート!AG208,"予算化方法","予算化方法_未定なし"),"")</f>
        <v/>
      </c>
      <c r="BI208" t="str">
        <f t="shared" si="24"/>
        <v/>
      </c>
      <c r="BJ208" t="str">
        <f t="shared" si="25"/>
        <v/>
      </c>
      <c r="BK208" t="str">
        <f t="shared" si="26"/>
        <v/>
      </c>
      <c r="BL208" t="str">
        <f>IF(AE208&lt;2,"",―!$AP$28)</f>
        <v/>
      </c>
      <c r="BM208" t="str">
        <f t="shared" si="27"/>
        <v/>
      </c>
      <c r="BN208" t="str">
        <f t="shared" si="28"/>
        <v/>
      </c>
      <c r="BP208">
        <f t="shared" si="22"/>
        <v>0</v>
      </c>
    </row>
    <row r="209" spans="3:68">
      <c r="C209">
        <v>137</v>
      </c>
      <c r="D209" s="22">
        <f>IF(実施計画様式!D209="",0,IFERROR(VLOOKUP(実施計画様式!D209,―!A:B,2,FALSE),"error"))</f>
        <v>0</v>
      </c>
      <c r="E209">
        <f>IF(実施計画様式!E209="",0,IFERROR(VLOOKUP(実施計画様式!E209,―!$C$40:$D$47,2,FALSE),"error"))</f>
        <v>0</v>
      </c>
      <c r="F209">
        <f>IF(実施計画様式!F209="",0,IFERROR(VLOOKUP(実施計画様式!F209,―!$E$2:$F$2,2,FALSE),"error"))</f>
        <v>0</v>
      </c>
      <c r="G209">
        <f>IFERROR(VLOOKUP(実施計画様式!G209,―!$G$2:$H$2,2,FALSE),0)</f>
        <v>0</v>
      </c>
      <c r="H209">
        <f>IF(実施計画様式!H209="",0,1)</f>
        <v>0</v>
      </c>
      <c r="I209">
        <f>IF(実施計画様式!I209="",0,IFERROR(VLOOKUP(実施計画様式!I209,―!$I$2:$J$2,2,FALSE),"error"))</f>
        <v>0</v>
      </c>
      <c r="J209">
        <f>IF(実施計画様式!J209="",0,1)</f>
        <v>0</v>
      </c>
      <c r="K209">
        <f>IF(実施計画様式!K209="",0,IFERROR(VLOOKUP(実施計画様式!K209,―!$K$1:$L$2,2,FALSE),"error"))</f>
        <v>0</v>
      </c>
      <c r="L209">
        <f>IF(実施計画様式!L209="",0,IFERROR(VLOOKUP(実施計画様式!L209,―!$M$2:$N$2,2,FALSE),"error"))</f>
        <v>0</v>
      </c>
      <c r="M209">
        <f>IFERROR(VLOOKUP(実施計画様式!M209,―!$O$1:$P$12,2,FALSE),0)</f>
        <v>0</v>
      </c>
      <c r="N209">
        <f>IF(実施計画様式!N209="",0,IFERROR(VLOOKUP(実施計画様式!N209,―!$O$1:$P$12,2,FALSE),"error"))</f>
        <v>0</v>
      </c>
      <c r="O209">
        <f>IF(実施計画様式!O209="",0,IFERROR(VLOOKUP(実施計画様式!O209,―!$O$1:$P$12,2,FALSE),"error"))</f>
        <v>0</v>
      </c>
      <c r="P209">
        <f>IF(実施計画様式!P209="",0,IFERROR(VLOOKUP(実施計画様式!P209,―!$O$1:$P$12,2,FALSE),"error"))</f>
        <v>0</v>
      </c>
      <c r="Q209">
        <f>IF(実施計画様式!Q209="",0,1)</f>
        <v>0</v>
      </c>
      <c r="R209" t="s">
        <v>7629</v>
      </c>
      <c r="S209" t="s">
        <v>7629</v>
      </c>
      <c r="T209">
        <f>IF(実施計画様式!T209="",0,1)</f>
        <v>0</v>
      </c>
      <c r="U209">
        <f>IF(実施計画様式!U209="",0,1)</f>
        <v>0</v>
      </c>
      <c r="V209">
        <f>IF(実施計画様式!V209="",0,1)</f>
        <v>0</v>
      </c>
      <c r="W209">
        <f>IF(実施計画様式!W209="",0,1)</f>
        <v>0</v>
      </c>
      <c r="X209">
        <f>IF(実施計画様式!X209="",0,1)</f>
        <v>0</v>
      </c>
      <c r="Y209">
        <f>IF(実施計画様式!Y209="",0,1)</f>
        <v>0</v>
      </c>
      <c r="Z209">
        <f>IF(実施計画様式!Z209="",0,1)</f>
        <v>0</v>
      </c>
      <c r="AA209">
        <f>IF(実施計画様式!AA209="",0,1)</f>
        <v>0</v>
      </c>
      <c r="AB209">
        <f>IF(実施計画様式!AB209="",0,IFERROR(VLOOKUP(実施計画様式!AB209,―!$Q$2:$R$3,2,FALSE),"error"))</f>
        <v>0</v>
      </c>
      <c r="AC209">
        <f>IF(実施計画様式!AC209="",0,IFERROR(VLOOKUP(実施計画様式!AC209,―!$S$2:$T$3,2,FALSE),"error"))</f>
        <v>0</v>
      </c>
      <c r="AD209">
        <f>IF(実施計画様式!AD209="",0,IFERROR(VLOOKUP(実施計画様式!AD209,―!$U$2:$V$3,2,FALSE),"error"))</f>
        <v>0</v>
      </c>
      <c r="AE209">
        <f>IF(実施計画様式!AE209="",0,IFERROR(VLOOKUP(実施計画様式!AE209,―!$W$2:$X$3,2,FALSE),"error"))</f>
        <v>0</v>
      </c>
      <c r="AF209">
        <f>IF(実施計画様式!AF209="",0,IFERROR(VLOOKUP(実施計画様式!AF209,―!$AP$29:$AQ$29,2,FALSE),"error"))</f>
        <v>0</v>
      </c>
      <c r="AG209">
        <f>IF(実施計画様式!AG209="",0,IFERROR(VLOOKUP(実施計画様式!AG209,―!$Y$2:$Z$25,2,FALSE),"error"))</f>
        <v>0</v>
      </c>
      <c r="AH209">
        <f>IF(実施計画様式!AH209="",0,IFERROR(VLOOKUP(実施計画様式!AH209,―!$AA$2:$AB$4,2,FALSE),"error"))</f>
        <v>0</v>
      </c>
      <c r="AI209">
        <f>IF(実施計画様式!AI209="",0,IFERROR(VLOOKUP(実施計画様式!AI209,―!$AN$2:$AO$27,2,FALSE),"error"))</f>
        <v>0</v>
      </c>
      <c r="AJ209">
        <f>IF(実施計画様式!AJ209="",0,IFERROR(VLOOKUP(実施計画様式!AJ209,―!$AN$2:$AO$27,2,FALSE),"error"))</f>
        <v>0</v>
      </c>
      <c r="AK209">
        <f>IF(実施計画様式!AK209="",0,IFERROR(VLOOKUP(実施計画様式!AK209,―!$AN$2:$AO$27,2,FALSE),"error"))</f>
        <v>0</v>
      </c>
      <c r="AL209">
        <f>IF(実施計画様式!AL209="",0,1)</f>
        <v>0</v>
      </c>
      <c r="AM209">
        <f>IF(実施計画様式!AM209="",0,IFERROR(VLOOKUP(実施計画様式!AM209,―!$AP$10:$AQ$23,2,FALSE),"error"))</f>
        <v>0</v>
      </c>
      <c r="AN209">
        <f>IF(実施計画様式!AN209="",0,IFERROR(VLOOKUP(実施計画様式!AN209,―!$AP$39:$AQ$44,2,FALSE),"error"))</f>
        <v>0</v>
      </c>
      <c r="AO209">
        <f>IF(実施計画様式!AO209="",0,IFERROR(VLOOKUP(実施計画様式!AO209,参考資料1_対象分野リスト!$B$2:$C$46,2,FALSE),"error"))</f>
        <v>0</v>
      </c>
      <c r="AP209">
        <f>IF(実施計画様式!AP209="",0,IFERROR(VLOOKUP(実施計画様式!AP209,参考資料1_対象分野リスト!$B$2:$C$46,2,FALSE),"error"))</f>
        <v>0</v>
      </c>
      <c r="AQ209">
        <f>IF(実施計画様式!AQ209="",0,IFERROR(VLOOKUP(実施計画様式!AQ209,参考資料1_対象分野リスト!$B$2:$C$46,2,FALSE),"error"))</f>
        <v>0</v>
      </c>
      <c r="AR209">
        <f>IF(実施計画様式!AR209="",0,IFERROR(VLOOKUP(実施計画様式!AR209,参考資料1_対象分野リスト!$B$2:$C$46,2,FALSE),"error"))</f>
        <v>0</v>
      </c>
      <c r="AS209">
        <f>IF(実施計画様式!AS209="",0,IFERROR(VLOOKUP(実施計画様式!AS209,参考資料1_対象分野リスト!$E$5:$F$35,2,FALSE),"error"))</f>
        <v>0</v>
      </c>
      <c r="BB209">
        <f>IF(実施計画様式!BB209="",0,IFERROR(VLOOKUP(実施計画様式!BB209,―!$AK$2:$AL$7,2,FALSE),"error"))</f>
        <v>0</v>
      </c>
      <c r="BC209" t="str">
        <f t="shared" si="21"/>
        <v/>
      </c>
      <c r="BF209">
        <v>99</v>
      </c>
      <c r="BG209" t="str">
        <f t="shared" si="23"/>
        <v/>
      </c>
      <c r="BH209" t="str">
        <f>IF(AG209&gt;0,IF(VLOOKUP($B$62,―!$Y$2:$Z$25,2,FALSE)&lt;分岐管理シート!AG209,"予算化方法","予算化方法_未定なし"),"")</f>
        <v/>
      </c>
      <c r="BI209" t="str">
        <f t="shared" si="24"/>
        <v/>
      </c>
      <c r="BJ209" t="str">
        <f t="shared" si="25"/>
        <v/>
      </c>
      <c r="BK209" t="str">
        <f t="shared" si="26"/>
        <v/>
      </c>
      <c r="BL209" t="str">
        <f>IF(AE209&lt;2,"",―!$AP$28)</f>
        <v/>
      </c>
      <c r="BM209" t="str">
        <f t="shared" si="27"/>
        <v/>
      </c>
      <c r="BN209" t="str">
        <f t="shared" si="28"/>
        <v/>
      </c>
      <c r="BP209">
        <f t="shared" si="22"/>
        <v>0</v>
      </c>
    </row>
    <row r="210" spans="3:68">
      <c r="C210">
        <v>138</v>
      </c>
      <c r="D210" s="22">
        <f>IF(実施計画様式!D210="",0,IFERROR(VLOOKUP(実施計画様式!D210,―!A:B,2,FALSE),"error"))</f>
        <v>0</v>
      </c>
      <c r="E210">
        <f>IF(実施計画様式!E210="",0,IFERROR(VLOOKUP(実施計画様式!E210,―!$C$40:$D$47,2,FALSE),"error"))</f>
        <v>0</v>
      </c>
      <c r="F210">
        <f>IF(実施計画様式!F210="",0,IFERROR(VLOOKUP(実施計画様式!F210,―!$E$2:$F$2,2,FALSE),"error"))</f>
        <v>0</v>
      </c>
      <c r="G210">
        <f>IFERROR(VLOOKUP(実施計画様式!G210,―!$G$2:$H$2,2,FALSE),0)</f>
        <v>0</v>
      </c>
      <c r="H210">
        <f>IF(実施計画様式!H210="",0,1)</f>
        <v>0</v>
      </c>
      <c r="I210">
        <f>IF(実施計画様式!I210="",0,IFERROR(VLOOKUP(実施計画様式!I210,―!$I$2:$J$2,2,FALSE),"error"))</f>
        <v>0</v>
      </c>
      <c r="J210">
        <f>IF(実施計画様式!J210="",0,1)</f>
        <v>0</v>
      </c>
      <c r="K210">
        <f>IF(実施計画様式!K210="",0,IFERROR(VLOOKUP(実施計画様式!K210,―!$K$1:$L$2,2,FALSE),"error"))</f>
        <v>0</v>
      </c>
      <c r="L210">
        <f>IF(実施計画様式!L210="",0,IFERROR(VLOOKUP(実施計画様式!L210,―!$M$2:$N$2,2,FALSE),"error"))</f>
        <v>0</v>
      </c>
      <c r="M210">
        <f>IFERROR(VLOOKUP(実施計画様式!M210,―!$O$1:$P$12,2,FALSE),0)</f>
        <v>0</v>
      </c>
      <c r="N210">
        <f>IF(実施計画様式!N210="",0,IFERROR(VLOOKUP(実施計画様式!N210,―!$O$1:$P$12,2,FALSE),"error"))</f>
        <v>0</v>
      </c>
      <c r="O210">
        <f>IF(実施計画様式!O210="",0,IFERROR(VLOOKUP(実施計画様式!O210,―!$O$1:$P$12,2,FALSE),"error"))</f>
        <v>0</v>
      </c>
      <c r="P210">
        <f>IF(実施計画様式!P210="",0,IFERROR(VLOOKUP(実施計画様式!P210,―!$O$1:$P$12,2,FALSE),"error"))</f>
        <v>0</v>
      </c>
      <c r="Q210">
        <f>IF(実施計画様式!Q210="",0,1)</f>
        <v>0</v>
      </c>
      <c r="R210" t="s">
        <v>7629</v>
      </c>
      <c r="S210" t="s">
        <v>7629</v>
      </c>
      <c r="T210">
        <f>IF(実施計画様式!T210="",0,1)</f>
        <v>0</v>
      </c>
      <c r="U210">
        <f>IF(実施計画様式!U210="",0,1)</f>
        <v>0</v>
      </c>
      <c r="V210">
        <f>IF(実施計画様式!V210="",0,1)</f>
        <v>0</v>
      </c>
      <c r="W210">
        <f>IF(実施計画様式!W210="",0,1)</f>
        <v>0</v>
      </c>
      <c r="X210">
        <f>IF(実施計画様式!X210="",0,1)</f>
        <v>0</v>
      </c>
      <c r="Y210">
        <f>IF(実施計画様式!Y210="",0,1)</f>
        <v>0</v>
      </c>
      <c r="Z210">
        <f>IF(実施計画様式!Z210="",0,1)</f>
        <v>0</v>
      </c>
      <c r="AA210">
        <f>IF(実施計画様式!AA210="",0,1)</f>
        <v>0</v>
      </c>
      <c r="AB210">
        <f>IF(実施計画様式!AB210="",0,IFERROR(VLOOKUP(実施計画様式!AB210,―!$Q$2:$R$3,2,FALSE),"error"))</f>
        <v>0</v>
      </c>
      <c r="AC210">
        <f>IF(実施計画様式!AC210="",0,IFERROR(VLOOKUP(実施計画様式!AC210,―!$S$2:$T$3,2,FALSE),"error"))</f>
        <v>0</v>
      </c>
      <c r="AD210">
        <f>IF(実施計画様式!AD210="",0,IFERROR(VLOOKUP(実施計画様式!AD210,―!$U$2:$V$3,2,FALSE),"error"))</f>
        <v>0</v>
      </c>
      <c r="AE210">
        <f>IF(実施計画様式!AE210="",0,IFERROR(VLOOKUP(実施計画様式!AE210,―!$W$2:$X$3,2,FALSE),"error"))</f>
        <v>0</v>
      </c>
      <c r="AF210">
        <f>IF(実施計画様式!AF210="",0,IFERROR(VLOOKUP(実施計画様式!AF210,―!$AP$29:$AQ$29,2,FALSE),"error"))</f>
        <v>0</v>
      </c>
      <c r="AG210">
        <f>IF(実施計画様式!AG210="",0,IFERROR(VLOOKUP(実施計画様式!AG210,―!$Y$2:$Z$25,2,FALSE),"error"))</f>
        <v>0</v>
      </c>
      <c r="AH210">
        <f>IF(実施計画様式!AH210="",0,IFERROR(VLOOKUP(実施計画様式!AH210,―!$AA$2:$AB$4,2,FALSE),"error"))</f>
        <v>0</v>
      </c>
      <c r="AI210">
        <f>IF(実施計画様式!AI210="",0,IFERROR(VLOOKUP(実施計画様式!AI210,―!$AN$2:$AO$27,2,FALSE),"error"))</f>
        <v>0</v>
      </c>
      <c r="AJ210">
        <f>IF(実施計画様式!AJ210="",0,IFERROR(VLOOKUP(実施計画様式!AJ210,―!$AN$2:$AO$27,2,FALSE),"error"))</f>
        <v>0</v>
      </c>
      <c r="AK210">
        <f>IF(実施計画様式!AK210="",0,IFERROR(VLOOKUP(実施計画様式!AK210,―!$AN$2:$AO$27,2,FALSE),"error"))</f>
        <v>0</v>
      </c>
      <c r="AL210">
        <f>IF(実施計画様式!AL210="",0,1)</f>
        <v>0</v>
      </c>
      <c r="AM210">
        <f>IF(実施計画様式!AM210="",0,IFERROR(VLOOKUP(実施計画様式!AM210,―!$AP$10:$AQ$23,2,FALSE),"error"))</f>
        <v>0</v>
      </c>
      <c r="AN210">
        <f>IF(実施計画様式!AN210="",0,IFERROR(VLOOKUP(実施計画様式!AN210,―!$AP$39:$AQ$44,2,FALSE),"error"))</f>
        <v>0</v>
      </c>
      <c r="AO210">
        <f>IF(実施計画様式!AO210="",0,IFERROR(VLOOKUP(実施計画様式!AO210,参考資料1_対象分野リスト!$B$2:$C$46,2,FALSE),"error"))</f>
        <v>0</v>
      </c>
      <c r="AP210">
        <f>IF(実施計画様式!AP210="",0,IFERROR(VLOOKUP(実施計画様式!AP210,参考資料1_対象分野リスト!$B$2:$C$46,2,FALSE),"error"))</f>
        <v>0</v>
      </c>
      <c r="AQ210">
        <f>IF(実施計画様式!AQ210="",0,IFERROR(VLOOKUP(実施計画様式!AQ210,参考資料1_対象分野リスト!$B$2:$C$46,2,FALSE),"error"))</f>
        <v>0</v>
      </c>
      <c r="AR210">
        <f>IF(実施計画様式!AR210="",0,IFERROR(VLOOKUP(実施計画様式!AR210,参考資料1_対象分野リスト!$B$2:$C$46,2,FALSE),"error"))</f>
        <v>0</v>
      </c>
      <c r="AS210">
        <f>IF(実施計画様式!AS210="",0,IFERROR(VLOOKUP(実施計画様式!AS210,参考資料1_対象分野リスト!$E$5:$F$35,2,FALSE),"error"))</f>
        <v>0</v>
      </c>
      <c r="BB210">
        <f>IF(実施計画様式!BB210="",0,IFERROR(VLOOKUP(実施計画様式!BB210,―!$AK$2:$AL$7,2,FALSE),"error"))</f>
        <v>0</v>
      </c>
      <c r="BC210" t="str">
        <f t="shared" si="21"/>
        <v/>
      </c>
      <c r="BF210">
        <v>99</v>
      </c>
      <c r="BG210" t="str">
        <f t="shared" si="23"/>
        <v/>
      </c>
      <c r="BH210" t="str">
        <f>IF(AG210&gt;0,IF(VLOOKUP($B$62,―!$Y$2:$Z$25,2,FALSE)&lt;分岐管理シート!AG210,"予算化方法","予算化方法_未定なし"),"")</f>
        <v/>
      </c>
      <c r="BI210" t="str">
        <f t="shared" si="24"/>
        <v/>
      </c>
      <c r="BJ210" t="str">
        <f t="shared" si="25"/>
        <v/>
      </c>
      <c r="BK210" t="str">
        <f t="shared" si="26"/>
        <v/>
      </c>
      <c r="BL210" t="str">
        <f>IF(AE210&lt;2,"",―!$AP$28)</f>
        <v/>
      </c>
      <c r="BM210" t="str">
        <f t="shared" si="27"/>
        <v/>
      </c>
      <c r="BN210" t="str">
        <f t="shared" si="28"/>
        <v/>
      </c>
      <c r="BP210">
        <f t="shared" si="22"/>
        <v>0</v>
      </c>
    </row>
    <row r="211" spans="3:68">
      <c r="C211">
        <v>139</v>
      </c>
      <c r="D211" s="22">
        <f>IF(実施計画様式!D211="",0,IFERROR(VLOOKUP(実施計画様式!D211,―!A:B,2,FALSE),"error"))</f>
        <v>0</v>
      </c>
      <c r="E211">
        <f>IF(実施計画様式!E211="",0,IFERROR(VLOOKUP(実施計画様式!E211,―!$C$40:$D$47,2,FALSE),"error"))</f>
        <v>0</v>
      </c>
      <c r="F211">
        <f>IF(実施計画様式!F211="",0,IFERROR(VLOOKUP(実施計画様式!F211,―!$E$2:$F$2,2,FALSE),"error"))</f>
        <v>0</v>
      </c>
      <c r="G211">
        <f>IFERROR(VLOOKUP(実施計画様式!G211,―!$G$2:$H$2,2,FALSE),0)</f>
        <v>0</v>
      </c>
      <c r="H211">
        <f>IF(実施計画様式!H211="",0,1)</f>
        <v>0</v>
      </c>
      <c r="I211">
        <f>IF(実施計画様式!I211="",0,IFERROR(VLOOKUP(実施計画様式!I211,―!$I$2:$J$2,2,FALSE),"error"))</f>
        <v>0</v>
      </c>
      <c r="J211">
        <f>IF(実施計画様式!J211="",0,1)</f>
        <v>0</v>
      </c>
      <c r="K211">
        <f>IF(実施計画様式!K211="",0,IFERROR(VLOOKUP(実施計画様式!K211,―!$K$1:$L$2,2,FALSE),"error"))</f>
        <v>0</v>
      </c>
      <c r="L211">
        <f>IF(実施計画様式!L211="",0,IFERROR(VLOOKUP(実施計画様式!L211,―!$M$2:$N$2,2,FALSE),"error"))</f>
        <v>0</v>
      </c>
      <c r="M211">
        <f>IFERROR(VLOOKUP(実施計画様式!M211,―!$O$1:$P$12,2,FALSE),0)</f>
        <v>0</v>
      </c>
      <c r="N211">
        <f>IF(実施計画様式!N211="",0,IFERROR(VLOOKUP(実施計画様式!N211,―!$O$1:$P$12,2,FALSE),"error"))</f>
        <v>0</v>
      </c>
      <c r="O211">
        <f>IF(実施計画様式!O211="",0,IFERROR(VLOOKUP(実施計画様式!O211,―!$O$1:$P$12,2,FALSE),"error"))</f>
        <v>0</v>
      </c>
      <c r="P211">
        <f>IF(実施計画様式!P211="",0,IFERROR(VLOOKUP(実施計画様式!P211,―!$O$1:$P$12,2,FALSE),"error"))</f>
        <v>0</v>
      </c>
      <c r="Q211">
        <f>IF(実施計画様式!Q211="",0,1)</f>
        <v>0</v>
      </c>
      <c r="R211" t="s">
        <v>7629</v>
      </c>
      <c r="S211" t="s">
        <v>7629</v>
      </c>
      <c r="T211">
        <f>IF(実施計画様式!T211="",0,1)</f>
        <v>0</v>
      </c>
      <c r="U211">
        <f>IF(実施計画様式!U211="",0,1)</f>
        <v>0</v>
      </c>
      <c r="V211">
        <f>IF(実施計画様式!V211="",0,1)</f>
        <v>0</v>
      </c>
      <c r="W211">
        <f>IF(実施計画様式!W211="",0,1)</f>
        <v>0</v>
      </c>
      <c r="X211">
        <f>IF(実施計画様式!X211="",0,1)</f>
        <v>0</v>
      </c>
      <c r="Y211">
        <f>IF(実施計画様式!Y211="",0,1)</f>
        <v>0</v>
      </c>
      <c r="Z211">
        <f>IF(実施計画様式!Z211="",0,1)</f>
        <v>0</v>
      </c>
      <c r="AA211">
        <f>IF(実施計画様式!AA211="",0,1)</f>
        <v>0</v>
      </c>
      <c r="AB211">
        <f>IF(実施計画様式!AB211="",0,IFERROR(VLOOKUP(実施計画様式!AB211,―!$Q$2:$R$3,2,FALSE),"error"))</f>
        <v>0</v>
      </c>
      <c r="AC211">
        <f>IF(実施計画様式!AC211="",0,IFERROR(VLOOKUP(実施計画様式!AC211,―!$S$2:$T$3,2,FALSE),"error"))</f>
        <v>0</v>
      </c>
      <c r="AD211">
        <f>IF(実施計画様式!AD211="",0,IFERROR(VLOOKUP(実施計画様式!AD211,―!$U$2:$V$3,2,FALSE),"error"))</f>
        <v>0</v>
      </c>
      <c r="AE211">
        <f>IF(実施計画様式!AE211="",0,IFERROR(VLOOKUP(実施計画様式!AE211,―!$W$2:$X$3,2,FALSE),"error"))</f>
        <v>0</v>
      </c>
      <c r="AF211">
        <f>IF(実施計画様式!AF211="",0,IFERROR(VLOOKUP(実施計画様式!AF211,―!$AP$29:$AQ$29,2,FALSE),"error"))</f>
        <v>0</v>
      </c>
      <c r="AG211">
        <f>IF(実施計画様式!AG211="",0,IFERROR(VLOOKUP(実施計画様式!AG211,―!$Y$2:$Z$25,2,FALSE),"error"))</f>
        <v>0</v>
      </c>
      <c r="AH211">
        <f>IF(実施計画様式!AH211="",0,IFERROR(VLOOKUP(実施計画様式!AH211,―!$AA$2:$AB$4,2,FALSE),"error"))</f>
        <v>0</v>
      </c>
      <c r="AI211">
        <f>IF(実施計画様式!AI211="",0,IFERROR(VLOOKUP(実施計画様式!AI211,―!$AN$2:$AO$27,2,FALSE),"error"))</f>
        <v>0</v>
      </c>
      <c r="AJ211">
        <f>IF(実施計画様式!AJ211="",0,IFERROR(VLOOKUP(実施計画様式!AJ211,―!$AN$2:$AO$27,2,FALSE),"error"))</f>
        <v>0</v>
      </c>
      <c r="AK211">
        <f>IF(実施計画様式!AK211="",0,IFERROR(VLOOKUP(実施計画様式!AK211,―!$AN$2:$AO$27,2,FALSE),"error"))</f>
        <v>0</v>
      </c>
      <c r="AL211">
        <f>IF(実施計画様式!AL211="",0,1)</f>
        <v>0</v>
      </c>
      <c r="AM211">
        <f>IF(実施計画様式!AM211="",0,IFERROR(VLOOKUP(実施計画様式!AM211,―!$AP$10:$AQ$23,2,FALSE),"error"))</f>
        <v>0</v>
      </c>
      <c r="AN211">
        <f>IF(実施計画様式!AN211="",0,IFERROR(VLOOKUP(実施計画様式!AN211,―!$AP$39:$AQ$44,2,FALSE),"error"))</f>
        <v>0</v>
      </c>
      <c r="AO211">
        <f>IF(実施計画様式!AO211="",0,IFERROR(VLOOKUP(実施計画様式!AO211,参考資料1_対象分野リスト!$B$2:$C$46,2,FALSE),"error"))</f>
        <v>0</v>
      </c>
      <c r="AP211">
        <f>IF(実施計画様式!AP211="",0,IFERROR(VLOOKUP(実施計画様式!AP211,参考資料1_対象分野リスト!$B$2:$C$46,2,FALSE),"error"))</f>
        <v>0</v>
      </c>
      <c r="AQ211">
        <f>IF(実施計画様式!AQ211="",0,IFERROR(VLOOKUP(実施計画様式!AQ211,参考資料1_対象分野リスト!$B$2:$C$46,2,FALSE),"error"))</f>
        <v>0</v>
      </c>
      <c r="AR211">
        <f>IF(実施計画様式!AR211="",0,IFERROR(VLOOKUP(実施計画様式!AR211,参考資料1_対象分野リスト!$B$2:$C$46,2,FALSE),"error"))</f>
        <v>0</v>
      </c>
      <c r="AS211">
        <f>IF(実施計画様式!AS211="",0,IFERROR(VLOOKUP(実施計画様式!AS211,参考資料1_対象分野リスト!$E$5:$F$35,2,FALSE),"error"))</f>
        <v>0</v>
      </c>
      <c r="BB211">
        <f>IF(実施計画様式!BB211="",0,IFERROR(VLOOKUP(実施計画様式!BB211,―!$AK$2:$AL$7,2,FALSE),"error"))</f>
        <v>0</v>
      </c>
      <c r="BC211" t="str">
        <f t="shared" si="21"/>
        <v/>
      </c>
      <c r="BF211">
        <v>99</v>
      </c>
      <c r="BG211" t="str">
        <f t="shared" si="23"/>
        <v/>
      </c>
      <c r="BH211" t="str">
        <f>IF(AG211&gt;0,IF(VLOOKUP($B$62,―!$Y$2:$Z$25,2,FALSE)&lt;分岐管理シート!AG211,"予算化方法","予算化方法_未定なし"),"")</f>
        <v/>
      </c>
      <c r="BI211" t="str">
        <f t="shared" si="24"/>
        <v/>
      </c>
      <c r="BJ211" t="str">
        <f t="shared" si="25"/>
        <v/>
      </c>
      <c r="BK211" t="str">
        <f t="shared" si="26"/>
        <v/>
      </c>
      <c r="BL211" t="str">
        <f>IF(AE211&lt;2,"",―!$AP$28)</f>
        <v/>
      </c>
      <c r="BM211" t="str">
        <f t="shared" si="27"/>
        <v/>
      </c>
      <c r="BN211" t="str">
        <f t="shared" si="28"/>
        <v/>
      </c>
      <c r="BP211">
        <f t="shared" si="22"/>
        <v>0</v>
      </c>
    </row>
    <row r="212" spans="3:68">
      <c r="C212">
        <v>140</v>
      </c>
      <c r="D212" s="22">
        <f>IF(実施計画様式!D212="",0,IFERROR(VLOOKUP(実施計画様式!D212,―!A:B,2,FALSE),"error"))</f>
        <v>0</v>
      </c>
      <c r="E212">
        <f>IF(実施計画様式!E212="",0,IFERROR(VLOOKUP(実施計画様式!E212,―!$C$40:$D$47,2,FALSE),"error"))</f>
        <v>0</v>
      </c>
      <c r="F212">
        <f>IF(実施計画様式!F212="",0,IFERROR(VLOOKUP(実施計画様式!F212,―!$E$2:$F$2,2,FALSE),"error"))</f>
        <v>0</v>
      </c>
      <c r="G212">
        <f>IFERROR(VLOOKUP(実施計画様式!G212,―!$G$2:$H$2,2,FALSE),0)</f>
        <v>0</v>
      </c>
      <c r="H212">
        <f>IF(実施計画様式!H212="",0,1)</f>
        <v>0</v>
      </c>
      <c r="I212">
        <f>IF(実施計画様式!I212="",0,IFERROR(VLOOKUP(実施計画様式!I212,―!$I$2:$J$2,2,FALSE),"error"))</f>
        <v>0</v>
      </c>
      <c r="J212">
        <f>IF(実施計画様式!J212="",0,1)</f>
        <v>0</v>
      </c>
      <c r="K212">
        <f>IF(実施計画様式!K212="",0,IFERROR(VLOOKUP(実施計画様式!K212,―!$K$1:$L$2,2,FALSE),"error"))</f>
        <v>0</v>
      </c>
      <c r="L212">
        <f>IF(実施計画様式!L212="",0,IFERROR(VLOOKUP(実施計画様式!L212,―!$M$2:$N$2,2,FALSE),"error"))</f>
        <v>0</v>
      </c>
      <c r="M212">
        <f>IFERROR(VLOOKUP(実施計画様式!M212,―!$O$1:$P$12,2,FALSE),0)</f>
        <v>0</v>
      </c>
      <c r="N212">
        <f>IF(実施計画様式!N212="",0,IFERROR(VLOOKUP(実施計画様式!N212,―!$O$1:$P$12,2,FALSE),"error"))</f>
        <v>0</v>
      </c>
      <c r="O212">
        <f>IF(実施計画様式!O212="",0,IFERROR(VLOOKUP(実施計画様式!O212,―!$O$1:$P$12,2,FALSE),"error"))</f>
        <v>0</v>
      </c>
      <c r="P212">
        <f>IF(実施計画様式!P212="",0,IFERROR(VLOOKUP(実施計画様式!P212,―!$O$1:$P$12,2,FALSE),"error"))</f>
        <v>0</v>
      </c>
      <c r="Q212">
        <f>IF(実施計画様式!Q212="",0,1)</f>
        <v>0</v>
      </c>
      <c r="R212" t="s">
        <v>7629</v>
      </c>
      <c r="S212" t="s">
        <v>7629</v>
      </c>
      <c r="T212">
        <f>IF(実施計画様式!T212="",0,1)</f>
        <v>0</v>
      </c>
      <c r="U212">
        <f>IF(実施計画様式!U212="",0,1)</f>
        <v>0</v>
      </c>
      <c r="V212">
        <f>IF(実施計画様式!V212="",0,1)</f>
        <v>0</v>
      </c>
      <c r="W212">
        <f>IF(実施計画様式!W212="",0,1)</f>
        <v>0</v>
      </c>
      <c r="X212">
        <f>IF(実施計画様式!X212="",0,1)</f>
        <v>0</v>
      </c>
      <c r="Y212">
        <f>IF(実施計画様式!Y212="",0,1)</f>
        <v>0</v>
      </c>
      <c r="Z212">
        <f>IF(実施計画様式!Z212="",0,1)</f>
        <v>0</v>
      </c>
      <c r="AA212">
        <f>IF(実施計画様式!AA212="",0,1)</f>
        <v>0</v>
      </c>
      <c r="AB212">
        <f>IF(実施計画様式!AB212="",0,IFERROR(VLOOKUP(実施計画様式!AB212,―!$Q$2:$R$3,2,FALSE),"error"))</f>
        <v>0</v>
      </c>
      <c r="AC212">
        <f>IF(実施計画様式!AC212="",0,IFERROR(VLOOKUP(実施計画様式!AC212,―!$S$2:$T$3,2,FALSE),"error"))</f>
        <v>0</v>
      </c>
      <c r="AD212">
        <f>IF(実施計画様式!AD212="",0,IFERROR(VLOOKUP(実施計画様式!AD212,―!$U$2:$V$3,2,FALSE),"error"))</f>
        <v>0</v>
      </c>
      <c r="AE212">
        <f>IF(実施計画様式!AE212="",0,IFERROR(VLOOKUP(実施計画様式!AE212,―!$W$2:$X$3,2,FALSE),"error"))</f>
        <v>0</v>
      </c>
      <c r="AF212">
        <f>IF(実施計画様式!AF212="",0,IFERROR(VLOOKUP(実施計画様式!AF212,―!$AP$29:$AQ$29,2,FALSE),"error"))</f>
        <v>0</v>
      </c>
      <c r="AG212">
        <f>IF(実施計画様式!AG212="",0,IFERROR(VLOOKUP(実施計画様式!AG212,―!$Y$2:$Z$25,2,FALSE),"error"))</f>
        <v>0</v>
      </c>
      <c r="AH212">
        <f>IF(実施計画様式!AH212="",0,IFERROR(VLOOKUP(実施計画様式!AH212,―!$AA$2:$AB$4,2,FALSE),"error"))</f>
        <v>0</v>
      </c>
      <c r="AI212">
        <f>IF(実施計画様式!AI212="",0,IFERROR(VLOOKUP(実施計画様式!AI212,―!$AN$2:$AO$27,2,FALSE),"error"))</f>
        <v>0</v>
      </c>
      <c r="AJ212">
        <f>IF(実施計画様式!AJ212="",0,IFERROR(VLOOKUP(実施計画様式!AJ212,―!$AN$2:$AO$27,2,FALSE),"error"))</f>
        <v>0</v>
      </c>
      <c r="AK212">
        <f>IF(実施計画様式!AK212="",0,IFERROR(VLOOKUP(実施計画様式!AK212,―!$AN$2:$AO$27,2,FALSE),"error"))</f>
        <v>0</v>
      </c>
      <c r="AL212">
        <f>IF(実施計画様式!AL212="",0,1)</f>
        <v>0</v>
      </c>
      <c r="AM212">
        <f>IF(実施計画様式!AM212="",0,IFERROR(VLOOKUP(実施計画様式!AM212,―!$AP$10:$AQ$23,2,FALSE),"error"))</f>
        <v>0</v>
      </c>
      <c r="AN212">
        <f>IF(実施計画様式!AN212="",0,IFERROR(VLOOKUP(実施計画様式!AN212,―!$AP$39:$AQ$44,2,FALSE),"error"))</f>
        <v>0</v>
      </c>
      <c r="AO212">
        <f>IF(実施計画様式!AO212="",0,IFERROR(VLOOKUP(実施計画様式!AO212,参考資料1_対象分野リスト!$B$2:$C$46,2,FALSE),"error"))</f>
        <v>0</v>
      </c>
      <c r="AP212">
        <f>IF(実施計画様式!AP212="",0,IFERROR(VLOOKUP(実施計画様式!AP212,参考資料1_対象分野リスト!$B$2:$C$46,2,FALSE),"error"))</f>
        <v>0</v>
      </c>
      <c r="AQ212">
        <f>IF(実施計画様式!AQ212="",0,IFERROR(VLOOKUP(実施計画様式!AQ212,参考資料1_対象分野リスト!$B$2:$C$46,2,FALSE),"error"))</f>
        <v>0</v>
      </c>
      <c r="AR212">
        <f>IF(実施計画様式!AR212="",0,IFERROR(VLOOKUP(実施計画様式!AR212,参考資料1_対象分野リスト!$B$2:$C$46,2,FALSE),"error"))</f>
        <v>0</v>
      </c>
      <c r="AS212">
        <f>IF(実施計画様式!AS212="",0,IFERROR(VLOOKUP(実施計画様式!AS212,参考資料1_対象分野リスト!$E$5:$F$35,2,FALSE),"error"))</f>
        <v>0</v>
      </c>
      <c r="BB212">
        <f>IF(実施計画様式!BB212="",0,IFERROR(VLOOKUP(実施計画様式!BB212,―!$AK$2:$AL$7,2,FALSE),"error"))</f>
        <v>0</v>
      </c>
      <c r="BC212" t="str">
        <f t="shared" si="21"/>
        <v/>
      </c>
      <c r="BF212">
        <v>99</v>
      </c>
      <c r="BG212" t="str">
        <f t="shared" si="23"/>
        <v/>
      </c>
      <c r="BH212" t="str">
        <f>IF(AG212&gt;0,IF(VLOOKUP($B$62,―!$Y$2:$Z$25,2,FALSE)&lt;分岐管理シート!AG212,"予算化方法","予算化方法_未定なし"),"")</f>
        <v/>
      </c>
      <c r="BI212" t="str">
        <f t="shared" si="24"/>
        <v/>
      </c>
      <c r="BJ212" t="str">
        <f t="shared" si="25"/>
        <v/>
      </c>
      <c r="BK212" t="str">
        <f t="shared" si="26"/>
        <v/>
      </c>
      <c r="BL212" t="str">
        <f>IF(AE212&lt;2,"",―!$AP$28)</f>
        <v/>
      </c>
      <c r="BM212" t="str">
        <f t="shared" si="27"/>
        <v/>
      </c>
      <c r="BN212" t="str">
        <f t="shared" si="28"/>
        <v/>
      </c>
      <c r="BP212">
        <f t="shared" si="22"/>
        <v>0</v>
      </c>
    </row>
    <row r="213" spans="3:68">
      <c r="C213">
        <v>141</v>
      </c>
      <c r="D213" s="22">
        <f>IF(実施計画様式!D213="",0,IFERROR(VLOOKUP(実施計画様式!D213,―!A:B,2,FALSE),"error"))</f>
        <v>0</v>
      </c>
      <c r="E213">
        <f>IF(実施計画様式!E213="",0,IFERROR(VLOOKUP(実施計画様式!E213,―!$C$40:$D$47,2,FALSE),"error"))</f>
        <v>0</v>
      </c>
      <c r="F213">
        <f>IF(実施計画様式!F213="",0,IFERROR(VLOOKUP(実施計画様式!F213,―!$E$2:$F$2,2,FALSE),"error"))</f>
        <v>0</v>
      </c>
      <c r="G213">
        <f>IFERROR(VLOOKUP(実施計画様式!G213,―!$G$2:$H$2,2,FALSE),0)</f>
        <v>0</v>
      </c>
      <c r="H213">
        <f>IF(実施計画様式!H213="",0,1)</f>
        <v>0</v>
      </c>
      <c r="I213">
        <f>IF(実施計画様式!I213="",0,IFERROR(VLOOKUP(実施計画様式!I213,―!$I$2:$J$2,2,FALSE),"error"))</f>
        <v>0</v>
      </c>
      <c r="J213">
        <f>IF(実施計画様式!J213="",0,1)</f>
        <v>0</v>
      </c>
      <c r="K213">
        <f>IF(実施計画様式!K213="",0,IFERROR(VLOOKUP(実施計画様式!K213,―!$K$1:$L$2,2,FALSE),"error"))</f>
        <v>0</v>
      </c>
      <c r="L213">
        <f>IF(実施計画様式!L213="",0,IFERROR(VLOOKUP(実施計画様式!L213,―!$M$2:$N$2,2,FALSE),"error"))</f>
        <v>0</v>
      </c>
      <c r="M213">
        <f>IFERROR(VLOOKUP(実施計画様式!M213,―!$O$1:$P$12,2,FALSE),0)</f>
        <v>0</v>
      </c>
      <c r="N213">
        <f>IF(実施計画様式!N213="",0,IFERROR(VLOOKUP(実施計画様式!N213,―!$O$1:$P$12,2,FALSE),"error"))</f>
        <v>0</v>
      </c>
      <c r="O213">
        <f>IF(実施計画様式!O213="",0,IFERROR(VLOOKUP(実施計画様式!O213,―!$O$1:$P$12,2,FALSE),"error"))</f>
        <v>0</v>
      </c>
      <c r="P213">
        <f>IF(実施計画様式!P213="",0,IFERROR(VLOOKUP(実施計画様式!P213,―!$O$1:$P$12,2,FALSE),"error"))</f>
        <v>0</v>
      </c>
      <c r="Q213">
        <f>IF(実施計画様式!Q213="",0,1)</f>
        <v>0</v>
      </c>
      <c r="R213" t="s">
        <v>7629</v>
      </c>
      <c r="S213" t="s">
        <v>7629</v>
      </c>
      <c r="T213">
        <f>IF(実施計画様式!T213="",0,1)</f>
        <v>0</v>
      </c>
      <c r="U213">
        <f>IF(実施計画様式!U213="",0,1)</f>
        <v>0</v>
      </c>
      <c r="V213">
        <f>IF(実施計画様式!V213="",0,1)</f>
        <v>0</v>
      </c>
      <c r="W213">
        <f>IF(実施計画様式!W213="",0,1)</f>
        <v>0</v>
      </c>
      <c r="X213">
        <f>IF(実施計画様式!X213="",0,1)</f>
        <v>0</v>
      </c>
      <c r="Y213">
        <f>IF(実施計画様式!Y213="",0,1)</f>
        <v>0</v>
      </c>
      <c r="Z213">
        <f>IF(実施計画様式!Z213="",0,1)</f>
        <v>0</v>
      </c>
      <c r="AA213">
        <f>IF(実施計画様式!AA213="",0,1)</f>
        <v>0</v>
      </c>
      <c r="AB213">
        <f>IF(実施計画様式!AB213="",0,IFERROR(VLOOKUP(実施計画様式!AB213,―!$Q$2:$R$3,2,FALSE),"error"))</f>
        <v>0</v>
      </c>
      <c r="AC213">
        <f>IF(実施計画様式!AC213="",0,IFERROR(VLOOKUP(実施計画様式!AC213,―!$S$2:$T$3,2,FALSE),"error"))</f>
        <v>0</v>
      </c>
      <c r="AD213">
        <f>IF(実施計画様式!AD213="",0,IFERROR(VLOOKUP(実施計画様式!AD213,―!$U$2:$V$3,2,FALSE),"error"))</f>
        <v>0</v>
      </c>
      <c r="AE213">
        <f>IF(実施計画様式!AE213="",0,IFERROR(VLOOKUP(実施計画様式!AE213,―!$W$2:$X$3,2,FALSE),"error"))</f>
        <v>0</v>
      </c>
      <c r="AF213">
        <f>IF(実施計画様式!AF213="",0,IFERROR(VLOOKUP(実施計画様式!AF213,―!$AP$29:$AQ$29,2,FALSE),"error"))</f>
        <v>0</v>
      </c>
      <c r="AG213">
        <f>IF(実施計画様式!AG213="",0,IFERROR(VLOOKUP(実施計画様式!AG213,―!$Y$2:$Z$25,2,FALSE),"error"))</f>
        <v>0</v>
      </c>
      <c r="AH213">
        <f>IF(実施計画様式!AH213="",0,IFERROR(VLOOKUP(実施計画様式!AH213,―!$AA$2:$AB$4,2,FALSE),"error"))</f>
        <v>0</v>
      </c>
      <c r="AI213">
        <f>IF(実施計画様式!AI213="",0,IFERROR(VLOOKUP(実施計画様式!AI213,―!$AN$2:$AO$27,2,FALSE),"error"))</f>
        <v>0</v>
      </c>
      <c r="AJ213">
        <f>IF(実施計画様式!AJ213="",0,IFERROR(VLOOKUP(実施計画様式!AJ213,―!$AN$2:$AO$27,2,FALSE),"error"))</f>
        <v>0</v>
      </c>
      <c r="AK213">
        <f>IF(実施計画様式!AK213="",0,IFERROR(VLOOKUP(実施計画様式!AK213,―!$AN$2:$AO$27,2,FALSE),"error"))</f>
        <v>0</v>
      </c>
      <c r="AL213">
        <f>IF(実施計画様式!AL213="",0,1)</f>
        <v>0</v>
      </c>
      <c r="AM213">
        <f>IF(実施計画様式!AM213="",0,IFERROR(VLOOKUP(実施計画様式!AM213,―!$AP$10:$AQ$23,2,FALSE),"error"))</f>
        <v>0</v>
      </c>
      <c r="AN213">
        <f>IF(実施計画様式!AN213="",0,IFERROR(VLOOKUP(実施計画様式!AN213,―!$AP$39:$AQ$44,2,FALSE),"error"))</f>
        <v>0</v>
      </c>
      <c r="AO213">
        <f>IF(実施計画様式!AO213="",0,IFERROR(VLOOKUP(実施計画様式!AO213,参考資料1_対象分野リスト!$B$2:$C$46,2,FALSE),"error"))</f>
        <v>0</v>
      </c>
      <c r="AP213">
        <f>IF(実施計画様式!AP213="",0,IFERROR(VLOOKUP(実施計画様式!AP213,参考資料1_対象分野リスト!$B$2:$C$46,2,FALSE),"error"))</f>
        <v>0</v>
      </c>
      <c r="AQ213">
        <f>IF(実施計画様式!AQ213="",0,IFERROR(VLOOKUP(実施計画様式!AQ213,参考資料1_対象分野リスト!$B$2:$C$46,2,FALSE),"error"))</f>
        <v>0</v>
      </c>
      <c r="AR213">
        <f>IF(実施計画様式!AR213="",0,IFERROR(VLOOKUP(実施計画様式!AR213,参考資料1_対象分野リスト!$B$2:$C$46,2,FALSE),"error"))</f>
        <v>0</v>
      </c>
      <c r="AS213">
        <f>IF(実施計画様式!AS213="",0,IFERROR(VLOOKUP(実施計画様式!AS213,参考資料1_対象分野リスト!$E$5:$F$35,2,FALSE),"error"))</f>
        <v>0</v>
      </c>
      <c r="BB213">
        <f>IF(実施計画様式!BB213="",0,IFERROR(VLOOKUP(実施計画様式!BB213,―!$AK$2:$AL$7,2,FALSE),"error"))</f>
        <v>0</v>
      </c>
      <c r="BC213" t="str">
        <f t="shared" si="21"/>
        <v/>
      </c>
      <c r="BF213">
        <v>99</v>
      </c>
      <c r="BG213" t="str">
        <f t="shared" si="23"/>
        <v/>
      </c>
      <c r="BH213" t="str">
        <f>IF(AG213&gt;0,IF(VLOOKUP($B$62,―!$Y$2:$Z$25,2,FALSE)&lt;分岐管理シート!AG213,"予算化方法","予算化方法_未定なし"),"")</f>
        <v/>
      </c>
      <c r="BI213" t="str">
        <f t="shared" si="24"/>
        <v/>
      </c>
      <c r="BJ213" t="str">
        <f t="shared" si="25"/>
        <v/>
      </c>
      <c r="BK213" t="str">
        <f t="shared" si="26"/>
        <v/>
      </c>
      <c r="BL213" t="str">
        <f>IF(AE213&lt;2,"",―!$AP$28)</f>
        <v/>
      </c>
      <c r="BM213" t="str">
        <f t="shared" si="27"/>
        <v/>
      </c>
      <c r="BN213" t="str">
        <f t="shared" si="28"/>
        <v/>
      </c>
      <c r="BP213">
        <f t="shared" si="22"/>
        <v>0</v>
      </c>
    </row>
    <row r="214" spans="3:68">
      <c r="C214">
        <v>142</v>
      </c>
      <c r="D214" s="22">
        <f>IF(実施計画様式!D214="",0,IFERROR(VLOOKUP(実施計画様式!D214,―!A:B,2,FALSE),"error"))</f>
        <v>0</v>
      </c>
      <c r="E214">
        <f>IF(実施計画様式!E214="",0,IFERROR(VLOOKUP(実施計画様式!E214,―!$C$40:$D$47,2,FALSE),"error"))</f>
        <v>0</v>
      </c>
      <c r="F214">
        <f>IF(実施計画様式!F214="",0,IFERROR(VLOOKUP(実施計画様式!F214,―!$E$2:$F$2,2,FALSE),"error"))</f>
        <v>0</v>
      </c>
      <c r="G214">
        <f>IFERROR(VLOOKUP(実施計画様式!G214,―!$G$2:$H$2,2,FALSE),0)</f>
        <v>0</v>
      </c>
      <c r="H214">
        <f>IF(実施計画様式!H214="",0,1)</f>
        <v>0</v>
      </c>
      <c r="I214">
        <f>IF(実施計画様式!I214="",0,IFERROR(VLOOKUP(実施計画様式!I214,―!$I$2:$J$2,2,FALSE),"error"))</f>
        <v>0</v>
      </c>
      <c r="J214">
        <f>IF(実施計画様式!J214="",0,1)</f>
        <v>0</v>
      </c>
      <c r="K214">
        <f>IF(実施計画様式!K214="",0,IFERROR(VLOOKUP(実施計画様式!K214,―!$K$1:$L$2,2,FALSE),"error"))</f>
        <v>0</v>
      </c>
      <c r="L214">
        <f>IF(実施計画様式!L214="",0,IFERROR(VLOOKUP(実施計画様式!L214,―!$M$2:$N$2,2,FALSE),"error"))</f>
        <v>0</v>
      </c>
      <c r="M214">
        <f>IFERROR(VLOOKUP(実施計画様式!M214,―!$O$1:$P$12,2,FALSE),0)</f>
        <v>0</v>
      </c>
      <c r="N214">
        <f>IF(実施計画様式!N214="",0,IFERROR(VLOOKUP(実施計画様式!N214,―!$O$1:$P$12,2,FALSE),"error"))</f>
        <v>0</v>
      </c>
      <c r="O214">
        <f>IF(実施計画様式!O214="",0,IFERROR(VLOOKUP(実施計画様式!O214,―!$O$1:$P$12,2,FALSE),"error"))</f>
        <v>0</v>
      </c>
      <c r="P214">
        <f>IF(実施計画様式!P214="",0,IFERROR(VLOOKUP(実施計画様式!P214,―!$O$1:$P$12,2,FALSE),"error"))</f>
        <v>0</v>
      </c>
      <c r="Q214">
        <f>IF(実施計画様式!Q214="",0,1)</f>
        <v>0</v>
      </c>
      <c r="R214" t="s">
        <v>7629</v>
      </c>
      <c r="S214" t="s">
        <v>7629</v>
      </c>
      <c r="T214">
        <f>IF(実施計画様式!T214="",0,1)</f>
        <v>0</v>
      </c>
      <c r="U214">
        <f>IF(実施計画様式!U214="",0,1)</f>
        <v>0</v>
      </c>
      <c r="V214">
        <f>IF(実施計画様式!V214="",0,1)</f>
        <v>0</v>
      </c>
      <c r="W214">
        <f>IF(実施計画様式!W214="",0,1)</f>
        <v>0</v>
      </c>
      <c r="X214">
        <f>IF(実施計画様式!X214="",0,1)</f>
        <v>0</v>
      </c>
      <c r="Y214">
        <f>IF(実施計画様式!Y214="",0,1)</f>
        <v>0</v>
      </c>
      <c r="Z214">
        <f>IF(実施計画様式!Z214="",0,1)</f>
        <v>0</v>
      </c>
      <c r="AA214">
        <f>IF(実施計画様式!AA214="",0,1)</f>
        <v>0</v>
      </c>
      <c r="AB214">
        <f>IF(実施計画様式!AB214="",0,IFERROR(VLOOKUP(実施計画様式!AB214,―!$Q$2:$R$3,2,FALSE),"error"))</f>
        <v>0</v>
      </c>
      <c r="AC214">
        <f>IF(実施計画様式!AC214="",0,IFERROR(VLOOKUP(実施計画様式!AC214,―!$S$2:$T$3,2,FALSE),"error"))</f>
        <v>0</v>
      </c>
      <c r="AD214">
        <f>IF(実施計画様式!AD214="",0,IFERROR(VLOOKUP(実施計画様式!AD214,―!$U$2:$V$3,2,FALSE),"error"))</f>
        <v>0</v>
      </c>
      <c r="AE214">
        <f>IF(実施計画様式!AE214="",0,IFERROR(VLOOKUP(実施計画様式!AE214,―!$W$2:$X$3,2,FALSE),"error"))</f>
        <v>0</v>
      </c>
      <c r="AF214">
        <f>IF(実施計画様式!AF214="",0,IFERROR(VLOOKUP(実施計画様式!AF214,―!$AP$29:$AQ$29,2,FALSE),"error"))</f>
        <v>0</v>
      </c>
      <c r="AG214">
        <f>IF(実施計画様式!AG214="",0,IFERROR(VLOOKUP(実施計画様式!AG214,―!$Y$2:$Z$25,2,FALSE),"error"))</f>
        <v>0</v>
      </c>
      <c r="AH214">
        <f>IF(実施計画様式!AH214="",0,IFERROR(VLOOKUP(実施計画様式!AH214,―!$AA$2:$AB$4,2,FALSE),"error"))</f>
        <v>0</v>
      </c>
      <c r="AI214">
        <f>IF(実施計画様式!AI214="",0,IFERROR(VLOOKUP(実施計画様式!AI214,―!$AN$2:$AO$27,2,FALSE),"error"))</f>
        <v>0</v>
      </c>
      <c r="AJ214">
        <f>IF(実施計画様式!AJ214="",0,IFERROR(VLOOKUP(実施計画様式!AJ214,―!$AN$2:$AO$27,2,FALSE),"error"))</f>
        <v>0</v>
      </c>
      <c r="AK214">
        <f>IF(実施計画様式!AK214="",0,IFERROR(VLOOKUP(実施計画様式!AK214,―!$AN$2:$AO$27,2,FALSE),"error"))</f>
        <v>0</v>
      </c>
      <c r="AL214">
        <f>IF(実施計画様式!AL214="",0,1)</f>
        <v>0</v>
      </c>
      <c r="AM214">
        <f>IF(実施計画様式!AM214="",0,IFERROR(VLOOKUP(実施計画様式!AM214,―!$AP$10:$AQ$23,2,FALSE),"error"))</f>
        <v>0</v>
      </c>
      <c r="AN214">
        <f>IF(実施計画様式!AN214="",0,IFERROR(VLOOKUP(実施計画様式!AN214,―!$AP$39:$AQ$44,2,FALSE),"error"))</f>
        <v>0</v>
      </c>
      <c r="AO214">
        <f>IF(実施計画様式!AO214="",0,IFERROR(VLOOKUP(実施計画様式!AO214,参考資料1_対象分野リスト!$B$2:$C$46,2,FALSE),"error"))</f>
        <v>0</v>
      </c>
      <c r="AP214">
        <f>IF(実施計画様式!AP214="",0,IFERROR(VLOOKUP(実施計画様式!AP214,参考資料1_対象分野リスト!$B$2:$C$46,2,FALSE),"error"))</f>
        <v>0</v>
      </c>
      <c r="AQ214">
        <f>IF(実施計画様式!AQ214="",0,IFERROR(VLOOKUP(実施計画様式!AQ214,参考資料1_対象分野リスト!$B$2:$C$46,2,FALSE),"error"))</f>
        <v>0</v>
      </c>
      <c r="AR214">
        <f>IF(実施計画様式!AR214="",0,IFERROR(VLOOKUP(実施計画様式!AR214,参考資料1_対象分野リスト!$B$2:$C$46,2,FALSE),"error"))</f>
        <v>0</v>
      </c>
      <c r="AS214">
        <f>IF(実施計画様式!AS214="",0,IFERROR(VLOOKUP(実施計画様式!AS214,参考資料1_対象分野リスト!$E$5:$F$35,2,FALSE),"error"))</f>
        <v>0</v>
      </c>
      <c r="BB214">
        <f>IF(実施計画様式!BB214="",0,IFERROR(VLOOKUP(実施計画様式!BB214,―!$AK$2:$AL$7,2,FALSE),"error"))</f>
        <v>0</v>
      </c>
      <c r="BC214" t="str">
        <f t="shared" si="21"/>
        <v/>
      </c>
      <c r="BF214">
        <v>99</v>
      </c>
      <c r="BG214" t="str">
        <f t="shared" si="23"/>
        <v/>
      </c>
      <c r="BH214" t="str">
        <f>IF(AG214&gt;0,IF(VLOOKUP($B$62,―!$Y$2:$Z$25,2,FALSE)&lt;分岐管理シート!AG214,"予算化方法","予算化方法_未定なし"),"")</f>
        <v/>
      </c>
      <c r="BI214" t="str">
        <f t="shared" si="24"/>
        <v/>
      </c>
      <c r="BJ214" t="str">
        <f t="shared" si="25"/>
        <v/>
      </c>
      <c r="BK214" t="str">
        <f t="shared" si="26"/>
        <v/>
      </c>
      <c r="BL214" t="str">
        <f>IF(AE214&lt;2,"",―!$AP$28)</f>
        <v/>
      </c>
      <c r="BM214" t="str">
        <f t="shared" si="27"/>
        <v/>
      </c>
      <c r="BN214" t="str">
        <f t="shared" si="28"/>
        <v/>
      </c>
      <c r="BP214">
        <f t="shared" si="22"/>
        <v>0</v>
      </c>
    </row>
    <row r="215" spans="3:68">
      <c r="C215">
        <v>143</v>
      </c>
      <c r="D215" s="22">
        <f>IF(実施計画様式!D215="",0,IFERROR(VLOOKUP(実施計画様式!D215,―!A:B,2,FALSE),"error"))</f>
        <v>0</v>
      </c>
      <c r="E215">
        <f>IF(実施計画様式!E215="",0,IFERROR(VLOOKUP(実施計画様式!E215,―!$C$40:$D$47,2,FALSE),"error"))</f>
        <v>0</v>
      </c>
      <c r="F215">
        <f>IF(実施計画様式!F215="",0,IFERROR(VLOOKUP(実施計画様式!F215,―!$E$2:$F$2,2,FALSE),"error"))</f>
        <v>0</v>
      </c>
      <c r="G215">
        <f>IFERROR(VLOOKUP(実施計画様式!G215,―!$G$2:$H$2,2,FALSE),0)</f>
        <v>0</v>
      </c>
      <c r="H215">
        <f>IF(実施計画様式!H215="",0,1)</f>
        <v>0</v>
      </c>
      <c r="I215">
        <f>IF(実施計画様式!I215="",0,IFERROR(VLOOKUP(実施計画様式!I215,―!$I$2:$J$2,2,FALSE),"error"))</f>
        <v>0</v>
      </c>
      <c r="J215">
        <f>IF(実施計画様式!J215="",0,1)</f>
        <v>0</v>
      </c>
      <c r="K215">
        <f>IF(実施計画様式!K215="",0,IFERROR(VLOOKUP(実施計画様式!K215,―!$K$1:$L$2,2,FALSE),"error"))</f>
        <v>0</v>
      </c>
      <c r="L215">
        <f>IF(実施計画様式!L215="",0,IFERROR(VLOOKUP(実施計画様式!L215,―!$M$2:$N$2,2,FALSE),"error"))</f>
        <v>0</v>
      </c>
      <c r="M215">
        <f>IFERROR(VLOOKUP(実施計画様式!M215,―!$O$1:$P$12,2,FALSE),0)</f>
        <v>0</v>
      </c>
      <c r="N215">
        <f>IF(実施計画様式!N215="",0,IFERROR(VLOOKUP(実施計画様式!N215,―!$O$1:$P$12,2,FALSE),"error"))</f>
        <v>0</v>
      </c>
      <c r="O215">
        <f>IF(実施計画様式!O215="",0,IFERROR(VLOOKUP(実施計画様式!O215,―!$O$1:$P$12,2,FALSE),"error"))</f>
        <v>0</v>
      </c>
      <c r="P215">
        <f>IF(実施計画様式!P215="",0,IFERROR(VLOOKUP(実施計画様式!P215,―!$O$1:$P$12,2,FALSE),"error"))</f>
        <v>0</v>
      </c>
      <c r="Q215">
        <f>IF(実施計画様式!Q215="",0,1)</f>
        <v>0</v>
      </c>
      <c r="R215" t="s">
        <v>7629</v>
      </c>
      <c r="S215" t="s">
        <v>7629</v>
      </c>
      <c r="T215">
        <f>IF(実施計画様式!T215="",0,1)</f>
        <v>0</v>
      </c>
      <c r="U215">
        <f>IF(実施計画様式!U215="",0,1)</f>
        <v>0</v>
      </c>
      <c r="V215">
        <f>IF(実施計画様式!V215="",0,1)</f>
        <v>0</v>
      </c>
      <c r="W215">
        <f>IF(実施計画様式!W215="",0,1)</f>
        <v>0</v>
      </c>
      <c r="X215">
        <f>IF(実施計画様式!X215="",0,1)</f>
        <v>0</v>
      </c>
      <c r="Y215">
        <f>IF(実施計画様式!Y215="",0,1)</f>
        <v>0</v>
      </c>
      <c r="Z215">
        <f>IF(実施計画様式!Z215="",0,1)</f>
        <v>0</v>
      </c>
      <c r="AA215">
        <f>IF(実施計画様式!AA215="",0,1)</f>
        <v>0</v>
      </c>
      <c r="AB215">
        <f>IF(実施計画様式!AB215="",0,IFERROR(VLOOKUP(実施計画様式!AB215,―!$Q$2:$R$3,2,FALSE),"error"))</f>
        <v>0</v>
      </c>
      <c r="AC215">
        <f>IF(実施計画様式!AC215="",0,IFERROR(VLOOKUP(実施計画様式!AC215,―!$S$2:$T$3,2,FALSE),"error"))</f>
        <v>0</v>
      </c>
      <c r="AD215">
        <f>IF(実施計画様式!AD215="",0,IFERROR(VLOOKUP(実施計画様式!AD215,―!$U$2:$V$3,2,FALSE),"error"))</f>
        <v>0</v>
      </c>
      <c r="AE215">
        <f>IF(実施計画様式!AE215="",0,IFERROR(VLOOKUP(実施計画様式!AE215,―!$W$2:$X$3,2,FALSE),"error"))</f>
        <v>0</v>
      </c>
      <c r="AF215">
        <f>IF(実施計画様式!AF215="",0,IFERROR(VLOOKUP(実施計画様式!AF215,―!$AP$29:$AQ$29,2,FALSE),"error"))</f>
        <v>0</v>
      </c>
      <c r="AG215">
        <f>IF(実施計画様式!AG215="",0,IFERROR(VLOOKUP(実施計画様式!AG215,―!$Y$2:$Z$25,2,FALSE),"error"))</f>
        <v>0</v>
      </c>
      <c r="AH215">
        <f>IF(実施計画様式!AH215="",0,IFERROR(VLOOKUP(実施計画様式!AH215,―!$AA$2:$AB$4,2,FALSE),"error"))</f>
        <v>0</v>
      </c>
      <c r="AI215">
        <f>IF(実施計画様式!AI215="",0,IFERROR(VLOOKUP(実施計画様式!AI215,―!$AN$2:$AO$27,2,FALSE),"error"))</f>
        <v>0</v>
      </c>
      <c r="AJ215">
        <f>IF(実施計画様式!AJ215="",0,IFERROR(VLOOKUP(実施計画様式!AJ215,―!$AN$2:$AO$27,2,FALSE),"error"))</f>
        <v>0</v>
      </c>
      <c r="AK215">
        <f>IF(実施計画様式!AK215="",0,IFERROR(VLOOKUP(実施計画様式!AK215,―!$AN$2:$AO$27,2,FALSE),"error"))</f>
        <v>0</v>
      </c>
      <c r="AL215">
        <f>IF(実施計画様式!AL215="",0,1)</f>
        <v>0</v>
      </c>
      <c r="AM215">
        <f>IF(実施計画様式!AM215="",0,IFERROR(VLOOKUP(実施計画様式!AM215,―!$AP$10:$AQ$23,2,FALSE),"error"))</f>
        <v>0</v>
      </c>
      <c r="AN215">
        <f>IF(実施計画様式!AN215="",0,IFERROR(VLOOKUP(実施計画様式!AN215,―!$AP$39:$AQ$44,2,FALSE),"error"))</f>
        <v>0</v>
      </c>
      <c r="AO215">
        <f>IF(実施計画様式!AO215="",0,IFERROR(VLOOKUP(実施計画様式!AO215,参考資料1_対象分野リスト!$B$2:$C$46,2,FALSE),"error"))</f>
        <v>0</v>
      </c>
      <c r="AP215">
        <f>IF(実施計画様式!AP215="",0,IFERROR(VLOOKUP(実施計画様式!AP215,参考資料1_対象分野リスト!$B$2:$C$46,2,FALSE),"error"))</f>
        <v>0</v>
      </c>
      <c r="AQ215">
        <f>IF(実施計画様式!AQ215="",0,IFERROR(VLOOKUP(実施計画様式!AQ215,参考資料1_対象分野リスト!$B$2:$C$46,2,FALSE),"error"))</f>
        <v>0</v>
      </c>
      <c r="AR215">
        <f>IF(実施計画様式!AR215="",0,IFERROR(VLOOKUP(実施計画様式!AR215,参考資料1_対象分野リスト!$B$2:$C$46,2,FALSE),"error"))</f>
        <v>0</v>
      </c>
      <c r="AS215">
        <f>IF(実施計画様式!AS215="",0,IFERROR(VLOOKUP(実施計画様式!AS215,参考資料1_対象分野リスト!$E$5:$F$35,2,FALSE),"error"))</f>
        <v>0</v>
      </c>
      <c r="BB215">
        <f>IF(実施計画様式!BB215="",0,IFERROR(VLOOKUP(実施計画様式!BB215,―!$AK$2:$AL$7,2,FALSE),"error"))</f>
        <v>0</v>
      </c>
      <c r="BC215" t="str">
        <f t="shared" si="21"/>
        <v/>
      </c>
      <c r="BF215">
        <v>99</v>
      </c>
      <c r="BG215" t="str">
        <f t="shared" si="23"/>
        <v/>
      </c>
      <c r="BH215" t="str">
        <f>IF(AG215&gt;0,IF(VLOOKUP($B$62,―!$Y$2:$Z$25,2,FALSE)&lt;分岐管理シート!AG215,"予算化方法","予算化方法_未定なし"),"")</f>
        <v/>
      </c>
      <c r="BI215" t="str">
        <f t="shared" si="24"/>
        <v/>
      </c>
      <c r="BJ215" t="str">
        <f t="shared" si="25"/>
        <v/>
      </c>
      <c r="BK215" t="str">
        <f t="shared" si="26"/>
        <v/>
      </c>
      <c r="BL215" t="str">
        <f>IF(AE215&lt;2,"",―!$AP$28)</f>
        <v/>
      </c>
      <c r="BM215" t="str">
        <f t="shared" si="27"/>
        <v/>
      </c>
      <c r="BN215" t="str">
        <f t="shared" si="28"/>
        <v/>
      </c>
      <c r="BP215">
        <f t="shared" si="22"/>
        <v>0</v>
      </c>
    </row>
    <row r="216" spans="3:68">
      <c r="C216">
        <v>144</v>
      </c>
      <c r="D216" s="22">
        <f>IF(実施計画様式!D216="",0,IFERROR(VLOOKUP(実施計画様式!D216,―!A:B,2,FALSE),"error"))</f>
        <v>0</v>
      </c>
      <c r="E216">
        <f>IF(実施計画様式!E216="",0,IFERROR(VLOOKUP(実施計画様式!E216,―!$C$40:$D$47,2,FALSE),"error"))</f>
        <v>0</v>
      </c>
      <c r="F216">
        <f>IF(実施計画様式!F216="",0,IFERROR(VLOOKUP(実施計画様式!F216,―!$E$2:$F$2,2,FALSE),"error"))</f>
        <v>0</v>
      </c>
      <c r="G216">
        <f>IFERROR(VLOOKUP(実施計画様式!G216,―!$G$2:$H$2,2,FALSE),0)</f>
        <v>0</v>
      </c>
      <c r="H216">
        <f>IF(実施計画様式!H216="",0,1)</f>
        <v>0</v>
      </c>
      <c r="I216">
        <f>IF(実施計画様式!I216="",0,IFERROR(VLOOKUP(実施計画様式!I216,―!$I$2:$J$2,2,FALSE),"error"))</f>
        <v>0</v>
      </c>
      <c r="J216">
        <f>IF(実施計画様式!J216="",0,1)</f>
        <v>0</v>
      </c>
      <c r="K216">
        <f>IF(実施計画様式!K216="",0,IFERROR(VLOOKUP(実施計画様式!K216,―!$K$1:$L$2,2,FALSE),"error"))</f>
        <v>0</v>
      </c>
      <c r="L216">
        <f>IF(実施計画様式!L216="",0,IFERROR(VLOOKUP(実施計画様式!L216,―!$M$2:$N$2,2,FALSE),"error"))</f>
        <v>0</v>
      </c>
      <c r="M216">
        <f>IFERROR(VLOOKUP(実施計画様式!M216,―!$O$1:$P$12,2,FALSE),0)</f>
        <v>0</v>
      </c>
      <c r="N216">
        <f>IF(実施計画様式!N216="",0,IFERROR(VLOOKUP(実施計画様式!N216,―!$O$1:$P$12,2,FALSE),"error"))</f>
        <v>0</v>
      </c>
      <c r="O216">
        <f>IF(実施計画様式!O216="",0,IFERROR(VLOOKUP(実施計画様式!O216,―!$O$1:$P$12,2,FALSE),"error"))</f>
        <v>0</v>
      </c>
      <c r="P216">
        <f>IF(実施計画様式!P216="",0,IFERROR(VLOOKUP(実施計画様式!P216,―!$O$1:$P$12,2,FALSE),"error"))</f>
        <v>0</v>
      </c>
      <c r="Q216">
        <f>IF(実施計画様式!Q216="",0,1)</f>
        <v>0</v>
      </c>
      <c r="R216" t="s">
        <v>7629</v>
      </c>
      <c r="S216" t="s">
        <v>7629</v>
      </c>
      <c r="T216">
        <f>IF(実施計画様式!T216="",0,1)</f>
        <v>0</v>
      </c>
      <c r="U216">
        <f>IF(実施計画様式!U216="",0,1)</f>
        <v>0</v>
      </c>
      <c r="V216">
        <f>IF(実施計画様式!V216="",0,1)</f>
        <v>0</v>
      </c>
      <c r="W216">
        <f>IF(実施計画様式!W216="",0,1)</f>
        <v>0</v>
      </c>
      <c r="X216">
        <f>IF(実施計画様式!X216="",0,1)</f>
        <v>0</v>
      </c>
      <c r="Y216">
        <f>IF(実施計画様式!Y216="",0,1)</f>
        <v>0</v>
      </c>
      <c r="Z216">
        <f>IF(実施計画様式!Z216="",0,1)</f>
        <v>0</v>
      </c>
      <c r="AA216">
        <f>IF(実施計画様式!AA216="",0,1)</f>
        <v>0</v>
      </c>
      <c r="AB216">
        <f>IF(実施計画様式!AB216="",0,IFERROR(VLOOKUP(実施計画様式!AB216,―!$Q$2:$R$3,2,FALSE),"error"))</f>
        <v>0</v>
      </c>
      <c r="AC216">
        <f>IF(実施計画様式!AC216="",0,IFERROR(VLOOKUP(実施計画様式!AC216,―!$S$2:$T$3,2,FALSE),"error"))</f>
        <v>0</v>
      </c>
      <c r="AD216">
        <f>IF(実施計画様式!AD216="",0,IFERROR(VLOOKUP(実施計画様式!AD216,―!$U$2:$V$3,2,FALSE),"error"))</f>
        <v>0</v>
      </c>
      <c r="AE216">
        <f>IF(実施計画様式!AE216="",0,IFERROR(VLOOKUP(実施計画様式!AE216,―!$W$2:$X$3,2,FALSE),"error"))</f>
        <v>0</v>
      </c>
      <c r="AF216">
        <f>IF(実施計画様式!AF216="",0,IFERROR(VLOOKUP(実施計画様式!AF216,―!$AP$29:$AQ$29,2,FALSE),"error"))</f>
        <v>0</v>
      </c>
      <c r="AG216">
        <f>IF(実施計画様式!AG216="",0,IFERROR(VLOOKUP(実施計画様式!AG216,―!$Y$2:$Z$25,2,FALSE),"error"))</f>
        <v>0</v>
      </c>
      <c r="AH216">
        <f>IF(実施計画様式!AH216="",0,IFERROR(VLOOKUP(実施計画様式!AH216,―!$AA$2:$AB$4,2,FALSE),"error"))</f>
        <v>0</v>
      </c>
      <c r="AI216">
        <f>IF(実施計画様式!AI216="",0,IFERROR(VLOOKUP(実施計画様式!AI216,―!$AN$2:$AO$27,2,FALSE),"error"))</f>
        <v>0</v>
      </c>
      <c r="AJ216">
        <f>IF(実施計画様式!AJ216="",0,IFERROR(VLOOKUP(実施計画様式!AJ216,―!$AN$2:$AO$27,2,FALSE),"error"))</f>
        <v>0</v>
      </c>
      <c r="AK216">
        <f>IF(実施計画様式!AK216="",0,IFERROR(VLOOKUP(実施計画様式!AK216,―!$AN$2:$AO$27,2,FALSE),"error"))</f>
        <v>0</v>
      </c>
      <c r="AL216">
        <f>IF(実施計画様式!AL216="",0,1)</f>
        <v>0</v>
      </c>
      <c r="AM216">
        <f>IF(実施計画様式!AM216="",0,IFERROR(VLOOKUP(実施計画様式!AM216,―!$AP$10:$AQ$23,2,FALSE),"error"))</f>
        <v>0</v>
      </c>
      <c r="AN216">
        <f>IF(実施計画様式!AN216="",0,IFERROR(VLOOKUP(実施計画様式!AN216,―!$AP$39:$AQ$44,2,FALSE),"error"))</f>
        <v>0</v>
      </c>
      <c r="AO216">
        <f>IF(実施計画様式!AO216="",0,IFERROR(VLOOKUP(実施計画様式!AO216,参考資料1_対象分野リスト!$B$2:$C$46,2,FALSE),"error"))</f>
        <v>0</v>
      </c>
      <c r="AP216">
        <f>IF(実施計画様式!AP216="",0,IFERROR(VLOOKUP(実施計画様式!AP216,参考資料1_対象分野リスト!$B$2:$C$46,2,FALSE),"error"))</f>
        <v>0</v>
      </c>
      <c r="AQ216">
        <f>IF(実施計画様式!AQ216="",0,IFERROR(VLOOKUP(実施計画様式!AQ216,参考資料1_対象分野リスト!$B$2:$C$46,2,FALSE),"error"))</f>
        <v>0</v>
      </c>
      <c r="AR216">
        <f>IF(実施計画様式!AR216="",0,IFERROR(VLOOKUP(実施計画様式!AR216,参考資料1_対象分野リスト!$B$2:$C$46,2,FALSE),"error"))</f>
        <v>0</v>
      </c>
      <c r="AS216">
        <f>IF(実施計画様式!AS216="",0,IFERROR(VLOOKUP(実施計画様式!AS216,参考資料1_対象分野リスト!$E$5:$F$35,2,FALSE),"error"))</f>
        <v>0</v>
      </c>
      <c r="BB216">
        <f>IF(実施計画様式!BB216="",0,IFERROR(VLOOKUP(実施計画様式!BB216,―!$AK$2:$AL$7,2,FALSE),"error"))</f>
        <v>0</v>
      </c>
      <c r="BC216" t="str">
        <f t="shared" si="21"/>
        <v/>
      </c>
      <c r="BF216">
        <v>99</v>
      </c>
      <c r="BG216" t="str">
        <f t="shared" si="23"/>
        <v/>
      </c>
      <c r="BH216" t="str">
        <f>IF(AG216&gt;0,IF(VLOOKUP($B$62,―!$Y$2:$Z$25,2,FALSE)&lt;分岐管理シート!AG216,"予算化方法","予算化方法_未定なし"),"")</f>
        <v/>
      </c>
      <c r="BI216" t="str">
        <f t="shared" si="24"/>
        <v/>
      </c>
      <c r="BJ216" t="str">
        <f t="shared" si="25"/>
        <v/>
      </c>
      <c r="BK216" t="str">
        <f t="shared" si="26"/>
        <v/>
      </c>
      <c r="BL216" t="str">
        <f>IF(AE216&lt;2,"",―!$AP$28)</f>
        <v/>
      </c>
      <c r="BM216" t="str">
        <f t="shared" si="27"/>
        <v/>
      </c>
      <c r="BN216" t="str">
        <f t="shared" si="28"/>
        <v/>
      </c>
      <c r="BP216">
        <f t="shared" si="22"/>
        <v>0</v>
      </c>
    </row>
    <row r="217" spans="3:68">
      <c r="C217">
        <v>145</v>
      </c>
      <c r="D217" s="22">
        <f>IF(実施計画様式!D217="",0,IFERROR(VLOOKUP(実施計画様式!D217,―!A:B,2,FALSE),"error"))</f>
        <v>0</v>
      </c>
      <c r="E217">
        <f>IF(実施計画様式!E217="",0,IFERROR(VLOOKUP(実施計画様式!E217,―!$C$40:$D$47,2,FALSE),"error"))</f>
        <v>0</v>
      </c>
      <c r="F217">
        <f>IF(実施計画様式!F217="",0,IFERROR(VLOOKUP(実施計画様式!F217,―!$E$2:$F$2,2,FALSE),"error"))</f>
        <v>0</v>
      </c>
      <c r="G217">
        <f>IFERROR(VLOOKUP(実施計画様式!G217,―!$G$2:$H$2,2,FALSE),0)</f>
        <v>0</v>
      </c>
      <c r="H217">
        <f>IF(実施計画様式!H217="",0,1)</f>
        <v>0</v>
      </c>
      <c r="I217">
        <f>IF(実施計画様式!I217="",0,IFERROR(VLOOKUP(実施計画様式!I217,―!$I$2:$J$2,2,FALSE),"error"))</f>
        <v>0</v>
      </c>
      <c r="J217">
        <f>IF(実施計画様式!J217="",0,1)</f>
        <v>0</v>
      </c>
      <c r="K217">
        <f>IF(実施計画様式!K217="",0,IFERROR(VLOOKUP(実施計画様式!K217,―!$K$1:$L$2,2,FALSE),"error"))</f>
        <v>0</v>
      </c>
      <c r="L217">
        <f>IF(実施計画様式!L217="",0,IFERROR(VLOOKUP(実施計画様式!L217,―!$M$2:$N$2,2,FALSE),"error"))</f>
        <v>0</v>
      </c>
      <c r="M217">
        <f>IFERROR(VLOOKUP(実施計画様式!M217,―!$O$1:$P$12,2,FALSE),0)</f>
        <v>0</v>
      </c>
      <c r="N217">
        <f>IF(実施計画様式!N217="",0,IFERROR(VLOOKUP(実施計画様式!N217,―!$O$1:$P$12,2,FALSE),"error"))</f>
        <v>0</v>
      </c>
      <c r="O217">
        <f>IF(実施計画様式!O217="",0,IFERROR(VLOOKUP(実施計画様式!O217,―!$O$1:$P$12,2,FALSE),"error"))</f>
        <v>0</v>
      </c>
      <c r="P217">
        <f>IF(実施計画様式!P217="",0,IFERROR(VLOOKUP(実施計画様式!P217,―!$O$1:$P$12,2,FALSE),"error"))</f>
        <v>0</v>
      </c>
      <c r="Q217">
        <f>IF(実施計画様式!Q217="",0,1)</f>
        <v>0</v>
      </c>
      <c r="R217" t="s">
        <v>7629</v>
      </c>
      <c r="S217" t="s">
        <v>7629</v>
      </c>
      <c r="T217">
        <f>IF(実施計画様式!T217="",0,1)</f>
        <v>0</v>
      </c>
      <c r="U217">
        <f>IF(実施計画様式!U217="",0,1)</f>
        <v>0</v>
      </c>
      <c r="V217">
        <f>IF(実施計画様式!V217="",0,1)</f>
        <v>0</v>
      </c>
      <c r="W217">
        <f>IF(実施計画様式!W217="",0,1)</f>
        <v>0</v>
      </c>
      <c r="X217">
        <f>IF(実施計画様式!X217="",0,1)</f>
        <v>0</v>
      </c>
      <c r="Y217">
        <f>IF(実施計画様式!Y217="",0,1)</f>
        <v>0</v>
      </c>
      <c r="Z217">
        <f>IF(実施計画様式!Z217="",0,1)</f>
        <v>0</v>
      </c>
      <c r="AA217">
        <f>IF(実施計画様式!AA217="",0,1)</f>
        <v>0</v>
      </c>
      <c r="AB217">
        <f>IF(実施計画様式!AB217="",0,IFERROR(VLOOKUP(実施計画様式!AB217,―!$Q$2:$R$3,2,FALSE),"error"))</f>
        <v>0</v>
      </c>
      <c r="AC217">
        <f>IF(実施計画様式!AC217="",0,IFERROR(VLOOKUP(実施計画様式!AC217,―!$S$2:$T$3,2,FALSE),"error"))</f>
        <v>0</v>
      </c>
      <c r="AD217">
        <f>IF(実施計画様式!AD217="",0,IFERROR(VLOOKUP(実施計画様式!AD217,―!$U$2:$V$3,2,FALSE),"error"))</f>
        <v>0</v>
      </c>
      <c r="AE217">
        <f>IF(実施計画様式!AE217="",0,IFERROR(VLOOKUP(実施計画様式!AE217,―!$W$2:$X$3,2,FALSE),"error"))</f>
        <v>0</v>
      </c>
      <c r="AF217">
        <f>IF(実施計画様式!AF217="",0,IFERROR(VLOOKUP(実施計画様式!AF217,―!$AP$29:$AQ$29,2,FALSE),"error"))</f>
        <v>0</v>
      </c>
      <c r="AG217">
        <f>IF(実施計画様式!AG217="",0,IFERROR(VLOOKUP(実施計画様式!AG217,―!$Y$2:$Z$25,2,FALSE),"error"))</f>
        <v>0</v>
      </c>
      <c r="AH217">
        <f>IF(実施計画様式!AH217="",0,IFERROR(VLOOKUP(実施計画様式!AH217,―!$AA$2:$AB$4,2,FALSE),"error"))</f>
        <v>0</v>
      </c>
      <c r="AI217">
        <f>IF(実施計画様式!AI217="",0,IFERROR(VLOOKUP(実施計画様式!AI217,―!$AN$2:$AO$27,2,FALSE),"error"))</f>
        <v>0</v>
      </c>
      <c r="AJ217">
        <f>IF(実施計画様式!AJ217="",0,IFERROR(VLOOKUP(実施計画様式!AJ217,―!$AN$2:$AO$27,2,FALSE),"error"))</f>
        <v>0</v>
      </c>
      <c r="AK217">
        <f>IF(実施計画様式!AK217="",0,IFERROR(VLOOKUP(実施計画様式!AK217,―!$AN$2:$AO$27,2,FALSE),"error"))</f>
        <v>0</v>
      </c>
      <c r="AL217">
        <f>IF(実施計画様式!AL217="",0,1)</f>
        <v>0</v>
      </c>
      <c r="AM217">
        <f>IF(実施計画様式!AM217="",0,IFERROR(VLOOKUP(実施計画様式!AM217,―!$AP$10:$AQ$23,2,FALSE),"error"))</f>
        <v>0</v>
      </c>
      <c r="AN217">
        <f>IF(実施計画様式!AN217="",0,IFERROR(VLOOKUP(実施計画様式!AN217,―!$AP$39:$AQ$44,2,FALSE),"error"))</f>
        <v>0</v>
      </c>
      <c r="AO217">
        <f>IF(実施計画様式!AO217="",0,IFERROR(VLOOKUP(実施計画様式!AO217,参考資料1_対象分野リスト!$B$2:$C$46,2,FALSE),"error"))</f>
        <v>0</v>
      </c>
      <c r="AP217">
        <f>IF(実施計画様式!AP217="",0,IFERROR(VLOOKUP(実施計画様式!AP217,参考資料1_対象分野リスト!$B$2:$C$46,2,FALSE),"error"))</f>
        <v>0</v>
      </c>
      <c r="AQ217">
        <f>IF(実施計画様式!AQ217="",0,IFERROR(VLOOKUP(実施計画様式!AQ217,参考資料1_対象分野リスト!$B$2:$C$46,2,FALSE),"error"))</f>
        <v>0</v>
      </c>
      <c r="AR217">
        <f>IF(実施計画様式!AR217="",0,IFERROR(VLOOKUP(実施計画様式!AR217,参考資料1_対象分野リスト!$B$2:$C$46,2,FALSE),"error"))</f>
        <v>0</v>
      </c>
      <c r="AS217">
        <f>IF(実施計画様式!AS217="",0,IFERROR(VLOOKUP(実施計画様式!AS217,参考資料1_対象分野リスト!$E$5:$F$35,2,FALSE),"error"))</f>
        <v>0</v>
      </c>
      <c r="BB217">
        <f>IF(実施計画様式!BB217="",0,IFERROR(VLOOKUP(実施計画様式!BB217,―!$AK$2:$AL$7,2,FALSE),"error"))</f>
        <v>0</v>
      </c>
      <c r="BC217" t="str">
        <f t="shared" si="21"/>
        <v/>
      </c>
      <c r="BF217">
        <v>99</v>
      </c>
      <c r="BG217" t="str">
        <f t="shared" si="23"/>
        <v/>
      </c>
      <c r="BH217" t="str">
        <f>IF(AG217&gt;0,IF(VLOOKUP($B$62,―!$Y$2:$Z$25,2,FALSE)&lt;分岐管理シート!AG217,"予算化方法","予算化方法_未定なし"),"")</f>
        <v/>
      </c>
      <c r="BI217" t="str">
        <f t="shared" si="24"/>
        <v/>
      </c>
      <c r="BJ217" t="str">
        <f t="shared" si="25"/>
        <v/>
      </c>
      <c r="BK217" t="str">
        <f t="shared" si="26"/>
        <v/>
      </c>
      <c r="BL217" t="str">
        <f>IF(AE217&lt;2,"",―!$AP$28)</f>
        <v/>
      </c>
      <c r="BM217" t="str">
        <f t="shared" si="27"/>
        <v/>
      </c>
      <c r="BN217" t="str">
        <f t="shared" si="28"/>
        <v/>
      </c>
      <c r="BP217">
        <f t="shared" si="22"/>
        <v>0</v>
      </c>
    </row>
    <row r="218" spans="3:68">
      <c r="C218">
        <v>146</v>
      </c>
      <c r="D218" s="22">
        <f>IF(実施計画様式!D218="",0,IFERROR(VLOOKUP(実施計画様式!D218,―!A:B,2,FALSE),"error"))</f>
        <v>0</v>
      </c>
      <c r="E218">
        <f>IF(実施計画様式!E218="",0,IFERROR(VLOOKUP(実施計画様式!E218,―!$C$40:$D$47,2,FALSE),"error"))</f>
        <v>0</v>
      </c>
      <c r="F218">
        <f>IF(実施計画様式!F218="",0,IFERROR(VLOOKUP(実施計画様式!F218,―!$E$2:$F$2,2,FALSE),"error"))</f>
        <v>0</v>
      </c>
      <c r="G218">
        <f>IFERROR(VLOOKUP(実施計画様式!G218,―!$G$2:$H$2,2,FALSE),0)</f>
        <v>0</v>
      </c>
      <c r="H218">
        <f>IF(実施計画様式!H218="",0,1)</f>
        <v>0</v>
      </c>
      <c r="I218">
        <f>IF(実施計画様式!I218="",0,IFERROR(VLOOKUP(実施計画様式!I218,―!$I$2:$J$2,2,FALSE),"error"))</f>
        <v>0</v>
      </c>
      <c r="J218">
        <f>IF(実施計画様式!J218="",0,1)</f>
        <v>0</v>
      </c>
      <c r="K218">
        <f>IF(実施計画様式!K218="",0,IFERROR(VLOOKUP(実施計画様式!K218,―!$K$1:$L$2,2,FALSE),"error"))</f>
        <v>0</v>
      </c>
      <c r="L218">
        <f>IF(実施計画様式!L218="",0,IFERROR(VLOOKUP(実施計画様式!L218,―!$M$2:$N$2,2,FALSE),"error"))</f>
        <v>0</v>
      </c>
      <c r="M218">
        <f>IFERROR(VLOOKUP(実施計画様式!M218,―!$O$1:$P$12,2,FALSE),0)</f>
        <v>0</v>
      </c>
      <c r="N218">
        <f>IF(実施計画様式!N218="",0,IFERROR(VLOOKUP(実施計画様式!N218,―!$O$1:$P$12,2,FALSE),"error"))</f>
        <v>0</v>
      </c>
      <c r="O218">
        <f>IF(実施計画様式!O218="",0,IFERROR(VLOOKUP(実施計画様式!O218,―!$O$1:$P$12,2,FALSE),"error"))</f>
        <v>0</v>
      </c>
      <c r="P218">
        <f>IF(実施計画様式!P218="",0,IFERROR(VLOOKUP(実施計画様式!P218,―!$O$1:$P$12,2,FALSE),"error"))</f>
        <v>0</v>
      </c>
      <c r="Q218">
        <f>IF(実施計画様式!Q218="",0,1)</f>
        <v>0</v>
      </c>
      <c r="R218" t="s">
        <v>7629</v>
      </c>
      <c r="S218" t="s">
        <v>7629</v>
      </c>
      <c r="T218">
        <f>IF(実施計画様式!T218="",0,1)</f>
        <v>0</v>
      </c>
      <c r="U218">
        <f>IF(実施計画様式!U218="",0,1)</f>
        <v>0</v>
      </c>
      <c r="V218">
        <f>IF(実施計画様式!V218="",0,1)</f>
        <v>0</v>
      </c>
      <c r="W218">
        <f>IF(実施計画様式!W218="",0,1)</f>
        <v>0</v>
      </c>
      <c r="X218">
        <f>IF(実施計画様式!X218="",0,1)</f>
        <v>0</v>
      </c>
      <c r="Y218">
        <f>IF(実施計画様式!Y218="",0,1)</f>
        <v>0</v>
      </c>
      <c r="Z218">
        <f>IF(実施計画様式!Z218="",0,1)</f>
        <v>0</v>
      </c>
      <c r="AA218">
        <f>IF(実施計画様式!AA218="",0,1)</f>
        <v>0</v>
      </c>
      <c r="AB218">
        <f>IF(実施計画様式!AB218="",0,IFERROR(VLOOKUP(実施計画様式!AB218,―!$Q$2:$R$3,2,FALSE),"error"))</f>
        <v>0</v>
      </c>
      <c r="AC218">
        <f>IF(実施計画様式!AC218="",0,IFERROR(VLOOKUP(実施計画様式!AC218,―!$S$2:$T$3,2,FALSE),"error"))</f>
        <v>0</v>
      </c>
      <c r="AD218">
        <f>IF(実施計画様式!AD218="",0,IFERROR(VLOOKUP(実施計画様式!AD218,―!$U$2:$V$3,2,FALSE),"error"))</f>
        <v>0</v>
      </c>
      <c r="AE218">
        <f>IF(実施計画様式!AE218="",0,IFERROR(VLOOKUP(実施計画様式!AE218,―!$W$2:$X$3,2,FALSE),"error"))</f>
        <v>0</v>
      </c>
      <c r="AF218">
        <f>IF(実施計画様式!AF218="",0,IFERROR(VLOOKUP(実施計画様式!AF218,―!$AP$29:$AQ$29,2,FALSE),"error"))</f>
        <v>0</v>
      </c>
      <c r="AG218">
        <f>IF(実施計画様式!AG218="",0,IFERROR(VLOOKUP(実施計画様式!AG218,―!$Y$2:$Z$25,2,FALSE),"error"))</f>
        <v>0</v>
      </c>
      <c r="AH218">
        <f>IF(実施計画様式!AH218="",0,IFERROR(VLOOKUP(実施計画様式!AH218,―!$AA$2:$AB$4,2,FALSE),"error"))</f>
        <v>0</v>
      </c>
      <c r="AI218">
        <f>IF(実施計画様式!AI218="",0,IFERROR(VLOOKUP(実施計画様式!AI218,―!$AN$2:$AO$27,2,FALSE),"error"))</f>
        <v>0</v>
      </c>
      <c r="AJ218">
        <f>IF(実施計画様式!AJ218="",0,IFERROR(VLOOKUP(実施計画様式!AJ218,―!$AN$2:$AO$27,2,FALSE),"error"))</f>
        <v>0</v>
      </c>
      <c r="AK218">
        <f>IF(実施計画様式!AK218="",0,IFERROR(VLOOKUP(実施計画様式!AK218,―!$AN$2:$AO$27,2,FALSE),"error"))</f>
        <v>0</v>
      </c>
      <c r="AL218">
        <f>IF(実施計画様式!AL218="",0,1)</f>
        <v>0</v>
      </c>
      <c r="AM218">
        <f>IF(実施計画様式!AM218="",0,IFERROR(VLOOKUP(実施計画様式!AM218,―!$AP$10:$AQ$23,2,FALSE),"error"))</f>
        <v>0</v>
      </c>
      <c r="AN218">
        <f>IF(実施計画様式!AN218="",0,IFERROR(VLOOKUP(実施計画様式!AN218,―!$AP$39:$AQ$44,2,FALSE),"error"))</f>
        <v>0</v>
      </c>
      <c r="AO218">
        <f>IF(実施計画様式!AO218="",0,IFERROR(VLOOKUP(実施計画様式!AO218,参考資料1_対象分野リスト!$B$2:$C$46,2,FALSE),"error"))</f>
        <v>0</v>
      </c>
      <c r="AP218">
        <f>IF(実施計画様式!AP218="",0,IFERROR(VLOOKUP(実施計画様式!AP218,参考資料1_対象分野リスト!$B$2:$C$46,2,FALSE),"error"))</f>
        <v>0</v>
      </c>
      <c r="AQ218">
        <f>IF(実施計画様式!AQ218="",0,IFERROR(VLOOKUP(実施計画様式!AQ218,参考資料1_対象分野リスト!$B$2:$C$46,2,FALSE),"error"))</f>
        <v>0</v>
      </c>
      <c r="AR218">
        <f>IF(実施計画様式!AR218="",0,IFERROR(VLOOKUP(実施計画様式!AR218,参考資料1_対象分野リスト!$B$2:$C$46,2,FALSE),"error"))</f>
        <v>0</v>
      </c>
      <c r="AS218">
        <f>IF(実施計画様式!AS218="",0,IFERROR(VLOOKUP(実施計画様式!AS218,参考資料1_対象分野リスト!$E$5:$F$35,2,FALSE),"error"))</f>
        <v>0</v>
      </c>
      <c r="BB218">
        <f>IF(実施計画様式!BB218="",0,IFERROR(VLOOKUP(実施計画様式!BB218,―!$AK$2:$AL$7,2,FALSE),"error"))</f>
        <v>0</v>
      </c>
      <c r="BC218" t="str">
        <f t="shared" si="21"/>
        <v/>
      </c>
      <c r="BF218">
        <v>99</v>
      </c>
      <c r="BG218" t="str">
        <f t="shared" si="23"/>
        <v/>
      </c>
      <c r="BH218" t="str">
        <f>IF(AG218&gt;0,IF(VLOOKUP($B$62,―!$Y$2:$Z$25,2,FALSE)&lt;分岐管理シート!AG218,"予算化方法","予算化方法_未定なし"),"")</f>
        <v/>
      </c>
      <c r="BI218" t="str">
        <f t="shared" si="24"/>
        <v/>
      </c>
      <c r="BJ218" t="str">
        <f t="shared" si="25"/>
        <v/>
      </c>
      <c r="BK218" t="str">
        <f t="shared" si="26"/>
        <v/>
      </c>
      <c r="BL218" t="str">
        <f>IF(AE218&lt;2,"",―!$AP$28)</f>
        <v/>
      </c>
      <c r="BM218" t="str">
        <f t="shared" si="27"/>
        <v/>
      </c>
      <c r="BN218" t="str">
        <f t="shared" si="28"/>
        <v/>
      </c>
      <c r="BP218">
        <f t="shared" si="22"/>
        <v>0</v>
      </c>
    </row>
    <row r="219" spans="3:68">
      <c r="C219">
        <v>147</v>
      </c>
      <c r="D219" s="22">
        <f>IF(実施計画様式!D219="",0,IFERROR(VLOOKUP(実施計画様式!D219,―!A:B,2,FALSE),"error"))</f>
        <v>0</v>
      </c>
      <c r="E219">
        <f>IF(実施計画様式!E219="",0,IFERROR(VLOOKUP(実施計画様式!E219,―!$C$40:$D$47,2,FALSE),"error"))</f>
        <v>0</v>
      </c>
      <c r="F219">
        <f>IF(実施計画様式!F219="",0,IFERROR(VLOOKUP(実施計画様式!F219,―!$E$2:$F$2,2,FALSE),"error"))</f>
        <v>0</v>
      </c>
      <c r="G219">
        <f>IFERROR(VLOOKUP(実施計画様式!G219,―!$G$2:$H$2,2,FALSE),0)</f>
        <v>0</v>
      </c>
      <c r="H219">
        <f>IF(実施計画様式!H219="",0,1)</f>
        <v>0</v>
      </c>
      <c r="I219">
        <f>IF(実施計画様式!I219="",0,IFERROR(VLOOKUP(実施計画様式!I219,―!$I$2:$J$2,2,FALSE),"error"))</f>
        <v>0</v>
      </c>
      <c r="J219">
        <f>IF(実施計画様式!J219="",0,1)</f>
        <v>0</v>
      </c>
      <c r="K219">
        <f>IF(実施計画様式!K219="",0,IFERROR(VLOOKUP(実施計画様式!K219,―!$K$1:$L$2,2,FALSE),"error"))</f>
        <v>0</v>
      </c>
      <c r="L219">
        <f>IF(実施計画様式!L219="",0,IFERROR(VLOOKUP(実施計画様式!L219,―!$M$2:$N$2,2,FALSE),"error"))</f>
        <v>0</v>
      </c>
      <c r="M219">
        <f>IFERROR(VLOOKUP(実施計画様式!M219,―!$O$1:$P$12,2,FALSE),0)</f>
        <v>0</v>
      </c>
      <c r="N219">
        <f>IF(実施計画様式!N219="",0,IFERROR(VLOOKUP(実施計画様式!N219,―!$O$1:$P$12,2,FALSE),"error"))</f>
        <v>0</v>
      </c>
      <c r="O219">
        <f>IF(実施計画様式!O219="",0,IFERROR(VLOOKUP(実施計画様式!O219,―!$O$1:$P$12,2,FALSE),"error"))</f>
        <v>0</v>
      </c>
      <c r="P219">
        <f>IF(実施計画様式!P219="",0,IFERROR(VLOOKUP(実施計画様式!P219,―!$O$1:$P$12,2,FALSE),"error"))</f>
        <v>0</v>
      </c>
      <c r="Q219">
        <f>IF(実施計画様式!Q219="",0,1)</f>
        <v>0</v>
      </c>
      <c r="R219" t="s">
        <v>7629</v>
      </c>
      <c r="S219" t="s">
        <v>7629</v>
      </c>
      <c r="T219">
        <f>IF(実施計画様式!T219="",0,1)</f>
        <v>0</v>
      </c>
      <c r="U219">
        <f>IF(実施計画様式!U219="",0,1)</f>
        <v>0</v>
      </c>
      <c r="V219">
        <f>IF(実施計画様式!V219="",0,1)</f>
        <v>0</v>
      </c>
      <c r="W219">
        <f>IF(実施計画様式!W219="",0,1)</f>
        <v>0</v>
      </c>
      <c r="X219">
        <f>IF(実施計画様式!X219="",0,1)</f>
        <v>0</v>
      </c>
      <c r="Y219">
        <f>IF(実施計画様式!Y219="",0,1)</f>
        <v>0</v>
      </c>
      <c r="Z219">
        <f>IF(実施計画様式!Z219="",0,1)</f>
        <v>0</v>
      </c>
      <c r="AA219">
        <f>IF(実施計画様式!AA219="",0,1)</f>
        <v>0</v>
      </c>
      <c r="AB219">
        <f>IF(実施計画様式!AB219="",0,IFERROR(VLOOKUP(実施計画様式!AB219,―!$Q$2:$R$3,2,FALSE),"error"))</f>
        <v>0</v>
      </c>
      <c r="AC219">
        <f>IF(実施計画様式!AC219="",0,IFERROR(VLOOKUP(実施計画様式!AC219,―!$S$2:$T$3,2,FALSE),"error"))</f>
        <v>0</v>
      </c>
      <c r="AD219">
        <f>IF(実施計画様式!AD219="",0,IFERROR(VLOOKUP(実施計画様式!AD219,―!$U$2:$V$3,2,FALSE),"error"))</f>
        <v>0</v>
      </c>
      <c r="AE219">
        <f>IF(実施計画様式!AE219="",0,IFERROR(VLOOKUP(実施計画様式!AE219,―!$W$2:$X$3,2,FALSE),"error"))</f>
        <v>0</v>
      </c>
      <c r="AF219">
        <f>IF(実施計画様式!AF219="",0,IFERROR(VLOOKUP(実施計画様式!AF219,―!$AP$29:$AQ$29,2,FALSE),"error"))</f>
        <v>0</v>
      </c>
      <c r="AG219">
        <f>IF(実施計画様式!AG219="",0,IFERROR(VLOOKUP(実施計画様式!AG219,―!$Y$2:$Z$25,2,FALSE),"error"))</f>
        <v>0</v>
      </c>
      <c r="AH219">
        <f>IF(実施計画様式!AH219="",0,IFERROR(VLOOKUP(実施計画様式!AH219,―!$AA$2:$AB$4,2,FALSE),"error"))</f>
        <v>0</v>
      </c>
      <c r="AI219">
        <f>IF(実施計画様式!AI219="",0,IFERROR(VLOOKUP(実施計画様式!AI219,―!$AN$2:$AO$27,2,FALSE),"error"))</f>
        <v>0</v>
      </c>
      <c r="AJ219">
        <f>IF(実施計画様式!AJ219="",0,IFERROR(VLOOKUP(実施計画様式!AJ219,―!$AN$2:$AO$27,2,FALSE),"error"))</f>
        <v>0</v>
      </c>
      <c r="AK219">
        <f>IF(実施計画様式!AK219="",0,IFERROR(VLOOKUP(実施計画様式!AK219,―!$AN$2:$AO$27,2,FALSE),"error"))</f>
        <v>0</v>
      </c>
      <c r="AL219">
        <f>IF(実施計画様式!AL219="",0,1)</f>
        <v>0</v>
      </c>
      <c r="AM219">
        <f>IF(実施計画様式!AM219="",0,IFERROR(VLOOKUP(実施計画様式!AM219,―!$AP$10:$AQ$23,2,FALSE),"error"))</f>
        <v>0</v>
      </c>
      <c r="AN219">
        <f>IF(実施計画様式!AN219="",0,IFERROR(VLOOKUP(実施計画様式!AN219,―!$AP$39:$AQ$44,2,FALSE),"error"))</f>
        <v>0</v>
      </c>
      <c r="AO219">
        <f>IF(実施計画様式!AO219="",0,IFERROR(VLOOKUP(実施計画様式!AO219,参考資料1_対象分野リスト!$B$2:$C$46,2,FALSE),"error"))</f>
        <v>0</v>
      </c>
      <c r="AP219">
        <f>IF(実施計画様式!AP219="",0,IFERROR(VLOOKUP(実施計画様式!AP219,参考資料1_対象分野リスト!$B$2:$C$46,2,FALSE),"error"))</f>
        <v>0</v>
      </c>
      <c r="AQ219">
        <f>IF(実施計画様式!AQ219="",0,IFERROR(VLOOKUP(実施計画様式!AQ219,参考資料1_対象分野リスト!$B$2:$C$46,2,FALSE),"error"))</f>
        <v>0</v>
      </c>
      <c r="AR219">
        <f>IF(実施計画様式!AR219="",0,IFERROR(VLOOKUP(実施計画様式!AR219,参考資料1_対象分野リスト!$B$2:$C$46,2,FALSE),"error"))</f>
        <v>0</v>
      </c>
      <c r="AS219">
        <f>IF(実施計画様式!AS219="",0,IFERROR(VLOOKUP(実施計画様式!AS219,参考資料1_対象分野リスト!$E$5:$F$35,2,FALSE),"error"))</f>
        <v>0</v>
      </c>
      <c r="BB219">
        <f>IF(実施計画様式!BB219="",0,IFERROR(VLOOKUP(実施計画様式!BB219,―!$AK$2:$AL$7,2,FALSE),"error"))</f>
        <v>0</v>
      </c>
      <c r="BC219" t="str">
        <f t="shared" si="21"/>
        <v/>
      </c>
      <c r="BF219">
        <v>99</v>
      </c>
      <c r="BG219" t="str">
        <f t="shared" si="23"/>
        <v/>
      </c>
      <c r="BH219" t="str">
        <f>IF(AG219&gt;0,IF(VLOOKUP($B$62,―!$Y$2:$Z$25,2,FALSE)&lt;分岐管理シート!AG219,"予算化方法","予算化方法_未定なし"),"")</f>
        <v/>
      </c>
      <c r="BI219" t="str">
        <f t="shared" si="24"/>
        <v/>
      </c>
      <c r="BJ219" t="str">
        <f t="shared" si="25"/>
        <v/>
      </c>
      <c r="BK219" t="str">
        <f t="shared" si="26"/>
        <v/>
      </c>
      <c r="BL219" t="str">
        <f>IF(AE219&lt;2,"",―!$AP$28)</f>
        <v/>
      </c>
      <c r="BM219" t="str">
        <f t="shared" si="27"/>
        <v/>
      </c>
      <c r="BN219" t="str">
        <f t="shared" si="28"/>
        <v/>
      </c>
      <c r="BP219">
        <f t="shared" si="22"/>
        <v>0</v>
      </c>
    </row>
    <row r="220" spans="3:68">
      <c r="C220">
        <v>148</v>
      </c>
      <c r="D220" s="22">
        <f>IF(実施計画様式!D220="",0,IFERROR(VLOOKUP(実施計画様式!D220,―!A:B,2,FALSE),"error"))</f>
        <v>0</v>
      </c>
      <c r="E220">
        <f>IF(実施計画様式!E220="",0,IFERROR(VLOOKUP(実施計画様式!E220,―!$C$40:$D$47,2,FALSE),"error"))</f>
        <v>0</v>
      </c>
      <c r="F220">
        <f>IF(実施計画様式!F220="",0,IFERROR(VLOOKUP(実施計画様式!F220,―!$E$2:$F$2,2,FALSE),"error"))</f>
        <v>0</v>
      </c>
      <c r="G220">
        <f>IFERROR(VLOOKUP(実施計画様式!G220,―!$G$2:$H$2,2,FALSE),0)</f>
        <v>0</v>
      </c>
      <c r="H220">
        <f>IF(実施計画様式!H220="",0,1)</f>
        <v>0</v>
      </c>
      <c r="I220">
        <f>IF(実施計画様式!I220="",0,IFERROR(VLOOKUP(実施計画様式!I220,―!$I$2:$J$2,2,FALSE),"error"))</f>
        <v>0</v>
      </c>
      <c r="J220">
        <f>IF(実施計画様式!J220="",0,1)</f>
        <v>0</v>
      </c>
      <c r="K220">
        <f>IF(実施計画様式!K220="",0,IFERROR(VLOOKUP(実施計画様式!K220,―!$K$1:$L$2,2,FALSE),"error"))</f>
        <v>0</v>
      </c>
      <c r="L220">
        <f>IF(実施計画様式!L220="",0,IFERROR(VLOOKUP(実施計画様式!L220,―!$M$2:$N$2,2,FALSE),"error"))</f>
        <v>0</v>
      </c>
      <c r="M220">
        <f>IFERROR(VLOOKUP(実施計画様式!M220,―!$O$1:$P$12,2,FALSE),0)</f>
        <v>0</v>
      </c>
      <c r="N220">
        <f>IF(実施計画様式!N220="",0,IFERROR(VLOOKUP(実施計画様式!N220,―!$O$1:$P$12,2,FALSE),"error"))</f>
        <v>0</v>
      </c>
      <c r="O220">
        <f>IF(実施計画様式!O220="",0,IFERROR(VLOOKUP(実施計画様式!O220,―!$O$1:$P$12,2,FALSE),"error"))</f>
        <v>0</v>
      </c>
      <c r="P220">
        <f>IF(実施計画様式!P220="",0,IFERROR(VLOOKUP(実施計画様式!P220,―!$O$1:$P$12,2,FALSE),"error"))</f>
        <v>0</v>
      </c>
      <c r="Q220">
        <f>IF(実施計画様式!Q220="",0,1)</f>
        <v>0</v>
      </c>
      <c r="R220" t="s">
        <v>7629</v>
      </c>
      <c r="S220" t="s">
        <v>7629</v>
      </c>
      <c r="T220">
        <f>IF(実施計画様式!T220="",0,1)</f>
        <v>0</v>
      </c>
      <c r="U220">
        <f>IF(実施計画様式!U220="",0,1)</f>
        <v>0</v>
      </c>
      <c r="V220">
        <f>IF(実施計画様式!V220="",0,1)</f>
        <v>0</v>
      </c>
      <c r="W220">
        <f>IF(実施計画様式!W220="",0,1)</f>
        <v>0</v>
      </c>
      <c r="X220">
        <f>IF(実施計画様式!X220="",0,1)</f>
        <v>0</v>
      </c>
      <c r="Y220">
        <f>IF(実施計画様式!Y220="",0,1)</f>
        <v>0</v>
      </c>
      <c r="Z220">
        <f>IF(実施計画様式!Z220="",0,1)</f>
        <v>0</v>
      </c>
      <c r="AA220">
        <f>IF(実施計画様式!AA220="",0,1)</f>
        <v>0</v>
      </c>
      <c r="AB220">
        <f>IF(実施計画様式!AB220="",0,IFERROR(VLOOKUP(実施計画様式!AB220,―!$Q$2:$R$3,2,FALSE),"error"))</f>
        <v>0</v>
      </c>
      <c r="AC220">
        <f>IF(実施計画様式!AC220="",0,IFERROR(VLOOKUP(実施計画様式!AC220,―!$S$2:$T$3,2,FALSE),"error"))</f>
        <v>0</v>
      </c>
      <c r="AD220">
        <f>IF(実施計画様式!AD220="",0,IFERROR(VLOOKUP(実施計画様式!AD220,―!$U$2:$V$3,2,FALSE),"error"))</f>
        <v>0</v>
      </c>
      <c r="AE220">
        <f>IF(実施計画様式!AE220="",0,IFERROR(VLOOKUP(実施計画様式!AE220,―!$W$2:$X$3,2,FALSE),"error"))</f>
        <v>0</v>
      </c>
      <c r="AF220">
        <f>IF(実施計画様式!AF220="",0,IFERROR(VLOOKUP(実施計画様式!AF220,―!$AP$29:$AQ$29,2,FALSE),"error"))</f>
        <v>0</v>
      </c>
      <c r="AG220">
        <f>IF(実施計画様式!AG220="",0,IFERROR(VLOOKUP(実施計画様式!AG220,―!$Y$2:$Z$25,2,FALSE),"error"))</f>
        <v>0</v>
      </c>
      <c r="AH220">
        <f>IF(実施計画様式!AH220="",0,IFERROR(VLOOKUP(実施計画様式!AH220,―!$AA$2:$AB$4,2,FALSE),"error"))</f>
        <v>0</v>
      </c>
      <c r="AI220">
        <f>IF(実施計画様式!AI220="",0,IFERROR(VLOOKUP(実施計画様式!AI220,―!$AN$2:$AO$27,2,FALSE),"error"))</f>
        <v>0</v>
      </c>
      <c r="AJ220">
        <f>IF(実施計画様式!AJ220="",0,IFERROR(VLOOKUP(実施計画様式!AJ220,―!$AN$2:$AO$27,2,FALSE),"error"))</f>
        <v>0</v>
      </c>
      <c r="AK220">
        <f>IF(実施計画様式!AK220="",0,IFERROR(VLOOKUP(実施計画様式!AK220,―!$AN$2:$AO$27,2,FALSE),"error"))</f>
        <v>0</v>
      </c>
      <c r="AL220">
        <f>IF(実施計画様式!AL220="",0,1)</f>
        <v>0</v>
      </c>
      <c r="AM220">
        <f>IF(実施計画様式!AM220="",0,IFERROR(VLOOKUP(実施計画様式!AM220,―!$AP$10:$AQ$23,2,FALSE),"error"))</f>
        <v>0</v>
      </c>
      <c r="AN220">
        <f>IF(実施計画様式!AN220="",0,IFERROR(VLOOKUP(実施計画様式!AN220,―!$AP$39:$AQ$44,2,FALSE),"error"))</f>
        <v>0</v>
      </c>
      <c r="AO220">
        <f>IF(実施計画様式!AO220="",0,IFERROR(VLOOKUP(実施計画様式!AO220,参考資料1_対象分野リスト!$B$2:$C$46,2,FALSE),"error"))</f>
        <v>0</v>
      </c>
      <c r="AP220">
        <f>IF(実施計画様式!AP220="",0,IFERROR(VLOOKUP(実施計画様式!AP220,参考資料1_対象分野リスト!$B$2:$C$46,2,FALSE),"error"))</f>
        <v>0</v>
      </c>
      <c r="AQ220">
        <f>IF(実施計画様式!AQ220="",0,IFERROR(VLOOKUP(実施計画様式!AQ220,参考資料1_対象分野リスト!$B$2:$C$46,2,FALSE),"error"))</f>
        <v>0</v>
      </c>
      <c r="AR220">
        <f>IF(実施計画様式!AR220="",0,IFERROR(VLOOKUP(実施計画様式!AR220,参考資料1_対象分野リスト!$B$2:$C$46,2,FALSE),"error"))</f>
        <v>0</v>
      </c>
      <c r="AS220">
        <f>IF(実施計画様式!AS220="",0,IFERROR(VLOOKUP(実施計画様式!AS220,参考資料1_対象分野リスト!$E$5:$F$35,2,FALSE),"error"))</f>
        <v>0</v>
      </c>
      <c r="BB220">
        <f>IF(実施計画様式!BB220="",0,IFERROR(VLOOKUP(実施計画様式!BB220,―!$AK$2:$AL$7,2,FALSE),"error"))</f>
        <v>0</v>
      </c>
      <c r="BC220" t="str">
        <f t="shared" si="21"/>
        <v/>
      </c>
      <c r="BF220">
        <v>99</v>
      </c>
      <c r="BG220" t="str">
        <f t="shared" si="23"/>
        <v/>
      </c>
      <c r="BH220" t="str">
        <f>IF(AG220&gt;0,IF(VLOOKUP($B$62,―!$Y$2:$Z$25,2,FALSE)&lt;分岐管理シート!AG220,"予算化方法","予算化方法_未定なし"),"")</f>
        <v/>
      </c>
      <c r="BI220" t="str">
        <f t="shared" si="24"/>
        <v/>
      </c>
      <c r="BJ220" t="str">
        <f t="shared" si="25"/>
        <v/>
      </c>
      <c r="BK220" t="str">
        <f t="shared" si="26"/>
        <v/>
      </c>
      <c r="BL220" t="str">
        <f>IF(AE220&lt;2,"",―!$AP$28)</f>
        <v/>
      </c>
      <c r="BM220" t="str">
        <f t="shared" si="27"/>
        <v/>
      </c>
      <c r="BN220" t="str">
        <f t="shared" si="28"/>
        <v/>
      </c>
      <c r="BP220">
        <f t="shared" si="22"/>
        <v>0</v>
      </c>
    </row>
    <row r="221" spans="3:68">
      <c r="C221">
        <v>149</v>
      </c>
      <c r="D221" s="22">
        <f>IF(実施計画様式!D221="",0,IFERROR(VLOOKUP(実施計画様式!D221,―!A:B,2,FALSE),"error"))</f>
        <v>0</v>
      </c>
      <c r="E221">
        <f>IF(実施計画様式!E221="",0,IFERROR(VLOOKUP(実施計画様式!E221,―!$C$40:$D$47,2,FALSE),"error"))</f>
        <v>0</v>
      </c>
      <c r="F221">
        <f>IF(実施計画様式!F221="",0,IFERROR(VLOOKUP(実施計画様式!F221,―!$E$2:$F$2,2,FALSE),"error"))</f>
        <v>0</v>
      </c>
      <c r="G221">
        <f>IFERROR(VLOOKUP(実施計画様式!G221,―!$G$2:$H$2,2,FALSE),0)</f>
        <v>0</v>
      </c>
      <c r="H221">
        <f>IF(実施計画様式!H221="",0,1)</f>
        <v>0</v>
      </c>
      <c r="I221">
        <f>IF(実施計画様式!I221="",0,IFERROR(VLOOKUP(実施計画様式!I221,―!$I$2:$J$2,2,FALSE),"error"))</f>
        <v>0</v>
      </c>
      <c r="J221">
        <f>IF(実施計画様式!J221="",0,1)</f>
        <v>0</v>
      </c>
      <c r="K221">
        <f>IF(実施計画様式!K221="",0,IFERROR(VLOOKUP(実施計画様式!K221,―!$K$1:$L$2,2,FALSE),"error"))</f>
        <v>0</v>
      </c>
      <c r="L221">
        <f>IF(実施計画様式!L221="",0,IFERROR(VLOOKUP(実施計画様式!L221,―!$M$2:$N$2,2,FALSE),"error"))</f>
        <v>0</v>
      </c>
      <c r="M221">
        <f>IFERROR(VLOOKUP(実施計画様式!M221,―!$O$1:$P$12,2,FALSE),0)</f>
        <v>0</v>
      </c>
      <c r="N221">
        <f>IF(実施計画様式!N221="",0,IFERROR(VLOOKUP(実施計画様式!N221,―!$O$1:$P$12,2,FALSE),"error"))</f>
        <v>0</v>
      </c>
      <c r="O221">
        <f>IF(実施計画様式!O221="",0,IFERROR(VLOOKUP(実施計画様式!O221,―!$O$1:$P$12,2,FALSE),"error"))</f>
        <v>0</v>
      </c>
      <c r="P221">
        <f>IF(実施計画様式!P221="",0,IFERROR(VLOOKUP(実施計画様式!P221,―!$O$1:$P$12,2,FALSE),"error"))</f>
        <v>0</v>
      </c>
      <c r="Q221">
        <f>IF(実施計画様式!Q221="",0,1)</f>
        <v>0</v>
      </c>
      <c r="R221" t="s">
        <v>7629</v>
      </c>
      <c r="S221" t="s">
        <v>7629</v>
      </c>
      <c r="T221">
        <f>IF(実施計画様式!T221="",0,1)</f>
        <v>0</v>
      </c>
      <c r="U221">
        <f>IF(実施計画様式!U221="",0,1)</f>
        <v>0</v>
      </c>
      <c r="V221">
        <f>IF(実施計画様式!V221="",0,1)</f>
        <v>0</v>
      </c>
      <c r="W221">
        <f>IF(実施計画様式!W221="",0,1)</f>
        <v>0</v>
      </c>
      <c r="X221">
        <f>IF(実施計画様式!X221="",0,1)</f>
        <v>0</v>
      </c>
      <c r="Y221">
        <f>IF(実施計画様式!Y221="",0,1)</f>
        <v>0</v>
      </c>
      <c r="Z221">
        <f>IF(実施計画様式!Z221="",0,1)</f>
        <v>0</v>
      </c>
      <c r="AA221">
        <f>IF(実施計画様式!AA221="",0,1)</f>
        <v>0</v>
      </c>
      <c r="AB221">
        <f>IF(実施計画様式!AB221="",0,IFERROR(VLOOKUP(実施計画様式!AB221,―!$Q$2:$R$3,2,FALSE),"error"))</f>
        <v>0</v>
      </c>
      <c r="AC221">
        <f>IF(実施計画様式!AC221="",0,IFERROR(VLOOKUP(実施計画様式!AC221,―!$S$2:$T$3,2,FALSE),"error"))</f>
        <v>0</v>
      </c>
      <c r="AD221">
        <f>IF(実施計画様式!AD221="",0,IFERROR(VLOOKUP(実施計画様式!AD221,―!$U$2:$V$3,2,FALSE),"error"))</f>
        <v>0</v>
      </c>
      <c r="AE221">
        <f>IF(実施計画様式!AE221="",0,IFERROR(VLOOKUP(実施計画様式!AE221,―!$W$2:$X$3,2,FALSE),"error"))</f>
        <v>0</v>
      </c>
      <c r="AF221">
        <f>IF(実施計画様式!AF221="",0,IFERROR(VLOOKUP(実施計画様式!AF221,―!$AP$29:$AQ$29,2,FALSE),"error"))</f>
        <v>0</v>
      </c>
      <c r="AG221">
        <f>IF(実施計画様式!AG221="",0,IFERROR(VLOOKUP(実施計画様式!AG221,―!$Y$2:$Z$25,2,FALSE),"error"))</f>
        <v>0</v>
      </c>
      <c r="AH221">
        <f>IF(実施計画様式!AH221="",0,IFERROR(VLOOKUP(実施計画様式!AH221,―!$AA$2:$AB$4,2,FALSE),"error"))</f>
        <v>0</v>
      </c>
      <c r="AI221">
        <f>IF(実施計画様式!AI221="",0,IFERROR(VLOOKUP(実施計画様式!AI221,―!$AN$2:$AO$27,2,FALSE),"error"))</f>
        <v>0</v>
      </c>
      <c r="AJ221">
        <f>IF(実施計画様式!AJ221="",0,IFERROR(VLOOKUP(実施計画様式!AJ221,―!$AN$2:$AO$27,2,FALSE),"error"))</f>
        <v>0</v>
      </c>
      <c r="AK221">
        <f>IF(実施計画様式!AK221="",0,IFERROR(VLOOKUP(実施計画様式!AK221,―!$AN$2:$AO$27,2,FALSE),"error"))</f>
        <v>0</v>
      </c>
      <c r="AL221">
        <f>IF(実施計画様式!AL221="",0,1)</f>
        <v>0</v>
      </c>
      <c r="AM221">
        <f>IF(実施計画様式!AM221="",0,IFERROR(VLOOKUP(実施計画様式!AM221,―!$AP$10:$AQ$23,2,FALSE),"error"))</f>
        <v>0</v>
      </c>
      <c r="AN221">
        <f>IF(実施計画様式!AN221="",0,IFERROR(VLOOKUP(実施計画様式!AN221,―!$AP$39:$AQ$44,2,FALSE),"error"))</f>
        <v>0</v>
      </c>
      <c r="AO221">
        <f>IF(実施計画様式!AO221="",0,IFERROR(VLOOKUP(実施計画様式!AO221,参考資料1_対象分野リスト!$B$2:$C$46,2,FALSE),"error"))</f>
        <v>0</v>
      </c>
      <c r="AP221">
        <f>IF(実施計画様式!AP221="",0,IFERROR(VLOOKUP(実施計画様式!AP221,参考資料1_対象分野リスト!$B$2:$C$46,2,FALSE),"error"))</f>
        <v>0</v>
      </c>
      <c r="AQ221">
        <f>IF(実施計画様式!AQ221="",0,IFERROR(VLOOKUP(実施計画様式!AQ221,参考資料1_対象分野リスト!$B$2:$C$46,2,FALSE),"error"))</f>
        <v>0</v>
      </c>
      <c r="AR221">
        <f>IF(実施計画様式!AR221="",0,IFERROR(VLOOKUP(実施計画様式!AR221,参考資料1_対象分野リスト!$B$2:$C$46,2,FALSE),"error"))</f>
        <v>0</v>
      </c>
      <c r="AS221">
        <f>IF(実施計画様式!AS221="",0,IFERROR(VLOOKUP(実施計画様式!AS221,参考資料1_対象分野リスト!$E$5:$F$35,2,FALSE),"error"))</f>
        <v>0</v>
      </c>
      <c r="BB221">
        <f>IF(実施計画様式!BB221="",0,IFERROR(VLOOKUP(実施計画様式!BB221,―!$AK$2:$AL$7,2,FALSE),"error"))</f>
        <v>0</v>
      </c>
      <c r="BC221" t="str">
        <f t="shared" si="21"/>
        <v/>
      </c>
      <c r="BF221">
        <v>99</v>
      </c>
      <c r="BG221" t="str">
        <f t="shared" si="23"/>
        <v/>
      </c>
      <c r="BH221" t="str">
        <f>IF(AG221&gt;0,IF(VLOOKUP($B$62,―!$Y$2:$Z$25,2,FALSE)&lt;分岐管理シート!AG221,"予算化方法","予算化方法_未定なし"),"")</f>
        <v/>
      </c>
      <c r="BI221" t="str">
        <f t="shared" si="24"/>
        <v/>
      </c>
      <c r="BJ221" t="str">
        <f t="shared" si="25"/>
        <v/>
      </c>
      <c r="BK221" t="str">
        <f t="shared" si="26"/>
        <v/>
      </c>
      <c r="BL221" t="str">
        <f>IF(AE221&lt;2,"",―!$AP$28)</f>
        <v/>
      </c>
      <c r="BM221" t="str">
        <f t="shared" si="27"/>
        <v/>
      </c>
      <c r="BN221" t="str">
        <f t="shared" si="28"/>
        <v/>
      </c>
      <c r="BP221">
        <f t="shared" si="22"/>
        <v>0</v>
      </c>
    </row>
    <row r="222" spans="3:68">
      <c r="C222">
        <v>150</v>
      </c>
      <c r="D222" s="22">
        <f>IF(実施計画様式!D222="",0,IFERROR(VLOOKUP(実施計画様式!D222,―!A:B,2,FALSE),"error"))</f>
        <v>0</v>
      </c>
      <c r="E222">
        <f>IF(実施計画様式!E222="",0,IFERROR(VLOOKUP(実施計画様式!E222,―!$C$40:$D$47,2,FALSE),"error"))</f>
        <v>0</v>
      </c>
      <c r="F222">
        <f>IF(実施計画様式!F222="",0,IFERROR(VLOOKUP(実施計画様式!F222,―!$E$2:$F$2,2,FALSE),"error"))</f>
        <v>0</v>
      </c>
      <c r="G222">
        <f>IFERROR(VLOOKUP(実施計画様式!G222,―!$G$2:$H$2,2,FALSE),0)</f>
        <v>0</v>
      </c>
      <c r="H222">
        <f>IF(実施計画様式!H222="",0,1)</f>
        <v>0</v>
      </c>
      <c r="I222">
        <f>IF(実施計画様式!I222="",0,IFERROR(VLOOKUP(実施計画様式!I222,―!$I$2:$J$2,2,FALSE),"error"))</f>
        <v>0</v>
      </c>
      <c r="J222">
        <f>IF(実施計画様式!J222="",0,1)</f>
        <v>0</v>
      </c>
      <c r="K222">
        <f>IF(実施計画様式!K222="",0,IFERROR(VLOOKUP(実施計画様式!K222,―!$K$1:$L$2,2,FALSE),"error"))</f>
        <v>0</v>
      </c>
      <c r="L222">
        <f>IF(実施計画様式!L222="",0,IFERROR(VLOOKUP(実施計画様式!L222,―!$M$2:$N$2,2,FALSE),"error"))</f>
        <v>0</v>
      </c>
      <c r="M222">
        <f>IFERROR(VLOOKUP(実施計画様式!M222,―!$O$1:$P$12,2,FALSE),0)</f>
        <v>0</v>
      </c>
      <c r="N222">
        <f>IF(実施計画様式!N222="",0,IFERROR(VLOOKUP(実施計画様式!N222,―!$O$1:$P$12,2,FALSE),"error"))</f>
        <v>0</v>
      </c>
      <c r="O222">
        <f>IF(実施計画様式!O222="",0,IFERROR(VLOOKUP(実施計画様式!O222,―!$O$1:$P$12,2,FALSE),"error"))</f>
        <v>0</v>
      </c>
      <c r="P222">
        <f>IF(実施計画様式!P222="",0,IFERROR(VLOOKUP(実施計画様式!P222,―!$O$1:$P$12,2,FALSE),"error"))</f>
        <v>0</v>
      </c>
      <c r="Q222">
        <f>IF(実施計画様式!Q222="",0,1)</f>
        <v>0</v>
      </c>
      <c r="R222" t="s">
        <v>7629</v>
      </c>
      <c r="S222" t="s">
        <v>7629</v>
      </c>
      <c r="T222">
        <f>IF(実施計画様式!T222="",0,1)</f>
        <v>0</v>
      </c>
      <c r="U222">
        <f>IF(実施計画様式!U222="",0,1)</f>
        <v>0</v>
      </c>
      <c r="V222">
        <f>IF(実施計画様式!V222="",0,1)</f>
        <v>0</v>
      </c>
      <c r="W222">
        <f>IF(実施計画様式!W222="",0,1)</f>
        <v>0</v>
      </c>
      <c r="X222">
        <f>IF(実施計画様式!X222="",0,1)</f>
        <v>0</v>
      </c>
      <c r="Y222">
        <f>IF(実施計画様式!Y222="",0,1)</f>
        <v>0</v>
      </c>
      <c r="Z222">
        <f>IF(実施計画様式!Z222="",0,1)</f>
        <v>0</v>
      </c>
      <c r="AA222">
        <f>IF(実施計画様式!AA222="",0,1)</f>
        <v>0</v>
      </c>
      <c r="AB222">
        <f>IF(実施計画様式!AB222="",0,IFERROR(VLOOKUP(実施計画様式!AB222,―!$Q$2:$R$3,2,FALSE),"error"))</f>
        <v>0</v>
      </c>
      <c r="AC222">
        <f>IF(実施計画様式!AC222="",0,IFERROR(VLOOKUP(実施計画様式!AC222,―!$S$2:$T$3,2,FALSE),"error"))</f>
        <v>0</v>
      </c>
      <c r="AD222">
        <f>IF(実施計画様式!AD222="",0,IFERROR(VLOOKUP(実施計画様式!AD222,―!$U$2:$V$3,2,FALSE),"error"))</f>
        <v>0</v>
      </c>
      <c r="AE222">
        <f>IF(実施計画様式!AE222="",0,IFERROR(VLOOKUP(実施計画様式!AE222,―!$W$2:$X$3,2,FALSE),"error"))</f>
        <v>0</v>
      </c>
      <c r="AF222">
        <f>IF(実施計画様式!AF222="",0,IFERROR(VLOOKUP(実施計画様式!AF222,―!$AP$29:$AQ$29,2,FALSE),"error"))</f>
        <v>0</v>
      </c>
      <c r="AG222">
        <f>IF(実施計画様式!AG222="",0,IFERROR(VLOOKUP(実施計画様式!AG222,―!$Y$2:$Z$25,2,FALSE),"error"))</f>
        <v>0</v>
      </c>
      <c r="AH222">
        <f>IF(実施計画様式!AH222="",0,IFERROR(VLOOKUP(実施計画様式!AH222,―!$AA$2:$AB$4,2,FALSE),"error"))</f>
        <v>0</v>
      </c>
      <c r="AI222">
        <f>IF(実施計画様式!AI222="",0,IFERROR(VLOOKUP(実施計画様式!AI222,―!$AN$2:$AO$27,2,FALSE),"error"))</f>
        <v>0</v>
      </c>
      <c r="AJ222">
        <f>IF(実施計画様式!AJ222="",0,IFERROR(VLOOKUP(実施計画様式!AJ222,―!$AN$2:$AO$27,2,FALSE),"error"))</f>
        <v>0</v>
      </c>
      <c r="AK222">
        <f>IF(実施計画様式!AK222="",0,IFERROR(VLOOKUP(実施計画様式!AK222,―!$AN$2:$AO$27,2,FALSE),"error"))</f>
        <v>0</v>
      </c>
      <c r="AL222">
        <f>IF(実施計画様式!AL222="",0,1)</f>
        <v>0</v>
      </c>
      <c r="AM222">
        <f>IF(実施計画様式!AM222="",0,IFERROR(VLOOKUP(実施計画様式!AM222,―!$AP$10:$AQ$23,2,FALSE),"error"))</f>
        <v>0</v>
      </c>
      <c r="AN222">
        <f>IF(実施計画様式!AN222="",0,IFERROR(VLOOKUP(実施計画様式!AN222,―!$AP$39:$AQ$44,2,FALSE),"error"))</f>
        <v>0</v>
      </c>
      <c r="AO222">
        <f>IF(実施計画様式!AO222="",0,IFERROR(VLOOKUP(実施計画様式!AO222,参考資料1_対象分野リスト!$B$2:$C$46,2,FALSE),"error"))</f>
        <v>0</v>
      </c>
      <c r="AP222">
        <f>IF(実施計画様式!AP222="",0,IFERROR(VLOOKUP(実施計画様式!AP222,参考資料1_対象分野リスト!$B$2:$C$46,2,FALSE),"error"))</f>
        <v>0</v>
      </c>
      <c r="AQ222">
        <f>IF(実施計画様式!AQ222="",0,IFERROR(VLOOKUP(実施計画様式!AQ222,参考資料1_対象分野リスト!$B$2:$C$46,2,FALSE),"error"))</f>
        <v>0</v>
      </c>
      <c r="AR222">
        <f>IF(実施計画様式!AR222="",0,IFERROR(VLOOKUP(実施計画様式!AR222,参考資料1_対象分野リスト!$B$2:$C$46,2,FALSE),"error"))</f>
        <v>0</v>
      </c>
      <c r="AS222">
        <f>IF(実施計画様式!AS222="",0,IFERROR(VLOOKUP(実施計画様式!AS222,参考資料1_対象分野リスト!$E$5:$F$35,2,FALSE),"error"))</f>
        <v>0</v>
      </c>
      <c r="BB222">
        <f>IF(実施計画様式!BB222="",0,IFERROR(VLOOKUP(実施計画様式!BB222,―!$AK$2:$AL$7,2,FALSE),"error"))</f>
        <v>0</v>
      </c>
      <c r="BC222" t="str">
        <f t="shared" si="21"/>
        <v/>
      </c>
      <c r="BF222">
        <v>99</v>
      </c>
      <c r="BG222" t="str">
        <f t="shared" si="23"/>
        <v/>
      </c>
      <c r="BH222" t="str">
        <f>IF(AG222&gt;0,IF(VLOOKUP($B$62,―!$Y$2:$Z$25,2,FALSE)&lt;分岐管理シート!AG222,"予算化方法","予算化方法_未定なし"),"")</f>
        <v/>
      </c>
      <c r="BI222" t="str">
        <f t="shared" si="24"/>
        <v/>
      </c>
      <c r="BJ222" t="str">
        <f t="shared" si="25"/>
        <v/>
      </c>
      <c r="BK222" t="str">
        <f t="shared" si="26"/>
        <v/>
      </c>
      <c r="BL222" t="str">
        <f>IF(AE222&lt;2,"",―!$AP$28)</f>
        <v/>
      </c>
      <c r="BM222" t="str">
        <f t="shared" si="27"/>
        <v/>
      </c>
      <c r="BN222" t="str">
        <f t="shared" si="28"/>
        <v/>
      </c>
      <c r="BP222">
        <f t="shared" si="22"/>
        <v>0</v>
      </c>
    </row>
    <row r="223" spans="3:68">
      <c r="C223">
        <v>151</v>
      </c>
      <c r="D223" s="22">
        <f>IF(実施計画様式!D223="",0,IFERROR(VLOOKUP(実施計画様式!D223,―!A:B,2,FALSE),"error"))</f>
        <v>0</v>
      </c>
      <c r="E223">
        <f>IF(実施計画様式!E223="",0,IFERROR(VLOOKUP(実施計画様式!E223,―!$C$40:$D$47,2,FALSE),"error"))</f>
        <v>0</v>
      </c>
      <c r="F223">
        <f>IF(実施計画様式!F223="",0,IFERROR(VLOOKUP(実施計画様式!F223,―!$E$2:$F$2,2,FALSE),"error"))</f>
        <v>0</v>
      </c>
      <c r="G223">
        <f>IFERROR(VLOOKUP(実施計画様式!G223,―!$G$2:$H$2,2,FALSE),0)</f>
        <v>0</v>
      </c>
      <c r="H223">
        <f>IF(実施計画様式!H223="",0,1)</f>
        <v>0</v>
      </c>
      <c r="I223">
        <f>IF(実施計画様式!I223="",0,IFERROR(VLOOKUP(実施計画様式!I223,―!$I$2:$J$2,2,FALSE),"error"))</f>
        <v>0</v>
      </c>
      <c r="J223">
        <f>IF(実施計画様式!J223="",0,1)</f>
        <v>0</v>
      </c>
      <c r="K223">
        <f>IF(実施計画様式!K223="",0,IFERROR(VLOOKUP(実施計画様式!K223,―!$K$1:$L$2,2,FALSE),"error"))</f>
        <v>0</v>
      </c>
      <c r="L223">
        <f>IF(実施計画様式!L223="",0,IFERROR(VLOOKUP(実施計画様式!L223,―!$M$2:$N$2,2,FALSE),"error"))</f>
        <v>0</v>
      </c>
      <c r="M223">
        <f>IFERROR(VLOOKUP(実施計画様式!M223,―!$O$1:$P$12,2,FALSE),0)</f>
        <v>0</v>
      </c>
      <c r="N223">
        <f>IF(実施計画様式!N223="",0,IFERROR(VLOOKUP(実施計画様式!N223,―!$O$1:$P$12,2,FALSE),"error"))</f>
        <v>0</v>
      </c>
      <c r="O223">
        <f>IF(実施計画様式!O223="",0,IFERROR(VLOOKUP(実施計画様式!O223,―!$O$1:$P$12,2,FALSE),"error"))</f>
        <v>0</v>
      </c>
      <c r="P223">
        <f>IF(実施計画様式!P223="",0,IFERROR(VLOOKUP(実施計画様式!P223,―!$O$1:$P$12,2,FALSE),"error"))</f>
        <v>0</v>
      </c>
      <c r="Q223">
        <f>IF(実施計画様式!Q223="",0,1)</f>
        <v>0</v>
      </c>
      <c r="R223" t="s">
        <v>7629</v>
      </c>
      <c r="S223" t="s">
        <v>7629</v>
      </c>
      <c r="T223">
        <f>IF(実施計画様式!T223="",0,1)</f>
        <v>0</v>
      </c>
      <c r="U223">
        <f>IF(実施計画様式!U223="",0,1)</f>
        <v>0</v>
      </c>
      <c r="V223">
        <f>IF(実施計画様式!V223="",0,1)</f>
        <v>0</v>
      </c>
      <c r="W223">
        <f>IF(実施計画様式!W223="",0,1)</f>
        <v>0</v>
      </c>
      <c r="X223">
        <f>IF(実施計画様式!X223="",0,1)</f>
        <v>0</v>
      </c>
      <c r="Y223">
        <f>IF(実施計画様式!Y223="",0,1)</f>
        <v>0</v>
      </c>
      <c r="Z223">
        <f>IF(実施計画様式!Z223="",0,1)</f>
        <v>0</v>
      </c>
      <c r="AA223">
        <f>IF(実施計画様式!AA223="",0,1)</f>
        <v>0</v>
      </c>
      <c r="AB223">
        <f>IF(実施計画様式!AB223="",0,IFERROR(VLOOKUP(実施計画様式!AB223,―!$Q$2:$R$3,2,FALSE),"error"))</f>
        <v>0</v>
      </c>
      <c r="AC223">
        <f>IF(実施計画様式!AC223="",0,IFERROR(VLOOKUP(実施計画様式!AC223,―!$S$2:$T$3,2,FALSE),"error"))</f>
        <v>0</v>
      </c>
      <c r="AD223">
        <f>IF(実施計画様式!AD223="",0,IFERROR(VLOOKUP(実施計画様式!AD223,―!$U$2:$V$3,2,FALSE),"error"))</f>
        <v>0</v>
      </c>
      <c r="AE223">
        <f>IF(実施計画様式!AE223="",0,IFERROR(VLOOKUP(実施計画様式!AE223,―!$W$2:$X$3,2,FALSE),"error"))</f>
        <v>0</v>
      </c>
      <c r="AF223">
        <f>IF(実施計画様式!AF223="",0,IFERROR(VLOOKUP(実施計画様式!AF223,―!$AP$29:$AQ$29,2,FALSE),"error"))</f>
        <v>0</v>
      </c>
      <c r="AG223">
        <f>IF(実施計画様式!AG223="",0,IFERROR(VLOOKUP(実施計画様式!AG223,―!$Y$2:$Z$25,2,FALSE),"error"))</f>
        <v>0</v>
      </c>
      <c r="AH223">
        <f>IF(実施計画様式!AH223="",0,IFERROR(VLOOKUP(実施計画様式!AH223,―!$AA$2:$AB$4,2,FALSE),"error"))</f>
        <v>0</v>
      </c>
      <c r="AI223">
        <f>IF(実施計画様式!AI223="",0,IFERROR(VLOOKUP(実施計画様式!AI223,―!$AN$2:$AO$27,2,FALSE),"error"))</f>
        <v>0</v>
      </c>
      <c r="AJ223">
        <f>IF(実施計画様式!AJ223="",0,IFERROR(VLOOKUP(実施計画様式!AJ223,―!$AN$2:$AO$27,2,FALSE),"error"))</f>
        <v>0</v>
      </c>
      <c r="AK223">
        <f>IF(実施計画様式!AK223="",0,IFERROR(VLOOKUP(実施計画様式!AK223,―!$AN$2:$AO$27,2,FALSE),"error"))</f>
        <v>0</v>
      </c>
      <c r="AL223">
        <f>IF(実施計画様式!AL223="",0,1)</f>
        <v>0</v>
      </c>
      <c r="AM223">
        <f>IF(実施計画様式!AM223="",0,IFERROR(VLOOKUP(実施計画様式!AM223,―!$AP$10:$AQ$23,2,FALSE),"error"))</f>
        <v>0</v>
      </c>
      <c r="AN223">
        <f>IF(実施計画様式!AN223="",0,IFERROR(VLOOKUP(実施計画様式!AN223,―!$AP$39:$AQ$44,2,FALSE),"error"))</f>
        <v>0</v>
      </c>
      <c r="AO223">
        <f>IF(実施計画様式!AO223="",0,IFERROR(VLOOKUP(実施計画様式!AO223,参考資料1_対象分野リスト!$B$2:$C$46,2,FALSE),"error"))</f>
        <v>0</v>
      </c>
      <c r="AP223">
        <f>IF(実施計画様式!AP223="",0,IFERROR(VLOOKUP(実施計画様式!AP223,参考資料1_対象分野リスト!$B$2:$C$46,2,FALSE),"error"))</f>
        <v>0</v>
      </c>
      <c r="AQ223">
        <f>IF(実施計画様式!AQ223="",0,IFERROR(VLOOKUP(実施計画様式!AQ223,参考資料1_対象分野リスト!$B$2:$C$46,2,FALSE),"error"))</f>
        <v>0</v>
      </c>
      <c r="AR223">
        <f>IF(実施計画様式!AR223="",0,IFERROR(VLOOKUP(実施計画様式!AR223,参考資料1_対象分野リスト!$B$2:$C$46,2,FALSE),"error"))</f>
        <v>0</v>
      </c>
      <c r="AS223">
        <f>IF(実施計画様式!AS223="",0,IFERROR(VLOOKUP(実施計画様式!AS223,参考資料1_対象分野リスト!$E$5:$F$35,2,FALSE),"error"))</f>
        <v>0</v>
      </c>
      <c r="BB223">
        <f>IF(実施計画様式!BB223="",0,IFERROR(VLOOKUP(実施計画様式!BB223,―!$AK$2:$AL$7,2,FALSE),"error"))</f>
        <v>0</v>
      </c>
      <c r="BC223" t="str">
        <f t="shared" si="21"/>
        <v/>
      </c>
      <c r="BF223">
        <v>99</v>
      </c>
      <c r="BG223" t="str">
        <f t="shared" si="23"/>
        <v/>
      </c>
      <c r="BH223" t="str">
        <f>IF(AG223&gt;0,IF(VLOOKUP($B$62,―!$Y$2:$Z$25,2,FALSE)&lt;分岐管理シート!AG223,"予算化方法","予算化方法_未定なし"),"")</f>
        <v/>
      </c>
      <c r="BI223" t="str">
        <f t="shared" si="24"/>
        <v/>
      </c>
      <c r="BJ223" t="str">
        <f t="shared" si="25"/>
        <v/>
      </c>
      <c r="BK223" t="str">
        <f t="shared" si="26"/>
        <v/>
      </c>
      <c r="BL223" t="str">
        <f>IF(AE223&lt;2,"",―!$AP$28)</f>
        <v/>
      </c>
      <c r="BM223" t="str">
        <f t="shared" si="27"/>
        <v/>
      </c>
      <c r="BN223" t="str">
        <f t="shared" si="28"/>
        <v/>
      </c>
      <c r="BP223">
        <f t="shared" si="22"/>
        <v>0</v>
      </c>
    </row>
    <row r="224" spans="3:68">
      <c r="C224">
        <v>152</v>
      </c>
      <c r="D224" s="22">
        <f>IF(実施計画様式!D224="",0,IFERROR(VLOOKUP(実施計画様式!D224,―!A:B,2,FALSE),"error"))</f>
        <v>0</v>
      </c>
      <c r="E224">
        <f>IF(実施計画様式!E224="",0,IFERROR(VLOOKUP(実施計画様式!E224,―!$C$40:$D$47,2,FALSE),"error"))</f>
        <v>0</v>
      </c>
      <c r="F224">
        <f>IF(実施計画様式!F224="",0,IFERROR(VLOOKUP(実施計画様式!F224,―!$E$2:$F$2,2,FALSE),"error"))</f>
        <v>0</v>
      </c>
      <c r="G224">
        <f>IFERROR(VLOOKUP(実施計画様式!G224,―!$G$2:$H$2,2,FALSE),0)</f>
        <v>0</v>
      </c>
      <c r="H224">
        <f>IF(実施計画様式!H224="",0,1)</f>
        <v>0</v>
      </c>
      <c r="I224">
        <f>IF(実施計画様式!I224="",0,IFERROR(VLOOKUP(実施計画様式!I224,―!$I$2:$J$2,2,FALSE),"error"))</f>
        <v>0</v>
      </c>
      <c r="J224">
        <f>IF(実施計画様式!J224="",0,1)</f>
        <v>0</v>
      </c>
      <c r="K224">
        <f>IF(実施計画様式!K224="",0,IFERROR(VLOOKUP(実施計画様式!K224,―!$K$1:$L$2,2,FALSE),"error"))</f>
        <v>0</v>
      </c>
      <c r="L224">
        <f>IF(実施計画様式!L224="",0,IFERROR(VLOOKUP(実施計画様式!L224,―!$M$2:$N$2,2,FALSE),"error"))</f>
        <v>0</v>
      </c>
      <c r="M224">
        <f>IFERROR(VLOOKUP(実施計画様式!M224,―!$O$1:$P$12,2,FALSE),0)</f>
        <v>0</v>
      </c>
      <c r="N224">
        <f>IF(実施計画様式!N224="",0,IFERROR(VLOOKUP(実施計画様式!N224,―!$O$1:$P$12,2,FALSE),"error"))</f>
        <v>0</v>
      </c>
      <c r="O224">
        <f>IF(実施計画様式!O224="",0,IFERROR(VLOOKUP(実施計画様式!O224,―!$O$1:$P$12,2,FALSE),"error"))</f>
        <v>0</v>
      </c>
      <c r="P224">
        <f>IF(実施計画様式!P224="",0,IFERROR(VLOOKUP(実施計画様式!P224,―!$O$1:$P$12,2,FALSE),"error"))</f>
        <v>0</v>
      </c>
      <c r="Q224">
        <f>IF(実施計画様式!Q224="",0,1)</f>
        <v>0</v>
      </c>
      <c r="R224" t="s">
        <v>7629</v>
      </c>
      <c r="S224" t="s">
        <v>7629</v>
      </c>
      <c r="T224">
        <f>IF(実施計画様式!T224="",0,1)</f>
        <v>0</v>
      </c>
      <c r="U224">
        <f>IF(実施計画様式!U224="",0,1)</f>
        <v>0</v>
      </c>
      <c r="V224">
        <f>IF(実施計画様式!V224="",0,1)</f>
        <v>0</v>
      </c>
      <c r="W224">
        <f>IF(実施計画様式!W224="",0,1)</f>
        <v>0</v>
      </c>
      <c r="X224">
        <f>IF(実施計画様式!X224="",0,1)</f>
        <v>0</v>
      </c>
      <c r="Y224">
        <f>IF(実施計画様式!Y224="",0,1)</f>
        <v>0</v>
      </c>
      <c r="Z224">
        <f>IF(実施計画様式!Z224="",0,1)</f>
        <v>0</v>
      </c>
      <c r="AA224">
        <f>IF(実施計画様式!AA224="",0,1)</f>
        <v>0</v>
      </c>
      <c r="AB224">
        <f>IF(実施計画様式!AB224="",0,IFERROR(VLOOKUP(実施計画様式!AB224,―!$Q$2:$R$3,2,FALSE),"error"))</f>
        <v>0</v>
      </c>
      <c r="AC224">
        <f>IF(実施計画様式!AC224="",0,IFERROR(VLOOKUP(実施計画様式!AC224,―!$S$2:$T$3,2,FALSE),"error"))</f>
        <v>0</v>
      </c>
      <c r="AD224">
        <f>IF(実施計画様式!AD224="",0,IFERROR(VLOOKUP(実施計画様式!AD224,―!$U$2:$V$3,2,FALSE),"error"))</f>
        <v>0</v>
      </c>
      <c r="AE224">
        <f>IF(実施計画様式!AE224="",0,IFERROR(VLOOKUP(実施計画様式!AE224,―!$W$2:$X$3,2,FALSE),"error"))</f>
        <v>0</v>
      </c>
      <c r="AF224">
        <f>IF(実施計画様式!AF224="",0,IFERROR(VLOOKUP(実施計画様式!AF224,―!$AP$29:$AQ$29,2,FALSE),"error"))</f>
        <v>0</v>
      </c>
      <c r="AG224">
        <f>IF(実施計画様式!AG224="",0,IFERROR(VLOOKUP(実施計画様式!AG224,―!$Y$2:$Z$25,2,FALSE),"error"))</f>
        <v>0</v>
      </c>
      <c r="AH224">
        <f>IF(実施計画様式!AH224="",0,IFERROR(VLOOKUP(実施計画様式!AH224,―!$AA$2:$AB$4,2,FALSE),"error"))</f>
        <v>0</v>
      </c>
      <c r="AI224">
        <f>IF(実施計画様式!AI224="",0,IFERROR(VLOOKUP(実施計画様式!AI224,―!$AN$2:$AO$27,2,FALSE),"error"))</f>
        <v>0</v>
      </c>
      <c r="AJ224">
        <f>IF(実施計画様式!AJ224="",0,IFERROR(VLOOKUP(実施計画様式!AJ224,―!$AN$2:$AO$27,2,FALSE),"error"))</f>
        <v>0</v>
      </c>
      <c r="AK224">
        <f>IF(実施計画様式!AK224="",0,IFERROR(VLOOKUP(実施計画様式!AK224,―!$AN$2:$AO$27,2,FALSE),"error"))</f>
        <v>0</v>
      </c>
      <c r="AL224">
        <f>IF(実施計画様式!AL224="",0,1)</f>
        <v>0</v>
      </c>
      <c r="AM224">
        <f>IF(実施計画様式!AM224="",0,IFERROR(VLOOKUP(実施計画様式!AM224,―!$AP$10:$AQ$23,2,FALSE),"error"))</f>
        <v>0</v>
      </c>
      <c r="AN224">
        <f>IF(実施計画様式!AN224="",0,IFERROR(VLOOKUP(実施計画様式!AN224,―!$AP$39:$AQ$44,2,FALSE),"error"))</f>
        <v>0</v>
      </c>
      <c r="AO224">
        <f>IF(実施計画様式!AO224="",0,IFERROR(VLOOKUP(実施計画様式!AO224,参考資料1_対象分野リスト!$B$2:$C$46,2,FALSE),"error"))</f>
        <v>0</v>
      </c>
      <c r="AP224">
        <f>IF(実施計画様式!AP224="",0,IFERROR(VLOOKUP(実施計画様式!AP224,参考資料1_対象分野リスト!$B$2:$C$46,2,FALSE),"error"))</f>
        <v>0</v>
      </c>
      <c r="AQ224">
        <f>IF(実施計画様式!AQ224="",0,IFERROR(VLOOKUP(実施計画様式!AQ224,参考資料1_対象分野リスト!$B$2:$C$46,2,FALSE),"error"))</f>
        <v>0</v>
      </c>
      <c r="AR224">
        <f>IF(実施計画様式!AR224="",0,IFERROR(VLOOKUP(実施計画様式!AR224,参考資料1_対象分野リスト!$B$2:$C$46,2,FALSE),"error"))</f>
        <v>0</v>
      </c>
      <c r="AS224">
        <f>IF(実施計画様式!AS224="",0,IFERROR(VLOOKUP(実施計画様式!AS224,参考資料1_対象分野リスト!$E$5:$F$35,2,FALSE),"error"))</f>
        <v>0</v>
      </c>
      <c r="BB224">
        <f>IF(実施計画様式!BB224="",0,IFERROR(VLOOKUP(実施計画様式!BB224,―!$AK$2:$AL$7,2,FALSE),"error"))</f>
        <v>0</v>
      </c>
      <c r="BC224" t="str">
        <f t="shared" si="21"/>
        <v/>
      </c>
      <c r="BF224">
        <v>99</v>
      </c>
      <c r="BG224" t="str">
        <f t="shared" si="23"/>
        <v/>
      </c>
      <c r="BH224" t="str">
        <f>IF(AG224&gt;0,IF(VLOOKUP($B$62,―!$Y$2:$Z$25,2,FALSE)&lt;分岐管理シート!AG224,"予算化方法","予算化方法_未定なし"),"")</f>
        <v/>
      </c>
      <c r="BI224" t="str">
        <f t="shared" si="24"/>
        <v/>
      </c>
      <c r="BJ224" t="str">
        <f t="shared" si="25"/>
        <v/>
      </c>
      <c r="BK224" t="str">
        <f t="shared" si="26"/>
        <v/>
      </c>
      <c r="BL224" t="str">
        <f>IF(AE224&lt;2,"",―!$AP$28)</f>
        <v/>
      </c>
      <c r="BM224" t="str">
        <f t="shared" si="27"/>
        <v/>
      </c>
      <c r="BN224" t="str">
        <f t="shared" si="28"/>
        <v/>
      </c>
      <c r="BP224">
        <f t="shared" si="22"/>
        <v>0</v>
      </c>
    </row>
    <row r="225" spans="3:68">
      <c r="C225">
        <v>153</v>
      </c>
      <c r="D225" s="22">
        <f>IF(実施計画様式!D225="",0,IFERROR(VLOOKUP(実施計画様式!D225,―!A:B,2,FALSE),"error"))</f>
        <v>0</v>
      </c>
      <c r="E225">
        <f>IF(実施計画様式!E225="",0,IFERROR(VLOOKUP(実施計画様式!E225,―!$C$40:$D$47,2,FALSE),"error"))</f>
        <v>0</v>
      </c>
      <c r="F225">
        <f>IF(実施計画様式!F225="",0,IFERROR(VLOOKUP(実施計画様式!F225,―!$E$2:$F$2,2,FALSE),"error"))</f>
        <v>0</v>
      </c>
      <c r="G225">
        <f>IFERROR(VLOOKUP(実施計画様式!G225,―!$G$2:$H$2,2,FALSE),0)</f>
        <v>0</v>
      </c>
      <c r="H225">
        <f>IF(実施計画様式!H225="",0,1)</f>
        <v>0</v>
      </c>
      <c r="I225">
        <f>IF(実施計画様式!I225="",0,IFERROR(VLOOKUP(実施計画様式!I225,―!$I$2:$J$2,2,FALSE),"error"))</f>
        <v>0</v>
      </c>
      <c r="J225">
        <f>IF(実施計画様式!J225="",0,1)</f>
        <v>0</v>
      </c>
      <c r="K225">
        <f>IF(実施計画様式!K225="",0,IFERROR(VLOOKUP(実施計画様式!K225,―!$K$1:$L$2,2,FALSE),"error"))</f>
        <v>0</v>
      </c>
      <c r="L225">
        <f>IF(実施計画様式!L225="",0,IFERROR(VLOOKUP(実施計画様式!L225,―!$M$2:$N$2,2,FALSE),"error"))</f>
        <v>0</v>
      </c>
      <c r="M225">
        <f>IFERROR(VLOOKUP(実施計画様式!M225,―!$O$1:$P$12,2,FALSE),0)</f>
        <v>0</v>
      </c>
      <c r="N225">
        <f>IF(実施計画様式!N225="",0,IFERROR(VLOOKUP(実施計画様式!N225,―!$O$1:$P$12,2,FALSE),"error"))</f>
        <v>0</v>
      </c>
      <c r="O225">
        <f>IF(実施計画様式!O225="",0,IFERROR(VLOOKUP(実施計画様式!O225,―!$O$1:$P$12,2,FALSE),"error"))</f>
        <v>0</v>
      </c>
      <c r="P225">
        <f>IF(実施計画様式!P225="",0,IFERROR(VLOOKUP(実施計画様式!P225,―!$O$1:$P$12,2,FALSE),"error"))</f>
        <v>0</v>
      </c>
      <c r="Q225">
        <f>IF(実施計画様式!Q225="",0,1)</f>
        <v>0</v>
      </c>
      <c r="R225" t="s">
        <v>7629</v>
      </c>
      <c r="S225" t="s">
        <v>7629</v>
      </c>
      <c r="T225">
        <f>IF(実施計画様式!T225="",0,1)</f>
        <v>0</v>
      </c>
      <c r="U225">
        <f>IF(実施計画様式!U225="",0,1)</f>
        <v>0</v>
      </c>
      <c r="V225">
        <f>IF(実施計画様式!V225="",0,1)</f>
        <v>0</v>
      </c>
      <c r="W225">
        <f>IF(実施計画様式!W225="",0,1)</f>
        <v>0</v>
      </c>
      <c r="X225">
        <f>IF(実施計画様式!X225="",0,1)</f>
        <v>0</v>
      </c>
      <c r="Y225">
        <f>IF(実施計画様式!Y225="",0,1)</f>
        <v>0</v>
      </c>
      <c r="Z225">
        <f>IF(実施計画様式!Z225="",0,1)</f>
        <v>0</v>
      </c>
      <c r="AA225">
        <f>IF(実施計画様式!AA225="",0,1)</f>
        <v>0</v>
      </c>
      <c r="AB225">
        <f>IF(実施計画様式!AB225="",0,IFERROR(VLOOKUP(実施計画様式!AB225,―!$Q$2:$R$3,2,FALSE),"error"))</f>
        <v>0</v>
      </c>
      <c r="AC225">
        <f>IF(実施計画様式!AC225="",0,IFERROR(VLOOKUP(実施計画様式!AC225,―!$S$2:$T$3,2,FALSE),"error"))</f>
        <v>0</v>
      </c>
      <c r="AD225">
        <f>IF(実施計画様式!AD225="",0,IFERROR(VLOOKUP(実施計画様式!AD225,―!$U$2:$V$3,2,FALSE),"error"))</f>
        <v>0</v>
      </c>
      <c r="AE225">
        <f>IF(実施計画様式!AE225="",0,IFERROR(VLOOKUP(実施計画様式!AE225,―!$W$2:$X$3,2,FALSE),"error"))</f>
        <v>0</v>
      </c>
      <c r="AF225">
        <f>IF(実施計画様式!AF225="",0,IFERROR(VLOOKUP(実施計画様式!AF225,―!$AP$29:$AQ$29,2,FALSE),"error"))</f>
        <v>0</v>
      </c>
      <c r="AG225">
        <f>IF(実施計画様式!AG225="",0,IFERROR(VLOOKUP(実施計画様式!AG225,―!$Y$2:$Z$25,2,FALSE),"error"))</f>
        <v>0</v>
      </c>
      <c r="AH225">
        <f>IF(実施計画様式!AH225="",0,IFERROR(VLOOKUP(実施計画様式!AH225,―!$AA$2:$AB$4,2,FALSE),"error"))</f>
        <v>0</v>
      </c>
      <c r="AI225">
        <f>IF(実施計画様式!AI225="",0,IFERROR(VLOOKUP(実施計画様式!AI225,―!$AN$2:$AO$27,2,FALSE),"error"))</f>
        <v>0</v>
      </c>
      <c r="AJ225">
        <f>IF(実施計画様式!AJ225="",0,IFERROR(VLOOKUP(実施計画様式!AJ225,―!$AN$2:$AO$27,2,FALSE),"error"))</f>
        <v>0</v>
      </c>
      <c r="AK225">
        <f>IF(実施計画様式!AK225="",0,IFERROR(VLOOKUP(実施計画様式!AK225,―!$AN$2:$AO$27,2,FALSE),"error"))</f>
        <v>0</v>
      </c>
      <c r="AL225">
        <f>IF(実施計画様式!AL225="",0,1)</f>
        <v>0</v>
      </c>
      <c r="AM225">
        <f>IF(実施計画様式!AM225="",0,IFERROR(VLOOKUP(実施計画様式!AM225,―!$AP$10:$AQ$23,2,FALSE),"error"))</f>
        <v>0</v>
      </c>
      <c r="AN225">
        <f>IF(実施計画様式!AN225="",0,IFERROR(VLOOKUP(実施計画様式!AN225,―!$AP$39:$AQ$44,2,FALSE),"error"))</f>
        <v>0</v>
      </c>
      <c r="AO225">
        <f>IF(実施計画様式!AO225="",0,IFERROR(VLOOKUP(実施計画様式!AO225,参考資料1_対象分野リスト!$B$2:$C$46,2,FALSE),"error"))</f>
        <v>0</v>
      </c>
      <c r="AP225">
        <f>IF(実施計画様式!AP225="",0,IFERROR(VLOOKUP(実施計画様式!AP225,参考資料1_対象分野リスト!$B$2:$C$46,2,FALSE),"error"))</f>
        <v>0</v>
      </c>
      <c r="AQ225">
        <f>IF(実施計画様式!AQ225="",0,IFERROR(VLOOKUP(実施計画様式!AQ225,参考資料1_対象分野リスト!$B$2:$C$46,2,FALSE),"error"))</f>
        <v>0</v>
      </c>
      <c r="AR225">
        <f>IF(実施計画様式!AR225="",0,IFERROR(VLOOKUP(実施計画様式!AR225,参考資料1_対象分野リスト!$B$2:$C$46,2,FALSE),"error"))</f>
        <v>0</v>
      </c>
      <c r="AS225">
        <f>IF(実施計画様式!AS225="",0,IFERROR(VLOOKUP(実施計画様式!AS225,参考資料1_対象分野リスト!$E$5:$F$35,2,FALSE),"error"))</f>
        <v>0</v>
      </c>
      <c r="BB225">
        <f>IF(実施計画様式!BB225="",0,IFERROR(VLOOKUP(実施計画様式!BB225,―!$AK$2:$AL$7,2,FALSE),"error"))</f>
        <v>0</v>
      </c>
      <c r="BC225" t="str">
        <f t="shared" si="21"/>
        <v/>
      </c>
      <c r="BF225">
        <v>99</v>
      </c>
      <c r="BG225" t="str">
        <f t="shared" si="23"/>
        <v/>
      </c>
      <c r="BH225" t="str">
        <f>IF(AG225&gt;0,IF(VLOOKUP($B$62,―!$Y$2:$Z$25,2,FALSE)&lt;分岐管理シート!AG225,"予算化方法","予算化方法_未定なし"),"")</f>
        <v/>
      </c>
      <c r="BI225" t="str">
        <f t="shared" si="24"/>
        <v/>
      </c>
      <c r="BJ225" t="str">
        <f t="shared" si="25"/>
        <v/>
      </c>
      <c r="BK225" t="str">
        <f t="shared" si="26"/>
        <v/>
      </c>
      <c r="BL225" t="str">
        <f>IF(AE225&lt;2,"",―!$AP$28)</f>
        <v/>
      </c>
      <c r="BM225" t="str">
        <f t="shared" si="27"/>
        <v/>
      </c>
      <c r="BN225" t="str">
        <f t="shared" si="28"/>
        <v/>
      </c>
      <c r="BP225">
        <f t="shared" si="22"/>
        <v>0</v>
      </c>
    </row>
    <row r="226" spans="3:68">
      <c r="C226">
        <v>154</v>
      </c>
      <c r="D226" s="22">
        <f>IF(実施計画様式!D226="",0,IFERROR(VLOOKUP(実施計画様式!D226,―!A:B,2,FALSE),"error"))</f>
        <v>0</v>
      </c>
      <c r="E226">
        <f>IF(実施計画様式!E226="",0,IFERROR(VLOOKUP(実施計画様式!E226,―!$C$40:$D$47,2,FALSE),"error"))</f>
        <v>0</v>
      </c>
      <c r="F226">
        <f>IF(実施計画様式!F226="",0,IFERROR(VLOOKUP(実施計画様式!F226,―!$E$2:$F$2,2,FALSE),"error"))</f>
        <v>0</v>
      </c>
      <c r="G226">
        <f>IFERROR(VLOOKUP(実施計画様式!G226,―!$G$2:$H$2,2,FALSE),0)</f>
        <v>0</v>
      </c>
      <c r="H226">
        <f>IF(実施計画様式!H226="",0,1)</f>
        <v>0</v>
      </c>
      <c r="I226">
        <f>IF(実施計画様式!I226="",0,IFERROR(VLOOKUP(実施計画様式!I226,―!$I$2:$J$2,2,FALSE),"error"))</f>
        <v>0</v>
      </c>
      <c r="J226">
        <f>IF(実施計画様式!J226="",0,1)</f>
        <v>0</v>
      </c>
      <c r="K226">
        <f>IF(実施計画様式!K226="",0,IFERROR(VLOOKUP(実施計画様式!K226,―!$K$1:$L$2,2,FALSE),"error"))</f>
        <v>0</v>
      </c>
      <c r="L226">
        <f>IF(実施計画様式!L226="",0,IFERROR(VLOOKUP(実施計画様式!L226,―!$M$2:$N$2,2,FALSE),"error"))</f>
        <v>0</v>
      </c>
      <c r="M226">
        <f>IFERROR(VLOOKUP(実施計画様式!M226,―!$O$1:$P$12,2,FALSE),0)</f>
        <v>0</v>
      </c>
      <c r="N226">
        <f>IF(実施計画様式!N226="",0,IFERROR(VLOOKUP(実施計画様式!N226,―!$O$1:$P$12,2,FALSE),"error"))</f>
        <v>0</v>
      </c>
      <c r="O226">
        <f>IF(実施計画様式!O226="",0,IFERROR(VLOOKUP(実施計画様式!O226,―!$O$1:$P$12,2,FALSE),"error"))</f>
        <v>0</v>
      </c>
      <c r="P226">
        <f>IF(実施計画様式!P226="",0,IFERROR(VLOOKUP(実施計画様式!P226,―!$O$1:$P$12,2,FALSE),"error"))</f>
        <v>0</v>
      </c>
      <c r="Q226">
        <f>IF(実施計画様式!Q226="",0,1)</f>
        <v>0</v>
      </c>
      <c r="R226" t="s">
        <v>7629</v>
      </c>
      <c r="S226" t="s">
        <v>7629</v>
      </c>
      <c r="T226">
        <f>IF(実施計画様式!T226="",0,1)</f>
        <v>0</v>
      </c>
      <c r="U226">
        <f>IF(実施計画様式!U226="",0,1)</f>
        <v>0</v>
      </c>
      <c r="V226">
        <f>IF(実施計画様式!V226="",0,1)</f>
        <v>0</v>
      </c>
      <c r="W226">
        <f>IF(実施計画様式!W226="",0,1)</f>
        <v>0</v>
      </c>
      <c r="X226">
        <f>IF(実施計画様式!X226="",0,1)</f>
        <v>0</v>
      </c>
      <c r="Y226">
        <f>IF(実施計画様式!Y226="",0,1)</f>
        <v>0</v>
      </c>
      <c r="Z226">
        <f>IF(実施計画様式!Z226="",0,1)</f>
        <v>0</v>
      </c>
      <c r="AA226">
        <f>IF(実施計画様式!AA226="",0,1)</f>
        <v>0</v>
      </c>
      <c r="AB226">
        <f>IF(実施計画様式!AB226="",0,IFERROR(VLOOKUP(実施計画様式!AB226,―!$Q$2:$R$3,2,FALSE),"error"))</f>
        <v>0</v>
      </c>
      <c r="AC226">
        <f>IF(実施計画様式!AC226="",0,IFERROR(VLOOKUP(実施計画様式!AC226,―!$S$2:$T$3,2,FALSE),"error"))</f>
        <v>0</v>
      </c>
      <c r="AD226">
        <f>IF(実施計画様式!AD226="",0,IFERROR(VLOOKUP(実施計画様式!AD226,―!$U$2:$V$3,2,FALSE),"error"))</f>
        <v>0</v>
      </c>
      <c r="AE226">
        <f>IF(実施計画様式!AE226="",0,IFERROR(VLOOKUP(実施計画様式!AE226,―!$W$2:$X$3,2,FALSE),"error"))</f>
        <v>0</v>
      </c>
      <c r="AF226">
        <f>IF(実施計画様式!AF226="",0,IFERROR(VLOOKUP(実施計画様式!AF226,―!$AP$29:$AQ$29,2,FALSE),"error"))</f>
        <v>0</v>
      </c>
      <c r="AG226">
        <f>IF(実施計画様式!AG226="",0,IFERROR(VLOOKUP(実施計画様式!AG226,―!$Y$2:$Z$25,2,FALSE),"error"))</f>
        <v>0</v>
      </c>
      <c r="AH226">
        <f>IF(実施計画様式!AH226="",0,IFERROR(VLOOKUP(実施計画様式!AH226,―!$AA$2:$AB$4,2,FALSE),"error"))</f>
        <v>0</v>
      </c>
      <c r="AI226">
        <f>IF(実施計画様式!AI226="",0,IFERROR(VLOOKUP(実施計画様式!AI226,―!$AN$2:$AO$27,2,FALSE),"error"))</f>
        <v>0</v>
      </c>
      <c r="AJ226">
        <f>IF(実施計画様式!AJ226="",0,IFERROR(VLOOKUP(実施計画様式!AJ226,―!$AN$2:$AO$27,2,FALSE),"error"))</f>
        <v>0</v>
      </c>
      <c r="AK226">
        <f>IF(実施計画様式!AK226="",0,IFERROR(VLOOKUP(実施計画様式!AK226,―!$AN$2:$AO$27,2,FALSE),"error"))</f>
        <v>0</v>
      </c>
      <c r="AL226">
        <f>IF(実施計画様式!AL226="",0,1)</f>
        <v>0</v>
      </c>
      <c r="AM226">
        <f>IF(実施計画様式!AM226="",0,IFERROR(VLOOKUP(実施計画様式!AM226,―!$AP$10:$AQ$23,2,FALSE),"error"))</f>
        <v>0</v>
      </c>
      <c r="AN226">
        <f>IF(実施計画様式!AN226="",0,IFERROR(VLOOKUP(実施計画様式!AN226,―!$AP$39:$AQ$44,2,FALSE),"error"))</f>
        <v>0</v>
      </c>
      <c r="AO226">
        <f>IF(実施計画様式!AO226="",0,IFERROR(VLOOKUP(実施計画様式!AO226,参考資料1_対象分野リスト!$B$2:$C$46,2,FALSE),"error"))</f>
        <v>0</v>
      </c>
      <c r="AP226">
        <f>IF(実施計画様式!AP226="",0,IFERROR(VLOOKUP(実施計画様式!AP226,参考資料1_対象分野リスト!$B$2:$C$46,2,FALSE),"error"))</f>
        <v>0</v>
      </c>
      <c r="AQ226">
        <f>IF(実施計画様式!AQ226="",0,IFERROR(VLOOKUP(実施計画様式!AQ226,参考資料1_対象分野リスト!$B$2:$C$46,2,FALSE),"error"))</f>
        <v>0</v>
      </c>
      <c r="AR226">
        <f>IF(実施計画様式!AR226="",0,IFERROR(VLOOKUP(実施計画様式!AR226,参考資料1_対象分野リスト!$B$2:$C$46,2,FALSE),"error"))</f>
        <v>0</v>
      </c>
      <c r="AS226">
        <f>IF(実施計画様式!AS226="",0,IFERROR(VLOOKUP(実施計画様式!AS226,参考資料1_対象分野リスト!$E$5:$F$35,2,FALSE),"error"))</f>
        <v>0</v>
      </c>
      <c r="BB226">
        <f>IF(実施計画様式!BB226="",0,IFERROR(VLOOKUP(実施計画様式!BB226,―!$AK$2:$AL$7,2,FALSE),"error"))</f>
        <v>0</v>
      </c>
      <c r="BC226" t="str">
        <f t="shared" si="21"/>
        <v/>
      </c>
      <c r="BF226">
        <v>99</v>
      </c>
      <c r="BG226" t="str">
        <f t="shared" si="23"/>
        <v/>
      </c>
      <c r="BH226" t="str">
        <f>IF(AG226&gt;0,IF(VLOOKUP($B$62,―!$Y$2:$Z$25,2,FALSE)&lt;分岐管理シート!AG226,"予算化方法","予算化方法_未定なし"),"")</f>
        <v/>
      </c>
      <c r="BI226" t="str">
        <f t="shared" si="24"/>
        <v/>
      </c>
      <c r="BJ226" t="str">
        <f t="shared" si="25"/>
        <v/>
      </c>
      <c r="BK226" t="str">
        <f t="shared" si="26"/>
        <v/>
      </c>
      <c r="BL226" t="str">
        <f>IF(AE226&lt;2,"",―!$AP$28)</f>
        <v/>
      </c>
      <c r="BM226" t="str">
        <f t="shared" si="27"/>
        <v/>
      </c>
      <c r="BN226" t="str">
        <f t="shared" si="28"/>
        <v/>
      </c>
      <c r="BP226">
        <f t="shared" si="22"/>
        <v>0</v>
      </c>
    </row>
    <row r="227" spans="3:68">
      <c r="C227">
        <v>155</v>
      </c>
      <c r="D227" s="22">
        <f>IF(実施計画様式!D227="",0,IFERROR(VLOOKUP(実施計画様式!D227,―!A:B,2,FALSE),"error"))</f>
        <v>0</v>
      </c>
      <c r="E227">
        <f>IF(実施計画様式!E227="",0,IFERROR(VLOOKUP(実施計画様式!E227,―!$C$40:$D$47,2,FALSE),"error"))</f>
        <v>0</v>
      </c>
      <c r="F227">
        <f>IF(実施計画様式!F227="",0,IFERROR(VLOOKUP(実施計画様式!F227,―!$E$2:$F$2,2,FALSE),"error"))</f>
        <v>0</v>
      </c>
      <c r="G227">
        <f>IFERROR(VLOOKUP(実施計画様式!G227,―!$G$2:$H$2,2,FALSE),0)</f>
        <v>0</v>
      </c>
      <c r="H227">
        <f>IF(実施計画様式!H227="",0,1)</f>
        <v>0</v>
      </c>
      <c r="I227">
        <f>IF(実施計画様式!I227="",0,IFERROR(VLOOKUP(実施計画様式!I227,―!$I$2:$J$2,2,FALSE),"error"))</f>
        <v>0</v>
      </c>
      <c r="J227">
        <f>IF(実施計画様式!J227="",0,1)</f>
        <v>0</v>
      </c>
      <c r="K227">
        <f>IF(実施計画様式!K227="",0,IFERROR(VLOOKUP(実施計画様式!K227,―!$K$1:$L$2,2,FALSE),"error"))</f>
        <v>0</v>
      </c>
      <c r="L227">
        <f>IF(実施計画様式!L227="",0,IFERROR(VLOOKUP(実施計画様式!L227,―!$M$2:$N$2,2,FALSE),"error"))</f>
        <v>0</v>
      </c>
      <c r="M227">
        <f>IFERROR(VLOOKUP(実施計画様式!M227,―!$O$1:$P$12,2,FALSE),0)</f>
        <v>0</v>
      </c>
      <c r="N227">
        <f>IF(実施計画様式!N227="",0,IFERROR(VLOOKUP(実施計画様式!N227,―!$O$1:$P$12,2,FALSE),"error"))</f>
        <v>0</v>
      </c>
      <c r="O227">
        <f>IF(実施計画様式!O227="",0,IFERROR(VLOOKUP(実施計画様式!O227,―!$O$1:$P$12,2,FALSE),"error"))</f>
        <v>0</v>
      </c>
      <c r="P227">
        <f>IF(実施計画様式!P227="",0,IFERROR(VLOOKUP(実施計画様式!P227,―!$O$1:$P$12,2,FALSE),"error"))</f>
        <v>0</v>
      </c>
      <c r="Q227">
        <f>IF(実施計画様式!Q227="",0,1)</f>
        <v>0</v>
      </c>
      <c r="R227" t="s">
        <v>7629</v>
      </c>
      <c r="S227" t="s">
        <v>7629</v>
      </c>
      <c r="T227">
        <f>IF(実施計画様式!T227="",0,1)</f>
        <v>0</v>
      </c>
      <c r="U227">
        <f>IF(実施計画様式!U227="",0,1)</f>
        <v>0</v>
      </c>
      <c r="V227">
        <f>IF(実施計画様式!V227="",0,1)</f>
        <v>0</v>
      </c>
      <c r="W227">
        <f>IF(実施計画様式!W227="",0,1)</f>
        <v>0</v>
      </c>
      <c r="X227">
        <f>IF(実施計画様式!X227="",0,1)</f>
        <v>0</v>
      </c>
      <c r="Y227">
        <f>IF(実施計画様式!Y227="",0,1)</f>
        <v>0</v>
      </c>
      <c r="Z227">
        <f>IF(実施計画様式!Z227="",0,1)</f>
        <v>0</v>
      </c>
      <c r="AA227">
        <f>IF(実施計画様式!AA227="",0,1)</f>
        <v>0</v>
      </c>
      <c r="AB227">
        <f>IF(実施計画様式!AB227="",0,IFERROR(VLOOKUP(実施計画様式!AB227,―!$Q$2:$R$3,2,FALSE),"error"))</f>
        <v>0</v>
      </c>
      <c r="AC227">
        <f>IF(実施計画様式!AC227="",0,IFERROR(VLOOKUP(実施計画様式!AC227,―!$S$2:$T$3,2,FALSE),"error"))</f>
        <v>0</v>
      </c>
      <c r="AD227">
        <f>IF(実施計画様式!AD227="",0,IFERROR(VLOOKUP(実施計画様式!AD227,―!$U$2:$V$3,2,FALSE),"error"))</f>
        <v>0</v>
      </c>
      <c r="AE227">
        <f>IF(実施計画様式!AE227="",0,IFERROR(VLOOKUP(実施計画様式!AE227,―!$W$2:$X$3,2,FALSE),"error"))</f>
        <v>0</v>
      </c>
      <c r="AF227">
        <f>IF(実施計画様式!AF227="",0,IFERROR(VLOOKUP(実施計画様式!AF227,―!$AP$29:$AQ$29,2,FALSE),"error"))</f>
        <v>0</v>
      </c>
      <c r="AG227">
        <f>IF(実施計画様式!AG227="",0,IFERROR(VLOOKUP(実施計画様式!AG227,―!$Y$2:$Z$25,2,FALSE),"error"))</f>
        <v>0</v>
      </c>
      <c r="AH227">
        <f>IF(実施計画様式!AH227="",0,IFERROR(VLOOKUP(実施計画様式!AH227,―!$AA$2:$AB$4,2,FALSE),"error"))</f>
        <v>0</v>
      </c>
      <c r="AI227">
        <f>IF(実施計画様式!AI227="",0,IFERROR(VLOOKUP(実施計画様式!AI227,―!$AN$2:$AO$27,2,FALSE),"error"))</f>
        <v>0</v>
      </c>
      <c r="AJ227">
        <f>IF(実施計画様式!AJ227="",0,IFERROR(VLOOKUP(実施計画様式!AJ227,―!$AN$2:$AO$27,2,FALSE),"error"))</f>
        <v>0</v>
      </c>
      <c r="AK227">
        <f>IF(実施計画様式!AK227="",0,IFERROR(VLOOKUP(実施計画様式!AK227,―!$AN$2:$AO$27,2,FALSE),"error"))</f>
        <v>0</v>
      </c>
      <c r="AL227">
        <f>IF(実施計画様式!AL227="",0,1)</f>
        <v>0</v>
      </c>
      <c r="AM227">
        <f>IF(実施計画様式!AM227="",0,IFERROR(VLOOKUP(実施計画様式!AM227,―!$AP$10:$AQ$23,2,FALSE),"error"))</f>
        <v>0</v>
      </c>
      <c r="AN227">
        <f>IF(実施計画様式!AN227="",0,IFERROR(VLOOKUP(実施計画様式!AN227,―!$AP$39:$AQ$44,2,FALSE),"error"))</f>
        <v>0</v>
      </c>
      <c r="AO227">
        <f>IF(実施計画様式!AO227="",0,IFERROR(VLOOKUP(実施計画様式!AO227,参考資料1_対象分野リスト!$B$2:$C$46,2,FALSE),"error"))</f>
        <v>0</v>
      </c>
      <c r="AP227">
        <f>IF(実施計画様式!AP227="",0,IFERROR(VLOOKUP(実施計画様式!AP227,参考資料1_対象分野リスト!$B$2:$C$46,2,FALSE),"error"))</f>
        <v>0</v>
      </c>
      <c r="AQ227">
        <f>IF(実施計画様式!AQ227="",0,IFERROR(VLOOKUP(実施計画様式!AQ227,参考資料1_対象分野リスト!$B$2:$C$46,2,FALSE),"error"))</f>
        <v>0</v>
      </c>
      <c r="AR227">
        <f>IF(実施計画様式!AR227="",0,IFERROR(VLOOKUP(実施計画様式!AR227,参考資料1_対象分野リスト!$B$2:$C$46,2,FALSE),"error"))</f>
        <v>0</v>
      </c>
      <c r="AS227">
        <f>IF(実施計画様式!AS227="",0,IFERROR(VLOOKUP(実施計画様式!AS227,参考資料1_対象分野リスト!$E$5:$F$35,2,FALSE),"error"))</f>
        <v>0</v>
      </c>
      <c r="BB227">
        <f>IF(実施計画様式!BB227="",0,IFERROR(VLOOKUP(実施計画様式!BB227,―!$AK$2:$AL$7,2,FALSE),"error"))</f>
        <v>0</v>
      </c>
      <c r="BC227" t="str">
        <f t="shared" si="21"/>
        <v/>
      </c>
      <c r="BF227">
        <v>99</v>
      </c>
      <c r="BG227" t="str">
        <f t="shared" si="23"/>
        <v/>
      </c>
      <c r="BH227" t="str">
        <f>IF(AG227&gt;0,IF(VLOOKUP($B$62,―!$Y$2:$Z$25,2,FALSE)&lt;分岐管理シート!AG227,"予算化方法","予算化方法_未定なし"),"")</f>
        <v/>
      </c>
      <c r="BI227" t="str">
        <f t="shared" si="24"/>
        <v/>
      </c>
      <c r="BJ227" t="str">
        <f t="shared" si="25"/>
        <v/>
      </c>
      <c r="BK227" t="str">
        <f t="shared" si="26"/>
        <v/>
      </c>
      <c r="BL227" t="str">
        <f>IF(AE227&lt;2,"",―!$AP$28)</f>
        <v/>
      </c>
      <c r="BM227" t="str">
        <f t="shared" si="27"/>
        <v/>
      </c>
      <c r="BN227" t="str">
        <f t="shared" si="28"/>
        <v/>
      </c>
      <c r="BP227">
        <f t="shared" si="22"/>
        <v>0</v>
      </c>
    </row>
    <row r="228" spans="3:68">
      <c r="C228">
        <v>156</v>
      </c>
      <c r="D228" s="22">
        <f>IF(実施計画様式!D228="",0,IFERROR(VLOOKUP(実施計画様式!D228,―!A:B,2,FALSE),"error"))</f>
        <v>0</v>
      </c>
      <c r="E228">
        <f>IF(実施計画様式!E228="",0,IFERROR(VLOOKUP(実施計画様式!E228,―!$C$40:$D$47,2,FALSE),"error"))</f>
        <v>0</v>
      </c>
      <c r="F228">
        <f>IF(実施計画様式!F228="",0,IFERROR(VLOOKUP(実施計画様式!F228,―!$E$2:$F$2,2,FALSE),"error"))</f>
        <v>0</v>
      </c>
      <c r="G228">
        <f>IFERROR(VLOOKUP(実施計画様式!G228,―!$G$2:$H$2,2,FALSE),0)</f>
        <v>0</v>
      </c>
      <c r="H228">
        <f>IF(実施計画様式!H228="",0,1)</f>
        <v>0</v>
      </c>
      <c r="I228">
        <f>IF(実施計画様式!I228="",0,IFERROR(VLOOKUP(実施計画様式!I228,―!$I$2:$J$2,2,FALSE),"error"))</f>
        <v>0</v>
      </c>
      <c r="J228">
        <f>IF(実施計画様式!J228="",0,1)</f>
        <v>0</v>
      </c>
      <c r="K228">
        <f>IF(実施計画様式!K228="",0,IFERROR(VLOOKUP(実施計画様式!K228,―!$K$1:$L$2,2,FALSE),"error"))</f>
        <v>0</v>
      </c>
      <c r="L228">
        <f>IF(実施計画様式!L228="",0,IFERROR(VLOOKUP(実施計画様式!L228,―!$M$2:$N$2,2,FALSE),"error"))</f>
        <v>0</v>
      </c>
      <c r="M228">
        <f>IFERROR(VLOOKUP(実施計画様式!M228,―!$O$1:$P$12,2,FALSE),0)</f>
        <v>0</v>
      </c>
      <c r="N228">
        <f>IF(実施計画様式!N228="",0,IFERROR(VLOOKUP(実施計画様式!N228,―!$O$1:$P$12,2,FALSE),"error"))</f>
        <v>0</v>
      </c>
      <c r="O228">
        <f>IF(実施計画様式!O228="",0,IFERROR(VLOOKUP(実施計画様式!O228,―!$O$1:$P$12,2,FALSE),"error"))</f>
        <v>0</v>
      </c>
      <c r="P228">
        <f>IF(実施計画様式!P228="",0,IFERROR(VLOOKUP(実施計画様式!P228,―!$O$1:$P$12,2,FALSE),"error"))</f>
        <v>0</v>
      </c>
      <c r="Q228">
        <f>IF(実施計画様式!Q228="",0,1)</f>
        <v>0</v>
      </c>
      <c r="R228" t="s">
        <v>7629</v>
      </c>
      <c r="S228" t="s">
        <v>7629</v>
      </c>
      <c r="T228">
        <f>IF(実施計画様式!T228="",0,1)</f>
        <v>0</v>
      </c>
      <c r="U228">
        <f>IF(実施計画様式!U228="",0,1)</f>
        <v>0</v>
      </c>
      <c r="V228">
        <f>IF(実施計画様式!V228="",0,1)</f>
        <v>0</v>
      </c>
      <c r="W228">
        <f>IF(実施計画様式!W228="",0,1)</f>
        <v>0</v>
      </c>
      <c r="X228">
        <f>IF(実施計画様式!X228="",0,1)</f>
        <v>0</v>
      </c>
      <c r="Y228">
        <f>IF(実施計画様式!Y228="",0,1)</f>
        <v>0</v>
      </c>
      <c r="Z228">
        <f>IF(実施計画様式!Z228="",0,1)</f>
        <v>0</v>
      </c>
      <c r="AA228">
        <f>IF(実施計画様式!AA228="",0,1)</f>
        <v>0</v>
      </c>
      <c r="AB228">
        <f>IF(実施計画様式!AB228="",0,IFERROR(VLOOKUP(実施計画様式!AB228,―!$Q$2:$R$3,2,FALSE),"error"))</f>
        <v>0</v>
      </c>
      <c r="AC228">
        <f>IF(実施計画様式!AC228="",0,IFERROR(VLOOKUP(実施計画様式!AC228,―!$S$2:$T$3,2,FALSE),"error"))</f>
        <v>0</v>
      </c>
      <c r="AD228">
        <f>IF(実施計画様式!AD228="",0,IFERROR(VLOOKUP(実施計画様式!AD228,―!$U$2:$V$3,2,FALSE),"error"))</f>
        <v>0</v>
      </c>
      <c r="AE228">
        <f>IF(実施計画様式!AE228="",0,IFERROR(VLOOKUP(実施計画様式!AE228,―!$W$2:$X$3,2,FALSE),"error"))</f>
        <v>0</v>
      </c>
      <c r="AF228">
        <f>IF(実施計画様式!AF228="",0,IFERROR(VLOOKUP(実施計画様式!AF228,―!$AP$29:$AQ$29,2,FALSE),"error"))</f>
        <v>0</v>
      </c>
      <c r="AG228">
        <f>IF(実施計画様式!AG228="",0,IFERROR(VLOOKUP(実施計画様式!AG228,―!$Y$2:$Z$25,2,FALSE),"error"))</f>
        <v>0</v>
      </c>
      <c r="AH228">
        <f>IF(実施計画様式!AH228="",0,IFERROR(VLOOKUP(実施計画様式!AH228,―!$AA$2:$AB$4,2,FALSE),"error"))</f>
        <v>0</v>
      </c>
      <c r="AI228">
        <f>IF(実施計画様式!AI228="",0,IFERROR(VLOOKUP(実施計画様式!AI228,―!$AN$2:$AO$27,2,FALSE),"error"))</f>
        <v>0</v>
      </c>
      <c r="AJ228">
        <f>IF(実施計画様式!AJ228="",0,IFERROR(VLOOKUP(実施計画様式!AJ228,―!$AN$2:$AO$27,2,FALSE),"error"))</f>
        <v>0</v>
      </c>
      <c r="AK228">
        <f>IF(実施計画様式!AK228="",0,IFERROR(VLOOKUP(実施計画様式!AK228,―!$AN$2:$AO$27,2,FALSE),"error"))</f>
        <v>0</v>
      </c>
      <c r="AL228">
        <f>IF(実施計画様式!AL228="",0,1)</f>
        <v>0</v>
      </c>
      <c r="AM228">
        <f>IF(実施計画様式!AM228="",0,IFERROR(VLOOKUP(実施計画様式!AM228,―!$AP$10:$AQ$23,2,FALSE),"error"))</f>
        <v>0</v>
      </c>
      <c r="AN228">
        <f>IF(実施計画様式!AN228="",0,IFERROR(VLOOKUP(実施計画様式!AN228,―!$AP$39:$AQ$44,2,FALSE),"error"))</f>
        <v>0</v>
      </c>
      <c r="AO228">
        <f>IF(実施計画様式!AO228="",0,IFERROR(VLOOKUP(実施計画様式!AO228,参考資料1_対象分野リスト!$B$2:$C$46,2,FALSE),"error"))</f>
        <v>0</v>
      </c>
      <c r="AP228">
        <f>IF(実施計画様式!AP228="",0,IFERROR(VLOOKUP(実施計画様式!AP228,参考資料1_対象分野リスト!$B$2:$C$46,2,FALSE),"error"))</f>
        <v>0</v>
      </c>
      <c r="AQ228">
        <f>IF(実施計画様式!AQ228="",0,IFERROR(VLOOKUP(実施計画様式!AQ228,参考資料1_対象分野リスト!$B$2:$C$46,2,FALSE),"error"))</f>
        <v>0</v>
      </c>
      <c r="AR228">
        <f>IF(実施計画様式!AR228="",0,IFERROR(VLOOKUP(実施計画様式!AR228,参考資料1_対象分野リスト!$B$2:$C$46,2,FALSE),"error"))</f>
        <v>0</v>
      </c>
      <c r="AS228">
        <f>IF(実施計画様式!AS228="",0,IFERROR(VLOOKUP(実施計画様式!AS228,参考資料1_対象分野リスト!$E$5:$F$35,2,FALSE),"error"))</f>
        <v>0</v>
      </c>
      <c r="BB228">
        <f>IF(実施計画様式!BB228="",0,IFERROR(VLOOKUP(実施計画様式!BB228,―!$AK$2:$AL$7,2,FALSE),"error"))</f>
        <v>0</v>
      </c>
      <c r="BC228" t="str">
        <f t="shared" si="21"/>
        <v/>
      </c>
      <c r="BF228">
        <v>99</v>
      </c>
      <c r="BG228" t="str">
        <f t="shared" si="23"/>
        <v/>
      </c>
      <c r="BH228" t="str">
        <f>IF(AG228&gt;0,IF(VLOOKUP($B$62,―!$Y$2:$Z$25,2,FALSE)&lt;分岐管理シート!AG228,"予算化方法","予算化方法_未定なし"),"")</f>
        <v/>
      </c>
      <c r="BI228" t="str">
        <f t="shared" si="24"/>
        <v/>
      </c>
      <c r="BJ228" t="str">
        <f t="shared" si="25"/>
        <v/>
      </c>
      <c r="BK228" t="str">
        <f t="shared" si="26"/>
        <v/>
      </c>
      <c r="BL228" t="str">
        <f>IF(AE228&lt;2,"",―!$AP$28)</f>
        <v/>
      </c>
      <c r="BM228" t="str">
        <f t="shared" si="27"/>
        <v/>
      </c>
      <c r="BN228" t="str">
        <f t="shared" si="28"/>
        <v/>
      </c>
      <c r="BP228">
        <f t="shared" si="22"/>
        <v>0</v>
      </c>
    </row>
    <row r="229" spans="3:68">
      <c r="C229">
        <v>157</v>
      </c>
      <c r="D229" s="22">
        <f>IF(実施計画様式!D229="",0,IFERROR(VLOOKUP(実施計画様式!D229,―!A:B,2,FALSE),"error"))</f>
        <v>0</v>
      </c>
      <c r="E229">
        <f>IF(実施計画様式!E229="",0,IFERROR(VLOOKUP(実施計画様式!E229,―!$C$40:$D$47,2,FALSE),"error"))</f>
        <v>0</v>
      </c>
      <c r="F229">
        <f>IF(実施計画様式!F229="",0,IFERROR(VLOOKUP(実施計画様式!F229,―!$E$2:$F$2,2,FALSE),"error"))</f>
        <v>0</v>
      </c>
      <c r="G229">
        <f>IFERROR(VLOOKUP(実施計画様式!G229,―!$G$2:$H$2,2,FALSE),0)</f>
        <v>0</v>
      </c>
      <c r="H229">
        <f>IF(実施計画様式!H229="",0,1)</f>
        <v>0</v>
      </c>
      <c r="I229">
        <f>IF(実施計画様式!I229="",0,IFERROR(VLOOKUP(実施計画様式!I229,―!$I$2:$J$2,2,FALSE),"error"))</f>
        <v>0</v>
      </c>
      <c r="J229">
        <f>IF(実施計画様式!J229="",0,1)</f>
        <v>0</v>
      </c>
      <c r="K229">
        <f>IF(実施計画様式!K229="",0,IFERROR(VLOOKUP(実施計画様式!K229,―!$K$1:$L$2,2,FALSE),"error"))</f>
        <v>0</v>
      </c>
      <c r="L229">
        <f>IF(実施計画様式!L229="",0,IFERROR(VLOOKUP(実施計画様式!L229,―!$M$2:$N$2,2,FALSE),"error"))</f>
        <v>0</v>
      </c>
      <c r="M229">
        <f>IFERROR(VLOOKUP(実施計画様式!M229,―!$O$1:$P$12,2,FALSE),0)</f>
        <v>0</v>
      </c>
      <c r="N229">
        <f>IF(実施計画様式!N229="",0,IFERROR(VLOOKUP(実施計画様式!N229,―!$O$1:$P$12,2,FALSE),"error"))</f>
        <v>0</v>
      </c>
      <c r="O229">
        <f>IF(実施計画様式!O229="",0,IFERROR(VLOOKUP(実施計画様式!O229,―!$O$1:$P$12,2,FALSE),"error"))</f>
        <v>0</v>
      </c>
      <c r="P229">
        <f>IF(実施計画様式!P229="",0,IFERROR(VLOOKUP(実施計画様式!P229,―!$O$1:$P$12,2,FALSE),"error"))</f>
        <v>0</v>
      </c>
      <c r="Q229">
        <f>IF(実施計画様式!Q229="",0,1)</f>
        <v>0</v>
      </c>
      <c r="R229" t="s">
        <v>7629</v>
      </c>
      <c r="S229" t="s">
        <v>7629</v>
      </c>
      <c r="T229">
        <f>IF(実施計画様式!T229="",0,1)</f>
        <v>0</v>
      </c>
      <c r="U229">
        <f>IF(実施計画様式!U229="",0,1)</f>
        <v>0</v>
      </c>
      <c r="V229">
        <f>IF(実施計画様式!V229="",0,1)</f>
        <v>0</v>
      </c>
      <c r="W229">
        <f>IF(実施計画様式!W229="",0,1)</f>
        <v>0</v>
      </c>
      <c r="X229">
        <f>IF(実施計画様式!X229="",0,1)</f>
        <v>0</v>
      </c>
      <c r="Y229">
        <f>IF(実施計画様式!Y229="",0,1)</f>
        <v>0</v>
      </c>
      <c r="Z229">
        <f>IF(実施計画様式!Z229="",0,1)</f>
        <v>0</v>
      </c>
      <c r="AA229">
        <f>IF(実施計画様式!AA229="",0,1)</f>
        <v>0</v>
      </c>
      <c r="AB229">
        <f>IF(実施計画様式!AB229="",0,IFERROR(VLOOKUP(実施計画様式!AB229,―!$Q$2:$R$3,2,FALSE),"error"))</f>
        <v>0</v>
      </c>
      <c r="AC229">
        <f>IF(実施計画様式!AC229="",0,IFERROR(VLOOKUP(実施計画様式!AC229,―!$S$2:$T$3,2,FALSE),"error"))</f>
        <v>0</v>
      </c>
      <c r="AD229">
        <f>IF(実施計画様式!AD229="",0,IFERROR(VLOOKUP(実施計画様式!AD229,―!$U$2:$V$3,2,FALSE),"error"))</f>
        <v>0</v>
      </c>
      <c r="AE229">
        <f>IF(実施計画様式!AE229="",0,IFERROR(VLOOKUP(実施計画様式!AE229,―!$W$2:$X$3,2,FALSE),"error"))</f>
        <v>0</v>
      </c>
      <c r="AF229">
        <f>IF(実施計画様式!AF229="",0,IFERROR(VLOOKUP(実施計画様式!AF229,―!$AP$29:$AQ$29,2,FALSE),"error"))</f>
        <v>0</v>
      </c>
      <c r="AG229">
        <f>IF(実施計画様式!AG229="",0,IFERROR(VLOOKUP(実施計画様式!AG229,―!$Y$2:$Z$25,2,FALSE),"error"))</f>
        <v>0</v>
      </c>
      <c r="AH229">
        <f>IF(実施計画様式!AH229="",0,IFERROR(VLOOKUP(実施計画様式!AH229,―!$AA$2:$AB$4,2,FALSE),"error"))</f>
        <v>0</v>
      </c>
      <c r="AI229">
        <f>IF(実施計画様式!AI229="",0,IFERROR(VLOOKUP(実施計画様式!AI229,―!$AN$2:$AO$27,2,FALSE),"error"))</f>
        <v>0</v>
      </c>
      <c r="AJ229">
        <f>IF(実施計画様式!AJ229="",0,IFERROR(VLOOKUP(実施計画様式!AJ229,―!$AN$2:$AO$27,2,FALSE),"error"))</f>
        <v>0</v>
      </c>
      <c r="AK229">
        <f>IF(実施計画様式!AK229="",0,IFERROR(VLOOKUP(実施計画様式!AK229,―!$AN$2:$AO$27,2,FALSE),"error"))</f>
        <v>0</v>
      </c>
      <c r="AL229">
        <f>IF(実施計画様式!AL229="",0,1)</f>
        <v>0</v>
      </c>
      <c r="AM229">
        <f>IF(実施計画様式!AM229="",0,IFERROR(VLOOKUP(実施計画様式!AM229,―!$AP$10:$AQ$23,2,FALSE),"error"))</f>
        <v>0</v>
      </c>
      <c r="AN229">
        <f>IF(実施計画様式!AN229="",0,IFERROR(VLOOKUP(実施計画様式!AN229,―!$AP$39:$AQ$44,2,FALSE),"error"))</f>
        <v>0</v>
      </c>
      <c r="AO229">
        <f>IF(実施計画様式!AO229="",0,IFERROR(VLOOKUP(実施計画様式!AO229,参考資料1_対象分野リスト!$B$2:$C$46,2,FALSE),"error"))</f>
        <v>0</v>
      </c>
      <c r="AP229">
        <f>IF(実施計画様式!AP229="",0,IFERROR(VLOOKUP(実施計画様式!AP229,参考資料1_対象分野リスト!$B$2:$C$46,2,FALSE),"error"))</f>
        <v>0</v>
      </c>
      <c r="AQ229">
        <f>IF(実施計画様式!AQ229="",0,IFERROR(VLOOKUP(実施計画様式!AQ229,参考資料1_対象分野リスト!$B$2:$C$46,2,FALSE),"error"))</f>
        <v>0</v>
      </c>
      <c r="AR229">
        <f>IF(実施計画様式!AR229="",0,IFERROR(VLOOKUP(実施計画様式!AR229,参考資料1_対象分野リスト!$B$2:$C$46,2,FALSE),"error"))</f>
        <v>0</v>
      </c>
      <c r="AS229">
        <f>IF(実施計画様式!AS229="",0,IFERROR(VLOOKUP(実施計画様式!AS229,参考資料1_対象分野リスト!$E$5:$F$35,2,FALSE),"error"))</f>
        <v>0</v>
      </c>
      <c r="BB229">
        <f>IF(実施計画様式!BB229="",0,IFERROR(VLOOKUP(実施計画様式!BB229,―!$AK$2:$AL$7,2,FALSE),"error"))</f>
        <v>0</v>
      </c>
      <c r="BC229" t="str">
        <f t="shared" si="21"/>
        <v/>
      </c>
      <c r="BF229">
        <v>99</v>
      </c>
      <c r="BG229" t="str">
        <f t="shared" si="23"/>
        <v/>
      </c>
      <c r="BH229" t="str">
        <f>IF(AG229&gt;0,IF(VLOOKUP($B$62,―!$Y$2:$Z$25,2,FALSE)&lt;分岐管理シート!AG229,"予算化方法","予算化方法_未定なし"),"")</f>
        <v/>
      </c>
      <c r="BI229" t="str">
        <f t="shared" si="24"/>
        <v/>
      </c>
      <c r="BJ229" t="str">
        <f t="shared" si="25"/>
        <v/>
      </c>
      <c r="BK229" t="str">
        <f t="shared" si="26"/>
        <v/>
      </c>
      <c r="BL229" t="str">
        <f>IF(AE229&lt;2,"",―!$AP$28)</f>
        <v/>
      </c>
      <c r="BM229" t="str">
        <f t="shared" si="27"/>
        <v/>
      </c>
      <c r="BN229" t="str">
        <f t="shared" si="28"/>
        <v/>
      </c>
      <c r="BP229">
        <f t="shared" si="22"/>
        <v>0</v>
      </c>
    </row>
    <row r="230" spans="3:68">
      <c r="C230">
        <v>158</v>
      </c>
      <c r="D230" s="22">
        <f>IF(実施計画様式!D230="",0,IFERROR(VLOOKUP(実施計画様式!D230,―!A:B,2,FALSE),"error"))</f>
        <v>0</v>
      </c>
      <c r="E230">
        <f>IF(実施計画様式!E230="",0,IFERROR(VLOOKUP(実施計画様式!E230,―!$C$40:$D$47,2,FALSE),"error"))</f>
        <v>0</v>
      </c>
      <c r="F230">
        <f>IF(実施計画様式!F230="",0,IFERROR(VLOOKUP(実施計画様式!F230,―!$E$2:$F$2,2,FALSE),"error"))</f>
        <v>0</v>
      </c>
      <c r="G230">
        <f>IFERROR(VLOOKUP(実施計画様式!G230,―!$G$2:$H$2,2,FALSE),0)</f>
        <v>0</v>
      </c>
      <c r="H230">
        <f>IF(実施計画様式!H230="",0,1)</f>
        <v>0</v>
      </c>
      <c r="I230">
        <f>IF(実施計画様式!I230="",0,IFERROR(VLOOKUP(実施計画様式!I230,―!$I$2:$J$2,2,FALSE),"error"))</f>
        <v>0</v>
      </c>
      <c r="J230">
        <f>IF(実施計画様式!J230="",0,1)</f>
        <v>0</v>
      </c>
      <c r="K230">
        <f>IF(実施計画様式!K230="",0,IFERROR(VLOOKUP(実施計画様式!K230,―!$K$1:$L$2,2,FALSE),"error"))</f>
        <v>0</v>
      </c>
      <c r="L230">
        <f>IF(実施計画様式!L230="",0,IFERROR(VLOOKUP(実施計画様式!L230,―!$M$2:$N$2,2,FALSE),"error"))</f>
        <v>0</v>
      </c>
      <c r="M230">
        <f>IFERROR(VLOOKUP(実施計画様式!M230,―!$O$1:$P$12,2,FALSE),0)</f>
        <v>0</v>
      </c>
      <c r="N230">
        <f>IF(実施計画様式!N230="",0,IFERROR(VLOOKUP(実施計画様式!N230,―!$O$1:$P$12,2,FALSE),"error"))</f>
        <v>0</v>
      </c>
      <c r="O230">
        <f>IF(実施計画様式!O230="",0,IFERROR(VLOOKUP(実施計画様式!O230,―!$O$1:$P$12,2,FALSE),"error"))</f>
        <v>0</v>
      </c>
      <c r="P230">
        <f>IF(実施計画様式!P230="",0,IFERROR(VLOOKUP(実施計画様式!P230,―!$O$1:$P$12,2,FALSE),"error"))</f>
        <v>0</v>
      </c>
      <c r="Q230">
        <f>IF(実施計画様式!Q230="",0,1)</f>
        <v>0</v>
      </c>
      <c r="R230" t="s">
        <v>7629</v>
      </c>
      <c r="S230" t="s">
        <v>7629</v>
      </c>
      <c r="T230">
        <f>IF(実施計画様式!T230="",0,1)</f>
        <v>0</v>
      </c>
      <c r="U230">
        <f>IF(実施計画様式!U230="",0,1)</f>
        <v>0</v>
      </c>
      <c r="V230">
        <f>IF(実施計画様式!V230="",0,1)</f>
        <v>0</v>
      </c>
      <c r="W230">
        <f>IF(実施計画様式!W230="",0,1)</f>
        <v>0</v>
      </c>
      <c r="X230">
        <f>IF(実施計画様式!X230="",0,1)</f>
        <v>0</v>
      </c>
      <c r="Y230">
        <f>IF(実施計画様式!Y230="",0,1)</f>
        <v>0</v>
      </c>
      <c r="Z230">
        <f>IF(実施計画様式!Z230="",0,1)</f>
        <v>0</v>
      </c>
      <c r="AA230">
        <f>IF(実施計画様式!AA230="",0,1)</f>
        <v>0</v>
      </c>
      <c r="AB230">
        <f>IF(実施計画様式!AB230="",0,IFERROR(VLOOKUP(実施計画様式!AB230,―!$Q$2:$R$3,2,FALSE),"error"))</f>
        <v>0</v>
      </c>
      <c r="AC230">
        <f>IF(実施計画様式!AC230="",0,IFERROR(VLOOKUP(実施計画様式!AC230,―!$S$2:$T$3,2,FALSE),"error"))</f>
        <v>0</v>
      </c>
      <c r="AD230">
        <f>IF(実施計画様式!AD230="",0,IFERROR(VLOOKUP(実施計画様式!AD230,―!$U$2:$V$3,2,FALSE),"error"))</f>
        <v>0</v>
      </c>
      <c r="AE230">
        <f>IF(実施計画様式!AE230="",0,IFERROR(VLOOKUP(実施計画様式!AE230,―!$W$2:$X$3,2,FALSE),"error"))</f>
        <v>0</v>
      </c>
      <c r="AF230">
        <f>IF(実施計画様式!AF230="",0,IFERROR(VLOOKUP(実施計画様式!AF230,―!$AP$29:$AQ$29,2,FALSE),"error"))</f>
        <v>0</v>
      </c>
      <c r="AG230">
        <f>IF(実施計画様式!AG230="",0,IFERROR(VLOOKUP(実施計画様式!AG230,―!$Y$2:$Z$25,2,FALSE),"error"))</f>
        <v>0</v>
      </c>
      <c r="AH230">
        <f>IF(実施計画様式!AH230="",0,IFERROR(VLOOKUP(実施計画様式!AH230,―!$AA$2:$AB$4,2,FALSE),"error"))</f>
        <v>0</v>
      </c>
      <c r="AI230">
        <f>IF(実施計画様式!AI230="",0,IFERROR(VLOOKUP(実施計画様式!AI230,―!$AN$2:$AO$27,2,FALSE),"error"))</f>
        <v>0</v>
      </c>
      <c r="AJ230">
        <f>IF(実施計画様式!AJ230="",0,IFERROR(VLOOKUP(実施計画様式!AJ230,―!$AN$2:$AO$27,2,FALSE),"error"))</f>
        <v>0</v>
      </c>
      <c r="AK230">
        <f>IF(実施計画様式!AK230="",0,IFERROR(VLOOKUP(実施計画様式!AK230,―!$AN$2:$AO$27,2,FALSE),"error"))</f>
        <v>0</v>
      </c>
      <c r="AL230">
        <f>IF(実施計画様式!AL230="",0,1)</f>
        <v>0</v>
      </c>
      <c r="AM230">
        <f>IF(実施計画様式!AM230="",0,IFERROR(VLOOKUP(実施計画様式!AM230,―!$AP$10:$AQ$23,2,FALSE),"error"))</f>
        <v>0</v>
      </c>
      <c r="AN230">
        <f>IF(実施計画様式!AN230="",0,IFERROR(VLOOKUP(実施計画様式!AN230,―!$AP$39:$AQ$44,2,FALSE),"error"))</f>
        <v>0</v>
      </c>
      <c r="AO230">
        <f>IF(実施計画様式!AO230="",0,IFERROR(VLOOKUP(実施計画様式!AO230,参考資料1_対象分野リスト!$B$2:$C$46,2,FALSE),"error"))</f>
        <v>0</v>
      </c>
      <c r="AP230">
        <f>IF(実施計画様式!AP230="",0,IFERROR(VLOOKUP(実施計画様式!AP230,参考資料1_対象分野リスト!$B$2:$C$46,2,FALSE),"error"))</f>
        <v>0</v>
      </c>
      <c r="AQ230">
        <f>IF(実施計画様式!AQ230="",0,IFERROR(VLOOKUP(実施計画様式!AQ230,参考資料1_対象分野リスト!$B$2:$C$46,2,FALSE),"error"))</f>
        <v>0</v>
      </c>
      <c r="AR230">
        <f>IF(実施計画様式!AR230="",0,IFERROR(VLOOKUP(実施計画様式!AR230,参考資料1_対象分野リスト!$B$2:$C$46,2,FALSE),"error"))</f>
        <v>0</v>
      </c>
      <c r="AS230">
        <f>IF(実施計画様式!AS230="",0,IFERROR(VLOOKUP(実施計画様式!AS230,参考資料1_対象分野リスト!$E$5:$F$35,2,FALSE),"error"))</f>
        <v>0</v>
      </c>
      <c r="BB230">
        <f>IF(実施計画様式!BB230="",0,IFERROR(VLOOKUP(実施計画様式!BB230,―!$AK$2:$AL$7,2,FALSE),"error"))</f>
        <v>0</v>
      </c>
      <c r="BC230" t="str">
        <f t="shared" si="21"/>
        <v/>
      </c>
      <c r="BF230">
        <v>99</v>
      </c>
      <c r="BG230" t="str">
        <f t="shared" si="23"/>
        <v/>
      </c>
      <c r="BH230" t="str">
        <f>IF(AG230&gt;0,IF(VLOOKUP($B$62,―!$Y$2:$Z$25,2,FALSE)&lt;分岐管理シート!AG230,"予算化方法","予算化方法_未定なし"),"")</f>
        <v/>
      </c>
      <c r="BI230" t="str">
        <f t="shared" si="24"/>
        <v/>
      </c>
      <c r="BJ230" t="str">
        <f t="shared" si="25"/>
        <v/>
      </c>
      <c r="BK230" t="str">
        <f t="shared" si="26"/>
        <v/>
      </c>
      <c r="BL230" t="str">
        <f>IF(AE230&lt;2,"",―!$AP$28)</f>
        <v/>
      </c>
      <c r="BM230" t="str">
        <f t="shared" si="27"/>
        <v/>
      </c>
      <c r="BN230" t="str">
        <f t="shared" si="28"/>
        <v/>
      </c>
      <c r="BP230">
        <f t="shared" si="22"/>
        <v>0</v>
      </c>
    </row>
    <row r="231" spans="3:68">
      <c r="C231">
        <v>159</v>
      </c>
      <c r="D231" s="22">
        <f>IF(実施計画様式!D231="",0,IFERROR(VLOOKUP(実施計画様式!D231,―!A:B,2,FALSE),"error"))</f>
        <v>0</v>
      </c>
      <c r="E231">
        <f>IF(実施計画様式!E231="",0,IFERROR(VLOOKUP(実施計画様式!E231,―!$C$40:$D$47,2,FALSE),"error"))</f>
        <v>0</v>
      </c>
      <c r="F231">
        <f>IF(実施計画様式!F231="",0,IFERROR(VLOOKUP(実施計画様式!F231,―!$E$2:$F$2,2,FALSE),"error"))</f>
        <v>0</v>
      </c>
      <c r="G231">
        <f>IFERROR(VLOOKUP(実施計画様式!G231,―!$G$2:$H$2,2,FALSE),0)</f>
        <v>0</v>
      </c>
      <c r="H231">
        <f>IF(実施計画様式!H231="",0,1)</f>
        <v>0</v>
      </c>
      <c r="I231">
        <f>IF(実施計画様式!I231="",0,IFERROR(VLOOKUP(実施計画様式!I231,―!$I$2:$J$2,2,FALSE),"error"))</f>
        <v>0</v>
      </c>
      <c r="J231">
        <f>IF(実施計画様式!J231="",0,1)</f>
        <v>0</v>
      </c>
      <c r="K231">
        <f>IF(実施計画様式!K231="",0,IFERROR(VLOOKUP(実施計画様式!K231,―!$K$1:$L$2,2,FALSE),"error"))</f>
        <v>0</v>
      </c>
      <c r="L231">
        <f>IF(実施計画様式!L231="",0,IFERROR(VLOOKUP(実施計画様式!L231,―!$M$2:$N$2,2,FALSE),"error"))</f>
        <v>0</v>
      </c>
      <c r="M231">
        <f>IFERROR(VLOOKUP(実施計画様式!M231,―!$O$1:$P$12,2,FALSE),0)</f>
        <v>0</v>
      </c>
      <c r="N231">
        <f>IF(実施計画様式!N231="",0,IFERROR(VLOOKUP(実施計画様式!N231,―!$O$1:$P$12,2,FALSE),"error"))</f>
        <v>0</v>
      </c>
      <c r="O231">
        <f>IF(実施計画様式!O231="",0,IFERROR(VLOOKUP(実施計画様式!O231,―!$O$1:$P$12,2,FALSE),"error"))</f>
        <v>0</v>
      </c>
      <c r="P231">
        <f>IF(実施計画様式!P231="",0,IFERROR(VLOOKUP(実施計画様式!P231,―!$O$1:$P$12,2,FALSE),"error"))</f>
        <v>0</v>
      </c>
      <c r="Q231">
        <f>IF(実施計画様式!Q231="",0,1)</f>
        <v>0</v>
      </c>
      <c r="R231" t="s">
        <v>7629</v>
      </c>
      <c r="S231" t="s">
        <v>7629</v>
      </c>
      <c r="T231">
        <f>IF(実施計画様式!T231="",0,1)</f>
        <v>0</v>
      </c>
      <c r="U231">
        <f>IF(実施計画様式!U231="",0,1)</f>
        <v>0</v>
      </c>
      <c r="V231">
        <f>IF(実施計画様式!V231="",0,1)</f>
        <v>0</v>
      </c>
      <c r="W231">
        <f>IF(実施計画様式!W231="",0,1)</f>
        <v>0</v>
      </c>
      <c r="X231">
        <f>IF(実施計画様式!X231="",0,1)</f>
        <v>0</v>
      </c>
      <c r="Y231">
        <f>IF(実施計画様式!Y231="",0,1)</f>
        <v>0</v>
      </c>
      <c r="Z231">
        <f>IF(実施計画様式!Z231="",0,1)</f>
        <v>0</v>
      </c>
      <c r="AA231">
        <f>IF(実施計画様式!AA231="",0,1)</f>
        <v>0</v>
      </c>
      <c r="AB231">
        <f>IF(実施計画様式!AB231="",0,IFERROR(VLOOKUP(実施計画様式!AB231,―!$Q$2:$R$3,2,FALSE),"error"))</f>
        <v>0</v>
      </c>
      <c r="AC231">
        <f>IF(実施計画様式!AC231="",0,IFERROR(VLOOKUP(実施計画様式!AC231,―!$S$2:$T$3,2,FALSE),"error"))</f>
        <v>0</v>
      </c>
      <c r="AD231">
        <f>IF(実施計画様式!AD231="",0,IFERROR(VLOOKUP(実施計画様式!AD231,―!$U$2:$V$3,2,FALSE),"error"))</f>
        <v>0</v>
      </c>
      <c r="AE231">
        <f>IF(実施計画様式!AE231="",0,IFERROR(VLOOKUP(実施計画様式!AE231,―!$W$2:$X$3,2,FALSE),"error"))</f>
        <v>0</v>
      </c>
      <c r="AF231">
        <f>IF(実施計画様式!AF231="",0,IFERROR(VLOOKUP(実施計画様式!AF231,―!$AP$29:$AQ$29,2,FALSE),"error"))</f>
        <v>0</v>
      </c>
      <c r="AG231">
        <f>IF(実施計画様式!AG231="",0,IFERROR(VLOOKUP(実施計画様式!AG231,―!$Y$2:$Z$25,2,FALSE),"error"))</f>
        <v>0</v>
      </c>
      <c r="AH231">
        <f>IF(実施計画様式!AH231="",0,IFERROR(VLOOKUP(実施計画様式!AH231,―!$AA$2:$AB$4,2,FALSE),"error"))</f>
        <v>0</v>
      </c>
      <c r="AI231">
        <f>IF(実施計画様式!AI231="",0,IFERROR(VLOOKUP(実施計画様式!AI231,―!$AN$2:$AO$27,2,FALSE),"error"))</f>
        <v>0</v>
      </c>
      <c r="AJ231">
        <f>IF(実施計画様式!AJ231="",0,IFERROR(VLOOKUP(実施計画様式!AJ231,―!$AN$2:$AO$27,2,FALSE),"error"))</f>
        <v>0</v>
      </c>
      <c r="AK231">
        <f>IF(実施計画様式!AK231="",0,IFERROR(VLOOKUP(実施計画様式!AK231,―!$AN$2:$AO$27,2,FALSE),"error"))</f>
        <v>0</v>
      </c>
      <c r="AL231">
        <f>IF(実施計画様式!AL231="",0,1)</f>
        <v>0</v>
      </c>
      <c r="AM231">
        <f>IF(実施計画様式!AM231="",0,IFERROR(VLOOKUP(実施計画様式!AM231,―!$AP$10:$AQ$23,2,FALSE),"error"))</f>
        <v>0</v>
      </c>
      <c r="AN231">
        <f>IF(実施計画様式!AN231="",0,IFERROR(VLOOKUP(実施計画様式!AN231,―!$AP$39:$AQ$44,2,FALSE),"error"))</f>
        <v>0</v>
      </c>
      <c r="AO231">
        <f>IF(実施計画様式!AO231="",0,IFERROR(VLOOKUP(実施計画様式!AO231,参考資料1_対象分野リスト!$B$2:$C$46,2,FALSE),"error"))</f>
        <v>0</v>
      </c>
      <c r="AP231">
        <f>IF(実施計画様式!AP231="",0,IFERROR(VLOOKUP(実施計画様式!AP231,参考資料1_対象分野リスト!$B$2:$C$46,2,FALSE),"error"))</f>
        <v>0</v>
      </c>
      <c r="AQ231">
        <f>IF(実施計画様式!AQ231="",0,IFERROR(VLOOKUP(実施計画様式!AQ231,参考資料1_対象分野リスト!$B$2:$C$46,2,FALSE),"error"))</f>
        <v>0</v>
      </c>
      <c r="AR231">
        <f>IF(実施計画様式!AR231="",0,IFERROR(VLOOKUP(実施計画様式!AR231,参考資料1_対象分野リスト!$B$2:$C$46,2,FALSE),"error"))</f>
        <v>0</v>
      </c>
      <c r="AS231">
        <f>IF(実施計画様式!AS231="",0,IFERROR(VLOOKUP(実施計画様式!AS231,参考資料1_対象分野リスト!$E$5:$F$35,2,FALSE),"error"))</f>
        <v>0</v>
      </c>
      <c r="BB231">
        <f>IF(実施計画様式!BB231="",0,IFERROR(VLOOKUP(実施計画様式!BB231,―!$AK$2:$AL$7,2,FALSE),"error"))</f>
        <v>0</v>
      </c>
      <c r="BC231" t="str">
        <f t="shared" si="21"/>
        <v/>
      </c>
      <c r="BF231">
        <v>99</v>
      </c>
      <c r="BG231" t="str">
        <f t="shared" si="23"/>
        <v/>
      </c>
      <c r="BH231" t="str">
        <f>IF(AG231&gt;0,IF(VLOOKUP($B$62,―!$Y$2:$Z$25,2,FALSE)&lt;分岐管理シート!AG231,"予算化方法","予算化方法_未定なし"),"")</f>
        <v/>
      </c>
      <c r="BI231" t="str">
        <f t="shared" si="24"/>
        <v/>
      </c>
      <c r="BJ231" t="str">
        <f t="shared" si="25"/>
        <v/>
      </c>
      <c r="BK231" t="str">
        <f t="shared" si="26"/>
        <v/>
      </c>
      <c r="BL231" t="str">
        <f>IF(AE231&lt;2,"",―!$AP$28)</f>
        <v/>
      </c>
      <c r="BM231" t="str">
        <f t="shared" si="27"/>
        <v/>
      </c>
      <c r="BN231" t="str">
        <f t="shared" si="28"/>
        <v/>
      </c>
      <c r="BP231">
        <f t="shared" si="22"/>
        <v>0</v>
      </c>
    </row>
    <row r="232" spans="3:68">
      <c r="C232">
        <v>160</v>
      </c>
      <c r="D232" s="22">
        <f>IF(実施計画様式!D232="",0,IFERROR(VLOOKUP(実施計画様式!D232,―!A:B,2,FALSE),"error"))</f>
        <v>0</v>
      </c>
      <c r="E232">
        <f>IF(実施計画様式!E232="",0,IFERROR(VLOOKUP(実施計画様式!E232,―!$C$40:$D$47,2,FALSE),"error"))</f>
        <v>0</v>
      </c>
      <c r="F232">
        <f>IF(実施計画様式!F232="",0,IFERROR(VLOOKUP(実施計画様式!F232,―!$E$2:$F$2,2,FALSE),"error"))</f>
        <v>0</v>
      </c>
      <c r="G232">
        <f>IFERROR(VLOOKUP(実施計画様式!G232,―!$G$2:$H$2,2,FALSE),0)</f>
        <v>0</v>
      </c>
      <c r="H232">
        <f>IF(実施計画様式!H232="",0,1)</f>
        <v>0</v>
      </c>
      <c r="I232">
        <f>IF(実施計画様式!I232="",0,IFERROR(VLOOKUP(実施計画様式!I232,―!$I$2:$J$2,2,FALSE),"error"))</f>
        <v>0</v>
      </c>
      <c r="J232">
        <f>IF(実施計画様式!J232="",0,1)</f>
        <v>0</v>
      </c>
      <c r="K232">
        <f>IF(実施計画様式!K232="",0,IFERROR(VLOOKUP(実施計画様式!K232,―!$K$1:$L$2,2,FALSE),"error"))</f>
        <v>0</v>
      </c>
      <c r="L232">
        <f>IF(実施計画様式!L232="",0,IFERROR(VLOOKUP(実施計画様式!L232,―!$M$2:$N$2,2,FALSE),"error"))</f>
        <v>0</v>
      </c>
      <c r="M232">
        <f>IFERROR(VLOOKUP(実施計画様式!M232,―!$O$1:$P$12,2,FALSE),0)</f>
        <v>0</v>
      </c>
      <c r="N232">
        <f>IF(実施計画様式!N232="",0,IFERROR(VLOOKUP(実施計画様式!N232,―!$O$1:$P$12,2,FALSE),"error"))</f>
        <v>0</v>
      </c>
      <c r="O232">
        <f>IF(実施計画様式!O232="",0,IFERROR(VLOOKUP(実施計画様式!O232,―!$O$1:$P$12,2,FALSE),"error"))</f>
        <v>0</v>
      </c>
      <c r="P232">
        <f>IF(実施計画様式!P232="",0,IFERROR(VLOOKUP(実施計画様式!P232,―!$O$1:$P$12,2,FALSE),"error"))</f>
        <v>0</v>
      </c>
      <c r="Q232">
        <f>IF(実施計画様式!Q232="",0,1)</f>
        <v>0</v>
      </c>
      <c r="R232" t="s">
        <v>7629</v>
      </c>
      <c r="S232" t="s">
        <v>7629</v>
      </c>
      <c r="T232">
        <f>IF(実施計画様式!T232="",0,1)</f>
        <v>0</v>
      </c>
      <c r="U232">
        <f>IF(実施計画様式!U232="",0,1)</f>
        <v>0</v>
      </c>
      <c r="V232">
        <f>IF(実施計画様式!V232="",0,1)</f>
        <v>0</v>
      </c>
      <c r="W232">
        <f>IF(実施計画様式!W232="",0,1)</f>
        <v>0</v>
      </c>
      <c r="X232">
        <f>IF(実施計画様式!X232="",0,1)</f>
        <v>0</v>
      </c>
      <c r="Y232">
        <f>IF(実施計画様式!Y232="",0,1)</f>
        <v>0</v>
      </c>
      <c r="Z232">
        <f>IF(実施計画様式!Z232="",0,1)</f>
        <v>0</v>
      </c>
      <c r="AA232">
        <f>IF(実施計画様式!AA232="",0,1)</f>
        <v>0</v>
      </c>
      <c r="AB232">
        <f>IF(実施計画様式!AB232="",0,IFERROR(VLOOKUP(実施計画様式!AB232,―!$Q$2:$R$3,2,FALSE),"error"))</f>
        <v>0</v>
      </c>
      <c r="AC232">
        <f>IF(実施計画様式!AC232="",0,IFERROR(VLOOKUP(実施計画様式!AC232,―!$S$2:$T$3,2,FALSE),"error"))</f>
        <v>0</v>
      </c>
      <c r="AD232">
        <f>IF(実施計画様式!AD232="",0,IFERROR(VLOOKUP(実施計画様式!AD232,―!$U$2:$V$3,2,FALSE),"error"))</f>
        <v>0</v>
      </c>
      <c r="AE232">
        <f>IF(実施計画様式!AE232="",0,IFERROR(VLOOKUP(実施計画様式!AE232,―!$W$2:$X$3,2,FALSE),"error"))</f>
        <v>0</v>
      </c>
      <c r="AF232">
        <f>IF(実施計画様式!AF232="",0,IFERROR(VLOOKUP(実施計画様式!AF232,―!$AP$29:$AQ$29,2,FALSE),"error"))</f>
        <v>0</v>
      </c>
      <c r="AG232">
        <f>IF(実施計画様式!AG232="",0,IFERROR(VLOOKUP(実施計画様式!AG232,―!$Y$2:$Z$25,2,FALSE),"error"))</f>
        <v>0</v>
      </c>
      <c r="AH232">
        <f>IF(実施計画様式!AH232="",0,IFERROR(VLOOKUP(実施計画様式!AH232,―!$AA$2:$AB$4,2,FALSE),"error"))</f>
        <v>0</v>
      </c>
      <c r="AI232">
        <f>IF(実施計画様式!AI232="",0,IFERROR(VLOOKUP(実施計画様式!AI232,―!$AN$2:$AO$27,2,FALSE),"error"))</f>
        <v>0</v>
      </c>
      <c r="AJ232">
        <f>IF(実施計画様式!AJ232="",0,IFERROR(VLOOKUP(実施計画様式!AJ232,―!$AN$2:$AO$27,2,FALSE),"error"))</f>
        <v>0</v>
      </c>
      <c r="AK232">
        <f>IF(実施計画様式!AK232="",0,IFERROR(VLOOKUP(実施計画様式!AK232,―!$AN$2:$AO$27,2,FALSE),"error"))</f>
        <v>0</v>
      </c>
      <c r="AL232">
        <f>IF(実施計画様式!AL232="",0,1)</f>
        <v>0</v>
      </c>
      <c r="AM232">
        <f>IF(実施計画様式!AM232="",0,IFERROR(VLOOKUP(実施計画様式!AM232,―!$AP$10:$AQ$23,2,FALSE),"error"))</f>
        <v>0</v>
      </c>
      <c r="AN232">
        <f>IF(実施計画様式!AN232="",0,IFERROR(VLOOKUP(実施計画様式!AN232,―!$AP$39:$AQ$44,2,FALSE),"error"))</f>
        <v>0</v>
      </c>
      <c r="AO232">
        <f>IF(実施計画様式!AO232="",0,IFERROR(VLOOKUP(実施計画様式!AO232,参考資料1_対象分野リスト!$B$2:$C$46,2,FALSE),"error"))</f>
        <v>0</v>
      </c>
      <c r="AP232">
        <f>IF(実施計画様式!AP232="",0,IFERROR(VLOOKUP(実施計画様式!AP232,参考資料1_対象分野リスト!$B$2:$C$46,2,FALSE),"error"))</f>
        <v>0</v>
      </c>
      <c r="AQ232">
        <f>IF(実施計画様式!AQ232="",0,IFERROR(VLOOKUP(実施計画様式!AQ232,参考資料1_対象分野リスト!$B$2:$C$46,2,FALSE),"error"))</f>
        <v>0</v>
      </c>
      <c r="AR232">
        <f>IF(実施計画様式!AR232="",0,IFERROR(VLOOKUP(実施計画様式!AR232,参考資料1_対象分野リスト!$B$2:$C$46,2,FALSE),"error"))</f>
        <v>0</v>
      </c>
      <c r="AS232">
        <f>IF(実施計画様式!AS232="",0,IFERROR(VLOOKUP(実施計画様式!AS232,参考資料1_対象分野リスト!$E$5:$F$35,2,FALSE),"error"))</f>
        <v>0</v>
      </c>
      <c r="BB232">
        <f>IF(実施計画様式!BB232="",0,IFERROR(VLOOKUP(実施計画様式!BB232,―!$AK$2:$AL$7,2,FALSE),"error"))</f>
        <v>0</v>
      </c>
      <c r="BC232" t="str">
        <f t="shared" si="21"/>
        <v/>
      </c>
      <c r="BF232">
        <v>99</v>
      </c>
      <c r="BG232" t="str">
        <f t="shared" si="23"/>
        <v/>
      </c>
      <c r="BH232" t="str">
        <f>IF(AG232&gt;0,IF(VLOOKUP($B$62,―!$Y$2:$Z$25,2,FALSE)&lt;分岐管理シート!AG232,"予算化方法","予算化方法_未定なし"),"")</f>
        <v/>
      </c>
      <c r="BI232" t="str">
        <f t="shared" si="24"/>
        <v/>
      </c>
      <c r="BJ232" t="str">
        <f t="shared" si="25"/>
        <v/>
      </c>
      <c r="BK232" t="str">
        <f t="shared" si="26"/>
        <v/>
      </c>
      <c r="BL232" t="str">
        <f>IF(AE232&lt;2,"",―!$AP$28)</f>
        <v/>
      </c>
      <c r="BM232" t="str">
        <f t="shared" si="27"/>
        <v/>
      </c>
      <c r="BN232" t="str">
        <f t="shared" si="28"/>
        <v/>
      </c>
      <c r="BP232">
        <f t="shared" si="22"/>
        <v>0</v>
      </c>
    </row>
    <row r="233" spans="3:68">
      <c r="C233">
        <v>161</v>
      </c>
      <c r="D233" s="22">
        <f>IF(実施計画様式!D233="",0,IFERROR(VLOOKUP(実施計画様式!D233,―!A:B,2,FALSE),"error"))</f>
        <v>0</v>
      </c>
      <c r="E233">
        <f>IF(実施計画様式!E233="",0,IFERROR(VLOOKUP(実施計画様式!E233,―!$C$40:$D$47,2,FALSE),"error"))</f>
        <v>0</v>
      </c>
      <c r="F233">
        <f>IF(実施計画様式!F233="",0,IFERROR(VLOOKUP(実施計画様式!F233,―!$E$2:$F$2,2,FALSE),"error"))</f>
        <v>0</v>
      </c>
      <c r="G233">
        <f>IFERROR(VLOOKUP(実施計画様式!G233,―!$G$2:$H$2,2,FALSE),0)</f>
        <v>0</v>
      </c>
      <c r="H233">
        <f>IF(実施計画様式!H233="",0,1)</f>
        <v>0</v>
      </c>
      <c r="I233">
        <f>IF(実施計画様式!I233="",0,IFERROR(VLOOKUP(実施計画様式!I233,―!$I$2:$J$2,2,FALSE),"error"))</f>
        <v>0</v>
      </c>
      <c r="J233">
        <f>IF(実施計画様式!J233="",0,1)</f>
        <v>0</v>
      </c>
      <c r="K233">
        <f>IF(実施計画様式!K233="",0,IFERROR(VLOOKUP(実施計画様式!K233,―!$K$1:$L$2,2,FALSE),"error"))</f>
        <v>0</v>
      </c>
      <c r="L233">
        <f>IF(実施計画様式!L233="",0,IFERROR(VLOOKUP(実施計画様式!L233,―!$M$2:$N$2,2,FALSE),"error"))</f>
        <v>0</v>
      </c>
      <c r="M233">
        <f>IFERROR(VLOOKUP(実施計画様式!M233,―!$O$1:$P$12,2,FALSE),0)</f>
        <v>0</v>
      </c>
      <c r="N233">
        <f>IF(実施計画様式!N233="",0,IFERROR(VLOOKUP(実施計画様式!N233,―!$O$1:$P$12,2,FALSE),"error"))</f>
        <v>0</v>
      </c>
      <c r="O233">
        <f>IF(実施計画様式!O233="",0,IFERROR(VLOOKUP(実施計画様式!O233,―!$O$1:$P$12,2,FALSE),"error"))</f>
        <v>0</v>
      </c>
      <c r="P233">
        <f>IF(実施計画様式!P233="",0,IFERROR(VLOOKUP(実施計画様式!P233,―!$O$1:$P$12,2,FALSE),"error"))</f>
        <v>0</v>
      </c>
      <c r="Q233">
        <f>IF(実施計画様式!Q233="",0,1)</f>
        <v>0</v>
      </c>
      <c r="R233" t="s">
        <v>7629</v>
      </c>
      <c r="S233" t="s">
        <v>7629</v>
      </c>
      <c r="T233">
        <f>IF(実施計画様式!T233="",0,1)</f>
        <v>0</v>
      </c>
      <c r="U233">
        <f>IF(実施計画様式!U233="",0,1)</f>
        <v>0</v>
      </c>
      <c r="V233">
        <f>IF(実施計画様式!V233="",0,1)</f>
        <v>0</v>
      </c>
      <c r="W233">
        <f>IF(実施計画様式!W233="",0,1)</f>
        <v>0</v>
      </c>
      <c r="X233">
        <f>IF(実施計画様式!X233="",0,1)</f>
        <v>0</v>
      </c>
      <c r="Y233">
        <f>IF(実施計画様式!Y233="",0,1)</f>
        <v>0</v>
      </c>
      <c r="Z233">
        <f>IF(実施計画様式!Z233="",0,1)</f>
        <v>0</v>
      </c>
      <c r="AA233">
        <f>IF(実施計画様式!AA233="",0,1)</f>
        <v>0</v>
      </c>
      <c r="AB233">
        <f>IF(実施計画様式!AB233="",0,IFERROR(VLOOKUP(実施計画様式!AB233,―!$Q$2:$R$3,2,FALSE),"error"))</f>
        <v>0</v>
      </c>
      <c r="AC233">
        <f>IF(実施計画様式!AC233="",0,IFERROR(VLOOKUP(実施計画様式!AC233,―!$S$2:$T$3,2,FALSE),"error"))</f>
        <v>0</v>
      </c>
      <c r="AD233">
        <f>IF(実施計画様式!AD233="",0,IFERROR(VLOOKUP(実施計画様式!AD233,―!$U$2:$V$3,2,FALSE),"error"))</f>
        <v>0</v>
      </c>
      <c r="AE233">
        <f>IF(実施計画様式!AE233="",0,IFERROR(VLOOKUP(実施計画様式!AE233,―!$W$2:$X$3,2,FALSE),"error"))</f>
        <v>0</v>
      </c>
      <c r="AF233">
        <f>IF(実施計画様式!AF233="",0,IFERROR(VLOOKUP(実施計画様式!AF233,―!$AP$29:$AQ$29,2,FALSE),"error"))</f>
        <v>0</v>
      </c>
      <c r="AG233">
        <f>IF(実施計画様式!AG233="",0,IFERROR(VLOOKUP(実施計画様式!AG233,―!$Y$2:$Z$25,2,FALSE),"error"))</f>
        <v>0</v>
      </c>
      <c r="AH233">
        <f>IF(実施計画様式!AH233="",0,IFERROR(VLOOKUP(実施計画様式!AH233,―!$AA$2:$AB$4,2,FALSE),"error"))</f>
        <v>0</v>
      </c>
      <c r="AI233">
        <f>IF(実施計画様式!AI233="",0,IFERROR(VLOOKUP(実施計画様式!AI233,―!$AN$2:$AO$27,2,FALSE),"error"))</f>
        <v>0</v>
      </c>
      <c r="AJ233">
        <f>IF(実施計画様式!AJ233="",0,IFERROR(VLOOKUP(実施計画様式!AJ233,―!$AN$2:$AO$27,2,FALSE),"error"))</f>
        <v>0</v>
      </c>
      <c r="AK233">
        <f>IF(実施計画様式!AK233="",0,IFERROR(VLOOKUP(実施計画様式!AK233,―!$AN$2:$AO$27,2,FALSE),"error"))</f>
        <v>0</v>
      </c>
      <c r="AL233">
        <f>IF(実施計画様式!AL233="",0,1)</f>
        <v>0</v>
      </c>
      <c r="AM233">
        <f>IF(実施計画様式!AM233="",0,IFERROR(VLOOKUP(実施計画様式!AM233,―!$AP$10:$AQ$23,2,FALSE),"error"))</f>
        <v>0</v>
      </c>
      <c r="AN233">
        <f>IF(実施計画様式!AN233="",0,IFERROR(VLOOKUP(実施計画様式!AN233,―!$AP$39:$AQ$44,2,FALSE),"error"))</f>
        <v>0</v>
      </c>
      <c r="AO233">
        <f>IF(実施計画様式!AO233="",0,IFERROR(VLOOKUP(実施計画様式!AO233,参考資料1_対象分野リスト!$B$2:$C$46,2,FALSE),"error"))</f>
        <v>0</v>
      </c>
      <c r="AP233">
        <f>IF(実施計画様式!AP233="",0,IFERROR(VLOOKUP(実施計画様式!AP233,参考資料1_対象分野リスト!$B$2:$C$46,2,FALSE),"error"))</f>
        <v>0</v>
      </c>
      <c r="AQ233">
        <f>IF(実施計画様式!AQ233="",0,IFERROR(VLOOKUP(実施計画様式!AQ233,参考資料1_対象分野リスト!$B$2:$C$46,2,FALSE),"error"))</f>
        <v>0</v>
      </c>
      <c r="AR233">
        <f>IF(実施計画様式!AR233="",0,IFERROR(VLOOKUP(実施計画様式!AR233,参考資料1_対象分野リスト!$B$2:$C$46,2,FALSE),"error"))</f>
        <v>0</v>
      </c>
      <c r="AS233">
        <f>IF(実施計画様式!AS233="",0,IFERROR(VLOOKUP(実施計画様式!AS233,参考資料1_対象分野リスト!$E$5:$F$35,2,FALSE),"error"))</f>
        <v>0</v>
      </c>
      <c r="BB233">
        <f>IF(実施計画様式!BB233="",0,IFERROR(VLOOKUP(実施計画様式!BB233,―!$AK$2:$AL$7,2,FALSE),"error"))</f>
        <v>0</v>
      </c>
      <c r="BC233" t="str">
        <f t="shared" si="21"/>
        <v/>
      </c>
      <c r="BF233">
        <v>99</v>
      </c>
      <c r="BG233" t="str">
        <f t="shared" si="23"/>
        <v/>
      </c>
      <c r="BH233" t="str">
        <f>IF(AG233&gt;0,IF(VLOOKUP($B$62,―!$Y$2:$Z$25,2,FALSE)&lt;分岐管理シート!AG233,"予算化方法","予算化方法_未定なし"),"")</f>
        <v/>
      </c>
      <c r="BI233" t="str">
        <f t="shared" si="24"/>
        <v/>
      </c>
      <c r="BJ233" t="str">
        <f t="shared" si="25"/>
        <v/>
      </c>
      <c r="BK233" t="str">
        <f t="shared" si="26"/>
        <v/>
      </c>
      <c r="BL233" t="str">
        <f>IF(AE233&lt;2,"",―!$AP$28)</f>
        <v/>
      </c>
      <c r="BM233" t="str">
        <f t="shared" si="27"/>
        <v/>
      </c>
      <c r="BN233" t="str">
        <f t="shared" si="28"/>
        <v/>
      </c>
      <c r="BP233">
        <f t="shared" si="22"/>
        <v>0</v>
      </c>
    </row>
    <row r="234" spans="3:68">
      <c r="C234">
        <v>162</v>
      </c>
      <c r="D234" s="22">
        <f>IF(実施計画様式!D234="",0,IFERROR(VLOOKUP(実施計画様式!D234,―!A:B,2,FALSE),"error"))</f>
        <v>0</v>
      </c>
      <c r="E234">
        <f>IF(実施計画様式!E234="",0,IFERROR(VLOOKUP(実施計画様式!E234,―!$C$40:$D$47,2,FALSE),"error"))</f>
        <v>0</v>
      </c>
      <c r="F234">
        <f>IF(実施計画様式!F234="",0,IFERROR(VLOOKUP(実施計画様式!F234,―!$E$2:$F$2,2,FALSE),"error"))</f>
        <v>0</v>
      </c>
      <c r="G234">
        <f>IFERROR(VLOOKUP(実施計画様式!G234,―!$G$2:$H$2,2,FALSE),0)</f>
        <v>0</v>
      </c>
      <c r="H234">
        <f>IF(実施計画様式!H234="",0,1)</f>
        <v>0</v>
      </c>
      <c r="I234">
        <f>IF(実施計画様式!I234="",0,IFERROR(VLOOKUP(実施計画様式!I234,―!$I$2:$J$2,2,FALSE),"error"))</f>
        <v>0</v>
      </c>
      <c r="J234">
        <f>IF(実施計画様式!J234="",0,1)</f>
        <v>0</v>
      </c>
      <c r="K234">
        <f>IF(実施計画様式!K234="",0,IFERROR(VLOOKUP(実施計画様式!K234,―!$K$1:$L$2,2,FALSE),"error"))</f>
        <v>0</v>
      </c>
      <c r="L234">
        <f>IF(実施計画様式!L234="",0,IFERROR(VLOOKUP(実施計画様式!L234,―!$M$2:$N$2,2,FALSE),"error"))</f>
        <v>0</v>
      </c>
      <c r="M234">
        <f>IFERROR(VLOOKUP(実施計画様式!M234,―!$O$1:$P$12,2,FALSE),0)</f>
        <v>0</v>
      </c>
      <c r="N234">
        <f>IF(実施計画様式!N234="",0,IFERROR(VLOOKUP(実施計画様式!N234,―!$O$1:$P$12,2,FALSE),"error"))</f>
        <v>0</v>
      </c>
      <c r="O234">
        <f>IF(実施計画様式!O234="",0,IFERROR(VLOOKUP(実施計画様式!O234,―!$O$1:$P$12,2,FALSE),"error"))</f>
        <v>0</v>
      </c>
      <c r="P234">
        <f>IF(実施計画様式!P234="",0,IFERROR(VLOOKUP(実施計画様式!P234,―!$O$1:$P$12,2,FALSE),"error"))</f>
        <v>0</v>
      </c>
      <c r="Q234">
        <f>IF(実施計画様式!Q234="",0,1)</f>
        <v>0</v>
      </c>
      <c r="R234" t="s">
        <v>7629</v>
      </c>
      <c r="S234" t="s">
        <v>7629</v>
      </c>
      <c r="T234">
        <f>IF(実施計画様式!T234="",0,1)</f>
        <v>0</v>
      </c>
      <c r="U234">
        <f>IF(実施計画様式!U234="",0,1)</f>
        <v>0</v>
      </c>
      <c r="V234">
        <f>IF(実施計画様式!V234="",0,1)</f>
        <v>0</v>
      </c>
      <c r="W234">
        <f>IF(実施計画様式!W234="",0,1)</f>
        <v>0</v>
      </c>
      <c r="X234">
        <f>IF(実施計画様式!X234="",0,1)</f>
        <v>0</v>
      </c>
      <c r="Y234">
        <f>IF(実施計画様式!Y234="",0,1)</f>
        <v>0</v>
      </c>
      <c r="Z234">
        <f>IF(実施計画様式!Z234="",0,1)</f>
        <v>0</v>
      </c>
      <c r="AA234">
        <f>IF(実施計画様式!AA234="",0,1)</f>
        <v>0</v>
      </c>
      <c r="AB234">
        <f>IF(実施計画様式!AB234="",0,IFERROR(VLOOKUP(実施計画様式!AB234,―!$Q$2:$R$3,2,FALSE),"error"))</f>
        <v>0</v>
      </c>
      <c r="AC234">
        <f>IF(実施計画様式!AC234="",0,IFERROR(VLOOKUP(実施計画様式!AC234,―!$S$2:$T$3,2,FALSE),"error"))</f>
        <v>0</v>
      </c>
      <c r="AD234">
        <f>IF(実施計画様式!AD234="",0,IFERROR(VLOOKUP(実施計画様式!AD234,―!$U$2:$V$3,2,FALSE),"error"))</f>
        <v>0</v>
      </c>
      <c r="AE234">
        <f>IF(実施計画様式!AE234="",0,IFERROR(VLOOKUP(実施計画様式!AE234,―!$W$2:$X$3,2,FALSE),"error"))</f>
        <v>0</v>
      </c>
      <c r="AF234">
        <f>IF(実施計画様式!AF234="",0,IFERROR(VLOOKUP(実施計画様式!AF234,―!$AP$29:$AQ$29,2,FALSE),"error"))</f>
        <v>0</v>
      </c>
      <c r="AG234">
        <f>IF(実施計画様式!AG234="",0,IFERROR(VLOOKUP(実施計画様式!AG234,―!$Y$2:$Z$25,2,FALSE),"error"))</f>
        <v>0</v>
      </c>
      <c r="AH234">
        <f>IF(実施計画様式!AH234="",0,IFERROR(VLOOKUP(実施計画様式!AH234,―!$AA$2:$AB$4,2,FALSE),"error"))</f>
        <v>0</v>
      </c>
      <c r="AI234">
        <f>IF(実施計画様式!AI234="",0,IFERROR(VLOOKUP(実施計画様式!AI234,―!$AN$2:$AO$27,2,FALSE),"error"))</f>
        <v>0</v>
      </c>
      <c r="AJ234">
        <f>IF(実施計画様式!AJ234="",0,IFERROR(VLOOKUP(実施計画様式!AJ234,―!$AN$2:$AO$27,2,FALSE),"error"))</f>
        <v>0</v>
      </c>
      <c r="AK234">
        <f>IF(実施計画様式!AK234="",0,IFERROR(VLOOKUP(実施計画様式!AK234,―!$AN$2:$AO$27,2,FALSE),"error"))</f>
        <v>0</v>
      </c>
      <c r="AL234">
        <f>IF(実施計画様式!AL234="",0,1)</f>
        <v>0</v>
      </c>
      <c r="AM234">
        <f>IF(実施計画様式!AM234="",0,IFERROR(VLOOKUP(実施計画様式!AM234,―!$AP$10:$AQ$23,2,FALSE),"error"))</f>
        <v>0</v>
      </c>
      <c r="AN234">
        <f>IF(実施計画様式!AN234="",0,IFERROR(VLOOKUP(実施計画様式!AN234,―!$AP$39:$AQ$44,2,FALSE),"error"))</f>
        <v>0</v>
      </c>
      <c r="AO234">
        <f>IF(実施計画様式!AO234="",0,IFERROR(VLOOKUP(実施計画様式!AO234,参考資料1_対象分野リスト!$B$2:$C$46,2,FALSE),"error"))</f>
        <v>0</v>
      </c>
      <c r="AP234">
        <f>IF(実施計画様式!AP234="",0,IFERROR(VLOOKUP(実施計画様式!AP234,参考資料1_対象分野リスト!$B$2:$C$46,2,FALSE),"error"))</f>
        <v>0</v>
      </c>
      <c r="AQ234">
        <f>IF(実施計画様式!AQ234="",0,IFERROR(VLOOKUP(実施計画様式!AQ234,参考資料1_対象分野リスト!$B$2:$C$46,2,FALSE),"error"))</f>
        <v>0</v>
      </c>
      <c r="AR234">
        <f>IF(実施計画様式!AR234="",0,IFERROR(VLOOKUP(実施計画様式!AR234,参考資料1_対象分野リスト!$B$2:$C$46,2,FALSE),"error"))</f>
        <v>0</v>
      </c>
      <c r="AS234">
        <f>IF(実施計画様式!AS234="",0,IFERROR(VLOOKUP(実施計画様式!AS234,参考資料1_対象分野リスト!$E$5:$F$35,2,FALSE),"error"))</f>
        <v>0</v>
      </c>
      <c r="BB234">
        <f>IF(実施計画様式!BB234="",0,IFERROR(VLOOKUP(実施計画様式!BB234,―!$AK$2:$AL$7,2,FALSE),"error"))</f>
        <v>0</v>
      </c>
      <c r="BC234" t="str">
        <f t="shared" si="21"/>
        <v/>
      </c>
      <c r="BF234">
        <v>99</v>
      </c>
      <c r="BG234" t="str">
        <f t="shared" si="23"/>
        <v/>
      </c>
      <c r="BH234" t="str">
        <f>IF(AG234&gt;0,IF(VLOOKUP($B$62,―!$Y$2:$Z$25,2,FALSE)&lt;分岐管理シート!AG234,"予算化方法","予算化方法_未定なし"),"")</f>
        <v/>
      </c>
      <c r="BI234" t="str">
        <f t="shared" si="24"/>
        <v/>
      </c>
      <c r="BJ234" t="str">
        <f t="shared" si="25"/>
        <v/>
      </c>
      <c r="BK234" t="str">
        <f t="shared" si="26"/>
        <v/>
      </c>
      <c r="BL234" t="str">
        <f>IF(AE234&lt;2,"",―!$AP$28)</f>
        <v/>
      </c>
      <c r="BM234" t="str">
        <f t="shared" si="27"/>
        <v/>
      </c>
      <c r="BN234" t="str">
        <f t="shared" si="28"/>
        <v/>
      </c>
      <c r="BP234">
        <f t="shared" si="22"/>
        <v>0</v>
      </c>
    </row>
    <row r="235" spans="3:68">
      <c r="C235">
        <v>163</v>
      </c>
      <c r="D235" s="22">
        <f>IF(実施計画様式!D235="",0,IFERROR(VLOOKUP(実施計画様式!D235,―!A:B,2,FALSE),"error"))</f>
        <v>0</v>
      </c>
      <c r="E235">
        <f>IF(実施計画様式!E235="",0,IFERROR(VLOOKUP(実施計画様式!E235,―!$C$40:$D$47,2,FALSE),"error"))</f>
        <v>0</v>
      </c>
      <c r="F235">
        <f>IF(実施計画様式!F235="",0,IFERROR(VLOOKUP(実施計画様式!F235,―!$E$2:$F$2,2,FALSE),"error"))</f>
        <v>0</v>
      </c>
      <c r="G235">
        <f>IFERROR(VLOOKUP(実施計画様式!G235,―!$G$2:$H$2,2,FALSE),0)</f>
        <v>0</v>
      </c>
      <c r="H235">
        <f>IF(実施計画様式!H235="",0,1)</f>
        <v>0</v>
      </c>
      <c r="I235">
        <f>IF(実施計画様式!I235="",0,IFERROR(VLOOKUP(実施計画様式!I235,―!$I$2:$J$2,2,FALSE),"error"))</f>
        <v>0</v>
      </c>
      <c r="J235">
        <f>IF(実施計画様式!J235="",0,1)</f>
        <v>0</v>
      </c>
      <c r="K235">
        <f>IF(実施計画様式!K235="",0,IFERROR(VLOOKUP(実施計画様式!K235,―!$K$1:$L$2,2,FALSE),"error"))</f>
        <v>0</v>
      </c>
      <c r="L235">
        <f>IF(実施計画様式!L235="",0,IFERROR(VLOOKUP(実施計画様式!L235,―!$M$2:$N$2,2,FALSE),"error"))</f>
        <v>0</v>
      </c>
      <c r="M235">
        <f>IFERROR(VLOOKUP(実施計画様式!M235,―!$O$1:$P$12,2,FALSE),0)</f>
        <v>0</v>
      </c>
      <c r="N235">
        <f>IF(実施計画様式!N235="",0,IFERROR(VLOOKUP(実施計画様式!N235,―!$O$1:$P$12,2,FALSE),"error"))</f>
        <v>0</v>
      </c>
      <c r="O235">
        <f>IF(実施計画様式!O235="",0,IFERROR(VLOOKUP(実施計画様式!O235,―!$O$1:$P$12,2,FALSE),"error"))</f>
        <v>0</v>
      </c>
      <c r="P235">
        <f>IF(実施計画様式!P235="",0,IFERROR(VLOOKUP(実施計画様式!P235,―!$O$1:$P$12,2,FALSE),"error"))</f>
        <v>0</v>
      </c>
      <c r="Q235">
        <f>IF(実施計画様式!Q235="",0,1)</f>
        <v>0</v>
      </c>
      <c r="R235" t="s">
        <v>7629</v>
      </c>
      <c r="S235" t="s">
        <v>7629</v>
      </c>
      <c r="T235">
        <f>IF(実施計画様式!T235="",0,1)</f>
        <v>0</v>
      </c>
      <c r="U235">
        <f>IF(実施計画様式!U235="",0,1)</f>
        <v>0</v>
      </c>
      <c r="V235">
        <f>IF(実施計画様式!V235="",0,1)</f>
        <v>0</v>
      </c>
      <c r="W235">
        <f>IF(実施計画様式!W235="",0,1)</f>
        <v>0</v>
      </c>
      <c r="X235">
        <f>IF(実施計画様式!X235="",0,1)</f>
        <v>0</v>
      </c>
      <c r="Y235">
        <f>IF(実施計画様式!Y235="",0,1)</f>
        <v>0</v>
      </c>
      <c r="Z235">
        <f>IF(実施計画様式!Z235="",0,1)</f>
        <v>0</v>
      </c>
      <c r="AA235">
        <f>IF(実施計画様式!AA235="",0,1)</f>
        <v>0</v>
      </c>
      <c r="AB235">
        <f>IF(実施計画様式!AB235="",0,IFERROR(VLOOKUP(実施計画様式!AB235,―!$Q$2:$R$3,2,FALSE),"error"))</f>
        <v>0</v>
      </c>
      <c r="AC235">
        <f>IF(実施計画様式!AC235="",0,IFERROR(VLOOKUP(実施計画様式!AC235,―!$S$2:$T$3,2,FALSE),"error"))</f>
        <v>0</v>
      </c>
      <c r="AD235">
        <f>IF(実施計画様式!AD235="",0,IFERROR(VLOOKUP(実施計画様式!AD235,―!$U$2:$V$3,2,FALSE),"error"))</f>
        <v>0</v>
      </c>
      <c r="AE235">
        <f>IF(実施計画様式!AE235="",0,IFERROR(VLOOKUP(実施計画様式!AE235,―!$W$2:$X$3,2,FALSE),"error"))</f>
        <v>0</v>
      </c>
      <c r="AF235">
        <f>IF(実施計画様式!AF235="",0,IFERROR(VLOOKUP(実施計画様式!AF235,―!$AP$29:$AQ$29,2,FALSE),"error"))</f>
        <v>0</v>
      </c>
      <c r="AG235">
        <f>IF(実施計画様式!AG235="",0,IFERROR(VLOOKUP(実施計画様式!AG235,―!$Y$2:$Z$25,2,FALSE),"error"))</f>
        <v>0</v>
      </c>
      <c r="AH235">
        <f>IF(実施計画様式!AH235="",0,IFERROR(VLOOKUP(実施計画様式!AH235,―!$AA$2:$AB$4,2,FALSE),"error"))</f>
        <v>0</v>
      </c>
      <c r="AI235">
        <f>IF(実施計画様式!AI235="",0,IFERROR(VLOOKUP(実施計画様式!AI235,―!$AN$2:$AO$27,2,FALSE),"error"))</f>
        <v>0</v>
      </c>
      <c r="AJ235">
        <f>IF(実施計画様式!AJ235="",0,IFERROR(VLOOKUP(実施計画様式!AJ235,―!$AN$2:$AO$27,2,FALSE),"error"))</f>
        <v>0</v>
      </c>
      <c r="AK235">
        <f>IF(実施計画様式!AK235="",0,IFERROR(VLOOKUP(実施計画様式!AK235,―!$AN$2:$AO$27,2,FALSE),"error"))</f>
        <v>0</v>
      </c>
      <c r="AL235">
        <f>IF(実施計画様式!AL235="",0,1)</f>
        <v>0</v>
      </c>
      <c r="AM235">
        <f>IF(実施計画様式!AM235="",0,IFERROR(VLOOKUP(実施計画様式!AM235,―!$AP$10:$AQ$23,2,FALSE),"error"))</f>
        <v>0</v>
      </c>
      <c r="AN235">
        <f>IF(実施計画様式!AN235="",0,IFERROR(VLOOKUP(実施計画様式!AN235,―!$AP$39:$AQ$44,2,FALSE),"error"))</f>
        <v>0</v>
      </c>
      <c r="AO235">
        <f>IF(実施計画様式!AO235="",0,IFERROR(VLOOKUP(実施計画様式!AO235,参考資料1_対象分野リスト!$B$2:$C$46,2,FALSE),"error"))</f>
        <v>0</v>
      </c>
      <c r="AP235">
        <f>IF(実施計画様式!AP235="",0,IFERROR(VLOOKUP(実施計画様式!AP235,参考資料1_対象分野リスト!$B$2:$C$46,2,FALSE),"error"))</f>
        <v>0</v>
      </c>
      <c r="AQ235">
        <f>IF(実施計画様式!AQ235="",0,IFERROR(VLOOKUP(実施計画様式!AQ235,参考資料1_対象分野リスト!$B$2:$C$46,2,FALSE),"error"))</f>
        <v>0</v>
      </c>
      <c r="AR235">
        <f>IF(実施計画様式!AR235="",0,IFERROR(VLOOKUP(実施計画様式!AR235,参考資料1_対象分野リスト!$B$2:$C$46,2,FALSE),"error"))</f>
        <v>0</v>
      </c>
      <c r="AS235">
        <f>IF(実施計画様式!AS235="",0,IFERROR(VLOOKUP(実施計画様式!AS235,参考資料1_対象分野リスト!$E$5:$F$35,2,FALSE),"error"))</f>
        <v>0</v>
      </c>
      <c r="BB235">
        <f>IF(実施計画様式!BB235="",0,IFERROR(VLOOKUP(実施計画様式!BB235,―!$AK$2:$AL$7,2,FALSE),"error"))</f>
        <v>0</v>
      </c>
      <c r="BC235" t="str">
        <f t="shared" si="21"/>
        <v/>
      </c>
      <c r="BF235">
        <v>99</v>
      </c>
      <c r="BG235" t="str">
        <f t="shared" si="23"/>
        <v/>
      </c>
      <c r="BH235" t="str">
        <f>IF(AG235&gt;0,IF(VLOOKUP($B$62,―!$Y$2:$Z$25,2,FALSE)&lt;分岐管理シート!AG235,"予算化方法","予算化方法_未定なし"),"")</f>
        <v/>
      </c>
      <c r="BI235" t="str">
        <f t="shared" si="24"/>
        <v/>
      </c>
      <c r="BJ235" t="str">
        <f t="shared" si="25"/>
        <v/>
      </c>
      <c r="BK235" t="str">
        <f t="shared" si="26"/>
        <v/>
      </c>
      <c r="BL235" t="str">
        <f>IF(AE235&lt;2,"",―!$AP$28)</f>
        <v/>
      </c>
      <c r="BM235" t="str">
        <f t="shared" si="27"/>
        <v/>
      </c>
      <c r="BN235" t="str">
        <f t="shared" si="28"/>
        <v/>
      </c>
      <c r="BP235">
        <f t="shared" si="22"/>
        <v>0</v>
      </c>
    </row>
    <row r="236" spans="3:68">
      <c r="C236">
        <v>164</v>
      </c>
      <c r="D236" s="22">
        <f>IF(実施計画様式!D236="",0,IFERROR(VLOOKUP(実施計画様式!D236,―!A:B,2,FALSE),"error"))</f>
        <v>0</v>
      </c>
      <c r="E236">
        <f>IF(実施計画様式!E236="",0,IFERROR(VLOOKUP(実施計画様式!E236,―!$C$40:$D$47,2,FALSE),"error"))</f>
        <v>0</v>
      </c>
      <c r="F236">
        <f>IF(実施計画様式!F236="",0,IFERROR(VLOOKUP(実施計画様式!F236,―!$E$2:$F$2,2,FALSE),"error"))</f>
        <v>0</v>
      </c>
      <c r="G236">
        <f>IFERROR(VLOOKUP(実施計画様式!G236,―!$G$2:$H$2,2,FALSE),0)</f>
        <v>0</v>
      </c>
      <c r="H236">
        <f>IF(実施計画様式!H236="",0,1)</f>
        <v>0</v>
      </c>
      <c r="I236">
        <f>IF(実施計画様式!I236="",0,IFERROR(VLOOKUP(実施計画様式!I236,―!$I$2:$J$2,2,FALSE),"error"))</f>
        <v>0</v>
      </c>
      <c r="J236">
        <f>IF(実施計画様式!J236="",0,1)</f>
        <v>0</v>
      </c>
      <c r="K236">
        <f>IF(実施計画様式!K236="",0,IFERROR(VLOOKUP(実施計画様式!K236,―!$K$1:$L$2,2,FALSE),"error"))</f>
        <v>0</v>
      </c>
      <c r="L236">
        <f>IF(実施計画様式!L236="",0,IFERROR(VLOOKUP(実施計画様式!L236,―!$M$2:$N$2,2,FALSE),"error"))</f>
        <v>0</v>
      </c>
      <c r="M236">
        <f>IFERROR(VLOOKUP(実施計画様式!M236,―!$O$1:$P$12,2,FALSE),0)</f>
        <v>0</v>
      </c>
      <c r="N236">
        <f>IF(実施計画様式!N236="",0,IFERROR(VLOOKUP(実施計画様式!N236,―!$O$1:$P$12,2,FALSE),"error"))</f>
        <v>0</v>
      </c>
      <c r="O236">
        <f>IF(実施計画様式!O236="",0,IFERROR(VLOOKUP(実施計画様式!O236,―!$O$1:$P$12,2,FALSE),"error"))</f>
        <v>0</v>
      </c>
      <c r="P236">
        <f>IF(実施計画様式!P236="",0,IFERROR(VLOOKUP(実施計画様式!P236,―!$O$1:$P$12,2,FALSE),"error"))</f>
        <v>0</v>
      </c>
      <c r="Q236">
        <f>IF(実施計画様式!Q236="",0,1)</f>
        <v>0</v>
      </c>
      <c r="R236" t="s">
        <v>7629</v>
      </c>
      <c r="S236" t="s">
        <v>7629</v>
      </c>
      <c r="T236">
        <f>IF(実施計画様式!T236="",0,1)</f>
        <v>0</v>
      </c>
      <c r="U236">
        <f>IF(実施計画様式!U236="",0,1)</f>
        <v>0</v>
      </c>
      <c r="V236">
        <f>IF(実施計画様式!V236="",0,1)</f>
        <v>0</v>
      </c>
      <c r="W236">
        <f>IF(実施計画様式!W236="",0,1)</f>
        <v>0</v>
      </c>
      <c r="X236">
        <f>IF(実施計画様式!X236="",0,1)</f>
        <v>0</v>
      </c>
      <c r="Y236">
        <f>IF(実施計画様式!Y236="",0,1)</f>
        <v>0</v>
      </c>
      <c r="Z236">
        <f>IF(実施計画様式!Z236="",0,1)</f>
        <v>0</v>
      </c>
      <c r="AA236">
        <f>IF(実施計画様式!AA236="",0,1)</f>
        <v>0</v>
      </c>
      <c r="AB236">
        <f>IF(実施計画様式!AB236="",0,IFERROR(VLOOKUP(実施計画様式!AB236,―!$Q$2:$R$3,2,FALSE),"error"))</f>
        <v>0</v>
      </c>
      <c r="AC236">
        <f>IF(実施計画様式!AC236="",0,IFERROR(VLOOKUP(実施計画様式!AC236,―!$S$2:$T$3,2,FALSE),"error"))</f>
        <v>0</v>
      </c>
      <c r="AD236">
        <f>IF(実施計画様式!AD236="",0,IFERROR(VLOOKUP(実施計画様式!AD236,―!$U$2:$V$3,2,FALSE),"error"))</f>
        <v>0</v>
      </c>
      <c r="AE236">
        <f>IF(実施計画様式!AE236="",0,IFERROR(VLOOKUP(実施計画様式!AE236,―!$W$2:$X$3,2,FALSE),"error"))</f>
        <v>0</v>
      </c>
      <c r="AF236">
        <f>IF(実施計画様式!AF236="",0,IFERROR(VLOOKUP(実施計画様式!AF236,―!$AP$29:$AQ$29,2,FALSE),"error"))</f>
        <v>0</v>
      </c>
      <c r="AG236">
        <f>IF(実施計画様式!AG236="",0,IFERROR(VLOOKUP(実施計画様式!AG236,―!$Y$2:$Z$25,2,FALSE),"error"))</f>
        <v>0</v>
      </c>
      <c r="AH236">
        <f>IF(実施計画様式!AH236="",0,IFERROR(VLOOKUP(実施計画様式!AH236,―!$AA$2:$AB$4,2,FALSE),"error"))</f>
        <v>0</v>
      </c>
      <c r="AI236">
        <f>IF(実施計画様式!AI236="",0,IFERROR(VLOOKUP(実施計画様式!AI236,―!$AN$2:$AO$27,2,FALSE),"error"))</f>
        <v>0</v>
      </c>
      <c r="AJ236">
        <f>IF(実施計画様式!AJ236="",0,IFERROR(VLOOKUP(実施計画様式!AJ236,―!$AN$2:$AO$27,2,FALSE),"error"))</f>
        <v>0</v>
      </c>
      <c r="AK236">
        <f>IF(実施計画様式!AK236="",0,IFERROR(VLOOKUP(実施計画様式!AK236,―!$AN$2:$AO$27,2,FALSE),"error"))</f>
        <v>0</v>
      </c>
      <c r="AL236">
        <f>IF(実施計画様式!AL236="",0,1)</f>
        <v>0</v>
      </c>
      <c r="AM236">
        <f>IF(実施計画様式!AM236="",0,IFERROR(VLOOKUP(実施計画様式!AM236,―!$AP$10:$AQ$23,2,FALSE),"error"))</f>
        <v>0</v>
      </c>
      <c r="AN236">
        <f>IF(実施計画様式!AN236="",0,IFERROR(VLOOKUP(実施計画様式!AN236,―!$AP$39:$AQ$44,2,FALSE),"error"))</f>
        <v>0</v>
      </c>
      <c r="AO236">
        <f>IF(実施計画様式!AO236="",0,IFERROR(VLOOKUP(実施計画様式!AO236,参考資料1_対象分野リスト!$B$2:$C$46,2,FALSE),"error"))</f>
        <v>0</v>
      </c>
      <c r="AP236">
        <f>IF(実施計画様式!AP236="",0,IFERROR(VLOOKUP(実施計画様式!AP236,参考資料1_対象分野リスト!$B$2:$C$46,2,FALSE),"error"))</f>
        <v>0</v>
      </c>
      <c r="AQ236">
        <f>IF(実施計画様式!AQ236="",0,IFERROR(VLOOKUP(実施計画様式!AQ236,参考資料1_対象分野リスト!$B$2:$C$46,2,FALSE),"error"))</f>
        <v>0</v>
      </c>
      <c r="AR236">
        <f>IF(実施計画様式!AR236="",0,IFERROR(VLOOKUP(実施計画様式!AR236,参考資料1_対象分野リスト!$B$2:$C$46,2,FALSE),"error"))</f>
        <v>0</v>
      </c>
      <c r="AS236">
        <f>IF(実施計画様式!AS236="",0,IFERROR(VLOOKUP(実施計画様式!AS236,参考資料1_対象分野リスト!$E$5:$F$35,2,FALSE),"error"))</f>
        <v>0</v>
      </c>
      <c r="BB236">
        <f>IF(実施計画様式!BB236="",0,IFERROR(VLOOKUP(実施計画様式!BB236,―!$AK$2:$AL$7,2,FALSE),"error"))</f>
        <v>0</v>
      </c>
      <c r="BC236" t="str">
        <f t="shared" si="21"/>
        <v/>
      </c>
      <c r="BF236">
        <v>99</v>
      </c>
      <c r="BG236" t="str">
        <f t="shared" si="23"/>
        <v/>
      </c>
      <c r="BH236" t="str">
        <f>IF(AG236&gt;0,IF(VLOOKUP($B$62,―!$Y$2:$Z$25,2,FALSE)&lt;分岐管理シート!AG236,"予算化方法","予算化方法_未定なし"),"")</f>
        <v/>
      </c>
      <c r="BI236" t="str">
        <f t="shared" si="24"/>
        <v/>
      </c>
      <c r="BJ236" t="str">
        <f t="shared" si="25"/>
        <v/>
      </c>
      <c r="BK236" t="str">
        <f t="shared" si="26"/>
        <v/>
      </c>
      <c r="BL236" t="str">
        <f>IF(AE236&lt;2,"",―!$AP$28)</f>
        <v/>
      </c>
      <c r="BM236" t="str">
        <f t="shared" si="27"/>
        <v/>
      </c>
      <c r="BN236" t="str">
        <f t="shared" si="28"/>
        <v/>
      </c>
      <c r="BP236">
        <f t="shared" si="22"/>
        <v>0</v>
      </c>
    </row>
    <row r="237" spans="3:68">
      <c r="C237">
        <v>165</v>
      </c>
      <c r="D237" s="22">
        <f>IF(実施計画様式!D237="",0,IFERROR(VLOOKUP(実施計画様式!D237,―!A:B,2,FALSE),"error"))</f>
        <v>0</v>
      </c>
      <c r="E237">
        <f>IF(実施計画様式!E237="",0,IFERROR(VLOOKUP(実施計画様式!E237,―!$C$40:$D$47,2,FALSE),"error"))</f>
        <v>0</v>
      </c>
      <c r="F237">
        <f>IF(実施計画様式!F237="",0,IFERROR(VLOOKUP(実施計画様式!F237,―!$E$2:$F$2,2,FALSE),"error"))</f>
        <v>0</v>
      </c>
      <c r="G237">
        <f>IFERROR(VLOOKUP(実施計画様式!G237,―!$G$2:$H$2,2,FALSE),0)</f>
        <v>0</v>
      </c>
      <c r="H237">
        <f>IF(実施計画様式!H237="",0,1)</f>
        <v>0</v>
      </c>
      <c r="I237">
        <f>IF(実施計画様式!I237="",0,IFERROR(VLOOKUP(実施計画様式!I237,―!$I$2:$J$2,2,FALSE),"error"))</f>
        <v>0</v>
      </c>
      <c r="J237">
        <f>IF(実施計画様式!J237="",0,1)</f>
        <v>0</v>
      </c>
      <c r="K237">
        <f>IF(実施計画様式!K237="",0,IFERROR(VLOOKUP(実施計画様式!K237,―!$K$1:$L$2,2,FALSE),"error"))</f>
        <v>0</v>
      </c>
      <c r="L237">
        <f>IF(実施計画様式!L237="",0,IFERROR(VLOOKUP(実施計画様式!L237,―!$M$2:$N$2,2,FALSE),"error"))</f>
        <v>0</v>
      </c>
      <c r="M237">
        <f>IFERROR(VLOOKUP(実施計画様式!M237,―!$O$1:$P$12,2,FALSE),0)</f>
        <v>0</v>
      </c>
      <c r="N237">
        <f>IF(実施計画様式!N237="",0,IFERROR(VLOOKUP(実施計画様式!N237,―!$O$1:$P$12,2,FALSE),"error"))</f>
        <v>0</v>
      </c>
      <c r="O237">
        <f>IF(実施計画様式!O237="",0,IFERROR(VLOOKUP(実施計画様式!O237,―!$O$1:$P$12,2,FALSE),"error"))</f>
        <v>0</v>
      </c>
      <c r="P237">
        <f>IF(実施計画様式!P237="",0,IFERROR(VLOOKUP(実施計画様式!P237,―!$O$1:$P$12,2,FALSE),"error"))</f>
        <v>0</v>
      </c>
      <c r="Q237">
        <f>IF(実施計画様式!Q237="",0,1)</f>
        <v>0</v>
      </c>
      <c r="R237" t="s">
        <v>7629</v>
      </c>
      <c r="S237" t="s">
        <v>7629</v>
      </c>
      <c r="T237">
        <f>IF(実施計画様式!T237="",0,1)</f>
        <v>0</v>
      </c>
      <c r="U237">
        <f>IF(実施計画様式!U237="",0,1)</f>
        <v>0</v>
      </c>
      <c r="V237">
        <f>IF(実施計画様式!V237="",0,1)</f>
        <v>0</v>
      </c>
      <c r="W237">
        <f>IF(実施計画様式!W237="",0,1)</f>
        <v>0</v>
      </c>
      <c r="X237">
        <f>IF(実施計画様式!X237="",0,1)</f>
        <v>0</v>
      </c>
      <c r="Y237">
        <f>IF(実施計画様式!Y237="",0,1)</f>
        <v>0</v>
      </c>
      <c r="Z237">
        <f>IF(実施計画様式!Z237="",0,1)</f>
        <v>0</v>
      </c>
      <c r="AA237">
        <f>IF(実施計画様式!AA237="",0,1)</f>
        <v>0</v>
      </c>
      <c r="AB237">
        <f>IF(実施計画様式!AB237="",0,IFERROR(VLOOKUP(実施計画様式!AB237,―!$Q$2:$R$3,2,FALSE),"error"))</f>
        <v>0</v>
      </c>
      <c r="AC237">
        <f>IF(実施計画様式!AC237="",0,IFERROR(VLOOKUP(実施計画様式!AC237,―!$S$2:$T$3,2,FALSE),"error"))</f>
        <v>0</v>
      </c>
      <c r="AD237">
        <f>IF(実施計画様式!AD237="",0,IFERROR(VLOOKUP(実施計画様式!AD237,―!$U$2:$V$3,2,FALSE),"error"))</f>
        <v>0</v>
      </c>
      <c r="AE237">
        <f>IF(実施計画様式!AE237="",0,IFERROR(VLOOKUP(実施計画様式!AE237,―!$W$2:$X$3,2,FALSE),"error"))</f>
        <v>0</v>
      </c>
      <c r="AF237">
        <f>IF(実施計画様式!AF237="",0,IFERROR(VLOOKUP(実施計画様式!AF237,―!$AP$29:$AQ$29,2,FALSE),"error"))</f>
        <v>0</v>
      </c>
      <c r="AG237">
        <f>IF(実施計画様式!AG237="",0,IFERROR(VLOOKUP(実施計画様式!AG237,―!$Y$2:$Z$25,2,FALSE),"error"))</f>
        <v>0</v>
      </c>
      <c r="AH237">
        <f>IF(実施計画様式!AH237="",0,IFERROR(VLOOKUP(実施計画様式!AH237,―!$AA$2:$AB$4,2,FALSE),"error"))</f>
        <v>0</v>
      </c>
      <c r="AI237">
        <f>IF(実施計画様式!AI237="",0,IFERROR(VLOOKUP(実施計画様式!AI237,―!$AN$2:$AO$27,2,FALSE),"error"))</f>
        <v>0</v>
      </c>
      <c r="AJ237">
        <f>IF(実施計画様式!AJ237="",0,IFERROR(VLOOKUP(実施計画様式!AJ237,―!$AN$2:$AO$27,2,FALSE),"error"))</f>
        <v>0</v>
      </c>
      <c r="AK237">
        <f>IF(実施計画様式!AK237="",0,IFERROR(VLOOKUP(実施計画様式!AK237,―!$AN$2:$AO$27,2,FALSE),"error"))</f>
        <v>0</v>
      </c>
      <c r="AL237">
        <f>IF(実施計画様式!AL237="",0,1)</f>
        <v>0</v>
      </c>
      <c r="AM237">
        <f>IF(実施計画様式!AM237="",0,IFERROR(VLOOKUP(実施計画様式!AM237,―!$AP$10:$AQ$23,2,FALSE),"error"))</f>
        <v>0</v>
      </c>
      <c r="AN237">
        <f>IF(実施計画様式!AN237="",0,IFERROR(VLOOKUP(実施計画様式!AN237,―!$AP$39:$AQ$44,2,FALSE),"error"))</f>
        <v>0</v>
      </c>
      <c r="AO237">
        <f>IF(実施計画様式!AO237="",0,IFERROR(VLOOKUP(実施計画様式!AO237,参考資料1_対象分野リスト!$B$2:$C$46,2,FALSE),"error"))</f>
        <v>0</v>
      </c>
      <c r="AP237">
        <f>IF(実施計画様式!AP237="",0,IFERROR(VLOOKUP(実施計画様式!AP237,参考資料1_対象分野リスト!$B$2:$C$46,2,FALSE),"error"))</f>
        <v>0</v>
      </c>
      <c r="AQ237">
        <f>IF(実施計画様式!AQ237="",0,IFERROR(VLOOKUP(実施計画様式!AQ237,参考資料1_対象分野リスト!$B$2:$C$46,2,FALSE),"error"))</f>
        <v>0</v>
      </c>
      <c r="AR237">
        <f>IF(実施計画様式!AR237="",0,IFERROR(VLOOKUP(実施計画様式!AR237,参考資料1_対象分野リスト!$B$2:$C$46,2,FALSE),"error"))</f>
        <v>0</v>
      </c>
      <c r="AS237">
        <f>IF(実施計画様式!AS237="",0,IFERROR(VLOOKUP(実施計画様式!AS237,参考資料1_対象分野リスト!$E$5:$F$35,2,FALSE),"error"))</f>
        <v>0</v>
      </c>
      <c r="BB237">
        <f>IF(実施計画様式!BB237="",0,IFERROR(VLOOKUP(実施計画様式!BB237,―!$AK$2:$AL$7,2,FALSE),"error"))</f>
        <v>0</v>
      </c>
      <c r="BC237" t="str">
        <f t="shared" si="21"/>
        <v/>
      </c>
      <c r="BF237">
        <v>99</v>
      </c>
      <c r="BG237" t="str">
        <f t="shared" si="23"/>
        <v/>
      </c>
      <c r="BH237" t="str">
        <f>IF(AG237&gt;0,IF(VLOOKUP($B$62,―!$Y$2:$Z$25,2,FALSE)&lt;分岐管理シート!AG237,"予算化方法","予算化方法_未定なし"),"")</f>
        <v/>
      </c>
      <c r="BI237" t="str">
        <f t="shared" si="24"/>
        <v/>
      </c>
      <c r="BJ237" t="str">
        <f t="shared" si="25"/>
        <v/>
      </c>
      <c r="BK237" t="str">
        <f t="shared" si="26"/>
        <v/>
      </c>
      <c r="BL237" t="str">
        <f>IF(AE237&lt;2,"",―!$AP$28)</f>
        <v/>
      </c>
      <c r="BM237" t="str">
        <f t="shared" si="27"/>
        <v/>
      </c>
      <c r="BN237" t="str">
        <f t="shared" si="28"/>
        <v/>
      </c>
      <c r="BP237">
        <f t="shared" si="22"/>
        <v>0</v>
      </c>
    </row>
    <row r="238" spans="3:68">
      <c r="C238">
        <v>166</v>
      </c>
      <c r="D238" s="22">
        <f>IF(実施計画様式!D238="",0,IFERROR(VLOOKUP(実施計画様式!D238,―!A:B,2,FALSE),"error"))</f>
        <v>0</v>
      </c>
      <c r="E238">
        <f>IF(実施計画様式!E238="",0,IFERROR(VLOOKUP(実施計画様式!E238,―!$C$40:$D$47,2,FALSE),"error"))</f>
        <v>0</v>
      </c>
      <c r="F238">
        <f>IF(実施計画様式!F238="",0,IFERROR(VLOOKUP(実施計画様式!F238,―!$E$2:$F$2,2,FALSE),"error"))</f>
        <v>0</v>
      </c>
      <c r="G238">
        <f>IFERROR(VLOOKUP(実施計画様式!G238,―!$G$2:$H$2,2,FALSE),0)</f>
        <v>0</v>
      </c>
      <c r="H238">
        <f>IF(実施計画様式!H238="",0,1)</f>
        <v>0</v>
      </c>
      <c r="I238">
        <f>IF(実施計画様式!I238="",0,IFERROR(VLOOKUP(実施計画様式!I238,―!$I$2:$J$2,2,FALSE),"error"))</f>
        <v>0</v>
      </c>
      <c r="J238">
        <f>IF(実施計画様式!J238="",0,1)</f>
        <v>0</v>
      </c>
      <c r="K238">
        <f>IF(実施計画様式!K238="",0,IFERROR(VLOOKUP(実施計画様式!K238,―!$K$1:$L$2,2,FALSE),"error"))</f>
        <v>0</v>
      </c>
      <c r="L238">
        <f>IF(実施計画様式!L238="",0,IFERROR(VLOOKUP(実施計画様式!L238,―!$M$2:$N$2,2,FALSE),"error"))</f>
        <v>0</v>
      </c>
      <c r="M238">
        <f>IFERROR(VLOOKUP(実施計画様式!M238,―!$O$1:$P$12,2,FALSE),0)</f>
        <v>0</v>
      </c>
      <c r="N238">
        <f>IF(実施計画様式!N238="",0,IFERROR(VLOOKUP(実施計画様式!N238,―!$O$1:$P$12,2,FALSE),"error"))</f>
        <v>0</v>
      </c>
      <c r="O238">
        <f>IF(実施計画様式!O238="",0,IFERROR(VLOOKUP(実施計画様式!O238,―!$O$1:$P$12,2,FALSE),"error"))</f>
        <v>0</v>
      </c>
      <c r="P238">
        <f>IF(実施計画様式!P238="",0,IFERROR(VLOOKUP(実施計画様式!P238,―!$O$1:$P$12,2,FALSE),"error"))</f>
        <v>0</v>
      </c>
      <c r="Q238">
        <f>IF(実施計画様式!Q238="",0,1)</f>
        <v>0</v>
      </c>
      <c r="R238" t="s">
        <v>7629</v>
      </c>
      <c r="S238" t="s">
        <v>7629</v>
      </c>
      <c r="T238">
        <f>IF(実施計画様式!T238="",0,1)</f>
        <v>0</v>
      </c>
      <c r="U238">
        <f>IF(実施計画様式!U238="",0,1)</f>
        <v>0</v>
      </c>
      <c r="V238">
        <f>IF(実施計画様式!V238="",0,1)</f>
        <v>0</v>
      </c>
      <c r="W238">
        <f>IF(実施計画様式!W238="",0,1)</f>
        <v>0</v>
      </c>
      <c r="X238">
        <f>IF(実施計画様式!X238="",0,1)</f>
        <v>0</v>
      </c>
      <c r="Y238">
        <f>IF(実施計画様式!Y238="",0,1)</f>
        <v>0</v>
      </c>
      <c r="Z238">
        <f>IF(実施計画様式!Z238="",0,1)</f>
        <v>0</v>
      </c>
      <c r="AA238">
        <f>IF(実施計画様式!AA238="",0,1)</f>
        <v>0</v>
      </c>
      <c r="AB238">
        <f>IF(実施計画様式!AB238="",0,IFERROR(VLOOKUP(実施計画様式!AB238,―!$Q$2:$R$3,2,FALSE),"error"))</f>
        <v>0</v>
      </c>
      <c r="AC238">
        <f>IF(実施計画様式!AC238="",0,IFERROR(VLOOKUP(実施計画様式!AC238,―!$S$2:$T$3,2,FALSE),"error"))</f>
        <v>0</v>
      </c>
      <c r="AD238">
        <f>IF(実施計画様式!AD238="",0,IFERROR(VLOOKUP(実施計画様式!AD238,―!$U$2:$V$3,2,FALSE),"error"))</f>
        <v>0</v>
      </c>
      <c r="AE238">
        <f>IF(実施計画様式!AE238="",0,IFERROR(VLOOKUP(実施計画様式!AE238,―!$W$2:$X$3,2,FALSE),"error"))</f>
        <v>0</v>
      </c>
      <c r="AF238">
        <f>IF(実施計画様式!AF238="",0,IFERROR(VLOOKUP(実施計画様式!AF238,―!$AP$29:$AQ$29,2,FALSE),"error"))</f>
        <v>0</v>
      </c>
      <c r="AG238">
        <f>IF(実施計画様式!AG238="",0,IFERROR(VLOOKUP(実施計画様式!AG238,―!$Y$2:$Z$25,2,FALSE),"error"))</f>
        <v>0</v>
      </c>
      <c r="AH238">
        <f>IF(実施計画様式!AH238="",0,IFERROR(VLOOKUP(実施計画様式!AH238,―!$AA$2:$AB$4,2,FALSE),"error"))</f>
        <v>0</v>
      </c>
      <c r="AI238">
        <f>IF(実施計画様式!AI238="",0,IFERROR(VLOOKUP(実施計画様式!AI238,―!$AN$2:$AO$27,2,FALSE),"error"))</f>
        <v>0</v>
      </c>
      <c r="AJ238">
        <f>IF(実施計画様式!AJ238="",0,IFERROR(VLOOKUP(実施計画様式!AJ238,―!$AN$2:$AO$27,2,FALSE),"error"))</f>
        <v>0</v>
      </c>
      <c r="AK238">
        <f>IF(実施計画様式!AK238="",0,IFERROR(VLOOKUP(実施計画様式!AK238,―!$AN$2:$AO$27,2,FALSE),"error"))</f>
        <v>0</v>
      </c>
      <c r="AL238">
        <f>IF(実施計画様式!AL238="",0,1)</f>
        <v>0</v>
      </c>
      <c r="AM238">
        <f>IF(実施計画様式!AM238="",0,IFERROR(VLOOKUP(実施計画様式!AM238,―!$AP$10:$AQ$23,2,FALSE),"error"))</f>
        <v>0</v>
      </c>
      <c r="AN238">
        <f>IF(実施計画様式!AN238="",0,IFERROR(VLOOKUP(実施計画様式!AN238,―!$AP$39:$AQ$44,2,FALSE),"error"))</f>
        <v>0</v>
      </c>
      <c r="AO238">
        <f>IF(実施計画様式!AO238="",0,IFERROR(VLOOKUP(実施計画様式!AO238,参考資料1_対象分野リスト!$B$2:$C$46,2,FALSE),"error"))</f>
        <v>0</v>
      </c>
      <c r="AP238">
        <f>IF(実施計画様式!AP238="",0,IFERROR(VLOOKUP(実施計画様式!AP238,参考資料1_対象分野リスト!$B$2:$C$46,2,FALSE),"error"))</f>
        <v>0</v>
      </c>
      <c r="AQ238">
        <f>IF(実施計画様式!AQ238="",0,IFERROR(VLOOKUP(実施計画様式!AQ238,参考資料1_対象分野リスト!$B$2:$C$46,2,FALSE),"error"))</f>
        <v>0</v>
      </c>
      <c r="AR238">
        <f>IF(実施計画様式!AR238="",0,IFERROR(VLOOKUP(実施計画様式!AR238,参考資料1_対象分野リスト!$B$2:$C$46,2,FALSE),"error"))</f>
        <v>0</v>
      </c>
      <c r="AS238">
        <f>IF(実施計画様式!AS238="",0,IFERROR(VLOOKUP(実施計画様式!AS238,参考資料1_対象分野リスト!$E$5:$F$35,2,FALSE),"error"))</f>
        <v>0</v>
      </c>
      <c r="BB238">
        <f>IF(実施計画様式!BB238="",0,IFERROR(VLOOKUP(実施計画様式!BB238,―!$AK$2:$AL$7,2,FALSE),"error"))</f>
        <v>0</v>
      </c>
      <c r="BC238" t="str">
        <f t="shared" si="21"/>
        <v/>
      </c>
      <c r="BF238">
        <v>99</v>
      </c>
      <c r="BG238" t="str">
        <f t="shared" si="23"/>
        <v/>
      </c>
      <c r="BH238" t="str">
        <f>IF(AG238&gt;0,IF(VLOOKUP($B$62,―!$Y$2:$Z$25,2,FALSE)&lt;分岐管理シート!AG238,"予算化方法","予算化方法_未定なし"),"")</f>
        <v/>
      </c>
      <c r="BI238" t="str">
        <f t="shared" si="24"/>
        <v/>
      </c>
      <c r="BJ238" t="str">
        <f t="shared" si="25"/>
        <v/>
      </c>
      <c r="BK238" t="str">
        <f t="shared" si="26"/>
        <v/>
      </c>
      <c r="BL238" t="str">
        <f>IF(AE238&lt;2,"",―!$AP$28)</f>
        <v/>
      </c>
      <c r="BM238" t="str">
        <f t="shared" si="27"/>
        <v/>
      </c>
      <c r="BN238" t="str">
        <f t="shared" si="28"/>
        <v/>
      </c>
      <c r="BP238">
        <f t="shared" si="22"/>
        <v>0</v>
      </c>
    </row>
    <row r="239" spans="3:68">
      <c r="C239">
        <v>167</v>
      </c>
      <c r="D239" s="22">
        <f>IF(実施計画様式!D239="",0,IFERROR(VLOOKUP(実施計画様式!D239,―!A:B,2,FALSE),"error"))</f>
        <v>0</v>
      </c>
      <c r="E239">
        <f>IF(実施計画様式!E239="",0,IFERROR(VLOOKUP(実施計画様式!E239,―!$C$40:$D$47,2,FALSE),"error"))</f>
        <v>0</v>
      </c>
      <c r="F239">
        <f>IF(実施計画様式!F239="",0,IFERROR(VLOOKUP(実施計画様式!F239,―!$E$2:$F$2,2,FALSE),"error"))</f>
        <v>0</v>
      </c>
      <c r="G239">
        <f>IFERROR(VLOOKUP(実施計画様式!G239,―!$G$2:$H$2,2,FALSE),0)</f>
        <v>0</v>
      </c>
      <c r="H239">
        <f>IF(実施計画様式!H239="",0,1)</f>
        <v>0</v>
      </c>
      <c r="I239">
        <f>IF(実施計画様式!I239="",0,IFERROR(VLOOKUP(実施計画様式!I239,―!$I$2:$J$2,2,FALSE),"error"))</f>
        <v>0</v>
      </c>
      <c r="J239">
        <f>IF(実施計画様式!J239="",0,1)</f>
        <v>0</v>
      </c>
      <c r="K239">
        <f>IF(実施計画様式!K239="",0,IFERROR(VLOOKUP(実施計画様式!K239,―!$K$1:$L$2,2,FALSE),"error"))</f>
        <v>0</v>
      </c>
      <c r="L239">
        <f>IF(実施計画様式!L239="",0,IFERROR(VLOOKUP(実施計画様式!L239,―!$M$2:$N$2,2,FALSE),"error"))</f>
        <v>0</v>
      </c>
      <c r="M239">
        <f>IFERROR(VLOOKUP(実施計画様式!M239,―!$O$1:$P$12,2,FALSE),0)</f>
        <v>0</v>
      </c>
      <c r="N239">
        <f>IF(実施計画様式!N239="",0,IFERROR(VLOOKUP(実施計画様式!N239,―!$O$1:$P$12,2,FALSE),"error"))</f>
        <v>0</v>
      </c>
      <c r="O239">
        <f>IF(実施計画様式!O239="",0,IFERROR(VLOOKUP(実施計画様式!O239,―!$O$1:$P$12,2,FALSE),"error"))</f>
        <v>0</v>
      </c>
      <c r="P239">
        <f>IF(実施計画様式!P239="",0,IFERROR(VLOOKUP(実施計画様式!P239,―!$O$1:$P$12,2,FALSE),"error"))</f>
        <v>0</v>
      </c>
      <c r="Q239">
        <f>IF(実施計画様式!Q239="",0,1)</f>
        <v>0</v>
      </c>
      <c r="R239" t="s">
        <v>7629</v>
      </c>
      <c r="S239" t="s">
        <v>7629</v>
      </c>
      <c r="T239">
        <f>IF(実施計画様式!T239="",0,1)</f>
        <v>0</v>
      </c>
      <c r="U239">
        <f>IF(実施計画様式!U239="",0,1)</f>
        <v>0</v>
      </c>
      <c r="V239">
        <f>IF(実施計画様式!V239="",0,1)</f>
        <v>0</v>
      </c>
      <c r="W239">
        <f>IF(実施計画様式!W239="",0,1)</f>
        <v>0</v>
      </c>
      <c r="X239">
        <f>IF(実施計画様式!X239="",0,1)</f>
        <v>0</v>
      </c>
      <c r="Y239">
        <f>IF(実施計画様式!Y239="",0,1)</f>
        <v>0</v>
      </c>
      <c r="Z239">
        <f>IF(実施計画様式!Z239="",0,1)</f>
        <v>0</v>
      </c>
      <c r="AA239">
        <f>IF(実施計画様式!AA239="",0,1)</f>
        <v>0</v>
      </c>
      <c r="AB239">
        <f>IF(実施計画様式!AB239="",0,IFERROR(VLOOKUP(実施計画様式!AB239,―!$Q$2:$R$3,2,FALSE),"error"))</f>
        <v>0</v>
      </c>
      <c r="AC239">
        <f>IF(実施計画様式!AC239="",0,IFERROR(VLOOKUP(実施計画様式!AC239,―!$S$2:$T$3,2,FALSE),"error"))</f>
        <v>0</v>
      </c>
      <c r="AD239">
        <f>IF(実施計画様式!AD239="",0,IFERROR(VLOOKUP(実施計画様式!AD239,―!$U$2:$V$3,2,FALSE),"error"))</f>
        <v>0</v>
      </c>
      <c r="AE239">
        <f>IF(実施計画様式!AE239="",0,IFERROR(VLOOKUP(実施計画様式!AE239,―!$W$2:$X$3,2,FALSE),"error"))</f>
        <v>0</v>
      </c>
      <c r="AF239">
        <f>IF(実施計画様式!AF239="",0,IFERROR(VLOOKUP(実施計画様式!AF239,―!$AP$29:$AQ$29,2,FALSE),"error"))</f>
        <v>0</v>
      </c>
      <c r="AG239">
        <f>IF(実施計画様式!AG239="",0,IFERROR(VLOOKUP(実施計画様式!AG239,―!$Y$2:$Z$25,2,FALSE),"error"))</f>
        <v>0</v>
      </c>
      <c r="AH239">
        <f>IF(実施計画様式!AH239="",0,IFERROR(VLOOKUP(実施計画様式!AH239,―!$AA$2:$AB$4,2,FALSE),"error"))</f>
        <v>0</v>
      </c>
      <c r="AI239">
        <f>IF(実施計画様式!AI239="",0,IFERROR(VLOOKUP(実施計画様式!AI239,―!$AN$2:$AO$27,2,FALSE),"error"))</f>
        <v>0</v>
      </c>
      <c r="AJ239">
        <f>IF(実施計画様式!AJ239="",0,IFERROR(VLOOKUP(実施計画様式!AJ239,―!$AN$2:$AO$27,2,FALSE),"error"))</f>
        <v>0</v>
      </c>
      <c r="AK239">
        <f>IF(実施計画様式!AK239="",0,IFERROR(VLOOKUP(実施計画様式!AK239,―!$AN$2:$AO$27,2,FALSE),"error"))</f>
        <v>0</v>
      </c>
      <c r="AL239">
        <f>IF(実施計画様式!AL239="",0,1)</f>
        <v>0</v>
      </c>
      <c r="AM239">
        <f>IF(実施計画様式!AM239="",0,IFERROR(VLOOKUP(実施計画様式!AM239,―!$AP$10:$AQ$23,2,FALSE),"error"))</f>
        <v>0</v>
      </c>
      <c r="AN239">
        <f>IF(実施計画様式!AN239="",0,IFERROR(VLOOKUP(実施計画様式!AN239,―!$AP$39:$AQ$44,2,FALSE),"error"))</f>
        <v>0</v>
      </c>
      <c r="AO239">
        <f>IF(実施計画様式!AO239="",0,IFERROR(VLOOKUP(実施計画様式!AO239,参考資料1_対象分野リスト!$B$2:$C$46,2,FALSE),"error"))</f>
        <v>0</v>
      </c>
      <c r="AP239">
        <f>IF(実施計画様式!AP239="",0,IFERROR(VLOOKUP(実施計画様式!AP239,参考資料1_対象分野リスト!$B$2:$C$46,2,FALSE),"error"))</f>
        <v>0</v>
      </c>
      <c r="AQ239">
        <f>IF(実施計画様式!AQ239="",0,IFERROR(VLOOKUP(実施計画様式!AQ239,参考資料1_対象分野リスト!$B$2:$C$46,2,FALSE),"error"))</f>
        <v>0</v>
      </c>
      <c r="AR239">
        <f>IF(実施計画様式!AR239="",0,IFERROR(VLOOKUP(実施計画様式!AR239,参考資料1_対象分野リスト!$B$2:$C$46,2,FALSE),"error"))</f>
        <v>0</v>
      </c>
      <c r="AS239">
        <f>IF(実施計画様式!AS239="",0,IFERROR(VLOOKUP(実施計画様式!AS239,参考資料1_対象分野リスト!$E$5:$F$35,2,FALSE),"error"))</f>
        <v>0</v>
      </c>
      <c r="BB239">
        <f>IF(実施計画様式!BB239="",0,IFERROR(VLOOKUP(実施計画様式!BB239,―!$AK$2:$AL$7,2,FALSE),"error"))</f>
        <v>0</v>
      </c>
      <c r="BC239" t="str">
        <f t="shared" si="21"/>
        <v/>
      </c>
      <c r="BF239">
        <v>99</v>
      </c>
      <c r="BG239" t="str">
        <f t="shared" si="23"/>
        <v/>
      </c>
      <c r="BH239" t="str">
        <f>IF(AG239&gt;0,IF(VLOOKUP($B$62,―!$Y$2:$Z$25,2,FALSE)&lt;分岐管理シート!AG239,"予算化方法","予算化方法_未定なし"),"")</f>
        <v/>
      </c>
      <c r="BI239" t="str">
        <f t="shared" si="24"/>
        <v/>
      </c>
      <c r="BJ239" t="str">
        <f t="shared" si="25"/>
        <v/>
      </c>
      <c r="BK239" t="str">
        <f t="shared" si="26"/>
        <v/>
      </c>
      <c r="BL239" t="str">
        <f>IF(AE239&lt;2,"",―!$AP$28)</f>
        <v/>
      </c>
      <c r="BM239" t="str">
        <f t="shared" si="27"/>
        <v/>
      </c>
      <c r="BN239" t="str">
        <f t="shared" si="28"/>
        <v/>
      </c>
      <c r="BP239">
        <f t="shared" si="22"/>
        <v>0</v>
      </c>
    </row>
    <row r="240" spans="3:68">
      <c r="C240">
        <v>168</v>
      </c>
      <c r="D240" s="22">
        <f>IF(実施計画様式!D240="",0,IFERROR(VLOOKUP(実施計画様式!D240,―!A:B,2,FALSE),"error"))</f>
        <v>0</v>
      </c>
      <c r="E240">
        <f>IF(実施計画様式!E240="",0,IFERROR(VLOOKUP(実施計画様式!E240,―!$C$40:$D$47,2,FALSE),"error"))</f>
        <v>0</v>
      </c>
      <c r="F240">
        <f>IF(実施計画様式!F240="",0,IFERROR(VLOOKUP(実施計画様式!F240,―!$E$2:$F$2,2,FALSE),"error"))</f>
        <v>0</v>
      </c>
      <c r="G240">
        <f>IFERROR(VLOOKUP(実施計画様式!G240,―!$G$2:$H$2,2,FALSE),0)</f>
        <v>0</v>
      </c>
      <c r="H240">
        <f>IF(実施計画様式!H240="",0,1)</f>
        <v>0</v>
      </c>
      <c r="I240">
        <f>IF(実施計画様式!I240="",0,IFERROR(VLOOKUP(実施計画様式!I240,―!$I$2:$J$2,2,FALSE),"error"))</f>
        <v>0</v>
      </c>
      <c r="J240">
        <f>IF(実施計画様式!J240="",0,1)</f>
        <v>0</v>
      </c>
      <c r="K240">
        <f>IF(実施計画様式!K240="",0,IFERROR(VLOOKUP(実施計画様式!K240,―!$K$1:$L$2,2,FALSE),"error"))</f>
        <v>0</v>
      </c>
      <c r="L240">
        <f>IF(実施計画様式!L240="",0,IFERROR(VLOOKUP(実施計画様式!L240,―!$M$2:$N$2,2,FALSE),"error"))</f>
        <v>0</v>
      </c>
      <c r="M240">
        <f>IFERROR(VLOOKUP(実施計画様式!M240,―!$O$1:$P$12,2,FALSE),0)</f>
        <v>0</v>
      </c>
      <c r="N240">
        <f>IF(実施計画様式!N240="",0,IFERROR(VLOOKUP(実施計画様式!N240,―!$O$1:$P$12,2,FALSE),"error"))</f>
        <v>0</v>
      </c>
      <c r="O240">
        <f>IF(実施計画様式!O240="",0,IFERROR(VLOOKUP(実施計画様式!O240,―!$O$1:$P$12,2,FALSE),"error"))</f>
        <v>0</v>
      </c>
      <c r="P240">
        <f>IF(実施計画様式!P240="",0,IFERROR(VLOOKUP(実施計画様式!P240,―!$O$1:$P$12,2,FALSE),"error"))</f>
        <v>0</v>
      </c>
      <c r="Q240">
        <f>IF(実施計画様式!Q240="",0,1)</f>
        <v>0</v>
      </c>
      <c r="R240" t="s">
        <v>7629</v>
      </c>
      <c r="S240" t="s">
        <v>7629</v>
      </c>
      <c r="T240">
        <f>IF(実施計画様式!T240="",0,1)</f>
        <v>0</v>
      </c>
      <c r="U240">
        <f>IF(実施計画様式!U240="",0,1)</f>
        <v>0</v>
      </c>
      <c r="V240">
        <f>IF(実施計画様式!V240="",0,1)</f>
        <v>0</v>
      </c>
      <c r="W240">
        <f>IF(実施計画様式!W240="",0,1)</f>
        <v>0</v>
      </c>
      <c r="X240">
        <f>IF(実施計画様式!X240="",0,1)</f>
        <v>0</v>
      </c>
      <c r="Y240">
        <f>IF(実施計画様式!Y240="",0,1)</f>
        <v>0</v>
      </c>
      <c r="Z240">
        <f>IF(実施計画様式!Z240="",0,1)</f>
        <v>0</v>
      </c>
      <c r="AA240">
        <f>IF(実施計画様式!AA240="",0,1)</f>
        <v>0</v>
      </c>
      <c r="AB240">
        <f>IF(実施計画様式!AB240="",0,IFERROR(VLOOKUP(実施計画様式!AB240,―!$Q$2:$R$3,2,FALSE),"error"))</f>
        <v>0</v>
      </c>
      <c r="AC240">
        <f>IF(実施計画様式!AC240="",0,IFERROR(VLOOKUP(実施計画様式!AC240,―!$S$2:$T$3,2,FALSE),"error"))</f>
        <v>0</v>
      </c>
      <c r="AD240">
        <f>IF(実施計画様式!AD240="",0,IFERROR(VLOOKUP(実施計画様式!AD240,―!$U$2:$V$3,2,FALSE),"error"))</f>
        <v>0</v>
      </c>
      <c r="AE240">
        <f>IF(実施計画様式!AE240="",0,IFERROR(VLOOKUP(実施計画様式!AE240,―!$W$2:$X$3,2,FALSE),"error"))</f>
        <v>0</v>
      </c>
      <c r="AF240">
        <f>IF(実施計画様式!AF240="",0,IFERROR(VLOOKUP(実施計画様式!AF240,―!$AP$29:$AQ$29,2,FALSE),"error"))</f>
        <v>0</v>
      </c>
      <c r="AG240">
        <f>IF(実施計画様式!AG240="",0,IFERROR(VLOOKUP(実施計画様式!AG240,―!$Y$2:$Z$25,2,FALSE),"error"))</f>
        <v>0</v>
      </c>
      <c r="AH240">
        <f>IF(実施計画様式!AH240="",0,IFERROR(VLOOKUP(実施計画様式!AH240,―!$AA$2:$AB$4,2,FALSE),"error"))</f>
        <v>0</v>
      </c>
      <c r="AI240">
        <f>IF(実施計画様式!AI240="",0,IFERROR(VLOOKUP(実施計画様式!AI240,―!$AN$2:$AO$27,2,FALSE),"error"))</f>
        <v>0</v>
      </c>
      <c r="AJ240">
        <f>IF(実施計画様式!AJ240="",0,IFERROR(VLOOKUP(実施計画様式!AJ240,―!$AN$2:$AO$27,2,FALSE),"error"))</f>
        <v>0</v>
      </c>
      <c r="AK240">
        <f>IF(実施計画様式!AK240="",0,IFERROR(VLOOKUP(実施計画様式!AK240,―!$AN$2:$AO$27,2,FALSE),"error"))</f>
        <v>0</v>
      </c>
      <c r="AL240">
        <f>IF(実施計画様式!AL240="",0,1)</f>
        <v>0</v>
      </c>
      <c r="AM240">
        <f>IF(実施計画様式!AM240="",0,IFERROR(VLOOKUP(実施計画様式!AM240,―!$AP$10:$AQ$23,2,FALSE),"error"))</f>
        <v>0</v>
      </c>
      <c r="AN240">
        <f>IF(実施計画様式!AN240="",0,IFERROR(VLOOKUP(実施計画様式!AN240,―!$AP$39:$AQ$44,2,FALSE),"error"))</f>
        <v>0</v>
      </c>
      <c r="AO240">
        <f>IF(実施計画様式!AO240="",0,IFERROR(VLOOKUP(実施計画様式!AO240,参考資料1_対象分野リスト!$B$2:$C$46,2,FALSE),"error"))</f>
        <v>0</v>
      </c>
      <c r="AP240">
        <f>IF(実施計画様式!AP240="",0,IFERROR(VLOOKUP(実施計画様式!AP240,参考資料1_対象分野リスト!$B$2:$C$46,2,FALSE),"error"))</f>
        <v>0</v>
      </c>
      <c r="AQ240">
        <f>IF(実施計画様式!AQ240="",0,IFERROR(VLOOKUP(実施計画様式!AQ240,参考資料1_対象分野リスト!$B$2:$C$46,2,FALSE),"error"))</f>
        <v>0</v>
      </c>
      <c r="AR240">
        <f>IF(実施計画様式!AR240="",0,IFERROR(VLOOKUP(実施計画様式!AR240,参考資料1_対象分野リスト!$B$2:$C$46,2,FALSE),"error"))</f>
        <v>0</v>
      </c>
      <c r="AS240">
        <f>IF(実施計画様式!AS240="",0,IFERROR(VLOOKUP(実施計画様式!AS240,参考資料1_対象分野リスト!$E$5:$F$35,2,FALSE),"error"))</f>
        <v>0</v>
      </c>
      <c r="BB240">
        <f>IF(実施計画様式!BB240="",0,IFERROR(VLOOKUP(実施計画様式!BB240,―!$AK$2:$AL$7,2,FALSE),"error"))</f>
        <v>0</v>
      </c>
      <c r="BC240" t="str">
        <f t="shared" si="21"/>
        <v/>
      </c>
      <c r="BF240">
        <v>99</v>
      </c>
      <c r="BG240" t="str">
        <f t="shared" si="23"/>
        <v/>
      </c>
      <c r="BH240" t="str">
        <f>IF(AG240&gt;0,IF(VLOOKUP($B$62,―!$Y$2:$Z$25,2,FALSE)&lt;分岐管理シート!AG240,"予算化方法","予算化方法_未定なし"),"")</f>
        <v/>
      </c>
      <c r="BI240" t="str">
        <f t="shared" si="24"/>
        <v/>
      </c>
      <c r="BJ240" t="str">
        <f t="shared" si="25"/>
        <v/>
      </c>
      <c r="BK240" t="str">
        <f t="shared" si="26"/>
        <v/>
      </c>
      <c r="BL240" t="str">
        <f>IF(AE240&lt;2,"",―!$AP$28)</f>
        <v/>
      </c>
      <c r="BM240" t="str">
        <f t="shared" si="27"/>
        <v/>
      </c>
      <c r="BN240" t="str">
        <f t="shared" si="28"/>
        <v/>
      </c>
      <c r="BP240">
        <f t="shared" si="22"/>
        <v>0</v>
      </c>
    </row>
    <row r="241" spans="3:68">
      <c r="C241">
        <v>169</v>
      </c>
      <c r="D241" s="22">
        <f>IF(実施計画様式!D241="",0,IFERROR(VLOOKUP(実施計画様式!D241,―!A:B,2,FALSE),"error"))</f>
        <v>0</v>
      </c>
      <c r="E241">
        <f>IF(実施計画様式!E241="",0,IFERROR(VLOOKUP(実施計画様式!E241,―!$C$40:$D$47,2,FALSE),"error"))</f>
        <v>0</v>
      </c>
      <c r="F241">
        <f>IF(実施計画様式!F241="",0,IFERROR(VLOOKUP(実施計画様式!F241,―!$E$2:$F$2,2,FALSE),"error"))</f>
        <v>0</v>
      </c>
      <c r="G241">
        <f>IFERROR(VLOOKUP(実施計画様式!G241,―!$G$2:$H$2,2,FALSE),0)</f>
        <v>0</v>
      </c>
      <c r="H241">
        <f>IF(実施計画様式!H241="",0,1)</f>
        <v>0</v>
      </c>
      <c r="I241">
        <f>IF(実施計画様式!I241="",0,IFERROR(VLOOKUP(実施計画様式!I241,―!$I$2:$J$2,2,FALSE),"error"))</f>
        <v>0</v>
      </c>
      <c r="J241">
        <f>IF(実施計画様式!J241="",0,1)</f>
        <v>0</v>
      </c>
      <c r="K241">
        <f>IF(実施計画様式!K241="",0,IFERROR(VLOOKUP(実施計画様式!K241,―!$K$1:$L$2,2,FALSE),"error"))</f>
        <v>0</v>
      </c>
      <c r="L241">
        <f>IF(実施計画様式!L241="",0,IFERROR(VLOOKUP(実施計画様式!L241,―!$M$2:$N$2,2,FALSE),"error"))</f>
        <v>0</v>
      </c>
      <c r="M241">
        <f>IFERROR(VLOOKUP(実施計画様式!M241,―!$O$1:$P$12,2,FALSE),0)</f>
        <v>0</v>
      </c>
      <c r="N241">
        <f>IF(実施計画様式!N241="",0,IFERROR(VLOOKUP(実施計画様式!N241,―!$O$1:$P$12,2,FALSE),"error"))</f>
        <v>0</v>
      </c>
      <c r="O241">
        <f>IF(実施計画様式!O241="",0,IFERROR(VLOOKUP(実施計画様式!O241,―!$O$1:$P$12,2,FALSE),"error"))</f>
        <v>0</v>
      </c>
      <c r="P241">
        <f>IF(実施計画様式!P241="",0,IFERROR(VLOOKUP(実施計画様式!P241,―!$O$1:$P$12,2,FALSE),"error"))</f>
        <v>0</v>
      </c>
      <c r="Q241">
        <f>IF(実施計画様式!Q241="",0,1)</f>
        <v>0</v>
      </c>
      <c r="R241" t="s">
        <v>7629</v>
      </c>
      <c r="S241" t="s">
        <v>7629</v>
      </c>
      <c r="T241">
        <f>IF(実施計画様式!T241="",0,1)</f>
        <v>0</v>
      </c>
      <c r="U241">
        <f>IF(実施計画様式!U241="",0,1)</f>
        <v>0</v>
      </c>
      <c r="V241">
        <f>IF(実施計画様式!V241="",0,1)</f>
        <v>0</v>
      </c>
      <c r="W241">
        <f>IF(実施計画様式!W241="",0,1)</f>
        <v>0</v>
      </c>
      <c r="X241">
        <f>IF(実施計画様式!X241="",0,1)</f>
        <v>0</v>
      </c>
      <c r="Y241">
        <f>IF(実施計画様式!Y241="",0,1)</f>
        <v>0</v>
      </c>
      <c r="Z241">
        <f>IF(実施計画様式!Z241="",0,1)</f>
        <v>0</v>
      </c>
      <c r="AA241">
        <f>IF(実施計画様式!AA241="",0,1)</f>
        <v>0</v>
      </c>
      <c r="AB241">
        <f>IF(実施計画様式!AB241="",0,IFERROR(VLOOKUP(実施計画様式!AB241,―!$Q$2:$R$3,2,FALSE),"error"))</f>
        <v>0</v>
      </c>
      <c r="AC241">
        <f>IF(実施計画様式!AC241="",0,IFERROR(VLOOKUP(実施計画様式!AC241,―!$S$2:$T$3,2,FALSE),"error"))</f>
        <v>0</v>
      </c>
      <c r="AD241">
        <f>IF(実施計画様式!AD241="",0,IFERROR(VLOOKUP(実施計画様式!AD241,―!$U$2:$V$3,2,FALSE),"error"))</f>
        <v>0</v>
      </c>
      <c r="AE241">
        <f>IF(実施計画様式!AE241="",0,IFERROR(VLOOKUP(実施計画様式!AE241,―!$W$2:$X$3,2,FALSE),"error"))</f>
        <v>0</v>
      </c>
      <c r="AF241">
        <f>IF(実施計画様式!AF241="",0,IFERROR(VLOOKUP(実施計画様式!AF241,―!$AP$29:$AQ$29,2,FALSE),"error"))</f>
        <v>0</v>
      </c>
      <c r="AG241">
        <f>IF(実施計画様式!AG241="",0,IFERROR(VLOOKUP(実施計画様式!AG241,―!$Y$2:$Z$25,2,FALSE),"error"))</f>
        <v>0</v>
      </c>
      <c r="AH241">
        <f>IF(実施計画様式!AH241="",0,IFERROR(VLOOKUP(実施計画様式!AH241,―!$AA$2:$AB$4,2,FALSE),"error"))</f>
        <v>0</v>
      </c>
      <c r="AI241">
        <f>IF(実施計画様式!AI241="",0,IFERROR(VLOOKUP(実施計画様式!AI241,―!$AN$2:$AO$27,2,FALSE),"error"))</f>
        <v>0</v>
      </c>
      <c r="AJ241">
        <f>IF(実施計画様式!AJ241="",0,IFERROR(VLOOKUP(実施計画様式!AJ241,―!$AN$2:$AO$27,2,FALSE),"error"))</f>
        <v>0</v>
      </c>
      <c r="AK241">
        <f>IF(実施計画様式!AK241="",0,IFERROR(VLOOKUP(実施計画様式!AK241,―!$AN$2:$AO$27,2,FALSE),"error"))</f>
        <v>0</v>
      </c>
      <c r="AL241">
        <f>IF(実施計画様式!AL241="",0,1)</f>
        <v>0</v>
      </c>
      <c r="AM241">
        <f>IF(実施計画様式!AM241="",0,IFERROR(VLOOKUP(実施計画様式!AM241,―!$AP$10:$AQ$23,2,FALSE),"error"))</f>
        <v>0</v>
      </c>
      <c r="AN241">
        <f>IF(実施計画様式!AN241="",0,IFERROR(VLOOKUP(実施計画様式!AN241,―!$AP$39:$AQ$44,2,FALSE),"error"))</f>
        <v>0</v>
      </c>
      <c r="AO241">
        <f>IF(実施計画様式!AO241="",0,IFERROR(VLOOKUP(実施計画様式!AO241,参考資料1_対象分野リスト!$B$2:$C$46,2,FALSE),"error"))</f>
        <v>0</v>
      </c>
      <c r="AP241">
        <f>IF(実施計画様式!AP241="",0,IFERROR(VLOOKUP(実施計画様式!AP241,参考資料1_対象分野リスト!$B$2:$C$46,2,FALSE),"error"))</f>
        <v>0</v>
      </c>
      <c r="AQ241">
        <f>IF(実施計画様式!AQ241="",0,IFERROR(VLOOKUP(実施計画様式!AQ241,参考資料1_対象分野リスト!$B$2:$C$46,2,FALSE),"error"))</f>
        <v>0</v>
      </c>
      <c r="AR241">
        <f>IF(実施計画様式!AR241="",0,IFERROR(VLOOKUP(実施計画様式!AR241,参考資料1_対象分野リスト!$B$2:$C$46,2,FALSE),"error"))</f>
        <v>0</v>
      </c>
      <c r="AS241">
        <f>IF(実施計画様式!AS241="",0,IFERROR(VLOOKUP(実施計画様式!AS241,参考資料1_対象分野リスト!$E$5:$F$35,2,FALSE),"error"))</f>
        <v>0</v>
      </c>
      <c r="BB241">
        <f>IF(実施計画様式!BB241="",0,IFERROR(VLOOKUP(実施計画様式!BB241,―!$AK$2:$AL$7,2,FALSE),"error"))</f>
        <v>0</v>
      </c>
      <c r="BC241" t="str">
        <f t="shared" si="21"/>
        <v/>
      </c>
      <c r="BF241">
        <v>99</v>
      </c>
      <c r="BG241" t="str">
        <f t="shared" si="23"/>
        <v/>
      </c>
      <c r="BH241" t="str">
        <f>IF(AG241&gt;0,IF(VLOOKUP($B$62,―!$Y$2:$Z$25,2,FALSE)&lt;分岐管理シート!AG241,"予算化方法","予算化方法_未定なし"),"")</f>
        <v/>
      </c>
      <c r="BI241" t="str">
        <f t="shared" si="24"/>
        <v/>
      </c>
      <c r="BJ241" t="str">
        <f t="shared" si="25"/>
        <v/>
      </c>
      <c r="BK241" t="str">
        <f t="shared" si="26"/>
        <v/>
      </c>
      <c r="BL241" t="str">
        <f>IF(AE241&lt;2,"",―!$AP$28)</f>
        <v/>
      </c>
      <c r="BM241" t="str">
        <f t="shared" si="27"/>
        <v/>
      </c>
      <c r="BN241" t="str">
        <f t="shared" si="28"/>
        <v/>
      </c>
      <c r="BP241">
        <f t="shared" si="22"/>
        <v>0</v>
      </c>
    </row>
    <row r="242" spans="3:68">
      <c r="C242">
        <v>170</v>
      </c>
      <c r="D242" s="22">
        <f>IF(実施計画様式!D242="",0,IFERROR(VLOOKUP(実施計画様式!D242,―!A:B,2,FALSE),"error"))</f>
        <v>0</v>
      </c>
      <c r="E242">
        <f>IF(実施計画様式!E242="",0,IFERROR(VLOOKUP(実施計画様式!E242,―!$C$40:$D$47,2,FALSE),"error"))</f>
        <v>0</v>
      </c>
      <c r="F242">
        <f>IF(実施計画様式!F242="",0,IFERROR(VLOOKUP(実施計画様式!F242,―!$E$2:$F$2,2,FALSE),"error"))</f>
        <v>0</v>
      </c>
      <c r="G242">
        <f>IFERROR(VLOOKUP(実施計画様式!G242,―!$G$2:$H$2,2,FALSE),0)</f>
        <v>0</v>
      </c>
      <c r="H242">
        <f>IF(実施計画様式!H242="",0,1)</f>
        <v>0</v>
      </c>
      <c r="I242">
        <f>IF(実施計画様式!I242="",0,IFERROR(VLOOKUP(実施計画様式!I242,―!$I$2:$J$2,2,FALSE),"error"))</f>
        <v>0</v>
      </c>
      <c r="J242">
        <f>IF(実施計画様式!J242="",0,1)</f>
        <v>0</v>
      </c>
      <c r="K242">
        <f>IF(実施計画様式!K242="",0,IFERROR(VLOOKUP(実施計画様式!K242,―!$K$1:$L$2,2,FALSE),"error"))</f>
        <v>0</v>
      </c>
      <c r="L242">
        <f>IF(実施計画様式!L242="",0,IFERROR(VLOOKUP(実施計画様式!L242,―!$M$2:$N$2,2,FALSE),"error"))</f>
        <v>0</v>
      </c>
      <c r="M242">
        <f>IFERROR(VLOOKUP(実施計画様式!M242,―!$O$1:$P$12,2,FALSE),0)</f>
        <v>0</v>
      </c>
      <c r="N242">
        <f>IF(実施計画様式!N242="",0,IFERROR(VLOOKUP(実施計画様式!N242,―!$O$1:$P$12,2,FALSE),"error"))</f>
        <v>0</v>
      </c>
      <c r="O242">
        <f>IF(実施計画様式!O242="",0,IFERROR(VLOOKUP(実施計画様式!O242,―!$O$1:$P$12,2,FALSE),"error"))</f>
        <v>0</v>
      </c>
      <c r="P242">
        <f>IF(実施計画様式!P242="",0,IFERROR(VLOOKUP(実施計画様式!P242,―!$O$1:$P$12,2,FALSE),"error"))</f>
        <v>0</v>
      </c>
      <c r="Q242">
        <f>IF(実施計画様式!Q242="",0,1)</f>
        <v>0</v>
      </c>
      <c r="R242" t="s">
        <v>7629</v>
      </c>
      <c r="S242" t="s">
        <v>7629</v>
      </c>
      <c r="T242">
        <f>IF(実施計画様式!T242="",0,1)</f>
        <v>0</v>
      </c>
      <c r="U242">
        <f>IF(実施計画様式!U242="",0,1)</f>
        <v>0</v>
      </c>
      <c r="V242">
        <f>IF(実施計画様式!V242="",0,1)</f>
        <v>0</v>
      </c>
      <c r="W242">
        <f>IF(実施計画様式!W242="",0,1)</f>
        <v>0</v>
      </c>
      <c r="X242">
        <f>IF(実施計画様式!X242="",0,1)</f>
        <v>0</v>
      </c>
      <c r="Y242">
        <f>IF(実施計画様式!Y242="",0,1)</f>
        <v>0</v>
      </c>
      <c r="Z242">
        <f>IF(実施計画様式!Z242="",0,1)</f>
        <v>0</v>
      </c>
      <c r="AA242">
        <f>IF(実施計画様式!AA242="",0,1)</f>
        <v>0</v>
      </c>
      <c r="AB242">
        <f>IF(実施計画様式!AB242="",0,IFERROR(VLOOKUP(実施計画様式!AB242,―!$Q$2:$R$3,2,FALSE),"error"))</f>
        <v>0</v>
      </c>
      <c r="AC242">
        <f>IF(実施計画様式!AC242="",0,IFERROR(VLOOKUP(実施計画様式!AC242,―!$S$2:$T$3,2,FALSE),"error"))</f>
        <v>0</v>
      </c>
      <c r="AD242">
        <f>IF(実施計画様式!AD242="",0,IFERROR(VLOOKUP(実施計画様式!AD242,―!$U$2:$V$3,2,FALSE),"error"))</f>
        <v>0</v>
      </c>
      <c r="AE242">
        <f>IF(実施計画様式!AE242="",0,IFERROR(VLOOKUP(実施計画様式!AE242,―!$W$2:$X$3,2,FALSE),"error"))</f>
        <v>0</v>
      </c>
      <c r="AF242">
        <f>IF(実施計画様式!AF242="",0,IFERROR(VLOOKUP(実施計画様式!AF242,―!$AP$29:$AQ$29,2,FALSE),"error"))</f>
        <v>0</v>
      </c>
      <c r="AG242">
        <f>IF(実施計画様式!AG242="",0,IFERROR(VLOOKUP(実施計画様式!AG242,―!$Y$2:$Z$25,2,FALSE),"error"))</f>
        <v>0</v>
      </c>
      <c r="AH242">
        <f>IF(実施計画様式!AH242="",0,IFERROR(VLOOKUP(実施計画様式!AH242,―!$AA$2:$AB$4,2,FALSE),"error"))</f>
        <v>0</v>
      </c>
      <c r="AI242">
        <f>IF(実施計画様式!AI242="",0,IFERROR(VLOOKUP(実施計画様式!AI242,―!$AN$2:$AO$27,2,FALSE),"error"))</f>
        <v>0</v>
      </c>
      <c r="AJ242">
        <f>IF(実施計画様式!AJ242="",0,IFERROR(VLOOKUP(実施計画様式!AJ242,―!$AN$2:$AO$27,2,FALSE),"error"))</f>
        <v>0</v>
      </c>
      <c r="AK242">
        <f>IF(実施計画様式!AK242="",0,IFERROR(VLOOKUP(実施計画様式!AK242,―!$AN$2:$AO$27,2,FALSE),"error"))</f>
        <v>0</v>
      </c>
      <c r="AL242">
        <f>IF(実施計画様式!AL242="",0,1)</f>
        <v>0</v>
      </c>
      <c r="AM242">
        <f>IF(実施計画様式!AM242="",0,IFERROR(VLOOKUP(実施計画様式!AM242,―!$AP$10:$AQ$23,2,FALSE),"error"))</f>
        <v>0</v>
      </c>
      <c r="AN242">
        <f>IF(実施計画様式!AN242="",0,IFERROR(VLOOKUP(実施計画様式!AN242,―!$AP$39:$AQ$44,2,FALSE),"error"))</f>
        <v>0</v>
      </c>
      <c r="AO242">
        <f>IF(実施計画様式!AO242="",0,IFERROR(VLOOKUP(実施計画様式!AO242,参考資料1_対象分野リスト!$B$2:$C$46,2,FALSE),"error"))</f>
        <v>0</v>
      </c>
      <c r="AP242">
        <f>IF(実施計画様式!AP242="",0,IFERROR(VLOOKUP(実施計画様式!AP242,参考資料1_対象分野リスト!$B$2:$C$46,2,FALSE),"error"))</f>
        <v>0</v>
      </c>
      <c r="AQ242">
        <f>IF(実施計画様式!AQ242="",0,IFERROR(VLOOKUP(実施計画様式!AQ242,参考資料1_対象分野リスト!$B$2:$C$46,2,FALSE),"error"))</f>
        <v>0</v>
      </c>
      <c r="AR242">
        <f>IF(実施計画様式!AR242="",0,IFERROR(VLOOKUP(実施計画様式!AR242,参考資料1_対象分野リスト!$B$2:$C$46,2,FALSE),"error"))</f>
        <v>0</v>
      </c>
      <c r="AS242">
        <f>IF(実施計画様式!AS242="",0,IFERROR(VLOOKUP(実施計画様式!AS242,参考資料1_対象分野リスト!$E$5:$F$35,2,FALSE),"error"))</f>
        <v>0</v>
      </c>
      <c r="BB242">
        <f>IF(実施計画様式!BB242="",0,IFERROR(VLOOKUP(実施計画様式!BB242,―!$AK$2:$AL$7,2,FALSE),"error"))</f>
        <v>0</v>
      </c>
      <c r="BC242" t="str">
        <f t="shared" si="21"/>
        <v/>
      </c>
      <c r="BF242">
        <v>99</v>
      </c>
      <c r="BG242" t="str">
        <f t="shared" si="23"/>
        <v/>
      </c>
      <c r="BH242" t="str">
        <f>IF(AG242&gt;0,IF(VLOOKUP($B$62,―!$Y$2:$Z$25,2,FALSE)&lt;分岐管理シート!AG242,"予算化方法","予算化方法_未定なし"),"")</f>
        <v/>
      </c>
      <c r="BI242" t="str">
        <f t="shared" si="24"/>
        <v/>
      </c>
      <c r="BJ242" t="str">
        <f t="shared" si="25"/>
        <v/>
      </c>
      <c r="BK242" t="str">
        <f t="shared" si="26"/>
        <v/>
      </c>
      <c r="BL242" t="str">
        <f>IF(AE242&lt;2,"",―!$AP$28)</f>
        <v/>
      </c>
      <c r="BM242" t="str">
        <f t="shared" si="27"/>
        <v/>
      </c>
      <c r="BN242" t="str">
        <f t="shared" si="28"/>
        <v/>
      </c>
      <c r="BP242">
        <f t="shared" si="22"/>
        <v>0</v>
      </c>
    </row>
    <row r="243" spans="3:68">
      <c r="C243">
        <v>171</v>
      </c>
      <c r="D243" s="22">
        <f>IF(実施計画様式!D243="",0,IFERROR(VLOOKUP(実施計画様式!D243,―!A:B,2,FALSE),"error"))</f>
        <v>0</v>
      </c>
      <c r="E243">
        <f>IF(実施計画様式!E243="",0,IFERROR(VLOOKUP(実施計画様式!E243,―!$C$40:$D$47,2,FALSE),"error"))</f>
        <v>0</v>
      </c>
      <c r="F243">
        <f>IF(実施計画様式!F243="",0,IFERROR(VLOOKUP(実施計画様式!F243,―!$E$2:$F$2,2,FALSE),"error"))</f>
        <v>0</v>
      </c>
      <c r="G243">
        <f>IFERROR(VLOOKUP(実施計画様式!G243,―!$G$2:$H$2,2,FALSE),0)</f>
        <v>0</v>
      </c>
      <c r="H243">
        <f>IF(実施計画様式!H243="",0,1)</f>
        <v>0</v>
      </c>
      <c r="I243">
        <f>IF(実施計画様式!I243="",0,IFERROR(VLOOKUP(実施計画様式!I243,―!$I$2:$J$2,2,FALSE),"error"))</f>
        <v>0</v>
      </c>
      <c r="J243">
        <f>IF(実施計画様式!J243="",0,1)</f>
        <v>0</v>
      </c>
      <c r="K243">
        <f>IF(実施計画様式!K243="",0,IFERROR(VLOOKUP(実施計画様式!K243,―!$K$1:$L$2,2,FALSE),"error"))</f>
        <v>0</v>
      </c>
      <c r="L243">
        <f>IF(実施計画様式!L243="",0,IFERROR(VLOOKUP(実施計画様式!L243,―!$M$2:$N$2,2,FALSE),"error"))</f>
        <v>0</v>
      </c>
      <c r="M243">
        <f>IFERROR(VLOOKUP(実施計画様式!M243,―!$O$1:$P$12,2,FALSE),0)</f>
        <v>0</v>
      </c>
      <c r="N243">
        <f>IF(実施計画様式!N243="",0,IFERROR(VLOOKUP(実施計画様式!N243,―!$O$1:$P$12,2,FALSE),"error"))</f>
        <v>0</v>
      </c>
      <c r="O243">
        <f>IF(実施計画様式!O243="",0,IFERROR(VLOOKUP(実施計画様式!O243,―!$O$1:$P$12,2,FALSE),"error"))</f>
        <v>0</v>
      </c>
      <c r="P243">
        <f>IF(実施計画様式!P243="",0,IFERROR(VLOOKUP(実施計画様式!P243,―!$O$1:$P$12,2,FALSE),"error"))</f>
        <v>0</v>
      </c>
      <c r="Q243">
        <f>IF(実施計画様式!Q243="",0,1)</f>
        <v>0</v>
      </c>
      <c r="R243" t="s">
        <v>7629</v>
      </c>
      <c r="S243" t="s">
        <v>7629</v>
      </c>
      <c r="T243">
        <f>IF(実施計画様式!T243="",0,1)</f>
        <v>0</v>
      </c>
      <c r="U243">
        <f>IF(実施計画様式!U243="",0,1)</f>
        <v>0</v>
      </c>
      <c r="V243">
        <f>IF(実施計画様式!V243="",0,1)</f>
        <v>0</v>
      </c>
      <c r="W243">
        <f>IF(実施計画様式!W243="",0,1)</f>
        <v>0</v>
      </c>
      <c r="X243">
        <f>IF(実施計画様式!X243="",0,1)</f>
        <v>0</v>
      </c>
      <c r="Y243">
        <f>IF(実施計画様式!Y243="",0,1)</f>
        <v>0</v>
      </c>
      <c r="Z243">
        <f>IF(実施計画様式!Z243="",0,1)</f>
        <v>0</v>
      </c>
      <c r="AA243">
        <f>IF(実施計画様式!AA243="",0,1)</f>
        <v>0</v>
      </c>
      <c r="AB243">
        <f>IF(実施計画様式!AB243="",0,IFERROR(VLOOKUP(実施計画様式!AB243,―!$Q$2:$R$3,2,FALSE),"error"))</f>
        <v>0</v>
      </c>
      <c r="AC243">
        <f>IF(実施計画様式!AC243="",0,IFERROR(VLOOKUP(実施計画様式!AC243,―!$S$2:$T$3,2,FALSE),"error"))</f>
        <v>0</v>
      </c>
      <c r="AD243">
        <f>IF(実施計画様式!AD243="",0,IFERROR(VLOOKUP(実施計画様式!AD243,―!$U$2:$V$3,2,FALSE),"error"))</f>
        <v>0</v>
      </c>
      <c r="AE243">
        <f>IF(実施計画様式!AE243="",0,IFERROR(VLOOKUP(実施計画様式!AE243,―!$W$2:$X$3,2,FALSE),"error"))</f>
        <v>0</v>
      </c>
      <c r="AF243">
        <f>IF(実施計画様式!AF243="",0,IFERROR(VLOOKUP(実施計画様式!AF243,―!$AP$29:$AQ$29,2,FALSE),"error"))</f>
        <v>0</v>
      </c>
      <c r="AG243">
        <f>IF(実施計画様式!AG243="",0,IFERROR(VLOOKUP(実施計画様式!AG243,―!$Y$2:$Z$25,2,FALSE),"error"))</f>
        <v>0</v>
      </c>
      <c r="AH243">
        <f>IF(実施計画様式!AH243="",0,IFERROR(VLOOKUP(実施計画様式!AH243,―!$AA$2:$AB$4,2,FALSE),"error"))</f>
        <v>0</v>
      </c>
      <c r="AI243">
        <f>IF(実施計画様式!AI243="",0,IFERROR(VLOOKUP(実施計画様式!AI243,―!$AN$2:$AO$27,2,FALSE),"error"))</f>
        <v>0</v>
      </c>
      <c r="AJ243">
        <f>IF(実施計画様式!AJ243="",0,IFERROR(VLOOKUP(実施計画様式!AJ243,―!$AN$2:$AO$27,2,FALSE),"error"))</f>
        <v>0</v>
      </c>
      <c r="AK243">
        <f>IF(実施計画様式!AK243="",0,IFERROR(VLOOKUP(実施計画様式!AK243,―!$AN$2:$AO$27,2,FALSE),"error"))</f>
        <v>0</v>
      </c>
      <c r="AL243">
        <f>IF(実施計画様式!AL243="",0,1)</f>
        <v>0</v>
      </c>
      <c r="AM243">
        <f>IF(実施計画様式!AM243="",0,IFERROR(VLOOKUP(実施計画様式!AM243,―!$AP$10:$AQ$23,2,FALSE),"error"))</f>
        <v>0</v>
      </c>
      <c r="AN243">
        <f>IF(実施計画様式!AN243="",0,IFERROR(VLOOKUP(実施計画様式!AN243,―!$AP$39:$AQ$44,2,FALSE),"error"))</f>
        <v>0</v>
      </c>
      <c r="AO243">
        <f>IF(実施計画様式!AO243="",0,IFERROR(VLOOKUP(実施計画様式!AO243,参考資料1_対象分野リスト!$B$2:$C$46,2,FALSE),"error"))</f>
        <v>0</v>
      </c>
      <c r="AP243">
        <f>IF(実施計画様式!AP243="",0,IFERROR(VLOOKUP(実施計画様式!AP243,参考資料1_対象分野リスト!$B$2:$C$46,2,FALSE),"error"))</f>
        <v>0</v>
      </c>
      <c r="AQ243">
        <f>IF(実施計画様式!AQ243="",0,IFERROR(VLOOKUP(実施計画様式!AQ243,参考資料1_対象分野リスト!$B$2:$C$46,2,FALSE),"error"))</f>
        <v>0</v>
      </c>
      <c r="AR243">
        <f>IF(実施計画様式!AR243="",0,IFERROR(VLOOKUP(実施計画様式!AR243,参考資料1_対象分野リスト!$B$2:$C$46,2,FALSE),"error"))</f>
        <v>0</v>
      </c>
      <c r="AS243">
        <f>IF(実施計画様式!AS243="",0,IFERROR(VLOOKUP(実施計画様式!AS243,参考資料1_対象分野リスト!$E$5:$F$35,2,FALSE),"error"))</f>
        <v>0</v>
      </c>
      <c r="BB243">
        <f>IF(実施計画様式!BB243="",0,IFERROR(VLOOKUP(実施計画様式!BB243,―!$AK$2:$AL$7,2,FALSE),"error"))</f>
        <v>0</v>
      </c>
      <c r="BC243" t="str">
        <f t="shared" si="21"/>
        <v/>
      </c>
      <c r="BF243">
        <v>99</v>
      </c>
      <c r="BG243" t="str">
        <f t="shared" si="23"/>
        <v/>
      </c>
      <c r="BH243" t="str">
        <f>IF(AG243&gt;0,IF(VLOOKUP($B$62,―!$Y$2:$Z$25,2,FALSE)&lt;分岐管理シート!AG243,"予算化方法","予算化方法_未定なし"),"")</f>
        <v/>
      </c>
      <c r="BI243" t="str">
        <f t="shared" si="24"/>
        <v/>
      </c>
      <c r="BJ243" t="str">
        <f t="shared" si="25"/>
        <v/>
      </c>
      <c r="BK243" t="str">
        <f t="shared" si="26"/>
        <v/>
      </c>
      <c r="BL243" t="str">
        <f>IF(AE243&lt;2,"",―!$AP$28)</f>
        <v/>
      </c>
      <c r="BM243" t="str">
        <f t="shared" si="27"/>
        <v/>
      </c>
      <c r="BN243" t="str">
        <f t="shared" si="28"/>
        <v/>
      </c>
      <c r="BP243">
        <f t="shared" si="22"/>
        <v>0</v>
      </c>
    </row>
    <row r="244" spans="3:68">
      <c r="C244">
        <v>172</v>
      </c>
      <c r="D244" s="22">
        <f>IF(実施計画様式!D244="",0,IFERROR(VLOOKUP(実施計画様式!D244,―!A:B,2,FALSE),"error"))</f>
        <v>0</v>
      </c>
      <c r="E244">
        <f>IF(実施計画様式!E244="",0,IFERROR(VLOOKUP(実施計画様式!E244,―!$C$40:$D$47,2,FALSE),"error"))</f>
        <v>0</v>
      </c>
      <c r="F244">
        <f>IF(実施計画様式!F244="",0,IFERROR(VLOOKUP(実施計画様式!F244,―!$E$2:$F$2,2,FALSE),"error"))</f>
        <v>0</v>
      </c>
      <c r="G244">
        <f>IFERROR(VLOOKUP(実施計画様式!G244,―!$G$2:$H$2,2,FALSE),0)</f>
        <v>0</v>
      </c>
      <c r="H244">
        <f>IF(実施計画様式!H244="",0,1)</f>
        <v>0</v>
      </c>
      <c r="I244">
        <f>IF(実施計画様式!I244="",0,IFERROR(VLOOKUP(実施計画様式!I244,―!$I$2:$J$2,2,FALSE),"error"))</f>
        <v>0</v>
      </c>
      <c r="J244">
        <f>IF(実施計画様式!J244="",0,1)</f>
        <v>0</v>
      </c>
      <c r="K244">
        <f>IF(実施計画様式!K244="",0,IFERROR(VLOOKUP(実施計画様式!K244,―!$K$1:$L$2,2,FALSE),"error"))</f>
        <v>0</v>
      </c>
      <c r="L244">
        <f>IF(実施計画様式!L244="",0,IFERROR(VLOOKUP(実施計画様式!L244,―!$M$2:$N$2,2,FALSE),"error"))</f>
        <v>0</v>
      </c>
      <c r="M244">
        <f>IFERROR(VLOOKUP(実施計画様式!M244,―!$O$1:$P$12,2,FALSE),0)</f>
        <v>0</v>
      </c>
      <c r="N244">
        <f>IF(実施計画様式!N244="",0,IFERROR(VLOOKUP(実施計画様式!N244,―!$O$1:$P$12,2,FALSE),"error"))</f>
        <v>0</v>
      </c>
      <c r="O244">
        <f>IF(実施計画様式!O244="",0,IFERROR(VLOOKUP(実施計画様式!O244,―!$O$1:$P$12,2,FALSE),"error"))</f>
        <v>0</v>
      </c>
      <c r="P244">
        <f>IF(実施計画様式!P244="",0,IFERROR(VLOOKUP(実施計画様式!P244,―!$O$1:$P$12,2,FALSE),"error"))</f>
        <v>0</v>
      </c>
      <c r="Q244">
        <f>IF(実施計画様式!Q244="",0,1)</f>
        <v>0</v>
      </c>
      <c r="R244" t="s">
        <v>7629</v>
      </c>
      <c r="S244" t="s">
        <v>7629</v>
      </c>
      <c r="T244">
        <f>IF(実施計画様式!T244="",0,1)</f>
        <v>0</v>
      </c>
      <c r="U244">
        <f>IF(実施計画様式!U244="",0,1)</f>
        <v>0</v>
      </c>
      <c r="V244">
        <f>IF(実施計画様式!V244="",0,1)</f>
        <v>0</v>
      </c>
      <c r="W244">
        <f>IF(実施計画様式!W244="",0,1)</f>
        <v>0</v>
      </c>
      <c r="X244">
        <f>IF(実施計画様式!X244="",0,1)</f>
        <v>0</v>
      </c>
      <c r="Y244">
        <f>IF(実施計画様式!Y244="",0,1)</f>
        <v>0</v>
      </c>
      <c r="Z244">
        <f>IF(実施計画様式!Z244="",0,1)</f>
        <v>0</v>
      </c>
      <c r="AA244">
        <f>IF(実施計画様式!AA244="",0,1)</f>
        <v>0</v>
      </c>
      <c r="AB244">
        <f>IF(実施計画様式!AB244="",0,IFERROR(VLOOKUP(実施計画様式!AB244,―!$Q$2:$R$3,2,FALSE),"error"))</f>
        <v>0</v>
      </c>
      <c r="AC244">
        <f>IF(実施計画様式!AC244="",0,IFERROR(VLOOKUP(実施計画様式!AC244,―!$S$2:$T$3,2,FALSE),"error"))</f>
        <v>0</v>
      </c>
      <c r="AD244">
        <f>IF(実施計画様式!AD244="",0,IFERROR(VLOOKUP(実施計画様式!AD244,―!$U$2:$V$3,2,FALSE),"error"))</f>
        <v>0</v>
      </c>
      <c r="AE244">
        <f>IF(実施計画様式!AE244="",0,IFERROR(VLOOKUP(実施計画様式!AE244,―!$W$2:$X$3,2,FALSE),"error"))</f>
        <v>0</v>
      </c>
      <c r="AF244">
        <f>IF(実施計画様式!AF244="",0,IFERROR(VLOOKUP(実施計画様式!AF244,―!$AP$29:$AQ$29,2,FALSE),"error"))</f>
        <v>0</v>
      </c>
      <c r="AG244">
        <f>IF(実施計画様式!AG244="",0,IFERROR(VLOOKUP(実施計画様式!AG244,―!$Y$2:$Z$25,2,FALSE),"error"))</f>
        <v>0</v>
      </c>
      <c r="AH244">
        <f>IF(実施計画様式!AH244="",0,IFERROR(VLOOKUP(実施計画様式!AH244,―!$AA$2:$AB$4,2,FALSE),"error"))</f>
        <v>0</v>
      </c>
      <c r="AI244">
        <f>IF(実施計画様式!AI244="",0,IFERROR(VLOOKUP(実施計画様式!AI244,―!$AN$2:$AO$27,2,FALSE),"error"))</f>
        <v>0</v>
      </c>
      <c r="AJ244">
        <f>IF(実施計画様式!AJ244="",0,IFERROR(VLOOKUP(実施計画様式!AJ244,―!$AN$2:$AO$27,2,FALSE),"error"))</f>
        <v>0</v>
      </c>
      <c r="AK244">
        <f>IF(実施計画様式!AK244="",0,IFERROR(VLOOKUP(実施計画様式!AK244,―!$AN$2:$AO$27,2,FALSE),"error"))</f>
        <v>0</v>
      </c>
      <c r="AL244">
        <f>IF(実施計画様式!AL244="",0,1)</f>
        <v>0</v>
      </c>
      <c r="AM244">
        <f>IF(実施計画様式!AM244="",0,IFERROR(VLOOKUP(実施計画様式!AM244,―!$AP$10:$AQ$23,2,FALSE),"error"))</f>
        <v>0</v>
      </c>
      <c r="AN244">
        <f>IF(実施計画様式!AN244="",0,IFERROR(VLOOKUP(実施計画様式!AN244,―!$AP$39:$AQ$44,2,FALSE),"error"))</f>
        <v>0</v>
      </c>
      <c r="AO244">
        <f>IF(実施計画様式!AO244="",0,IFERROR(VLOOKUP(実施計画様式!AO244,参考資料1_対象分野リスト!$B$2:$C$46,2,FALSE),"error"))</f>
        <v>0</v>
      </c>
      <c r="AP244">
        <f>IF(実施計画様式!AP244="",0,IFERROR(VLOOKUP(実施計画様式!AP244,参考資料1_対象分野リスト!$B$2:$C$46,2,FALSE),"error"))</f>
        <v>0</v>
      </c>
      <c r="AQ244">
        <f>IF(実施計画様式!AQ244="",0,IFERROR(VLOOKUP(実施計画様式!AQ244,参考資料1_対象分野リスト!$B$2:$C$46,2,FALSE),"error"))</f>
        <v>0</v>
      </c>
      <c r="AR244">
        <f>IF(実施計画様式!AR244="",0,IFERROR(VLOOKUP(実施計画様式!AR244,参考資料1_対象分野リスト!$B$2:$C$46,2,FALSE),"error"))</f>
        <v>0</v>
      </c>
      <c r="AS244">
        <f>IF(実施計画様式!AS244="",0,IFERROR(VLOOKUP(実施計画様式!AS244,参考資料1_対象分野リスト!$E$5:$F$35,2,FALSE),"error"))</f>
        <v>0</v>
      </c>
      <c r="BB244">
        <f>IF(実施計画様式!BB244="",0,IFERROR(VLOOKUP(実施計画様式!BB244,―!$AK$2:$AL$7,2,FALSE),"error"))</f>
        <v>0</v>
      </c>
      <c r="BC244" t="str">
        <f t="shared" si="21"/>
        <v/>
      </c>
      <c r="BF244">
        <v>99</v>
      </c>
      <c r="BG244" t="str">
        <f t="shared" si="23"/>
        <v/>
      </c>
      <c r="BH244" t="str">
        <f>IF(AG244&gt;0,IF(VLOOKUP($B$62,―!$Y$2:$Z$25,2,FALSE)&lt;分岐管理シート!AG244,"予算化方法","予算化方法_未定なし"),"")</f>
        <v/>
      </c>
      <c r="BI244" t="str">
        <f t="shared" si="24"/>
        <v/>
      </c>
      <c r="BJ244" t="str">
        <f t="shared" si="25"/>
        <v/>
      </c>
      <c r="BK244" t="str">
        <f t="shared" si="26"/>
        <v/>
      </c>
      <c r="BL244" t="str">
        <f>IF(AE244&lt;2,"",―!$AP$28)</f>
        <v/>
      </c>
      <c r="BM244" t="str">
        <f t="shared" si="27"/>
        <v/>
      </c>
      <c r="BN244" t="str">
        <f t="shared" si="28"/>
        <v/>
      </c>
      <c r="BP244">
        <f t="shared" si="22"/>
        <v>0</v>
      </c>
    </row>
    <row r="245" spans="3:68">
      <c r="C245">
        <v>173</v>
      </c>
      <c r="D245" s="22">
        <f>IF(実施計画様式!D245="",0,IFERROR(VLOOKUP(実施計画様式!D245,―!A:B,2,FALSE),"error"))</f>
        <v>0</v>
      </c>
      <c r="E245">
        <f>IF(実施計画様式!E245="",0,IFERROR(VLOOKUP(実施計画様式!E245,―!$C$40:$D$47,2,FALSE),"error"))</f>
        <v>0</v>
      </c>
      <c r="F245">
        <f>IF(実施計画様式!F245="",0,IFERROR(VLOOKUP(実施計画様式!F245,―!$E$2:$F$2,2,FALSE),"error"))</f>
        <v>0</v>
      </c>
      <c r="G245">
        <f>IFERROR(VLOOKUP(実施計画様式!G245,―!$G$2:$H$2,2,FALSE),0)</f>
        <v>0</v>
      </c>
      <c r="H245">
        <f>IF(実施計画様式!H245="",0,1)</f>
        <v>0</v>
      </c>
      <c r="I245">
        <f>IF(実施計画様式!I245="",0,IFERROR(VLOOKUP(実施計画様式!I245,―!$I$2:$J$2,2,FALSE),"error"))</f>
        <v>0</v>
      </c>
      <c r="J245">
        <f>IF(実施計画様式!J245="",0,1)</f>
        <v>0</v>
      </c>
      <c r="K245">
        <f>IF(実施計画様式!K245="",0,IFERROR(VLOOKUP(実施計画様式!K245,―!$K$1:$L$2,2,FALSE),"error"))</f>
        <v>0</v>
      </c>
      <c r="L245">
        <f>IF(実施計画様式!L245="",0,IFERROR(VLOOKUP(実施計画様式!L245,―!$M$2:$N$2,2,FALSE),"error"))</f>
        <v>0</v>
      </c>
      <c r="M245">
        <f>IFERROR(VLOOKUP(実施計画様式!M245,―!$O$1:$P$12,2,FALSE),0)</f>
        <v>0</v>
      </c>
      <c r="N245">
        <f>IF(実施計画様式!N245="",0,IFERROR(VLOOKUP(実施計画様式!N245,―!$O$1:$P$12,2,FALSE),"error"))</f>
        <v>0</v>
      </c>
      <c r="O245">
        <f>IF(実施計画様式!O245="",0,IFERROR(VLOOKUP(実施計画様式!O245,―!$O$1:$P$12,2,FALSE),"error"))</f>
        <v>0</v>
      </c>
      <c r="P245">
        <f>IF(実施計画様式!P245="",0,IFERROR(VLOOKUP(実施計画様式!P245,―!$O$1:$P$12,2,FALSE),"error"))</f>
        <v>0</v>
      </c>
      <c r="Q245">
        <f>IF(実施計画様式!Q245="",0,1)</f>
        <v>0</v>
      </c>
      <c r="R245" t="s">
        <v>7629</v>
      </c>
      <c r="S245" t="s">
        <v>7629</v>
      </c>
      <c r="T245">
        <f>IF(実施計画様式!T245="",0,1)</f>
        <v>0</v>
      </c>
      <c r="U245">
        <f>IF(実施計画様式!U245="",0,1)</f>
        <v>0</v>
      </c>
      <c r="V245">
        <f>IF(実施計画様式!V245="",0,1)</f>
        <v>0</v>
      </c>
      <c r="W245">
        <f>IF(実施計画様式!W245="",0,1)</f>
        <v>0</v>
      </c>
      <c r="X245">
        <f>IF(実施計画様式!X245="",0,1)</f>
        <v>0</v>
      </c>
      <c r="Y245">
        <f>IF(実施計画様式!Y245="",0,1)</f>
        <v>0</v>
      </c>
      <c r="Z245">
        <f>IF(実施計画様式!Z245="",0,1)</f>
        <v>0</v>
      </c>
      <c r="AA245">
        <f>IF(実施計画様式!AA245="",0,1)</f>
        <v>0</v>
      </c>
      <c r="AB245">
        <f>IF(実施計画様式!AB245="",0,IFERROR(VLOOKUP(実施計画様式!AB245,―!$Q$2:$R$3,2,FALSE),"error"))</f>
        <v>0</v>
      </c>
      <c r="AC245">
        <f>IF(実施計画様式!AC245="",0,IFERROR(VLOOKUP(実施計画様式!AC245,―!$S$2:$T$3,2,FALSE),"error"))</f>
        <v>0</v>
      </c>
      <c r="AD245">
        <f>IF(実施計画様式!AD245="",0,IFERROR(VLOOKUP(実施計画様式!AD245,―!$U$2:$V$3,2,FALSE),"error"))</f>
        <v>0</v>
      </c>
      <c r="AE245">
        <f>IF(実施計画様式!AE245="",0,IFERROR(VLOOKUP(実施計画様式!AE245,―!$W$2:$X$3,2,FALSE),"error"))</f>
        <v>0</v>
      </c>
      <c r="AF245">
        <f>IF(実施計画様式!AF245="",0,IFERROR(VLOOKUP(実施計画様式!AF245,―!$AP$29:$AQ$29,2,FALSE),"error"))</f>
        <v>0</v>
      </c>
      <c r="AG245">
        <f>IF(実施計画様式!AG245="",0,IFERROR(VLOOKUP(実施計画様式!AG245,―!$Y$2:$Z$25,2,FALSE),"error"))</f>
        <v>0</v>
      </c>
      <c r="AH245">
        <f>IF(実施計画様式!AH245="",0,IFERROR(VLOOKUP(実施計画様式!AH245,―!$AA$2:$AB$4,2,FALSE),"error"))</f>
        <v>0</v>
      </c>
      <c r="AI245">
        <f>IF(実施計画様式!AI245="",0,IFERROR(VLOOKUP(実施計画様式!AI245,―!$AN$2:$AO$27,2,FALSE),"error"))</f>
        <v>0</v>
      </c>
      <c r="AJ245">
        <f>IF(実施計画様式!AJ245="",0,IFERROR(VLOOKUP(実施計画様式!AJ245,―!$AN$2:$AO$27,2,FALSE),"error"))</f>
        <v>0</v>
      </c>
      <c r="AK245">
        <f>IF(実施計画様式!AK245="",0,IFERROR(VLOOKUP(実施計画様式!AK245,―!$AN$2:$AO$27,2,FALSE),"error"))</f>
        <v>0</v>
      </c>
      <c r="AL245">
        <f>IF(実施計画様式!AL245="",0,1)</f>
        <v>0</v>
      </c>
      <c r="AM245">
        <f>IF(実施計画様式!AM245="",0,IFERROR(VLOOKUP(実施計画様式!AM245,―!$AP$10:$AQ$23,2,FALSE),"error"))</f>
        <v>0</v>
      </c>
      <c r="AN245">
        <f>IF(実施計画様式!AN245="",0,IFERROR(VLOOKUP(実施計画様式!AN245,―!$AP$39:$AQ$44,2,FALSE),"error"))</f>
        <v>0</v>
      </c>
      <c r="AO245">
        <f>IF(実施計画様式!AO245="",0,IFERROR(VLOOKUP(実施計画様式!AO245,参考資料1_対象分野リスト!$B$2:$C$46,2,FALSE),"error"))</f>
        <v>0</v>
      </c>
      <c r="AP245">
        <f>IF(実施計画様式!AP245="",0,IFERROR(VLOOKUP(実施計画様式!AP245,参考資料1_対象分野リスト!$B$2:$C$46,2,FALSE),"error"))</f>
        <v>0</v>
      </c>
      <c r="AQ245">
        <f>IF(実施計画様式!AQ245="",0,IFERROR(VLOOKUP(実施計画様式!AQ245,参考資料1_対象分野リスト!$B$2:$C$46,2,FALSE),"error"))</f>
        <v>0</v>
      </c>
      <c r="AR245">
        <f>IF(実施計画様式!AR245="",0,IFERROR(VLOOKUP(実施計画様式!AR245,参考資料1_対象分野リスト!$B$2:$C$46,2,FALSE),"error"))</f>
        <v>0</v>
      </c>
      <c r="AS245">
        <f>IF(実施計画様式!AS245="",0,IFERROR(VLOOKUP(実施計画様式!AS245,参考資料1_対象分野リスト!$E$5:$F$35,2,FALSE),"error"))</f>
        <v>0</v>
      </c>
      <c r="BB245">
        <f>IF(実施計画様式!BB245="",0,IFERROR(VLOOKUP(実施計画様式!BB245,―!$AK$2:$AL$7,2,FALSE),"error"))</f>
        <v>0</v>
      </c>
      <c r="BC245" t="str">
        <f t="shared" si="21"/>
        <v/>
      </c>
      <c r="BF245">
        <v>99</v>
      </c>
      <c r="BG245" t="str">
        <f t="shared" si="23"/>
        <v/>
      </c>
      <c r="BH245" t="str">
        <f>IF(AG245&gt;0,IF(VLOOKUP($B$62,―!$Y$2:$Z$25,2,FALSE)&lt;分岐管理シート!AG245,"予算化方法","予算化方法_未定なし"),"")</f>
        <v/>
      </c>
      <c r="BI245" t="str">
        <f t="shared" si="24"/>
        <v/>
      </c>
      <c r="BJ245" t="str">
        <f t="shared" si="25"/>
        <v/>
      </c>
      <c r="BK245" t="str">
        <f t="shared" si="26"/>
        <v/>
      </c>
      <c r="BL245" t="str">
        <f>IF(AE245&lt;2,"",―!$AP$28)</f>
        <v/>
      </c>
      <c r="BM245" t="str">
        <f t="shared" si="27"/>
        <v/>
      </c>
      <c r="BN245" t="str">
        <f t="shared" si="28"/>
        <v/>
      </c>
      <c r="BP245">
        <f t="shared" si="22"/>
        <v>0</v>
      </c>
    </row>
    <row r="246" spans="3:68">
      <c r="C246">
        <v>174</v>
      </c>
      <c r="D246" s="22">
        <f>IF(実施計画様式!D246="",0,IFERROR(VLOOKUP(実施計画様式!D246,―!A:B,2,FALSE),"error"))</f>
        <v>0</v>
      </c>
      <c r="E246">
        <f>IF(実施計画様式!E246="",0,IFERROR(VLOOKUP(実施計画様式!E246,―!$C$40:$D$47,2,FALSE),"error"))</f>
        <v>0</v>
      </c>
      <c r="F246">
        <f>IF(実施計画様式!F246="",0,IFERROR(VLOOKUP(実施計画様式!F246,―!$E$2:$F$2,2,FALSE),"error"))</f>
        <v>0</v>
      </c>
      <c r="G246">
        <f>IFERROR(VLOOKUP(実施計画様式!G246,―!$G$2:$H$2,2,FALSE),0)</f>
        <v>0</v>
      </c>
      <c r="H246">
        <f>IF(実施計画様式!H246="",0,1)</f>
        <v>0</v>
      </c>
      <c r="I246">
        <f>IF(実施計画様式!I246="",0,IFERROR(VLOOKUP(実施計画様式!I246,―!$I$2:$J$2,2,FALSE),"error"))</f>
        <v>0</v>
      </c>
      <c r="J246">
        <f>IF(実施計画様式!J246="",0,1)</f>
        <v>0</v>
      </c>
      <c r="K246">
        <f>IF(実施計画様式!K246="",0,IFERROR(VLOOKUP(実施計画様式!K246,―!$K$1:$L$2,2,FALSE),"error"))</f>
        <v>0</v>
      </c>
      <c r="L246">
        <f>IF(実施計画様式!L246="",0,IFERROR(VLOOKUP(実施計画様式!L246,―!$M$2:$N$2,2,FALSE),"error"))</f>
        <v>0</v>
      </c>
      <c r="M246">
        <f>IFERROR(VLOOKUP(実施計画様式!M246,―!$O$1:$P$12,2,FALSE),0)</f>
        <v>0</v>
      </c>
      <c r="N246">
        <f>IF(実施計画様式!N246="",0,IFERROR(VLOOKUP(実施計画様式!N246,―!$O$1:$P$12,2,FALSE),"error"))</f>
        <v>0</v>
      </c>
      <c r="O246">
        <f>IF(実施計画様式!O246="",0,IFERROR(VLOOKUP(実施計画様式!O246,―!$O$1:$P$12,2,FALSE),"error"))</f>
        <v>0</v>
      </c>
      <c r="P246">
        <f>IF(実施計画様式!P246="",0,IFERROR(VLOOKUP(実施計画様式!P246,―!$O$1:$P$12,2,FALSE),"error"))</f>
        <v>0</v>
      </c>
      <c r="Q246">
        <f>IF(実施計画様式!Q246="",0,1)</f>
        <v>0</v>
      </c>
      <c r="R246" t="s">
        <v>7629</v>
      </c>
      <c r="S246" t="s">
        <v>7629</v>
      </c>
      <c r="T246">
        <f>IF(実施計画様式!T246="",0,1)</f>
        <v>0</v>
      </c>
      <c r="U246">
        <f>IF(実施計画様式!U246="",0,1)</f>
        <v>0</v>
      </c>
      <c r="V246">
        <f>IF(実施計画様式!V246="",0,1)</f>
        <v>0</v>
      </c>
      <c r="W246">
        <f>IF(実施計画様式!W246="",0,1)</f>
        <v>0</v>
      </c>
      <c r="X246">
        <f>IF(実施計画様式!X246="",0,1)</f>
        <v>0</v>
      </c>
      <c r="Y246">
        <f>IF(実施計画様式!Y246="",0,1)</f>
        <v>0</v>
      </c>
      <c r="Z246">
        <f>IF(実施計画様式!Z246="",0,1)</f>
        <v>0</v>
      </c>
      <c r="AA246">
        <f>IF(実施計画様式!AA246="",0,1)</f>
        <v>0</v>
      </c>
      <c r="AB246">
        <f>IF(実施計画様式!AB246="",0,IFERROR(VLOOKUP(実施計画様式!AB246,―!$Q$2:$R$3,2,FALSE),"error"))</f>
        <v>0</v>
      </c>
      <c r="AC246">
        <f>IF(実施計画様式!AC246="",0,IFERROR(VLOOKUP(実施計画様式!AC246,―!$S$2:$T$3,2,FALSE),"error"))</f>
        <v>0</v>
      </c>
      <c r="AD246">
        <f>IF(実施計画様式!AD246="",0,IFERROR(VLOOKUP(実施計画様式!AD246,―!$U$2:$V$3,2,FALSE),"error"))</f>
        <v>0</v>
      </c>
      <c r="AE246">
        <f>IF(実施計画様式!AE246="",0,IFERROR(VLOOKUP(実施計画様式!AE246,―!$W$2:$X$3,2,FALSE),"error"))</f>
        <v>0</v>
      </c>
      <c r="AF246">
        <f>IF(実施計画様式!AF246="",0,IFERROR(VLOOKUP(実施計画様式!AF246,―!$AP$29:$AQ$29,2,FALSE),"error"))</f>
        <v>0</v>
      </c>
      <c r="AG246">
        <f>IF(実施計画様式!AG246="",0,IFERROR(VLOOKUP(実施計画様式!AG246,―!$Y$2:$Z$25,2,FALSE),"error"))</f>
        <v>0</v>
      </c>
      <c r="AH246">
        <f>IF(実施計画様式!AH246="",0,IFERROR(VLOOKUP(実施計画様式!AH246,―!$AA$2:$AB$4,2,FALSE),"error"))</f>
        <v>0</v>
      </c>
      <c r="AI246">
        <f>IF(実施計画様式!AI246="",0,IFERROR(VLOOKUP(実施計画様式!AI246,―!$AN$2:$AO$27,2,FALSE),"error"))</f>
        <v>0</v>
      </c>
      <c r="AJ246">
        <f>IF(実施計画様式!AJ246="",0,IFERROR(VLOOKUP(実施計画様式!AJ246,―!$AN$2:$AO$27,2,FALSE),"error"))</f>
        <v>0</v>
      </c>
      <c r="AK246">
        <f>IF(実施計画様式!AK246="",0,IFERROR(VLOOKUP(実施計画様式!AK246,―!$AN$2:$AO$27,2,FALSE),"error"))</f>
        <v>0</v>
      </c>
      <c r="AL246">
        <f>IF(実施計画様式!AL246="",0,1)</f>
        <v>0</v>
      </c>
      <c r="AM246">
        <f>IF(実施計画様式!AM246="",0,IFERROR(VLOOKUP(実施計画様式!AM246,―!$AP$10:$AQ$23,2,FALSE),"error"))</f>
        <v>0</v>
      </c>
      <c r="AN246">
        <f>IF(実施計画様式!AN246="",0,IFERROR(VLOOKUP(実施計画様式!AN246,―!$AP$39:$AQ$44,2,FALSE),"error"))</f>
        <v>0</v>
      </c>
      <c r="AO246">
        <f>IF(実施計画様式!AO246="",0,IFERROR(VLOOKUP(実施計画様式!AO246,参考資料1_対象分野リスト!$B$2:$C$46,2,FALSE),"error"))</f>
        <v>0</v>
      </c>
      <c r="AP246">
        <f>IF(実施計画様式!AP246="",0,IFERROR(VLOOKUP(実施計画様式!AP246,参考資料1_対象分野リスト!$B$2:$C$46,2,FALSE),"error"))</f>
        <v>0</v>
      </c>
      <c r="AQ246">
        <f>IF(実施計画様式!AQ246="",0,IFERROR(VLOOKUP(実施計画様式!AQ246,参考資料1_対象分野リスト!$B$2:$C$46,2,FALSE),"error"))</f>
        <v>0</v>
      </c>
      <c r="AR246">
        <f>IF(実施計画様式!AR246="",0,IFERROR(VLOOKUP(実施計画様式!AR246,参考資料1_対象分野リスト!$B$2:$C$46,2,FALSE),"error"))</f>
        <v>0</v>
      </c>
      <c r="AS246">
        <f>IF(実施計画様式!AS246="",0,IFERROR(VLOOKUP(実施計画様式!AS246,参考資料1_対象分野リスト!$E$5:$F$35,2,FALSE),"error"))</f>
        <v>0</v>
      </c>
      <c r="BB246">
        <f>IF(実施計画様式!BB246="",0,IFERROR(VLOOKUP(実施計画様式!BB246,―!$AK$2:$AL$7,2,FALSE),"error"))</f>
        <v>0</v>
      </c>
      <c r="BC246" t="str">
        <f t="shared" si="21"/>
        <v/>
      </c>
      <c r="BF246">
        <v>99</v>
      </c>
      <c r="BG246" t="str">
        <f t="shared" si="23"/>
        <v/>
      </c>
      <c r="BH246" t="str">
        <f>IF(AG246&gt;0,IF(VLOOKUP($B$62,―!$Y$2:$Z$25,2,FALSE)&lt;分岐管理シート!AG246,"予算化方法","予算化方法_未定なし"),"")</f>
        <v/>
      </c>
      <c r="BI246" t="str">
        <f t="shared" si="24"/>
        <v/>
      </c>
      <c r="BJ246" t="str">
        <f t="shared" si="25"/>
        <v/>
      </c>
      <c r="BK246" t="str">
        <f t="shared" si="26"/>
        <v/>
      </c>
      <c r="BL246" t="str">
        <f>IF(AE246&lt;2,"",―!$AP$28)</f>
        <v/>
      </c>
      <c r="BM246" t="str">
        <f t="shared" si="27"/>
        <v/>
      </c>
      <c r="BN246" t="str">
        <f t="shared" si="28"/>
        <v/>
      </c>
      <c r="BP246">
        <f t="shared" si="22"/>
        <v>0</v>
      </c>
    </row>
    <row r="247" spans="3:68">
      <c r="C247">
        <v>175</v>
      </c>
      <c r="D247" s="22">
        <f>IF(実施計画様式!D247="",0,IFERROR(VLOOKUP(実施計画様式!D247,―!A:B,2,FALSE),"error"))</f>
        <v>0</v>
      </c>
      <c r="E247">
        <f>IF(実施計画様式!E247="",0,IFERROR(VLOOKUP(実施計画様式!E247,―!$C$40:$D$47,2,FALSE),"error"))</f>
        <v>0</v>
      </c>
      <c r="F247">
        <f>IF(実施計画様式!F247="",0,IFERROR(VLOOKUP(実施計画様式!F247,―!$E$2:$F$2,2,FALSE),"error"))</f>
        <v>0</v>
      </c>
      <c r="G247">
        <f>IFERROR(VLOOKUP(実施計画様式!G247,―!$G$2:$H$2,2,FALSE),0)</f>
        <v>0</v>
      </c>
      <c r="H247">
        <f>IF(実施計画様式!H247="",0,1)</f>
        <v>0</v>
      </c>
      <c r="I247">
        <f>IF(実施計画様式!I247="",0,IFERROR(VLOOKUP(実施計画様式!I247,―!$I$2:$J$2,2,FALSE),"error"))</f>
        <v>0</v>
      </c>
      <c r="J247">
        <f>IF(実施計画様式!J247="",0,1)</f>
        <v>0</v>
      </c>
      <c r="K247">
        <f>IF(実施計画様式!K247="",0,IFERROR(VLOOKUP(実施計画様式!K247,―!$K$1:$L$2,2,FALSE),"error"))</f>
        <v>0</v>
      </c>
      <c r="L247">
        <f>IF(実施計画様式!L247="",0,IFERROR(VLOOKUP(実施計画様式!L247,―!$M$2:$N$2,2,FALSE),"error"))</f>
        <v>0</v>
      </c>
      <c r="M247">
        <f>IFERROR(VLOOKUP(実施計画様式!M247,―!$O$1:$P$12,2,FALSE),0)</f>
        <v>0</v>
      </c>
      <c r="N247">
        <f>IF(実施計画様式!N247="",0,IFERROR(VLOOKUP(実施計画様式!N247,―!$O$1:$P$12,2,FALSE),"error"))</f>
        <v>0</v>
      </c>
      <c r="O247">
        <f>IF(実施計画様式!O247="",0,IFERROR(VLOOKUP(実施計画様式!O247,―!$O$1:$P$12,2,FALSE),"error"))</f>
        <v>0</v>
      </c>
      <c r="P247">
        <f>IF(実施計画様式!P247="",0,IFERROR(VLOOKUP(実施計画様式!P247,―!$O$1:$P$12,2,FALSE),"error"))</f>
        <v>0</v>
      </c>
      <c r="Q247">
        <f>IF(実施計画様式!Q247="",0,1)</f>
        <v>0</v>
      </c>
      <c r="R247" t="s">
        <v>7629</v>
      </c>
      <c r="S247" t="s">
        <v>7629</v>
      </c>
      <c r="T247">
        <f>IF(実施計画様式!T247="",0,1)</f>
        <v>0</v>
      </c>
      <c r="U247">
        <f>IF(実施計画様式!U247="",0,1)</f>
        <v>0</v>
      </c>
      <c r="V247">
        <f>IF(実施計画様式!V247="",0,1)</f>
        <v>0</v>
      </c>
      <c r="W247">
        <f>IF(実施計画様式!W247="",0,1)</f>
        <v>0</v>
      </c>
      <c r="X247">
        <f>IF(実施計画様式!X247="",0,1)</f>
        <v>0</v>
      </c>
      <c r="Y247">
        <f>IF(実施計画様式!Y247="",0,1)</f>
        <v>0</v>
      </c>
      <c r="Z247">
        <f>IF(実施計画様式!Z247="",0,1)</f>
        <v>0</v>
      </c>
      <c r="AA247">
        <f>IF(実施計画様式!AA247="",0,1)</f>
        <v>0</v>
      </c>
      <c r="AB247">
        <f>IF(実施計画様式!AB247="",0,IFERROR(VLOOKUP(実施計画様式!AB247,―!$Q$2:$R$3,2,FALSE),"error"))</f>
        <v>0</v>
      </c>
      <c r="AC247">
        <f>IF(実施計画様式!AC247="",0,IFERROR(VLOOKUP(実施計画様式!AC247,―!$S$2:$T$3,2,FALSE),"error"))</f>
        <v>0</v>
      </c>
      <c r="AD247">
        <f>IF(実施計画様式!AD247="",0,IFERROR(VLOOKUP(実施計画様式!AD247,―!$U$2:$V$3,2,FALSE),"error"))</f>
        <v>0</v>
      </c>
      <c r="AE247">
        <f>IF(実施計画様式!AE247="",0,IFERROR(VLOOKUP(実施計画様式!AE247,―!$W$2:$X$3,2,FALSE),"error"))</f>
        <v>0</v>
      </c>
      <c r="AF247">
        <f>IF(実施計画様式!AF247="",0,IFERROR(VLOOKUP(実施計画様式!AF247,―!$AP$29:$AQ$29,2,FALSE),"error"))</f>
        <v>0</v>
      </c>
      <c r="AG247">
        <f>IF(実施計画様式!AG247="",0,IFERROR(VLOOKUP(実施計画様式!AG247,―!$Y$2:$Z$25,2,FALSE),"error"))</f>
        <v>0</v>
      </c>
      <c r="AH247">
        <f>IF(実施計画様式!AH247="",0,IFERROR(VLOOKUP(実施計画様式!AH247,―!$AA$2:$AB$4,2,FALSE),"error"))</f>
        <v>0</v>
      </c>
      <c r="AI247">
        <f>IF(実施計画様式!AI247="",0,IFERROR(VLOOKUP(実施計画様式!AI247,―!$AN$2:$AO$27,2,FALSE),"error"))</f>
        <v>0</v>
      </c>
      <c r="AJ247">
        <f>IF(実施計画様式!AJ247="",0,IFERROR(VLOOKUP(実施計画様式!AJ247,―!$AN$2:$AO$27,2,FALSE),"error"))</f>
        <v>0</v>
      </c>
      <c r="AK247">
        <f>IF(実施計画様式!AK247="",0,IFERROR(VLOOKUP(実施計画様式!AK247,―!$AN$2:$AO$27,2,FALSE),"error"))</f>
        <v>0</v>
      </c>
      <c r="AL247">
        <f>IF(実施計画様式!AL247="",0,1)</f>
        <v>0</v>
      </c>
      <c r="AM247">
        <f>IF(実施計画様式!AM247="",0,IFERROR(VLOOKUP(実施計画様式!AM247,―!$AP$10:$AQ$23,2,FALSE),"error"))</f>
        <v>0</v>
      </c>
      <c r="AN247">
        <f>IF(実施計画様式!AN247="",0,IFERROR(VLOOKUP(実施計画様式!AN247,―!$AP$39:$AQ$44,2,FALSE),"error"))</f>
        <v>0</v>
      </c>
      <c r="AO247">
        <f>IF(実施計画様式!AO247="",0,IFERROR(VLOOKUP(実施計画様式!AO247,参考資料1_対象分野リスト!$B$2:$C$46,2,FALSE),"error"))</f>
        <v>0</v>
      </c>
      <c r="AP247">
        <f>IF(実施計画様式!AP247="",0,IFERROR(VLOOKUP(実施計画様式!AP247,参考資料1_対象分野リスト!$B$2:$C$46,2,FALSE),"error"))</f>
        <v>0</v>
      </c>
      <c r="AQ247">
        <f>IF(実施計画様式!AQ247="",0,IFERROR(VLOOKUP(実施計画様式!AQ247,参考資料1_対象分野リスト!$B$2:$C$46,2,FALSE),"error"))</f>
        <v>0</v>
      </c>
      <c r="AR247">
        <f>IF(実施計画様式!AR247="",0,IFERROR(VLOOKUP(実施計画様式!AR247,参考資料1_対象分野リスト!$B$2:$C$46,2,FALSE),"error"))</f>
        <v>0</v>
      </c>
      <c r="AS247">
        <f>IF(実施計画様式!AS247="",0,IFERROR(VLOOKUP(実施計画様式!AS247,参考資料1_対象分野リスト!$E$5:$F$35,2,FALSE),"error"))</f>
        <v>0</v>
      </c>
      <c r="BB247">
        <f>IF(実施計画様式!BB247="",0,IFERROR(VLOOKUP(実施計画様式!BB247,―!$AK$2:$AL$7,2,FALSE),"error"))</f>
        <v>0</v>
      </c>
      <c r="BC247" t="str">
        <f t="shared" si="21"/>
        <v/>
      </c>
      <c r="BF247">
        <v>99</v>
      </c>
      <c r="BG247" t="str">
        <f t="shared" si="23"/>
        <v/>
      </c>
      <c r="BH247" t="str">
        <f>IF(AG247&gt;0,IF(VLOOKUP($B$62,―!$Y$2:$Z$25,2,FALSE)&lt;分岐管理シート!AG247,"予算化方法","予算化方法_未定なし"),"")</f>
        <v/>
      </c>
      <c r="BI247" t="str">
        <f t="shared" si="24"/>
        <v/>
      </c>
      <c r="BJ247" t="str">
        <f t="shared" si="25"/>
        <v/>
      </c>
      <c r="BK247" t="str">
        <f t="shared" si="26"/>
        <v/>
      </c>
      <c r="BL247" t="str">
        <f>IF(AE247&lt;2,"",―!$AP$28)</f>
        <v/>
      </c>
      <c r="BM247" t="str">
        <f t="shared" si="27"/>
        <v/>
      </c>
      <c r="BN247" t="str">
        <f t="shared" si="28"/>
        <v/>
      </c>
      <c r="BP247">
        <f t="shared" si="22"/>
        <v>0</v>
      </c>
    </row>
    <row r="248" spans="3:68">
      <c r="C248">
        <v>176</v>
      </c>
      <c r="D248" s="22">
        <f>IF(実施計画様式!D248="",0,IFERROR(VLOOKUP(実施計画様式!D248,―!A:B,2,FALSE),"error"))</f>
        <v>0</v>
      </c>
      <c r="E248">
        <f>IF(実施計画様式!E248="",0,IFERROR(VLOOKUP(実施計画様式!E248,―!$C$40:$D$47,2,FALSE),"error"))</f>
        <v>0</v>
      </c>
      <c r="F248">
        <f>IF(実施計画様式!F248="",0,IFERROR(VLOOKUP(実施計画様式!F248,―!$E$2:$F$2,2,FALSE),"error"))</f>
        <v>0</v>
      </c>
      <c r="G248">
        <f>IFERROR(VLOOKUP(実施計画様式!G248,―!$G$2:$H$2,2,FALSE),0)</f>
        <v>0</v>
      </c>
      <c r="H248">
        <f>IF(実施計画様式!H248="",0,1)</f>
        <v>0</v>
      </c>
      <c r="I248">
        <f>IF(実施計画様式!I248="",0,IFERROR(VLOOKUP(実施計画様式!I248,―!$I$2:$J$2,2,FALSE),"error"))</f>
        <v>0</v>
      </c>
      <c r="J248">
        <f>IF(実施計画様式!J248="",0,1)</f>
        <v>0</v>
      </c>
      <c r="K248">
        <f>IF(実施計画様式!K248="",0,IFERROR(VLOOKUP(実施計画様式!K248,―!$K$1:$L$2,2,FALSE),"error"))</f>
        <v>0</v>
      </c>
      <c r="L248">
        <f>IF(実施計画様式!L248="",0,IFERROR(VLOOKUP(実施計画様式!L248,―!$M$2:$N$2,2,FALSE),"error"))</f>
        <v>0</v>
      </c>
      <c r="M248">
        <f>IFERROR(VLOOKUP(実施計画様式!M248,―!$O$1:$P$12,2,FALSE),0)</f>
        <v>0</v>
      </c>
      <c r="N248">
        <f>IF(実施計画様式!N248="",0,IFERROR(VLOOKUP(実施計画様式!N248,―!$O$1:$P$12,2,FALSE),"error"))</f>
        <v>0</v>
      </c>
      <c r="O248">
        <f>IF(実施計画様式!O248="",0,IFERROR(VLOOKUP(実施計画様式!O248,―!$O$1:$P$12,2,FALSE),"error"))</f>
        <v>0</v>
      </c>
      <c r="P248">
        <f>IF(実施計画様式!P248="",0,IFERROR(VLOOKUP(実施計画様式!P248,―!$O$1:$P$12,2,FALSE),"error"))</f>
        <v>0</v>
      </c>
      <c r="Q248">
        <f>IF(実施計画様式!Q248="",0,1)</f>
        <v>0</v>
      </c>
      <c r="R248" t="s">
        <v>7629</v>
      </c>
      <c r="S248" t="s">
        <v>7629</v>
      </c>
      <c r="T248">
        <f>IF(実施計画様式!T248="",0,1)</f>
        <v>0</v>
      </c>
      <c r="U248">
        <f>IF(実施計画様式!U248="",0,1)</f>
        <v>0</v>
      </c>
      <c r="V248">
        <f>IF(実施計画様式!V248="",0,1)</f>
        <v>0</v>
      </c>
      <c r="W248">
        <f>IF(実施計画様式!W248="",0,1)</f>
        <v>0</v>
      </c>
      <c r="X248">
        <f>IF(実施計画様式!X248="",0,1)</f>
        <v>0</v>
      </c>
      <c r="Y248">
        <f>IF(実施計画様式!Y248="",0,1)</f>
        <v>0</v>
      </c>
      <c r="Z248">
        <f>IF(実施計画様式!Z248="",0,1)</f>
        <v>0</v>
      </c>
      <c r="AA248">
        <f>IF(実施計画様式!AA248="",0,1)</f>
        <v>0</v>
      </c>
      <c r="AB248">
        <f>IF(実施計画様式!AB248="",0,IFERROR(VLOOKUP(実施計画様式!AB248,―!$Q$2:$R$3,2,FALSE),"error"))</f>
        <v>0</v>
      </c>
      <c r="AC248">
        <f>IF(実施計画様式!AC248="",0,IFERROR(VLOOKUP(実施計画様式!AC248,―!$S$2:$T$3,2,FALSE),"error"))</f>
        <v>0</v>
      </c>
      <c r="AD248">
        <f>IF(実施計画様式!AD248="",0,IFERROR(VLOOKUP(実施計画様式!AD248,―!$U$2:$V$3,2,FALSE),"error"))</f>
        <v>0</v>
      </c>
      <c r="AE248">
        <f>IF(実施計画様式!AE248="",0,IFERROR(VLOOKUP(実施計画様式!AE248,―!$W$2:$X$3,2,FALSE),"error"))</f>
        <v>0</v>
      </c>
      <c r="AF248">
        <f>IF(実施計画様式!AF248="",0,IFERROR(VLOOKUP(実施計画様式!AF248,―!$AP$29:$AQ$29,2,FALSE),"error"))</f>
        <v>0</v>
      </c>
      <c r="AG248">
        <f>IF(実施計画様式!AG248="",0,IFERROR(VLOOKUP(実施計画様式!AG248,―!$Y$2:$Z$25,2,FALSE),"error"))</f>
        <v>0</v>
      </c>
      <c r="AH248">
        <f>IF(実施計画様式!AH248="",0,IFERROR(VLOOKUP(実施計画様式!AH248,―!$AA$2:$AB$4,2,FALSE),"error"))</f>
        <v>0</v>
      </c>
      <c r="AI248">
        <f>IF(実施計画様式!AI248="",0,IFERROR(VLOOKUP(実施計画様式!AI248,―!$AN$2:$AO$27,2,FALSE),"error"))</f>
        <v>0</v>
      </c>
      <c r="AJ248">
        <f>IF(実施計画様式!AJ248="",0,IFERROR(VLOOKUP(実施計画様式!AJ248,―!$AN$2:$AO$27,2,FALSE),"error"))</f>
        <v>0</v>
      </c>
      <c r="AK248">
        <f>IF(実施計画様式!AK248="",0,IFERROR(VLOOKUP(実施計画様式!AK248,―!$AN$2:$AO$27,2,FALSE),"error"))</f>
        <v>0</v>
      </c>
      <c r="AL248">
        <f>IF(実施計画様式!AL248="",0,1)</f>
        <v>0</v>
      </c>
      <c r="AM248">
        <f>IF(実施計画様式!AM248="",0,IFERROR(VLOOKUP(実施計画様式!AM248,―!$AP$10:$AQ$23,2,FALSE),"error"))</f>
        <v>0</v>
      </c>
      <c r="AN248">
        <f>IF(実施計画様式!AN248="",0,IFERROR(VLOOKUP(実施計画様式!AN248,―!$AP$39:$AQ$44,2,FALSE),"error"))</f>
        <v>0</v>
      </c>
      <c r="AO248">
        <f>IF(実施計画様式!AO248="",0,IFERROR(VLOOKUP(実施計画様式!AO248,参考資料1_対象分野リスト!$B$2:$C$46,2,FALSE),"error"))</f>
        <v>0</v>
      </c>
      <c r="AP248">
        <f>IF(実施計画様式!AP248="",0,IFERROR(VLOOKUP(実施計画様式!AP248,参考資料1_対象分野リスト!$B$2:$C$46,2,FALSE),"error"))</f>
        <v>0</v>
      </c>
      <c r="AQ248">
        <f>IF(実施計画様式!AQ248="",0,IFERROR(VLOOKUP(実施計画様式!AQ248,参考資料1_対象分野リスト!$B$2:$C$46,2,FALSE),"error"))</f>
        <v>0</v>
      </c>
      <c r="AR248">
        <f>IF(実施計画様式!AR248="",0,IFERROR(VLOOKUP(実施計画様式!AR248,参考資料1_対象分野リスト!$B$2:$C$46,2,FALSE),"error"))</f>
        <v>0</v>
      </c>
      <c r="AS248">
        <f>IF(実施計画様式!AS248="",0,IFERROR(VLOOKUP(実施計画様式!AS248,参考資料1_対象分野リスト!$E$5:$F$35,2,FALSE),"error"))</f>
        <v>0</v>
      </c>
      <c r="BB248">
        <f>IF(実施計画様式!BB248="",0,IFERROR(VLOOKUP(実施計画様式!BB248,―!$AK$2:$AL$7,2,FALSE),"error"))</f>
        <v>0</v>
      </c>
      <c r="BC248" t="str">
        <f t="shared" si="21"/>
        <v/>
      </c>
      <c r="BF248">
        <v>99</v>
      </c>
      <c r="BG248" t="str">
        <f t="shared" si="23"/>
        <v/>
      </c>
      <c r="BH248" t="str">
        <f>IF(AG248&gt;0,IF(VLOOKUP($B$62,―!$Y$2:$Z$25,2,FALSE)&lt;分岐管理シート!AG248,"予算化方法","予算化方法_未定なし"),"")</f>
        <v/>
      </c>
      <c r="BI248" t="str">
        <f t="shared" si="24"/>
        <v/>
      </c>
      <c r="BJ248" t="str">
        <f t="shared" si="25"/>
        <v/>
      </c>
      <c r="BK248" t="str">
        <f t="shared" si="26"/>
        <v/>
      </c>
      <c r="BL248" t="str">
        <f>IF(AE248&lt;2,"",―!$AP$28)</f>
        <v/>
      </c>
      <c r="BM248" t="str">
        <f t="shared" si="27"/>
        <v/>
      </c>
      <c r="BN248" t="str">
        <f t="shared" si="28"/>
        <v/>
      </c>
      <c r="BP248">
        <f t="shared" si="22"/>
        <v>0</v>
      </c>
    </row>
    <row r="249" spans="3:68">
      <c r="C249">
        <v>177</v>
      </c>
      <c r="D249" s="22">
        <f>IF(実施計画様式!D249="",0,IFERROR(VLOOKUP(実施計画様式!D249,―!A:B,2,FALSE),"error"))</f>
        <v>0</v>
      </c>
      <c r="E249">
        <f>IF(実施計画様式!E249="",0,IFERROR(VLOOKUP(実施計画様式!E249,―!$C$40:$D$47,2,FALSE),"error"))</f>
        <v>0</v>
      </c>
      <c r="F249">
        <f>IF(実施計画様式!F249="",0,IFERROR(VLOOKUP(実施計画様式!F249,―!$E$2:$F$2,2,FALSE),"error"))</f>
        <v>0</v>
      </c>
      <c r="G249">
        <f>IFERROR(VLOOKUP(実施計画様式!G249,―!$G$2:$H$2,2,FALSE),0)</f>
        <v>0</v>
      </c>
      <c r="H249">
        <f>IF(実施計画様式!H249="",0,1)</f>
        <v>0</v>
      </c>
      <c r="I249">
        <f>IF(実施計画様式!I249="",0,IFERROR(VLOOKUP(実施計画様式!I249,―!$I$2:$J$2,2,FALSE),"error"))</f>
        <v>0</v>
      </c>
      <c r="J249">
        <f>IF(実施計画様式!J249="",0,1)</f>
        <v>0</v>
      </c>
      <c r="K249">
        <f>IF(実施計画様式!K249="",0,IFERROR(VLOOKUP(実施計画様式!K249,―!$K$1:$L$2,2,FALSE),"error"))</f>
        <v>0</v>
      </c>
      <c r="L249">
        <f>IF(実施計画様式!L249="",0,IFERROR(VLOOKUP(実施計画様式!L249,―!$M$2:$N$2,2,FALSE),"error"))</f>
        <v>0</v>
      </c>
      <c r="M249">
        <f>IFERROR(VLOOKUP(実施計画様式!M249,―!$O$1:$P$12,2,FALSE),0)</f>
        <v>0</v>
      </c>
      <c r="N249">
        <f>IF(実施計画様式!N249="",0,IFERROR(VLOOKUP(実施計画様式!N249,―!$O$1:$P$12,2,FALSE),"error"))</f>
        <v>0</v>
      </c>
      <c r="O249">
        <f>IF(実施計画様式!O249="",0,IFERROR(VLOOKUP(実施計画様式!O249,―!$O$1:$P$12,2,FALSE),"error"))</f>
        <v>0</v>
      </c>
      <c r="P249">
        <f>IF(実施計画様式!P249="",0,IFERROR(VLOOKUP(実施計画様式!P249,―!$O$1:$P$12,2,FALSE),"error"))</f>
        <v>0</v>
      </c>
      <c r="Q249">
        <f>IF(実施計画様式!Q249="",0,1)</f>
        <v>0</v>
      </c>
      <c r="R249" t="s">
        <v>7629</v>
      </c>
      <c r="S249" t="s">
        <v>7629</v>
      </c>
      <c r="T249">
        <f>IF(実施計画様式!T249="",0,1)</f>
        <v>0</v>
      </c>
      <c r="U249">
        <f>IF(実施計画様式!U249="",0,1)</f>
        <v>0</v>
      </c>
      <c r="V249">
        <f>IF(実施計画様式!V249="",0,1)</f>
        <v>0</v>
      </c>
      <c r="W249">
        <f>IF(実施計画様式!W249="",0,1)</f>
        <v>0</v>
      </c>
      <c r="X249">
        <f>IF(実施計画様式!X249="",0,1)</f>
        <v>0</v>
      </c>
      <c r="Y249">
        <f>IF(実施計画様式!Y249="",0,1)</f>
        <v>0</v>
      </c>
      <c r="Z249">
        <f>IF(実施計画様式!Z249="",0,1)</f>
        <v>0</v>
      </c>
      <c r="AA249">
        <f>IF(実施計画様式!AA249="",0,1)</f>
        <v>0</v>
      </c>
      <c r="AB249">
        <f>IF(実施計画様式!AB249="",0,IFERROR(VLOOKUP(実施計画様式!AB249,―!$Q$2:$R$3,2,FALSE),"error"))</f>
        <v>0</v>
      </c>
      <c r="AC249">
        <f>IF(実施計画様式!AC249="",0,IFERROR(VLOOKUP(実施計画様式!AC249,―!$S$2:$T$3,2,FALSE),"error"))</f>
        <v>0</v>
      </c>
      <c r="AD249">
        <f>IF(実施計画様式!AD249="",0,IFERROR(VLOOKUP(実施計画様式!AD249,―!$U$2:$V$3,2,FALSE),"error"))</f>
        <v>0</v>
      </c>
      <c r="AE249">
        <f>IF(実施計画様式!AE249="",0,IFERROR(VLOOKUP(実施計画様式!AE249,―!$W$2:$X$3,2,FALSE),"error"))</f>
        <v>0</v>
      </c>
      <c r="AF249">
        <f>IF(実施計画様式!AF249="",0,IFERROR(VLOOKUP(実施計画様式!AF249,―!$AP$29:$AQ$29,2,FALSE),"error"))</f>
        <v>0</v>
      </c>
      <c r="AG249">
        <f>IF(実施計画様式!AG249="",0,IFERROR(VLOOKUP(実施計画様式!AG249,―!$Y$2:$Z$25,2,FALSE),"error"))</f>
        <v>0</v>
      </c>
      <c r="AH249">
        <f>IF(実施計画様式!AH249="",0,IFERROR(VLOOKUP(実施計画様式!AH249,―!$AA$2:$AB$4,2,FALSE),"error"))</f>
        <v>0</v>
      </c>
      <c r="AI249">
        <f>IF(実施計画様式!AI249="",0,IFERROR(VLOOKUP(実施計画様式!AI249,―!$AN$2:$AO$27,2,FALSE),"error"))</f>
        <v>0</v>
      </c>
      <c r="AJ249">
        <f>IF(実施計画様式!AJ249="",0,IFERROR(VLOOKUP(実施計画様式!AJ249,―!$AN$2:$AO$27,2,FALSE),"error"))</f>
        <v>0</v>
      </c>
      <c r="AK249">
        <f>IF(実施計画様式!AK249="",0,IFERROR(VLOOKUP(実施計画様式!AK249,―!$AN$2:$AO$27,2,FALSE),"error"))</f>
        <v>0</v>
      </c>
      <c r="AL249">
        <f>IF(実施計画様式!AL249="",0,1)</f>
        <v>0</v>
      </c>
      <c r="AM249">
        <f>IF(実施計画様式!AM249="",0,IFERROR(VLOOKUP(実施計画様式!AM249,―!$AP$10:$AQ$23,2,FALSE),"error"))</f>
        <v>0</v>
      </c>
      <c r="AN249">
        <f>IF(実施計画様式!AN249="",0,IFERROR(VLOOKUP(実施計画様式!AN249,―!$AP$39:$AQ$44,2,FALSE),"error"))</f>
        <v>0</v>
      </c>
      <c r="AO249">
        <f>IF(実施計画様式!AO249="",0,IFERROR(VLOOKUP(実施計画様式!AO249,参考資料1_対象分野リスト!$B$2:$C$46,2,FALSE),"error"))</f>
        <v>0</v>
      </c>
      <c r="AP249">
        <f>IF(実施計画様式!AP249="",0,IFERROR(VLOOKUP(実施計画様式!AP249,参考資料1_対象分野リスト!$B$2:$C$46,2,FALSE),"error"))</f>
        <v>0</v>
      </c>
      <c r="AQ249">
        <f>IF(実施計画様式!AQ249="",0,IFERROR(VLOOKUP(実施計画様式!AQ249,参考資料1_対象分野リスト!$B$2:$C$46,2,FALSE),"error"))</f>
        <v>0</v>
      </c>
      <c r="AR249">
        <f>IF(実施計画様式!AR249="",0,IFERROR(VLOOKUP(実施計画様式!AR249,参考資料1_対象分野リスト!$B$2:$C$46,2,FALSE),"error"))</f>
        <v>0</v>
      </c>
      <c r="AS249">
        <f>IF(実施計画様式!AS249="",0,IFERROR(VLOOKUP(実施計画様式!AS249,参考資料1_対象分野リスト!$E$5:$F$35,2,FALSE),"error"))</f>
        <v>0</v>
      </c>
      <c r="BB249">
        <f>IF(実施計画様式!BB249="",0,IFERROR(VLOOKUP(実施計画様式!BB249,―!$AK$2:$AL$7,2,FALSE),"error"))</f>
        <v>0</v>
      </c>
      <c r="BC249" t="str">
        <f t="shared" si="21"/>
        <v/>
      </c>
      <c r="BF249">
        <v>99</v>
      </c>
      <c r="BG249" t="str">
        <f t="shared" si="23"/>
        <v/>
      </c>
      <c r="BH249" t="str">
        <f>IF(AG249&gt;0,IF(VLOOKUP($B$62,―!$Y$2:$Z$25,2,FALSE)&lt;分岐管理シート!AG249,"予算化方法","予算化方法_未定なし"),"")</f>
        <v/>
      </c>
      <c r="BI249" t="str">
        <f t="shared" si="24"/>
        <v/>
      </c>
      <c r="BJ249" t="str">
        <f t="shared" si="25"/>
        <v/>
      </c>
      <c r="BK249" t="str">
        <f t="shared" si="26"/>
        <v/>
      </c>
      <c r="BL249" t="str">
        <f>IF(AE249&lt;2,"",―!$AP$28)</f>
        <v/>
      </c>
      <c r="BM249" t="str">
        <f t="shared" si="27"/>
        <v/>
      </c>
      <c r="BN249" t="str">
        <f t="shared" si="28"/>
        <v/>
      </c>
      <c r="BP249">
        <f t="shared" si="22"/>
        <v>0</v>
      </c>
    </row>
    <row r="250" spans="3:68">
      <c r="C250">
        <v>178</v>
      </c>
      <c r="D250" s="22">
        <f>IF(実施計画様式!D250="",0,IFERROR(VLOOKUP(実施計画様式!D250,―!A:B,2,FALSE),"error"))</f>
        <v>0</v>
      </c>
      <c r="E250">
        <f>IF(実施計画様式!E250="",0,IFERROR(VLOOKUP(実施計画様式!E250,―!$C$40:$D$47,2,FALSE),"error"))</f>
        <v>0</v>
      </c>
      <c r="F250">
        <f>IF(実施計画様式!F250="",0,IFERROR(VLOOKUP(実施計画様式!F250,―!$E$2:$F$2,2,FALSE),"error"))</f>
        <v>0</v>
      </c>
      <c r="G250">
        <f>IFERROR(VLOOKUP(実施計画様式!G250,―!$G$2:$H$2,2,FALSE),0)</f>
        <v>0</v>
      </c>
      <c r="H250">
        <f>IF(実施計画様式!H250="",0,1)</f>
        <v>0</v>
      </c>
      <c r="I250">
        <f>IF(実施計画様式!I250="",0,IFERROR(VLOOKUP(実施計画様式!I250,―!$I$2:$J$2,2,FALSE),"error"))</f>
        <v>0</v>
      </c>
      <c r="J250">
        <f>IF(実施計画様式!J250="",0,1)</f>
        <v>0</v>
      </c>
      <c r="K250">
        <f>IF(実施計画様式!K250="",0,IFERROR(VLOOKUP(実施計画様式!K250,―!$K$1:$L$2,2,FALSE),"error"))</f>
        <v>0</v>
      </c>
      <c r="L250">
        <f>IF(実施計画様式!L250="",0,IFERROR(VLOOKUP(実施計画様式!L250,―!$M$2:$N$2,2,FALSE),"error"))</f>
        <v>0</v>
      </c>
      <c r="M250">
        <f>IFERROR(VLOOKUP(実施計画様式!M250,―!$O$1:$P$12,2,FALSE),0)</f>
        <v>0</v>
      </c>
      <c r="N250">
        <f>IF(実施計画様式!N250="",0,IFERROR(VLOOKUP(実施計画様式!N250,―!$O$1:$P$12,2,FALSE),"error"))</f>
        <v>0</v>
      </c>
      <c r="O250">
        <f>IF(実施計画様式!O250="",0,IFERROR(VLOOKUP(実施計画様式!O250,―!$O$1:$P$12,2,FALSE),"error"))</f>
        <v>0</v>
      </c>
      <c r="P250">
        <f>IF(実施計画様式!P250="",0,IFERROR(VLOOKUP(実施計画様式!P250,―!$O$1:$P$12,2,FALSE),"error"))</f>
        <v>0</v>
      </c>
      <c r="Q250">
        <f>IF(実施計画様式!Q250="",0,1)</f>
        <v>0</v>
      </c>
      <c r="R250" t="s">
        <v>7629</v>
      </c>
      <c r="S250" t="s">
        <v>7629</v>
      </c>
      <c r="T250">
        <f>IF(実施計画様式!T250="",0,1)</f>
        <v>0</v>
      </c>
      <c r="U250">
        <f>IF(実施計画様式!U250="",0,1)</f>
        <v>0</v>
      </c>
      <c r="V250">
        <f>IF(実施計画様式!V250="",0,1)</f>
        <v>0</v>
      </c>
      <c r="W250">
        <f>IF(実施計画様式!W250="",0,1)</f>
        <v>0</v>
      </c>
      <c r="X250">
        <f>IF(実施計画様式!X250="",0,1)</f>
        <v>0</v>
      </c>
      <c r="Y250">
        <f>IF(実施計画様式!Y250="",0,1)</f>
        <v>0</v>
      </c>
      <c r="Z250">
        <f>IF(実施計画様式!Z250="",0,1)</f>
        <v>0</v>
      </c>
      <c r="AA250">
        <f>IF(実施計画様式!AA250="",0,1)</f>
        <v>0</v>
      </c>
      <c r="AB250">
        <f>IF(実施計画様式!AB250="",0,IFERROR(VLOOKUP(実施計画様式!AB250,―!$Q$2:$R$3,2,FALSE),"error"))</f>
        <v>0</v>
      </c>
      <c r="AC250">
        <f>IF(実施計画様式!AC250="",0,IFERROR(VLOOKUP(実施計画様式!AC250,―!$S$2:$T$3,2,FALSE),"error"))</f>
        <v>0</v>
      </c>
      <c r="AD250">
        <f>IF(実施計画様式!AD250="",0,IFERROR(VLOOKUP(実施計画様式!AD250,―!$U$2:$V$3,2,FALSE),"error"))</f>
        <v>0</v>
      </c>
      <c r="AE250">
        <f>IF(実施計画様式!AE250="",0,IFERROR(VLOOKUP(実施計画様式!AE250,―!$W$2:$X$3,2,FALSE),"error"))</f>
        <v>0</v>
      </c>
      <c r="AF250">
        <f>IF(実施計画様式!AF250="",0,IFERROR(VLOOKUP(実施計画様式!AF250,―!$AP$29:$AQ$29,2,FALSE),"error"))</f>
        <v>0</v>
      </c>
      <c r="AG250">
        <f>IF(実施計画様式!AG250="",0,IFERROR(VLOOKUP(実施計画様式!AG250,―!$Y$2:$Z$25,2,FALSE),"error"))</f>
        <v>0</v>
      </c>
      <c r="AH250">
        <f>IF(実施計画様式!AH250="",0,IFERROR(VLOOKUP(実施計画様式!AH250,―!$AA$2:$AB$4,2,FALSE),"error"))</f>
        <v>0</v>
      </c>
      <c r="AI250">
        <f>IF(実施計画様式!AI250="",0,IFERROR(VLOOKUP(実施計画様式!AI250,―!$AN$2:$AO$27,2,FALSE),"error"))</f>
        <v>0</v>
      </c>
      <c r="AJ250">
        <f>IF(実施計画様式!AJ250="",0,IFERROR(VLOOKUP(実施計画様式!AJ250,―!$AN$2:$AO$27,2,FALSE),"error"))</f>
        <v>0</v>
      </c>
      <c r="AK250">
        <f>IF(実施計画様式!AK250="",0,IFERROR(VLOOKUP(実施計画様式!AK250,―!$AN$2:$AO$27,2,FALSE),"error"))</f>
        <v>0</v>
      </c>
      <c r="AL250">
        <f>IF(実施計画様式!AL250="",0,1)</f>
        <v>0</v>
      </c>
      <c r="AM250">
        <f>IF(実施計画様式!AM250="",0,IFERROR(VLOOKUP(実施計画様式!AM250,―!$AP$10:$AQ$23,2,FALSE),"error"))</f>
        <v>0</v>
      </c>
      <c r="AN250">
        <f>IF(実施計画様式!AN250="",0,IFERROR(VLOOKUP(実施計画様式!AN250,―!$AP$39:$AQ$44,2,FALSE),"error"))</f>
        <v>0</v>
      </c>
      <c r="AO250">
        <f>IF(実施計画様式!AO250="",0,IFERROR(VLOOKUP(実施計画様式!AO250,参考資料1_対象分野リスト!$B$2:$C$46,2,FALSE),"error"))</f>
        <v>0</v>
      </c>
      <c r="AP250">
        <f>IF(実施計画様式!AP250="",0,IFERROR(VLOOKUP(実施計画様式!AP250,参考資料1_対象分野リスト!$B$2:$C$46,2,FALSE),"error"))</f>
        <v>0</v>
      </c>
      <c r="AQ250">
        <f>IF(実施計画様式!AQ250="",0,IFERROR(VLOOKUP(実施計画様式!AQ250,参考資料1_対象分野リスト!$B$2:$C$46,2,FALSE),"error"))</f>
        <v>0</v>
      </c>
      <c r="AR250">
        <f>IF(実施計画様式!AR250="",0,IFERROR(VLOOKUP(実施計画様式!AR250,参考資料1_対象分野リスト!$B$2:$C$46,2,FALSE),"error"))</f>
        <v>0</v>
      </c>
      <c r="AS250">
        <f>IF(実施計画様式!AS250="",0,IFERROR(VLOOKUP(実施計画様式!AS250,参考資料1_対象分野リスト!$E$5:$F$35,2,FALSE),"error"))</f>
        <v>0</v>
      </c>
      <c r="BB250">
        <f>IF(実施計画様式!BB250="",0,IFERROR(VLOOKUP(実施計画様式!BB250,―!$AK$2:$AL$7,2,FALSE),"error"))</f>
        <v>0</v>
      </c>
      <c r="BC250" t="str">
        <f t="shared" si="21"/>
        <v/>
      </c>
      <c r="BF250">
        <v>99</v>
      </c>
      <c r="BG250" t="str">
        <f t="shared" si="23"/>
        <v/>
      </c>
      <c r="BH250" t="str">
        <f>IF(AG250&gt;0,IF(VLOOKUP($B$62,―!$Y$2:$Z$25,2,FALSE)&lt;分岐管理シート!AG250,"予算化方法","予算化方法_未定なし"),"")</f>
        <v/>
      </c>
      <c r="BI250" t="str">
        <f t="shared" si="24"/>
        <v/>
      </c>
      <c r="BJ250" t="str">
        <f t="shared" si="25"/>
        <v/>
      </c>
      <c r="BK250" t="str">
        <f t="shared" si="26"/>
        <v/>
      </c>
      <c r="BL250" t="str">
        <f>IF(AE250&lt;2,"",―!$AP$28)</f>
        <v/>
      </c>
      <c r="BM250" t="str">
        <f t="shared" si="27"/>
        <v/>
      </c>
      <c r="BN250" t="str">
        <f t="shared" si="28"/>
        <v/>
      </c>
      <c r="BP250">
        <f t="shared" si="22"/>
        <v>0</v>
      </c>
    </row>
    <row r="251" spans="3:68">
      <c r="C251">
        <v>179</v>
      </c>
      <c r="D251" s="22">
        <f>IF(実施計画様式!D251="",0,IFERROR(VLOOKUP(実施計画様式!D251,―!A:B,2,FALSE),"error"))</f>
        <v>0</v>
      </c>
      <c r="E251">
        <f>IF(実施計画様式!E251="",0,IFERROR(VLOOKUP(実施計画様式!E251,―!$C$40:$D$47,2,FALSE),"error"))</f>
        <v>0</v>
      </c>
      <c r="F251">
        <f>IF(実施計画様式!F251="",0,IFERROR(VLOOKUP(実施計画様式!F251,―!$E$2:$F$2,2,FALSE),"error"))</f>
        <v>0</v>
      </c>
      <c r="G251">
        <f>IFERROR(VLOOKUP(実施計画様式!G251,―!$G$2:$H$2,2,FALSE),0)</f>
        <v>0</v>
      </c>
      <c r="H251">
        <f>IF(実施計画様式!H251="",0,1)</f>
        <v>0</v>
      </c>
      <c r="I251">
        <f>IF(実施計画様式!I251="",0,IFERROR(VLOOKUP(実施計画様式!I251,―!$I$2:$J$2,2,FALSE),"error"))</f>
        <v>0</v>
      </c>
      <c r="J251">
        <f>IF(実施計画様式!J251="",0,1)</f>
        <v>0</v>
      </c>
      <c r="K251">
        <f>IF(実施計画様式!K251="",0,IFERROR(VLOOKUP(実施計画様式!K251,―!$K$1:$L$2,2,FALSE),"error"))</f>
        <v>0</v>
      </c>
      <c r="L251">
        <f>IF(実施計画様式!L251="",0,IFERROR(VLOOKUP(実施計画様式!L251,―!$M$2:$N$2,2,FALSE),"error"))</f>
        <v>0</v>
      </c>
      <c r="M251">
        <f>IFERROR(VLOOKUP(実施計画様式!M251,―!$O$1:$P$12,2,FALSE),0)</f>
        <v>0</v>
      </c>
      <c r="N251">
        <f>IF(実施計画様式!N251="",0,IFERROR(VLOOKUP(実施計画様式!N251,―!$O$1:$P$12,2,FALSE),"error"))</f>
        <v>0</v>
      </c>
      <c r="O251">
        <f>IF(実施計画様式!O251="",0,IFERROR(VLOOKUP(実施計画様式!O251,―!$O$1:$P$12,2,FALSE),"error"))</f>
        <v>0</v>
      </c>
      <c r="P251">
        <f>IF(実施計画様式!P251="",0,IFERROR(VLOOKUP(実施計画様式!P251,―!$O$1:$P$12,2,FALSE),"error"))</f>
        <v>0</v>
      </c>
      <c r="Q251">
        <f>IF(実施計画様式!Q251="",0,1)</f>
        <v>0</v>
      </c>
      <c r="R251" t="s">
        <v>7629</v>
      </c>
      <c r="S251" t="s">
        <v>7629</v>
      </c>
      <c r="T251">
        <f>IF(実施計画様式!T251="",0,1)</f>
        <v>0</v>
      </c>
      <c r="U251">
        <f>IF(実施計画様式!U251="",0,1)</f>
        <v>0</v>
      </c>
      <c r="V251">
        <f>IF(実施計画様式!V251="",0,1)</f>
        <v>0</v>
      </c>
      <c r="W251">
        <f>IF(実施計画様式!W251="",0,1)</f>
        <v>0</v>
      </c>
      <c r="X251">
        <f>IF(実施計画様式!X251="",0,1)</f>
        <v>0</v>
      </c>
      <c r="Y251">
        <f>IF(実施計画様式!Y251="",0,1)</f>
        <v>0</v>
      </c>
      <c r="Z251">
        <f>IF(実施計画様式!Z251="",0,1)</f>
        <v>0</v>
      </c>
      <c r="AA251">
        <f>IF(実施計画様式!AA251="",0,1)</f>
        <v>0</v>
      </c>
      <c r="AB251">
        <f>IF(実施計画様式!AB251="",0,IFERROR(VLOOKUP(実施計画様式!AB251,―!$Q$2:$R$3,2,FALSE),"error"))</f>
        <v>0</v>
      </c>
      <c r="AC251">
        <f>IF(実施計画様式!AC251="",0,IFERROR(VLOOKUP(実施計画様式!AC251,―!$S$2:$T$3,2,FALSE),"error"))</f>
        <v>0</v>
      </c>
      <c r="AD251">
        <f>IF(実施計画様式!AD251="",0,IFERROR(VLOOKUP(実施計画様式!AD251,―!$U$2:$V$3,2,FALSE),"error"))</f>
        <v>0</v>
      </c>
      <c r="AE251">
        <f>IF(実施計画様式!AE251="",0,IFERROR(VLOOKUP(実施計画様式!AE251,―!$W$2:$X$3,2,FALSE),"error"))</f>
        <v>0</v>
      </c>
      <c r="AF251">
        <f>IF(実施計画様式!AF251="",0,IFERROR(VLOOKUP(実施計画様式!AF251,―!$AP$29:$AQ$29,2,FALSE),"error"))</f>
        <v>0</v>
      </c>
      <c r="AG251">
        <f>IF(実施計画様式!AG251="",0,IFERROR(VLOOKUP(実施計画様式!AG251,―!$Y$2:$Z$25,2,FALSE),"error"))</f>
        <v>0</v>
      </c>
      <c r="AH251">
        <f>IF(実施計画様式!AH251="",0,IFERROR(VLOOKUP(実施計画様式!AH251,―!$AA$2:$AB$4,2,FALSE),"error"))</f>
        <v>0</v>
      </c>
      <c r="AI251">
        <f>IF(実施計画様式!AI251="",0,IFERROR(VLOOKUP(実施計画様式!AI251,―!$AN$2:$AO$27,2,FALSE),"error"))</f>
        <v>0</v>
      </c>
      <c r="AJ251">
        <f>IF(実施計画様式!AJ251="",0,IFERROR(VLOOKUP(実施計画様式!AJ251,―!$AN$2:$AO$27,2,FALSE),"error"))</f>
        <v>0</v>
      </c>
      <c r="AK251">
        <f>IF(実施計画様式!AK251="",0,IFERROR(VLOOKUP(実施計画様式!AK251,―!$AN$2:$AO$27,2,FALSE),"error"))</f>
        <v>0</v>
      </c>
      <c r="AL251">
        <f>IF(実施計画様式!AL251="",0,1)</f>
        <v>0</v>
      </c>
      <c r="AM251">
        <f>IF(実施計画様式!AM251="",0,IFERROR(VLOOKUP(実施計画様式!AM251,―!$AP$10:$AQ$23,2,FALSE),"error"))</f>
        <v>0</v>
      </c>
      <c r="AN251">
        <f>IF(実施計画様式!AN251="",0,IFERROR(VLOOKUP(実施計画様式!AN251,―!$AP$39:$AQ$44,2,FALSE),"error"))</f>
        <v>0</v>
      </c>
      <c r="AO251">
        <f>IF(実施計画様式!AO251="",0,IFERROR(VLOOKUP(実施計画様式!AO251,参考資料1_対象分野リスト!$B$2:$C$46,2,FALSE),"error"))</f>
        <v>0</v>
      </c>
      <c r="AP251">
        <f>IF(実施計画様式!AP251="",0,IFERROR(VLOOKUP(実施計画様式!AP251,参考資料1_対象分野リスト!$B$2:$C$46,2,FALSE),"error"))</f>
        <v>0</v>
      </c>
      <c r="AQ251">
        <f>IF(実施計画様式!AQ251="",0,IFERROR(VLOOKUP(実施計画様式!AQ251,参考資料1_対象分野リスト!$B$2:$C$46,2,FALSE),"error"))</f>
        <v>0</v>
      </c>
      <c r="AR251">
        <f>IF(実施計画様式!AR251="",0,IFERROR(VLOOKUP(実施計画様式!AR251,参考資料1_対象分野リスト!$B$2:$C$46,2,FALSE),"error"))</f>
        <v>0</v>
      </c>
      <c r="AS251">
        <f>IF(実施計画様式!AS251="",0,IFERROR(VLOOKUP(実施計画様式!AS251,参考資料1_対象分野リスト!$E$5:$F$35,2,FALSE),"error"))</f>
        <v>0</v>
      </c>
      <c r="BB251">
        <f>IF(実施計画様式!BB251="",0,IFERROR(VLOOKUP(実施計画様式!BB251,―!$AK$2:$AL$7,2,FALSE),"error"))</f>
        <v>0</v>
      </c>
      <c r="BC251" t="str">
        <f t="shared" si="21"/>
        <v/>
      </c>
      <c r="BF251">
        <v>99</v>
      </c>
      <c r="BG251" t="str">
        <f t="shared" si="23"/>
        <v/>
      </c>
      <c r="BH251" t="str">
        <f>IF(AG251&gt;0,IF(VLOOKUP($B$62,―!$Y$2:$Z$25,2,FALSE)&lt;分岐管理シート!AG251,"予算化方法","予算化方法_未定なし"),"")</f>
        <v/>
      </c>
      <c r="BI251" t="str">
        <f t="shared" si="24"/>
        <v/>
      </c>
      <c r="BJ251" t="str">
        <f t="shared" si="25"/>
        <v/>
      </c>
      <c r="BK251" t="str">
        <f t="shared" si="26"/>
        <v/>
      </c>
      <c r="BL251" t="str">
        <f>IF(AE251&lt;2,"",―!$AP$28)</f>
        <v/>
      </c>
      <c r="BM251" t="str">
        <f t="shared" si="27"/>
        <v/>
      </c>
      <c r="BN251" t="str">
        <f t="shared" si="28"/>
        <v/>
      </c>
      <c r="BP251">
        <f t="shared" si="22"/>
        <v>0</v>
      </c>
    </row>
    <row r="252" spans="3:68">
      <c r="C252">
        <v>180</v>
      </c>
      <c r="D252" s="22">
        <f>IF(実施計画様式!D252="",0,IFERROR(VLOOKUP(実施計画様式!D252,―!A:B,2,FALSE),"error"))</f>
        <v>0</v>
      </c>
      <c r="E252">
        <f>IF(実施計画様式!E252="",0,IFERROR(VLOOKUP(実施計画様式!E252,―!$C$40:$D$47,2,FALSE),"error"))</f>
        <v>0</v>
      </c>
      <c r="F252">
        <f>IF(実施計画様式!F252="",0,IFERROR(VLOOKUP(実施計画様式!F252,―!$E$2:$F$2,2,FALSE),"error"))</f>
        <v>0</v>
      </c>
      <c r="G252">
        <f>IFERROR(VLOOKUP(実施計画様式!G252,―!$G$2:$H$2,2,FALSE),0)</f>
        <v>0</v>
      </c>
      <c r="H252">
        <f>IF(実施計画様式!H252="",0,1)</f>
        <v>0</v>
      </c>
      <c r="I252">
        <f>IF(実施計画様式!I252="",0,IFERROR(VLOOKUP(実施計画様式!I252,―!$I$2:$J$2,2,FALSE),"error"))</f>
        <v>0</v>
      </c>
      <c r="J252">
        <f>IF(実施計画様式!J252="",0,1)</f>
        <v>0</v>
      </c>
      <c r="K252">
        <f>IF(実施計画様式!K252="",0,IFERROR(VLOOKUP(実施計画様式!K252,―!$K$1:$L$2,2,FALSE),"error"))</f>
        <v>0</v>
      </c>
      <c r="L252">
        <f>IF(実施計画様式!L252="",0,IFERROR(VLOOKUP(実施計画様式!L252,―!$M$2:$N$2,2,FALSE),"error"))</f>
        <v>0</v>
      </c>
      <c r="M252">
        <f>IFERROR(VLOOKUP(実施計画様式!M252,―!$O$1:$P$12,2,FALSE),0)</f>
        <v>0</v>
      </c>
      <c r="N252">
        <f>IF(実施計画様式!N252="",0,IFERROR(VLOOKUP(実施計画様式!N252,―!$O$1:$P$12,2,FALSE),"error"))</f>
        <v>0</v>
      </c>
      <c r="O252">
        <f>IF(実施計画様式!O252="",0,IFERROR(VLOOKUP(実施計画様式!O252,―!$O$1:$P$12,2,FALSE),"error"))</f>
        <v>0</v>
      </c>
      <c r="P252">
        <f>IF(実施計画様式!P252="",0,IFERROR(VLOOKUP(実施計画様式!P252,―!$O$1:$P$12,2,FALSE),"error"))</f>
        <v>0</v>
      </c>
      <c r="Q252">
        <f>IF(実施計画様式!Q252="",0,1)</f>
        <v>0</v>
      </c>
      <c r="R252" t="s">
        <v>7629</v>
      </c>
      <c r="S252" t="s">
        <v>7629</v>
      </c>
      <c r="T252">
        <f>IF(実施計画様式!T252="",0,1)</f>
        <v>0</v>
      </c>
      <c r="U252">
        <f>IF(実施計画様式!U252="",0,1)</f>
        <v>0</v>
      </c>
      <c r="V252">
        <f>IF(実施計画様式!V252="",0,1)</f>
        <v>0</v>
      </c>
      <c r="W252">
        <f>IF(実施計画様式!W252="",0,1)</f>
        <v>0</v>
      </c>
      <c r="X252">
        <f>IF(実施計画様式!X252="",0,1)</f>
        <v>0</v>
      </c>
      <c r="Y252">
        <f>IF(実施計画様式!Y252="",0,1)</f>
        <v>0</v>
      </c>
      <c r="Z252">
        <f>IF(実施計画様式!Z252="",0,1)</f>
        <v>0</v>
      </c>
      <c r="AA252">
        <f>IF(実施計画様式!AA252="",0,1)</f>
        <v>0</v>
      </c>
      <c r="AB252">
        <f>IF(実施計画様式!AB252="",0,IFERROR(VLOOKUP(実施計画様式!AB252,―!$Q$2:$R$3,2,FALSE),"error"))</f>
        <v>0</v>
      </c>
      <c r="AC252">
        <f>IF(実施計画様式!AC252="",0,IFERROR(VLOOKUP(実施計画様式!AC252,―!$S$2:$T$3,2,FALSE),"error"))</f>
        <v>0</v>
      </c>
      <c r="AD252">
        <f>IF(実施計画様式!AD252="",0,IFERROR(VLOOKUP(実施計画様式!AD252,―!$U$2:$V$3,2,FALSE),"error"))</f>
        <v>0</v>
      </c>
      <c r="AE252">
        <f>IF(実施計画様式!AE252="",0,IFERROR(VLOOKUP(実施計画様式!AE252,―!$W$2:$X$3,2,FALSE),"error"))</f>
        <v>0</v>
      </c>
      <c r="AF252">
        <f>IF(実施計画様式!AF252="",0,IFERROR(VLOOKUP(実施計画様式!AF252,―!$AP$29:$AQ$29,2,FALSE),"error"))</f>
        <v>0</v>
      </c>
      <c r="AG252">
        <f>IF(実施計画様式!AG252="",0,IFERROR(VLOOKUP(実施計画様式!AG252,―!$Y$2:$Z$25,2,FALSE),"error"))</f>
        <v>0</v>
      </c>
      <c r="AH252">
        <f>IF(実施計画様式!AH252="",0,IFERROR(VLOOKUP(実施計画様式!AH252,―!$AA$2:$AB$4,2,FALSE),"error"))</f>
        <v>0</v>
      </c>
      <c r="AI252">
        <f>IF(実施計画様式!AI252="",0,IFERROR(VLOOKUP(実施計画様式!AI252,―!$AN$2:$AO$27,2,FALSE),"error"))</f>
        <v>0</v>
      </c>
      <c r="AJ252">
        <f>IF(実施計画様式!AJ252="",0,IFERROR(VLOOKUP(実施計画様式!AJ252,―!$AN$2:$AO$27,2,FALSE),"error"))</f>
        <v>0</v>
      </c>
      <c r="AK252">
        <f>IF(実施計画様式!AK252="",0,IFERROR(VLOOKUP(実施計画様式!AK252,―!$AN$2:$AO$27,2,FALSE),"error"))</f>
        <v>0</v>
      </c>
      <c r="AL252">
        <f>IF(実施計画様式!AL252="",0,1)</f>
        <v>0</v>
      </c>
      <c r="AM252">
        <f>IF(実施計画様式!AM252="",0,IFERROR(VLOOKUP(実施計画様式!AM252,―!$AP$10:$AQ$23,2,FALSE),"error"))</f>
        <v>0</v>
      </c>
      <c r="AN252">
        <f>IF(実施計画様式!AN252="",0,IFERROR(VLOOKUP(実施計画様式!AN252,―!$AP$39:$AQ$44,2,FALSE),"error"))</f>
        <v>0</v>
      </c>
      <c r="AO252">
        <f>IF(実施計画様式!AO252="",0,IFERROR(VLOOKUP(実施計画様式!AO252,参考資料1_対象分野リスト!$B$2:$C$46,2,FALSE),"error"))</f>
        <v>0</v>
      </c>
      <c r="AP252">
        <f>IF(実施計画様式!AP252="",0,IFERROR(VLOOKUP(実施計画様式!AP252,参考資料1_対象分野リスト!$B$2:$C$46,2,FALSE),"error"))</f>
        <v>0</v>
      </c>
      <c r="AQ252">
        <f>IF(実施計画様式!AQ252="",0,IFERROR(VLOOKUP(実施計画様式!AQ252,参考資料1_対象分野リスト!$B$2:$C$46,2,FALSE),"error"))</f>
        <v>0</v>
      </c>
      <c r="AR252">
        <f>IF(実施計画様式!AR252="",0,IFERROR(VLOOKUP(実施計画様式!AR252,参考資料1_対象分野リスト!$B$2:$C$46,2,FALSE),"error"))</f>
        <v>0</v>
      </c>
      <c r="AS252">
        <f>IF(実施計画様式!AS252="",0,IFERROR(VLOOKUP(実施計画様式!AS252,参考資料1_対象分野リスト!$E$5:$F$35,2,FALSE),"error"))</f>
        <v>0</v>
      </c>
      <c r="BB252">
        <f>IF(実施計画様式!BB252="",0,IFERROR(VLOOKUP(実施計画様式!BB252,―!$AK$2:$AL$7,2,FALSE),"error"))</f>
        <v>0</v>
      </c>
      <c r="BC252" t="str">
        <f t="shared" si="21"/>
        <v/>
      </c>
      <c r="BF252">
        <v>99</v>
      </c>
      <c r="BG252" t="str">
        <f t="shared" si="23"/>
        <v/>
      </c>
      <c r="BH252" t="str">
        <f>IF(AG252&gt;0,IF(VLOOKUP($B$62,―!$Y$2:$Z$25,2,FALSE)&lt;分岐管理シート!AG252,"予算化方法","予算化方法_未定なし"),"")</f>
        <v/>
      </c>
      <c r="BI252" t="str">
        <f t="shared" si="24"/>
        <v/>
      </c>
      <c r="BJ252" t="str">
        <f t="shared" si="25"/>
        <v/>
      </c>
      <c r="BK252" t="str">
        <f t="shared" si="26"/>
        <v/>
      </c>
      <c r="BL252" t="str">
        <f>IF(AE252&lt;2,"",―!$AP$28)</f>
        <v/>
      </c>
      <c r="BM252" t="str">
        <f t="shared" si="27"/>
        <v/>
      </c>
      <c r="BN252" t="str">
        <f t="shared" si="28"/>
        <v/>
      </c>
      <c r="BP252">
        <f t="shared" si="22"/>
        <v>0</v>
      </c>
    </row>
    <row r="253" spans="3:68">
      <c r="C253">
        <v>181</v>
      </c>
      <c r="D253" s="22">
        <f>IF(実施計画様式!D253="",0,IFERROR(VLOOKUP(実施計画様式!D253,―!A:B,2,FALSE),"error"))</f>
        <v>0</v>
      </c>
      <c r="E253">
        <f>IF(実施計画様式!E253="",0,IFERROR(VLOOKUP(実施計画様式!E253,―!$C$40:$D$47,2,FALSE),"error"))</f>
        <v>0</v>
      </c>
      <c r="F253">
        <f>IF(実施計画様式!F253="",0,IFERROR(VLOOKUP(実施計画様式!F253,―!$E$2:$F$2,2,FALSE),"error"))</f>
        <v>0</v>
      </c>
      <c r="G253">
        <f>IFERROR(VLOOKUP(実施計画様式!G253,―!$G$2:$H$2,2,FALSE),0)</f>
        <v>0</v>
      </c>
      <c r="H253">
        <f>IF(実施計画様式!H253="",0,1)</f>
        <v>0</v>
      </c>
      <c r="I253">
        <f>IF(実施計画様式!I253="",0,IFERROR(VLOOKUP(実施計画様式!I253,―!$I$2:$J$2,2,FALSE),"error"))</f>
        <v>0</v>
      </c>
      <c r="J253">
        <f>IF(実施計画様式!J253="",0,1)</f>
        <v>0</v>
      </c>
      <c r="K253">
        <f>IF(実施計画様式!K253="",0,IFERROR(VLOOKUP(実施計画様式!K253,―!$K$1:$L$2,2,FALSE),"error"))</f>
        <v>0</v>
      </c>
      <c r="L253">
        <f>IF(実施計画様式!L253="",0,IFERROR(VLOOKUP(実施計画様式!L253,―!$M$2:$N$2,2,FALSE),"error"))</f>
        <v>0</v>
      </c>
      <c r="M253">
        <f>IFERROR(VLOOKUP(実施計画様式!M253,―!$O$1:$P$12,2,FALSE),0)</f>
        <v>0</v>
      </c>
      <c r="N253">
        <f>IF(実施計画様式!N253="",0,IFERROR(VLOOKUP(実施計画様式!N253,―!$O$1:$P$12,2,FALSE),"error"))</f>
        <v>0</v>
      </c>
      <c r="O253">
        <f>IF(実施計画様式!O253="",0,IFERROR(VLOOKUP(実施計画様式!O253,―!$O$1:$P$12,2,FALSE),"error"))</f>
        <v>0</v>
      </c>
      <c r="P253">
        <f>IF(実施計画様式!P253="",0,IFERROR(VLOOKUP(実施計画様式!P253,―!$O$1:$P$12,2,FALSE),"error"))</f>
        <v>0</v>
      </c>
      <c r="Q253">
        <f>IF(実施計画様式!Q253="",0,1)</f>
        <v>0</v>
      </c>
      <c r="R253" t="s">
        <v>7629</v>
      </c>
      <c r="S253" t="s">
        <v>7629</v>
      </c>
      <c r="T253">
        <f>IF(実施計画様式!T253="",0,1)</f>
        <v>0</v>
      </c>
      <c r="U253">
        <f>IF(実施計画様式!U253="",0,1)</f>
        <v>0</v>
      </c>
      <c r="V253">
        <f>IF(実施計画様式!V253="",0,1)</f>
        <v>0</v>
      </c>
      <c r="W253">
        <f>IF(実施計画様式!W253="",0,1)</f>
        <v>0</v>
      </c>
      <c r="X253">
        <f>IF(実施計画様式!X253="",0,1)</f>
        <v>0</v>
      </c>
      <c r="Y253">
        <f>IF(実施計画様式!Y253="",0,1)</f>
        <v>0</v>
      </c>
      <c r="Z253">
        <f>IF(実施計画様式!Z253="",0,1)</f>
        <v>0</v>
      </c>
      <c r="AA253">
        <f>IF(実施計画様式!AA253="",0,1)</f>
        <v>0</v>
      </c>
      <c r="AB253">
        <f>IF(実施計画様式!AB253="",0,IFERROR(VLOOKUP(実施計画様式!AB253,―!$Q$2:$R$3,2,FALSE),"error"))</f>
        <v>0</v>
      </c>
      <c r="AC253">
        <f>IF(実施計画様式!AC253="",0,IFERROR(VLOOKUP(実施計画様式!AC253,―!$S$2:$T$3,2,FALSE),"error"))</f>
        <v>0</v>
      </c>
      <c r="AD253">
        <f>IF(実施計画様式!AD253="",0,IFERROR(VLOOKUP(実施計画様式!AD253,―!$U$2:$V$3,2,FALSE),"error"))</f>
        <v>0</v>
      </c>
      <c r="AE253">
        <f>IF(実施計画様式!AE253="",0,IFERROR(VLOOKUP(実施計画様式!AE253,―!$W$2:$X$3,2,FALSE),"error"))</f>
        <v>0</v>
      </c>
      <c r="AF253">
        <f>IF(実施計画様式!AF253="",0,IFERROR(VLOOKUP(実施計画様式!AF253,―!$AP$29:$AQ$29,2,FALSE),"error"))</f>
        <v>0</v>
      </c>
      <c r="AG253">
        <f>IF(実施計画様式!AG253="",0,IFERROR(VLOOKUP(実施計画様式!AG253,―!$Y$2:$Z$25,2,FALSE),"error"))</f>
        <v>0</v>
      </c>
      <c r="AH253">
        <f>IF(実施計画様式!AH253="",0,IFERROR(VLOOKUP(実施計画様式!AH253,―!$AA$2:$AB$4,2,FALSE),"error"))</f>
        <v>0</v>
      </c>
      <c r="AI253">
        <f>IF(実施計画様式!AI253="",0,IFERROR(VLOOKUP(実施計画様式!AI253,―!$AN$2:$AO$27,2,FALSE),"error"))</f>
        <v>0</v>
      </c>
      <c r="AJ253">
        <f>IF(実施計画様式!AJ253="",0,IFERROR(VLOOKUP(実施計画様式!AJ253,―!$AN$2:$AO$27,2,FALSE),"error"))</f>
        <v>0</v>
      </c>
      <c r="AK253">
        <f>IF(実施計画様式!AK253="",0,IFERROR(VLOOKUP(実施計画様式!AK253,―!$AN$2:$AO$27,2,FALSE),"error"))</f>
        <v>0</v>
      </c>
      <c r="AL253">
        <f>IF(実施計画様式!AL253="",0,1)</f>
        <v>0</v>
      </c>
      <c r="AM253">
        <f>IF(実施計画様式!AM253="",0,IFERROR(VLOOKUP(実施計画様式!AM253,―!$AP$10:$AQ$23,2,FALSE),"error"))</f>
        <v>0</v>
      </c>
      <c r="AN253">
        <f>IF(実施計画様式!AN253="",0,IFERROR(VLOOKUP(実施計画様式!AN253,―!$AP$39:$AQ$44,2,FALSE),"error"))</f>
        <v>0</v>
      </c>
      <c r="AO253">
        <f>IF(実施計画様式!AO253="",0,IFERROR(VLOOKUP(実施計画様式!AO253,参考資料1_対象分野リスト!$B$2:$C$46,2,FALSE),"error"))</f>
        <v>0</v>
      </c>
      <c r="AP253">
        <f>IF(実施計画様式!AP253="",0,IFERROR(VLOOKUP(実施計画様式!AP253,参考資料1_対象分野リスト!$B$2:$C$46,2,FALSE),"error"))</f>
        <v>0</v>
      </c>
      <c r="AQ253">
        <f>IF(実施計画様式!AQ253="",0,IFERROR(VLOOKUP(実施計画様式!AQ253,参考資料1_対象分野リスト!$B$2:$C$46,2,FALSE),"error"))</f>
        <v>0</v>
      </c>
      <c r="AR253">
        <f>IF(実施計画様式!AR253="",0,IFERROR(VLOOKUP(実施計画様式!AR253,参考資料1_対象分野リスト!$B$2:$C$46,2,FALSE),"error"))</f>
        <v>0</v>
      </c>
      <c r="AS253">
        <f>IF(実施計画様式!AS253="",0,IFERROR(VLOOKUP(実施計画様式!AS253,参考資料1_対象分野リスト!$E$5:$F$35,2,FALSE),"error"))</f>
        <v>0</v>
      </c>
      <c r="BB253">
        <f>IF(実施計画様式!BB253="",0,IFERROR(VLOOKUP(実施計画様式!BB253,―!$AK$2:$AL$7,2,FALSE),"error"))</f>
        <v>0</v>
      </c>
      <c r="BC253" t="str">
        <f t="shared" si="21"/>
        <v/>
      </c>
      <c r="BF253">
        <v>99</v>
      </c>
      <c r="BG253" t="str">
        <f t="shared" si="23"/>
        <v/>
      </c>
      <c r="BH253" t="str">
        <f>IF(AG253&gt;0,IF(VLOOKUP($B$62,―!$Y$2:$Z$25,2,FALSE)&lt;分岐管理シート!AG253,"予算化方法","予算化方法_未定なし"),"")</f>
        <v/>
      </c>
      <c r="BI253" t="str">
        <f t="shared" si="24"/>
        <v/>
      </c>
      <c r="BJ253" t="str">
        <f t="shared" si="25"/>
        <v/>
      </c>
      <c r="BK253" t="str">
        <f t="shared" si="26"/>
        <v/>
      </c>
      <c r="BL253" t="str">
        <f>IF(AE253&lt;2,"",―!$AP$28)</f>
        <v/>
      </c>
      <c r="BM253" t="str">
        <f t="shared" si="27"/>
        <v/>
      </c>
      <c r="BN253" t="str">
        <f t="shared" si="28"/>
        <v/>
      </c>
      <c r="BP253">
        <f t="shared" si="22"/>
        <v>0</v>
      </c>
    </row>
    <row r="254" spans="3:68">
      <c r="C254">
        <v>182</v>
      </c>
      <c r="D254" s="22">
        <f>IF(実施計画様式!D254="",0,IFERROR(VLOOKUP(実施計画様式!D254,―!A:B,2,FALSE),"error"))</f>
        <v>0</v>
      </c>
      <c r="E254">
        <f>IF(実施計画様式!E254="",0,IFERROR(VLOOKUP(実施計画様式!E254,―!$C$40:$D$47,2,FALSE),"error"))</f>
        <v>0</v>
      </c>
      <c r="F254">
        <f>IF(実施計画様式!F254="",0,IFERROR(VLOOKUP(実施計画様式!F254,―!$E$2:$F$2,2,FALSE),"error"))</f>
        <v>0</v>
      </c>
      <c r="G254">
        <f>IFERROR(VLOOKUP(実施計画様式!G254,―!$G$2:$H$2,2,FALSE),0)</f>
        <v>0</v>
      </c>
      <c r="H254">
        <f>IF(実施計画様式!H254="",0,1)</f>
        <v>0</v>
      </c>
      <c r="I254">
        <f>IF(実施計画様式!I254="",0,IFERROR(VLOOKUP(実施計画様式!I254,―!$I$2:$J$2,2,FALSE),"error"))</f>
        <v>0</v>
      </c>
      <c r="J254">
        <f>IF(実施計画様式!J254="",0,1)</f>
        <v>0</v>
      </c>
      <c r="K254">
        <f>IF(実施計画様式!K254="",0,IFERROR(VLOOKUP(実施計画様式!K254,―!$K$1:$L$2,2,FALSE),"error"))</f>
        <v>0</v>
      </c>
      <c r="L254">
        <f>IF(実施計画様式!L254="",0,IFERROR(VLOOKUP(実施計画様式!L254,―!$M$2:$N$2,2,FALSE),"error"))</f>
        <v>0</v>
      </c>
      <c r="M254">
        <f>IFERROR(VLOOKUP(実施計画様式!M254,―!$O$1:$P$12,2,FALSE),0)</f>
        <v>0</v>
      </c>
      <c r="N254">
        <f>IF(実施計画様式!N254="",0,IFERROR(VLOOKUP(実施計画様式!N254,―!$O$1:$P$12,2,FALSE),"error"))</f>
        <v>0</v>
      </c>
      <c r="O254">
        <f>IF(実施計画様式!O254="",0,IFERROR(VLOOKUP(実施計画様式!O254,―!$O$1:$P$12,2,FALSE),"error"))</f>
        <v>0</v>
      </c>
      <c r="P254">
        <f>IF(実施計画様式!P254="",0,IFERROR(VLOOKUP(実施計画様式!P254,―!$O$1:$P$12,2,FALSE),"error"))</f>
        <v>0</v>
      </c>
      <c r="Q254">
        <f>IF(実施計画様式!Q254="",0,1)</f>
        <v>0</v>
      </c>
      <c r="R254" t="s">
        <v>7629</v>
      </c>
      <c r="S254" t="s">
        <v>7629</v>
      </c>
      <c r="T254">
        <f>IF(実施計画様式!T254="",0,1)</f>
        <v>0</v>
      </c>
      <c r="U254">
        <f>IF(実施計画様式!U254="",0,1)</f>
        <v>0</v>
      </c>
      <c r="V254">
        <f>IF(実施計画様式!V254="",0,1)</f>
        <v>0</v>
      </c>
      <c r="W254">
        <f>IF(実施計画様式!W254="",0,1)</f>
        <v>0</v>
      </c>
      <c r="X254">
        <f>IF(実施計画様式!X254="",0,1)</f>
        <v>0</v>
      </c>
      <c r="Y254">
        <f>IF(実施計画様式!Y254="",0,1)</f>
        <v>0</v>
      </c>
      <c r="Z254">
        <f>IF(実施計画様式!Z254="",0,1)</f>
        <v>0</v>
      </c>
      <c r="AA254">
        <f>IF(実施計画様式!AA254="",0,1)</f>
        <v>0</v>
      </c>
      <c r="AB254">
        <f>IF(実施計画様式!AB254="",0,IFERROR(VLOOKUP(実施計画様式!AB254,―!$Q$2:$R$3,2,FALSE),"error"))</f>
        <v>0</v>
      </c>
      <c r="AC254">
        <f>IF(実施計画様式!AC254="",0,IFERROR(VLOOKUP(実施計画様式!AC254,―!$S$2:$T$3,2,FALSE),"error"))</f>
        <v>0</v>
      </c>
      <c r="AD254">
        <f>IF(実施計画様式!AD254="",0,IFERROR(VLOOKUP(実施計画様式!AD254,―!$U$2:$V$3,2,FALSE),"error"))</f>
        <v>0</v>
      </c>
      <c r="AE254">
        <f>IF(実施計画様式!AE254="",0,IFERROR(VLOOKUP(実施計画様式!AE254,―!$W$2:$X$3,2,FALSE),"error"))</f>
        <v>0</v>
      </c>
      <c r="AF254">
        <f>IF(実施計画様式!AF254="",0,IFERROR(VLOOKUP(実施計画様式!AF254,―!$AP$29:$AQ$29,2,FALSE),"error"))</f>
        <v>0</v>
      </c>
      <c r="AG254">
        <f>IF(実施計画様式!AG254="",0,IFERROR(VLOOKUP(実施計画様式!AG254,―!$Y$2:$Z$25,2,FALSE),"error"))</f>
        <v>0</v>
      </c>
      <c r="AH254">
        <f>IF(実施計画様式!AH254="",0,IFERROR(VLOOKUP(実施計画様式!AH254,―!$AA$2:$AB$4,2,FALSE),"error"))</f>
        <v>0</v>
      </c>
      <c r="AI254">
        <f>IF(実施計画様式!AI254="",0,IFERROR(VLOOKUP(実施計画様式!AI254,―!$AN$2:$AO$27,2,FALSE),"error"))</f>
        <v>0</v>
      </c>
      <c r="AJ254">
        <f>IF(実施計画様式!AJ254="",0,IFERROR(VLOOKUP(実施計画様式!AJ254,―!$AN$2:$AO$27,2,FALSE),"error"))</f>
        <v>0</v>
      </c>
      <c r="AK254">
        <f>IF(実施計画様式!AK254="",0,IFERROR(VLOOKUP(実施計画様式!AK254,―!$AN$2:$AO$27,2,FALSE),"error"))</f>
        <v>0</v>
      </c>
      <c r="AL254">
        <f>IF(実施計画様式!AL254="",0,1)</f>
        <v>0</v>
      </c>
      <c r="AM254">
        <f>IF(実施計画様式!AM254="",0,IFERROR(VLOOKUP(実施計画様式!AM254,―!$AP$10:$AQ$23,2,FALSE),"error"))</f>
        <v>0</v>
      </c>
      <c r="AN254">
        <f>IF(実施計画様式!AN254="",0,IFERROR(VLOOKUP(実施計画様式!AN254,―!$AP$39:$AQ$44,2,FALSE),"error"))</f>
        <v>0</v>
      </c>
      <c r="AO254">
        <f>IF(実施計画様式!AO254="",0,IFERROR(VLOOKUP(実施計画様式!AO254,参考資料1_対象分野リスト!$B$2:$C$46,2,FALSE),"error"))</f>
        <v>0</v>
      </c>
      <c r="AP254">
        <f>IF(実施計画様式!AP254="",0,IFERROR(VLOOKUP(実施計画様式!AP254,参考資料1_対象分野リスト!$B$2:$C$46,2,FALSE),"error"))</f>
        <v>0</v>
      </c>
      <c r="AQ254">
        <f>IF(実施計画様式!AQ254="",0,IFERROR(VLOOKUP(実施計画様式!AQ254,参考資料1_対象分野リスト!$B$2:$C$46,2,FALSE),"error"))</f>
        <v>0</v>
      </c>
      <c r="AR254">
        <f>IF(実施計画様式!AR254="",0,IFERROR(VLOOKUP(実施計画様式!AR254,参考資料1_対象分野リスト!$B$2:$C$46,2,FALSE),"error"))</f>
        <v>0</v>
      </c>
      <c r="AS254">
        <f>IF(実施計画様式!AS254="",0,IFERROR(VLOOKUP(実施計画様式!AS254,参考資料1_対象分野リスト!$E$5:$F$35,2,FALSE),"error"))</f>
        <v>0</v>
      </c>
      <c r="BB254">
        <f>IF(実施計画様式!BB254="",0,IFERROR(VLOOKUP(実施計画様式!BB254,―!$AK$2:$AL$7,2,FALSE),"error"))</f>
        <v>0</v>
      </c>
      <c r="BC254" t="str">
        <f t="shared" si="21"/>
        <v/>
      </c>
      <c r="BF254">
        <v>99</v>
      </c>
      <c r="BG254" t="str">
        <f t="shared" si="23"/>
        <v/>
      </c>
      <c r="BH254" t="str">
        <f>IF(AG254&gt;0,IF(VLOOKUP($B$62,―!$Y$2:$Z$25,2,FALSE)&lt;分岐管理シート!AG254,"予算化方法","予算化方法_未定なし"),"")</f>
        <v/>
      </c>
      <c r="BI254" t="str">
        <f t="shared" si="24"/>
        <v/>
      </c>
      <c r="BJ254" t="str">
        <f t="shared" si="25"/>
        <v/>
      </c>
      <c r="BK254" t="str">
        <f t="shared" si="26"/>
        <v/>
      </c>
      <c r="BL254" t="str">
        <f>IF(AE254&lt;2,"",―!$AP$28)</f>
        <v/>
      </c>
      <c r="BM254" t="str">
        <f t="shared" si="27"/>
        <v/>
      </c>
      <c r="BN254" t="str">
        <f t="shared" si="28"/>
        <v/>
      </c>
      <c r="BP254">
        <f t="shared" si="22"/>
        <v>0</v>
      </c>
    </row>
    <row r="255" spans="3:68">
      <c r="C255">
        <v>183</v>
      </c>
      <c r="D255" s="22">
        <f>IF(実施計画様式!D255="",0,IFERROR(VLOOKUP(実施計画様式!D255,―!A:B,2,FALSE),"error"))</f>
        <v>0</v>
      </c>
      <c r="E255">
        <f>IF(実施計画様式!E255="",0,IFERROR(VLOOKUP(実施計画様式!E255,―!$C$40:$D$47,2,FALSE),"error"))</f>
        <v>0</v>
      </c>
      <c r="F255">
        <f>IF(実施計画様式!F255="",0,IFERROR(VLOOKUP(実施計画様式!F255,―!$E$2:$F$2,2,FALSE),"error"))</f>
        <v>0</v>
      </c>
      <c r="G255">
        <f>IFERROR(VLOOKUP(実施計画様式!G255,―!$G$2:$H$2,2,FALSE),0)</f>
        <v>0</v>
      </c>
      <c r="H255">
        <f>IF(実施計画様式!H255="",0,1)</f>
        <v>0</v>
      </c>
      <c r="I255">
        <f>IF(実施計画様式!I255="",0,IFERROR(VLOOKUP(実施計画様式!I255,―!$I$2:$J$2,2,FALSE),"error"))</f>
        <v>0</v>
      </c>
      <c r="J255">
        <f>IF(実施計画様式!J255="",0,1)</f>
        <v>0</v>
      </c>
      <c r="K255">
        <f>IF(実施計画様式!K255="",0,IFERROR(VLOOKUP(実施計画様式!K255,―!$K$1:$L$2,2,FALSE),"error"))</f>
        <v>0</v>
      </c>
      <c r="L255">
        <f>IF(実施計画様式!L255="",0,IFERROR(VLOOKUP(実施計画様式!L255,―!$M$2:$N$2,2,FALSE),"error"))</f>
        <v>0</v>
      </c>
      <c r="M255">
        <f>IFERROR(VLOOKUP(実施計画様式!M255,―!$O$1:$P$12,2,FALSE),0)</f>
        <v>0</v>
      </c>
      <c r="N255">
        <f>IF(実施計画様式!N255="",0,IFERROR(VLOOKUP(実施計画様式!N255,―!$O$1:$P$12,2,FALSE),"error"))</f>
        <v>0</v>
      </c>
      <c r="O255">
        <f>IF(実施計画様式!O255="",0,IFERROR(VLOOKUP(実施計画様式!O255,―!$O$1:$P$12,2,FALSE),"error"))</f>
        <v>0</v>
      </c>
      <c r="P255">
        <f>IF(実施計画様式!P255="",0,IFERROR(VLOOKUP(実施計画様式!P255,―!$O$1:$P$12,2,FALSE),"error"))</f>
        <v>0</v>
      </c>
      <c r="Q255">
        <f>IF(実施計画様式!Q255="",0,1)</f>
        <v>0</v>
      </c>
      <c r="R255" t="s">
        <v>7629</v>
      </c>
      <c r="S255" t="s">
        <v>7629</v>
      </c>
      <c r="T255">
        <f>IF(実施計画様式!T255="",0,1)</f>
        <v>0</v>
      </c>
      <c r="U255">
        <f>IF(実施計画様式!U255="",0,1)</f>
        <v>0</v>
      </c>
      <c r="V255">
        <f>IF(実施計画様式!V255="",0,1)</f>
        <v>0</v>
      </c>
      <c r="W255">
        <f>IF(実施計画様式!W255="",0,1)</f>
        <v>0</v>
      </c>
      <c r="X255">
        <f>IF(実施計画様式!X255="",0,1)</f>
        <v>0</v>
      </c>
      <c r="Y255">
        <f>IF(実施計画様式!Y255="",0,1)</f>
        <v>0</v>
      </c>
      <c r="Z255">
        <f>IF(実施計画様式!Z255="",0,1)</f>
        <v>0</v>
      </c>
      <c r="AA255">
        <f>IF(実施計画様式!AA255="",0,1)</f>
        <v>0</v>
      </c>
      <c r="AB255">
        <f>IF(実施計画様式!AB255="",0,IFERROR(VLOOKUP(実施計画様式!AB255,―!$Q$2:$R$3,2,FALSE),"error"))</f>
        <v>0</v>
      </c>
      <c r="AC255">
        <f>IF(実施計画様式!AC255="",0,IFERROR(VLOOKUP(実施計画様式!AC255,―!$S$2:$T$3,2,FALSE),"error"))</f>
        <v>0</v>
      </c>
      <c r="AD255">
        <f>IF(実施計画様式!AD255="",0,IFERROR(VLOOKUP(実施計画様式!AD255,―!$U$2:$V$3,2,FALSE),"error"))</f>
        <v>0</v>
      </c>
      <c r="AE255">
        <f>IF(実施計画様式!AE255="",0,IFERROR(VLOOKUP(実施計画様式!AE255,―!$W$2:$X$3,2,FALSE),"error"))</f>
        <v>0</v>
      </c>
      <c r="AF255">
        <f>IF(実施計画様式!AF255="",0,IFERROR(VLOOKUP(実施計画様式!AF255,―!$AP$29:$AQ$29,2,FALSE),"error"))</f>
        <v>0</v>
      </c>
      <c r="AG255">
        <f>IF(実施計画様式!AG255="",0,IFERROR(VLOOKUP(実施計画様式!AG255,―!$Y$2:$Z$25,2,FALSE),"error"))</f>
        <v>0</v>
      </c>
      <c r="AH255">
        <f>IF(実施計画様式!AH255="",0,IFERROR(VLOOKUP(実施計画様式!AH255,―!$AA$2:$AB$4,2,FALSE),"error"))</f>
        <v>0</v>
      </c>
      <c r="AI255">
        <f>IF(実施計画様式!AI255="",0,IFERROR(VLOOKUP(実施計画様式!AI255,―!$AN$2:$AO$27,2,FALSE),"error"))</f>
        <v>0</v>
      </c>
      <c r="AJ255">
        <f>IF(実施計画様式!AJ255="",0,IFERROR(VLOOKUP(実施計画様式!AJ255,―!$AN$2:$AO$27,2,FALSE),"error"))</f>
        <v>0</v>
      </c>
      <c r="AK255">
        <f>IF(実施計画様式!AK255="",0,IFERROR(VLOOKUP(実施計画様式!AK255,―!$AN$2:$AO$27,2,FALSE),"error"))</f>
        <v>0</v>
      </c>
      <c r="AL255">
        <f>IF(実施計画様式!AL255="",0,1)</f>
        <v>0</v>
      </c>
      <c r="AM255">
        <f>IF(実施計画様式!AM255="",0,IFERROR(VLOOKUP(実施計画様式!AM255,―!$AP$10:$AQ$23,2,FALSE),"error"))</f>
        <v>0</v>
      </c>
      <c r="AN255">
        <f>IF(実施計画様式!AN255="",0,IFERROR(VLOOKUP(実施計画様式!AN255,―!$AP$39:$AQ$44,2,FALSE),"error"))</f>
        <v>0</v>
      </c>
      <c r="AO255">
        <f>IF(実施計画様式!AO255="",0,IFERROR(VLOOKUP(実施計画様式!AO255,参考資料1_対象分野リスト!$B$2:$C$46,2,FALSE),"error"))</f>
        <v>0</v>
      </c>
      <c r="AP255">
        <f>IF(実施計画様式!AP255="",0,IFERROR(VLOOKUP(実施計画様式!AP255,参考資料1_対象分野リスト!$B$2:$C$46,2,FALSE),"error"))</f>
        <v>0</v>
      </c>
      <c r="AQ255">
        <f>IF(実施計画様式!AQ255="",0,IFERROR(VLOOKUP(実施計画様式!AQ255,参考資料1_対象分野リスト!$B$2:$C$46,2,FALSE),"error"))</f>
        <v>0</v>
      </c>
      <c r="AR255">
        <f>IF(実施計画様式!AR255="",0,IFERROR(VLOOKUP(実施計画様式!AR255,参考資料1_対象分野リスト!$B$2:$C$46,2,FALSE),"error"))</f>
        <v>0</v>
      </c>
      <c r="AS255">
        <f>IF(実施計画様式!AS255="",0,IFERROR(VLOOKUP(実施計画様式!AS255,参考資料1_対象分野リスト!$E$5:$F$35,2,FALSE),"error"))</f>
        <v>0</v>
      </c>
      <c r="BB255">
        <f>IF(実施計画様式!BB255="",0,IFERROR(VLOOKUP(実施計画様式!BB255,―!$AK$2:$AL$7,2,FALSE),"error"))</f>
        <v>0</v>
      </c>
      <c r="BC255" t="str">
        <f t="shared" si="21"/>
        <v/>
      </c>
      <c r="BF255">
        <v>99</v>
      </c>
      <c r="BG255" t="str">
        <f t="shared" si="23"/>
        <v/>
      </c>
      <c r="BH255" t="str">
        <f>IF(AG255&gt;0,IF(VLOOKUP($B$62,―!$Y$2:$Z$25,2,FALSE)&lt;分岐管理シート!AG255,"予算化方法","予算化方法_未定なし"),"")</f>
        <v/>
      </c>
      <c r="BI255" t="str">
        <f t="shared" si="24"/>
        <v/>
      </c>
      <c r="BJ255" t="str">
        <f t="shared" si="25"/>
        <v/>
      </c>
      <c r="BK255" t="str">
        <f t="shared" si="26"/>
        <v/>
      </c>
      <c r="BL255" t="str">
        <f>IF(AE255&lt;2,"",―!$AP$28)</f>
        <v/>
      </c>
      <c r="BM255" t="str">
        <f t="shared" si="27"/>
        <v/>
      </c>
      <c r="BN255" t="str">
        <f t="shared" si="28"/>
        <v/>
      </c>
      <c r="BP255">
        <f t="shared" si="22"/>
        <v>0</v>
      </c>
    </row>
    <row r="256" spans="3:68">
      <c r="C256">
        <v>184</v>
      </c>
      <c r="D256" s="22">
        <f>IF(実施計画様式!D256="",0,IFERROR(VLOOKUP(実施計画様式!D256,―!A:B,2,FALSE),"error"))</f>
        <v>0</v>
      </c>
      <c r="E256">
        <f>IF(実施計画様式!E256="",0,IFERROR(VLOOKUP(実施計画様式!E256,―!$C$40:$D$47,2,FALSE),"error"))</f>
        <v>0</v>
      </c>
      <c r="F256">
        <f>IF(実施計画様式!F256="",0,IFERROR(VLOOKUP(実施計画様式!F256,―!$E$2:$F$2,2,FALSE),"error"))</f>
        <v>0</v>
      </c>
      <c r="G256">
        <f>IFERROR(VLOOKUP(実施計画様式!G256,―!$G$2:$H$2,2,FALSE),0)</f>
        <v>0</v>
      </c>
      <c r="H256">
        <f>IF(実施計画様式!H256="",0,1)</f>
        <v>0</v>
      </c>
      <c r="I256">
        <f>IF(実施計画様式!I256="",0,IFERROR(VLOOKUP(実施計画様式!I256,―!$I$2:$J$2,2,FALSE),"error"))</f>
        <v>0</v>
      </c>
      <c r="J256">
        <f>IF(実施計画様式!J256="",0,1)</f>
        <v>0</v>
      </c>
      <c r="K256">
        <f>IF(実施計画様式!K256="",0,IFERROR(VLOOKUP(実施計画様式!K256,―!$K$1:$L$2,2,FALSE),"error"))</f>
        <v>0</v>
      </c>
      <c r="L256">
        <f>IF(実施計画様式!L256="",0,IFERROR(VLOOKUP(実施計画様式!L256,―!$M$2:$N$2,2,FALSE),"error"))</f>
        <v>0</v>
      </c>
      <c r="M256">
        <f>IFERROR(VLOOKUP(実施計画様式!M256,―!$O$1:$P$12,2,FALSE),0)</f>
        <v>0</v>
      </c>
      <c r="N256">
        <f>IF(実施計画様式!N256="",0,IFERROR(VLOOKUP(実施計画様式!N256,―!$O$1:$P$12,2,FALSE),"error"))</f>
        <v>0</v>
      </c>
      <c r="O256">
        <f>IF(実施計画様式!O256="",0,IFERROR(VLOOKUP(実施計画様式!O256,―!$O$1:$P$12,2,FALSE),"error"))</f>
        <v>0</v>
      </c>
      <c r="P256">
        <f>IF(実施計画様式!P256="",0,IFERROR(VLOOKUP(実施計画様式!P256,―!$O$1:$P$12,2,FALSE),"error"))</f>
        <v>0</v>
      </c>
      <c r="Q256">
        <f>IF(実施計画様式!Q256="",0,1)</f>
        <v>0</v>
      </c>
      <c r="R256" t="s">
        <v>7629</v>
      </c>
      <c r="S256" t="s">
        <v>7629</v>
      </c>
      <c r="T256">
        <f>IF(実施計画様式!T256="",0,1)</f>
        <v>0</v>
      </c>
      <c r="U256">
        <f>IF(実施計画様式!U256="",0,1)</f>
        <v>0</v>
      </c>
      <c r="V256">
        <f>IF(実施計画様式!V256="",0,1)</f>
        <v>0</v>
      </c>
      <c r="W256">
        <f>IF(実施計画様式!W256="",0,1)</f>
        <v>0</v>
      </c>
      <c r="X256">
        <f>IF(実施計画様式!X256="",0,1)</f>
        <v>0</v>
      </c>
      <c r="Y256">
        <f>IF(実施計画様式!Y256="",0,1)</f>
        <v>0</v>
      </c>
      <c r="Z256">
        <f>IF(実施計画様式!Z256="",0,1)</f>
        <v>0</v>
      </c>
      <c r="AA256">
        <f>IF(実施計画様式!AA256="",0,1)</f>
        <v>0</v>
      </c>
      <c r="AB256">
        <f>IF(実施計画様式!AB256="",0,IFERROR(VLOOKUP(実施計画様式!AB256,―!$Q$2:$R$3,2,FALSE),"error"))</f>
        <v>0</v>
      </c>
      <c r="AC256">
        <f>IF(実施計画様式!AC256="",0,IFERROR(VLOOKUP(実施計画様式!AC256,―!$S$2:$T$3,2,FALSE),"error"))</f>
        <v>0</v>
      </c>
      <c r="AD256">
        <f>IF(実施計画様式!AD256="",0,IFERROR(VLOOKUP(実施計画様式!AD256,―!$U$2:$V$3,2,FALSE),"error"))</f>
        <v>0</v>
      </c>
      <c r="AE256">
        <f>IF(実施計画様式!AE256="",0,IFERROR(VLOOKUP(実施計画様式!AE256,―!$W$2:$X$3,2,FALSE),"error"))</f>
        <v>0</v>
      </c>
      <c r="AF256">
        <f>IF(実施計画様式!AF256="",0,IFERROR(VLOOKUP(実施計画様式!AF256,―!$AP$29:$AQ$29,2,FALSE),"error"))</f>
        <v>0</v>
      </c>
      <c r="AG256">
        <f>IF(実施計画様式!AG256="",0,IFERROR(VLOOKUP(実施計画様式!AG256,―!$Y$2:$Z$25,2,FALSE),"error"))</f>
        <v>0</v>
      </c>
      <c r="AH256">
        <f>IF(実施計画様式!AH256="",0,IFERROR(VLOOKUP(実施計画様式!AH256,―!$AA$2:$AB$4,2,FALSE),"error"))</f>
        <v>0</v>
      </c>
      <c r="AI256">
        <f>IF(実施計画様式!AI256="",0,IFERROR(VLOOKUP(実施計画様式!AI256,―!$AN$2:$AO$27,2,FALSE),"error"))</f>
        <v>0</v>
      </c>
      <c r="AJ256">
        <f>IF(実施計画様式!AJ256="",0,IFERROR(VLOOKUP(実施計画様式!AJ256,―!$AN$2:$AO$27,2,FALSE),"error"))</f>
        <v>0</v>
      </c>
      <c r="AK256">
        <f>IF(実施計画様式!AK256="",0,IFERROR(VLOOKUP(実施計画様式!AK256,―!$AN$2:$AO$27,2,FALSE),"error"))</f>
        <v>0</v>
      </c>
      <c r="AL256">
        <f>IF(実施計画様式!AL256="",0,1)</f>
        <v>0</v>
      </c>
      <c r="AM256">
        <f>IF(実施計画様式!AM256="",0,IFERROR(VLOOKUP(実施計画様式!AM256,―!$AP$10:$AQ$23,2,FALSE),"error"))</f>
        <v>0</v>
      </c>
      <c r="AN256">
        <f>IF(実施計画様式!AN256="",0,IFERROR(VLOOKUP(実施計画様式!AN256,―!$AP$39:$AQ$44,2,FALSE),"error"))</f>
        <v>0</v>
      </c>
      <c r="AO256">
        <f>IF(実施計画様式!AO256="",0,IFERROR(VLOOKUP(実施計画様式!AO256,参考資料1_対象分野リスト!$B$2:$C$46,2,FALSE),"error"))</f>
        <v>0</v>
      </c>
      <c r="AP256">
        <f>IF(実施計画様式!AP256="",0,IFERROR(VLOOKUP(実施計画様式!AP256,参考資料1_対象分野リスト!$B$2:$C$46,2,FALSE),"error"))</f>
        <v>0</v>
      </c>
      <c r="AQ256">
        <f>IF(実施計画様式!AQ256="",0,IFERROR(VLOOKUP(実施計画様式!AQ256,参考資料1_対象分野リスト!$B$2:$C$46,2,FALSE),"error"))</f>
        <v>0</v>
      </c>
      <c r="AR256">
        <f>IF(実施計画様式!AR256="",0,IFERROR(VLOOKUP(実施計画様式!AR256,参考資料1_対象分野リスト!$B$2:$C$46,2,FALSE),"error"))</f>
        <v>0</v>
      </c>
      <c r="AS256">
        <f>IF(実施計画様式!AS256="",0,IFERROR(VLOOKUP(実施計画様式!AS256,参考資料1_対象分野リスト!$E$5:$F$35,2,FALSE),"error"))</f>
        <v>0</v>
      </c>
      <c r="BB256">
        <f>IF(実施計画様式!BB256="",0,IFERROR(VLOOKUP(実施計画様式!BB256,―!$AK$2:$AL$7,2,FALSE),"error"))</f>
        <v>0</v>
      </c>
      <c r="BC256" t="str">
        <f t="shared" si="21"/>
        <v/>
      </c>
      <c r="BF256">
        <v>99</v>
      </c>
      <c r="BG256" t="str">
        <f t="shared" si="23"/>
        <v/>
      </c>
      <c r="BH256" t="str">
        <f>IF(AG256&gt;0,IF(VLOOKUP($B$62,―!$Y$2:$Z$25,2,FALSE)&lt;分岐管理シート!AG256,"予算化方法","予算化方法_未定なし"),"")</f>
        <v/>
      </c>
      <c r="BI256" t="str">
        <f t="shared" si="24"/>
        <v/>
      </c>
      <c r="BJ256" t="str">
        <f t="shared" si="25"/>
        <v/>
      </c>
      <c r="BK256" t="str">
        <f t="shared" si="26"/>
        <v/>
      </c>
      <c r="BL256" t="str">
        <f>IF(AE256&lt;2,"",―!$AP$28)</f>
        <v/>
      </c>
      <c r="BM256" t="str">
        <f t="shared" si="27"/>
        <v/>
      </c>
      <c r="BN256" t="str">
        <f t="shared" si="28"/>
        <v/>
      </c>
      <c r="BP256">
        <f t="shared" si="22"/>
        <v>0</v>
      </c>
    </row>
    <row r="257" spans="3:68">
      <c r="C257">
        <v>185</v>
      </c>
      <c r="D257" s="22">
        <f>IF(実施計画様式!D257="",0,IFERROR(VLOOKUP(実施計画様式!D257,―!A:B,2,FALSE),"error"))</f>
        <v>0</v>
      </c>
      <c r="E257">
        <f>IF(実施計画様式!E257="",0,IFERROR(VLOOKUP(実施計画様式!E257,―!$C$40:$D$47,2,FALSE),"error"))</f>
        <v>0</v>
      </c>
      <c r="F257">
        <f>IF(実施計画様式!F257="",0,IFERROR(VLOOKUP(実施計画様式!F257,―!$E$2:$F$2,2,FALSE),"error"))</f>
        <v>0</v>
      </c>
      <c r="G257">
        <f>IFERROR(VLOOKUP(実施計画様式!G257,―!$G$2:$H$2,2,FALSE),0)</f>
        <v>0</v>
      </c>
      <c r="H257">
        <f>IF(実施計画様式!H257="",0,1)</f>
        <v>0</v>
      </c>
      <c r="I257">
        <f>IF(実施計画様式!I257="",0,IFERROR(VLOOKUP(実施計画様式!I257,―!$I$2:$J$2,2,FALSE),"error"))</f>
        <v>0</v>
      </c>
      <c r="J257">
        <f>IF(実施計画様式!J257="",0,1)</f>
        <v>0</v>
      </c>
      <c r="K257">
        <f>IF(実施計画様式!K257="",0,IFERROR(VLOOKUP(実施計画様式!K257,―!$K$1:$L$2,2,FALSE),"error"))</f>
        <v>0</v>
      </c>
      <c r="L257">
        <f>IF(実施計画様式!L257="",0,IFERROR(VLOOKUP(実施計画様式!L257,―!$M$2:$N$2,2,FALSE),"error"))</f>
        <v>0</v>
      </c>
      <c r="M257">
        <f>IFERROR(VLOOKUP(実施計画様式!M257,―!$O$1:$P$12,2,FALSE),0)</f>
        <v>0</v>
      </c>
      <c r="N257">
        <f>IF(実施計画様式!N257="",0,IFERROR(VLOOKUP(実施計画様式!N257,―!$O$1:$P$12,2,FALSE),"error"))</f>
        <v>0</v>
      </c>
      <c r="O257">
        <f>IF(実施計画様式!O257="",0,IFERROR(VLOOKUP(実施計画様式!O257,―!$O$1:$P$12,2,FALSE),"error"))</f>
        <v>0</v>
      </c>
      <c r="P257">
        <f>IF(実施計画様式!P257="",0,IFERROR(VLOOKUP(実施計画様式!P257,―!$O$1:$P$12,2,FALSE),"error"))</f>
        <v>0</v>
      </c>
      <c r="Q257">
        <f>IF(実施計画様式!Q257="",0,1)</f>
        <v>0</v>
      </c>
      <c r="R257" t="s">
        <v>7629</v>
      </c>
      <c r="S257" t="s">
        <v>7629</v>
      </c>
      <c r="T257">
        <f>IF(実施計画様式!T257="",0,1)</f>
        <v>0</v>
      </c>
      <c r="U257">
        <f>IF(実施計画様式!U257="",0,1)</f>
        <v>0</v>
      </c>
      <c r="V257">
        <f>IF(実施計画様式!V257="",0,1)</f>
        <v>0</v>
      </c>
      <c r="W257">
        <f>IF(実施計画様式!W257="",0,1)</f>
        <v>0</v>
      </c>
      <c r="X257">
        <f>IF(実施計画様式!X257="",0,1)</f>
        <v>0</v>
      </c>
      <c r="Y257">
        <f>IF(実施計画様式!Y257="",0,1)</f>
        <v>0</v>
      </c>
      <c r="Z257">
        <f>IF(実施計画様式!Z257="",0,1)</f>
        <v>0</v>
      </c>
      <c r="AA257">
        <f>IF(実施計画様式!AA257="",0,1)</f>
        <v>0</v>
      </c>
      <c r="AB257">
        <f>IF(実施計画様式!AB257="",0,IFERROR(VLOOKUP(実施計画様式!AB257,―!$Q$2:$R$3,2,FALSE),"error"))</f>
        <v>0</v>
      </c>
      <c r="AC257">
        <f>IF(実施計画様式!AC257="",0,IFERROR(VLOOKUP(実施計画様式!AC257,―!$S$2:$T$3,2,FALSE),"error"))</f>
        <v>0</v>
      </c>
      <c r="AD257">
        <f>IF(実施計画様式!AD257="",0,IFERROR(VLOOKUP(実施計画様式!AD257,―!$U$2:$V$3,2,FALSE),"error"))</f>
        <v>0</v>
      </c>
      <c r="AE257">
        <f>IF(実施計画様式!AE257="",0,IFERROR(VLOOKUP(実施計画様式!AE257,―!$W$2:$X$3,2,FALSE),"error"))</f>
        <v>0</v>
      </c>
      <c r="AF257">
        <f>IF(実施計画様式!AF257="",0,IFERROR(VLOOKUP(実施計画様式!AF257,―!$AP$29:$AQ$29,2,FALSE),"error"))</f>
        <v>0</v>
      </c>
      <c r="AG257">
        <f>IF(実施計画様式!AG257="",0,IFERROR(VLOOKUP(実施計画様式!AG257,―!$Y$2:$Z$25,2,FALSE),"error"))</f>
        <v>0</v>
      </c>
      <c r="AH257">
        <f>IF(実施計画様式!AH257="",0,IFERROR(VLOOKUP(実施計画様式!AH257,―!$AA$2:$AB$4,2,FALSE),"error"))</f>
        <v>0</v>
      </c>
      <c r="AI257">
        <f>IF(実施計画様式!AI257="",0,IFERROR(VLOOKUP(実施計画様式!AI257,―!$AN$2:$AO$27,2,FALSE),"error"))</f>
        <v>0</v>
      </c>
      <c r="AJ257">
        <f>IF(実施計画様式!AJ257="",0,IFERROR(VLOOKUP(実施計画様式!AJ257,―!$AN$2:$AO$27,2,FALSE),"error"))</f>
        <v>0</v>
      </c>
      <c r="AK257">
        <f>IF(実施計画様式!AK257="",0,IFERROR(VLOOKUP(実施計画様式!AK257,―!$AN$2:$AO$27,2,FALSE),"error"))</f>
        <v>0</v>
      </c>
      <c r="AL257">
        <f>IF(実施計画様式!AL257="",0,1)</f>
        <v>0</v>
      </c>
      <c r="AM257">
        <f>IF(実施計画様式!AM257="",0,IFERROR(VLOOKUP(実施計画様式!AM257,―!$AP$10:$AQ$23,2,FALSE),"error"))</f>
        <v>0</v>
      </c>
      <c r="AN257">
        <f>IF(実施計画様式!AN257="",0,IFERROR(VLOOKUP(実施計画様式!AN257,―!$AP$39:$AQ$44,2,FALSE),"error"))</f>
        <v>0</v>
      </c>
      <c r="AO257">
        <f>IF(実施計画様式!AO257="",0,IFERROR(VLOOKUP(実施計画様式!AO257,参考資料1_対象分野リスト!$B$2:$C$46,2,FALSE),"error"))</f>
        <v>0</v>
      </c>
      <c r="AP257">
        <f>IF(実施計画様式!AP257="",0,IFERROR(VLOOKUP(実施計画様式!AP257,参考資料1_対象分野リスト!$B$2:$C$46,2,FALSE),"error"))</f>
        <v>0</v>
      </c>
      <c r="AQ257">
        <f>IF(実施計画様式!AQ257="",0,IFERROR(VLOOKUP(実施計画様式!AQ257,参考資料1_対象分野リスト!$B$2:$C$46,2,FALSE),"error"))</f>
        <v>0</v>
      </c>
      <c r="AR257">
        <f>IF(実施計画様式!AR257="",0,IFERROR(VLOOKUP(実施計画様式!AR257,参考資料1_対象分野リスト!$B$2:$C$46,2,FALSE),"error"))</f>
        <v>0</v>
      </c>
      <c r="AS257">
        <f>IF(実施計画様式!AS257="",0,IFERROR(VLOOKUP(実施計画様式!AS257,参考資料1_対象分野リスト!$E$5:$F$35,2,FALSE),"error"))</f>
        <v>0</v>
      </c>
      <c r="BB257">
        <f>IF(実施計画様式!BB257="",0,IFERROR(VLOOKUP(実施計画様式!BB257,―!$AK$2:$AL$7,2,FALSE),"error"))</f>
        <v>0</v>
      </c>
      <c r="BC257" t="str">
        <f t="shared" si="21"/>
        <v/>
      </c>
      <c r="BF257">
        <v>99</v>
      </c>
      <c r="BG257" t="str">
        <f t="shared" si="23"/>
        <v/>
      </c>
      <c r="BH257" t="str">
        <f>IF(AG257&gt;0,IF(VLOOKUP($B$62,―!$Y$2:$Z$25,2,FALSE)&lt;分岐管理シート!AG257,"予算化方法","予算化方法_未定なし"),"")</f>
        <v/>
      </c>
      <c r="BI257" t="str">
        <f t="shared" si="24"/>
        <v/>
      </c>
      <c r="BJ257" t="str">
        <f t="shared" si="25"/>
        <v/>
      </c>
      <c r="BK257" t="str">
        <f t="shared" si="26"/>
        <v/>
      </c>
      <c r="BL257" t="str">
        <f>IF(AE257&lt;2,"",―!$AP$28)</f>
        <v/>
      </c>
      <c r="BM257" t="str">
        <f t="shared" si="27"/>
        <v/>
      </c>
      <c r="BN257" t="str">
        <f t="shared" si="28"/>
        <v/>
      </c>
      <c r="BP257">
        <f t="shared" si="22"/>
        <v>0</v>
      </c>
    </row>
    <row r="258" spans="3:68">
      <c r="C258">
        <v>186</v>
      </c>
      <c r="D258" s="22">
        <f>IF(実施計画様式!D258="",0,IFERROR(VLOOKUP(実施計画様式!D258,―!A:B,2,FALSE),"error"))</f>
        <v>0</v>
      </c>
      <c r="E258">
        <f>IF(実施計画様式!E258="",0,IFERROR(VLOOKUP(実施計画様式!E258,―!$C$40:$D$47,2,FALSE),"error"))</f>
        <v>0</v>
      </c>
      <c r="F258">
        <f>IF(実施計画様式!F258="",0,IFERROR(VLOOKUP(実施計画様式!F258,―!$E$2:$F$2,2,FALSE),"error"))</f>
        <v>0</v>
      </c>
      <c r="G258">
        <f>IFERROR(VLOOKUP(実施計画様式!G258,―!$G$2:$H$2,2,FALSE),0)</f>
        <v>0</v>
      </c>
      <c r="H258">
        <f>IF(実施計画様式!H258="",0,1)</f>
        <v>0</v>
      </c>
      <c r="I258">
        <f>IF(実施計画様式!I258="",0,IFERROR(VLOOKUP(実施計画様式!I258,―!$I$2:$J$2,2,FALSE),"error"))</f>
        <v>0</v>
      </c>
      <c r="J258">
        <f>IF(実施計画様式!J258="",0,1)</f>
        <v>0</v>
      </c>
      <c r="K258">
        <f>IF(実施計画様式!K258="",0,IFERROR(VLOOKUP(実施計画様式!K258,―!$K$1:$L$2,2,FALSE),"error"))</f>
        <v>0</v>
      </c>
      <c r="L258">
        <f>IF(実施計画様式!L258="",0,IFERROR(VLOOKUP(実施計画様式!L258,―!$M$2:$N$2,2,FALSE),"error"))</f>
        <v>0</v>
      </c>
      <c r="M258">
        <f>IFERROR(VLOOKUP(実施計画様式!M258,―!$O$1:$P$12,2,FALSE),0)</f>
        <v>0</v>
      </c>
      <c r="N258">
        <f>IF(実施計画様式!N258="",0,IFERROR(VLOOKUP(実施計画様式!N258,―!$O$1:$P$12,2,FALSE),"error"))</f>
        <v>0</v>
      </c>
      <c r="O258">
        <f>IF(実施計画様式!O258="",0,IFERROR(VLOOKUP(実施計画様式!O258,―!$O$1:$P$12,2,FALSE),"error"))</f>
        <v>0</v>
      </c>
      <c r="P258">
        <f>IF(実施計画様式!P258="",0,IFERROR(VLOOKUP(実施計画様式!P258,―!$O$1:$P$12,2,FALSE),"error"))</f>
        <v>0</v>
      </c>
      <c r="Q258">
        <f>IF(実施計画様式!Q258="",0,1)</f>
        <v>0</v>
      </c>
      <c r="R258" t="s">
        <v>7629</v>
      </c>
      <c r="S258" t="s">
        <v>7629</v>
      </c>
      <c r="T258">
        <f>IF(実施計画様式!T258="",0,1)</f>
        <v>0</v>
      </c>
      <c r="U258">
        <f>IF(実施計画様式!U258="",0,1)</f>
        <v>0</v>
      </c>
      <c r="V258">
        <f>IF(実施計画様式!V258="",0,1)</f>
        <v>0</v>
      </c>
      <c r="W258">
        <f>IF(実施計画様式!W258="",0,1)</f>
        <v>0</v>
      </c>
      <c r="X258">
        <f>IF(実施計画様式!X258="",0,1)</f>
        <v>0</v>
      </c>
      <c r="Y258">
        <f>IF(実施計画様式!Y258="",0,1)</f>
        <v>0</v>
      </c>
      <c r="Z258">
        <f>IF(実施計画様式!Z258="",0,1)</f>
        <v>0</v>
      </c>
      <c r="AA258">
        <f>IF(実施計画様式!AA258="",0,1)</f>
        <v>0</v>
      </c>
      <c r="AB258">
        <f>IF(実施計画様式!AB258="",0,IFERROR(VLOOKUP(実施計画様式!AB258,―!$Q$2:$R$3,2,FALSE),"error"))</f>
        <v>0</v>
      </c>
      <c r="AC258">
        <f>IF(実施計画様式!AC258="",0,IFERROR(VLOOKUP(実施計画様式!AC258,―!$S$2:$T$3,2,FALSE),"error"))</f>
        <v>0</v>
      </c>
      <c r="AD258">
        <f>IF(実施計画様式!AD258="",0,IFERROR(VLOOKUP(実施計画様式!AD258,―!$U$2:$V$3,2,FALSE),"error"))</f>
        <v>0</v>
      </c>
      <c r="AE258">
        <f>IF(実施計画様式!AE258="",0,IFERROR(VLOOKUP(実施計画様式!AE258,―!$W$2:$X$3,2,FALSE),"error"))</f>
        <v>0</v>
      </c>
      <c r="AF258">
        <f>IF(実施計画様式!AF258="",0,IFERROR(VLOOKUP(実施計画様式!AF258,―!$AP$29:$AQ$29,2,FALSE),"error"))</f>
        <v>0</v>
      </c>
      <c r="AG258">
        <f>IF(実施計画様式!AG258="",0,IFERROR(VLOOKUP(実施計画様式!AG258,―!$Y$2:$Z$25,2,FALSE),"error"))</f>
        <v>0</v>
      </c>
      <c r="AH258">
        <f>IF(実施計画様式!AH258="",0,IFERROR(VLOOKUP(実施計画様式!AH258,―!$AA$2:$AB$4,2,FALSE),"error"))</f>
        <v>0</v>
      </c>
      <c r="AI258">
        <f>IF(実施計画様式!AI258="",0,IFERROR(VLOOKUP(実施計画様式!AI258,―!$AN$2:$AO$27,2,FALSE),"error"))</f>
        <v>0</v>
      </c>
      <c r="AJ258">
        <f>IF(実施計画様式!AJ258="",0,IFERROR(VLOOKUP(実施計画様式!AJ258,―!$AN$2:$AO$27,2,FALSE),"error"))</f>
        <v>0</v>
      </c>
      <c r="AK258">
        <f>IF(実施計画様式!AK258="",0,IFERROR(VLOOKUP(実施計画様式!AK258,―!$AN$2:$AO$27,2,FALSE),"error"))</f>
        <v>0</v>
      </c>
      <c r="AL258">
        <f>IF(実施計画様式!AL258="",0,1)</f>
        <v>0</v>
      </c>
      <c r="AM258">
        <f>IF(実施計画様式!AM258="",0,IFERROR(VLOOKUP(実施計画様式!AM258,―!$AP$10:$AQ$23,2,FALSE),"error"))</f>
        <v>0</v>
      </c>
      <c r="AN258">
        <f>IF(実施計画様式!AN258="",0,IFERROR(VLOOKUP(実施計画様式!AN258,―!$AP$39:$AQ$44,2,FALSE),"error"))</f>
        <v>0</v>
      </c>
      <c r="AO258">
        <f>IF(実施計画様式!AO258="",0,IFERROR(VLOOKUP(実施計画様式!AO258,参考資料1_対象分野リスト!$B$2:$C$46,2,FALSE),"error"))</f>
        <v>0</v>
      </c>
      <c r="AP258">
        <f>IF(実施計画様式!AP258="",0,IFERROR(VLOOKUP(実施計画様式!AP258,参考資料1_対象分野リスト!$B$2:$C$46,2,FALSE),"error"))</f>
        <v>0</v>
      </c>
      <c r="AQ258">
        <f>IF(実施計画様式!AQ258="",0,IFERROR(VLOOKUP(実施計画様式!AQ258,参考資料1_対象分野リスト!$B$2:$C$46,2,FALSE),"error"))</f>
        <v>0</v>
      </c>
      <c r="AR258">
        <f>IF(実施計画様式!AR258="",0,IFERROR(VLOOKUP(実施計画様式!AR258,参考資料1_対象分野リスト!$B$2:$C$46,2,FALSE),"error"))</f>
        <v>0</v>
      </c>
      <c r="AS258">
        <f>IF(実施計画様式!AS258="",0,IFERROR(VLOOKUP(実施計画様式!AS258,参考資料1_対象分野リスト!$E$5:$F$35,2,FALSE),"error"))</f>
        <v>0</v>
      </c>
      <c r="BB258">
        <f>IF(実施計画様式!BB258="",0,IFERROR(VLOOKUP(実施計画様式!BB258,―!$AK$2:$AL$7,2,FALSE),"error"))</f>
        <v>0</v>
      </c>
      <c r="BC258" t="str">
        <f t="shared" si="21"/>
        <v/>
      </c>
      <c r="BF258">
        <v>99</v>
      </c>
      <c r="BG258" t="str">
        <f t="shared" si="23"/>
        <v/>
      </c>
      <c r="BH258" t="str">
        <f>IF(AG258&gt;0,IF(VLOOKUP($B$62,―!$Y$2:$Z$25,2,FALSE)&lt;分岐管理シート!AG258,"予算化方法","予算化方法_未定なし"),"")</f>
        <v/>
      </c>
      <c r="BI258" t="str">
        <f t="shared" si="24"/>
        <v/>
      </c>
      <c r="BJ258" t="str">
        <f t="shared" si="25"/>
        <v/>
      </c>
      <c r="BK258" t="str">
        <f t="shared" si="26"/>
        <v/>
      </c>
      <c r="BL258" t="str">
        <f>IF(AE258&lt;2,"",―!$AP$28)</f>
        <v/>
      </c>
      <c r="BM258" t="str">
        <f t="shared" si="27"/>
        <v/>
      </c>
      <c r="BN258" t="str">
        <f t="shared" si="28"/>
        <v/>
      </c>
      <c r="BP258">
        <f t="shared" si="22"/>
        <v>0</v>
      </c>
    </row>
    <row r="259" spans="3:68">
      <c r="C259">
        <v>187</v>
      </c>
      <c r="D259" s="22">
        <f>IF(実施計画様式!D259="",0,IFERROR(VLOOKUP(実施計画様式!D259,―!A:B,2,FALSE),"error"))</f>
        <v>0</v>
      </c>
      <c r="E259">
        <f>IF(実施計画様式!E259="",0,IFERROR(VLOOKUP(実施計画様式!E259,―!$C$40:$D$47,2,FALSE),"error"))</f>
        <v>0</v>
      </c>
      <c r="F259">
        <f>IF(実施計画様式!F259="",0,IFERROR(VLOOKUP(実施計画様式!F259,―!$E$2:$F$2,2,FALSE),"error"))</f>
        <v>0</v>
      </c>
      <c r="G259">
        <f>IFERROR(VLOOKUP(実施計画様式!G259,―!$G$2:$H$2,2,FALSE),0)</f>
        <v>0</v>
      </c>
      <c r="H259">
        <f>IF(実施計画様式!H259="",0,1)</f>
        <v>0</v>
      </c>
      <c r="I259">
        <f>IF(実施計画様式!I259="",0,IFERROR(VLOOKUP(実施計画様式!I259,―!$I$2:$J$2,2,FALSE),"error"))</f>
        <v>0</v>
      </c>
      <c r="J259">
        <f>IF(実施計画様式!J259="",0,1)</f>
        <v>0</v>
      </c>
      <c r="K259">
        <f>IF(実施計画様式!K259="",0,IFERROR(VLOOKUP(実施計画様式!K259,―!$K$1:$L$2,2,FALSE),"error"))</f>
        <v>0</v>
      </c>
      <c r="L259">
        <f>IF(実施計画様式!L259="",0,IFERROR(VLOOKUP(実施計画様式!L259,―!$M$2:$N$2,2,FALSE),"error"))</f>
        <v>0</v>
      </c>
      <c r="M259">
        <f>IFERROR(VLOOKUP(実施計画様式!M259,―!$O$1:$P$12,2,FALSE),0)</f>
        <v>0</v>
      </c>
      <c r="N259">
        <f>IF(実施計画様式!N259="",0,IFERROR(VLOOKUP(実施計画様式!N259,―!$O$1:$P$12,2,FALSE),"error"))</f>
        <v>0</v>
      </c>
      <c r="O259">
        <f>IF(実施計画様式!O259="",0,IFERROR(VLOOKUP(実施計画様式!O259,―!$O$1:$P$12,2,FALSE),"error"))</f>
        <v>0</v>
      </c>
      <c r="P259">
        <f>IF(実施計画様式!P259="",0,IFERROR(VLOOKUP(実施計画様式!P259,―!$O$1:$P$12,2,FALSE),"error"))</f>
        <v>0</v>
      </c>
      <c r="Q259">
        <f>IF(実施計画様式!Q259="",0,1)</f>
        <v>0</v>
      </c>
      <c r="R259" t="s">
        <v>7629</v>
      </c>
      <c r="S259" t="s">
        <v>7629</v>
      </c>
      <c r="T259">
        <f>IF(実施計画様式!T259="",0,1)</f>
        <v>0</v>
      </c>
      <c r="U259">
        <f>IF(実施計画様式!U259="",0,1)</f>
        <v>0</v>
      </c>
      <c r="V259">
        <f>IF(実施計画様式!V259="",0,1)</f>
        <v>0</v>
      </c>
      <c r="W259">
        <f>IF(実施計画様式!W259="",0,1)</f>
        <v>0</v>
      </c>
      <c r="X259">
        <f>IF(実施計画様式!X259="",0,1)</f>
        <v>0</v>
      </c>
      <c r="Y259">
        <f>IF(実施計画様式!Y259="",0,1)</f>
        <v>0</v>
      </c>
      <c r="Z259">
        <f>IF(実施計画様式!Z259="",0,1)</f>
        <v>0</v>
      </c>
      <c r="AA259">
        <f>IF(実施計画様式!AA259="",0,1)</f>
        <v>0</v>
      </c>
      <c r="AB259">
        <f>IF(実施計画様式!AB259="",0,IFERROR(VLOOKUP(実施計画様式!AB259,―!$Q$2:$R$3,2,FALSE),"error"))</f>
        <v>0</v>
      </c>
      <c r="AC259">
        <f>IF(実施計画様式!AC259="",0,IFERROR(VLOOKUP(実施計画様式!AC259,―!$S$2:$T$3,2,FALSE),"error"))</f>
        <v>0</v>
      </c>
      <c r="AD259">
        <f>IF(実施計画様式!AD259="",0,IFERROR(VLOOKUP(実施計画様式!AD259,―!$U$2:$V$3,2,FALSE),"error"))</f>
        <v>0</v>
      </c>
      <c r="AE259">
        <f>IF(実施計画様式!AE259="",0,IFERROR(VLOOKUP(実施計画様式!AE259,―!$W$2:$X$3,2,FALSE),"error"))</f>
        <v>0</v>
      </c>
      <c r="AF259">
        <f>IF(実施計画様式!AF259="",0,IFERROR(VLOOKUP(実施計画様式!AF259,―!$AP$29:$AQ$29,2,FALSE),"error"))</f>
        <v>0</v>
      </c>
      <c r="AG259">
        <f>IF(実施計画様式!AG259="",0,IFERROR(VLOOKUP(実施計画様式!AG259,―!$Y$2:$Z$25,2,FALSE),"error"))</f>
        <v>0</v>
      </c>
      <c r="AH259">
        <f>IF(実施計画様式!AH259="",0,IFERROR(VLOOKUP(実施計画様式!AH259,―!$AA$2:$AB$4,2,FALSE),"error"))</f>
        <v>0</v>
      </c>
      <c r="AI259">
        <f>IF(実施計画様式!AI259="",0,IFERROR(VLOOKUP(実施計画様式!AI259,―!$AN$2:$AO$27,2,FALSE),"error"))</f>
        <v>0</v>
      </c>
      <c r="AJ259">
        <f>IF(実施計画様式!AJ259="",0,IFERROR(VLOOKUP(実施計画様式!AJ259,―!$AN$2:$AO$27,2,FALSE),"error"))</f>
        <v>0</v>
      </c>
      <c r="AK259">
        <f>IF(実施計画様式!AK259="",0,IFERROR(VLOOKUP(実施計画様式!AK259,―!$AN$2:$AO$27,2,FALSE),"error"))</f>
        <v>0</v>
      </c>
      <c r="AL259">
        <f>IF(実施計画様式!AL259="",0,1)</f>
        <v>0</v>
      </c>
      <c r="AM259">
        <f>IF(実施計画様式!AM259="",0,IFERROR(VLOOKUP(実施計画様式!AM259,―!$AP$10:$AQ$23,2,FALSE),"error"))</f>
        <v>0</v>
      </c>
      <c r="AN259">
        <f>IF(実施計画様式!AN259="",0,IFERROR(VLOOKUP(実施計画様式!AN259,―!$AP$39:$AQ$44,2,FALSE),"error"))</f>
        <v>0</v>
      </c>
      <c r="AO259">
        <f>IF(実施計画様式!AO259="",0,IFERROR(VLOOKUP(実施計画様式!AO259,参考資料1_対象分野リスト!$B$2:$C$46,2,FALSE),"error"))</f>
        <v>0</v>
      </c>
      <c r="AP259">
        <f>IF(実施計画様式!AP259="",0,IFERROR(VLOOKUP(実施計画様式!AP259,参考資料1_対象分野リスト!$B$2:$C$46,2,FALSE),"error"))</f>
        <v>0</v>
      </c>
      <c r="AQ259">
        <f>IF(実施計画様式!AQ259="",0,IFERROR(VLOOKUP(実施計画様式!AQ259,参考資料1_対象分野リスト!$B$2:$C$46,2,FALSE),"error"))</f>
        <v>0</v>
      </c>
      <c r="AR259">
        <f>IF(実施計画様式!AR259="",0,IFERROR(VLOOKUP(実施計画様式!AR259,参考資料1_対象分野リスト!$B$2:$C$46,2,FALSE),"error"))</f>
        <v>0</v>
      </c>
      <c r="AS259">
        <f>IF(実施計画様式!AS259="",0,IFERROR(VLOOKUP(実施計画様式!AS259,参考資料1_対象分野リスト!$E$5:$F$35,2,FALSE),"error"))</f>
        <v>0</v>
      </c>
      <c r="BB259">
        <f>IF(実施計画様式!BB259="",0,IFERROR(VLOOKUP(実施計画様式!BB259,―!$AK$2:$AL$7,2,FALSE),"error"))</f>
        <v>0</v>
      </c>
      <c r="BC259" t="str">
        <f t="shared" si="21"/>
        <v/>
      </c>
      <c r="BF259">
        <v>99</v>
      </c>
      <c r="BG259" t="str">
        <f t="shared" si="23"/>
        <v/>
      </c>
      <c r="BH259" t="str">
        <f>IF(AG259&gt;0,IF(VLOOKUP($B$62,―!$Y$2:$Z$25,2,FALSE)&lt;分岐管理シート!AG259,"予算化方法","予算化方法_未定なし"),"")</f>
        <v/>
      </c>
      <c r="BI259" t="str">
        <f t="shared" si="24"/>
        <v/>
      </c>
      <c r="BJ259" t="str">
        <f t="shared" si="25"/>
        <v/>
      </c>
      <c r="BK259" t="str">
        <f t="shared" si="26"/>
        <v/>
      </c>
      <c r="BL259" t="str">
        <f>IF(AE259&lt;2,"",―!$AP$28)</f>
        <v/>
      </c>
      <c r="BM259" t="str">
        <f t="shared" si="27"/>
        <v/>
      </c>
      <c r="BN259" t="str">
        <f t="shared" si="28"/>
        <v/>
      </c>
      <c r="BP259">
        <f t="shared" si="22"/>
        <v>0</v>
      </c>
    </row>
    <row r="260" spans="3:68">
      <c r="C260">
        <v>188</v>
      </c>
      <c r="D260" s="22">
        <f>IF(実施計画様式!D260="",0,IFERROR(VLOOKUP(実施計画様式!D260,―!A:B,2,FALSE),"error"))</f>
        <v>0</v>
      </c>
      <c r="E260">
        <f>IF(実施計画様式!E260="",0,IFERROR(VLOOKUP(実施計画様式!E260,―!$C$40:$D$47,2,FALSE),"error"))</f>
        <v>0</v>
      </c>
      <c r="F260">
        <f>IF(実施計画様式!F260="",0,IFERROR(VLOOKUP(実施計画様式!F260,―!$E$2:$F$2,2,FALSE),"error"))</f>
        <v>0</v>
      </c>
      <c r="G260">
        <f>IFERROR(VLOOKUP(実施計画様式!G260,―!$G$2:$H$2,2,FALSE),0)</f>
        <v>0</v>
      </c>
      <c r="H260">
        <f>IF(実施計画様式!H260="",0,1)</f>
        <v>0</v>
      </c>
      <c r="I260">
        <f>IF(実施計画様式!I260="",0,IFERROR(VLOOKUP(実施計画様式!I260,―!$I$2:$J$2,2,FALSE),"error"))</f>
        <v>0</v>
      </c>
      <c r="J260">
        <f>IF(実施計画様式!J260="",0,1)</f>
        <v>0</v>
      </c>
      <c r="K260">
        <f>IF(実施計画様式!K260="",0,IFERROR(VLOOKUP(実施計画様式!K260,―!$K$1:$L$2,2,FALSE),"error"))</f>
        <v>0</v>
      </c>
      <c r="L260">
        <f>IF(実施計画様式!L260="",0,IFERROR(VLOOKUP(実施計画様式!L260,―!$M$2:$N$2,2,FALSE),"error"))</f>
        <v>0</v>
      </c>
      <c r="M260">
        <f>IFERROR(VLOOKUP(実施計画様式!M260,―!$O$1:$P$12,2,FALSE),0)</f>
        <v>0</v>
      </c>
      <c r="N260">
        <f>IF(実施計画様式!N260="",0,IFERROR(VLOOKUP(実施計画様式!N260,―!$O$1:$P$12,2,FALSE),"error"))</f>
        <v>0</v>
      </c>
      <c r="O260">
        <f>IF(実施計画様式!O260="",0,IFERROR(VLOOKUP(実施計画様式!O260,―!$O$1:$P$12,2,FALSE),"error"))</f>
        <v>0</v>
      </c>
      <c r="P260">
        <f>IF(実施計画様式!P260="",0,IFERROR(VLOOKUP(実施計画様式!P260,―!$O$1:$P$12,2,FALSE),"error"))</f>
        <v>0</v>
      </c>
      <c r="Q260">
        <f>IF(実施計画様式!Q260="",0,1)</f>
        <v>0</v>
      </c>
      <c r="R260" t="s">
        <v>7629</v>
      </c>
      <c r="S260" t="s">
        <v>7629</v>
      </c>
      <c r="T260">
        <f>IF(実施計画様式!T260="",0,1)</f>
        <v>0</v>
      </c>
      <c r="U260">
        <f>IF(実施計画様式!U260="",0,1)</f>
        <v>0</v>
      </c>
      <c r="V260">
        <f>IF(実施計画様式!V260="",0,1)</f>
        <v>0</v>
      </c>
      <c r="W260">
        <f>IF(実施計画様式!W260="",0,1)</f>
        <v>0</v>
      </c>
      <c r="X260">
        <f>IF(実施計画様式!X260="",0,1)</f>
        <v>0</v>
      </c>
      <c r="Y260">
        <f>IF(実施計画様式!Y260="",0,1)</f>
        <v>0</v>
      </c>
      <c r="Z260">
        <f>IF(実施計画様式!Z260="",0,1)</f>
        <v>0</v>
      </c>
      <c r="AA260">
        <f>IF(実施計画様式!AA260="",0,1)</f>
        <v>0</v>
      </c>
      <c r="AB260">
        <f>IF(実施計画様式!AB260="",0,IFERROR(VLOOKUP(実施計画様式!AB260,―!$Q$2:$R$3,2,FALSE),"error"))</f>
        <v>0</v>
      </c>
      <c r="AC260">
        <f>IF(実施計画様式!AC260="",0,IFERROR(VLOOKUP(実施計画様式!AC260,―!$S$2:$T$3,2,FALSE),"error"))</f>
        <v>0</v>
      </c>
      <c r="AD260">
        <f>IF(実施計画様式!AD260="",0,IFERROR(VLOOKUP(実施計画様式!AD260,―!$U$2:$V$3,2,FALSE),"error"))</f>
        <v>0</v>
      </c>
      <c r="AE260">
        <f>IF(実施計画様式!AE260="",0,IFERROR(VLOOKUP(実施計画様式!AE260,―!$W$2:$X$3,2,FALSE),"error"))</f>
        <v>0</v>
      </c>
      <c r="AF260">
        <f>IF(実施計画様式!AF260="",0,IFERROR(VLOOKUP(実施計画様式!AF260,―!$AP$29:$AQ$29,2,FALSE),"error"))</f>
        <v>0</v>
      </c>
      <c r="AG260">
        <f>IF(実施計画様式!AG260="",0,IFERROR(VLOOKUP(実施計画様式!AG260,―!$Y$2:$Z$25,2,FALSE),"error"))</f>
        <v>0</v>
      </c>
      <c r="AH260">
        <f>IF(実施計画様式!AH260="",0,IFERROR(VLOOKUP(実施計画様式!AH260,―!$AA$2:$AB$4,2,FALSE),"error"))</f>
        <v>0</v>
      </c>
      <c r="AI260">
        <f>IF(実施計画様式!AI260="",0,IFERROR(VLOOKUP(実施計画様式!AI260,―!$AN$2:$AO$27,2,FALSE),"error"))</f>
        <v>0</v>
      </c>
      <c r="AJ260">
        <f>IF(実施計画様式!AJ260="",0,IFERROR(VLOOKUP(実施計画様式!AJ260,―!$AN$2:$AO$27,2,FALSE),"error"))</f>
        <v>0</v>
      </c>
      <c r="AK260">
        <f>IF(実施計画様式!AK260="",0,IFERROR(VLOOKUP(実施計画様式!AK260,―!$AN$2:$AO$27,2,FALSE),"error"))</f>
        <v>0</v>
      </c>
      <c r="AL260">
        <f>IF(実施計画様式!AL260="",0,1)</f>
        <v>0</v>
      </c>
      <c r="AM260">
        <f>IF(実施計画様式!AM260="",0,IFERROR(VLOOKUP(実施計画様式!AM260,―!$AP$10:$AQ$23,2,FALSE),"error"))</f>
        <v>0</v>
      </c>
      <c r="AN260">
        <f>IF(実施計画様式!AN260="",0,IFERROR(VLOOKUP(実施計画様式!AN260,―!$AP$39:$AQ$44,2,FALSE),"error"))</f>
        <v>0</v>
      </c>
      <c r="AO260">
        <f>IF(実施計画様式!AO260="",0,IFERROR(VLOOKUP(実施計画様式!AO260,参考資料1_対象分野リスト!$B$2:$C$46,2,FALSE),"error"))</f>
        <v>0</v>
      </c>
      <c r="AP260">
        <f>IF(実施計画様式!AP260="",0,IFERROR(VLOOKUP(実施計画様式!AP260,参考資料1_対象分野リスト!$B$2:$C$46,2,FALSE),"error"))</f>
        <v>0</v>
      </c>
      <c r="AQ260">
        <f>IF(実施計画様式!AQ260="",0,IFERROR(VLOOKUP(実施計画様式!AQ260,参考資料1_対象分野リスト!$B$2:$C$46,2,FALSE),"error"))</f>
        <v>0</v>
      </c>
      <c r="AR260">
        <f>IF(実施計画様式!AR260="",0,IFERROR(VLOOKUP(実施計画様式!AR260,参考資料1_対象分野リスト!$B$2:$C$46,2,FALSE),"error"))</f>
        <v>0</v>
      </c>
      <c r="AS260">
        <f>IF(実施計画様式!AS260="",0,IFERROR(VLOOKUP(実施計画様式!AS260,参考資料1_対象分野リスト!$E$5:$F$35,2,FALSE),"error"))</f>
        <v>0</v>
      </c>
      <c r="BB260">
        <f>IF(実施計画様式!BB260="",0,IFERROR(VLOOKUP(実施計画様式!BB260,―!$AK$2:$AL$7,2,FALSE),"error"))</f>
        <v>0</v>
      </c>
      <c r="BC260" t="str">
        <f t="shared" si="21"/>
        <v/>
      </c>
      <c r="BF260">
        <v>99</v>
      </c>
      <c r="BG260" t="str">
        <f t="shared" si="23"/>
        <v/>
      </c>
      <c r="BH260" t="str">
        <f>IF(AG260&gt;0,IF(VLOOKUP($B$62,―!$Y$2:$Z$25,2,FALSE)&lt;分岐管理シート!AG260,"予算化方法","予算化方法_未定なし"),"")</f>
        <v/>
      </c>
      <c r="BI260" t="str">
        <f t="shared" si="24"/>
        <v/>
      </c>
      <c r="BJ260" t="str">
        <f t="shared" si="25"/>
        <v/>
      </c>
      <c r="BK260" t="str">
        <f t="shared" si="26"/>
        <v/>
      </c>
      <c r="BL260" t="str">
        <f>IF(AE260&lt;2,"",―!$AP$28)</f>
        <v/>
      </c>
      <c r="BM260" t="str">
        <f t="shared" si="27"/>
        <v/>
      </c>
      <c r="BN260" t="str">
        <f t="shared" si="28"/>
        <v/>
      </c>
      <c r="BP260">
        <f t="shared" si="22"/>
        <v>0</v>
      </c>
    </row>
    <row r="261" spans="3:68">
      <c r="C261">
        <v>189</v>
      </c>
      <c r="D261" s="22">
        <f>IF(実施計画様式!D261="",0,IFERROR(VLOOKUP(実施計画様式!D261,―!A:B,2,FALSE),"error"))</f>
        <v>0</v>
      </c>
      <c r="E261">
        <f>IF(実施計画様式!E261="",0,IFERROR(VLOOKUP(実施計画様式!E261,―!$C$40:$D$47,2,FALSE),"error"))</f>
        <v>0</v>
      </c>
      <c r="F261">
        <f>IF(実施計画様式!F261="",0,IFERROR(VLOOKUP(実施計画様式!F261,―!$E$2:$F$2,2,FALSE),"error"))</f>
        <v>0</v>
      </c>
      <c r="G261">
        <f>IFERROR(VLOOKUP(実施計画様式!G261,―!$G$2:$H$2,2,FALSE),0)</f>
        <v>0</v>
      </c>
      <c r="H261">
        <f>IF(実施計画様式!H261="",0,1)</f>
        <v>0</v>
      </c>
      <c r="I261">
        <f>IF(実施計画様式!I261="",0,IFERROR(VLOOKUP(実施計画様式!I261,―!$I$2:$J$2,2,FALSE),"error"))</f>
        <v>0</v>
      </c>
      <c r="J261">
        <f>IF(実施計画様式!J261="",0,1)</f>
        <v>0</v>
      </c>
      <c r="K261">
        <f>IF(実施計画様式!K261="",0,IFERROR(VLOOKUP(実施計画様式!K261,―!$K$1:$L$2,2,FALSE),"error"))</f>
        <v>0</v>
      </c>
      <c r="L261">
        <f>IF(実施計画様式!L261="",0,IFERROR(VLOOKUP(実施計画様式!L261,―!$M$2:$N$2,2,FALSE),"error"))</f>
        <v>0</v>
      </c>
      <c r="M261">
        <f>IFERROR(VLOOKUP(実施計画様式!M261,―!$O$1:$P$12,2,FALSE),0)</f>
        <v>0</v>
      </c>
      <c r="N261">
        <f>IF(実施計画様式!N261="",0,IFERROR(VLOOKUP(実施計画様式!N261,―!$O$1:$P$12,2,FALSE),"error"))</f>
        <v>0</v>
      </c>
      <c r="O261">
        <f>IF(実施計画様式!O261="",0,IFERROR(VLOOKUP(実施計画様式!O261,―!$O$1:$P$12,2,FALSE),"error"))</f>
        <v>0</v>
      </c>
      <c r="P261">
        <f>IF(実施計画様式!P261="",0,IFERROR(VLOOKUP(実施計画様式!P261,―!$O$1:$P$12,2,FALSE),"error"))</f>
        <v>0</v>
      </c>
      <c r="Q261">
        <f>IF(実施計画様式!Q261="",0,1)</f>
        <v>0</v>
      </c>
      <c r="R261" t="s">
        <v>7629</v>
      </c>
      <c r="S261" t="s">
        <v>7629</v>
      </c>
      <c r="T261">
        <f>IF(実施計画様式!T261="",0,1)</f>
        <v>0</v>
      </c>
      <c r="U261">
        <f>IF(実施計画様式!U261="",0,1)</f>
        <v>0</v>
      </c>
      <c r="V261">
        <f>IF(実施計画様式!V261="",0,1)</f>
        <v>0</v>
      </c>
      <c r="W261">
        <f>IF(実施計画様式!W261="",0,1)</f>
        <v>0</v>
      </c>
      <c r="X261">
        <f>IF(実施計画様式!X261="",0,1)</f>
        <v>0</v>
      </c>
      <c r="Y261">
        <f>IF(実施計画様式!Y261="",0,1)</f>
        <v>0</v>
      </c>
      <c r="Z261">
        <f>IF(実施計画様式!Z261="",0,1)</f>
        <v>0</v>
      </c>
      <c r="AA261">
        <f>IF(実施計画様式!AA261="",0,1)</f>
        <v>0</v>
      </c>
      <c r="AB261">
        <f>IF(実施計画様式!AB261="",0,IFERROR(VLOOKUP(実施計画様式!AB261,―!$Q$2:$R$3,2,FALSE),"error"))</f>
        <v>0</v>
      </c>
      <c r="AC261">
        <f>IF(実施計画様式!AC261="",0,IFERROR(VLOOKUP(実施計画様式!AC261,―!$S$2:$T$3,2,FALSE),"error"))</f>
        <v>0</v>
      </c>
      <c r="AD261">
        <f>IF(実施計画様式!AD261="",0,IFERROR(VLOOKUP(実施計画様式!AD261,―!$U$2:$V$3,2,FALSE),"error"))</f>
        <v>0</v>
      </c>
      <c r="AE261">
        <f>IF(実施計画様式!AE261="",0,IFERROR(VLOOKUP(実施計画様式!AE261,―!$W$2:$X$3,2,FALSE),"error"))</f>
        <v>0</v>
      </c>
      <c r="AF261">
        <f>IF(実施計画様式!AF261="",0,IFERROR(VLOOKUP(実施計画様式!AF261,―!$AP$29:$AQ$29,2,FALSE),"error"))</f>
        <v>0</v>
      </c>
      <c r="AG261">
        <f>IF(実施計画様式!AG261="",0,IFERROR(VLOOKUP(実施計画様式!AG261,―!$Y$2:$Z$25,2,FALSE),"error"))</f>
        <v>0</v>
      </c>
      <c r="AH261">
        <f>IF(実施計画様式!AH261="",0,IFERROR(VLOOKUP(実施計画様式!AH261,―!$AA$2:$AB$4,2,FALSE),"error"))</f>
        <v>0</v>
      </c>
      <c r="AI261">
        <f>IF(実施計画様式!AI261="",0,IFERROR(VLOOKUP(実施計画様式!AI261,―!$AN$2:$AO$27,2,FALSE),"error"))</f>
        <v>0</v>
      </c>
      <c r="AJ261">
        <f>IF(実施計画様式!AJ261="",0,IFERROR(VLOOKUP(実施計画様式!AJ261,―!$AN$2:$AO$27,2,FALSE),"error"))</f>
        <v>0</v>
      </c>
      <c r="AK261">
        <f>IF(実施計画様式!AK261="",0,IFERROR(VLOOKUP(実施計画様式!AK261,―!$AN$2:$AO$27,2,FALSE),"error"))</f>
        <v>0</v>
      </c>
      <c r="AL261">
        <f>IF(実施計画様式!AL261="",0,1)</f>
        <v>0</v>
      </c>
      <c r="AM261">
        <f>IF(実施計画様式!AM261="",0,IFERROR(VLOOKUP(実施計画様式!AM261,―!$AP$10:$AQ$23,2,FALSE),"error"))</f>
        <v>0</v>
      </c>
      <c r="AN261">
        <f>IF(実施計画様式!AN261="",0,IFERROR(VLOOKUP(実施計画様式!AN261,―!$AP$39:$AQ$44,2,FALSE),"error"))</f>
        <v>0</v>
      </c>
      <c r="AO261">
        <f>IF(実施計画様式!AO261="",0,IFERROR(VLOOKUP(実施計画様式!AO261,参考資料1_対象分野リスト!$B$2:$C$46,2,FALSE),"error"))</f>
        <v>0</v>
      </c>
      <c r="AP261">
        <f>IF(実施計画様式!AP261="",0,IFERROR(VLOOKUP(実施計画様式!AP261,参考資料1_対象分野リスト!$B$2:$C$46,2,FALSE),"error"))</f>
        <v>0</v>
      </c>
      <c r="AQ261">
        <f>IF(実施計画様式!AQ261="",0,IFERROR(VLOOKUP(実施計画様式!AQ261,参考資料1_対象分野リスト!$B$2:$C$46,2,FALSE),"error"))</f>
        <v>0</v>
      </c>
      <c r="AR261">
        <f>IF(実施計画様式!AR261="",0,IFERROR(VLOOKUP(実施計画様式!AR261,参考資料1_対象分野リスト!$B$2:$C$46,2,FALSE),"error"))</f>
        <v>0</v>
      </c>
      <c r="AS261">
        <f>IF(実施計画様式!AS261="",0,IFERROR(VLOOKUP(実施計画様式!AS261,参考資料1_対象分野リスト!$E$5:$F$35,2,FALSE),"error"))</f>
        <v>0</v>
      </c>
      <c r="BB261">
        <f>IF(実施計画様式!BB261="",0,IFERROR(VLOOKUP(実施計画様式!BB261,―!$AK$2:$AL$7,2,FALSE),"error"))</f>
        <v>0</v>
      </c>
      <c r="BC261" t="str">
        <f t="shared" si="21"/>
        <v/>
      </c>
      <c r="BF261">
        <v>99</v>
      </c>
      <c r="BG261" t="str">
        <f t="shared" si="23"/>
        <v/>
      </c>
      <c r="BH261" t="str">
        <f>IF(AG261&gt;0,IF(VLOOKUP($B$62,―!$Y$2:$Z$25,2,FALSE)&lt;分岐管理シート!AG261,"予算化方法","予算化方法_未定なし"),"")</f>
        <v/>
      </c>
      <c r="BI261" t="str">
        <f t="shared" si="24"/>
        <v/>
      </c>
      <c r="BJ261" t="str">
        <f t="shared" si="25"/>
        <v/>
      </c>
      <c r="BK261" t="str">
        <f t="shared" si="26"/>
        <v/>
      </c>
      <c r="BL261" t="str">
        <f>IF(AE261&lt;2,"",―!$AP$28)</f>
        <v/>
      </c>
      <c r="BM261" t="str">
        <f t="shared" si="27"/>
        <v/>
      </c>
      <c r="BN261" t="str">
        <f t="shared" si="28"/>
        <v/>
      </c>
      <c r="BP261">
        <f t="shared" si="22"/>
        <v>0</v>
      </c>
    </row>
    <row r="262" spans="3:68">
      <c r="C262">
        <v>190</v>
      </c>
      <c r="D262" s="22">
        <f>IF(実施計画様式!D262="",0,IFERROR(VLOOKUP(実施計画様式!D262,―!A:B,2,FALSE),"error"))</f>
        <v>0</v>
      </c>
      <c r="E262">
        <f>IF(実施計画様式!E262="",0,IFERROR(VLOOKUP(実施計画様式!E262,―!$C$40:$D$47,2,FALSE),"error"))</f>
        <v>0</v>
      </c>
      <c r="F262">
        <f>IF(実施計画様式!F262="",0,IFERROR(VLOOKUP(実施計画様式!F262,―!$E$2:$F$2,2,FALSE),"error"))</f>
        <v>0</v>
      </c>
      <c r="G262">
        <f>IFERROR(VLOOKUP(実施計画様式!G262,―!$G$2:$H$2,2,FALSE),0)</f>
        <v>0</v>
      </c>
      <c r="H262">
        <f>IF(実施計画様式!H262="",0,1)</f>
        <v>0</v>
      </c>
      <c r="I262">
        <f>IF(実施計画様式!I262="",0,IFERROR(VLOOKUP(実施計画様式!I262,―!$I$2:$J$2,2,FALSE),"error"))</f>
        <v>0</v>
      </c>
      <c r="J262">
        <f>IF(実施計画様式!J262="",0,1)</f>
        <v>0</v>
      </c>
      <c r="K262">
        <f>IF(実施計画様式!K262="",0,IFERROR(VLOOKUP(実施計画様式!K262,―!$K$1:$L$2,2,FALSE),"error"))</f>
        <v>0</v>
      </c>
      <c r="L262">
        <f>IF(実施計画様式!L262="",0,IFERROR(VLOOKUP(実施計画様式!L262,―!$M$2:$N$2,2,FALSE),"error"))</f>
        <v>0</v>
      </c>
      <c r="M262">
        <f>IFERROR(VLOOKUP(実施計画様式!M262,―!$O$1:$P$12,2,FALSE),0)</f>
        <v>0</v>
      </c>
      <c r="N262">
        <f>IF(実施計画様式!N262="",0,IFERROR(VLOOKUP(実施計画様式!N262,―!$O$1:$P$12,2,FALSE),"error"))</f>
        <v>0</v>
      </c>
      <c r="O262">
        <f>IF(実施計画様式!O262="",0,IFERROR(VLOOKUP(実施計画様式!O262,―!$O$1:$P$12,2,FALSE),"error"))</f>
        <v>0</v>
      </c>
      <c r="P262">
        <f>IF(実施計画様式!P262="",0,IFERROR(VLOOKUP(実施計画様式!P262,―!$O$1:$P$12,2,FALSE),"error"))</f>
        <v>0</v>
      </c>
      <c r="Q262">
        <f>IF(実施計画様式!Q262="",0,1)</f>
        <v>0</v>
      </c>
      <c r="R262" t="s">
        <v>7629</v>
      </c>
      <c r="S262" t="s">
        <v>7629</v>
      </c>
      <c r="T262">
        <f>IF(実施計画様式!T262="",0,1)</f>
        <v>0</v>
      </c>
      <c r="U262">
        <f>IF(実施計画様式!U262="",0,1)</f>
        <v>0</v>
      </c>
      <c r="V262">
        <f>IF(実施計画様式!V262="",0,1)</f>
        <v>0</v>
      </c>
      <c r="W262">
        <f>IF(実施計画様式!W262="",0,1)</f>
        <v>0</v>
      </c>
      <c r="X262">
        <f>IF(実施計画様式!X262="",0,1)</f>
        <v>0</v>
      </c>
      <c r="Y262">
        <f>IF(実施計画様式!Y262="",0,1)</f>
        <v>0</v>
      </c>
      <c r="Z262">
        <f>IF(実施計画様式!Z262="",0,1)</f>
        <v>0</v>
      </c>
      <c r="AA262">
        <f>IF(実施計画様式!AA262="",0,1)</f>
        <v>0</v>
      </c>
      <c r="AB262">
        <f>IF(実施計画様式!AB262="",0,IFERROR(VLOOKUP(実施計画様式!AB262,―!$Q$2:$R$3,2,FALSE),"error"))</f>
        <v>0</v>
      </c>
      <c r="AC262">
        <f>IF(実施計画様式!AC262="",0,IFERROR(VLOOKUP(実施計画様式!AC262,―!$S$2:$T$3,2,FALSE),"error"))</f>
        <v>0</v>
      </c>
      <c r="AD262">
        <f>IF(実施計画様式!AD262="",0,IFERROR(VLOOKUP(実施計画様式!AD262,―!$U$2:$V$3,2,FALSE),"error"))</f>
        <v>0</v>
      </c>
      <c r="AE262">
        <f>IF(実施計画様式!AE262="",0,IFERROR(VLOOKUP(実施計画様式!AE262,―!$W$2:$X$3,2,FALSE),"error"))</f>
        <v>0</v>
      </c>
      <c r="AF262">
        <f>IF(実施計画様式!AF262="",0,IFERROR(VLOOKUP(実施計画様式!AF262,―!$AP$29:$AQ$29,2,FALSE),"error"))</f>
        <v>0</v>
      </c>
      <c r="AG262">
        <f>IF(実施計画様式!AG262="",0,IFERROR(VLOOKUP(実施計画様式!AG262,―!$Y$2:$Z$25,2,FALSE),"error"))</f>
        <v>0</v>
      </c>
      <c r="AH262">
        <f>IF(実施計画様式!AH262="",0,IFERROR(VLOOKUP(実施計画様式!AH262,―!$AA$2:$AB$4,2,FALSE),"error"))</f>
        <v>0</v>
      </c>
      <c r="AI262">
        <f>IF(実施計画様式!AI262="",0,IFERROR(VLOOKUP(実施計画様式!AI262,―!$AN$2:$AO$27,2,FALSE),"error"))</f>
        <v>0</v>
      </c>
      <c r="AJ262">
        <f>IF(実施計画様式!AJ262="",0,IFERROR(VLOOKUP(実施計画様式!AJ262,―!$AN$2:$AO$27,2,FALSE),"error"))</f>
        <v>0</v>
      </c>
      <c r="AK262">
        <f>IF(実施計画様式!AK262="",0,IFERROR(VLOOKUP(実施計画様式!AK262,―!$AN$2:$AO$27,2,FALSE),"error"))</f>
        <v>0</v>
      </c>
      <c r="AL262">
        <f>IF(実施計画様式!AL262="",0,1)</f>
        <v>0</v>
      </c>
      <c r="AM262">
        <f>IF(実施計画様式!AM262="",0,IFERROR(VLOOKUP(実施計画様式!AM262,―!$AP$10:$AQ$23,2,FALSE),"error"))</f>
        <v>0</v>
      </c>
      <c r="AN262">
        <f>IF(実施計画様式!AN262="",0,IFERROR(VLOOKUP(実施計画様式!AN262,―!$AP$39:$AQ$44,2,FALSE),"error"))</f>
        <v>0</v>
      </c>
      <c r="AO262">
        <f>IF(実施計画様式!AO262="",0,IFERROR(VLOOKUP(実施計画様式!AO262,参考資料1_対象分野リスト!$B$2:$C$46,2,FALSE),"error"))</f>
        <v>0</v>
      </c>
      <c r="AP262">
        <f>IF(実施計画様式!AP262="",0,IFERROR(VLOOKUP(実施計画様式!AP262,参考資料1_対象分野リスト!$B$2:$C$46,2,FALSE),"error"))</f>
        <v>0</v>
      </c>
      <c r="AQ262">
        <f>IF(実施計画様式!AQ262="",0,IFERROR(VLOOKUP(実施計画様式!AQ262,参考資料1_対象分野リスト!$B$2:$C$46,2,FALSE),"error"))</f>
        <v>0</v>
      </c>
      <c r="AR262">
        <f>IF(実施計画様式!AR262="",0,IFERROR(VLOOKUP(実施計画様式!AR262,参考資料1_対象分野リスト!$B$2:$C$46,2,FALSE),"error"))</f>
        <v>0</v>
      </c>
      <c r="AS262">
        <f>IF(実施計画様式!AS262="",0,IFERROR(VLOOKUP(実施計画様式!AS262,参考資料1_対象分野リスト!$E$5:$F$35,2,FALSE),"error"))</f>
        <v>0</v>
      </c>
      <c r="BB262">
        <f>IF(実施計画様式!BB262="",0,IFERROR(VLOOKUP(実施計画様式!BB262,―!$AK$2:$AL$7,2,FALSE),"error"))</f>
        <v>0</v>
      </c>
      <c r="BC262" t="str">
        <f t="shared" si="21"/>
        <v/>
      </c>
      <c r="BF262">
        <v>99</v>
      </c>
      <c r="BG262" t="str">
        <f t="shared" si="23"/>
        <v/>
      </c>
      <c r="BH262" t="str">
        <f>IF(AG262&gt;0,IF(VLOOKUP($B$62,―!$Y$2:$Z$25,2,FALSE)&lt;分岐管理シート!AG262,"予算化方法","予算化方法_未定なし"),"")</f>
        <v/>
      </c>
      <c r="BI262" t="str">
        <f t="shared" si="24"/>
        <v/>
      </c>
      <c r="BJ262" t="str">
        <f t="shared" si="25"/>
        <v/>
      </c>
      <c r="BK262" t="str">
        <f t="shared" si="26"/>
        <v/>
      </c>
      <c r="BL262" t="str">
        <f>IF(AE262&lt;2,"",―!$AP$28)</f>
        <v/>
      </c>
      <c r="BM262" t="str">
        <f t="shared" si="27"/>
        <v/>
      </c>
      <c r="BN262" t="str">
        <f t="shared" si="28"/>
        <v/>
      </c>
      <c r="BP262">
        <f t="shared" si="22"/>
        <v>0</v>
      </c>
    </row>
    <row r="263" spans="3:68">
      <c r="C263">
        <v>191</v>
      </c>
      <c r="D263" s="22">
        <f>IF(実施計画様式!D263="",0,IFERROR(VLOOKUP(実施計画様式!D263,―!A:B,2,FALSE),"error"))</f>
        <v>0</v>
      </c>
      <c r="E263">
        <f>IF(実施計画様式!E263="",0,IFERROR(VLOOKUP(実施計画様式!E263,―!$C$40:$D$47,2,FALSE),"error"))</f>
        <v>0</v>
      </c>
      <c r="F263">
        <f>IF(実施計画様式!F263="",0,IFERROR(VLOOKUP(実施計画様式!F263,―!$E$2:$F$2,2,FALSE),"error"))</f>
        <v>0</v>
      </c>
      <c r="G263">
        <f>IFERROR(VLOOKUP(実施計画様式!G263,―!$G$2:$H$2,2,FALSE),0)</f>
        <v>0</v>
      </c>
      <c r="H263">
        <f>IF(実施計画様式!H263="",0,1)</f>
        <v>0</v>
      </c>
      <c r="I263">
        <f>IF(実施計画様式!I263="",0,IFERROR(VLOOKUP(実施計画様式!I263,―!$I$2:$J$2,2,FALSE),"error"))</f>
        <v>0</v>
      </c>
      <c r="J263">
        <f>IF(実施計画様式!J263="",0,1)</f>
        <v>0</v>
      </c>
      <c r="K263">
        <f>IF(実施計画様式!K263="",0,IFERROR(VLOOKUP(実施計画様式!K263,―!$K$1:$L$2,2,FALSE),"error"))</f>
        <v>0</v>
      </c>
      <c r="L263">
        <f>IF(実施計画様式!L263="",0,IFERROR(VLOOKUP(実施計画様式!L263,―!$M$2:$N$2,2,FALSE),"error"))</f>
        <v>0</v>
      </c>
      <c r="M263">
        <f>IFERROR(VLOOKUP(実施計画様式!M263,―!$O$1:$P$12,2,FALSE),0)</f>
        <v>0</v>
      </c>
      <c r="N263">
        <f>IF(実施計画様式!N263="",0,IFERROR(VLOOKUP(実施計画様式!N263,―!$O$1:$P$12,2,FALSE),"error"))</f>
        <v>0</v>
      </c>
      <c r="O263">
        <f>IF(実施計画様式!O263="",0,IFERROR(VLOOKUP(実施計画様式!O263,―!$O$1:$P$12,2,FALSE),"error"))</f>
        <v>0</v>
      </c>
      <c r="P263">
        <f>IF(実施計画様式!P263="",0,IFERROR(VLOOKUP(実施計画様式!P263,―!$O$1:$P$12,2,FALSE),"error"))</f>
        <v>0</v>
      </c>
      <c r="Q263">
        <f>IF(実施計画様式!Q263="",0,1)</f>
        <v>0</v>
      </c>
      <c r="R263" t="s">
        <v>7629</v>
      </c>
      <c r="S263" t="s">
        <v>7629</v>
      </c>
      <c r="T263">
        <f>IF(実施計画様式!T263="",0,1)</f>
        <v>0</v>
      </c>
      <c r="U263">
        <f>IF(実施計画様式!U263="",0,1)</f>
        <v>0</v>
      </c>
      <c r="V263">
        <f>IF(実施計画様式!V263="",0,1)</f>
        <v>0</v>
      </c>
      <c r="W263">
        <f>IF(実施計画様式!W263="",0,1)</f>
        <v>0</v>
      </c>
      <c r="X263">
        <f>IF(実施計画様式!X263="",0,1)</f>
        <v>0</v>
      </c>
      <c r="Y263">
        <f>IF(実施計画様式!Y263="",0,1)</f>
        <v>0</v>
      </c>
      <c r="Z263">
        <f>IF(実施計画様式!Z263="",0,1)</f>
        <v>0</v>
      </c>
      <c r="AA263">
        <f>IF(実施計画様式!AA263="",0,1)</f>
        <v>0</v>
      </c>
      <c r="AB263">
        <f>IF(実施計画様式!AB263="",0,IFERROR(VLOOKUP(実施計画様式!AB263,―!$Q$2:$R$3,2,FALSE),"error"))</f>
        <v>0</v>
      </c>
      <c r="AC263">
        <f>IF(実施計画様式!AC263="",0,IFERROR(VLOOKUP(実施計画様式!AC263,―!$S$2:$T$3,2,FALSE),"error"))</f>
        <v>0</v>
      </c>
      <c r="AD263">
        <f>IF(実施計画様式!AD263="",0,IFERROR(VLOOKUP(実施計画様式!AD263,―!$U$2:$V$3,2,FALSE),"error"))</f>
        <v>0</v>
      </c>
      <c r="AE263">
        <f>IF(実施計画様式!AE263="",0,IFERROR(VLOOKUP(実施計画様式!AE263,―!$W$2:$X$3,2,FALSE),"error"))</f>
        <v>0</v>
      </c>
      <c r="AF263">
        <f>IF(実施計画様式!AF263="",0,IFERROR(VLOOKUP(実施計画様式!AF263,―!$AP$29:$AQ$29,2,FALSE),"error"))</f>
        <v>0</v>
      </c>
      <c r="AG263">
        <f>IF(実施計画様式!AG263="",0,IFERROR(VLOOKUP(実施計画様式!AG263,―!$Y$2:$Z$25,2,FALSE),"error"))</f>
        <v>0</v>
      </c>
      <c r="AH263">
        <f>IF(実施計画様式!AH263="",0,IFERROR(VLOOKUP(実施計画様式!AH263,―!$AA$2:$AB$4,2,FALSE),"error"))</f>
        <v>0</v>
      </c>
      <c r="AI263">
        <f>IF(実施計画様式!AI263="",0,IFERROR(VLOOKUP(実施計画様式!AI263,―!$AN$2:$AO$27,2,FALSE),"error"))</f>
        <v>0</v>
      </c>
      <c r="AJ263">
        <f>IF(実施計画様式!AJ263="",0,IFERROR(VLOOKUP(実施計画様式!AJ263,―!$AN$2:$AO$27,2,FALSE),"error"))</f>
        <v>0</v>
      </c>
      <c r="AK263">
        <f>IF(実施計画様式!AK263="",0,IFERROR(VLOOKUP(実施計画様式!AK263,―!$AN$2:$AO$27,2,FALSE),"error"))</f>
        <v>0</v>
      </c>
      <c r="AL263">
        <f>IF(実施計画様式!AL263="",0,1)</f>
        <v>0</v>
      </c>
      <c r="AM263">
        <f>IF(実施計画様式!AM263="",0,IFERROR(VLOOKUP(実施計画様式!AM263,―!$AP$10:$AQ$23,2,FALSE),"error"))</f>
        <v>0</v>
      </c>
      <c r="AN263">
        <f>IF(実施計画様式!AN263="",0,IFERROR(VLOOKUP(実施計画様式!AN263,―!$AP$39:$AQ$44,2,FALSE),"error"))</f>
        <v>0</v>
      </c>
      <c r="AO263">
        <f>IF(実施計画様式!AO263="",0,IFERROR(VLOOKUP(実施計画様式!AO263,参考資料1_対象分野リスト!$B$2:$C$46,2,FALSE),"error"))</f>
        <v>0</v>
      </c>
      <c r="AP263">
        <f>IF(実施計画様式!AP263="",0,IFERROR(VLOOKUP(実施計画様式!AP263,参考資料1_対象分野リスト!$B$2:$C$46,2,FALSE),"error"))</f>
        <v>0</v>
      </c>
      <c r="AQ263">
        <f>IF(実施計画様式!AQ263="",0,IFERROR(VLOOKUP(実施計画様式!AQ263,参考資料1_対象分野リスト!$B$2:$C$46,2,FALSE),"error"))</f>
        <v>0</v>
      </c>
      <c r="AR263">
        <f>IF(実施計画様式!AR263="",0,IFERROR(VLOOKUP(実施計画様式!AR263,参考資料1_対象分野リスト!$B$2:$C$46,2,FALSE),"error"))</f>
        <v>0</v>
      </c>
      <c r="AS263">
        <f>IF(実施計画様式!AS263="",0,IFERROR(VLOOKUP(実施計画様式!AS263,参考資料1_対象分野リスト!$E$5:$F$35,2,FALSE),"error"))</f>
        <v>0</v>
      </c>
      <c r="BB263">
        <f>IF(実施計画様式!BB263="",0,IFERROR(VLOOKUP(実施計画様式!BB263,―!$AK$2:$AL$7,2,FALSE),"error"))</f>
        <v>0</v>
      </c>
      <c r="BC263" t="str">
        <f t="shared" si="21"/>
        <v/>
      </c>
      <c r="BF263">
        <v>99</v>
      </c>
      <c r="BG263" t="str">
        <f t="shared" si="23"/>
        <v/>
      </c>
      <c r="BH263" t="str">
        <f>IF(AG263&gt;0,IF(VLOOKUP($B$62,―!$Y$2:$Z$25,2,FALSE)&lt;分岐管理シート!AG263,"予算化方法","予算化方法_未定なし"),"")</f>
        <v/>
      </c>
      <c r="BI263" t="str">
        <f t="shared" si="24"/>
        <v/>
      </c>
      <c r="BJ263" t="str">
        <f t="shared" si="25"/>
        <v/>
      </c>
      <c r="BK263" t="str">
        <f t="shared" si="26"/>
        <v/>
      </c>
      <c r="BL263" t="str">
        <f>IF(AE263&lt;2,"",―!$AP$28)</f>
        <v/>
      </c>
      <c r="BM263" t="str">
        <f t="shared" si="27"/>
        <v/>
      </c>
      <c r="BN263" t="str">
        <f t="shared" si="28"/>
        <v/>
      </c>
      <c r="BP263">
        <f t="shared" si="22"/>
        <v>0</v>
      </c>
    </row>
    <row r="264" spans="3:68">
      <c r="C264">
        <v>192</v>
      </c>
      <c r="D264" s="22">
        <f>IF(実施計画様式!D264="",0,IFERROR(VLOOKUP(実施計画様式!D264,―!A:B,2,FALSE),"error"))</f>
        <v>0</v>
      </c>
      <c r="E264">
        <f>IF(実施計画様式!E264="",0,IFERROR(VLOOKUP(実施計画様式!E264,―!$C$40:$D$47,2,FALSE),"error"))</f>
        <v>0</v>
      </c>
      <c r="F264">
        <f>IF(実施計画様式!F264="",0,IFERROR(VLOOKUP(実施計画様式!F264,―!$E$2:$F$2,2,FALSE),"error"))</f>
        <v>0</v>
      </c>
      <c r="G264">
        <f>IFERROR(VLOOKUP(実施計画様式!G264,―!$G$2:$H$2,2,FALSE),0)</f>
        <v>0</v>
      </c>
      <c r="H264">
        <f>IF(実施計画様式!H264="",0,1)</f>
        <v>0</v>
      </c>
      <c r="I264">
        <f>IF(実施計画様式!I264="",0,IFERROR(VLOOKUP(実施計画様式!I264,―!$I$2:$J$2,2,FALSE),"error"))</f>
        <v>0</v>
      </c>
      <c r="J264">
        <f>IF(実施計画様式!J264="",0,1)</f>
        <v>0</v>
      </c>
      <c r="K264">
        <f>IF(実施計画様式!K264="",0,IFERROR(VLOOKUP(実施計画様式!K264,―!$K$1:$L$2,2,FALSE),"error"))</f>
        <v>0</v>
      </c>
      <c r="L264">
        <f>IF(実施計画様式!L264="",0,IFERROR(VLOOKUP(実施計画様式!L264,―!$M$2:$N$2,2,FALSE),"error"))</f>
        <v>0</v>
      </c>
      <c r="M264">
        <f>IFERROR(VLOOKUP(実施計画様式!M264,―!$O$1:$P$12,2,FALSE),0)</f>
        <v>0</v>
      </c>
      <c r="N264">
        <f>IF(実施計画様式!N264="",0,IFERROR(VLOOKUP(実施計画様式!N264,―!$O$1:$P$12,2,FALSE),"error"))</f>
        <v>0</v>
      </c>
      <c r="O264">
        <f>IF(実施計画様式!O264="",0,IFERROR(VLOOKUP(実施計画様式!O264,―!$O$1:$P$12,2,FALSE),"error"))</f>
        <v>0</v>
      </c>
      <c r="P264">
        <f>IF(実施計画様式!P264="",0,IFERROR(VLOOKUP(実施計画様式!P264,―!$O$1:$P$12,2,FALSE),"error"))</f>
        <v>0</v>
      </c>
      <c r="Q264">
        <f>IF(実施計画様式!Q264="",0,1)</f>
        <v>0</v>
      </c>
      <c r="R264" t="s">
        <v>7629</v>
      </c>
      <c r="S264" t="s">
        <v>7629</v>
      </c>
      <c r="T264">
        <f>IF(実施計画様式!T264="",0,1)</f>
        <v>0</v>
      </c>
      <c r="U264">
        <f>IF(実施計画様式!U264="",0,1)</f>
        <v>0</v>
      </c>
      <c r="V264">
        <f>IF(実施計画様式!V264="",0,1)</f>
        <v>0</v>
      </c>
      <c r="W264">
        <f>IF(実施計画様式!W264="",0,1)</f>
        <v>0</v>
      </c>
      <c r="X264">
        <f>IF(実施計画様式!X264="",0,1)</f>
        <v>0</v>
      </c>
      <c r="Y264">
        <f>IF(実施計画様式!Y264="",0,1)</f>
        <v>0</v>
      </c>
      <c r="Z264">
        <f>IF(実施計画様式!Z264="",0,1)</f>
        <v>0</v>
      </c>
      <c r="AA264">
        <f>IF(実施計画様式!AA264="",0,1)</f>
        <v>0</v>
      </c>
      <c r="AB264">
        <f>IF(実施計画様式!AB264="",0,IFERROR(VLOOKUP(実施計画様式!AB264,―!$Q$2:$R$3,2,FALSE),"error"))</f>
        <v>0</v>
      </c>
      <c r="AC264">
        <f>IF(実施計画様式!AC264="",0,IFERROR(VLOOKUP(実施計画様式!AC264,―!$S$2:$T$3,2,FALSE),"error"))</f>
        <v>0</v>
      </c>
      <c r="AD264">
        <f>IF(実施計画様式!AD264="",0,IFERROR(VLOOKUP(実施計画様式!AD264,―!$U$2:$V$3,2,FALSE),"error"))</f>
        <v>0</v>
      </c>
      <c r="AE264">
        <f>IF(実施計画様式!AE264="",0,IFERROR(VLOOKUP(実施計画様式!AE264,―!$W$2:$X$3,2,FALSE),"error"))</f>
        <v>0</v>
      </c>
      <c r="AF264">
        <f>IF(実施計画様式!AF264="",0,IFERROR(VLOOKUP(実施計画様式!AF264,―!$AP$29:$AQ$29,2,FALSE),"error"))</f>
        <v>0</v>
      </c>
      <c r="AG264">
        <f>IF(実施計画様式!AG264="",0,IFERROR(VLOOKUP(実施計画様式!AG264,―!$Y$2:$Z$25,2,FALSE),"error"))</f>
        <v>0</v>
      </c>
      <c r="AH264">
        <f>IF(実施計画様式!AH264="",0,IFERROR(VLOOKUP(実施計画様式!AH264,―!$AA$2:$AB$4,2,FALSE),"error"))</f>
        <v>0</v>
      </c>
      <c r="AI264">
        <f>IF(実施計画様式!AI264="",0,IFERROR(VLOOKUP(実施計画様式!AI264,―!$AN$2:$AO$27,2,FALSE),"error"))</f>
        <v>0</v>
      </c>
      <c r="AJ264">
        <f>IF(実施計画様式!AJ264="",0,IFERROR(VLOOKUP(実施計画様式!AJ264,―!$AN$2:$AO$27,2,FALSE),"error"))</f>
        <v>0</v>
      </c>
      <c r="AK264">
        <f>IF(実施計画様式!AK264="",0,IFERROR(VLOOKUP(実施計画様式!AK264,―!$AN$2:$AO$27,2,FALSE),"error"))</f>
        <v>0</v>
      </c>
      <c r="AL264">
        <f>IF(実施計画様式!AL264="",0,1)</f>
        <v>0</v>
      </c>
      <c r="AM264">
        <f>IF(実施計画様式!AM264="",0,IFERROR(VLOOKUP(実施計画様式!AM264,―!$AP$10:$AQ$23,2,FALSE),"error"))</f>
        <v>0</v>
      </c>
      <c r="AN264">
        <f>IF(実施計画様式!AN264="",0,IFERROR(VLOOKUP(実施計画様式!AN264,―!$AP$39:$AQ$44,2,FALSE),"error"))</f>
        <v>0</v>
      </c>
      <c r="AO264">
        <f>IF(実施計画様式!AO264="",0,IFERROR(VLOOKUP(実施計画様式!AO264,参考資料1_対象分野リスト!$B$2:$C$46,2,FALSE),"error"))</f>
        <v>0</v>
      </c>
      <c r="AP264">
        <f>IF(実施計画様式!AP264="",0,IFERROR(VLOOKUP(実施計画様式!AP264,参考資料1_対象分野リスト!$B$2:$C$46,2,FALSE),"error"))</f>
        <v>0</v>
      </c>
      <c r="AQ264">
        <f>IF(実施計画様式!AQ264="",0,IFERROR(VLOOKUP(実施計画様式!AQ264,参考資料1_対象分野リスト!$B$2:$C$46,2,FALSE),"error"))</f>
        <v>0</v>
      </c>
      <c r="AR264">
        <f>IF(実施計画様式!AR264="",0,IFERROR(VLOOKUP(実施計画様式!AR264,参考資料1_対象分野リスト!$B$2:$C$46,2,FALSE),"error"))</f>
        <v>0</v>
      </c>
      <c r="AS264">
        <f>IF(実施計画様式!AS264="",0,IFERROR(VLOOKUP(実施計画様式!AS264,参考資料1_対象分野リスト!$E$5:$F$35,2,FALSE),"error"))</f>
        <v>0</v>
      </c>
      <c r="BB264">
        <f>IF(実施計画様式!BB264="",0,IFERROR(VLOOKUP(実施計画様式!BB264,―!$AK$2:$AL$7,2,FALSE),"error"))</f>
        <v>0</v>
      </c>
      <c r="BC264" t="str">
        <f t="shared" si="21"/>
        <v/>
      </c>
      <c r="BF264">
        <v>99</v>
      </c>
      <c r="BG264" t="str">
        <f t="shared" si="23"/>
        <v/>
      </c>
      <c r="BH264" t="str">
        <f>IF(AG264&gt;0,IF(VLOOKUP($B$62,―!$Y$2:$Z$25,2,FALSE)&lt;分岐管理シート!AG264,"予算化方法","予算化方法_未定なし"),"")</f>
        <v/>
      </c>
      <c r="BI264" t="str">
        <f t="shared" si="24"/>
        <v/>
      </c>
      <c r="BJ264" t="str">
        <f t="shared" si="25"/>
        <v/>
      </c>
      <c r="BK264" t="str">
        <f t="shared" si="26"/>
        <v/>
      </c>
      <c r="BL264" t="str">
        <f>IF(AE264&lt;2,"",―!$AP$28)</f>
        <v/>
      </c>
      <c r="BM264" t="str">
        <f t="shared" si="27"/>
        <v/>
      </c>
      <c r="BN264" t="str">
        <f t="shared" si="28"/>
        <v/>
      </c>
      <c r="BP264">
        <f t="shared" si="22"/>
        <v>0</v>
      </c>
    </row>
    <row r="265" spans="3:68">
      <c r="C265">
        <v>193</v>
      </c>
      <c r="D265" s="22">
        <f>IF(実施計画様式!D265="",0,IFERROR(VLOOKUP(実施計画様式!D265,―!A:B,2,FALSE),"error"))</f>
        <v>0</v>
      </c>
      <c r="E265">
        <f>IF(実施計画様式!E265="",0,IFERROR(VLOOKUP(実施計画様式!E265,―!$C$40:$D$47,2,FALSE),"error"))</f>
        <v>0</v>
      </c>
      <c r="F265">
        <f>IF(実施計画様式!F265="",0,IFERROR(VLOOKUP(実施計画様式!F265,―!$E$2:$F$2,2,FALSE),"error"))</f>
        <v>0</v>
      </c>
      <c r="G265">
        <f>IFERROR(VLOOKUP(実施計画様式!G265,―!$G$2:$H$2,2,FALSE),0)</f>
        <v>0</v>
      </c>
      <c r="H265">
        <f>IF(実施計画様式!H265="",0,1)</f>
        <v>0</v>
      </c>
      <c r="I265">
        <f>IF(実施計画様式!I265="",0,IFERROR(VLOOKUP(実施計画様式!I265,―!$I$2:$J$2,2,FALSE),"error"))</f>
        <v>0</v>
      </c>
      <c r="J265">
        <f>IF(実施計画様式!J265="",0,1)</f>
        <v>0</v>
      </c>
      <c r="K265">
        <f>IF(実施計画様式!K265="",0,IFERROR(VLOOKUP(実施計画様式!K265,―!$K$1:$L$2,2,FALSE),"error"))</f>
        <v>0</v>
      </c>
      <c r="L265">
        <f>IF(実施計画様式!L265="",0,IFERROR(VLOOKUP(実施計画様式!L265,―!$M$2:$N$2,2,FALSE),"error"))</f>
        <v>0</v>
      </c>
      <c r="M265">
        <f>IFERROR(VLOOKUP(実施計画様式!M265,―!$O$1:$P$12,2,FALSE),0)</f>
        <v>0</v>
      </c>
      <c r="N265">
        <f>IF(実施計画様式!N265="",0,IFERROR(VLOOKUP(実施計画様式!N265,―!$O$1:$P$12,2,FALSE),"error"))</f>
        <v>0</v>
      </c>
      <c r="O265">
        <f>IF(実施計画様式!O265="",0,IFERROR(VLOOKUP(実施計画様式!O265,―!$O$1:$P$12,2,FALSE),"error"))</f>
        <v>0</v>
      </c>
      <c r="P265">
        <f>IF(実施計画様式!P265="",0,IFERROR(VLOOKUP(実施計画様式!P265,―!$O$1:$P$12,2,FALSE),"error"))</f>
        <v>0</v>
      </c>
      <c r="Q265">
        <f>IF(実施計画様式!Q265="",0,1)</f>
        <v>0</v>
      </c>
      <c r="R265" t="s">
        <v>7629</v>
      </c>
      <c r="S265" t="s">
        <v>7629</v>
      </c>
      <c r="T265">
        <f>IF(実施計画様式!T265="",0,1)</f>
        <v>0</v>
      </c>
      <c r="U265">
        <f>IF(実施計画様式!U265="",0,1)</f>
        <v>0</v>
      </c>
      <c r="V265">
        <f>IF(実施計画様式!V265="",0,1)</f>
        <v>0</v>
      </c>
      <c r="W265">
        <f>IF(実施計画様式!W265="",0,1)</f>
        <v>0</v>
      </c>
      <c r="X265">
        <f>IF(実施計画様式!X265="",0,1)</f>
        <v>0</v>
      </c>
      <c r="Y265">
        <f>IF(実施計画様式!Y265="",0,1)</f>
        <v>0</v>
      </c>
      <c r="Z265">
        <f>IF(実施計画様式!Z265="",0,1)</f>
        <v>0</v>
      </c>
      <c r="AA265">
        <f>IF(実施計画様式!AA265="",0,1)</f>
        <v>0</v>
      </c>
      <c r="AB265">
        <f>IF(実施計画様式!AB265="",0,IFERROR(VLOOKUP(実施計画様式!AB265,―!$Q$2:$R$3,2,FALSE),"error"))</f>
        <v>0</v>
      </c>
      <c r="AC265">
        <f>IF(実施計画様式!AC265="",0,IFERROR(VLOOKUP(実施計画様式!AC265,―!$S$2:$T$3,2,FALSE),"error"))</f>
        <v>0</v>
      </c>
      <c r="AD265">
        <f>IF(実施計画様式!AD265="",0,IFERROR(VLOOKUP(実施計画様式!AD265,―!$U$2:$V$3,2,FALSE),"error"))</f>
        <v>0</v>
      </c>
      <c r="AE265">
        <f>IF(実施計画様式!AE265="",0,IFERROR(VLOOKUP(実施計画様式!AE265,―!$W$2:$X$3,2,FALSE),"error"))</f>
        <v>0</v>
      </c>
      <c r="AF265">
        <f>IF(実施計画様式!AF265="",0,IFERROR(VLOOKUP(実施計画様式!AF265,―!$AP$29:$AQ$29,2,FALSE),"error"))</f>
        <v>0</v>
      </c>
      <c r="AG265">
        <f>IF(実施計画様式!AG265="",0,IFERROR(VLOOKUP(実施計画様式!AG265,―!$Y$2:$Z$25,2,FALSE),"error"))</f>
        <v>0</v>
      </c>
      <c r="AH265">
        <f>IF(実施計画様式!AH265="",0,IFERROR(VLOOKUP(実施計画様式!AH265,―!$AA$2:$AB$4,2,FALSE),"error"))</f>
        <v>0</v>
      </c>
      <c r="AI265">
        <f>IF(実施計画様式!AI265="",0,IFERROR(VLOOKUP(実施計画様式!AI265,―!$AN$2:$AO$27,2,FALSE),"error"))</f>
        <v>0</v>
      </c>
      <c r="AJ265">
        <f>IF(実施計画様式!AJ265="",0,IFERROR(VLOOKUP(実施計画様式!AJ265,―!$AN$2:$AO$27,2,FALSE),"error"))</f>
        <v>0</v>
      </c>
      <c r="AK265">
        <f>IF(実施計画様式!AK265="",0,IFERROR(VLOOKUP(実施計画様式!AK265,―!$AN$2:$AO$27,2,FALSE),"error"))</f>
        <v>0</v>
      </c>
      <c r="AL265">
        <f>IF(実施計画様式!AL265="",0,1)</f>
        <v>0</v>
      </c>
      <c r="AM265">
        <f>IF(実施計画様式!AM265="",0,IFERROR(VLOOKUP(実施計画様式!AM265,―!$AP$10:$AQ$23,2,FALSE),"error"))</f>
        <v>0</v>
      </c>
      <c r="AN265">
        <f>IF(実施計画様式!AN265="",0,IFERROR(VLOOKUP(実施計画様式!AN265,―!$AP$39:$AQ$44,2,FALSE),"error"))</f>
        <v>0</v>
      </c>
      <c r="AO265">
        <f>IF(実施計画様式!AO265="",0,IFERROR(VLOOKUP(実施計画様式!AO265,参考資料1_対象分野リスト!$B$2:$C$46,2,FALSE),"error"))</f>
        <v>0</v>
      </c>
      <c r="AP265">
        <f>IF(実施計画様式!AP265="",0,IFERROR(VLOOKUP(実施計画様式!AP265,参考資料1_対象分野リスト!$B$2:$C$46,2,FALSE),"error"))</f>
        <v>0</v>
      </c>
      <c r="AQ265">
        <f>IF(実施計画様式!AQ265="",0,IFERROR(VLOOKUP(実施計画様式!AQ265,参考資料1_対象分野リスト!$B$2:$C$46,2,FALSE),"error"))</f>
        <v>0</v>
      </c>
      <c r="AR265">
        <f>IF(実施計画様式!AR265="",0,IFERROR(VLOOKUP(実施計画様式!AR265,参考資料1_対象分野リスト!$B$2:$C$46,2,FALSE),"error"))</f>
        <v>0</v>
      </c>
      <c r="AS265">
        <f>IF(実施計画様式!AS265="",0,IFERROR(VLOOKUP(実施計画様式!AS265,参考資料1_対象分野リスト!$E$5:$F$35,2,FALSE),"error"))</f>
        <v>0</v>
      </c>
      <c r="BB265">
        <f>IF(実施計画様式!BB265="",0,IFERROR(VLOOKUP(実施計画様式!BB265,―!$AK$2:$AL$7,2,FALSE),"error"))</f>
        <v>0</v>
      </c>
      <c r="BC265" t="str">
        <f t="shared" si="21"/>
        <v/>
      </c>
      <c r="BF265">
        <v>99</v>
      </c>
      <c r="BG265" t="str">
        <f t="shared" si="23"/>
        <v/>
      </c>
      <c r="BH265" t="str">
        <f>IF(AG265&gt;0,IF(VLOOKUP($B$62,―!$Y$2:$Z$25,2,FALSE)&lt;分岐管理シート!AG265,"予算化方法","予算化方法_未定なし"),"")</f>
        <v/>
      </c>
      <c r="BI265" t="str">
        <f t="shared" si="24"/>
        <v/>
      </c>
      <c r="BJ265" t="str">
        <f t="shared" si="25"/>
        <v/>
      </c>
      <c r="BK265" t="str">
        <f t="shared" si="26"/>
        <v/>
      </c>
      <c r="BL265" t="str">
        <f>IF(AE265&lt;2,"",―!$AP$28)</f>
        <v/>
      </c>
      <c r="BM265" t="str">
        <f t="shared" si="27"/>
        <v/>
      </c>
      <c r="BN265" t="str">
        <f t="shared" si="28"/>
        <v/>
      </c>
      <c r="BP265">
        <f t="shared" si="22"/>
        <v>0</v>
      </c>
    </row>
    <row r="266" spans="3:68">
      <c r="C266">
        <v>194</v>
      </c>
      <c r="D266" s="22">
        <f>IF(実施計画様式!D266="",0,IFERROR(VLOOKUP(実施計画様式!D266,―!A:B,2,FALSE),"error"))</f>
        <v>0</v>
      </c>
      <c r="E266">
        <f>IF(実施計画様式!E266="",0,IFERROR(VLOOKUP(実施計画様式!E266,―!$C$40:$D$47,2,FALSE),"error"))</f>
        <v>0</v>
      </c>
      <c r="F266">
        <f>IF(実施計画様式!F266="",0,IFERROR(VLOOKUP(実施計画様式!F266,―!$E$2:$F$2,2,FALSE),"error"))</f>
        <v>0</v>
      </c>
      <c r="G266">
        <f>IFERROR(VLOOKUP(実施計画様式!G266,―!$G$2:$H$2,2,FALSE),0)</f>
        <v>0</v>
      </c>
      <c r="H266">
        <f>IF(実施計画様式!H266="",0,1)</f>
        <v>0</v>
      </c>
      <c r="I266">
        <f>IF(実施計画様式!I266="",0,IFERROR(VLOOKUP(実施計画様式!I266,―!$I$2:$J$2,2,FALSE),"error"))</f>
        <v>0</v>
      </c>
      <c r="J266">
        <f>IF(実施計画様式!J266="",0,1)</f>
        <v>0</v>
      </c>
      <c r="K266">
        <f>IF(実施計画様式!K266="",0,IFERROR(VLOOKUP(実施計画様式!K266,―!$K$1:$L$2,2,FALSE),"error"))</f>
        <v>0</v>
      </c>
      <c r="L266">
        <f>IF(実施計画様式!L266="",0,IFERROR(VLOOKUP(実施計画様式!L266,―!$M$2:$N$2,2,FALSE),"error"))</f>
        <v>0</v>
      </c>
      <c r="M266">
        <f>IFERROR(VLOOKUP(実施計画様式!M266,―!$O$1:$P$12,2,FALSE),0)</f>
        <v>0</v>
      </c>
      <c r="N266">
        <f>IF(実施計画様式!N266="",0,IFERROR(VLOOKUP(実施計画様式!N266,―!$O$1:$P$12,2,FALSE),"error"))</f>
        <v>0</v>
      </c>
      <c r="O266">
        <f>IF(実施計画様式!O266="",0,IFERROR(VLOOKUP(実施計画様式!O266,―!$O$1:$P$12,2,FALSE),"error"))</f>
        <v>0</v>
      </c>
      <c r="P266">
        <f>IF(実施計画様式!P266="",0,IFERROR(VLOOKUP(実施計画様式!P266,―!$O$1:$P$12,2,FALSE),"error"))</f>
        <v>0</v>
      </c>
      <c r="Q266">
        <f>IF(実施計画様式!Q266="",0,1)</f>
        <v>0</v>
      </c>
      <c r="R266" t="s">
        <v>7629</v>
      </c>
      <c r="S266" t="s">
        <v>7629</v>
      </c>
      <c r="T266">
        <f>IF(実施計画様式!T266="",0,1)</f>
        <v>0</v>
      </c>
      <c r="U266">
        <f>IF(実施計画様式!U266="",0,1)</f>
        <v>0</v>
      </c>
      <c r="V266">
        <f>IF(実施計画様式!V266="",0,1)</f>
        <v>0</v>
      </c>
      <c r="W266">
        <f>IF(実施計画様式!W266="",0,1)</f>
        <v>0</v>
      </c>
      <c r="X266">
        <f>IF(実施計画様式!X266="",0,1)</f>
        <v>0</v>
      </c>
      <c r="Y266">
        <f>IF(実施計画様式!Y266="",0,1)</f>
        <v>0</v>
      </c>
      <c r="Z266">
        <f>IF(実施計画様式!Z266="",0,1)</f>
        <v>0</v>
      </c>
      <c r="AA266">
        <f>IF(実施計画様式!AA266="",0,1)</f>
        <v>0</v>
      </c>
      <c r="AB266">
        <f>IF(実施計画様式!AB266="",0,IFERROR(VLOOKUP(実施計画様式!AB266,―!$Q$2:$R$3,2,FALSE),"error"))</f>
        <v>0</v>
      </c>
      <c r="AC266">
        <f>IF(実施計画様式!AC266="",0,IFERROR(VLOOKUP(実施計画様式!AC266,―!$S$2:$T$3,2,FALSE),"error"))</f>
        <v>0</v>
      </c>
      <c r="AD266">
        <f>IF(実施計画様式!AD266="",0,IFERROR(VLOOKUP(実施計画様式!AD266,―!$U$2:$V$3,2,FALSE),"error"))</f>
        <v>0</v>
      </c>
      <c r="AE266">
        <f>IF(実施計画様式!AE266="",0,IFERROR(VLOOKUP(実施計画様式!AE266,―!$W$2:$X$3,2,FALSE),"error"))</f>
        <v>0</v>
      </c>
      <c r="AF266">
        <f>IF(実施計画様式!AF266="",0,IFERROR(VLOOKUP(実施計画様式!AF266,―!$AP$29:$AQ$29,2,FALSE),"error"))</f>
        <v>0</v>
      </c>
      <c r="AG266">
        <f>IF(実施計画様式!AG266="",0,IFERROR(VLOOKUP(実施計画様式!AG266,―!$Y$2:$Z$25,2,FALSE),"error"))</f>
        <v>0</v>
      </c>
      <c r="AH266">
        <f>IF(実施計画様式!AH266="",0,IFERROR(VLOOKUP(実施計画様式!AH266,―!$AA$2:$AB$4,2,FALSE),"error"))</f>
        <v>0</v>
      </c>
      <c r="AI266">
        <f>IF(実施計画様式!AI266="",0,IFERROR(VLOOKUP(実施計画様式!AI266,―!$AN$2:$AO$27,2,FALSE),"error"))</f>
        <v>0</v>
      </c>
      <c r="AJ266">
        <f>IF(実施計画様式!AJ266="",0,IFERROR(VLOOKUP(実施計画様式!AJ266,―!$AN$2:$AO$27,2,FALSE),"error"))</f>
        <v>0</v>
      </c>
      <c r="AK266">
        <f>IF(実施計画様式!AK266="",0,IFERROR(VLOOKUP(実施計画様式!AK266,―!$AN$2:$AO$27,2,FALSE),"error"))</f>
        <v>0</v>
      </c>
      <c r="AL266">
        <f>IF(実施計画様式!AL266="",0,1)</f>
        <v>0</v>
      </c>
      <c r="AM266">
        <f>IF(実施計画様式!AM266="",0,IFERROR(VLOOKUP(実施計画様式!AM266,―!$AP$10:$AQ$23,2,FALSE),"error"))</f>
        <v>0</v>
      </c>
      <c r="AN266">
        <f>IF(実施計画様式!AN266="",0,IFERROR(VLOOKUP(実施計画様式!AN266,―!$AP$39:$AQ$44,2,FALSE),"error"))</f>
        <v>0</v>
      </c>
      <c r="AO266">
        <f>IF(実施計画様式!AO266="",0,IFERROR(VLOOKUP(実施計画様式!AO266,参考資料1_対象分野リスト!$B$2:$C$46,2,FALSE),"error"))</f>
        <v>0</v>
      </c>
      <c r="AP266">
        <f>IF(実施計画様式!AP266="",0,IFERROR(VLOOKUP(実施計画様式!AP266,参考資料1_対象分野リスト!$B$2:$C$46,2,FALSE),"error"))</f>
        <v>0</v>
      </c>
      <c r="AQ266">
        <f>IF(実施計画様式!AQ266="",0,IFERROR(VLOOKUP(実施計画様式!AQ266,参考資料1_対象分野リスト!$B$2:$C$46,2,FALSE),"error"))</f>
        <v>0</v>
      </c>
      <c r="AR266">
        <f>IF(実施計画様式!AR266="",0,IFERROR(VLOOKUP(実施計画様式!AR266,参考資料1_対象分野リスト!$B$2:$C$46,2,FALSE),"error"))</f>
        <v>0</v>
      </c>
      <c r="AS266">
        <f>IF(実施計画様式!AS266="",0,IFERROR(VLOOKUP(実施計画様式!AS266,参考資料1_対象分野リスト!$E$5:$F$35,2,FALSE),"error"))</f>
        <v>0</v>
      </c>
      <c r="BB266">
        <f>IF(実施計画様式!BB266="",0,IFERROR(VLOOKUP(実施計画様式!BB266,―!$AK$2:$AL$7,2,FALSE),"error"))</f>
        <v>0</v>
      </c>
      <c r="BC266" t="str">
        <f t="shared" ref="BC266:BC329" si="29">IF(D266=4,"",IF(D266=8,"",IF(D266=10,"支援開始時期_R7_通常","")))</f>
        <v/>
      </c>
      <c r="BF266">
        <v>99</v>
      </c>
      <c r="BG266" t="str">
        <f t="shared" si="23"/>
        <v/>
      </c>
      <c r="BH266" t="str">
        <f>IF(AG266&gt;0,IF(VLOOKUP($B$62,―!$Y$2:$Z$25,2,FALSE)&lt;分岐管理シート!AG266,"予算化方法","予算化方法_未定なし"),"")</f>
        <v/>
      </c>
      <c r="BI266" t="str">
        <f t="shared" si="24"/>
        <v/>
      </c>
      <c r="BJ266" t="str">
        <f t="shared" si="25"/>
        <v/>
      </c>
      <c r="BK266" t="str">
        <f t="shared" si="26"/>
        <v/>
      </c>
      <c r="BL266" t="str">
        <f>IF(AE266&lt;2,"",―!$AP$28)</f>
        <v/>
      </c>
      <c r="BM266" t="str">
        <f t="shared" si="27"/>
        <v/>
      </c>
      <c r="BN266" t="str">
        <f t="shared" si="28"/>
        <v/>
      </c>
      <c r="BP266">
        <f t="shared" ref="BP266:BP329" si="30">COUNTIF(D266:BD266,"error")</f>
        <v>0</v>
      </c>
    </row>
    <row r="267" spans="3:68">
      <c r="C267">
        <v>195</v>
      </c>
      <c r="D267" s="22">
        <f>IF(実施計画様式!D267="",0,IFERROR(VLOOKUP(実施計画様式!D267,―!A:B,2,FALSE),"error"))</f>
        <v>0</v>
      </c>
      <c r="E267">
        <f>IF(実施計画様式!E267="",0,IFERROR(VLOOKUP(実施計画様式!E267,―!$C$40:$D$47,2,FALSE),"error"))</f>
        <v>0</v>
      </c>
      <c r="F267">
        <f>IF(実施計画様式!F267="",0,IFERROR(VLOOKUP(実施計画様式!F267,―!$E$2:$F$2,2,FALSE),"error"))</f>
        <v>0</v>
      </c>
      <c r="G267">
        <f>IFERROR(VLOOKUP(実施計画様式!G267,―!$G$2:$H$2,2,FALSE),0)</f>
        <v>0</v>
      </c>
      <c r="H267">
        <f>IF(実施計画様式!H267="",0,1)</f>
        <v>0</v>
      </c>
      <c r="I267">
        <f>IF(実施計画様式!I267="",0,IFERROR(VLOOKUP(実施計画様式!I267,―!$I$2:$J$2,2,FALSE),"error"))</f>
        <v>0</v>
      </c>
      <c r="J267">
        <f>IF(実施計画様式!J267="",0,1)</f>
        <v>0</v>
      </c>
      <c r="K267">
        <f>IF(実施計画様式!K267="",0,IFERROR(VLOOKUP(実施計画様式!K267,―!$K$1:$L$2,2,FALSE),"error"))</f>
        <v>0</v>
      </c>
      <c r="L267">
        <f>IF(実施計画様式!L267="",0,IFERROR(VLOOKUP(実施計画様式!L267,―!$M$2:$N$2,2,FALSE),"error"))</f>
        <v>0</v>
      </c>
      <c r="M267">
        <f>IFERROR(VLOOKUP(実施計画様式!M267,―!$O$1:$P$12,2,FALSE),0)</f>
        <v>0</v>
      </c>
      <c r="N267">
        <f>IF(実施計画様式!N267="",0,IFERROR(VLOOKUP(実施計画様式!N267,―!$O$1:$P$12,2,FALSE),"error"))</f>
        <v>0</v>
      </c>
      <c r="O267">
        <f>IF(実施計画様式!O267="",0,IFERROR(VLOOKUP(実施計画様式!O267,―!$O$1:$P$12,2,FALSE),"error"))</f>
        <v>0</v>
      </c>
      <c r="P267">
        <f>IF(実施計画様式!P267="",0,IFERROR(VLOOKUP(実施計画様式!P267,―!$O$1:$P$12,2,FALSE),"error"))</f>
        <v>0</v>
      </c>
      <c r="Q267">
        <f>IF(実施計画様式!Q267="",0,1)</f>
        <v>0</v>
      </c>
      <c r="R267" t="s">
        <v>7629</v>
      </c>
      <c r="S267" t="s">
        <v>7629</v>
      </c>
      <c r="T267">
        <f>IF(実施計画様式!T267="",0,1)</f>
        <v>0</v>
      </c>
      <c r="U267">
        <f>IF(実施計画様式!U267="",0,1)</f>
        <v>0</v>
      </c>
      <c r="V267">
        <f>IF(実施計画様式!V267="",0,1)</f>
        <v>0</v>
      </c>
      <c r="W267">
        <f>IF(実施計画様式!W267="",0,1)</f>
        <v>0</v>
      </c>
      <c r="X267">
        <f>IF(実施計画様式!X267="",0,1)</f>
        <v>0</v>
      </c>
      <c r="Y267">
        <f>IF(実施計画様式!Y267="",0,1)</f>
        <v>0</v>
      </c>
      <c r="Z267">
        <f>IF(実施計画様式!Z267="",0,1)</f>
        <v>0</v>
      </c>
      <c r="AA267">
        <f>IF(実施計画様式!AA267="",0,1)</f>
        <v>0</v>
      </c>
      <c r="AB267">
        <f>IF(実施計画様式!AB267="",0,IFERROR(VLOOKUP(実施計画様式!AB267,―!$Q$2:$R$3,2,FALSE),"error"))</f>
        <v>0</v>
      </c>
      <c r="AC267">
        <f>IF(実施計画様式!AC267="",0,IFERROR(VLOOKUP(実施計画様式!AC267,―!$S$2:$T$3,2,FALSE),"error"))</f>
        <v>0</v>
      </c>
      <c r="AD267">
        <f>IF(実施計画様式!AD267="",0,IFERROR(VLOOKUP(実施計画様式!AD267,―!$U$2:$V$3,2,FALSE),"error"))</f>
        <v>0</v>
      </c>
      <c r="AE267">
        <f>IF(実施計画様式!AE267="",0,IFERROR(VLOOKUP(実施計画様式!AE267,―!$W$2:$X$3,2,FALSE),"error"))</f>
        <v>0</v>
      </c>
      <c r="AF267">
        <f>IF(実施計画様式!AF267="",0,IFERROR(VLOOKUP(実施計画様式!AF267,―!$AP$29:$AQ$29,2,FALSE),"error"))</f>
        <v>0</v>
      </c>
      <c r="AG267">
        <f>IF(実施計画様式!AG267="",0,IFERROR(VLOOKUP(実施計画様式!AG267,―!$Y$2:$Z$25,2,FALSE),"error"))</f>
        <v>0</v>
      </c>
      <c r="AH267">
        <f>IF(実施計画様式!AH267="",0,IFERROR(VLOOKUP(実施計画様式!AH267,―!$AA$2:$AB$4,2,FALSE),"error"))</f>
        <v>0</v>
      </c>
      <c r="AI267">
        <f>IF(実施計画様式!AI267="",0,IFERROR(VLOOKUP(実施計画様式!AI267,―!$AN$2:$AO$27,2,FALSE),"error"))</f>
        <v>0</v>
      </c>
      <c r="AJ267">
        <f>IF(実施計画様式!AJ267="",0,IFERROR(VLOOKUP(実施計画様式!AJ267,―!$AN$2:$AO$27,2,FALSE),"error"))</f>
        <v>0</v>
      </c>
      <c r="AK267">
        <f>IF(実施計画様式!AK267="",0,IFERROR(VLOOKUP(実施計画様式!AK267,―!$AN$2:$AO$27,2,FALSE),"error"))</f>
        <v>0</v>
      </c>
      <c r="AL267">
        <f>IF(実施計画様式!AL267="",0,1)</f>
        <v>0</v>
      </c>
      <c r="AM267">
        <f>IF(実施計画様式!AM267="",0,IFERROR(VLOOKUP(実施計画様式!AM267,―!$AP$10:$AQ$23,2,FALSE),"error"))</f>
        <v>0</v>
      </c>
      <c r="AN267">
        <f>IF(実施計画様式!AN267="",0,IFERROR(VLOOKUP(実施計画様式!AN267,―!$AP$39:$AQ$44,2,FALSE),"error"))</f>
        <v>0</v>
      </c>
      <c r="AO267">
        <f>IF(実施計画様式!AO267="",0,IFERROR(VLOOKUP(実施計画様式!AO267,参考資料1_対象分野リスト!$B$2:$C$46,2,FALSE),"error"))</f>
        <v>0</v>
      </c>
      <c r="AP267">
        <f>IF(実施計画様式!AP267="",0,IFERROR(VLOOKUP(実施計画様式!AP267,参考資料1_対象分野リスト!$B$2:$C$46,2,FALSE),"error"))</f>
        <v>0</v>
      </c>
      <c r="AQ267">
        <f>IF(実施計画様式!AQ267="",0,IFERROR(VLOOKUP(実施計画様式!AQ267,参考資料1_対象分野リスト!$B$2:$C$46,2,FALSE),"error"))</f>
        <v>0</v>
      </c>
      <c r="AR267">
        <f>IF(実施計画様式!AR267="",0,IFERROR(VLOOKUP(実施計画様式!AR267,参考資料1_対象分野リスト!$B$2:$C$46,2,FALSE),"error"))</f>
        <v>0</v>
      </c>
      <c r="AS267">
        <f>IF(実施計画様式!AS267="",0,IFERROR(VLOOKUP(実施計画様式!AS267,参考資料1_対象分野リスト!$E$5:$F$35,2,FALSE),"error"))</f>
        <v>0</v>
      </c>
      <c r="BB267">
        <f>IF(実施計画様式!BB267="",0,IFERROR(VLOOKUP(実施計画様式!BB267,―!$AK$2:$AL$7,2,FALSE),"error"))</f>
        <v>0</v>
      </c>
      <c r="BC267" t="str">
        <f t="shared" si="29"/>
        <v/>
      </c>
      <c r="BF267">
        <v>99</v>
      </c>
      <c r="BG267" t="str">
        <f t="shared" si="23"/>
        <v/>
      </c>
      <c r="BH267" t="str">
        <f>IF(AG267&gt;0,IF(VLOOKUP($B$62,―!$Y$2:$Z$25,2,FALSE)&lt;分岐管理シート!AG267,"予算化方法","予算化方法_未定なし"),"")</f>
        <v/>
      </c>
      <c r="BI267" t="str">
        <f t="shared" si="24"/>
        <v/>
      </c>
      <c r="BJ267" t="str">
        <f t="shared" si="25"/>
        <v/>
      </c>
      <c r="BK267" t="str">
        <f t="shared" si="26"/>
        <v/>
      </c>
      <c r="BL267" t="str">
        <f>IF(AE267&lt;2,"",―!$AP$28)</f>
        <v/>
      </c>
      <c r="BM267" t="str">
        <f t="shared" si="27"/>
        <v/>
      </c>
      <c r="BN267" t="str">
        <f t="shared" si="28"/>
        <v/>
      </c>
      <c r="BP267">
        <f t="shared" si="30"/>
        <v>0</v>
      </c>
    </row>
    <row r="268" spans="3:68">
      <c r="C268">
        <v>196</v>
      </c>
      <c r="D268" s="22">
        <f>IF(実施計画様式!D268="",0,IFERROR(VLOOKUP(実施計画様式!D268,―!A:B,2,FALSE),"error"))</f>
        <v>0</v>
      </c>
      <c r="E268">
        <f>IF(実施計画様式!E268="",0,IFERROR(VLOOKUP(実施計画様式!E268,―!$C$40:$D$47,2,FALSE),"error"))</f>
        <v>0</v>
      </c>
      <c r="F268">
        <f>IF(実施計画様式!F268="",0,IFERROR(VLOOKUP(実施計画様式!F268,―!$E$2:$F$2,2,FALSE),"error"))</f>
        <v>0</v>
      </c>
      <c r="G268">
        <f>IFERROR(VLOOKUP(実施計画様式!G268,―!$G$2:$H$2,2,FALSE),0)</f>
        <v>0</v>
      </c>
      <c r="H268">
        <f>IF(実施計画様式!H268="",0,1)</f>
        <v>0</v>
      </c>
      <c r="I268">
        <f>IF(実施計画様式!I268="",0,IFERROR(VLOOKUP(実施計画様式!I268,―!$I$2:$J$2,2,FALSE),"error"))</f>
        <v>0</v>
      </c>
      <c r="J268">
        <f>IF(実施計画様式!J268="",0,1)</f>
        <v>0</v>
      </c>
      <c r="K268">
        <f>IF(実施計画様式!K268="",0,IFERROR(VLOOKUP(実施計画様式!K268,―!$K$1:$L$2,2,FALSE),"error"))</f>
        <v>0</v>
      </c>
      <c r="L268">
        <f>IF(実施計画様式!L268="",0,IFERROR(VLOOKUP(実施計画様式!L268,―!$M$2:$N$2,2,FALSE),"error"))</f>
        <v>0</v>
      </c>
      <c r="M268">
        <f>IFERROR(VLOOKUP(実施計画様式!M268,―!$O$1:$P$12,2,FALSE),0)</f>
        <v>0</v>
      </c>
      <c r="N268">
        <f>IF(実施計画様式!N268="",0,IFERROR(VLOOKUP(実施計画様式!N268,―!$O$1:$P$12,2,FALSE),"error"))</f>
        <v>0</v>
      </c>
      <c r="O268">
        <f>IF(実施計画様式!O268="",0,IFERROR(VLOOKUP(実施計画様式!O268,―!$O$1:$P$12,2,FALSE),"error"))</f>
        <v>0</v>
      </c>
      <c r="P268">
        <f>IF(実施計画様式!P268="",0,IFERROR(VLOOKUP(実施計画様式!P268,―!$O$1:$P$12,2,FALSE),"error"))</f>
        <v>0</v>
      </c>
      <c r="Q268">
        <f>IF(実施計画様式!Q268="",0,1)</f>
        <v>0</v>
      </c>
      <c r="R268" t="s">
        <v>7629</v>
      </c>
      <c r="S268" t="s">
        <v>7629</v>
      </c>
      <c r="T268">
        <f>IF(実施計画様式!T268="",0,1)</f>
        <v>0</v>
      </c>
      <c r="U268">
        <f>IF(実施計画様式!U268="",0,1)</f>
        <v>0</v>
      </c>
      <c r="V268">
        <f>IF(実施計画様式!V268="",0,1)</f>
        <v>0</v>
      </c>
      <c r="W268">
        <f>IF(実施計画様式!W268="",0,1)</f>
        <v>0</v>
      </c>
      <c r="X268">
        <f>IF(実施計画様式!X268="",0,1)</f>
        <v>0</v>
      </c>
      <c r="Y268">
        <f>IF(実施計画様式!Y268="",0,1)</f>
        <v>0</v>
      </c>
      <c r="Z268">
        <f>IF(実施計画様式!Z268="",0,1)</f>
        <v>0</v>
      </c>
      <c r="AA268">
        <f>IF(実施計画様式!AA268="",0,1)</f>
        <v>0</v>
      </c>
      <c r="AB268">
        <f>IF(実施計画様式!AB268="",0,IFERROR(VLOOKUP(実施計画様式!AB268,―!$Q$2:$R$3,2,FALSE),"error"))</f>
        <v>0</v>
      </c>
      <c r="AC268">
        <f>IF(実施計画様式!AC268="",0,IFERROR(VLOOKUP(実施計画様式!AC268,―!$S$2:$T$3,2,FALSE),"error"))</f>
        <v>0</v>
      </c>
      <c r="AD268">
        <f>IF(実施計画様式!AD268="",0,IFERROR(VLOOKUP(実施計画様式!AD268,―!$U$2:$V$3,2,FALSE),"error"))</f>
        <v>0</v>
      </c>
      <c r="AE268">
        <f>IF(実施計画様式!AE268="",0,IFERROR(VLOOKUP(実施計画様式!AE268,―!$W$2:$X$3,2,FALSE),"error"))</f>
        <v>0</v>
      </c>
      <c r="AF268">
        <f>IF(実施計画様式!AF268="",0,IFERROR(VLOOKUP(実施計画様式!AF268,―!$AP$29:$AQ$29,2,FALSE),"error"))</f>
        <v>0</v>
      </c>
      <c r="AG268">
        <f>IF(実施計画様式!AG268="",0,IFERROR(VLOOKUP(実施計画様式!AG268,―!$Y$2:$Z$25,2,FALSE),"error"))</f>
        <v>0</v>
      </c>
      <c r="AH268">
        <f>IF(実施計画様式!AH268="",0,IFERROR(VLOOKUP(実施計画様式!AH268,―!$AA$2:$AB$4,2,FALSE),"error"))</f>
        <v>0</v>
      </c>
      <c r="AI268">
        <f>IF(実施計画様式!AI268="",0,IFERROR(VLOOKUP(実施計画様式!AI268,―!$AN$2:$AO$27,2,FALSE),"error"))</f>
        <v>0</v>
      </c>
      <c r="AJ268">
        <f>IF(実施計画様式!AJ268="",0,IFERROR(VLOOKUP(実施計画様式!AJ268,―!$AN$2:$AO$27,2,FALSE),"error"))</f>
        <v>0</v>
      </c>
      <c r="AK268">
        <f>IF(実施計画様式!AK268="",0,IFERROR(VLOOKUP(実施計画様式!AK268,―!$AN$2:$AO$27,2,FALSE),"error"))</f>
        <v>0</v>
      </c>
      <c r="AL268">
        <f>IF(実施計画様式!AL268="",0,1)</f>
        <v>0</v>
      </c>
      <c r="AM268">
        <f>IF(実施計画様式!AM268="",0,IFERROR(VLOOKUP(実施計画様式!AM268,―!$AP$10:$AQ$23,2,FALSE),"error"))</f>
        <v>0</v>
      </c>
      <c r="AN268">
        <f>IF(実施計画様式!AN268="",0,IFERROR(VLOOKUP(実施計画様式!AN268,―!$AP$39:$AQ$44,2,FALSE),"error"))</f>
        <v>0</v>
      </c>
      <c r="AO268">
        <f>IF(実施計画様式!AO268="",0,IFERROR(VLOOKUP(実施計画様式!AO268,参考資料1_対象分野リスト!$B$2:$C$46,2,FALSE),"error"))</f>
        <v>0</v>
      </c>
      <c r="AP268">
        <f>IF(実施計画様式!AP268="",0,IFERROR(VLOOKUP(実施計画様式!AP268,参考資料1_対象分野リスト!$B$2:$C$46,2,FALSE),"error"))</f>
        <v>0</v>
      </c>
      <c r="AQ268">
        <f>IF(実施計画様式!AQ268="",0,IFERROR(VLOOKUP(実施計画様式!AQ268,参考資料1_対象分野リスト!$B$2:$C$46,2,FALSE),"error"))</f>
        <v>0</v>
      </c>
      <c r="AR268">
        <f>IF(実施計画様式!AR268="",0,IFERROR(VLOOKUP(実施計画様式!AR268,参考資料1_対象分野リスト!$B$2:$C$46,2,FALSE),"error"))</f>
        <v>0</v>
      </c>
      <c r="AS268">
        <f>IF(実施計画様式!AS268="",0,IFERROR(VLOOKUP(実施計画様式!AS268,参考資料1_対象分野リスト!$E$5:$F$35,2,FALSE),"error"))</f>
        <v>0</v>
      </c>
      <c r="BB268">
        <f>IF(実施計画様式!BB268="",0,IFERROR(VLOOKUP(実施計画様式!BB268,―!$AK$2:$AL$7,2,FALSE),"error"))</f>
        <v>0</v>
      </c>
      <c r="BC268" t="str">
        <f t="shared" si="29"/>
        <v/>
      </c>
      <c r="BF268">
        <v>99</v>
      </c>
      <c r="BG268" t="str">
        <f t="shared" ref="BG268:BG331" si="31">IF(D268=1,"予算化時期_R7補正","")</f>
        <v/>
      </c>
      <c r="BH268" t="str">
        <f>IF(AG268&gt;0,IF(VLOOKUP($B$62,―!$Y$2:$Z$25,2,FALSE)&lt;分岐管理シート!AG268,"予算化方法","予算化方法_未定なし"),"")</f>
        <v/>
      </c>
      <c r="BI268" t="str">
        <f t="shared" ref="BI268:BI331" si="32">IF(D268=1,"予算区分_R8_通常","")</f>
        <v/>
      </c>
      <c r="BJ268" t="str">
        <f t="shared" ref="BJ268:BJ331" si="33">IF(D268=1,"経済対策との関係_R7補正","")</f>
        <v/>
      </c>
      <c r="BK268" t="str">
        <f t="shared" ref="BK268:BK331" si="34">IF(D268=1,"種類_推奨事業メニュー_R7補正","")</f>
        <v/>
      </c>
      <c r="BL268" t="str">
        <f>IF(AE268&lt;2,"",―!$AP$28)</f>
        <v/>
      </c>
      <c r="BM268" t="str">
        <f t="shared" ref="BM268:BM331" si="35">IF(D268=1,"対象分野_R7","")</f>
        <v/>
      </c>
      <c r="BN268" t="str">
        <f t="shared" ref="BN268:BN331" si="36">IF(AND(SUM(AN268:AQ268)&gt;=181,SUM(AN268:AQ268)&lt;=936),"農林水産・食品分野の細分化項目",IF(SUM(AN268:AQ268)&gt;936,"中小企業・小規模事業者の賃上げ環境整備の細分化項目",""))</f>
        <v/>
      </c>
      <c r="BP268">
        <f t="shared" si="30"/>
        <v>0</v>
      </c>
    </row>
    <row r="269" spans="3:68">
      <c r="C269">
        <v>197</v>
      </c>
      <c r="D269" s="22">
        <f>IF(実施計画様式!D269="",0,IFERROR(VLOOKUP(実施計画様式!D269,―!A:B,2,FALSE),"error"))</f>
        <v>0</v>
      </c>
      <c r="E269">
        <f>IF(実施計画様式!E269="",0,IFERROR(VLOOKUP(実施計画様式!E269,―!$C$40:$D$47,2,FALSE),"error"))</f>
        <v>0</v>
      </c>
      <c r="F269">
        <f>IF(実施計画様式!F269="",0,IFERROR(VLOOKUP(実施計画様式!F269,―!$E$2:$F$2,2,FALSE),"error"))</f>
        <v>0</v>
      </c>
      <c r="G269">
        <f>IFERROR(VLOOKUP(実施計画様式!G269,―!$G$2:$H$2,2,FALSE),0)</f>
        <v>0</v>
      </c>
      <c r="H269">
        <f>IF(実施計画様式!H269="",0,1)</f>
        <v>0</v>
      </c>
      <c r="I269">
        <f>IF(実施計画様式!I269="",0,IFERROR(VLOOKUP(実施計画様式!I269,―!$I$2:$J$2,2,FALSE),"error"))</f>
        <v>0</v>
      </c>
      <c r="J269">
        <f>IF(実施計画様式!J269="",0,1)</f>
        <v>0</v>
      </c>
      <c r="K269">
        <f>IF(実施計画様式!K269="",0,IFERROR(VLOOKUP(実施計画様式!K269,―!$K$1:$L$2,2,FALSE),"error"))</f>
        <v>0</v>
      </c>
      <c r="L269">
        <f>IF(実施計画様式!L269="",0,IFERROR(VLOOKUP(実施計画様式!L269,―!$M$2:$N$2,2,FALSE),"error"))</f>
        <v>0</v>
      </c>
      <c r="M269">
        <f>IFERROR(VLOOKUP(実施計画様式!M269,―!$O$1:$P$12,2,FALSE),0)</f>
        <v>0</v>
      </c>
      <c r="N269">
        <f>IF(実施計画様式!N269="",0,IFERROR(VLOOKUP(実施計画様式!N269,―!$O$1:$P$12,2,FALSE),"error"))</f>
        <v>0</v>
      </c>
      <c r="O269">
        <f>IF(実施計画様式!O269="",0,IFERROR(VLOOKUP(実施計画様式!O269,―!$O$1:$P$12,2,FALSE),"error"))</f>
        <v>0</v>
      </c>
      <c r="P269">
        <f>IF(実施計画様式!P269="",0,IFERROR(VLOOKUP(実施計画様式!P269,―!$O$1:$P$12,2,FALSE),"error"))</f>
        <v>0</v>
      </c>
      <c r="Q269">
        <f>IF(実施計画様式!Q269="",0,1)</f>
        <v>0</v>
      </c>
      <c r="R269" t="s">
        <v>7629</v>
      </c>
      <c r="S269" t="s">
        <v>7629</v>
      </c>
      <c r="T269">
        <f>IF(実施計画様式!T269="",0,1)</f>
        <v>0</v>
      </c>
      <c r="U269">
        <f>IF(実施計画様式!U269="",0,1)</f>
        <v>0</v>
      </c>
      <c r="V269">
        <f>IF(実施計画様式!V269="",0,1)</f>
        <v>0</v>
      </c>
      <c r="W269">
        <f>IF(実施計画様式!W269="",0,1)</f>
        <v>0</v>
      </c>
      <c r="X269">
        <f>IF(実施計画様式!X269="",0,1)</f>
        <v>0</v>
      </c>
      <c r="Y269">
        <f>IF(実施計画様式!Y269="",0,1)</f>
        <v>0</v>
      </c>
      <c r="Z269">
        <f>IF(実施計画様式!Z269="",0,1)</f>
        <v>0</v>
      </c>
      <c r="AA269">
        <f>IF(実施計画様式!AA269="",0,1)</f>
        <v>0</v>
      </c>
      <c r="AB269">
        <f>IF(実施計画様式!AB269="",0,IFERROR(VLOOKUP(実施計画様式!AB269,―!$Q$2:$R$3,2,FALSE),"error"))</f>
        <v>0</v>
      </c>
      <c r="AC269">
        <f>IF(実施計画様式!AC269="",0,IFERROR(VLOOKUP(実施計画様式!AC269,―!$S$2:$T$3,2,FALSE),"error"))</f>
        <v>0</v>
      </c>
      <c r="AD269">
        <f>IF(実施計画様式!AD269="",0,IFERROR(VLOOKUP(実施計画様式!AD269,―!$U$2:$V$3,2,FALSE),"error"))</f>
        <v>0</v>
      </c>
      <c r="AE269">
        <f>IF(実施計画様式!AE269="",0,IFERROR(VLOOKUP(実施計画様式!AE269,―!$W$2:$X$3,2,FALSE),"error"))</f>
        <v>0</v>
      </c>
      <c r="AF269">
        <f>IF(実施計画様式!AF269="",0,IFERROR(VLOOKUP(実施計画様式!AF269,―!$AP$29:$AQ$29,2,FALSE),"error"))</f>
        <v>0</v>
      </c>
      <c r="AG269">
        <f>IF(実施計画様式!AG269="",0,IFERROR(VLOOKUP(実施計画様式!AG269,―!$Y$2:$Z$25,2,FALSE),"error"))</f>
        <v>0</v>
      </c>
      <c r="AH269">
        <f>IF(実施計画様式!AH269="",0,IFERROR(VLOOKUP(実施計画様式!AH269,―!$AA$2:$AB$4,2,FALSE),"error"))</f>
        <v>0</v>
      </c>
      <c r="AI269">
        <f>IF(実施計画様式!AI269="",0,IFERROR(VLOOKUP(実施計画様式!AI269,―!$AN$2:$AO$27,2,FALSE),"error"))</f>
        <v>0</v>
      </c>
      <c r="AJ269">
        <f>IF(実施計画様式!AJ269="",0,IFERROR(VLOOKUP(実施計画様式!AJ269,―!$AN$2:$AO$27,2,FALSE),"error"))</f>
        <v>0</v>
      </c>
      <c r="AK269">
        <f>IF(実施計画様式!AK269="",0,IFERROR(VLOOKUP(実施計画様式!AK269,―!$AN$2:$AO$27,2,FALSE),"error"))</f>
        <v>0</v>
      </c>
      <c r="AL269">
        <f>IF(実施計画様式!AL269="",0,1)</f>
        <v>0</v>
      </c>
      <c r="AM269">
        <f>IF(実施計画様式!AM269="",0,IFERROR(VLOOKUP(実施計画様式!AM269,―!$AP$10:$AQ$23,2,FALSE),"error"))</f>
        <v>0</v>
      </c>
      <c r="AN269">
        <f>IF(実施計画様式!AN269="",0,IFERROR(VLOOKUP(実施計画様式!AN269,―!$AP$39:$AQ$44,2,FALSE),"error"))</f>
        <v>0</v>
      </c>
      <c r="AO269">
        <f>IF(実施計画様式!AO269="",0,IFERROR(VLOOKUP(実施計画様式!AO269,参考資料1_対象分野リスト!$B$2:$C$46,2,FALSE),"error"))</f>
        <v>0</v>
      </c>
      <c r="AP269">
        <f>IF(実施計画様式!AP269="",0,IFERROR(VLOOKUP(実施計画様式!AP269,参考資料1_対象分野リスト!$B$2:$C$46,2,FALSE),"error"))</f>
        <v>0</v>
      </c>
      <c r="AQ269">
        <f>IF(実施計画様式!AQ269="",0,IFERROR(VLOOKUP(実施計画様式!AQ269,参考資料1_対象分野リスト!$B$2:$C$46,2,FALSE),"error"))</f>
        <v>0</v>
      </c>
      <c r="AR269">
        <f>IF(実施計画様式!AR269="",0,IFERROR(VLOOKUP(実施計画様式!AR269,参考資料1_対象分野リスト!$B$2:$C$46,2,FALSE),"error"))</f>
        <v>0</v>
      </c>
      <c r="AS269">
        <f>IF(実施計画様式!AS269="",0,IFERROR(VLOOKUP(実施計画様式!AS269,参考資料1_対象分野リスト!$E$5:$F$35,2,FALSE),"error"))</f>
        <v>0</v>
      </c>
      <c r="BB269">
        <f>IF(実施計画様式!BB269="",0,IFERROR(VLOOKUP(実施計画様式!BB269,―!$AK$2:$AL$7,2,FALSE),"error"))</f>
        <v>0</v>
      </c>
      <c r="BC269" t="str">
        <f t="shared" si="29"/>
        <v/>
      </c>
      <c r="BF269">
        <v>99</v>
      </c>
      <c r="BG269" t="str">
        <f t="shared" si="31"/>
        <v/>
      </c>
      <c r="BH269" t="str">
        <f>IF(AG269&gt;0,IF(VLOOKUP($B$62,―!$Y$2:$Z$25,2,FALSE)&lt;分岐管理シート!AG269,"予算化方法","予算化方法_未定なし"),"")</f>
        <v/>
      </c>
      <c r="BI269" t="str">
        <f t="shared" si="32"/>
        <v/>
      </c>
      <c r="BJ269" t="str">
        <f t="shared" si="33"/>
        <v/>
      </c>
      <c r="BK269" t="str">
        <f t="shared" si="34"/>
        <v/>
      </c>
      <c r="BL269" t="str">
        <f>IF(AE269&lt;2,"",―!$AP$28)</f>
        <v/>
      </c>
      <c r="BM269" t="str">
        <f t="shared" si="35"/>
        <v/>
      </c>
      <c r="BN269" t="str">
        <f t="shared" si="36"/>
        <v/>
      </c>
      <c r="BP269">
        <f t="shared" si="30"/>
        <v>0</v>
      </c>
    </row>
    <row r="270" spans="3:68">
      <c r="C270">
        <v>198</v>
      </c>
      <c r="D270" s="22">
        <f>IF(実施計画様式!D270="",0,IFERROR(VLOOKUP(実施計画様式!D270,―!A:B,2,FALSE),"error"))</f>
        <v>0</v>
      </c>
      <c r="E270">
        <f>IF(実施計画様式!E270="",0,IFERROR(VLOOKUP(実施計画様式!E270,―!$C$40:$D$47,2,FALSE),"error"))</f>
        <v>0</v>
      </c>
      <c r="F270">
        <f>IF(実施計画様式!F270="",0,IFERROR(VLOOKUP(実施計画様式!F270,―!$E$2:$F$2,2,FALSE),"error"))</f>
        <v>0</v>
      </c>
      <c r="G270">
        <f>IFERROR(VLOOKUP(実施計画様式!G270,―!$G$2:$H$2,2,FALSE),0)</f>
        <v>0</v>
      </c>
      <c r="H270">
        <f>IF(実施計画様式!H270="",0,1)</f>
        <v>0</v>
      </c>
      <c r="I270">
        <f>IF(実施計画様式!I270="",0,IFERROR(VLOOKUP(実施計画様式!I270,―!$I$2:$J$2,2,FALSE),"error"))</f>
        <v>0</v>
      </c>
      <c r="J270">
        <f>IF(実施計画様式!J270="",0,1)</f>
        <v>0</v>
      </c>
      <c r="K270">
        <f>IF(実施計画様式!K270="",0,IFERROR(VLOOKUP(実施計画様式!K270,―!$K$1:$L$2,2,FALSE),"error"))</f>
        <v>0</v>
      </c>
      <c r="L270">
        <f>IF(実施計画様式!L270="",0,IFERROR(VLOOKUP(実施計画様式!L270,―!$M$2:$N$2,2,FALSE),"error"))</f>
        <v>0</v>
      </c>
      <c r="M270">
        <f>IFERROR(VLOOKUP(実施計画様式!M270,―!$O$1:$P$12,2,FALSE),0)</f>
        <v>0</v>
      </c>
      <c r="N270">
        <f>IF(実施計画様式!N270="",0,IFERROR(VLOOKUP(実施計画様式!N270,―!$O$1:$P$12,2,FALSE),"error"))</f>
        <v>0</v>
      </c>
      <c r="O270">
        <f>IF(実施計画様式!O270="",0,IFERROR(VLOOKUP(実施計画様式!O270,―!$O$1:$P$12,2,FALSE),"error"))</f>
        <v>0</v>
      </c>
      <c r="P270">
        <f>IF(実施計画様式!P270="",0,IFERROR(VLOOKUP(実施計画様式!P270,―!$O$1:$P$12,2,FALSE),"error"))</f>
        <v>0</v>
      </c>
      <c r="Q270">
        <f>IF(実施計画様式!Q270="",0,1)</f>
        <v>0</v>
      </c>
      <c r="R270" t="s">
        <v>7629</v>
      </c>
      <c r="S270" t="s">
        <v>7629</v>
      </c>
      <c r="T270">
        <f>IF(実施計画様式!T270="",0,1)</f>
        <v>0</v>
      </c>
      <c r="U270">
        <f>IF(実施計画様式!U270="",0,1)</f>
        <v>0</v>
      </c>
      <c r="V270">
        <f>IF(実施計画様式!V270="",0,1)</f>
        <v>0</v>
      </c>
      <c r="W270">
        <f>IF(実施計画様式!W270="",0,1)</f>
        <v>0</v>
      </c>
      <c r="X270">
        <f>IF(実施計画様式!X270="",0,1)</f>
        <v>0</v>
      </c>
      <c r="Y270">
        <f>IF(実施計画様式!Y270="",0,1)</f>
        <v>0</v>
      </c>
      <c r="Z270">
        <f>IF(実施計画様式!Z270="",0,1)</f>
        <v>0</v>
      </c>
      <c r="AA270">
        <f>IF(実施計画様式!AA270="",0,1)</f>
        <v>0</v>
      </c>
      <c r="AB270">
        <f>IF(実施計画様式!AB270="",0,IFERROR(VLOOKUP(実施計画様式!AB270,―!$Q$2:$R$3,2,FALSE),"error"))</f>
        <v>0</v>
      </c>
      <c r="AC270">
        <f>IF(実施計画様式!AC270="",0,IFERROR(VLOOKUP(実施計画様式!AC270,―!$S$2:$T$3,2,FALSE),"error"))</f>
        <v>0</v>
      </c>
      <c r="AD270">
        <f>IF(実施計画様式!AD270="",0,IFERROR(VLOOKUP(実施計画様式!AD270,―!$U$2:$V$3,2,FALSE),"error"))</f>
        <v>0</v>
      </c>
      <c r="AE270">
        <f>IF(実施計画様式!AE270="",0,IFERROR(VLOOKUP(実施計画様式!AE270,―!$W$2:$X$3,2,FALSE),"error"))</f>
        <v>0</v>
      </c>
      <c r="AF270">
        <f>IF(実施計画様式!AF270="",0,IFERROR(VLOOKUP(実施計画様式!AF270,―!$AP$29:$AQ$29,2,FALSE),"error"))</f>
        <v>0</v>
      </c>
      <c r="AG270">
        <f>IF(実施計画様式!AG270="",0,IFERROR(VLOOKUP(実施計画様式!AG270,―!$Y$2:$Z$25,2,FALSE),"error"))</f>
        <v>0</v>
      </c>
      <c r="AH270">
        <f>IF(実施計画様式!AH270="",0,IFERROR(VLOOKUP(実施計画様式!AH270,―!$AA$2:$AB$4,2,FALSE),"error"))</f>
        <v>0</v>
      </c>
      <c r="AI270">
        <f>IF(実施計画様式!AI270="",0,IFERROR(VLOOKUP(実施計画様式!AI270,―!$AN$2:$AO$27,2,FALSE),"error"))</f>
        <v>0</v>
      </c>
      <c r="AJ270">
        <f>IF(実施計画様式!AJ270="",0,IFERROR(VLOOKUP(実施計画様式!AJ270,―!$AN$2:$AO$27,2,FALSE),"error"))</f>
        <v>0</v>
      </c>
      <c r="AK270">
        <f>IF(実施計画様式!AK270="",0,IFERROR(VLOOKUP(実施計画様式!AK270,―!$AN$2:$AO$27,2,FALSE),"error"))</f>
        <v>0</v>
      </c>
      <c r="AL270">
        <f>IF(実施計画様式!AL270="",0,1)</f>
        <v>0</v>
      </c>
      <c r="AM270">
        <f>IF(実施計画様式!AM270="",0,IFERROR(VLOOKUP(実施計画様式!AM270,―!$AP$10:$AQ$23,2,FALSE),"error"))</f>
        <v>0</v>
      </c>
      <c r="AN270">
        <f>IF(実施計画様式!AN270="",0,IFERROR(VLOOKUP(実施計画様式!AN270,―!$AP$39:$AQ$44,2,FALSE),"error"))</f>
        <v>0</v>
      </c>
      <c r="AO270">
        <f>IF(実施計画様式!AO270="",0,IFERROR(VLOOKUP(実施計画様式!AO270,参考資料1_対象分野リスト!$B$2:$C$46,2,FALSE),"error"))</f>
        <v>0</v>
      </c>
      <c r="AP270">
        <f>IF(実施計画様式!AP270="",0,IFERROR(VLOOKUP(実施計画様式!AP270,参考資料1_対象分野リスト!$B$2:$C$46,2,FALSE),"error"))</f>
        <v>0</v>
      </c>
      <c r="AQ270">
        <f>IF(実施計画様式!AQ270="",0,IFERROR(VLOOKUP(実施計画様式!AQ270,参考資料1_対象分野リスト!$B$2:$C$46,2,FALSE),"error"))</f>
        <v>0</v>
      </c>
      <c r="AR270">
        <f>IF(実施計画様式!AR270="",0,IFERROR(VLOOKUP(実施計画様式!AR270,参考資料1_対象分野リスト!$B$2:$C$46,2,FALSE),"error"))</f>
        <v>0</v>
      </c>
      <c r="AS270">
        <f>IF(実施計画様式!AS270="",0,IFERROR(VLOOKUP(実施計画様式!AS270,参考資料1_対象分野リスト!$E$5:$F$35,2,FALSE),"error"))</f>
        <v>0</v>
      </c>
      <c r="BB270">
        <f>IF(実施計画様式!BB270="",0,IFERROR(VLOOKUP(実施計画様式!BB270,―!$AK$2:$AL$7,2,FALSE),"error"))</f>
        <v>0</v>
      </c>
      <c r="BC270" t="str">
        <f t="shared" si="29"/>
        <v/>
      </c>
      <c r="BF270">
        <v>99</v>
      </c>
      <c r="BG270" t="str">
        <f t="shared" si="31"/>
        <v/>
      </c>
      <c r="BH270" t="str">
        <f>IF(AG270&gt;0,IF(VLOOKUP($B$62,―!$Y$2:$Z$25,2,FALSE)&lt;分岐管理シート!AG270,"予算化方法","予算化方法_未定なし"),"")</f>
        <v/>
      </c>
      <c r="BI270" t="str">
        <f t="shared" si="32"/>
        <v/>
      </c>
      <c r="BJ270" t="str">
        <f t="shared" si="33"/>
        <v/>
      </c>
      <c r="BK270" t="str">
        <f t="shared" si="34"/>
        <v/>
      </c>
      <c r="BL270" t="str">
        <f>IF(AE270&lt;2,"",―!$AP$28)</f>
        <v/>
      </c>
      <c r="BM270" t="str">
        <f t="shared" si="35"/>
        <v/>
      </c>
      <c r="BN270" t="str">
        <f t="shared" si="36"/>
        <v/>
      </c>
      <c r="BP270">
        <f t="shared" si="30"/>
        <v>0</v>
      </c>
    </row>
    <row r="271" spans="3:68">
      <c r="C271">
        <v>199</v>
      </c>
      <c r="D271" s="22">
        <f>IF(実施計画様式!D271="",0,IFERROR(VLOOKUP(実施計画様式!D271,―!A:B,2,FALSE),"error"))</f>
        <v>0</v>
      </c>
      <c r="E271">
        <f>IF(実施計画様式!E271="",0,IFERROR(VLOOKUP(実施計画様式!E271,―!$C$40:$D$47,2,FALSE),"error"))</f>
        <v>0</v>
      </c>
      <c r="F271">
        <f>IF(実施計画様式!F271="",0,IFERROR(VLOOKUP(実施計画様式!F271,―!$E$2:$F$2,2,FALSE),"error"))</f>
        <v>0</v>
      </c>
      <c r="G271">
        <f>IFERROR(VLOOKUP(実施計画様式!G271,―!$G$2:$H$2,2,FALSE),0)</f>
        <v>0</v>
      </c>
      <c r="H271">
        <f>IF(実施計画様式!H271="",0,1)</f>
        <v>0</v>
      </c>
      <c r="I271">
        <f>IF(実施計画様式!I271="",0,IFERROR(VLOOKUP(実施計画様式!I271,―!$I$2:$J$2,2,FALSE),"error"))</f>
        <v>0</v>
      </c>
      <c r="J271">
        <f>IF(実施計画様式!J271="",0,1)</f>
        <v>0</v>
      </c>
      <c r="K271">
        <f>IF(実施計画様式!K271="",0,IFERROR(VLOOKUP(実施計画様式!K271,―!$K$1:$L$2,2,FALSE),"error"))</f>
        <v>0</v>
      </c>
      <c r="L271">
        <f>IF(実施計画様式!L271="",0,IFERROR(VLOOKUP(実施計画様式!L271,―!$M$2:$N$2,2,FALSE),"error"))</f>
        <v>0</v>
      </c>
      <c r="M271">
        <f>IFERROR(VLOOKUP(実施計画様式!M271,―!$O$1:$P$12,2,FALSE),0)</f>
        <v>0</v>
      </c>
      <c r="N271">
        <f>IF(実施計画様式!N271="",0,IFERROR(VLOOKUP(実施計画様式!N271,―!$O$1:$P$12,2,FALSE),"error"))</f>
        <v>0</v>
      </c>
      <c r="O271">
        <f>IF(実施計画様式!O271="",0,IFERROR(VLOOKUP(実施計画様式!O271,―!$O$1:$P$12,2,FALSE),"error"))</f>
        <v>0</v>
      </c>
      <c r="P271">
        <f>IF(実施計画様式!P271="",0,IFERROR(VLOOKUP(実施計画様式!P271,―!$O$1:$P$12,2,FALSE),"error"))</f>
        <v>0</v>
      </c>
      <c r="Q271">
        <f>IF(実施計画様式!Q271="",0,1)</f>
        <v>0</v>
      </c>
      <c r="R271" t="s">
        <v>7629</v>
      </c>
      <c r="S271" t="s">
        <v>7629</v>
      </c>
      <c r="T271">
        <f>IF(実施計画様式!T271="",0,1)</f>
        <v>0</v>
      </c>
      <c r="U271">
        <f>IF(実施計画様式!U271="",0,1)</f>
        <v>0</v>
      </c>
      <c r="V271">
        <f>IF(実施計画様式!V271="",0,1)</f>
        <v>0</v>
      </c>
      <c r="W271">
        <f>IF(実施計画様式!W271="",0,1)</f>
        <v>0</v>
      </c>
      <c r="X271">
        <f>IF(実施計画様式!X271="",0,1)</f>
        <v>0</v>
      </c>
      <c r="Y271">
        <f>IF(実施計画様式!Y271="",0,1)</f>
        <v>0</v>
      </c>
      <c r="Z271">
        <f>IF(実施計画様式!Z271="",0,1)</f>
        <v>0</v>
      </c>
      <c r="AA271">
        <f>IF(実施計画様式!AA271="",0,1)</f>
        <v>0</v>
      </c>
      <c r="AB271">
        <f>IF(実施計画様式!AB271="",0,IFERROR(VLOOKUP(実施計画様式!AB271,―!$Q$2:$R$3,2,FALSE),"error"))</f>
        <v>0</v>
      </c>
      <c r="AC271">
        <f>IF(実施計画様式!AC271="",0,IFERROR(VLOOKUP(実施計画様式!AC271,―!$S$2:$T$3,2,FALSE),"error"))</f>
        <v>0</v>
      </c>
      <c r="AD271">
        <f>IF(実施計画様式!AD271="",0,IFERROR(VLOOKUP(実施計画様式!AD271,―!$U$2:$V$3,2,FALSE),"error"))</f>
        <v>0</v>
      </c>
      <c r="AE271">
        <f>IF(実施計画様式!AE271="",0,IFERROR(VLOOKUP(実施計画様式!AE271,―!$W$2:$X$3,2,FALSE),"error"))</f>
        <v>0</v>
      </c>
      <c r="AF271">
        <f>IF(実施計画様式!AF271="",0,IFERROR(VLOOKUP(実施計画様式!AF271,―!$AP$29:$AQ$29,2,FALSE),"error"))</f>
        <v>0</v>
      </c>
      <c r="AG271">
        <f>IF(実施計画様式!AG271="",0,IFERROR(VLOOKUP(実施計画様式!AG271,―!$Y$2:$Z$25,2,FALSE),"error"))</f>
        <v>0</v>
      </c>
      <c r="AH271">
        <f>IF(実施計画様式!AH271="",0,IFERROR(VLOOKUP(実施計画様式!AH271,―!$AA$2:$AB$4,2,FALSE),"error"))</f>
        <v>0</v>
      </c>
      <c r="AI271">
        <f>IF(実施計画様式!AI271="",0,IFERROR(VLOOKUP(実施計画様式!AI271,―!$AN$2:$AO$27,2,FALSE),"error"))</f>
        <v>0</v>
      </c>
      <c r="AJ271">
        <f>IF(実施計画様式!AJ271="",0,IFERROR(VLOOKUP(実施計画様式!AJ271,―!$AN$2:$AO$27,2,FALSE),"error"))</f>
        <v>0</v>
      </c>
      <c r="AK271">
        <f>IF(実施計画様式!AK271="",0,IFERROR(VLOOKUP(実施計画様式!AK271,―!$AN$2:$AO$27,2,FALSE),"error"))</f>
        <v>0</v>
      </c>
      <c r="AL271">
        <f>IF(実施計画様式!AL271="",0,1)</f>
        <v>0</v>
      </c>
      <c r="AM271">
        <f>IF(実施計画様式!AM271="",0,IFERROR(VLOOKUP(実施計画様式!AM271,―!$AP$10:$AQ$23,2,FALSE),"error"))</f>
        <v>0</v>
      </c>
      <c r="AN271">
        <f>IF(実施計画様式!AN271="",0,IFERROR(VLOOKUP(実施計画様式!AN271,―!$AP$39:$AQ$44,2,FALSE),"error"))</f>
        <v>0</v>
      </c>
      <c r="AO271">
        <f>IF(実施計画様式!AO271="",0,IFERROR(VLOOKUP(実施計画様式!AO271,参考資料1_対象分野リスト!$B$2:$C$46,2,FALSE),"error"))</f>
        <v>0</v>
      </c>
      <c r="AP271">
        <f>IF(実施計画様式!AP271="",0,IFERROR(VLOOKUP(実施計画様式!AP271,参考資料1_対象分野リスト!$B$2:$C$46,2,FALSE),"error"))</f>
        <v>0</v>
      </c>
      <c r="AQ271">
        <f>IF(実施計画様式!AQ271="",0,IFERROR(VLOOKUP(実施計画様式!AQ271,参考資料1_対象分野リスト!$B$2:$C$46,2,FALSE),"error"))</f>
        <v>0</v>
      </c>
      <c r="AR271">
        <f>IF(実施計画様式!AR271="",0,IFERROR(VLOOKUP(実施計画様式!AR271,参考資料1_対象分野リスト!$B$2:$C$46,2,FALSE),"error"))</f>
        <v>0</v>
      </c>
      <c r="AS271">
        <f>IF(実施計画様式!AS271="",0,IFERROR(VLOOKUP(実施計画様式!AS271,参考資料1_対象分野リスト!$E$5:$F$35,2,FALSE),"error"))</f>
        <v>0</v>
      </c>
      <c r="BB271">
        <f>IF(実施計画様式!BB271="",0,IFERROR(VLOOKUP(実施計画様式!BB271,―!$AK$2:$AL$7,2,FALSE),"error"))</f>
        <v>0</v>
      </c>
      <c r="BC271" t="str">
        <f t="shared" si="29"/>
        <v/>
      </c>
      <c r="BF271">
        <v>99</v>
      </c>
      <c r="BG271" t="str">
        <f t="shared" si="31"/>
        <v/>
      </c>
      <c r="BH271" t="str">
        <f>IF(AG271&gt;0,IF(VLOOKUP($B$62,―!$Y$2:$Z$25,2,FALSE)&lt;分岐管理シート!AG271,"予算化方法","予算化方法_未定なし"),"")</f>
        <v/>
      </c>
      <c r="BI271" t="str">
        <f t="shared" si="32"/>
        <v/>
      </c>
      <c r="BJ271" t="str">
        <f t="shared" si="33"/>
        <v/>
      </c>
      <c r="BK271" t="str">
        <f t="shared" si="34"/>
        <v/>
      </c>
      <c r="BL271" t="str">
        <f>IF(AE271&lt;2,"",―!$AP$28)</f>
        <v/>
      </c>
      <c r="BM271" t="str">
        <f t="shared" si="35"/>
        <v/>
      </c>
      <c r="BN271" t="str">
        <f t="shared" si="36"/>
        <v/>
      </c>
      <c r="BP271">
        <f t="shared" si="30"/>
        <v>0</v>
      </c>
    </row>
    <row r="272" spans="3:68">
      <c r="C272">
        <v>200</v>
      </c>
      <c r="D272" s="22">
        <f>IF(実施計画様式!D272="",0,IFERROR(VLOOKUP(実施計画様式!D272,―!A:B,2,FALSE),"error"))</f>
        <v>0</v>
      </c>
      <c r="E272">
        <f>IF(実施計画様式!E272="",0,IFERROR(VLOOKUP(実施計画様式!E272,―!$C$40:$D$47,2,FALSE),"error"))</f>
        <v>0</v>
      </c>
      <c r="F272">
        <f>IF(実施計画様式!F272="",0,IFERROR(VLOOKUP(実施計画様式!F272,―!$E$2:$F$2,2,FALSE),"error"))</f>
        <v>0</v>
      </c>
      <c r="G272">
        <f>IFERROR(VLOOKUP(実施計画様式!G272,―!$G$2:$H$2,2,FALSE),0)</f>
        <v>0</v>
      </c>
      <c r="H272">
        <f>IF(実施計画様式!H272="",0,1)</f>
        <v>0</v>
      </c>
      <c r="I272">
        <f>IF(実施計画様式!I272="",0,IFERROR(VLOOKUP(実施計画様式!I272,―!$I$2:$J$2,2,FALSE),"error"))</f>
        <v>0</v>
      </c>
      <c r="J272">
        <f>IF(実施計画様式!J272="",0,1)</f>
        <v>0</v>
      </c>
      <c r="K272">
        <f>IF(実施計画様式!K272="",0,IFERROR(VLOOKUP(実施計画様式!K272,―!$K$1:$L$2,2,FALSE),"error"))</f>
        <v>0</v>
      </c>
      <c r="L272">
        <f>IF(実施計画様式!L272="",0,IFERROR(VLOOKUP(実施計画様式!L272,―!$M$2:$N$2,2,FALSE),"error"))</f>
        <v>0</v>
      </c>
      <c r="M272">
        <f>IFERROR(VLOOKUP(実施計画様式!M272,―!$O$1:$P$12,2,FALSE),0)</f>
        <v>0</v>
      </c>
      <c r="N272">
        <f>IF(実施計画様式!N272="",0,IFERROR(VLOOKUP(実施計画様式!N272,―!$O$1:$P$12,2,FALSE),"error"))</f>
        <v>0</v>
      </c>
      <c r="O272">
        <f>IF(実施計画様式!O272="",0,IFERROR(VLOOKUP(実施計画様式!O272,―!$O$1:$P$12,2,FALSE),"error"))</f>
        <v>0</v>
      </c>
      <c r="P272">
        <f>IF(実施計画様式!P272="",0,IFERROR(VLOOKUP(実施計画様式!P272,―!$O$1:$P$12,2,FALSE),"error"))</f>
        <v>0</v>
      </c>
      <c r="Q272">
        <f>IF(実施計画様式!Q272="",0,1)</f>
        <v>0</v>
      </c>
      <c r="R272" t="s">
        <v>7629</v>
      </c>
      <c r="S272" t="s">
        <v>7629</v>
      </c>
      <c r="T272">
        <f>IF(実施計画様式!T272="",0,1)</f>
        <v>0</v>
      </c>
      <c r="U272">
        <f>IF(実施計画様式!U272="",0,1)</f>
        <v>0</v>
      </c>
      <c r="V272">
        <f>IF(実施計画様式!V272="",0,1)</f>
        <v>0</v>
      </c>
      <c r="W272">
        <f>IF(実施計画様式!W272="",0,1)</f>
        <v>0</v>
      </c>
      <c r="X272">
        <f>IF(実施計画様式!X272="",0,1)</f>
        <v>0</v>
      </c>
      <c r="Y272">
        <f>IF(実施計画様式!Y272="",0,1)</f>
        <v>0</v>
      </c>
      <c r="Z272">
        <f>IF(実施計画様式!Z272="",0,1)</f>
        <v>0</v>
      </c>
      <c r="AA272">
        <f>IF(実施計画様式!AA272="",0,1)</f>
        <v>0</v>
      </c>
      <c r="AB272">
        <f>IF(実施計画様式!AB272="",0,IFERROR(VLOOKUP(実施計画様式!AB272,―!$Q$2:$R$3,2,FALSE),"error"))</f>
        <v>0</v>
      </c>
      <c r="AC272">
        <f>IF(実施計画様式!AC272="",0,IFERROR(VLOOKUP(実施計画様式!AC272,―!$S$2:$T$3,2,FALSE),"error"))</f>
        <v>0</v>
      </c>
      <c r="AD272">
        <f>IF(実施計画様式!AD272="",0,IFERROR(VLOOKUP(実施計画様式!AD272,―!$U$2:$V$3,2,FALSE),"error"))</f>
        <v>0</v>
      </c>
      <c r="AE272">
        <f>IF(実施計画様式!AE272="",0,IFERROR(VLOOKUP(実施計画様式!AE272,―!$W$2:$X$3,2,FALSE),"error"))</f>
        <v>0</v>
      </c>
      <c r="AF272">
        <f>IF(実施計画様式!AF272="",0,IFERROR(VLOOKUP(実施計画様式!AF272,―!$AP$29:$AQ$29,2,FALSE),"error"))</f>
        <v>0</v>
      </c>
      <c r="AG272">
        <f>IF(実施計画様式!AG272="",0,IFERROR(VLOOKUP(実施計画様式!AG272,―!$Y$2:$Z$25,2,FALSE),"error"))</f>
        <v>0</v>
      </c>
      <c r="AH272">
        <f>IF(実施計画様式!AH272="",0,IFERROR(VLOOKUP(実施計画様式!AH272,―!$AA$2:$AB$4,2,FALSE),"error"))</f>
        <v>0</v>
      </c>
      <c r="AI272">
        <f>IF(実施計画様式!AI272="",0,IFERROR(VLOOKUP(実施計画様式!AI272,―!$AN$2:$AO$27,2,FALSE),"error"))</f>
        <v>0</v>
      </c>
      <c r="AJ272">
        <f>IF(実施計画様式!AJ272="",0,IFERROR(VLOOKUP(実施計画様式!AJ272,―!$AN$2:$AO$27,2,FALSE),"error"))</f>
        <v>0</v>
      </c>
      <c r="AK272">
        <f>IF(実施計画様式!AK272="",0,IFERROR(VLOOKUP(実施計画様式!AK272,―!$AN$2:$AO$27,2,FALSE),"error"))</f>
        <v>0</v>
      </c>
      <c r="AL272">
        <f>IF(実施計画様式!AL272="",0,1)</f>
        <v>0</v>
      </c>
      <c r="AM272">
        <f>IF(実施計画様式!AM272="",0,IFERROR(VLOOKUP(実施計画様式!AM272,―!$AP$10:$AQ$23,2,FALSE),"error"))</f>
        <v>0</v>
      </c>
      <c r="AN272">
        <f>IF(実施計画様式!AN272="",0,IFERROR(VLOOKUP(実施計画様式!AN272,―!$AP$39:$AQ$44,2,FALSE),"error"))</f>
        <v>0</v>
      </c>
      <c r="AO272">
        <f>IF(実施計画様式!AO272="",0,IFERROR(VLOOKUP(実施計画様式!AO272,参考資料1_対象分野リスト!$B$2:$C$46,2,FALSE),"error"))</f>
        <v>0</v>
      </c>
      <c r="AP272">
        <f>IF(実施計画様式!AP272="",0,IFERROR(VLOOKUP(実施計画様式!AP272,参考資料1_対象分野リスト!$B$2:$C$46,2,FALSE),"error"))</f>
        <v>0</v>
      </c>
      <c r="AQ272">
        <f>IF(実施計画様式!AQ272="",0,IFERROR(VLOOKUP(実施計画様式!AQ272,参考資料1_対象分野リスト!$B$2:$C$46,2,FALSE),"error"))</f>
        <v>0</v>
      </c>
      <c r="AR272">
        <f>IF(実施計画様式!AR272="",0,IFERROR(VLOOKUP(実施計画様式!AR272,参考資料1_対象分野リスト!$B$2:$C$46,2,FALSE),"error"))</f>
        <v>0</v>
      </c>
      <c r="AS272">
        <f>IF(実施計画様式!AS272="",0,IFERROR(VLOOKUP(実施計画様式!AS272,参考資料1_対象分野リスト!$E$5:$F$35,2,FALSE),"error"))</f>
        <v>0</v>
      </c>
      <c r="BB272">
        <f>IF(実施計画様式!BB272="",0,IFERROR(VLOOKUP(実施計画様式!BB272,―!$AK$2:$AL$7,2,FALSE),"error"))</f>
        <v>0</v>
      </c>
      <c r="BC272" t="str">
        <f t="shared" si="29"/>
        <v/>
      </c>
      <c r="BF272">
        <v>99</v>
      </c>
      <c r="BG272" t="str">
        <f t="shared" si="31"/>
        <v/>
      </c>
      <c r="BH272" t="str">
        <f>IF(AG272&gt;0,IF(VLOOKUP($B$62,―!$Y$2:$Z$25,2,FALSE)&lt;分岐管理シート!AG272,"予算化方法","予算化方法_未定なし"),"")</f>
        <v/>
      </c>
      <c r="BI272" t="str">
        <f t="shared" si="32"/>
        <v/>
      </c>
      <c r="BJ272" t="str">
        <f t="shared" si="33"/>
        <v/>
      </c>
      <c r="BK272" t="str">
        <f t="shared" si="34"/>
        <v/>
      </c>
      <c r="BL272" t="str">
        <f>IF(AE272&lt;2,"",―!$AP$28)</f>
        <v/>
      </c>
      <c r="BM272" t="str">
        <f t="shared" si="35"/>
        <v/>
      </c>
      <c r="BN272" t="str">
        <f t="shared" si="36"/>
        <v/>
      </c>
      <c r="BP272">
        <f t="shared" si="30"/>
        <v>0</v>
      </c>
    </row>
    <row r="273" spans="3:68">
      <c r="C273">
        <v>201</v>
      </c>
      <c r="D273" s="22">
        <f>IF(実施計画様式!D273="",0,IFERROR(VLOOKUP(実施計画様式!D273,―!A:B,2,FALSE),"error"))</f>
        <v>0</v>
      </c>
      <c r="E273">
        <f>IF(実施計画様式!E273="",0,IFERROR(VLOOKUP(実施計画様式!E273,―!$C$40:$D$47,2,FALSE),"error"))</f>
        <v>0</v>
      </c>
      <c r="F273">
        <f>IF(実施計画様式!F273="",0,IFERROR(VLOOKUP(実施計画様式!F273,―!$E$2:$F$2,2,FALSE),"error"))</f>
        <v>0</v>
      </c>
      <c r="G273">
        <f>IFERROR(VLOOKUP(実施計画様式!G273,―!$G$2:$H$2,2,FALSE),0)</f>
        <v>0</v>
      </c>
      <c r="H273">
        <f>IF(実施計画様式!H273="",0,1)</f>
        <v>0</v>
      </c>
      <c r="I273">
        <f>IF(実施計画様式!I273="",0,IFERROR(VLOOKUP(実施計画様式!I273,―!$I$2:$J$2,2,FALSE),"error"))</f>
        <v>0</v>
      </c>
      <c r="J273">
        <f>IF(実施計画様式!J273="",0,1)</f>
        <v>0</v>
      </c>
      <c r="K273">
        <f>IF(実施計画様式!K273="",0,IFERROR(VLOOKUP(実施計画様式!K273,―!$K$1:$L$2,2,FALSE),"error"))</f>
        <v>0</v>
      </c>
      <c r="L273">
        <f>IF(実施計画様式!L273="",0,IFERROR(VLOOKUP(実施計画様式!L273,―!$M$2:$N$2,2,FALSE),"error"))</f>
        <v>0</v>
      </c>
      <c r="M273">
        <f>IFERROR(VLOOKUP(実施計画様式!M273,―!$O$1:$P$12,2,FALSE),0)</f>
        <v>0</v>
      </c>
      <c r="N273">
        <f>IF(実施計画様式!N273="",0,IFERROR(VLOOKUP(実施計画様式!N273,―!$O$1:$P$12,2,FALSE),"error"))</f>
        <v>0</v>
      </c>
      <c r="O273">
        <f>IF(実施計画様式!O273="",0,IFERROR(VLOOKUP(実施計画様式!O273,―!$O$1:$P$12,2,FALSE),"error"))</f>
        <v>0</v>
      </c>
      <c r="P273">
        <f>IF(実施計画様式!P273="",0,IFERROR(VLOOKUP(実施計画様式!P273,―!$O$1:$P$12,2,FALSE),"error"))</f>
        <v>0</v>
      </c>
      <c r="Q273">
        <f>IF(実施計画様式!Q273="",0,1)</f>
        <v>0</v>
      </c>
      <c r="R273" t="s">
        <v>7629</v>
      </c>
      <c r="S273" t="s">
        <v>7629</v>
      </c>
      <c r="T273">
        <f>IF(実施計画様式!T273="",0,1)</f>
        <v>0</v>
      </c>
      <c r="U273">
        <f>IF(実施計画様式!U273="",0,1)</f>
        <v>0</v>
      </c>
      <c r="V273">
        <f>IF(実施計画様式!V273="",0,1)</f>
        <v>0</v>
      </c>
      <c r="W273">
        <f>IF(実施計画様式!W273="",0,1)</f>
        <v>0</v>
      </c>
      <c r="X273">
        <f>IF(実施計画様式!X273="",0,1)</f>
        <v>0</v>
      </c>
      <c r="Y273">
        <f>IF(実施計画様式!Y273="",0,1)</f>
        <v>0</v>
      </c>
      <c r="Z273">
        <f>IF(実施計画様式!Z273="",0,1)</f>
        <v>0</v>
      </c>
      <c r="AA273">
        <f>IF(実施計画様式!AA273="",0,1)</f>
        <v>0</v>
      </c>
      <c r="AB273">
        <f>IF(実施計画様式!AB273="",0,IFERROR(VLOOKUP(実施計画様式!AB273,―!$Q$2:$R$3,2,FALSE),"error"))</f>
        <v>0</v>
      </c>
      <c r="AC273">
        <f>IF(実施計画様式!AC273="",0,IFERROR(VLOOKUP(実施計画様式!AC273,―!$S$2:$T$3,2,FALSE),"error"))</f>
        <v>0</v>
      </c>
      <c r="AD273">
        <f>IF(実施計画様式!AD273="",0,IFERROR(VLOOKUP(実施計画様式!AD273,―!$U$2:$V$3,2,FALSE),"error"))</f>
        <v>0</v>
      </c>
      <c r="AE273">
        <f>IF(実施計画様式!AE273="",0,IFERROR(VLOOKUP(実施計画様式!AE273,―!$W$2:$X$3,2,FALSE),"error"))</f>
        <v>0</v>
      </c>
      <c r="AF273">
        <f>IF(実施計画様式!AF273="",0,IFERROR(VLOOKUP(実施計画様式!AF273,―!$AP$29:$AQ$29,2,FALSE),"error"))</f>
        <v>0</v>
      </c>
      <c r="AG273">
        <f>IF(実施計画様式!AG273="",0,IFERROR(VLOOKUP(実施計画様式!AG273,―!$Y$2:$Z$25,2,FALSE),"error"))</f>
        <v>0</v>
      </c>
      <c r="AH273">
        <f>IF(実施計画様式!AH273="",0,IFERROR(VLOOKUP(実施計画様式!AH273,―!$AA$2:$AB$4,2,FALSE),"error"))</f>
        <v>0</v>
      </c>
      <c r="AI273">
        <f>IF(実施計画様式!AI273="",0,IFERROR(VLOOKUP(実施計画様式!AI273,―!$AN$2:$AO$27,2,FALSE),"error"))</f>
        <v>0</v>
      </c>
      <c r="AJ273">
        <f>IF(実施計画様式!AJ273="",0,IFERROR(VLOOKUP(実施計画様式!AJ273,―!$AN$2:$AO$27,2,FALSE),"error"))</f>
        <v>0</v>
      </c>
      <c r="AK273">
        <f>IF(実施計画様式!AK273="",0,IFERROR(VLOOKUP(実施計画様式!AK273,―!$AN$2:$AO$27,2,FALSE),"error"))</f>
        <v>0</v>
      </c>
      <c r="AL273">
        <f>IF(実施計画様式!AL273="",0,1)</f>
        <v>0</v>
      </c>
      <c r="AM273">
        <f>IF(実施計画様式!AM273="",0,IFERROR(VLOOKUP(実施計画様式!AM273,―!$AP$10:$AQ$23,2,FALSE),"error"))</f>
        <v>0</v>
      </c>
      <c r="AN273">
        <f>IF(実施計画様式!AN273="",0,IFERROR(VLOOKUP(実施計画様式!AN273,―!$AP$39:$AQ$44,2,FALSE),"error"))</f>
        <v>0</v>
      </c>
      <c r="AO273">
        <f>IF(実施計画様式!AO273="",0,IFERROR(VLOOKUP(実施計画様式!AO273,参考資料1_対象分野リスト!$B$2:$C$46,2,FALSE),"error"))</f>
        <v>0</v>
      </c>
      <c r="AP273">
        <f>IF(実施計画様式!AP273="",0,IFERROR(VLOOKUP(実施計画様式!AP273,参考資料1_対象分野リスト!$B$2:$C$46,2,FALSE),"error"))</f>
        <v>0</v>
      </c>
      <c r="AQ273">
        <f>IF(実施計画様式!AQ273="",0,IFERROR(VLOOKUP(実施計画様式!AQ273,参考資料1_対象分野リスト!$B$2:$C$46,2,FALSE),"error"))</f>
        <v>0</v>
      </c>
      <c r="AR273">
        <f>IF(実施計画様式!AR273="",0,IFERROR(VLOOKUP(実施計画様式!AR273,参考資料1_対象分野リスト!$B$2:$C$46,2,FALSE),"error"))</f>
        <v>0</v>
      </c>
      <c r="AS273">
        <f>IF(実施計画様式!AS273="",0,IFERROR(VLOOKUP(実施計画様式!AS273,参考資料1_対象分野リスト!$E$5:$F$35,2,FALSE),"error"))</f>
        <v>0</v>
      </c>
      <c r="BB273">
        <f>IF(実施計画様式!BB273="",0,IFERROR(VLOOKUP(実施計画様式!BB273,―!$AK$2:$AL$7,2,FALSE),"error"))</f>
        <v>0</v>
      </c>
      <c r="BC273" t="str">
        <f t="shared" si="29"/>
        <v/>
      </c>
      <c r="BF273">
        <v>99</v>
      </c>
      <c r="BG273" t="str">
        <f t="shared" si="31"/>
        <v/>
      </c>
      <c r="BH273" t="str">
        <f>IF(AG273&gt;0,IF(VLOOKUP($B$62,―!$Y$2:$Z$25,2,FALSE)&lt;分岐管理シート!AG273,"予算化方法","予算化方法_未定なし"),"")</f>
        <v/>
      </c>
      <c r="BI273" t="str">
        <f t="shared" si="32"/>
        <v/>
      </c>
      <c r="BJ273" t="str">
        <f t="shared" si="33"/>
        <v/>
      </c>
      <c r="BK273" t="str">
        <f t="shared" si="34"/>
        <v/>
      </c>
      <c r="BL273" t="str">
        <f>IF(AE273&lt;2,"",―!$AP$28)</f>
        <v/>
      </c>
      <c r="BM273" t="str">
        <f t="shared" si="35"/>
        <v/>
      </c>
      <c r="BN273" t="str">
        <f t="shared" si="36"/>
        <v/>
      </c>
      <c r="BP273">
        <f t="shared" si="30"/>
        <v>0</v>
      </c>
    </row>
    <row r="274" spans="3:68">
      <c r="C274">
        <v>202</v>
      </c>
      <c r="D274" s="22">
        <f>IF(実施計画様式!D274="",0,IFERROR(VLOOKUP(実施計画様式!D274,―!A:B,2,FALSE),"error"))</f>
        <v>0</v>
      </c>
      <c r="E274">
        <f>IF(実施計画様式!E274="",0,IFERROR(VLOOKUP(実施計画様式!E274,―!$C$40:$D$47,2,FALSE),"error"))</f>
        <v>0</v>
      </c>
      <c r="F274">
        <f>IF(実施計画様式!F274="",0,IFERROR(VLOOKUP(実施計画様式!F274,―!$E$2:$F$2,2,FALSE),"error"))</f>
        <v>0</v>
      </c>
      <c r="G274">
        <f>IFERROR(VLOOKUP(実施計画様式!G274,―!$G$2:$H$2,2,FALSE),0)</f>
        <v>0</v>
      </c>
      <c r="H274">
        <f>IF(実施計画様式!H274="",0,1)</f>
        <v>0</v>
      </c>
      <c r="I274">
        <f>IF(実施計画様式!I274="",0,IFERROR(VLOOKUP(実施計画様式!I274,―!$I$2:$J$2,2,FALSE),"error"))</f>
        <v>0</v>
      </c>
      <c r="J274">
        <f>IF(実施計画様式!J274="",0,1)</f>
        <v>0</v>
      </c>
      <c r="K274">
        <f>IF(実施計画様式!K274="",0,IFERROR(VLOOKUP(実施計画様式!K274,―!$K$1:$L$2,2,FALSE),"error"))</f>
        <v>0</v>
      </c>
      <c r="L274">
        <f>IF(実施計画様式!L274="",0,IFERROR(VLOOKUP(実施計画様式!L274,―!$M$2:$N$2,2,FALSE),"error"))</f>
        <v>0</v>
      </c>
      <c r="M274">
        <f>IFERROR(VLOOKUP(実施計画様式!M274,―!$O$1:$P$12,2,FALSE),0)</f>
        <v>0</v>
      </c>
      <c r="N274">
        <f>IF(実施計画様式!N274="",0,IFERROR(VLOOKUP(実施計画様式!N274,―!$O$1:$P$12,2,FALSE),"error"))</f>
        <v>0</v>
      </c>
      <c r="O274">
        <f>IF(実施計画様式!O274="",0,IFERROR(VLOOKUP(実施計画様式!O274,―!$O$1:$P$12,2,FALSE),"error"))</f>
        <v>0</v>
      </c>
      <c r="P274">
        <f>IF(実施計画様式!P274="",0,IFERROR(VLOOKUP(実施計画様式!P274,―!$O$1:$P$12,2,FALSE),"error"))</f>
        <v>0</v>
      </c>
      <c r="Q274">
        <f>IF(実施計画様式!Q274="",0,1)</f>
        <v>0</v>
      </c>
      <c r="R274" t="s">
        <v>7629</v>
      </c>
      <c r="S274" t="s">
        <v>7629</v>
      </c>
      <c r="T274">
        <f>IF(実施計画様式!T274="",0,1)</f>
        <v>0</v>
      </c>
      <c r="U274">
        <f>IF(実施計画様式!U274="",0,1)</f>
        <v>0</v>
      </c>
      <c r="V274">
        <f>IF(実施計画様式!V274="",0,1)</f>
        <v>0</v>
      </c>
      <c r="W274">
        <f>IF(実施計画様式!W274="",0,1)</f>
        <v>0</v>
      </c>
      <c r="X274">
        <f>IF(実施計画様式!X274="",0,1)</f>
        <v>0</v>
      </c>
      <c r="Y274">
        <f>IF(実施計画様式!Y274="",0,1)</f>
        <v>0</v>
      </c>
      <c r="Z274">
        <f>IF(実施計画様式!Z274="",0,1)</f>
        <v>0</v>
      </c>
      <c r="AA274">
        <f>IF(実施計画様式!AA274="",0,1)</f>
        <v>0</v>
      </c>
      <c r="AB274">
        <f>IF(実施計画様式!AB274="",0,IFERROR(VLOOKUP(実施計画様式!AB274,―!$Q$2:$R$3,2,FALSE),"error"))</f>
        <v>0</v>
      </c>
      <c r="AC274">
        <f>IF(実施計画様式!AC274="",0,IFERROR(VLOOKUP(実施計画様式!AC274,―!$S$2:$T$3,2,FALSE),"error"))</f>
        <v>0</v>
      </c>
      <c r="AD274">
        <f>IF(実施計画様式!AD274="",0,IFERROR(VLOOKUP(実施計画様式!AD274,―!$U$2:$V$3,2,FALSE),"error"))</f>
        <v>0</v>
      </c>
      <c r="AE274">
        <f>IF(実施計画様式!AE274="",0,IFERROR(VLOOKUP(実施計画様式!AE274,―!$W$2:$X$3,2,FALSE),"error"))</f>
        <v>0</v>
      </c>
      <c r="AF274">
        <f>IF(実施計画様式!AF274="",0,IFERROR(VLOOKUP(実施計画様式!AF274,―!$AP$29:$AQ$29,2,FALSE),"error"))</f>
        <v>0</v>
      </c>
      <c r="AG274">
        <f>IF(実施計画様式!AG274="",0,IFERROR(VLOOKUP(実施計画様式!AG274,―!$Y$2:$Z$25,2,FALSE),"error"))</f>
        <v>0</v>
      </c>
      <c r="AH274">
        <f>IF(実施計画様式!AH274="",0,IFERROR(VLOOKUP(実施計画様式!AH274,―!$AA$2:$AB$4,2,FALSE),"error"))</f>
        <v>0</v>
      </c>
      <c r="AI274">
        <f>IF(実施計画様式!AI274="",0,IFERROR(VLOOKUP(実施計画様式!AI274,―!$AN$2:$AO$27,2,FALSE),"error"))</f>
        <v>0</v>
      </c>
      <c r="AJ274">
        <f>IF(実施計画様式!AJ274="",0,IFERROR(VLOOKUP(実施計画様式!AJ274,―!$AN$2:$AO$27,2,FALSE),"error"))</f>
        <v>0</v>
      </c>
      <c r="AK274">
        <f>IF(実施計画様式!AK274="",0,IFERROR(VLOOKUP(実施計画様式!AK274,―!$AN$2:$AO$27,2,FALSE),"error"))</f>
        <v>0</v>
      </c>
      <c r="AL274">
        <f>IF(実施計画様式!AL274="",0,1)</f>
        <v>0</v>
      </c>
      <c r="AM274">
        <f>IF(実施計画様式!AM274="",0,IFERROR(VLOOKUP(実施計画様式!AM274,―!$AP$10:$AQ$23,2,FALSE),"error"))</f>
        <v>0</v>
      </c>
      <c r="AN274">
        <f>IF(実施計画様式!AN274="",0,IFERROR(VLOOKUP(実施計画様式!AN274,―!$AP$39:$AQ$44,2,FALSE),"error"))</f>
        <v>0</v>
      </c>
      <c r="AO274">
        <f>IF(実施計画様式!AO274="",0,IFERROR(VLOOKUP(実施計画様式!AO274,参考資料1_対象分野リスト!$B$2:$C$46,2,FALSE),"error"))</f>
        <v>0</v>
      </c>
      <c r="AP274">
        <f>IF(実施計画様式!AP274="",0,IFERROR(VLOOKUP(実施計画様式!AP274,参考資料1_対象分野リスト!$B$2:$C$46,2,FALSE),"error"))</f>
        <v>0</v>
      </c>
      <c r="AQ274">
        <f>IF(実施計画様式!AQ274="",0,IFERROR(VLOOKUP(実施計画様式!AQ274,参考資料1_対象分野リスト!$B$2:$C$46,2,FALSE),"error"))</f>
        <v>0</v>
      </c>
      <c r="AR274">
        <f>IF(実施計画様式!AR274="",0,IFERROR(VLOOKUP(実施計画様式!AR274,参考資料1_対象分野リスト!$B$2:$C$46,2,FALSE),"error"))</f>
        <v>0</v>
      </c>
      <c r="AS274">
        <f>IF(実施計画様式!AS274="",0,IFERROR(VLOOKUP(実施計画様式!AS274,参考資料1_対象分野リスト!$E$5:$F$35,2,FALSE),"error"))</f>
        <v>0</v>
      </c>
      <c r="BB274">
        <f>IF(実施計画様式!BB274="",0,IFERROR(VLOOKUP(実施計画様式!BB274,―!$AK$2:$AL$7,2,FALSE),"error"))</f>
        <v>0</v>
      </c>
      <c r="BC274" t="str">
        <f t="shared" si="29"/>
        <v/>
      </c>
      <c r="BF274">
        <v>99</v>
      </c>
      <c r="BG274" t="str">
        <f t="shared" si="31"/>
        <v/>
      </c>
      <c r="BH274" t="str">
        <f>IF(AG274&gt;0,IF(VLOOKUP($B$62,―!$Y$2:$Z$25,2,FALSE)&lt;分岐管理シート!AG274,"予算化方法","予算化方法_未定なし"),"")</f>
        <v/>
      </c>
      <c r="BI274" t="str">
        <f t="shared" si="32"/>
        <v/>
      </c>
      <c r="BJ274" t="str">
        <f t="shared" si="33"/>
        <v/>
      </c>
      <c r="BK274" t="str">
        <f t="shared" si="34"/>
        <v/>
      </c>
      <c r="BL274" t="str">
        <f>IF(AE274&lt;2,"",―!$AP$28)</f>
        <v/>
      </c>
      <c r="BM274" t="str">
        <f t="shared" si="35"/>
        <v/>
      </c>
      <c r="BN274" t="str">
        <f t="shared" si="36"/>
        <v/>
      </c>
      <c r="BP274">
        <f t="shared" si="30"/>
        <v>0</v>
      </c>
    </row>
    <row r="275" spans="3:68">
      <c r="C275">
        <v>203</v>
      </c>
      <c r="D275" s="22">
        <f>IF(実施計画様式!D275="",0,IFERROR(VLOOKUP(実施計画様式!D275,―!A:B,2,FALSE),"error"))</f>
        <v>0</v>
      </c>
      <c r="E275">
        <f>IF(実施計画様式!E275="",0,IFERROR(VLOOKUP(実施計画様式!E275,―!$C$40:$D$47,2,FALSE),"error"))</f>
        <v>0</v>
      </c>
      <c r="F275">
        <f>IF(実施計画様式!F275="",0,IFERROR(VLOOKUP(実施計画様式!F275,―!$E$2:$F$2,2,FALSE),"error"))</f>
        <v>0</v>
      </c>
      <c r="G275">
        <f>IFERROR(VLOOKUP(実施計画様式!G275,―!$G$2:$H$2,2,FALSE),0)</f>
        <v>0</v>
      </c>
      <c r="H275">
        <f>IF(実施計画様式!H275="",0,1)</f>
        <v>0</v>
      </c>
      <c r="I275">
        <f>IF(実施計画様式!I275="",0,IFERROR(VLOOKUP(実施計画様式!I275,―!$I$2:$J$2,2,FALSE),"error"))</f>
        <v>0</v>
      </c>
      <c r="J275">
        <f>IF(実施計画様式!J275="",0,1)</f>
        <v>0</v>
      </c>
      <c r="K275">
        <f>IF(実施計画様式!K275="",0,IFERROR(VLOOKUP(実施計画様式!K275,―!$K$1:$L$2,2,FALSE),"error"))</f>
        <v>0</v>
      </c>
      <c r="L275">
        <f>IF(実施計画様式!L275="",0,IFERROR(VLOOKUP(実施計画様式!L275,―!$M$2:$N$2,2,FALSE),"error"))</f>
        <v>0</v>
      </c>
      <c r="M275">
        <f>IFERROR(VLOOKUP(実施計画様式!M275,―!$O$1:$P$12,2,FALSE),0)</f>
        <v>0</v>
      </c>
      <c r="N275">
        <f>IF(実施計画様式!N275="",0,IFERROR(VLOOKUP(実施計画様式!N275,―!$O$1:$P$12,2,FALSE),"error"))</f>
        <v>0</v>
      </c>
      <c r="O275">
        <f>IF(実施計画様式!O275="",0,IFERROR(VLOOKUP(実施計画様式!O275,―!$O$1:$P$12,2,FALSE),"error"))</f>
        <v>0</v>
      </c>
      <c r="P275">
        <f>IF(実施計画様式!P275="",0,IFERROR(VLOOKUP(実施計画様式!P275,―!$O$1:$P$12,2,FALSE),"error"))</f>
        <v>0</v>
      </c>
      <c r="Q275">
        <f>IF(実施計画様式!Q275="",0,1)</f>
        <v>0</v>
      </c>
      <c r="R275" t="s">
        <v>7629</v>
      </c>
      <c r="S275" t="s">
        <v>7629</v>
      </c>
      <c r="T275">
        <f>IF(実施計画様式!T275="",0,1)</f>
        <v>0</v>
      </c>
      <c r="U275">
        <f>IF(実施計画様式!U275="",0,1)</f>
        <v>0</v>
      </c>
      <c r="V275">
        <f>IF(実施計画様式!V275="",0,1)</f>
        <v>0</v>
      </c>
      <c r="W275">
        <f>IF(実施計画様式!W275="",0,1)</f>
        <v>0</v>
      </c>
      <c r="X275">
        <f>IF(実施計画様式!X275="",0,1)</f>
        <v>0</v>
      </c>
      <c r="Y275">
        <f>IF(実施計画様式!Y275="",0,1)</f>
        <v>0</v>
      </c>
      <c r="Z275">
        <f>IF(実施計画様式!Z275="",0,1)</f>
        <v>0</v>
      </c>
      <c r="AA275">
        <f>IF(実施計画様式!AA275="",0,1)</f>
        <v>0</v>
      </c>
      <c r="AB275">
        <f>IF(実施計画様式!AB275="",0,IFERROR(VLOOKUP(実施計画様式!AB275,―!$Q$2:$R$3,2,FALSE),"error"))</f>
        <v>0</v>
      </c>
      <c r="AC275">
        <f>IF(実施計画様式!AC275="",0,IFERROR(VLOOKUP(実施計画様式!AC275,―!$S$2:$T$3,2,FALSE),"error"))</f>
        <v>0</v>
      </c>
      <c r="AD275">
        <f>IF(実施計画様式!AD275="",0,IFERROR(VLOOKUP(実施計画様式!AD275,―!$U$2:$V$3,2,FALSE),"error"))</f>
        <v>0</v>
      </c>
      <c r="AE275">
        <f>IF(実施計画様式!AE275="",0,IFERROR(VLOOKUP(実施計画様式!AE275,―!$W$2:$X$3,2,FALSE),"error"))</f>
        <v>0</v>
      </c>
      <c r="AF275">
        <f>IF(実施計画様式!AF275="",0,IFERROR(VLOOKUP(実施計画様式!AF275,―!$AP$29:$AQ$29,2,FALSE),"error"))</f>
        <v>0</v>
      </c>
      <c r="AG275">
        <f>IF(実施計画様式!AG275="",0,IFERROR(VLOOKUP(実施計画様式!AG275,―!$Y$2:$Z$25,2,FALSE),"error"))</f>
        <v>0</v>
      </c>
      <c r="AH275">
        <f>IF(実施計画様式!AH275="",0,IFERROR(VLOOKUP(実施計画様式!AH275,―!$AA$2:$AB$4,2,FALSE),"error"))</f>
        <v>0</v>
      </c>
      <c r="AI275">
        <f>IF(実施計画様式!AI275="",0,IFERROR(VLOOKUP(実施計画様式!AI275,―!$AN$2:$AO$27,2,FALSE),"error"))</f>
        <v>0</v>
      </c>
      <c r="AJ275">
        <f>IF(実施計画様式!AJ275="",0,IFERROR(VLOOKUP(実施計画様式!AJ275,―!$AN$2:$AO$27,2,FALSE),"error"))</f>
        <v>0</v>
      </c>
      <c r="AK275">
        <f>IF(実施計画様式!AK275="",0,IFERROR(VLOOKUP(実施計画様式!AK275,―!$AN$2:$AO$27,2,FALSE),"error"))</f>
        <v>0</v>
      </c>
      <c r="AL275">
        <f>IF(実施計画様式!AL275="",0,1)</f>
        <v>0</v>
      </c>
      <c r="AM275">
        <f>IF(実施計画様式!AM275="",0,IFERROR(VLOOKUP(実施計画様式!AM275,―!$AP$10:$AQ$23,2,FALSE),"error"))</f>
        <v>0</v>
      </c>
      <c r="AN275">
        <f>IF(実施計画様式!AN275="",0,IFERROR(VLOOKUP(実施計画様式!AN275,―!$AP$39:$AQ$44,2,FALSE),"error"))</f>
        <v>0</v>
      </c>
      <c r="AO275">
        <f>IF(実施計画様式!AO275="",0,IFERROR(VLOOKUP(実施計画様式!AO275,参考資料1_対象分野リスト!$B$2:$C$46,2,FALSE),"error"))</f>
        <v>0</v>
      </c>
      <c r="AP275">
        <f>IF(実施計画様式!AP275="",0,IFERROR(VLOOKUP(実施計画様式!AP275,参考資料1_対象分野リスト!$B$2:$C$46,2,FALSE),"error"))</f>
        <v>0</v>
      </c>
      <c r="AQ275">
        <f>IF(実施計画様式!AQ275="",0,IFERROR(VLOOKUP(実施計画様式!AQ275,参考資料1_対象分野リスト!$B$2:$C$46,2,FALSE),"error"))</f>
        <v>0</v>
      </c>
      <c r="AR275">
        <f>IF(実施計画様式!AR275="",0,IFERROR(VLOOKUP(実施計画様式!AR275,参考資料1_対象分野リスト!$B$2:$C$46,2,FALSE),"error"))</f>
        <v>0</v>
      </c>
      <c r="AS275">
        <f>IF(実施計画様式!AS275="",0,IFERROR(VLOOKUP(実施計画様式!AS275,参考資料1_対象分野リスト!$E$5:$F$35,2,FALSE),"error"))</f>
        <v>0</v>
      </c>
      <c r="BB275">
        <f>IF(実施計画様式!BB275="",0,IFERROR(VLOOKUP(実施計画様式!BB275,―!$AK$2:$AL$7,2,FALSE),"error"))</f>
        <v>0</v>
      </c>
      <c r="BC275" t="str">
        <f t="shared" si="29"/>
        <v/>
      </c>
      <c r="BF275">
        <v>99</v>
      </c>
      <c r="BG275" t="str">
        <f t="shared" si="31"/>
        <v/>
      </c>
      <c r="BH275" t="str">
        <f>IF(AG275&gt;0,IF(VLOOKUP($B$62,―!$Y$2:$Z$25,2,FALSE)&lt;分岐管理シート!AG275,"予算化方法","予算化方法_未定なし"),"")</f>
        <v/>
      </c>
      <c r="BI275" t="str">
        <f t="shared" si="32"/>
        <v/>
      </c>
      <c r="BJ275" t="str">
        <f t="shared" si="33"/>
        <v/>
      </c>
      <c r="BK275" t="str">
        <f t="shared" si="34"/>
        <v/>
      </c>
      <c r="BL275" t="str">
        <f>IF(AE275&lt;2,"",―!$AP$28)</f>
        <v/>
      </c>
      <c r="BM275" t="str">
        <f t="shared" si="35"/>
        <v/>
      </c>
      <c r="BN275" t="str">
        <f t="shared" si="36"/>
        <v/>
      </c>
      <c r="BP275">
        <f t="shared" si="30"/>
        <v>0</v>
      </c>
    </row>
    <row r="276" spans="3:68">
      <c r="C276">
        <v>204</v>
      </c>
      <c r="D276" s="22">
        <f>IF(実施計画様式!D276="",0,IFERROR(VLOOKUP(実施計画様式!D276,―!A:B,2,FALSE),"error"))</f>
        <v>0</v>
      </c>
      <c r="E276">
        <f>IF(実施計画様式!E276="",0,IFERROR(VLOOKUP(実施計画様式!E276,―!$C$40:$D$47,2,FALSE),"error"))</f>
        <v>0</v>
      </c>
      <c r="F276">
        <f>IF(実施計画様式!F276="",0,IFERROR(VLOOKUP(実施計画様式!F276,―!$E$2:$F$2,2,FALSE),"error"))</f>
        <v>0</v>
      </c>
      <c r="G276">
        <f>IFERROR(VLOOKUP(実施計画様式!G276,―!$G$2:$H$2,2,FALSE),0)</f>
        <v>0</v>
      </c>
      <c r="H276">
        <f>IF(実施計画様式!H276="",0,1)</f>
        <v>0</v>
      </c>
      <c r="I276">
        <f>IF(実施計画様式!I276="",0,IFERROR(VLOOKUP(実施計画様式!I276,―!$I$2:$J$2,2,FALSE),"error"))</f>
        <v>0</v>
      </c>
      <c r="J276">
        <f>IF(実施計画様式!J276="",0,1)</f>
        <v>0</v>
      </c>
      <c r="K276">
        <f>IF(実施計画様式!K276="",0,IFERROR(VLOOKUP(実施計画様式!K276,―!$K$1:$L$2,2,FALSE),"error"))</f>
        <v>0</v>
      </c>
      <c r="L276">
        <f>IF(実施計画様式!L276="",0,IFERROR(VLOOKUP(実施計画様式!L276,―!$M$2:$N$2,2,FALSE),"error"))</f>
        <v>0</v>
      </c>
      <c r="M276">
        <f>IFERROR(VLOOKUP(実施計画様式!M276,―!$O$1:$P$12,2,FALSE),0)</f>
        <v>0</v>
      </c>
      <c r="N276">
        <f>IF(実施計画様式!N276="",0,IFERROR(VLOOKUP(実施計画様式!N276,―!$O$1:$P$12,2,FALSE),"error"))</f>
        <v>0</v>
      </c>
      <c r="O276">
        <f>IF(実施計画様式!O276="",0,IFERROR(VLOOKUP(実施計画様式!O276,―!$O$1:$P$12,2,FALSE),"error"))</f>
        <v>0</v>
      </c>
      <c r="P276">
        <f>IF(実施計画様式!P276="",0,IFERROR(VLOOKUP(実施計画様式!P276,―!$O$1:$P$12,2,FALSE),"error"))</f>
        <v>0</v>
      </c>
      <c r="Q276">
        <f>IF(実施計画様式!Q276="",0,1)</f>
        <v>0</v>
      </c>
      <c r="R276" t="s">
        <v>7629</v>
      </c>
      <c r="S276" t="s">
        <v>7629</v>
      </c>
      <c r="T276">
        <f>IF(実施計画様式!T276="",0,1)</f>
        <v>0</v>
      </c>
      <c r="U276">
        <f>IF(実施計画様式!U276="",0,1)</f>
        <v>0</v>
      </c>
      <c r="V276">
        <f>IF(実施計画様式!V276="",0,1)</f>
        <v>0</v>
      </c>
      <c r="W276">
        <f>IF(実施計画様式!W276="",0,1)</f>
        <v>0</v>
      </c>
      <c r="X276">
        <f>IF(実施計画様式!X276="",0,1)</f>
        <v>0</v>
      </c>
      <c r="Y276">
        <f>IF(実施計画様式!Y276="",0,1)</f>
        <v>0</v>
      </c>
      <c r="Z276">
        <f>IF(実施計画様式!Z276="",0,1)</f>
        <v>0</v>
      </c>
      <c r="AA276">
        <f>IF(実施計画様式!AA276="",0,1)</f>
        <v>0</v>
      </c>
      <c r="AB276">
        <f>IF(実施計画様式!AB276="",0,IFERROR(VLOOKUP(実施計画様式!AB276,―!$Q$2:$R$3,2,FALSE),"error"))</f>
        <v>0</v>
      </c>
      <c r="AC276">
        <f>IF(実施計画様式!AC276="",0,IFERROR(VLOOKUP(実施計画様式!AC276,―!$S$2:$T$3,2,FALSE),"error"))</f>
        <v>0</v>
      </c>
      <c r="AD276">
        <f>IF(実施計画様式!AD276="",0,IFERROR(VLOOKUP(実施計画様式!AD276,―!$U$2:$V$3,2,FALSE),"error"))</f>
        <v>0</v>
      </c>
      <c r="AE276">
        <f>IF(実施計画様式!AE276="",0,IFERROR(VLOOKUP(実施計画様式!AE276,―!$W$2:$X$3,2,FALSE),"error"))</f>
        <v>0</v>
      </c>
      <c r="AF276">
        <f>IF(実施計画様式!AF276="",0,IFERROR(VLOOKUP(実施計画様式!AF276,―!$AP$29:$AQ$29,2,FALSE),"error"))</f>
        <v>0</v>
      </c>
      <c r="AG276">
        <f>IF(実施計画様式!AG276="",0,IFERROR(VLOOKUP(実施計画様式!AG276,―!$Y$2:$Z$25,2,FALSE),"error"))</f>
        <v>0</v>
      </c>
      <c r="AH276">
        <f>IF(実施計画様式!AH276="",0,IFERROR(VLOOKUP(実施計画様式!AH276,―!$AA$2:$AB$4,2,FALSE),"error"))</f>
        <v>0</v>
      </c>
      <c r="AI276">
        <f>IF(実施計画様式!AI276="",0,IFERROR(VLOOKUP(実施計画様式!AI276,―!$AN$2:$AO$27,2,FALSE),"error"))</f>
        <v>0</v>
      </c>
      <c r="AJ276">
        <f>IF(実施計画様式!AJ276="",0,IFERROR(VLOOKUP(実施計画様式!AJ276,―!$AN$2:$AO$27,2,FALSE),"error"))</f>
        <v>0</v>
      </c>
      <c r="AK276">
        <f>IF(実施計画様式!AK276="",0,IFERROR(VLOOKUP(実施計画様式!AK276,―!$AN$2:$AO$27,2,FALSE),"error"))</f>
        <v>0</v>
      </c>
      <c r="AL276">
        <f>IF(実施計画様式!AL276="",0,1)</f>
        <v>0</v>
      </c>
      <c r="AM276">
        <f>IF(実施計画様式!AM276="",0,IFERROR(VLOOKUP(実施計画様式!AM276,―!$AP$10:$AQ$23,2,FALSE),"error"))</f>
        <v>0</v>
      </c>
      <c r="AN276">
        <f>IF(実施計画様式!AN276="",0,IFERROR(VLOOKUP(実施計画様式!AN276,―!$AP$39:$AQ$44,2,FALSE),"error"))</f>
        <v>0</v>
      </c>
      <c r="AO276">
        <f>IF(実施計画様式!AO276="",0,IFERROR(VLOOKUP(実施計画様式!AO276,参考資料1_対象分野リスト!$B$2:$C$46,2,FALSE),"error"))</f>
        <v>0</v>
      </c>
      <c r="AP276">
        <f>IF(実施計画様式!AP276="",0,IFERROR(VLOOKUP(実施計画様式!AP276,参考資料1_対象分野リスト!$B$2:$C$46,2,FALSE),"error"))</f>
        <v>0</v>
      </c>
      <c r="AQ276">
        <f>IF(実施計画様式!AQ276="",0,IFERROR(VLOOKUP(実施計画様式!AQ276,参考資料1_対象分野リスト!$B$2:$C$46,2,FALSE),"error"))</f>
        <v>0</v>
      </c>
      <c r="AR276">
        <f>IF(実施計画様式!AR276="",0,IFERROR(VLOOKUP(実施計画様式!AR276,参考資料1_対象分野リスト!$B$2:$C$46,2,FALSE),"error"))</f>
        <v>0</v>
      </c>
      <c r="AS276">
        <f>IF(実施計画様式!AS276="",0,IFERROR(VLOOKUP(実施計画様式!AS276,参考資料1_対象分野リスト!$E$5:$F$35,2,FALSE),"error"))</f>
        <v>0</v>
      </c>
      <c r="BB276">
        <f>IF(実施計画様式!BB276="",0,IFERROR(VLOOKUP(実施計画様式!BB276,―!$AK$2:$AL$7,2,FALSE),"error"))</f>
        <v>0</v>
      </c>
      <c r="BC276" t="str">
        <f t="shared" si="29"/>
        <v/>
      </c>
      <c r="BF276">
        <v>99</v>
      </c>
      <c r="BG276" t="str">
        <f t="shared" si="31"/>
        <v/>
      </c>
      <c r="BH276" t="str">
        <f>IF(AG276&gt;0,IF(VLOOKUP($B$62,―!$Y$2:$Z$25,2,FALSE)&lt;分岐管理シート!AG276,"予算化方法","予算化方法_未定なし"),"")</f>
        <v/>
      </c>
      <c r="BI276" t="str">
        <f t="shared" si="32"/>
        <v/>
      </c>
      <c r="BJ276" t="str">
        <f t="shared" si="33"/>
        <v/>
      </c>
      <c r="BK276" t="str">
        <f t="shared" si="34"/>
        <v/>
      </c>
      <c r="BL276" t="str">
        <f>IF(AE276&lt;2,"",―!$AP$28)</f>
        <v/>
      </c>
      <c r="BM276" t="str">
        <f t="shared" si="35"/>
        <v/>
      </c>
      <c r="BN276" t="str">
        <f t="shared" si="36"/>
        <v/>
      </c>
      <c r="BP276">
        <f t="shared" si="30"/>
        <v>0</v>
      </c>
    </row>
    <row r="277" spans="3:68">
      <c r="C277">
        <v>205</v>
      </c>
      <c r="D277" s="22">
        <f>IF(実施計画様式!D277="",0,IFERROR(VLOOKUP(実施計画様式!D277,―!A:B,2,FALSE),"error"))</f>
        <v>0</v>
      </c>
      <c r="E277">
        <f>IF(実施計画様式!E277="",0,IFERROR(VLOOKUP(実施計画様式!E277,―!$C$40:$D$47,2,FALSE),"error"))</f>
        <v>0</v>
      </c>
      <c r="F277">
        <f>IF(実施計画様式!F277="",0,IFERROR(VLOOKUP(実施計画様式!F277,―!$E$2:$F$2,2,FALSE),"error"))</f>
        <v>0</v>
      </c>
      <c r="G277">
        <f>IFERROR(VLOOKUP(実施計画様式!G277,―!$G$2:$H$2,2,FALSE),0)</f>
        <v>0</v>
      </c>
      <c r="H277">
        <f>IF(実施計画様式!H277="",0,1)</f>
        <v>0</v>
      </c>
      <c r="I277">
        <f>IF(実施計画様式!I277="",0,IFERROR(VLOOKUP(実施計画様式!I277,―!$I$2:$J$2,2,FALSE),"error"))</f>
        <v>0</v>
      </c>
      <c r="J277">
        <f>IF(実施計画様式!J277="",0,1)</f>
        <v>0</v>
      </c>
      <c r="K277">
        <f>IF(実施計画様式!K277="",0,IFERROR(VLOOKUP(実施計画様式!K277,―!$K$1:$L$2,2,FALSE),"error"))</f>
        <v>0</v>
      </c>
      <c r="L277">
        <f>IF(実施計画様式!L277="",0,IFERROR(VLOOKUP(実施計画様式!L277,―!$M$2:$N$2,2,FALSE),"error"))</f>
        <v>0</v>
      </c>
      <c r="M277">
        <f>IFERROR(VLOOKUP(実施計画様式!M277,―!$O$1:$P$12,2,FALSE),0)</f>
        <v>0</v>
      </c>
      <c r="N277">
        <f>IF(実施計画様式!N277="",0,IFERROR(VLOOKUP(実施計画様式!N277,―!$O$1:$P$12,2,FALSE),"error"))</f>
        <v>0</v>
      </c>
      <c r="O277">
        <f>IF(実施計画様式!O277="",0,IFERROR(VLOOKUP(実施計画様式!O277,―!$O$1:$P$12,2,FALSE),"error"))</f>
        <v>0</v>
      </c>
      <c r="P277">
        <f>IF(実施計画様式!P277="",0,IFERROR(VLOOKUP(実施計画様式!P277,―!$O$1:$P$12,2,FALSE),"error"))</f>
        <v>0</v>
      </c>
      <c r="Q277">
        <f>IF(実施計画様式!Q277="",0,1)</f>
        <v>0</v>
      </c>
      <c r="R277" t="s">
        <v>7629</v>
      </c>
      <c r="S277" t="s">
        <v>7629</v>
      </c>
      <c r="T277">
        <f>IF(実施計画様式!T277="",0,1)</f>
        <v>0</v>
      </c>
      <c r="U277">
        <f>IF(実施計画様式!U277="",0,1)</f>
        <v>0</v>
      </c>
      <c r="V277">
        <f>IF(実施計画様式!V277="",0,1)</f>
        <v>0</v>
      </c>
      <c r="W277">
        <f>IF(実施計画様式!W277="",0,1)</f>
        <v>0</v>
      </c>
      <c r="X277">
        <f>IF(実施計画様式!X277="",0,1)</f>
        <v>0</v>
      </c>
      <c r="Y277">
        <f>IF(実施計画様式!Y277="",0,1)</f>
        <v>0</v>
      </c>
      <c r="Z277">
        <f>IF(実施計画様式!Z277="",0,1)</f>
        <v>0</v>
      </c>
      <c r="AA277">
        <f>IF(実施計画様式!AA277="",0,1)</f>
        <v>0</v>
      </c>
      <c r="AB277">
        <f>IF(実施計画様式!AB277="",0,IFERROR(VLOOKUP(実施計画様式!AB277,―!$Q$2:$R$3,2,FALSE),"error"))</f>
        <v>0</v>
      </c>
      <c r="AC277">
        <f>IF(実施計画様式!AC277="",0,IFERROR(VLOOKUP(実施計画様式!AC277,―!$S$2:$T$3,2,FALSE),"error"))</f>
        <v>0</v>
      </c>
      <c r="AD277">
        <f>IF(実施計画様式!AD277="",0,IFERROR(VLOOKUP(実施計画様式!AD277,―!$U$2:$V$3,2,FALSE),"error"))</f>
        <v>0</v>
      </c>
      <c r="AE277">
        <f>IF(実施計画様式!AE277="",0,IFERROR(VLOOKUP(実施計画様式!AE277,―!$W$2:$X$3,2,FALSE),"error"))</f>
        <v>0</v>
      </c>
      <c r="AF277">
        <f>IF(実施計画様式!AF277="",0,IFERROR(VLOOKUP(実施計画様式!AF277,―!$AP$29:$AQ$29,2,FALSE),"error"))</f>
        <v>0</v>
      </c>
      <c r="AG277">
        <f>IF(実施計画様式!AG277="",0,IFERROR(VLOOKUP(実施計画様式!AG277,―!$Y$2:$Z$25,2,FALSE),"error"))</f>
        <v>0</v>
      </c>
      <c r="AH277">
        <f>IF(実施計画様式!AH277="",0,IFERROR(VLOOKUP(実施計画様式!AH277,―!$AA$2:$AB$4,2,FALSE),"error"))</f>
        <v>0</v>
      </c>
      <c r="AI277">
        <f>IF(実施計画様式!AI277="",0,IFERROR(VLOOKUP(実施計画様式!AI277,―!$AN$2:$AO$27,2,FALSE),"error"))</f>
        <v>0</v>
      </c>
      <c r="AJ277">
        <f>IF(実施計画様式!AJ277="",0,IFERROR(VLOOKUP(実施計画様式!AJ277,―!$AN$2:$AO$27,2,FALSE),"error"))</f>
        <v>0</v>
      </c>
      <c r="AK277">
        <f>IF(実施計画様式!AK277="",0,IFERROR(VLOOKUP(実施計画様式!AK277,―!$AN$2:$AO$27,2,FALSE),"error"))</f>
        <v>0</v>
      </c>
      <c r="AL277">
        <f>IF(実施計画様式!AL277="",0,1)</f>
        <v>0</v>
      </c>
      <c r="AM277">
        <f>IF(実施計画様式!AM277="",0,IFERROR(VLOOKUP(実施計画様式!AM277,―!$AP$10:$AQ$23,2,FALSE),"error"))</f>
        <v>0</v>
      </c>
      <c r="AN277">
        <f>IF(実施計画様式!AN277="",0,IFERROR(VLOOKUP(実施計画様式!AN277,―!$AP$39:$AQ$44,2,FALSE),"error"))</f>
        <v>0</v>
      </c>
      <c r="AO277">
        <f>IF(実施計画様式!AO277="",0,IFERROR(VLOOKUP(実施計画様式!AO277,参考資料1_対象分野リスト!$B$2:$C$46,2,FALSE),"error"))</f>
        <v>0</v>
      </c>
      <c r="AP277">
        <f>IF(実施計画様式!AP277="",0,IFERROR(VLOOKUP(実施計画様式!AP277,参考資料1_対象分野リスト!$B$2:$C$46,2,FALSE),"error"))</f>
        <v>0</v>
      </c>
      <c r="AQ277">
        <f>IF(実施計画様式!AQ277="",0,IFERROR(VLOOKUP(実施計画様式!AQ277,参考資料1_対象分野リスト!$B$2:$C$46,2,FALSE),"error"))</f>
        <v>0</v>
      </c>
      <c r="AR277">
        <f>IF(実施計画様式!AR277="",0,IFERROR(VLOOKUP(実施計画様式!AR277,参考資料1_対象分野リスト!$B$2:$C$46,2,FALSE),"error"))</f>
        <v>0</v>
      </c>
      <c r="AS277">
        <f>IF(実施計画様式!AS277="",0,IFERROR(VLOOKUP(実施計画様式!AS277,参考資料1_対象分野リスト!$E$5:$F$35,2,FALSE),"error"))</f>
        <v>0</v>
      </c>
      <c r="BB277">
        <f>IF(実施計画様式!BB277="",0,IFERROR(VLOOKUP(実施計画様式!BB277,―!$AK$2:$AL$7,2,FALSE),"error"))</f>
        <v>0</v>
      </c>
      <c r="BC277" t="str">
        <f t="shared" si="29"/>
        <v/>
      </c>
      <c r="BF277">
        <v>99</v>
      </c>
      <c r="BG277" t="str">
        <f t="shared" si="31"/>
        <v/>
      </c>
      <c r="BH277" t="str">
        <f>IF(AG277&gt;0,IF(VLOOKUP($B$62,―!$Y$2:$Z$25,2,FALSE)&lt;分岐管理シート!AG277,"予算化方法","予算化方法_未定なし"),"")</f>
        <v/>
      </c>
      <c r="BI277" t="str">
        <f t="shared" si="32"/>
        <v/>
      </c>
      <c r="BJ277" t="str">
        <f t="shared" si="33"/>
        <v/>
      </c>
      <c r="BK277" t="str">
        <f t="shared" si="34"/>
        <v/>
      </c>
      <c r="BL277" t="str">
        <f>IF(AE277&lt;2,"",―!$AP$28)</f>
        <v/>
      </c>
      <c r="BM277" t="str">
        <f t="shared" si="35"/>
        <v/>
      </c>
      <c r="BN277" t="str">
        <f t="shared" si="36"/>
        <v/>
      </c>
      <c r="BP277">
        <f t="shared" si="30"/>
        <v>0</v>
      </c>
    </row>
    <row r="278" spans="3:68">
      <c r="C278">
        <v>206</v>
      </c>
      <c r="D278" s="22">
        <f>IF(実施計画様式!D278="",0,IFERROR(VLOOKUP(実施計画様式!D278,―!A:B,2,FALSE),"error"))</f>
        <v>0</v>
      </c>
      <c r="E278">
        <f>IF(実施計画様式!E278="",0,IFERROR(VLOOKUP(実施計画様式!E278,―!$C$40:$D$47,2,FALSE),"error"))</f>
        <v>0</v>
      </c>
      <c r="F278">
        <f>IF(実施計画様式!F278="",0,IFERROR(VLOOKUP(実施計画様式!F278,―!$E$2:$F$2,2,FALSE),"error"))</f>
        <v>0</v>
      </c>
      <c r="G278">
        <f>IFERROR(VLOOKUP(実施計画様式!G278,―!$G$2:$H$2,2,FALSE),0)</f>
        <v>0</v>
      </c>
      <c r="H278">
        <f>IF(実施計画様式!H278="",0,1)</f>
        <v>0</v>
      </c>
      <c r="I278">
        <f>IF(実施計画様式!I278="",0,IFERROR(VLOOKUP(実施計画様式!I278,―!$I$2:$J$2,2,FALSE),"error"))</f>
        <v>0</v>
      </c>
      <c r="J278">
        <f>IF(実施計画様式!J278="",0,1)</f>
        <v>0</v>
      </c>
      <c r="K278">
        <f>IF(実施計画様式!K278="",0,IFERROR(VLOOKUP(実施計画様式!K278,―!$K$1:$L$2,2,FALSE),"error"))</f>
        <v>0</v>
      </c>
      <c r="L278">
        <f>IF(実施計画様式!L278="",0,IFERROR(VLOOKUP(実施計画様式!L278,―!$M$2:$N$2,2,FALSE),"error"))</f>
        <v>0</v>
      </c>
      <c r="M278">
        <f>IFERROR(VLOOKUP(実施計画様式!M278,―!$O$1:$P$12,2,FALSE),0)</f>
        <v>0</v>
      </c>
      <c r="N278">
        <f>IF(実施計画様式!N278="",0,IFERROR(VLOOKUP(実施計画様式!N278,―!$O$1:$P$12,2,FALSE),"error"))</f>
        <v>0</v>
      </c>
      <c r="O278">
        <f>IF(実施計画様式!O278="",0,IFERROR(VLOOKUP(実施計画様式!O278,―!$O$1:$P$12,2,FALSE),"error"))</f>
        <v>0</v>
      </c>
      <c r="P278">
        <f>IF(実施計画様式!P278="",0,IFERROR(VLOOKUP(実施計画様式!P278,―!$O$1:$P$12,2,FALSE),"error"))</f>
        <v>0</v>
      </c>
      <c r="Q278">
        <f>IF(実施計画様式!Q278="",0,1)</f>
        <v>0</v>
      </c>
      <c r="R278" t="s">
        <v>7629</v>
      </c>
      <c r="S278" t="s">
        <v>7629</v>
      </c>
      <c r="T278">
        <f>IF(実施計画様式!T278="",0,1)</f>
        <v>0</v>
      </c>
      <c r="U278">
        <f>IF(実施計画様式!U278="",0,1)</f>
        <v>0</v>
      </c>
      <c r="V278">
        <f>IF(実施計画様式!V278="",0,1)</f>
        <v>0</v>
      </c>
      <c r="W278">
        <f>IF(実施計画様式!W278="",0,1)</f>
        <v>0</v>
      </c>
      <c r="X278">
        <f>IF(実施計画様式!X278="",0,1)</f>
        <v>0</v>
      </c>
      <c r="Y278">
        <f>IF(実施計画様式!Y278="",0,1)</f>
        <v>0</v>
      </c>
      <c r="Z278">
        <f>IF(実施計画様式!Z278="",0,1)</f>
        <v>0</v>
      </c>
      <c r="AA278">
        <f>IF(実施計画様式!AA278="",0,1)</f>
        <v>0</v>
      </c>
      <c r="AB278">
        <f>IF(実施計画様式!AB278="",0,IFERROR(VLOOKUP(実施計画様式!AB278,―!$Q$2:$R$3,2,FALSE),"error"))</f>
        <v>0</v>
      </c>
      <c r="AC278">
        <f>IF(実施計画様式!AC278="",0,IFERROR(VLOOKUP(実施計画様式!AC278,―!$S$2:$T$3,2,FALSE),"error"))</f>
        <v>0</v>
      </c>
      <c r="AD278">
        <f>IF(実施計画様式!AD278="",0,IFERROR(VLOOKUP(実施計画様式!AD278,―!$U$2:$V$3,2,FALSE),"error"))</f>
        <v>0</v>
      </c>
      <c r="AE278">
        <f>IF(実施計画様式!AE278="",0,IFERROR(VLOOKUP(実施計画様式!AE278,―!$W$2:$X$3,2,FALSE),"error"))</f>
        <v>0</v>
      </c>
      <c r="AF278">
        <f>IF(実施計画様式!AF278="",0,IFERROR(VLOOKUP(実施計画様式!AF278,―!$AP$29:$AQ$29,2,FALSE),"error"))</f>
        <v>0</v>
      </c>
      <c r="AG278">
        <f>IF(実施計画様式!AG278="",0,IFERROR(VLOOKUP(実施計画様式!AG278,―!$Y$2:$Z$25,2,FALSE),"error"))</f>
        <v>0</v>
      </c>
      <c r="AH278">
        <f>IF(実施計画様式!AH278="",0,IFERROR(VLOOKUP(実施計画様式!AH278,―!$AA$2:$AB$4,2,FALSE),"error"))</f>
        <v>0</v>
      </c>
      <c r="AI278">
        <f>IF(実施計画様式!AI278="",0,IFERROR(VLOOKUP(実施計画様式!AI278,―!$AN$2:$AO$27,2,FALSE),"error"))</f>
        <v>0</v>
      </c>
      <c r="AJ278">
        <f>IF(実施計画様式!AJ278="",0,IFERROR(VLOOKUP(実施計画様式!AJ278,―!$AN$2:$AO$27,2,FALSE),"error"))</f>
        <v>0</v>
      </c>
      <c r="AK278">
        <f>IF(実施計画様式!AK278="",0,IFERROR(VLOOKUP(実施計画様式!AK278,―!$AN$2:$AO$27,2,FALSE),"error"))</f>
        <v>0</v>
      </c>
      <c r="AL278">
        <f>IF(実施計画様式!AL278="",0,1)</f>
        <v>0</v>
      </c>
      <c r="AM278">
        <f>IF(実施計画様式!AM278="",0,IFERROR(VLOOKUP(実施計画様式!AM278,―!$AP$10:$AQ$23,2,FALSE),"error"))</f>
        <v>0</v>
      </c>
      <c r="AN278">
        <f>IF(実施計画様式!AN278="",0,IFERROR(VLOOKUP(実施計画様式!AN278,―!$AP$39:$AQ$44,2,FALSE),"error"))</f>
        <v>0</v>
      </c>
      <c r="AO278">
        <f>IF(実施計画様式!AO278="",0,IFERROR(VLOOKUP(実施計画様式!AO278,参考資料1_対象分野リスト!$B$2:$C$46,2,FALSE),"error"))</f>
        <v>0</v>
      </c>
      <c r="AP278">
        <f>IF(実施計画様式!AP278="",0,IFERROR(VLOOKUP(実施計画様式!AP278,参考資料1_対象分野リスト!$B$2:$C$46,2,FALSE),"error"))</f>
        <v>0</v>
      </c>
      <c r="AQ278">
        <f>IF(実施計画様式!AQ278="",0,IFERROR(VLOOKUP(実施計画様式!AQ278,参考資料1_対象分野リスト!$B$2:$C$46,2,FALSE),"error"))</f>
        <v>0</v>
      </c>
      <c r="AR278">
        <f>IF(実施計画様式!AR278="",0,IFERROR(VLOOKUP(実施計画様式!AR278,参考資料1_対象分野リスト!$B$2:$C$46,2,FALSE),"error"))</f>
        <v>0</v>
      </c>
      <c r="AS278">
        <f>IF(実施計画様式!AS278="",0,IFERROR(VLOOKUP(実施計画様式!AS278,参考資料1_対象分野リスト!$E$5:$F$35,2,FALSE),"error"))</f>
        <v>0</v>
      </c>
      <c r="BB278">
        <f>IF(実施計画様式!BB278="",0,IFERROR(VLOOKUP(実施計画様式!BB278,―!$AK$2:$AL$7,2,FALSE),"error"))</f>
        <v>0</v>
      </c>
      <c r="BC278" t="str">
        <f t="shared" si="29"/>
        <v/>
      </c>
      <c r="BF278">
        <v>99</v>
      </c>
      <c r="BG278" t="str">
        <f t="shared" si="31"/>
        <v/>
      </c>
      <c r="BH278" t="str">
        <f>IF(AG278&gt;0,IF(VLOOKUP($B$62,―!$Y$2:$Z$25,2,FALSE)&lt;分岐管理シート!AG278,"予算化方法","予算化方法_未定なし"),"")</f>
        <v/>
      </c>
      <c r="BI278" t="str">
        <f t="shared" si="32"/>
        <v/>
      </c>
      <c r="BJ278" t="str">
        <f t="shared" si="33"/>
        <v/>
      </c>
      <c r="BK278" t="str">
        <f t="shared" si="34"/>
        <v/>
      </c>
      <c r="BL278" t="str">
        <f>IF(AE278&lt;2,"",―!$AP$28)</f>
        <v/>
      </c>
      <c r="BM278" t="str">
        <f t="shared" si="35"/>
        <v/>
      </c>
      <c r="BN278" t="str">
        <f t="shared" si="36"/>
        <v/>
      </c>
      <c r="BP278">
        <f t="shared" si="30"/>
        <v>0</v>
      </c>
    </row>
    <row r="279" spans="3:68">
      <c r="C279">
        <v>207</v>
      </c>
      <c r="D279" s="22">
        <f>IF(実施計画様式!D279="",0,IFERROR(VLOOKUP(実施計画様式!D279,―!A:B,2,FALSE),"error"))</f>
        <v>0</v>
      </c>
      <c r="E279">
        <f>IF(実施計画様式!E279="",0,IFERROR(VLOOKUP(実施計画様式!E279,―!$C$40:$D$47,2,FALSE),"error"))</f>
        <v>0</v>
      </c>
      <c r="F279">
        <f>IF(実施計画様式!F279="",0,IFERROR(VLOOKUP(実施計画様式!F279,―!$E$2:$F$2,2,FALSE),"error"))</f>
        <v>0</v>
      </c>
      <c r="G279">
        <f>IFERROR(VLOOKUP(実施計画様式!G279,―!$G$2:$H$2,2,FALSE),0)</f>
        <v>0</v>
      </c>
      <c r="H279">
        <f>IF(実施計画様式!H279="",0,1)</f>
        <v>0</v>
      </c>
      <c r="I279">
        <f>IF(実施計画様式!I279="",0,IFERROR(VLOOKUP(実施計画様式!I279,―!$I$2:$J$2,2,FALSE),"error"))</f>
        <v>0</v>
      </c>
      <c r="J279">
        <f>IF(実施計画様式!J279="",0,1)</f>
        <v>0</v>
      </c>
      <c r="K279">
        <f>IF(実施計画様式!K279="",0,IFERROR(VLOOKUP(実施計画様式!K279,―!$K$1:$L$2,2,FALSE),"error"))</f>
        <v>0</v>
      </c>
      <c r="L279">
        <f>IF(実施計画様式!L279="",0,IFERROR(VLOOKUP(実施計画様式!L279,―!$M$2:$N$2,2,FALSE),"error"))</f>
        <v>0</v>
      </c>
      <c r="M279">
        <f>IFERROR(VLOOKUP(実施計画様式!M279,―!$O$1:$P$12,2,FALSE),0)</f>
        <v>0</v>
      </c>
      <c r="N279">
        <f>IF(実施計画様式!N279="",0,IFERROR(VLOOKUP(実施計画様式!N279,―!$O$1:$P$12,2,FALSE),"error"))</f>
        <v>0</v>
      </c>
      <c r="O279">
        <f>IF(実施計画様式!O279="",0,IFERROR(VLOOKUP(実施計画様式!O279,―!$O$1:$P$12,2,FALSE),"error"))</f>
        <v>0</v>
      </c>
      <c r="P279">
        <f>IF(実施計画様式!P279="",0,IFERROR(VLOOKUP(実施計画様式!P279,―!$O$1:$P$12,2,FALSE),"error"))</f>
        <v>0</v>
      </c>
      <c r="Q279">
        <f>IF(実施計画様式!Q279="",0,1)</f>
        <v>0</v>
      </c>
      <c r="R279" t="s">
        <v>7629</v>
      </c>
      <c r="S279" t="s">
        <v>7629</v>
      </c>
      <c r="T279">
        <f>IF(実施計画様式!T279="",0,1)</f>
        <v>0</v>
      </c>
      <c r="U279">
        <f>IF(実施計画様式!U279="",0,1)</f>
        <v>0</v>
      </c>
      <c r="V279">
        <f>IF(実施計画様式!V279="",0,1)</f>
        <v>0</v>
      </c>
      <c r="W279">
        <f>IF(実施計画様式!W279="",0,1)</f>
        <v>0</v>
      </c>
      <c r="X279">
        <f>IF(実施計画様式!X279="",0,1)</f>
        <v>0</v>
      </c>
      <c r="Y279">
        <f>IF(実施計画様式!Y279="",0,1)</f>
        <v>0</v>
      </c>
      <c r="Z279">
        <f>IF(実施計画様式!Z279="",0,1)</f>
        <v>0</v>
      </c>
      <c r="AA279">
        <f>IF(実施計画様式!AA279="",0,1)</f>
        <v>0</v>
      </c>
      <c r="AB279">
        <f>IF(実施計画様式!AB279="",0,IFERROR(VLOOKUP(実施計画様式!AB279,―!$Q$2:$R$3,2,FALSE),"error"))</f>
        <v>0</v>
      </c>
      <c r="AC279">
        <f>IF(実施計画様式!AC279="",0,IFERROR(VLOOKUP(実施計画様式!AC279,―!$S$2:$T$3,2,FALSE),"error"))</f>
        <v>0</v>
      </c>
      <c r="AD279">
        <f>IF(実施計画様式!AD279="",0,IFERROR(VLOOKUP(実施計画様式!AD279,―!$U$2:$V$3,2,FALSE),"error"))</f>
        <v>0</v>
      </c>
      <c r="AE279">
        <f>IF(実施計画様式!AE279="",0,IFERROR(VLOOKUP(実施計画様式!AE279,―!$W$2:$X$3,2,FALSE),"error"))</f>
        <v>0</v>
      </c>
      <c r="AF279">
        <f>IF(実施計画様式!AF279="",0,IFERROR(VLOOKUP(実施計画様式!AF279,―!$AP$29:$AQ$29,2,FALSE),"error"))</f>
        <v>0</v>
      </c>
      <c r="AG279">
        <f>IF(実施計画様式!AG279="",0,IFERROR(VLOOKUP(実施計画様式!AG279,―!$Y$2:$Z$25,2,FALSE),"error"))</f>
        <v>0</v>
      </c>
      <c r="AH279">
        <f>IF(実施計画様式!AH279="",0,IFERROR(VLOOKUP(実施計画様式!AH279,―!$AA$2:$AB$4,2,FALSE),"error"))</f>
        <v>0</v>
      </c>
      <c r="AI279">
        <f>IF(実施計画様式!AI279="",0,IFERROR(VLOOKUP(実施計画様式!AI279,―!$AN$2:$AO$27,2,FALSE),"error"))</f>
        <v>0</v>
      </c>
      <c r="AJ279">
        <f>IF(実施計画様式!AJ279="",0,IFERROR(VLOOKUP(実施計画様式!AJ279,―!$AN$2:$AO$27,2,FALSE),"error"))</f>
        <v>0</v>
      </c>
      <c r="AK279">
        <f>IF(実施計画様式!AK279="",0,IFERROR(VLOOKUP(実施計画様式!AK279,―!$AN$2:$AO$27,2,FALSE),"error"))</f>
        <v>0</v>
      </c>
      <c r="AL279">
        <f>IF(実施計画様式!AL279="",0,1)</f>
        <v>0</v>
      </c>
      <c r="AM279">
        <f>IF(実施計画様式!AM279="",0,IFERROR(VLOOKUP(実施計画様式!AM279,―!$AP$10:$AQ$23,2,FALSE),"error"))</f>
        <v>0</v>
      </c>
      <c r="AN279">
        <f>IF(実施計画様式!AN279="",0,IFERROR(VLOOKUP(実施計画様式!AN279,―!$AP$39:$AQ$44,2,FALSE),"error"))</f>
        <v>0</v>
      </c>
      <c r="AO279">
        <f>IF(実施計画様式!AO279="",0,IFERROR(VLOOKUP(実施計画様式!AO279,参考資料1_対象分野リスト!$B$2:$C$46,2,FALSE),"error"))</f>
        <v>0</v>
      </c>
      <c r="AP279">
        <f>IF(実施計画様式!AP279="",0,IFERROR(VLOOKUP(実施計画様式!AP279,参考資料1_対象分野リスト!$B$2:$C$46,2,FALSE),"error"))</f>
        <v>0</v>
      </c>
      <c r="AQ279">
        <f>IF(実施計画様式!AQ279="",0,IFERROR(VLOOKUP(実施計画様式!AQ279,参考資料1_対象分野リスト!$B$2:$C$46,2,FALSE),"error"))</f>
        <v>0</v>
      </c>
      <c r="AR279">
        <f>IF(実施計画様式!AR279="",0,IFERROR(VLOOKUP(実施計画様式!AR279,参考資料1_対象分野リスト!$B$2:$C$46,2,FALSE),"error"))</f>
        <v>0</v>
      </c>
      <c r="AS279">
        <f>IF(実施計画様式!AS279="",0,IFERROR(VLOOKUP(実施計画様式!AS279,参考資料1_対象分野リスト!$E$5:$F$35,2,FALSE),"error"))</f>
        <v>0</v>
      </c>
      <c r="BB279">
        <f>IF(実施計画様式!BB279="",0,IFERROR(VLOOKUP(実施計画様式!BB279,―!$AK$2:$AL$7,2,FALSE),"error"))</f>
        <v>0</v>
      </c>
      <c r="BC279" t="str">
        <f t="shared" si="29"/>
        <v/>
      </c>
      <c r="BF279">
        <v>99</v>
      </c>
      <c r="BG279" t="str">
        <f t="shared" si="31"/>
        <v/>
      </c>
      <c r="BH279" t="str">
        <f>IF(AG279&gt;0,IF(VLOOKUP($B$62,―!$Y$2:$Z$25,2,FALSE)&lt;分岐管理シート!AG279,"予算化方法","予算化方法_未定なし"),"")</f>
        <v/>
      </c>
      <c r="BI279" t="str">
        <f t="shared" si="32"/>
        <v/>
      </c>
      <c r="BJ279" t="str">
        <f t="shared" si="33"/>
        <v/>
      </c>
      <c r="BK279" t="str">
        <f t="shared" si="34"/>
        <v/>
      </c>
      <c r="BL279" t="str">
        <f>IF(AE279&lt;2,"",―!$AP$28)</f>
        <v/>
      </c>
      <c r="BM279" t="str">
        <f t="shared" si="35"/>
        <v/>
      </c>
      <c r="BN279" t="str">
        <f t="shared" si="36"/>
        <v/>
      </c>
      <c r="BP279">
        <f t="shared" si="30"/>
        <v>0</v>
      </c>
    </row>
    <row r="280" spans="3:68">
      <c r="C280">
        <v>208</v>
      </c>
      <c r="D280" s="22">
        <f>IF(実施計画様式!D280="",0,IFERROR(VLOOKUP(実施計画様式!D280,―!A:B,2,FALSE),"error"))</f>
        <v>0</v>
      </c>
      <c r="E280">
        <f>IF(実施計画様式!E280="",0,IFERROR(VLOOKUP(実施計画様式!E280,―!$C$40:$D$47,2,FALSE),"error"))</f>
        <v>0</v>
      </c>
      <c r="F280">
        <f>IF(実施計画様式!F280="",0,IFERROR(VLOOKUP(実施計画様式!F280,―!$E$2:$F$2,2,FALSE),"error"))</f>
        <v>0</v>
      </c>
      <c r="G280">
        <f>IFERROR(VLOOKUP(実施計画様式!G280,―!$G$2:$H$2,2,FALSE),0)</f>
        <v>0</v>
      </c>
      <c r="H280">
        <f>IF(実施計画様式!H280="",0,1)</f>
        <v>0</v>
      </c>
      <c r="I280">
        <f>IF(実施計画様式!I280="",0,IFERROR(VLOOKUP(実施計画様式!I280,―!$I$2:$J$2,2,FALSE),"error"))</f>
        <v>0</v>
      </c>
      <c r="J280">
        <f>IF(実施計画様式!J280="",0,1)</f>
        <v>0</v>
      </c>
      <c r="K280">
        <f>IF(実施計画様式!K280="",0,IFERROR(VLOOKUP(実施計画様式!K280,―!$K$1:$L$2,2,FALSE),"error"))</f>
        <v>0</v>
      </c>
      <c r="L280">
        <f>IF(実施計画様式!L280="",0,IFERROR(VLOOKUP(実施計画様式!L280,―!$M$2:$N$2,2,FALSE),"error"))</f>
        <v>0</v>
      </c>
      <c r="M280">
        <f>IFERROR(VLOOKUP(実施計画様式!M280,―!$O$1:$P$12,2,FALSE),0)</f>
        <v>0</v>
      </c>
      <c r="N280">
        <f>IF(実施計画様式!N280="",0,IFERROR(VLOOKUP(実施計画様式!N280,―!$O$1:$P$12,2,FALSE),"error"))</f>
        <v>0</v>
      </c>
      <c r="O280">
        <f>IF(実施計画様式!O280="",0,IFERROR(VLOOKUP(実施計画様式!O280,―!$O$1:$P$12,2,FALSE),"error"))</f>
        <v>0</v>
      </c>
      <c r="P280">
        <f>IF(実施計画様式!P280="",0,IFERROR(VLOOKUP(実施計画様式!P280,―!$O$1:$P$12,2,FALSE),"error"))</f>
        <v>0</v>
      </c>
      <c r="Q280">
        <f>IF(実施計画様式!Q280="",0,1)</f>
        <v>0</v>
      </c>
      <c r="R280" t="s">
        <v>7629</v>
      </c>
      <c r="S280" t="s">
        <v>7629</v>
      </c>
      <c r="T280">
        <f>IF(実施計画様式!T280="",0,1)</f>
        <v>0</v>
      </c>
      <c r="U280">
        <f>IF(実施計画様式!U280="",0,1)</f>
        <v>0</v>
      </c>
      <c r="V280">
        <f>IF(実施計画様式!V280="",0,1)</f>
        <v>0</v>
      </c>
      <c r="W280">
        <f>IF(実施計画様式!W280="",0,1)</f>
        <v>0</v>
      </c>
      <c r="X280">
        <f>IF(実施計画様式!X280="",0,1)</f>
        <v>0</v>
      </c>
      <c r="Y280">
        <f>IF(実施計画様式!Y280="",0,1)</f>
        <v>0</v>
      </c>
      <c r="Z280">
        <f>IF(実施計画様式!Z280="",0,1)</f>
        <v>0</v>
      </c>
      <c r="AA280">
        <f>IF(実施計画様式!AA280="",0,1)</f>
        <v>0</v>
      </c>
      <c r="AB280">
        <f>IF(実施計画様式!AB280="",0,IFERROR(VLOOKUP(実施計画様式!AB280,―!$Q$2:$R$3,2,FALSE),"error"))</f>
        <v>0</v>
      </c>
      <c r="AC280">
        <f>IF(実施計画様式!AC280="",0,IFERROR(VLOOKUP(実施計画様式!AC280,―!$S$2:$T$3,2,FALSE),"error"))</f>
        <v>0</v>
      </c>
      <c r="AD280">
        <f>IF(実施計画様式!AD280="",0,IFERROR(VLOOKUP(実施計画様式!AD280,―!$U$2:$V$3,2,FALSE),"error"))</f>
        <v>0</v>
      </c>
      <c r="AE280">
        <f>IF(実施計画様式!AE280="",0,IFERROR(VLOOKUP(実施計画様式!AE280,―!$W$2:$X$3,2,FALSE),"error"))</f>
        <v>0</v>
      </c>
      <c r="AF280">
        <f>IF(実施計画様式!AF280="",0,IFERROR(VLOOKUP(実施計画様式!AF280,―!$AP$29:$AQ$29,2,FALSE),"error"))</f>
        <v>0</v>
      </c>
      <c r="AG280">
        <f>IF(実施計画様式!AG280="",0,IFERROR(VLOOKUP(実施計画様式!AG280,―!$Y$2:$Z$25,2,FALSE),"error"))</f>
        <v>0</v>
      </c>
      <c r="AH280">
        <f>IF(実施計画様式!AH280="",0,IFERROR(VLOOKUP(実施計画様式!AH280,―!$AA$2:$AB$4,2,FALSE),"error"))</f>
        <v>0</v>
      </c>
      <c r="AI280">
        <f>IF(実施計画様式!AI280="",0,IFERROR(VLOOKUP(実施計画様式!AI280,―!$AN$2:$AO$27,2,FALSE),"error"))</f>
        <v>0</v>
      </c>
      <c r="AJ280">
        <f>IF(実施計画様式!AJ280="",0,IFERROR(VLOOKUP(実施計画様式!AJ280,―!$AN$2:$AO$27,2,FALSE),"error"))</f>
        <v>0</v>
      </c>
      <c r="AK280">
        <f>IF(実施計画様式!AK280="",0,IFERROR(VLOOKUP(実施計画様式!AK280,―!$AN$2:$AO$27,2,FALSE),"error"))</f>
        <v>0</v>
      </c>
      <c r="AL280">
        <f>IF(実施計画様式!AL280="",0,1)</f>
        <v>0</v>
      </c>
      <c r="AM280">
        <f>IF(実施計画様式!AM280="",0,IFERROR(VLOOKUP(実施計画様式!AM280,―!$AP$10:$AQ$23,2,FALSE),"error"))</f>
        <v>0</v>
      </c>
      <c r="AN280">
        <f>IF(実施計画様式!AN280="",0,IFERROR(VLOOKUP(実施計画様式!AN280,―!$AP$39:$AQ$44,2,FALSE),"error"))</f>
        <v>0</v>
      </c>
      <c r="AO280">
        <f>IF(実施計画様式!AO280="",0,IFERROR(VLOOKUP(実施計画様式!AO280,参考資料1_対象分野リスト!$B$2:$C$46,2,FALSE),"error"))</f>
        <v>0</v>
      </c>
      <c r="AP280">
        <f>IF(実施計画様式!AP280="",0,IFERROR(VLOOKUP(実施計画様式!AP280,参考資料1_対象分野リスト!$B$2:$C$46,2,FALSE),"error"))</f>
        <v>0</v>
      </c>
      <c r="AQ280">
        <f>IF(実施計画様式!AQ280="",0,IFERROR(VLOOKUP(実施計画様式!AQ280,参考資料1_対象分野リスト!$B$2:$C$46,2,FALSE),"error"))</f>
        <v>0</v>
      </c>
      <c r="AR280">
        <f>IF(実施計画様式!AR280="",0,IFERROR(VLOOKUP(実施計画様式!AR280,参考資料1_対象分野リスト!$B$2:$C$46,2,FALSE),"error"))</f>
        <v>0</v>
      </c>
      <c r="AS280">
        <f>IF(実施計画様式!AS280="",0,IFERROR(VLOOKUP(実施計画様式!AS280,参考資料1_対象分野リスト!$E$5:$F$35,2,FALSE),"error"))</f>
        <v>0</v>
      </c>
      <c r="BB280">
        <f>IF(実施計画様式!BB280="",0,IFERROR(VLOOKUP(実施計画様式!BB280,―!$AK$2:$AL$7,2,FALSE),"error"))</f>
        <v>0</v>
      </c>
      <c r="BC280" t="str">
        <f t="shared" si="29"/>
        <v/>
      </c>
      <c r="BF280">
        <v>99</v>
      </c>
      <c r="BG280" t="str">
        <f t="shared" si="31"/>
        <v/>
      </c>
      <c r="BH280" t="str">
        <f>IF(AG280&gt;0,IF(VLOOKUP($B$62,―!$Y$2:$Z$25,2,FALSE)&lt;分岐管理シート!AG280,"予算化方法","予算化方法_未定なし"),"")</f>
        <v/>
      </c>
      <c r="BI280" t="str">
        <f t="shared" si="32"/>
        <v/>
      </c>
      <c r="BJ280" t="str">
        <f t="shared" si="33"/>
        <v/>
      </c>
      <c r="BK280" t="str">
        <f t="shared" si="34"/>
        <v/>
      </c>
      <c r="BL280" t="str">
        <f>IF(AE280&lt;2,"",―!$AP$28)</f>
        <v/>
      </c>
      <c r="BM280" t="str">
        <f t="shared" si="35"/>
        <v/>
      </c>
      <c r="BN280" t="str">
        <f t="shared" si="36"/>
        <v/>
      </c>
      <c r="BP280">
        <f t="shared" si="30"/>
        <v>0</v>
      </c>
    </row>
    <row r="281" spans="3:68">
      <c r="C281">
        <v>209</v>
      </c>
      <c r="D281" s="22">
        <f>IF(実施計画様式!D281="",0,IFERROR(VLOOKUP(実施計画様式!D281,―!A:B,2,FALSE),"error"))</f>
        <v>0</v>
      </c>
      <c r="E281">
        <f>IF(実施計画様式!E281="",0,IFERROR(VLOOKUP(実施計画様式!E281,―!$C$40:$D$47,2,FALSE),"error"))</f>
        <v>0</v>
      </c>
      <c r="F281">
        <f>IF(実施計画様式!F281="",0,IFERROR(VLOOKUP(実施計画様式!F281,―!$E$2:$F$2,2,FALSE),"error"))</f>
        <v>0</v>
      </c>
      <c r="G281">
        <f>IFERROR(VLOOKUP(実施計画様式!G281,―!$G$2:$H$2,2,FALSE),0)</f>
        <v>0</v>
      </c>
      <c r="H281">
        <f>IF(実施計画様式!H281="",0,1)</f>
        <v>0</v>
      </c>
      <c r="I281">
        <f>IF(実施計画様式!I281="",0,IFERROR(VLOOKUP(実施計画様式!I281,―!$I$2:$J$2,2,FALSE),"error"))</f>
        <v>0</v>
      </c>
      <c r="J281">
        <f>IF(実施計画様式!J281="",0,1)</f>
        <v>0</v>
      </c>
      <c r="K281">
        <f>IF(実施計画様式!K281="",0,IFERROR(VLOOKUP(実施計画様式!K281,―!$K$1:$L$2,2,FALSE),"error"))</f>
        <v>0</v>
      </c>
      <c r="L281">
        <f>IF(実施計画様式!L281="",0,IFERROR(VLOOKUP(実施計画様式!L281,―!$M$2:$N$2,2,FALSE),"error"))</f>
        <v>0</v>
      </c>
      <c r="M281">
        <f>IFERROR(VLOOKUP(実施計画様式!M281,―!$O$1:$P$12,2,FALSE),0)</f>
        <v>0</v>
      </c>
      <c r="N281">
        <f>IF(実施計画様式!N281="",0,IFERROR(VLOOKUP(実施計画様式!N281,―!$O$1:$P$12,2,FALSE),"error"))</f>
        <v>0</v>
      </c>
      <c r="O281">
        <f>IF(実施計画様式!O281="",0,IFERROR(VLOOKUP(実施計画様式!O281,―!$O$1:$P$12,2,FALSE),"error"))</f>
        <v>0</v>
      </c>
      <c r="P281">
        <f>IF(実施計画様式!P281="",0,IFERROR(VLOOKUP(実施計画様式!P281,―!$O$1:$P$12,2,FALSE),"error"))</f>
        <v>0</v>
      </c>
      <c r="Q281">
        <f>IF(実施計画様式!Q281="",0,1)</f>
        <v>0</v>
      </c>
      <c r="R281" t="s">
        <v>7629</v>
      </c>
      <c r="S281" t="s">
        <v>7629</v>
      </c>
      <c r="T281">
        <f>IF(実施計画様式!T281="",0,1)</f>
        <v>0</v>
      </c>
      <c r="U281">
        <f>IF(実施計画様式!U281="",0,1)</f>
        <v>0</v>
      </c>
      <c r="V281">
        <f>IF(実施計画様式!V281="",0,1)</f>
        <v>0</v>
      </c>
      <c r="W281">
        <f>IF(実施計画様式!W281="",0,1)</f>
        <v>0</v>
      </c>
      <c r="X281">
        <f>IF(実施計画様式!X281="",0,1)</f>
        <v>0</v>
      </c>
      <c r="Y281">
        <f>IF(実施計画様式!Y281="",0,1)</f>
        <v>0</v>
      </c>
      <c r="Z281">
        <f>IF(実施計画様式!Z281="",0,1)</f>
        <v>0</v>
      </c>
      <c r="AA281">
        <f>IF(実施計画様式!AA281="",0,1)</f>
        <v>0</v>
      </c>
      <c r="AB281">
        <f>IF(実施計画様式!AB281="",0,IFERROR(VLOOKUP(実施計画様式!AB281,―!$Q$2:$R$3,2,FALSE),"error"))</f>
        <v>0</v>
      </c>
      <c r="AC281">
        <f>IF(実施計画様式!AC281="",0,IFERROR(VLOOKUP(実施計画様式!AC281,―!$S$2:$T$3,2,FALSE),"error"))</f>
        <v>0</v>
      </c>
      <c r="AD281">
        <f>IF(実施計画様式!AD281="",0,IFERROR(VLOOKUP(実施計画様式!AD281,―!$U$2:$V$3,2,FALSE),"error"))</f>
        <v>0</v>
      </c>
      <c r="AE281">
        <f>IF(実施計画様式!AE281="",0,IFERROR(VLOOKUP(実施計画様式!AE281,―!$W$2:$X$3,2,FALSE),"error"))</f>
        <v>0</v>
      </c>
      <c r="AF281">
        <f>IF(実施計画様式!AF281="",0,IFERROR(VLOOKUP(実施計画様式!AF281,―!$AP$29:$AQ$29,2,FALSE),"error"))</f>
        <v>0</v>
      </c>
      <c r="AG281">
        <f>IF(実施計画様式!AG281="",0,IFERROR(VLOOKUP(実施計画様式!AG281,―!$Y$2:$Z$25,2,FALSE),"error"))</f>
        <v>0</v>
      </c>
      <c r="AH281">
        <f>IF(実施計画様式!AH281="",0,IFERROR(VLOOKUP(実施計画様式!AH281,―!$AA$2:$AB$4,2,FALSE),"error"))</f>
        <v>0</v>
      </c>
      <c r="AI281">
        <f>IF(実施計画様式!AI281="",0,IFERROR(VLOOKUP(実施計画様式!AI281,―!$AN$2:$AO$27,2,FALSE),"error"))</f>
        <v>0</v>
      </c>
      <c r="AJ281">
        <f>IF(実施計画様式!AJ281="",0,IFERROR(VLOOKUP(実施計画様式!AJ281,―!$AN$2:$AO$27,2,FALSE),"error"))</f>
        <v>0</v>
      </c>
      <c r="AK281">
        <f>IF(実施計画様式!AK281="",0,IFERROR(VLOOKUP(実施計画様式!AK281,―!$AN$2:$AO$27,2,FALSE),"error"))</f>
        <v>0</v>
      </c>
      <c r="AL281">
        <f>IF(実施計画様式!AL281="",0,1)</f>
        <v>0</v>
      </c>
      <c r="AM281">
        <f>IF(実施計画様式!AM281="",0,IFERROR(VLOOKUP(実施計画様式!AM281,―!$AP$10:$AQ$23,2,FALSE),"error"))</f>
        <v>0</v>
      </c>
      <c r="AN281">
        <f>IF(実施計画様式!AN281="",0,IFERROR(VLOOKUP(実施計画様式!AN281,―!$AP$39:$AQ$44,2,FALSE),"error"))</f>
        <v>0</v>
      </c>
      <c r="AO281">
        <f>IF(実施計画様式!AO281="",0,IFERROR(VLOOKUP(実施計画様式!AO281,参考資料1_対象分野リスト!$B$2:$C$46,2,FALSE),"error"))</f>
        <v>0</v>
      </c>
      <c r="AP281">
        <f>IF(実施計画様式!AP281="",0,IFERROR(VLOOKUP(実施計画様式!AP281,参考資料1_対象分野リスト!$B$2:$C$46,2,FALSE),"error"))</f>
        <v>0</v>
      </c>
      <c r="AQ281">
        <f>IF(実施計画様式!AQ281="",0,IFERROR(VLOOKUP(実施計画様式!AQ281,参考資料1_対象分野リスト!$B$2:$C$46,2,FALSE),"error"))</f>
        <v>0</v>
      </c>
      <c r="AR281">
        <f>IF(実施計画様式!AR281="",0,IFERROR(VLOOKUP(実施計画様式!AR281,参考資料1_対象分野リスト!$B$2:$C$46,2,FALSE),"error"))</f>
        <v>0</v>
      </c>
      <c r="AS281">
        <f>IF(実施計画様式!AS281="",0,IFERROR(VLOOKUP(実施計画様式!AS281,参考資料1_対象分野リスト!$E$5:$F$35,2,FALSE),"error"))</f>
        <v>0</v>
      </c>
      <c r="BB281">
        <f>IF(実施計画様式!BB281="",0,IFERROR(VLOOKUP(実施計画様式!BB281,―!$AK$2:$AL$7,2,FALSE),"error"))</f>
        <v>0</v>
      </c>
      <c r="BC281" t="str">
        <f t="shared" si="29"/>
        <v/>
      </c>
      <c r="BF281">
        <v>99</v>
      </c>
      <c r="BG281" t="str">
        <f t="shared" si="31"/>
        <v/>
      </c>
      <c r="BH281" t="str">
        <f>IF(AG281&gt;0,IF(VLOOKUP($B$62,―!$Y$2:$Z$25,2,FALSE)&lt;分岐管理シート!AG281,"予算化方法","予算化方法_未定なし"),"")</f>
        <v/>
      </c>
      <c r="BI281" t="str">
        <f t="shared" si="32"/>
        <v/>
      </c>
      <c r="BJ281" t="str">
        <f t="shared" si="33"/>
        <v/>
      </c>
      <c r="BK281" t="str">
        <f t="shared" si="34"/>
        <v/>
      </c>
      <c r="BL281" t="str">
        <f>IF(AE281&lt;2,"",―!$AP$28)</f>
        <v/>
      </c>
      <c r="BM281" t="str">
        <f t="shared" si="35"/>
        <v/>
      </c>
      <c r="BN281" t="str">
        <f t="shared" si="36"/>
        <v/>
      </c>
      <c r="BP281">
        <f t="shared" si="30"/>
        <v>0</v>
      </c>
    </row>
    <row r="282" spans="3:68">
      <c r="C282">
        <v>210</v>
      </c>
      <c r="D282" s="22">
        <f>IF(実施計画様式!D282="",0,IFERROR(VLOOKUP(実施計画様式!D282,―!A:B,2,FALSE),"error"))</f>
        <v>0</v>
      </c>
      <c r="E282">
        <f>IF(実施計画様式!E282="",0,IFERROR(VLOOKUP(実施計画様式!E282,―!$C$40:$D$47,2,FALSE),"error"))</f>
        <v>0</v>
      </c>
      <c r="F282">
        <f>IF(実施計画様式!F282="",0,IFERROR(VLOOKUP(実施計画様式!F282,―!$E$2:$F$2,2,FALSE),"error"))</f>
        <v>0</v>
      </c>
      <c r="G282">
        <f>IFERROR(VLOOKUP(実施計画様式!G282,―!$G$2:$H$2,2,FALSE),0)</f>
        <v>0</v>
      </c>
      <c r="H282">
        <f>IF(実施計画様式!H282="",0,1)</f>
        <v>0</v>
      </c>
      <c r="I282">
        <f>IF(実施計画様式!I282="",0,IFERROR(VLOOKUP(実施計画様式!I282,―!$I$2:$J$2,2,FALSE),"error"))</f>
        <v>0</v>
      </c>
      <c r="J282">
        <f>IF(実施計画様式!J282="",0,1)</f>
        <v>0</v>
      </c>
      <c r="K282">
        <f>IF(実施計画様式!K282="",0,IFERROR(VLOOKUP(実施計画様式!K282,―!$K$1:$L$2,2,FALSE),"error"))</f>
        <v>0</v>
      </c>
      <c r="L282">
        <f>IF(実施計画様式!L282="",0,IFERROR(VLOOKUP(実施計画様式!L282,―!$M$2:$N$2,2,FALSE),"error"))</f>
        <v>0</v>
      </c>
      <c r="M282">
        <f>IFERROR(VLOOKUP(実施計画様式!M282,―!$O$1:$P$12,2,FALSE),0)</f>
        <v>0</v>
      </c>
      <c r="N282">
        <f>IF(実施計画様式!N282="",0,IFERROR(VLOOKUP(実施計画様式!N282,―!$O$1:$P$12,2,FALSE),"error"))</f>
        <v>0</v>
      </c>
      <c r="O282">
        <f>IF(実施計画様式!O282="",0,IFERROR(VLOOKUP(実施計画様式!O282,―!$O$1:$P$12,2,FALSE),"error"))</f>
        <v>0</v>
      </c>
      <c r="P282">
        <f>IF(実施計画様式!P282="",0,IFERROR(VLOOKUP(実施計画様式!P282,―!$O$1:$P$12,2,FALSE),"error"))</f>
        <v>0</v>
      </c>
      <c r="Q282">
        <f>IF(実施計画様式!Q282="",0,1)</f>
        <v>0</v>
      </c>
      <c r="R282" t="s">
        <v>7629</v>
      </c>
      <c r="S282" t="s">
        <v>7629</v>
      </c>
      <c r="T282">
        <f>IF(実施計画様式!T282="",0,1)</f>
        <v>0</v>
      </c>
      <c r="U282">
        <f>IF(実施計画様式!U282="",0,1)</f>
        <v>0</v>
      </c>
      <c r="V282">
        <f>IF(実施計画様式!V282="",0,1)</f>
        <v>0</v>
      </c>
      <c r="W282">
        <f>IF(実施計画様式!W282="",0,1)</f>
        <v>0</v>
      </c>
      <c r="X282">
        <f>IF(実施計画様式!X282="",0,1)</f>
        <v>0</v>
      </c>
      <c r="Y282">
        <f>IF(実施計画様式!Y282="",0,1)</f>
        <v>0</v>
      </c>
      <c r="Z282">
        <f>IF(実施計画様式!Z282="",0,1)</f>
        <v>0</v>
      </c>
      <c r="AA282">
        <f>IF(実施計画様式!AA282="",0,1)</f>
        <v>0</v>
      </c>
      <c r="AB282">
        <f>IF(実施計画様式!AB282="",0,IFERROR(VLOOKUP(実施計画様式!AB282,―!$Q$2:$R$3,2,FALSE),"error"))</f>
        <v>0</v>
      </c>
      <c r="AC282">
        <f>IF(実施計画様式!AC282="",0,IFERROR(VLOOKUP(実施計画様式!AC282,―!$S$2:$T$3,2,FALSE),"error"))</f>
        <v>0</v>
      </c>
      <c r="AD282">
        <f>IF(実施計画様式!AD282="",0,IFERROR(VLOOKUP(実施計画様式!AD282,―!$U$2:$V$3,2,FALSE),"error"))</f>
        <v>0</v>
      </c>
      <c r="AE282">
        <f>IF(実施計画様式!AE282="",0,IFERROR(VLOOKUP(実施計画様式!AE282,―!$W$2:$X$3,2,FALSE),"error"))</f>
        <v>0</v>
      </c>
      <c r="AF282">
        <f>IF(実施計画様式!AF282="",0,IFERROR(VLOOKUP(実施計画様式!AF282,―!$AP$29:$AQ$29,2,FALSE),"error"))</f>
        <v>0</v>
      </c>
      <c r="AG282">
        <f>IF(実施計画様式!AG282="",0,IFERROR(VLOOKUP(実施計画様式!AG282,―!$Y$2:$Z$25,2,FALSE),"error"))</f>
        <v>0</v>
      </c>
      <c r="AH282">
        <f>IF(実施計画様式!AH282="",0,IFERROR(VLOOKUP(実施計画様式!AH282,―!$AA$2:$AB$4,2,FALSE),"error"))</f>
        <v>0</v>
      </c>
      <c r="AI282">
        <f>IF(実施計画様式!AI282="",0,IFERROR(VLOOKUP(実施計画様式!AI282,―!$AN$2:$AO$27,2,FALSE),"error"))</f>
        <v>0</v>
      </c>
      <c r="AJ282">
        <f>IF(実施計画様式!AJ282="",0,IFERROR(VLOOKUP(実施計画様式!AJ282,―!$AN$2:$AO$27,2,FALSE),"error"))</f>
        <v>0</v>
      </c>
      <c r="AK282">
        <f>IF(実施計画様式!AK282="",0,IFERROR(VLOOKUP(実施計画様式!AK282,―!$AN$2:$AO$27,2,FALSE),"error"))</f>
        <v>0</v>
      </c>
      <c r="AL282">
        <f>IF(実施計画様式!AL282="",0,1)</f>
        <v>0</v>
      </c>
      <c r="AM282">
        <f>IF(実施計画様式!AM282="",0,IFERROR(VLOOKUP(実施計画様式!AM282,―!$AP$10:$AQ$23,2,FALSE),"error"))</f>
        <v>0</v>
      </c>
      <c r="AN282">
        <f>IF(実施計画様式!AN282="",0,IFERROR(VLOOKUP(実施計画様式!AN282,―!$AP$39:$AQ$44,2,FALSE),"error"))</f>
        <v>0</v>
      </c>
      <c r="AO282">
        <f>IF(実施計画様式!AO282="",0,IFERROR(VLOOKUP(実施計画様式!AO282,参考資料1_対象分野リスト!$B$2:$C$46,2,FALSE),"error"))</f>
        <v>0</v>
      </c>
      <c r="AP282">
        <f>IF(実施計画様式!AP282="",0,IFERROR(VLOOKUP(実施計画様式!AP282,参考資料1_対象分野リスト!$B$2:$C$46,2,FALSE),"error"))</f>
        <v>0</v>
      </c>
      <c r="AQ282">
        <f>IF(実施計画様式!AQ282="",0,IFERROR(VLOOKUP(実施計画様式!AQ282,参考資料1_対象分野リスト!$B$2:$C$46,2,FALSE),"error"))</f>
        <v>0</v>
      </c>
      <c r="AR282">
        <f>IF(実施計画様式!AR282="",0,IFERROR(VLOOKUP(実施計画様式!AR282,参考資料1_対象分野リスト!$B$2:$C$46,2,FALSE),"error"))</f>
        <v>0</v>
      </c>
      <c r="AS282">
        <f>IF(実施計画様式!AS282="",0,IFERROR(VLOOKUP(実施計画様式!AS282,参考資料1_対象分野リスト!$E$5:$F$35,2,FALSE),"error"))</f>
        <v>0</v>
      </c>
      <c r="BB282">
        <f>IF(実施計画様式!BB282="",0,IFERROR(VLOOKUP(実施計画様式!BB282,―!$AK$2:$AL$7,2,FALSE),"error"))</f>
        <v>0</v>
      </c>
      <c r="BC282" t="str">
        <f t="shared" si="29"/>
        <v/>
      </c>
      <c r="BF282">
        <v>99</v>
      </c>
      <c r="BG282" t="str">
        <f t="shared" si="31"/>
        <v/>
      </c>
      <c r="BH282" t="str">
        <f>IF(AG282&gt;0,IF(VLOOKUP($B$62,―!$Y$2:$Z$25,2,FALSE)&lt;分岐管理シート!AG282,"予算化方法","予算化方法_未定なし"),"")</f>
        <v/>
      </c>
      <c r="BI282" t="str">
        <f t="shared" si="32"/>
        <v/>
      </c>
      <c r="BJ282" t="str">
        <f t="shared" si="33"/>
        <v/>
      </c>
      <c r="BK282" t="str">
        <f t="shared" si="34"/>
        <v/>
      </c>
      <c r="BL282" t="str">
        <f>IF(AE282&lt;2,"",―!$AP$28)</f>
        <v/>
      </c>
      <c r="BM282" t="str">
        <f t="shared" si="35"/>
        <v/>
      </c>
      <c r="BN282" t="str">
        <f t="shared" si="36"/>
        <v/>
      </c>
      <c r="BP282">
        <f t="shared" si="30"/>
        <v>0</v>
      </c>
    </row>
    <row r="283" spans="3:68">
      <c r="C283">
        <v>211</v>
      </c>
      <c r="D283" s="22">
        <f>IF(実施計画様式!D283="",0,IFERROR(VLOOKUP(実施計画様式!D283,―!A:B,2,FALSE),"error"))</f>
        <v>0</v>
      </c>
      <c r="E283">
        <f>IF(実施計画様式!E283="",0,IFERROR(VLOOKUP(実施計画様式!E283,―!$C$40:$D$47,2,FALSE),"error"))</f>
        <v>0</v>
      </c>
      <c r="F283">
        <f>IF(実施計画様式!F283="",0,IFERROR(VLOOKUP(実施計画様式!F283,―!$E$2:$F$2,2,FALSE),"error"))</f>
        <v>0</v>
      </c>
      <c r="G283">
        <f>IFERROR(VLOOKUP(実施計画様式!G283,―!$G$2:$H$2,2,FALSE),0)</f>
        <v>0</v>
      </c>
      <c r="H283">
        <f>IF(実施計画様式!H283="",0,1)</f>
        <v>0</v>
      </c>
      <c r="I283">
        <f>IF(実施計画様式!I283="",0,IFERROR(VLOOKUP(実施計画様式!I283,―!$I$2:$J$2,2,FALSE),"error"))</f>
        <v>0</v>
      </c>
      <c r="J283">
        <f>IF(実施計画様式!J283="",0,1)</f>
        <v>0</v>
      </c>
      <c r="K283">
        <f>IF(実施計画様式!K283="",0,IFERROR(VLOOKUP(実施計画様式!K283,―!$K$1:$L$2,2,FALSE),"error"))</f>
        <v>0</v>
      </c>
      <c r="L283">
        <f>IF(実施計画様式!L283="",0,IFERROR(VLOOKUP(実施計画様式!L283,―!$M$2:$N$2,2,FALSE),"error"))</f>
        <v>0</v>
      </c>
      <c r="M283">
        <f>IFERROR(VLOOKUP(実施計画様式!M283,―!$O$1:$P$12,2,FALSE),0)</f>
        <v>0</v>
      </c>
      <c r="N283">
        <f>IF(実施計画様式!N283="",0,IFERROR(VLOOKUP(実施計画様式!N283,―!$O$1:$P$12,2,FALSE),"error"))</f>
        <v>0</v>
      </c>
      <c r="O283">
        <f>IF(実施計画様式!O283="",0,IFERROR(VLOOKUP(実施計画様式!O283,―!$O$1:$P$12,2,FALSE),"error"))</f>
        <v>0</v>
      </c>
      <c r="P283">
        <f>IF(実施計画様式!P283="",0,IFERROR(VLOOKUP(実施計画様式!P283,―!$O$1:$P$12,2,FALSE),"error"))</f>
        <v>0</v>
      </c>
      <c r="Q283">
        <f>IF(実施計画様式!Q283="",0,1)</f>
        <v>0</v>
      </c>
      <c r="R283" t="s">
        <v>7629</v>
      </c>
      <c r="S283" t="s">
        <v>7629</v>
      </c>
      <c r="T283">
        <f>IF(実施計画様式!T283="",0,1)</f>
        <v>0</v>
      </c>
      <c r="U283">
        <f>IF(実施計画様式!U283="",0,1)</f>
        <v>0</v>
      </c>
      <c r="V283">
        <f>IF(実施計画様式!V283="",0,1)</f>
        <v>0</v>
      </c>
      <c r="W283">
        <f>IF(実施計画様式!W283="",0,1)</f>
        <v>0</v>
      </c>
      <c r="X283">
        <f>IF(実施計画様式!X283="",0,1)</f>
        <v>0</v>
      </c>
      <c r="Y283">
        <f>IF(実施計画様式!Y283="",0,1)</f>
        <v>0</v>
      </c>
      <c r="Z283">
        <f>IF(実施計画様式!Z283="",0,1)</f>
        <v>0</v>
      </c>
      <c r="AA283">
        <f>IF(実施計画様式!AA283="",0,1)</f>
        <v>0</v>
      </c>
      <c r="AB283">
        <f>IF(実施計画様式!AB283="",0,IFERROR(VLOOKUP(実施計画様式!AB283,―!$Q$2:$R$3,2,FALSE),"error"))</f>
        <v>0</v>
      </c>
      <c r="AC283">
        <f>IF(実施計画様式!AC283="",0,IFERROR(VLOOKUP(実施計画様式!AC283,―!$S$2:$T$3,2,FALSE),"error"))</f>
        <v>0</v>
      </c>
      <c r="AD283">
        <f>IF(実施計画様式!AD283="",0,IFERROR(VLOOKUP(実施計画様式!AD283,―!$U$2:$V$3,2,FALSE),"error"))</f>
        <v>0</v>
      </c>
      <c r="AE283">
        <f>IF(実施計画様式!AE283="",0,IFERROR(VLOOKUP(実施計画様式!AE283,―!$W$2:$X$3,2,FALSE),"error"))</f>
        <v>0</v>
      </c>
      <c r="AF283">
        <f>IF(実施計画様式!AF283="",0,IFERROR(VLOOKUP(実施計画様式!AF283,―!$AP$29:$AQ$29,2,FALSE),"error"))</f>
        <v>0</v>
      </c>
      <c r="AG283">
        <f>IF(実施計画様式!AG283="",0,IFERROR(VLOOKUP(実施計画様式!AG283,―!$Y$2:$Z$25,2,FALSE),"error"))</f>
        <v>0</v>
      </c>
      <c r="AH283">
        <f>IF(実施計画様式!AH283="",0,IFERROR(VLOOKUP(実施計画様式!AH283,―!$AA$2:$AB$4,2,FALSE),"error"))</f>
        <v>0</v>
      </c>
      <c r="AI283">
        <f>IF(実施計画様式!AI283="",0,IFERROR(VLOOKUP(実施計画様式!AI283,―!$AN$2:$AO$27,2,FALSE),"error"))</f>
        <v>0</v>
      </c>
      <c r="AJ283">
        <f>IF(実施計画様式!AJ283="",0,IFERROR(VLOOKUP(実施計画様式!AJ283,―!$AN$2:$AO$27,2,FALSE),"error"))</f>
        <v>0</v>
      </c>
      <c r="AK283">
        <f>IF(実施計画様式!AK283="",0,IFERROR(VLOOKUP(実施計画様式!AK283,―!$AN$2:$AO$27,2,FALSE),"error"))</f>
        <v>0</v>
      </c>
      <c r="AL283">
        <f>IF(実施計画様式!AL283="",0,1)</f>
        <v>0</v>
      </c>
      <c r="AM283">
        <f>IF(実施計画様式!AM283="",0,IFERROR(VLOOKUP(実施計画様式!AM283,―!$AP$10:$AQ$23,2,FALSE),"error"))</f>
        <v>0</v>
      </c>
      <c r="AN283">
        <f>IF(実施計画様式!AN283="",0,IFERROR(VLOOKUP(実施計画様式!AN283,―!$AP$39:$AQ$44,2,FALSE),"error"))</f>
        <v>0</v>
      </c>
      <c r="AO283">
        <f>IF(実施計画様式!AO283="",0,IFERROR(VLOOKUP(実施計画様式!AO283,参考資料1_対象分野リスト!$B$2:$C$46,2,FALSE),"error"))</f>
        <v>0</v>
      </c>
      <c r="AP283">
        <f>IF(実施計画様式!AP283="",0,IFERROR(VLOOKUP(実施計画様式!AP283,参考資料1_対象分野リスト!$B$2:$C$46,2,FALSE),"error"))</f>
        <v>0</v>
      </c>
      <c r="AQ283">
        <f>IF(実施計画様式!AQ283="",0,IFERROR(VLOOKUP(実施計画様式!AQ283,参考資料1_対象分野リスト!$B$2:$C$46,2,FALSE),"error"))</f>
        <v>0</v>
      </c>
      <c r="AR283">
        <f>IF(実施計画様式!AR283="",0,IFERROR(VLOOKUP(実施計画様式!AR283,参考資料1_対象分野リスト!$B$2:$C$46,2,FALSE),"error"))</f>
        <v>0</v>
      </c>
      <c r="AS283">
        <f>IF(実施計画様式!AS283="",0,IFERROR(VLOOKUP(実施計画様式!AS283,参考資料1_対象分野リスト!$E$5:$F$35,2,FALSE),"error"))</f>
        <v>0</v>
      </c>
      <c r="BB283">
        <f>IF(実施計画様式!BB283="",0,IFERROR(VLOOKUP(実施計画様式!BB283,―!$AK$2:$AL$7,2,FALSE),"error"))</f>
        <v>0</v>
      </c>
      <c r="BC283" t="str">
        <f t="shared" si="29"/>
        <v/>
      </c>
      <c r="BF283">
        <v>99</v>
      </c>
      <c r="BG283" t="str">
        <f t="shared" si="31"/>
        <v/>
      </c>
      <c r="BH283" t="str">
        <f>IF(AG283&gt;0,IF(VLOOKUP($B$62,―!$Y$2:$Z$25,2,FALSE)&lt;分岐管理シート!AG283,"予算化方法","予算化方法_未定なし"),"")</f>
        <v/>
      </c>
      <c r="BI283" t="str">
        <f t="shared" si="32"/>
        <v/>
      </c>
      <c r="BJ283" t="str">
        <f t="shared" si="33"/>
        <v/>
      </c>
      <c r="BK283" t="str">
        <f t="shared" si="34"/>
        <v/>
      </c>
      <c r="BL283" t="str">
        <f>IF(AE283&lt;2,"",―!$AP$28)</f>
        <v/>
      </c>
      <c r="BM283" t="str">
        <f t="shared" si="35"/>
        <v/>
      </c>
      <c r="BN283" t="str">
        <f t="shared" si="36"/>
        <v/>
      </c>
      <c r="BP283">
        <f t="shared" si="30"/>
        <v>0</v>
      </c>
    </row>
    <row r="284" spans="3:68">
      <c r="C284">
        <v>212</v>
      </c>
      <c r="D284" s="22">
        <f>IF(実施計画様式!D284="",0,IFERROR(VLOOKUP(実施計画様式!D284,―!A:B,2,FALSE),"error"))</f>
        <v>0</v>
      </c>
      <c r="E284">
        <f>IF(実施計画様式!E284="",0,IFERROR(VLOOKUP(実施計画様式!E284,―!$C$40:$D$47,2,FALSE),"error"))</f>
        <v>0</v>
      </c>
      <c r="F284">
        <f>IF(実施計画様式!F284="",0,IFERROR(VLOOKUP(実施計画様式!F284,―!$E$2:$F$2,2,FALSE),"error"))</f>
        <v>0</v>
      </c>
      <c r="G284">
        <f>IFERROR(VLOOKUP(実施計画様式!G284,―!$G$2:$H$2,2,FALSE),0)</f>
        <v>0</v>
      </c>
      <c r="H284">
        <f>IF(実施計画様式!H284="",0,1)</f>
        <v>0</v>
      </c>
      <c r="I284">
        <f>IF(実施計画様式!I284="",0,IFERROR(VLOOKUP(実施計画様式!I284,―!$I$2:$J$2,2,FALSE),"error"))</f>
        <v>0</v>
      </c>
      <c r="J284">
        <f>IF(実施計画様式!J284="",0,1)</f>
        <v>0</v>
      </c>
      <c r="K284">
        <f>IF(実施計画様式!K284="",0,IFERROR(VLOOKUP(実施計画様式!K284,―!$K$1:$L$2,2,FALSE),"error"))</f>
        <v>0</v>
      </c>
      <c r="L284">
        <f>IF(実施計画様式!L284="",0,IFERROR(VLOOKUP(実施計画様式!L284,―!$M$2:$N$2,2,FALSE),"error"))</f>
        <v>0</v>
      </c>
      <c r="M284">
        <f>IFERROR(VLOOKUP(実施計画様式!M284,―!$O$1:$P$12,2,FALSE),0)</f>
        <v>0</v>
      </c>
      <c r="N284">
        <f>IF(実施計画様式!N284="",0,IFERROR(VLOOKUP(実施計画様式!N284,―!$O$1:$P$12,2,FALSE),"error"))</f>
        <v>0</v>
      </c>
      <c r="O284">
        <f>IF(実施計画様式!O284="",0,IFERROR(VLOOKUP(実施計画様式!O284,―!$O$1:$P$12,2,FALSE),"error"))</f>
        <v>0</v>
      </c>
      <c r="P284">
        <f>IF(実施計画様式!P284="",0,IFERROR(VLOOKUP(実施計画様式!P284,―!$O$1:$P$12,2,FALSE),"error"))</f>
        <v>0</v>
      </c>
      <c r="Q284">
        <f>IF(実施計画様式!Q284="",0,1)</f>
        <v>0</v>
      </c>
      <c r="R284" t="s">
        <v>7629</v>
      </c>
      <c r="S284" t="s">
        <v>7629</v>
      </c>
      <c r="T284">
        <f>IF(実施計画様式!T284="",0,1)</f>
        <v>0</v>
      </c>
      <c r="U284">
        <f>IF(実施計画様式!U284="",0,1)</f>
        <v>0</v>
      </c>
      <c r="V284">
        <f>IF(実施計画様式!V284="",0,1)</f>
        <v>0</v>
      </c>
      <c r="W284">
        <f>IF(実施計画様式!W284="",0,1)</f>
        <v>0</v>
      </c>
      <c r="X284">
        <f>IF(実施計画様式!X284="",0,1)</f>
        <v>0</v>
      </c>
      <c r="Y284">
        <f>IF(実施計画様式!Y284="",0,1)</f>
        <v>0</v>
      </c>
      <c r="Z284">
        <f>IF(実施計画様式!Z284="",0,1)</f>
        <v>0</v>
      </c>
      <c r="AA284">
        <f>IF(実施計画様式!AA284="",0,1)</f>
        <v>0</v>
      </c>
      <c r="AB284">
        <f>IF(実施計画様式!AB284="",0,IFERROR(VLOOKUP(実施計画様式!AB284,―!$Q$2:$R$3,2,FALSE),"error"))</f>
        <v>0</v>
      </c>
      <c r="AC284">
        <f>IF(実施計画様式!AC284="",0,IFERROR(VLOOKUP(実施計画様式!AC284,―!$S$2:$T$3,2,FALSE),"error"))</f>
        <v>0</v>
      </c>
      <c r="AD284">
        <f>IF(実施計画様式!AD284="",0,IFERROR(VLOOKUP(実施計画様式!AD284,―!$U$2:$V$3,2,FALSE),"error"))</f>
        <v>0</v>
      </c>
      <c r="AE284">
        <f>IF(実施計画様式!AE284="",0,IFERROR(VLOOKUP(実施計画様式!AE284,―!$W$2:$X$3,2,FALSE),"error"))</f>
        <v>0</v>
      </c>
      <c r="AF284">
        <f>IF(実施計画様式!AF284="",0,IFERROR(VLOOKUP(実施計画様式!AF284,―!$AP$29:$AQ$29,2,FALSE),"error"))</f>
        <v>0</v>
      </c>
      <c r="AG284">
        <f>IF(実施計画様式!AG284="",0,IFERROR(VLOOKUP(実施計画様式!AG284,―!$Y$2:$Z$25,2,FALSE),"error"))</f>
        <v>0</v>
      </c>
      <c r="AH284">
        <f>IF(実施計画様式!AH284="",0,IFERROR(VLOOKUP(実施計画様式!AH284,―!$AA$2:$AB$4,2,FALSE),"error"))</f>
        <v>0</v>
      </c>
      <c r="AI284">
        <f>IF(実施計画様式!AI284="",0,IFERROR(VLOOKUP(実施計画様式!AI284,―!$AN$2:$AO$27,2,FALSE),"error"))</f>
        <v>0</v>
      </c>
      <c r="AJ284">
        <f>IF(実施計画様式!AJ284="",0,IFERROR(VLOOKUP(実施計画様式!AJ284,―!$AN$2:$AO$27,2,FALSE),"error"))</f>
        <v>0</v>
      </c>
      <c r="AK284">
        <f>IF(実施計画様式!AK284="",0,IFERROR(VLOOKUP(実施計画様式!AK284,―!$AN$2:$AO$27,2,FALSE),"error"))</f>
        <v>0</v>
      </c>
      <c r="AL284">
        <f>IF(実施計画様式!AL284="",0,1)</f>
        <v>0</v>
      </c>
      <c r="AM284">
        <f>IF(実施計画様式!AM284="",0,IFERROR(VLOOKUP(実施計画様式!AM284,―!$AP$10:$AQ$23,2,FALSE),"error"))</f>
        <v>0</v>
      </c>
      <c r="AN284">
        <f>IF(実施計画様式!AN284="",0,IFERROR(VLOOKUP(実施計画様式!AN284,―!$AP$39:$AQ$44,2,FALSE),"error"))</f>
        <v>0</v>
      </c>
      <c r="AO284">
        <f>IF(実施計画様式!AO284="",0,IFERROR(VLOOKUP(実施計画様式!AO284,参考資料1_対象分野リスト!$B$2:$C$46,2,FALSE),"error"))</f>
        <v>0</v>
      </c>
      <c r="AP284">
        <f>IF(実施計画様式!AP284="",0,IFERROR(VLOOKUP(実施計画様式!AP284,参考資料1_対象分野リスト!$B$2:$C$46,2,FALSE),"error"))</f>
        <v>0</v>
      </c>
      <c r="AQ284">
        <f>IF(実施計画様式!AQ284="",0,IFERROR(VLOOKUP(実施計画様式!AQ284,参考資料1_対象分野リスト!$B$2:$C$46,2,FALSE),"error"))</f>
        <v>0</v>
      </c>
      <c r="AR284">
        <f>IF(実施計画様式!AR284="",0,IFERROR(VLOOKUP(実施計画様式!AR284,参考資料1_対象分野リスト!$B$2:$C$46,2,FALSE),"error"))</f>
        <v>0</v>
      </c>
      <c r="AS284">
        <f>IF(実施計画様式!AS284="",0,IFERROR(VLOOKUP(実施計画様式!AS284,参考資料1_対象分野リスト!$E$5:$F$35,2,FALSE),"error"))</f>
        <v>0</v>
      </c>
      <c r="BB284">
        <f>IF(実施計画様式!BB284="",0,IFERROR(VLOOKUP(実施計画様式!BB284,―!$AK$2:$AL$7,2,FALSE),"error"))</f>
        <v>0</v>
      </c>
      <c r="BC284" t="str">
        <f t="shared" si="29"/>
        <v/>
      </c>
      <c r="BF284">
        <v>99</v>
      </c>
      <c r="BG284" t="str">
        <f t="shared" si="31"/>
        <v/>
      </c>
      <c r="BH284" t="str">
        <f>IF(AG284&gt;0,IF(VLOOKUP($B$62,―!$Y$2:$Z$25,2,FALSE)&lt;分岐管理シート!AG284,"予算化方法","予算化方法_未定なし"),"")</f>
        <v/>
      </c>
      <c r="BI284" t="str">
        <f t="shared" si="32"/>
        <v/>
      </c>
      <c r="BJ284" t="str">
        <f t="shared" si="33"/>
        <v/>
      </c>
      <c r="BK284" t="str">
        <f t="shared" si="34"/>
        <v/>
      </c>
      <c r="BL284" t="str">
        <f>IF(AE284&lt;2,"",―!$AP$28)</f>
        <v/>
      </c>
      <c r="BM284" t="str">
        <f t="shared" si="35"/>
        <v/>
      </c>
      <c r="BN284" t="str">
        <f t="shared" si="36"/>
        <v/>
      </c>
      <c r="BP284">
        <f t="shared" si="30"/>
        <v>0</v>
      </c>
    </row>
    <row r="285" spans="3:68">
      <c r="C285">
        <v>213</v>
      </c>
      <c r="D285" s="22">
        <f>IF(実施計画様式!D285="",0,IFERROR(VLOOKUP(実施計画様式!D285,―!A:B,2,FALSE),"error"))</f>
        <v>0</v>
      </c>
      <c r="E285">
        <f>IF(実施計画様式!E285="",0,IFERROR(VLOOKUP(実施計画様式!E285,―!$C$40:$D$47,2,FALSE),"error"))</f>
        <v>0</v>
      </c>
      <c r="F285">
        <f>IF(実施計画様式!F285="",0,IFERROR(VLOOKUP(実施計画様式!F285,―!$E$2:$F$2,2,FALSE),"error"))</f>
        <v>0</v>
      </c>
      <c r="G285">
        <f>IFERROR(VLOOKUP(実施計画様式!G285,―!$G$2:$H$2,2,FALSE),0)</f>
        <v>0</v>
      </c>
      <c r="H285">
        <f>IF(実施計画様式!H285="",0,1)</f>
        <v>0</v>
      </c>
      <c r="I285">
        <f>IF(実施計画様式!I285="",0,IFERROR(VLOOKUP(実施計画様式!I285,―!$I$2:$J$2,2,FALSE),"error"))</f>
        <v>0</v>
      </c>
      <c r="J285">
        <f>IF(実施計画様式!J285="",0,1)</f>
        <v>0</v>
      </c>
      <c r="K285">
        <f>IF(実施計画様式!K285="",0,IFERROR(VLOOKUP(実施計画様式!K285,―!$K$1:$L$2,2,FALSE),"error"))</f>
        <v>0</v>
      </c>
      <c r="L285">
        <f>IF(実施計画様式!L285="",0,IFERROR(VLOOKUP(実施計画様式!L285,―!$M$2:$N$2,2,FALSE),"error"))</f>
        <v>0</v>
      </c>
      <c r="M285">
        <f>IFERROR(VLOOKUP(実施計画様式!M285,―!$O$1:$P$12,2,FALSE),0)</f>
        <v>0</v>
      </c>
      <c r="N285">
        <f>IF(実施計画様式!N285="",0,IFERROR(VLOOKUP(実施計画様式!N285,―!$O$1:$P$12,2,FALSE),"error"))</f>
        <v>0</v>
      </c>
      <c r="O285">
        <f>IF(実施計画様式!O285="",0,IFERROR(VLOOKUP(実施計画様式!O285,―!$O$1:$P$12,2,FALSE),"error"))</f>
        <v>0</v>
      </c>
      <c r="P285">
        <f>IF(実施計画様式!P285="",0,IFERROR(VLOOKUP(実施計画様式!P285,―!$O$1:$P$12,2,FALSE),"error"))</f>
        <v>0</v>
      </c>
      <c r="Q285">
        <f>IF(実施計画様式!Q285="",0,1)</f>
        <v>0</v>
      </c>
      <c r="R285" t="s">
        <v>7629</v>
      </c>
      <c r="S285" t="s">
        <v>7629</v>
      </c>
      <c r="T285">
        <f>IF(実施計画様式!T285="",0,1)</f>
        <v>0</v>
      </c>
      <c r="U285">
        <f>IF(実施計画様式!U285="",0,1)</f>
        <v>0</v>
      </c>
      <c r="V285">
        <f>IF(実施計画様式!V285="",0,1)</f>
        <v>0</v>
      </c>
      <c r="W285">
        <f>IF(実施計画様式!W285="",0,1)</f>
        <v>0</v>
      </c>
      <c r="X285">
        <f>IF(実施計画様式!X285="",0,1)</f>
        <v>0</v>
      </c>
      <c r="Y285">
        <f>IF(実施計画様式!Y285="",0,1)</f>
        <v>0</v>
      </c>
      <c r="Z285">
        <f>IF(実施計画様式!Z285="",0,1)</f>
        <v>0</v>
      </c>
      <c r="AA285">
        <f>IF(実施計画様式!AA285="",0,1)</f>
        <v>0</v>
      </c>
      <c r="AB285">
        <f>IF(実施計画様式!AB285="",0,IFERROR(VLOOKUP(実施計画様式!AB285,―!$Q$2:$R$3,2,FALSE),"error"))</f>
        <v>0</v>
      </c>
      <c r="AC285">
        <f>IF(実施計画様式!AC285="",0,IFERROR(VLOOKUP(実施計画様式!AC285,―!$S$2:$T$3,2,FALSE),"error"))</f>
        <v>0</v>
      </c>
      <c r="AD285">
        <f>IF(実施計画様式!AD285="",0,IFERROR(VLOOKUP(実施計画様式!AD285,―!$U$2:$V$3,2,FALSE),"error"))</f>
        <v>0</v>
      </c>
      <c r="AE285">
        <f>IF(実施計画様式!AE285="",0,IFERROR(VLOOKUP(実施計画様式!AE285,―!$W$2:$X$3,2,FALSE),"error"))</f>
        <v>0</v>
      </c>
      <c r="AF285">
        <f>IF(実施計画様式!AF285="",0,IFERROR(VLOOKUP(実施計画様式!AF285,―!$AP$29:$AQ$29,2,FALSE),"error"))</f>
        <v>0</v>
      </c>
      <c r="AG285">
        <f>IF(実施計画様式!AG285="",0,IFERROR(VLOOKUP(実施計画様式!AG285,―!$Y$2:$Z$25,2,FALSE),"error"))</f>
        <v>0</v>
      </c>
      <c r="AH285">
        <f>IF(実施計画様式!AH285="",0,IFERROR(VLOOKUP(実施計画様式!AH285,―!$AA$2:$AB$4,2,FALSE),"error"))</f>
        <v>0</v>
      </c>
      <c r="AI285">
        <f>IF(実施計画様式!AI285="",0,IFERROR(VLOOKUP(実施計画様式!AI285,―!$AN$2:$AO$27,2,FALSE),"error"))</f>
        <v>0</v>
      </c>
      <c r="AJ285">
        <f>IF(実施計画様式!AJ285="",0,IFERROR(VLOOKUP(実施計画様式!AJ285,―!$AN$2:$AO$27,2,FALSE),"error"))</f>
        <v>0</v>
      </c>
      <c r="AK285">
        <f>IF(実施計画様式!AK285="",0,IFERROR(VLOOKUP(実施計画様式!AK285,―!$AN$2:$AO$27,2,FALSE),"error"))</f>
        <v>0</v>
      </c>
      <c r="AL285">
        <f>IF(実施計画様式!AL285="",0,1)</f>
        <v>0</v>
      </c>
      <c r="AM285">
        <f>IF(実施計画様式!AM285="",0,IFERROR(VLOOKUP(実施計画様式!AM285,―!$AP$10:$AQ$23,2,FALSE),"error"))</f>
        <v>0</v>
      </c>
      <c r="AN285">
        <f>IF(実施計画様式!AN285="",0,IFERROR(VLOOKUP(実施計画様式!AN285,―!$AP$39:$AQ$44,2,FALSE),"error"))</f>
        <v>0</v>
      </c>
      <c r="AO285">
        <f>IF(実施計画様式!AO285="",0,IFERROR(VLOOKUP(実施計画様式!AO285,参考資料1_対象分野リスト!$B$2:$C$46,2,FALSE),"error"))</f>
        <v>0</v>
      </c>
      <c r="AP285">
        <f>IF(実施計画様式!AP285="",0,IFERROR(VLOOKUP(実施計画様式!AP285,参考資料1_対象分野リスト!$B$2:$C$46,2,FALSE),"error"))</f>
        <v>0</v>
      </c>
      <c r="AQ285">
        <f>IF(実施計画様式!AQ285="",0,IFERROR(VLOOKUP(実施計画様式!AQ285,参考資料1_対象分野リスト!$B$2:$C$46,2,FALSE),"error"))</f>
        <v>0</v>
      </c>
      <c r="AR285">
        <f>IF(実施計画様式!AR285="",0,IFERROR(VLOOKUP(実施計画様式!AR285,参考資料1_対象分野リスト!$B$2:$C$46,2,FALSE),"error"))</f>
        <v>0</v>
      </c>
      <c r="AS285">
        <f>IF(実施計画様式!AS285="",0,IFERROR(VLOOKUP(実施計画様式!AS285,参考資料1_対象分野リスト!$E$5:$F$35,2,FALSE),"error"))</f>
        <v>0</v>
      </c>
      <c r="BB285">
        <f>IF(実施計画様式!BB285="",0,IFERROR(VLOOKUP(実施計画様式!BB285,―!$AK$2:$AL$7,2,FALSE),"error"))</f>
        <v>0</v>
      </c>
      <c r="BC285" t="str">
        <f t="shared" si="29"/>
        <v/>
      </c>
      <c r="BF285">
        <v>99</v>
      </c>
      <c r="BG285" t="str">
        <f t="shared" si="31"/>
        <v/>
      </c>
      <c r="BH285" t="str">
        <f>IF(AG285&gt;0,IF(VLOOKUP($B$62,―!$Y$2:$Z$25,2,FALSE)&lt;分岐管理シート!AG285,"予算化方法","予算化方法_未定なし"),"")</f>
        <v/>
      </c>
      <c r="BI285" t="str">
        <f t="shared" si="32"/>
        <v/>
      </c>
      <c r="BJ285" t="str">
        <f t="shared" si="33"/>
        <v/>
      </c>
      <c r="BK285" t="str">
        <f t="shared" si="34"/>
        <v/>
      </c>
      <c r="BL285" t="str">
        <f>IF(AE285&lt;2,"",―!$AP$28)</f>
        <v/>
      </c>
      <c r="BM285" t="str">
        <f t="shared" si="35"/>
        <v/>
      </c>
      <c r="BN285" t="str">
        <f t="shared" si="36"/>
        <v/>
      </c>
      <c r="BP285">
        <f t="shared" si="30"/>
        <v>0</v>
      </c>
    </row>
    <row r="286" spans="3:68">
      <c r="C286">
        <v>214</v>
      </c>
      <c r="D286" s="22">
        <f>IF(実施計画様式!D286="",0,IFERROR(VLOOKUP(実施計画様式!D286,―!A:B,2,FALSE),"error"))</f>
        <v>0</v>
      </c>
      <c r="E286">
        <f>IF(実施計画様式!E286="",0,IFERROR(VLOOKUP(実施計画様式!E286,―!$C$40:$D$47,2,FALSE),"error"))</f>
        <v>0</v>
      </c>
      <c r="F286">
        <f>IF(実施計画様式!F286="",0,IFERROR(VLOOKUP(実施計画様式!F286,―!$E$2:$F$2,2,FALSE),"error"))</f>
        <v>0</v>
      </c>
      <c r="G286">
        <f>IFERROR(VLOOKUP(実施計画様式!G286,―!$G$2:$H$2,2,FALSE),0)</f>
        <v>0</v>
      </c>
      <c r="H286">
        <f>IF(実施計画様式!H286="",0,1)</f>
        <v>0</v>
      </c>
      <c r="I286">
        <f>IF(実施計画様式!I286="",0,IFERROR(VLOOKUP(実施計画様式!I286,―!$I$2:$J$2,2,FALSE),"error"))</f>
        <v>0</v>
      </c>
      <c r="J286">
        <f>IF(実施計画様式!J286="",0,1)</f>
        <v>0</v>
      </c>
      <c r="K286">
        <f>IF(実施計画様式!K286="",0,IFERROR(VLOOKUP(実施計画様式!K286,―!$K$1:$L$2,2,FALSE),"error"))</f>
        <v>0</v>
      </c>
      <c r="L286">
        <f>IF(実施計画様式!L286="",0,IFERROR(VLOOKUP(実施計画様式!L286,―!$M$2:$N$2,2,FALSE),"error"))</f>
        <v>0</v>
      </c>
      <c r="M286">
        <f>IFERROR(VLOOKUP(実施計画様式!M286,―!$O$1:$P$12,2,FALSE),0)</f>
        <v>0</v>
      </c>
      <c r="N286">
        <f>IF(実施計画様式!N286="",0,IFERROR(VLOOKUP(実施計画様式!N286,―!$O$1:$P$12,2,FALSE),"error"))</f>
        <v>0</v>
      </c>
      <c r="O286">
        <f>IF(実施計画様式!O286="",0,IFERROR(VLOOKUP(実施計画様式!O286,―!$O$1:$P$12,2,FALSE),"error"))</f>
        <v>0</v>
      </c>
      <c r="P286">
        <f>IF(実施計画様式!P286="",0,IFERROR(VLOOKUP(実施計画様式!P286,―!$O$1:$P$12,2,FALSE),"error"))</f>
        <v>0</v>
      </c>
      <c r="Q286">
        <f>IF(実施計画様式!Q286="",0,1)</f>
        <v>0</v>
      </c>
      <c r="R286" t="s">
        <v>7629</v>
      </c>
      <c r="S286" t="s">
        <v>7629</v>
      </c>
      <c r="T286">
        <f>IF(実施計画様式!T286="",0,1)</f>
        <v>0</v>
      </c>
      <c r="U286">
        <f>IF(実施計画様式!U286="",0,1)</f>
        <v>0</v>
      </c>
      <c r="V286">
        <f>IF(実施計画様式!V286="",0,1)</f>
        <v>0</v>
      </c>
      <c r="W286">
        <f>IF(実施計画様式!W286="",0,1)</f>
        <v>0</v>
      </c>
      <c r="X286">
        <f>IF(実施計画様式!X286="",0,1)</f>
        <v>0</v>
      </c>
      <c r="Y286">
        <f>IF(実施計画様式!Y286="",0,1)</f>
        <v>0</v>
      </c>
      <c r="Z286">
        <f>IF(実施計画様式!Z286="",0,1)</f>
        <v>0</v>
      </c>
      <c r="AA286">
        <f>IF(実施計画様式!AA286="",0,1)</f>
        <v>0</v>
      </c>
      <c r="AB286">
        <f>IF(実施計画様式!AB286="",0,IFERROR(VLOOKUP(実施計画様式!AB286,―!$Q$2:$R$3,2,FALSE),"error"))</f>
        <v>0</v>
      </c>
      <c r="AC286">
        <f>IF(実施計画様式!AC286="",0,IFERROR(VLOOKUP(実施計画様式!AC286,―!$S$2:$T$3,2,FALSE),"error"))</f>
        <v>0</v>
      </c>
      <c r="AD286">
        <f>IF(実施計画様式!AD286="",0,IFERROR(VLOOKUP(実施計画様式!AD286,―!$U$2:$V$3,2,FALSE),"error"))</f>
        <v>0</v>
      </c>
      <c r="AE286">
        <f>IF(実施計画様式!AE286="",0,IFERROR(VLOOKUP(実施計画様式!AE286,―!$W$2:$X$3,2,FALSE),"error"))</f>
        <v>0</v>
      </c>
      <c r="AF286">
        <f>IF(実施計画様式!AF286="",0,IFERROR(VLOOKUP(実施計画様式!AF286,―!$AP$29:$AQ$29,2,FALSE),"error"))</f>
        <v>0</v>
      </c>
      <c r="AG286">
        <f>IF(実施計画様式!AG286="",0,IFERROR(VLOOKUP(実施計画様式!AG286,―!$Y$2:$Z$25,2,FALSE),"error"))</f>
        <v>0</v>
      </c>
      <c r="AH286">
        <f>IF(実施計画様式!AH286="",0,IFERROR(VLOOKUP(実施計画様式!AH286,―!$AA$2:$AB$4,2,FALSE),"error"))</f>
        <v>0</v>
      </c>
      <c r="AI286">
        <f>IF(実施計画様式!AI286="",0,IFERROR(VLOOKUP(実施計画様式!AI286,―!$AN$2:$AO$27,2,FALSE),"error"))</f>
        <v>0</v>
      </c>
      <c r="AJ286">
        <f>IF(実施計画様式!AJ286="",0,IFERROR(VLOOKUP(実施計画様式!AJ286,―!$AN$2:$AO$27,2,FALSE),"error"))</f>
        <v>0</v>
      </c>
      <c r="AK286">
        <f>IF(実施計画様式!AK286="",0,IFERROR(VLOOKUP(実施計画様式!AK286,―!$AN$2:$AO$27,2,FALSE),"error"))</f>
        <v>0</v>
      </c>
      <c r="AL286">
        <f>IF(実施計画様式!AL286="",0,1)</f>
        <v>0</v>
      </c>
      <c r="AM286">
        <f>IF(実施計画様式!AM286="",0,IFERROR(VLOOKUP(実施計画様式!AM286,―!$AP$10:$AQ$23,2,FALSE),"error"))</f>
        <v>0</v>
      </c>
      <c r="AN286">
        <f>IF(実施計画様式!AN286="",0,IFERROR(VLOOKUP(実施計画様式!AN286,―!$AP$39:$AQ$44,2,FALSE),"error"))</f>
        <v>0</v>
      </c>
      <c r="AO286">
        <f>IF(実施計画様式!AO286="",0,IFERROR(VLOOKUP(実施計画様式!AO286,参考資料1_対象分野リスト!$B$2:$C$46,2,FALSE),"error"))</f>
        <v>0</v>
      </c>
      <c r="AP286">
        <f>IF(実施計画様式!AP286="",0,IFERROR(VLOOKUP(実施計画様式!AP286,参考資料1_対象分野リスト!$B$2:$C$46,2,FALSE),"error"))</f>
        <v>0</v>
      </c>
      <c r="AQ286">
        <f>IF(実施計画様式!AQ286="",0,IFERROR(VLOOKUP(実施計画様式!AQ286,参考資料1_対象分野リスト!$B$2:$C$46,2,FALSE),"error"))</f>
        <v>0</v>
      </c>
      <c r="AR286">
        <f>IF(実施計画様式!AR286="",0,IFERROR(VLOOKUP(実施計画様式!AR286,参考資料1_対象分野リスト!$B$2:$C$46,2,FALSE),"error"))</f>
        <v>0</v>
      </c>
      <c r="AS286">
        <f>IF(実施計画様式!AS286="",0,IFERROR(VLOOKUP(実施計画様式!AS286,参考資料1_対象分野リスト!$E$5:$F$35,2,FALSE),"error"))</f>
        <v>0</v>
      </c>
      <c r="BB286">
        <f>IF(実施計画様式!BB286="",0,IFERROR(VLOOKUP(実施計画様式!BB286,―!$AK$2:$AL$7,2,FALSE),"error"))</f>
        <v>0</v>
      </c>
      <c r="BC286" t="str">
        <f t="shared" si="29"/>
        <v/>
      </c>
      <c r="BF286">
        <v>99</v>
      </c>
      <c r="BG286" t="str">
        <f t="shared" si="31"/>
        <v/>
      </c>
      <c r="BH286" t="str">
        <f>IF(AG286&gt;0,IF(VLOOKUP($B$62,―!$Y$2:$Z$25,2,FALSE)&lt;分岐管理シート!AG286,"予算化方法","予算化方法_未定なし"),"")</f>
        <v/>
      </c>
      <c r="BI286" t="str">
        <f t="shared" si="32"/>
        <v/>
      </c>
      <c r="BJ286" t="str">
        <f t="shared" si="33"/>
        <v/>
      </c>
      <c r="BK286" t="str">
        <f t="shared" si="34"/>
        <v/>
      </c>
      <c r="BL286" t="str">
        <f>IF(AE286&lt;2,"",―!$AP$28)</f>
        <v/>
      </c>
      <c r="BM286" t="str">
        <f t="shared" si="35"/>
        <v/>
      </c>
      <c r="BN286" t="str">
        <f t="shared" si="36"/>
        <v/>
      </c>
      <c r="BP286">
        <f t="shared" si="30"/>
        <v>0</v>
      </c>
    </row>
    <row r="287" spans="3:68">
      <c r="C287">
        <v>215</v>
      </c>
      <c r="D287" s="22">
        <f>IF(実施計画様式!D287="",0,IFERROR(VLOOKUP(実施計画様式!D287,―!A:B,2,FALSE),"error"))</f>
        <v>0</v>
      </c>
      <c r="E287">
        <f>IF(実施計画様式!E287="",0,IFERROR(VLOOKUP(実施計画様式!E287,―!$C$40:$D$47,2,FALSE),"error"))</f>
        <v>0</v>
      </c>
      <c r="F287">
        <f>IF(実施計画様式!F287="",0,IFERROR(VLOOKUP(実施計画様式!F287,―!$E$2:$F$2,2,FALSE),"error"))</f>
        <v>0</v>
      </c>
      <c r="G287">
        <f>IFERROR(VLOOKUP(実施計画様式!G287,―!$G$2:$H$2,2,FALSE),0)</f>
        <v>0</v>
      </c>
      <c r="H287">
        <f>IF(実施計画様式!H287="",0,1)</f>
        <v>0</v>
      </c>
      <c r="I287">
        <f>IF(実施計画様式!I287="",0,IFERROR(VLOOKUP(実施計画様式!I287,―!$I$2:$J$2,2,FALSE),"error"))</f>
        <v>0</v>
      </c>
      <c r="J287">
        <f>IF(実施計画様式!J287="",0,1)</f>
        <v>0</v>
      </c>
      <c r="K287">
        <f>IF(実施計画様式!K287="",0,IFERROR(VLOOKUP(実施計画様式!K287,―!$K$1:$L$2,2,FALSE),"error"))</f>
        <v>0</v>
      </c>
      <c r="L287">
        <f>IF(実施計画様式!L287="",0,IFERROR(VLOOKUP(実施計画様式!L287,―!$M$2:$N$2,2,FALSE),"error"))</f>
        <v>0</v>
      </c>
      <c r="M287">
        <f>IFERROR(VLOOKUP(実施計画様式!M287,―!$O$1:$P$12,2,FALSE),0)</f>
        <v>0</v>
      </c>
      <c r="N287">
        <f>IF(実施計画様式!N287="",0,IFERROR(VLOOKUP(実施計画様式!N287,―!$O$1:$P$12,2,FALSE),"error"))</f>
        <v>0</v>
      </c>
      <c r="O287">
        <f>IF(実施計画様式!O287="",0,IFERROR(VLOOKUP(実施計画様式!O287,―!$O$1:$P$12,2,FALSE),"error"))</f>
        <v>0</v>
      </c>
      <c r="P287">
        <f>IF(実施計画様式!P287="",0,IFERROR(VLOOKUP(実施計画様式!P287,―!$O$1:$P$12,2,FALSE),"error"))</f>
        <v>0</v>
      </c>
      <c r="Q287">
        <f>IF(実施計画様式!Q287="",0,1)</f>
        <v>0</v>
      </c>
      <c r="R287" t="s">
        <v>7629</v>
      </c>
      <c r="S287" t="s">
        <v>7629</v>
      </c>
      <c r="T287">
        <f>IF(実施計画様式!T287="",0,1)</f>
        <v>0</v>
      </c>
      <c r="U287">
        <f>IF(実施計画様式!U287="",0,1)</f>
        <v>0</v>
      </c>
      <c r="V287">
        <f>IF(実施計画様式!V287="",0,1)</f>
        <v>0</v>
      </c>
      <c r="W287">
        <f>IF(実施計画様式!W287="",0,1)</f>
        <v>0</v>
      </c>
      <c r="X287">
        <f>IF(実施計画様式!X287="",0,1)</f>
        <v>0</v>
      </c>
      <c r="Y287">
        <f>IF(実施計画様式!Y287="",0,1)</f>
        <v>0</v>
      </c>
      <c r="Z287">
        <f>IF(実施計画様式!Z287="",0,1)</f>
        <v>0</v>
      </c>
      <c r="AA287">
        <f>IF(実施計画様式!AA287="",0,1)</f>
        <v>0</v>
      </c>
      <c r="AB287">
        <f>IF(実施計画様式!AB287="",0,IFERROR(VLOOKUP(実施計画様式!AB287,―!$Q$2:$R$3,2,FALSE),"error"))</f>
        <v>0</v>
      </c>
      <c r="AC287">
        <f>IF(実施計画様式!AC287="",0,IFERROR(VLOOKUP(実施計画様式!AC287,―!$S$2:$T$3,2,FALSE),"error"))</f>
        <v>0</v>
      </c>
      <c r="AD287">
        <f>IF(実施計画様式!AD287="",0,IFERROR(VLOOKUP(実施計画様式!AD287,―!$U$2:$V$3,2,FALSE),"error"))</f>
        <v>0</v>
      </c>
      <c r="AE287">
        <f>IF(実施計画様式!AE287="",0,IFERROR(VLOOKUP(実施計画様式!AE287,―!$W$2:$X$3,2,FALSE),"error"))</f>
        <v>0</v>
      </c>
      <c r="AF287">
        <f>IF(実施計画様式!AF287="",0,IFERROR(VLOOKUP(実施計画様式!AF287,―!$AP$29:$AQ$29,2,FALSE),"error"))</f>
        <v>0</v>
      </c>
      <c r="AG287">
        <f>IF(実施計画様式!AG287="",0,IFERROR(VLOOKUP(実施計画様式!AG287,―!$Y$2:$Z$25,2,FALSE),"error"))</f>
        <v>0</v>
      </c>
      <c r="AH287">
        <f>IF(実施計画様式!AH287="",0,IFERROR(VLOOKUP(実施計画様式!AH287,―!$AA$2:$AB$4,2,FALSE),"error"))</f>
        <v>0</v>
      </c>
      <c r="AI287">
        <f>IF(実施計画様式!AI287="",0,IFERROR(VLOOKUP(実施計画様式!AI287,―!$AN$2:$AO$27,2,FALSE),"error"))</f>
        <v>0</v>
      </c>
      <c r="AJ287">
        <f>IF(実施計画様式!AJ287="",0,IFERROR(VLOOKUP(実施計画様式!AJ287,―!$AN$2:$AO$27,2,FALSE),"error"))</f>
        <v>0</v>
      </c>
      <c r="AK287">
        <f>IF(実施計画様式!AK287="",0,IFERROR(VLOOKUP(実施計画様式!AK287,―!$AN$2:$AO$27,2,FALSE),"error"))</f>
        <v>0</v>
      </c>
      <c r="AL287">
        <f>IF(実施計画様式!AL287="",0,1)</f>
        <v>0</v>
      </c>
      <c r="AM287">
        <f>IF(実施計画様式!AM287="",0,IFERROR(VLOOKUP(実施計画様式!AM287,―!$AP$10:$AQ$23,2,FALSE),"error"))</f>
        <v>0</v>
      </c>
      <c r="AN287">
        <f>IF(実施計画様式!AN287="",0,IFERROR(VLOOKUP(実施計画様式!AN287,―!$AP$39:$AQ$44,2,FALSE),"error"))</f>
        <v>0</v>
      </c>
      <c r="AO287">
        <f>IF(実施計画様式!AO287="",0,IFERROR(VLOOKUP(実施計画様式!AO287,参考資料1_対象分野リスト!$B$2:$C$46,2,FALSE),"error"))</f>
        <v>0</v>
      </c>
      <c r="AP287">
        <f>IF(実施計画様式!AP287="",0,IFERROR(VLOOKUP(実施計画様式!AP287,参考資料1_対象分野リスト!$B$2:$C$46,2,FALSE),"error"))</f>
        <v>0</v>
      </c>
      <c r="AQ287">
        <f>IF(実施計画様式!AQ287="",0,IFERROR(VLOOKUP(実施計画様式!AQ287,参考資料1_対象分野リスト!$B$2:$C$46,2,FALSE),"error"))</f>
        <v>0</v>
      </c>
      <c r="AR287">
        <f>IF(実施計画様式!AR287="",0,IFERROR(VLOOKUP(実施計画様式!AR287,参考資料1_対象分野リスト!$B$2:$C$46,2,FALSE),"error"))</f>
        <v>0</v>
      </c>
      <c r="AS287">
        <f>IF(実施計画様式!AS287="",0,IFERROR(VLOOKUP(実施計画様式!AS287,参考資料1_対象分野リスト!$E$5:$F$35,2,FALSE),"error"))</f>
        <v>0</v>
      </c>
      <c r="BB287">
        <f>IF(実施計画様式!BB287="",0,IFERROR(VLOOKUP(実施計画様式!BB287,―!$AK$2:$AL$7,2,FALSE),"error"))</f>
        <v>0</v>
      </c>
      <c r="BC287" t="str">
        <f t="shared" si="29"/>
        <v/>
      </c>
      <c r="BF287">
        <v>99</v>
      </c>
      <c r="BG287" t="str">
        <f t="shared" si="31"/>
        <v/>
      </c>
      <c r="BH287" t="str">
        <f>IF(AG287&gt;0,IF(VLOOKUP($B$62,―!$Y$2:$Z$25,2,FALSE)&lt;分岐管理シート!AG287,"予算化方法","予算化方法_未定なし"),"")</f>
        <v/>
      </c>
      <c r="BI287" t="str">
        <f t="shared" si="32"/>
        <v/>
      </c>
      <c r="BJ287" t="str">
        <f t="shared" si="33"/>
        <v/>
      </c>
      <c r="BK287" t="str">
        <f t="shared" si="34"/>
        <v/>
      </c>
      <c r="BL287" t="str">
        <f>IF(AE287&lt;2,"",―!$AP$28)</f>
        <v/>
      </c>
      <c r="BM287" t="str">
        <f t="shared" si="35"/>
        <v/>
      </c>
      <c r="BN287" t="str">
        <f t="shared" si="36"/>
        <v/>
      </c>
      <c r="BP287">
        <f t="shared" si="30"/>
        <v>0</v>
      </c>
    </row>
    <row r="288" spans="3:68">
      <c r="C288">
        <v>216</v>
      </c>
      <c r="D288" s="22">
        <f>IF(実施計画様式!D288="",0,IFERROR(VLOOKUP(実施計画様式!D288,―!A:B,2,FALSE),"error"))</f>
        <v>0</v>
      </c>
      <c r="E288">
        <f>IF(実施計画様式!E288="",0,IFERROR(VLOOKUP(実施計画様式!E288,―!$C$40:$D$47,2,FALSE),"error"))</f>
        <v>0</v>
      </c>
      <c r="F288">
        <f>IF(実施計画様式!F288="",0,IFERROR(VLOOKUP(実施計画様式!F288,―!$E$2:$F$2,2,FALSE),"error"))</f>
        <v>0</v>
      </c>
      <c r="G288">
        <f>IFERROR(VLOOKUP(実施計画様式!G288,―!$G$2:$H$2,2,FALSE),0)</f>
        <v>0</v>
      </c>
      <c r="H288">
        <f>IF(実施計画様式!H288="",0,1)</f>
        <v>0</v>
      </c>
      <c r="I288">
        <f>IF(実施計画様式!I288="",0,IFERROR(VLOOKUP(実施計画様式!I288,―!$I$2:$J$2,2,FALSE),"error"))</f>
        <v>0</v>
      </c>
      <c r="J288">
        <f>IF(実施計画様式!J288="",0,1)</f>
        <v>0</v>
      </c>
      <c r="K288">
        <f>IF(実施計画様式!K288="",0,IFERROR(VLOOKUP(実施計画様式!K288,―!$K$1:$L$2,2,FALSE),"error"))</f>
        <v>0</v>
      </c>
      <c r="L288">
        <f>IF(実施計画様式!L288="",0,IFERROR(VLOOKUP(実施計画様式!L288,―!$M$2:$N$2,2,FALSE),"error"))</f>
        <v>0</v>
      </c>
      <c r="M288">
        <f>IFERROR(VLOOKUP(実施計画様式!M288,―!$O$1:$P$12,2,FALSE),0)</f>
        <v>0</v>
      </c>
      <c r="N288">
        <f>IF(実施計画様式!N288="",0,IFERROR(VLOOKUP(実施計画様式!N288,―!$O$1:$P$12,2,FALSE),"error"))</f>
        <v>0</v>
      </c>
      <c r="O288">
        <f>IF(実施計画様式!O288="",0,IFERROR(VLOOKUP(実施計画様式!O288,―!$O$1:$P$12,2,FALSE),"error"))</f>
        <v>0</v>
      </c>
      <c r="P288">
        <f>IF(実施計画様式!P288="",0,IFERROR(VLOOKUP(実施計画様式!P288,―!$O$1:$P$12,2,FALSE),"error"))</f>
        <v>0</v>
      </c>
      <c r="Q288">
        <f>IF(実施計画様式!Q288="",0,1)</f>
        <v>0</v>
      </c>
      <c r="R288" t="s">
        <v>7629</v>
      </c>
      <c r="S288" t="s">
        <v>7629</v>
      </c>
      <c r="T288">
        <f>IF(実施計画様式!T288="",0,1)</f>
        <v>0</v>
      </c>
      <c r="U288">
        <f>IF(実施計画様式!U288="",0,1)</f>
        <v>0</v>
      </c>
      <c r="V288">
        <f>IF(実施計画様式!V288="",0,1)</f>
        <v>0</v>
      </c>
      <c r="W288">
        <f>IF(実施計画様式!W288="",0,1)</f>
        <v>0</v>
      </c>
      <c r="X288">
        <f>IF(実施計画様式!X288="",0,1)</f>
        <v>0</v>
      </c>
      <c r="Y288">
        <f>IF(実施計画様式!Y288="",0,1)</f>
        <v>0</v>
      </c>
      <c r="Z288">
        <f>IF(実施計画様式!Z288="",0,1)</f>
        <v>0</v>
      </c>
      <c r="AA288">
        <f>IF(実施計画様式!AA288="",0,1)</f>
        <v>0</v>
      </c>
      <c r="AB288">
        <f>IF(実施計画様式!AB288="",0,IFERROR(VLOOKUP(実施計画様式!AB288,―!$Q$2:$R$3,2,FALSE),"error"))</f>
        <v>0</v>
      </c>
      <c r="AC288">
        <f>IF(実施計画様式!AC288="",0,IFERROR(VLOOKUP(実施計画様式!AC288,―!$S$2:$T$3,2,FALSE),"error"))</f>
        <v>0</v>
      </c>
      <c r="AD288">
        <f>IF(実施計画様式!AD288="",0,IFERROR(VLOOKUP(実施計画様式!AD288,―!$U$2:$V$3,2,FALSE),"error"))</f>
        <v>0</v>
      </c>
      <c r="AE288">
        <f>IF(実施計画様式!AE288="",0,IFERROR(VLOOKUP(実施計画様式!AE288,―!$W$2:$X$3,2,FALSE),"error"))</f>
        <v>0</v>
      </c>
      <c r="AF288">
        <f>IF(実施計画様式!AF288="",0,IFERROR(VLOOKUP(実施計画様式!AF288,―!$AP$29:$AQ$29,2,FALSE),"error"))</f>
        <v>0</v>
      </c>
      <c r="AG288">
        <f>IF(実施計画様式!AG288="",0,IFERROR(VLOOKUP(実施計画様式!AG288,―!$Y$2:$Z$25,2,FALSE),"error"))</f>
        <v>0</v>
      </c>
      <c r="AH288">
        <f>IF(実施計画様式!AH288="",0,IFERROR(VLOOKUP(実施計画様式!AH288,―!$AA$2:$AB$4,2,FALSE),"error"))</f>
        <v>0</v>
      </c>
      <c r="AI288">
        <f>IF(実施計画様式!AI288="",0,IFERROR(VLOOKUP(実施計画様式!AI288,―!$AN$2:$AO$27,2,FALSE),"error"))</f>
        <v>0</v>
      </c>
      <c r="AJ288">
        <f>IF(実施計画様式!AJ288="",0,IFERROR(VLOOKUP(実施計画様式!AJ288,―!$AN$2:$AO$27,2,FALSE),"error"))</f>
        <v>0</v>
      </c>
      <c r="AK288">
        <f>IF(実施計画様式!AK288="",0,IFERROR(VLOOKUP(実施計画様式!AK288,―!$AN$2:$AO$27,2,FALSE),"error"))</f>
        <v>0</v>
      </c>
      <c r="AL288">
        <f>IF(実施計画様式!AL288="",0,1)</f>
        <v>0</v>
      </c>
      <c r="AM288">
        <f>IF(実施計画様式!AM288="",0,IFERROR(VLOOKUP(実施計画様式!AM288,―!$AP$10:$AQ$23,2,FALSE),"error"))</f>
        <v>0</v>
      </c>
      <c r="AN288">
        <f>IF(実施計画様式!AN288="",0,IFERROR(VLOOKUP(実施計画様式!AN288,―!$AP$39:$AQ$44,2,FALSE),"error"))</f>
        <v>0</v>
      </c>
      <c r="AO288">
        <f>IF(実施計画様式!AO288="",0,IFERROR(VLOOKUP(実施計画様式!AO288,参考資料1_対象分野リスト!$B$2:$C$46,2,FALSE),"error"))</f>
        <v>0</v>
      </c>
      <c r="AP288">
        <f>IF(実施計画様式!AP288="",0,IFERROR(VLOOKUP(実施計画様式!AP288,参考資料1_対象分野リスト!$B$2:$C$46,2,FALSE),"error"))</f>
        <v>0</v>
      </c>
      <c r="AQ288">
        <f>IF(実施計画様式!AQ288="",0,IFERROR(VLOOKUP(実施計画様式!AQ288,参考資料1_対象分野リスト!$B$2:$C$46,2,FALSE),"error"))</f>
        <v>0</v>
      </c>
      <c r="AR288">
        <f>IF(実施計画様式!AR288="",0,IFERROR(VLOOKUP(実施計画様式!AR288,参考資料1_対象分野リスト!$B$2:$C$46,2,FALSE),"error"))</f>
        <v>0</v>
      </c>
      <c r="AS288">
        <f>IF(実施計画様式!AS288="",0,IFERROR(VLOOKUP(実施計画様式!AS288,参考資料1_対象分野リスト!$E$5:$F$35,2,FALSE),"error"))</f>
        <v>0</v>
      </c>
      <c r="BB288">
        <f>IF(実施計画様式!BB288="",0,IFERROR(VLOOKUP(実施計画様式!BB288,―!$AK$2:$AL$7,2,FALSE),"error"))</f>
        <v>0</v>
      </c>
      <c r="BC288" t="str">
        <f t="shared" si="29"/>
        <v/>
      </c>
      <c r="BF288">
        <v>99</v>
      </c>
      <c r="BG288" t="str">
        <f t="shared" si="31"/>
        <v/>
      </c>
      <c r="BH288" t="str">
        <f>IF(AG288&gt;0,IF(VLOOKUP($B$62,―!$Y$2:$Z$25,2,FALSE)&lt;分岐管理シート!AG288,"予算化方法","予算化方法_未定なし"),"")</f>
        <v/>
      </c>
      <c r="BI288" t="str">
        <f t="shared" si="32"/>
        <v/>
      </c>
      <c r="BJ288" t="str">
        <f t="shared" si="33"/>
        <v/>
      </c>
      <c r="BK288" t="str">
        <f t="shared" si="34"/>
        <v/>
      </c>
      <c r="BL288" t="str">
        <f>IF(AE288&lt;2,"",―!$AP$28)</f>
        <v/>
      </c>
      <c r="BM288" t="str">
        <f t="shared" si="35"/>
        <v/>
      </c>
      <c r="BN288" t="str">
        <f t="shared" si="36"/>
        <v/>
      </c>
      <c r="BP288">
        <f t="shared" si="30"/>
        <v>0</v>
      </c>
    </row>
    <row r="289" spans="3:68">
      <c r="C289">
        <v>217</v>
      </c>
      <c r="D289" s="22">
        <f>IF(実施計画様式!D289="",0,IFERROR(VLOOKUP(実施計画様式!D289,―!A:B,2,FALSE),"error"))</f>
        <v>0</v>
      </c>
      <c r="E289">
        <f>IF(実施計画様式!E289="",0,IFERROR(VLOOKUP(実施計画様式!E289,―!$C$40:$D$47,2,FALSE),"error"))</f>
        <v>0</v>
      </c>
      <c r="F289">
        <f>IF(実施計画様式!F289="",0,IFERROR(VLOOKUP(実施計画様式!F289,―!$E$2:$F$2,2,FALSE),"error"))</f>
        <v>0</v>
      </c>
      <c r="G289">
        <f>IFERROR(VLOOKUP(実施計画様式!G289,―!$G$2:$H$2,2,FALSE),0)</f>
        <v>0</v>
      </c>
      <c r="H289">
        <f>IF(実施計画様式!H289="",0,1)</f>
        <v>0</v>
      </c>
      <c r="I289">
        <f>IF(実施計画様式!I289="",0,IFERROR(VLOOKUP(実施計画様式!I289,―!$I$2:$J$2,2,FALSE),"error"))</f>
        <v>0</v>
      </c>
      <c r="J289">
        <f>IF(実施計画様式!J289="",0,1)</f>
        <v>0</v>
      </c>
      <c r="K289">
        <f>IF(実施計画様式!K289="",0,IFERROR(VLOOKUP(実施計画様式!K289,―!$K$1:$L$2,2,FALSE),"error"))</f>
        <v>0</v>
      </c>
      <c r="L289">
        <f>IF(実施計画様式!L289="",0,IFERROR(VLOOKUP(実施計画様式!L289,―!$M$2:$N$2,2,FALSE),"error"))</f>
        <v>0</v>
      </c>
      <c r="M289">
        <f>IFERROR(VLOOKUP(実施計画様式!M289,―!$O$1:$P$12,2,FALSE),0)</f>
        <v>0</v>
      </c>
      <c r="N289">
        <f>IF(実施計画様式!N289="",0,IFERROR(VLOOKUP(実施計画様式!N289,―!$O$1:$P$12,2,FALSE),"error"))</f>
        <v>0</v>
      </c>
      <c r="O289">
        <f>IF(実施計画様式!O289="",0,IFERROR(VLOOKUP(実施計画様式!O289,―!$O$1:$P$12,2,FALSE),"error"))</f>
        <v>0</v>
      </c>
      <c r="P289">
        <f>IF(実施計画様式!P289="",0,IFERROR(VLOOKUP(実施計画様式!P289,―!$O$1:$P$12,2,FALSE),"error"))</f>
        <v>0</v>
      </c>
      <c r="Q289">
        <f>IF(実施計画様式!Q289="",0,1)</f>
        <v>0</v>
      </c>
      <c r="R289" t="s">
        <v>7629</v>
      </c>
      <c r="S289" t="s">
        <v>7629</v>
      </c>
      <c r="T289">
        <f>IF(実施計画様式!T289="",0,1)</f>
        <v>0</v>
      </c>
      <c r="U289">
        <f>IF(実施計画様式!U289="",0,1)</f>
        <v>0</v>
      </c>
      <c r="V289">
        <f>IF(実施計画様式!V289="",0,1)</f>
        <v>0</v>
      </c>
      <c r="W289">
        <f>IF(実施計画様式!W289="",0,1)</f>
        <v>0</v>
      </c>
      <c r="X289">
        <f>IF(実施計画様式!X289="",0,1)</f>
        <v>0</v>
      </c>
      <c r="Y289">
        <f>IF(実施計画様式!Y289="",0,1)</f>
        <v>0</v>
      </c>
      <c r="Z289">
        <f>IF(実施計画様式!Z289="",0,1)</f>
        <v>0</v>
      </c>
      <c r="AA289">
        <f>IF(実施計画様式!AA289="",0,1)</f>
        <v>0</v>
      </c>
      <c r="AB289">
        <f>IF(実施計画様式!AB289="",0,IFERROR(VLOOKUP(実施計画様式!AB289,―!$Q$2:$R$3,2,FALSE),"error"))</f>
        <v>0</v>
      </c>
      <c r="AC289">
        <f>IF(実施計画様式!AC289="",0,IFERROR(VLOOKUP(実施計画様式!AC289,―!$S$2:$T$3,2,FALSE),"error"))</f>
        <v>0</v>
      </c>
      <c r="AD289">
        <f>IF(実施計画様式!AD289="",0,IFERROR(VLOOKUP(実施計画様式!AD289,―!$U$2:$V$3,2,FALSE),"error"))</f>
        <v>0</v>
      </c>
      <c r="AE289">
        <f>IF(実施計画様式!AE289="",0,IFERROR(VLOOKUP(実施計画様式!AE289,―!$W$2:$X$3,2,FALSE),"error"))</f>
        <v>0</v>
      </c>
      <c r="AF289">
        <f>IF(実施計画様式!AF289="",0,IFERROR(VLOOKUP(実施計画様式!AF289,―!$AP$29:$AQ$29,2,FALSE),"error"))</f>
        <v>0</v>
      </c>
      <c r="AG289">
        <f>IF(実施計画様式!AG289="",0,IFERROR(VLOOKUP(実施計画様式!AG289,―!$Y$2:$Z$25,2,FALSE),"error"))</f>
        <v>0</v>
      </c>
      <c r="AH289">
        <f>IF(実施計画様式!AH289="",0,IFERROR(VLOOKUP(実施計画様式!AH289,―!$AA$2:$AB$4,2,FALSE),"error"))</f>
        <v>0</v>
      </c>
      <c r="AI289">
        <f>IF(実施計画様式!AI289="",0,IFERROR(VLOOKUP(実施計画様式!AI289,―!$AN$2:$AO$27,2,FALSE),"error"))</f>
        <v>0</v>
      </c>
      <c r="AJ289">
        <f>IF(実施計画様式!AJ289="",0,IFERROR(VLOOKUP(実施計画様式!AJ289,―!$AN$2:$AO$27,2,FALSE),"error"))</f>
        <v>0</v>
      </c>
      <c r="AK289">
        <f>IF(実施計画様式!AK289="",0,IFERROR(VLOOKUP(実施計画様式!AK289,―!$AN$2:$AO$27,2,FALSE),"error"))</f>
        <v>0</v>
      </c>
      <c r="AL289">
        <f>IF(実施計画様式!AL289="",0,1)</f>
        <v>0</v>
      </c>
      <c r="AM289">
        <f>IF(実施計画様式!AM289="",0,IFERROR(VLOOKUP(実施計画様式!AM289,―!$AP$10:$AQ$23,2,FALSE),"error"))</f>
        <v>0</v>
      </c>
      <c r="AN289">
        <f>IF(実施計画様式!AN289="",0,IFERROR(VLOOKUP(実施計画様式!AN289,―!$AP$39:$AQ$44,2,FALSE),"error"))</f>
        <v>0</v>
      </c>
      <c r="AO289">
        <f>IF(実施計画様式!AO289="",0,IFERROR(VLOOKUP(実施計画様式!AO289,参考資料1_対象分野リスト!$B$2:$C$46,2,FALSE),"error"))</f>
        <v>0</v>
      </c>
      <c r="AP289">
        <f>IF(実施計画様式!AP289="",0,IFERROR(VLOOKUP(実施計画様式!AP289,参考資料1_対象分野リスト!$B$2:$C$46,2,FALSE),"error"))</f>
        <v>0</v>
      </c>
      <c r="AQ289">
        <f>IF(実施計画様式!AQ289="",0,IFERROR(VLOOKUP(実施計画様式!AQ289,参考資料1_対象分野リスト!$B$2:$C$46,2,FALSE),"error"))</f>
        <v>0</v>
      </c>
      <c r="AR289">
        <f>IF(実施計画様式!AR289="",0,IFERROR(VLOOKUP(実施計画様式!AR289,参考資料1_対象分野リスト!$B$2:$C$46,2,FALSE),"error"))</f>
        <v>0</v>
      </c>
      <c r="AS289">
        <f>IF(実施計画様式!AS289="",0,IFERROR(VLOOKUP(実施計画様式!AS289,参考資料1_対象分野リスト!$E$5:$F$35,2,FALSE),"error"))</f>
        <v>0</v>
      </c>
      <c r="BB289">
        <f>IF(実施計画様式!BB289="",0,IFERROR(VLOOKUP(実施計画様式!BB289,―!$AK$2:$AL$7,2,FALSE),"error"))</f>
        <v>0</v>
      </c>
      <c r="BC289" t="str">
        <f t="shared" si="29"/>
        <v/>
      </c>
      <c r="BF289">
        <v>99</v>
      </c>
      <c r="BG289" t="str">
        <f t="shared" si="31"/>
        <v/>
      </c>
      <c r="BH289" t="str">
        <f>IF(AG289&gt;0,IF(VLOOKUP($B$62,―!$Y$2:$Z$25,2,FALSE)&lt;分岐管理シート!AG289,"予算化方法","予算化方法_未定なし"),"")</f>
        <v/>
      </c>
      <c r="BI289" t="str">
        <f t="shared" si="32"/>
        <v/>
      </c>
      <c r="BJ289" t="str">
        <f t="shared" si="33"/>
        <v/>
      </c>
      <c r="BK289" t="str">
        <f t="shared" si="34"/>
        <v/>
      </c>
      <c r="BL289" t="str">
        <f>IF(AE289&lt;2,"",―!$AP$28)</f>
        <v/>
      </c>
      <c r="BM289" t="str">
        <f t="shared" si="35"/>
        <v/>
      </c>
      <c r="BN289" t="str">
        <f t="shared" si="36"/>
        <v/>
      </c>
      <c r="BP289">
        <f t="shared" si="30"/>
        <v>0</v>
      </c>
    </row>
    <row r="290" spans="3:68">
      <c r="C290">
        <v>218</v>
      </c>
      <c r="D290" s="22">
        <f>IF(実施計画様式!D290="",0,IFERROR(VLOOKUP(実施計画様式!D290,―!A:B,2,FALSE),"error"))</f>
        <v>0</v>
      </c>
      <c r="E290">
        <f>IF(実施計画様式!E290="",0,IFERROR(VLOOKUP(実施計画様式!E290,―!$C$40:$D$47,2,FALSE),"error"))</f>
        <v>0</v>
      </c>
      <c r="F290">
        <f>IF(実施計画様式!F290="",0,IFERROR(VLOOKUP(実施計画様式!F290,―!$E$2:$F$2,2,FALSE),"error"))</f>
        <v>0</v>
      </c>
      <c r="G290">
        <f>IFERROR(VLOOKUP(実施計画様式!G290,―!$G$2:$H$2,2,FALSE),0)</f>
        <v>0</v>
      </c>
      <c r="H290">
        <f>IF(実施計画様式!H290="",0,1)</f>
        <v>0</v>
      </c>
      <c r="I290">
        <f>IF(実施計画様式!I290="",0,IFERROR(VLOOKUP(実施計画様式!I290,―!$I$2:$J$2,2,FALSE),"error"))</f>
        <v>0</v>
      </c>
      <c r="J290">
        <f>IF(実施計画様式!J290="",0,1)</f>
        <v>0</v>
      </c>
      <c r="K290">
        <f>IF(実施計画様式!K290="",0,IFERROR(VLOOKUP(実施計画様式!K290,―!$K$1:$L$2,2,FALSE),"error"))</f>
        <v>0</v>
      </c>
      <c r="L290">
        <f>IF(実施計画様式!L290="",0,IFERROR(VLOOKUP(実施計画様式!L290,―!$M$2:$N$2,2,FALSE),"error"))</f>
        <v>0</v>
      </c>
      <c r="M290">
        <f>IFERROR(VLOOKUP(実施計画様式!M290,―!$O$1:$P$12,2,FALSE),0)</f>
        <v>0</v>
      </c>
      <c r="N290">
        <f>IF(実施計画様式!N290="",0,IFERROR(VLOOKUP(実施計画様式!N290,―!$O$1:$P$12,2,FALSE),"error"))</f>
        <v>0</v>
      </c>
      <c r="O290">
        <f>IF(実施計画様式!O290="",0,IFERROR(VLOOKUP(実施計画様式!O290,―!$O$1:$P$12,2,FALSE),"error"))</f>
        <v>0</v>
      </c>
      <c r="P290">
        <f>IF(実施計画様式!P290="",0,IFERROR(VLOOKUP(実施計画様式!P290,―!$O$1:$P$12,2,FALSE),"error"))</f>
        <v>0</v>
      </c>
      <c r="Q290">
        <f>IF(実施計画様式!Q290="",0,1)</f>
        <v>0</v>
      </c>
      <c r="R290" t="s">
        <v>7629</v>
      </c>
      <c r="S290" t="s">
        <v>7629</v>
      </c>
      <c r="T290">
        <f>IF(実施計画様式!T290="",0,1)</f>
        <v>0</v>
      </c>
      <c r="U290">
        <f>IF(実施計画様式!U290="",0,1)</f>
        <v>0</v>
      </c>
      <c r="V290">
        <f>IF(実施計画様式!V290="",0,1)</f>
        <v>0</v>
      </c>
      <c r="W290">
        <f>IF(実施計画様式!W290="",0,1)</f>
        <v>0</v>
      </c>
      <c r="X290">
        <f>IF(実施計画様式!X290="",0,1)</f>
        <v>0</v>
      </c>
      <c r="Y290">
        <f>IF(実施計画様式!Y290="",0,1)</f>
        <v>0</v>
      </c>
      <c r="Z290">
        <f>IF(実施計画様式!Z290="",0,1)</f>
        <v>0</v>
      </c>
      <c r="AA290">
        <f>IF(実施計画様式!AA290="",0,1)</f>
        <v>0</v>
      </c>
      <c r="AB290">
        <f>IF(実施計画様式!AB290="",0,IFERROR(VLOOKUP(実施計画様式!AB290,―!$Q$2:$R$3,2,FALSE),"error"))</f>
        <v>0</v>
      </c>
      <c r="AC290">
        <f>IF(実施計画様式!AC290="",0,IFERROR(VLOOKUP(実施計画様式!AC290,―!$S$2:$T$3,2,FALSE),"error"))</f>
        <v>0</v>
      </c>
      <c r="AD290">
        <f>IF(実施計画様式!AD290="",0,IFERROR(VLOOKUP(実施計画様式!AD290,―!$U$2:$V$3,2,FALSE),"error"))</f>
        <v>0</v>
      </c>
      <c r="AE290">
        <f>IF(実施計画様式!AE290="",0,IFERROR(VLOOKUP(実施計画様式!AE290,―!$W$2:$X$3,2,FALSE),"error"))</f>
        <v>0</v>
      </c>
      <c r="AF290">
        <f>IF(実施計画様式!AF290="",0,IFERROR(VLOOKUP(実施計画様式!AF290,―!$AP$29:$AQ$29,2,FALSE),"error"))</f>
        <v>0</v>
      </c>
      <c r="AG290">
        <f>IF(実施計画様式!AG290="",0,IFERROR(VLOOKUP(実施計画様式!AG290,―!$Y$2:$Z$25,2,FALSE),"error"))</f>
        <v>0</v>
      </c>
      <c r="AH290">
        <f>IF(実施計画様式!AH290="",0,IFERROR(VLOOKUP(実施計画様式!AH290,―!$AA$2:$AB$4,2,FALSE),"error"))</f>
        <v>0</v>
      </c>
      <c r="AI290">
        <f>IF(実施計画様式!AI290="",0,IFERROR(VLOOKUP(実施計画様式!AI290,―!$AN$2:$AO$27,2,FALSE),"error"))</f>
        <v>0</v>
      </c>
      <c r="AJ290">
        <f>IF(実施計画様式!AJ290="",0,IFERROR(VLOOKUP(実施計画様式!AJ290,―!$AN$2:$AO$27,2,FALSE),"error"))</f>
        <v>0</v>
      </c>
      <c r="AK290">
        <f>IF(実施計画様式!AK290="",0,IFERROR(VLOOKUP(実施計画様式!AK290,―!$AN$2:$AO$27,2,FALSE),"error"))</f>
        <v>0</v>
      </c>
      <c r="AL290">
        <f>IF(実施計画様式!AL290="",0,1)</f>
        <v>0</v>
      </c>
      <c r="AM290">
        <f>IF(実施計画様式!AM290="",0,IFERROR(VLOOKUP(実施計画様式!AM290,―!$AP$10:$AQ$23,2,FALSE),"error"))</f>
        <v>0</v>
      </c>
      <c r="AN290">
        <f>IF(実施計画様式!AN290="",0,IFERROR(VLOOKUP(実施計画様式!AN290,―!$AP$39:$AQ$44,2,FALSE),"error"))</f>
        <v>0</v>
      </c>
      <c r="AO290">
        <f>IF(実施計画様式!AO290="",0,IFERROR(VLOOKUP(実施計画様式!AO290,参考資料1_対象分野リスト!$B$2:$C$46,2,FALSE),"error"))</f>
        <v>0</v>
      </c>
      <c r="AP290">
        <f>IF(実施計画様式!AP290="",0,IFERROR(VLOOKUP(実施計画様式!AP290,参考資料1_対象分野リスト!$B$2:$C$46,2,FALSE),"error"))</f>
        <v>0</v>
      </c>
      <c r="AQ290">
        <f>IF(実施計画様式!AQ290="",0,IFERROR(VLOOKUP(実施計画様式!AQ290,参考資料1_対象分野リスト!$B$2:$C$46,2,FALSE),"error"))</f>
        <v>0</v>
      </c>
      <c r="AR290">
        <f>IF(実施計画様式!AR290="",0,IFERROR(VLOOKUP(実施計画様式!AR290,参考資料1_対象分野リスト!$B$2:$C$46,2,FALSE),"error"))</f>
        <v>0</v>
      </c>
      <c r="AS290">
        <f>IF(実施計画様式!AS290="",0,IFERROR(VLOOKUP(実施計画様式!AS290,参考資料1_対象分野リスト!$E$5:$F$35,2,FALSE),"error"))</f>
        <v>0</v>
      </c>
      <c r="BB290">
        <f>IF(実施計画様式!BB290="",0,IFERROR(VLOOKUP(実施計画様式!BB290,―!$AK$2:$AL$7,2,FALSE),"error"))</f>
        <v>0</v>
      </c>
      <c r="BC290" t="str">
        <f t="shared" si="29"/>
        <v/>
      </c>
      <c r="BF290">
        <v>99</v>
      </c>
      <c r="BG290" t="str">
        <f t="shared" si="31"/>
        <v/>
      </c>
      <c r="BH290" t="str">
        <f>IF(AG290&gt;0,IF(VLOOKUP($B$62,―!$Y$2:$Z$25,2,FALSE)&lt;分岐管理シート!AG290,"予算化方法","予算化方法_未定なし"),"")</f>
        <v/>
      </c>
      <c r="BI290" t="str">
        <f t="shared" si="32"/>
        <v/>
      </c>
      <c r="BJ290" t="str">
        <f t="shared" si="33"/>
        <v/>
      </c>
      <c r="BK290" t="str">
        <f t="shared" si="34"/>
        <v/>
      </c>
      <c r="BL290" t="str">
        <f>IF(AE290&lt;2,"",―!$AP$28)</f>
        <v/>
      </c>
      <c r="BM290" t="str">
        <f t="shared" si="35"/>
        <v/>
      </c>
      <c r="BN290" t="str">
        <f t="shared" si="36"/>
        <v/>
      </c>
      <c r="BP290">
        <f t="shared" si="30"/>
        <v>0</v>
      </c>
    </row>
    <row r="291" spans="3:68">
      <c r="C291">
        <v>219</v>
      </c>
      <c r="D291" s="22">
        <f>IF(実施計画様式!D291="",0,IFERROR(VLOOKUP(実施計画様式!D291,―!A:B,2,FALSE),"error"))</f>
        <v>0</v>
      </c>
      <c r="E291">
        <f>IF(実施計画様式!E291="",0,IFERROR(VLOOKUP(実施計画様式!E291,―!$C$40:$D$47,2,FALSE),"error"))</f>
        <v>0</v>
      </c>
      <c r="F291">
        <f>IF(実施計画様式!F291="",0,IFERROR(VLOOKUP(実施計画様式!F291,―!$E$2:$F$2,2,FALSE),"error"))</f>
        <v>0</v>
      </c>
      <c r="G291">
        <f>IFERROR(VLOOKUP(実施計画様式!G291,―!$G$2:$H$2,2,FALSE),0)</f>
        <v>0</v>
      </c>
      <c r="H291">
        <f>IF(実施計画様式!H291="",0,1)</f>
        <v>0</v>
      </c>
      <c r="I291">
        <f>IF(実施計画様式!I291="",0,IFERROR(VLOOKUP(実施計画様式!I291,―!$I$2:$J$2,2,FALSE),"error"))</f>
        <v>0</v>
      </c>
      <c r="J291">
        <f>IF(実施計画様式!J291="",0,1)</f>
        <v>0</v>
      </c>
      <c r="K291">
        <f>IF(実施計画様式!K291="",0,IFERROR(VLOOKUP(実施計画様式!K291,―!$K$1:$L$2,2,FALSE),"error"))</f>
        <v>0</v>
      </c>
      <c r="L291">
        <f>IF(実施計画様式!L291="",0,IFERROR(VLOOKUP(実施計画様式!L291,―!$M$2:$N$2,2,FALSE),"error"))</f>
        <v>0</v>
      </c>
      <c r="M291">
        <f>IFERROR(VLOOKUP(実施計画様式!M291,―!$O$1:$P$12,2,FALSE),0)</f>
        <v>0</v>
      </c>
      <c r="N291">
        <f>IF(実施計画様式!N291="",0,IFERROR(VLOOKUP(実施計画様式!N291,―!$O$1:$P$12,2,FALSE),"error"))</f>
        <v>0</v>
      </c>
      <c r="O291">
        <f>IF(実施計画様式!O291="",0,IFERROR(VLOOKUP(実施計画様式!O291,―!$O$1:$P$12,2,FALSE),"error"))</f>
        <v>0</v>
      </c>
      <c r="P291">
        <f>IF(実施計画様式!P291="",0,IFERROR(VLOOKUP(実施計画様式!P291,―!$O$1:$P$12,2,FALSE),"error"))</f>
        <v>0</v>
      </c>
      <c r="Q291">
        <f>IF(実施計画様式!Q291="",0,1)</f>
        <v>0</v>
      </c>
      <c r="R291" t="s">
        <v>7629</v>
      </c>
      <c r="S291" t="s">
        <v>7629</v>
      </c>
      <c r="T291">
        <f>IF(実施計画様式!T291="",0,1)</f>
        <v>0</v>
      </c>
      <c r="U291">
        <f>IF(実施計画様式!U291="",0,1)</f>
        <v>0</v>
      </c>
      <c r="V291">
        <f>IF(実施計画様式!V291="",0,1)</f>
        <v>0</v>
      </c>
      <c r="W291">
        <f>IF(実施計画様式!W291="",0,1)</f>
        <v>0</v>
      </c>
      <c r="X291">
        <f>IF(実施計画様式!X291="",0,1)</f>
        <v>0</v>
      </c>
      <c r="Y291">
        <f>IF(実施計画様式!Y291="",0,1)</f>
        <v>0</v>
      </c>
      <c r="Z291">
        <f>IF(実施計画様式!Z291="",0,1)</f>
        <v>0</v>
      </c>
      <c r="AA291">
        <f>IF(実施計画様式!AA291="",0,1)</f>
        <v>0</v>
      </c>
      <c r="AB291">
        <f>IF(実施計画様式!AB291="",0,IFERROR(VLOOKUP(実施計画様式!AB291,―!$Q$2:$R$3,2,FALSE),"error"))</f>
        <v>0</v>
      </c>
      <c r="AC291">
        <f>IF(実施計画様式!AC291="",0,IFERROR(VLOOKUP(実施計画様式!AC291,―!$S$2:$T$3,2,FALSE),"error"))</f>
        <v>0</v>
      </c>
      <c r="AD291">
        <f>IF(実施計画様式!AD291="",0,IFERROR(VLOOKUP(実施計画様式!AD291,―!$U$2:$V$3,2,FALSE),"error"))</f>
        <v>0</v>
      </c>
      <c r="AE291">
        <f>IF(実施計画様式!AE291="",0,IFERROR(VLOOKUP(実施計画様式!AE291,―!$W$2:$X$3,2,FALSE),"error"))</f>
        <v>0</v>
      </c>
      <c r="AF291">
        <f>IF(実施計画様式!AF291="",0,IFERROR(VLOOKUP(実施計画様式!AF291,―!$AP$29:$AQ$29,2,FALSE),"error"))</f>
        <v>0</v>
      </c>
      <c r="AG291">
        <f>IF(実施計画様式!AG291="",0,IFERROR(VLOOKUP(実施計画様式!AG291,―!$Y$2:$Z$25,2,FALSE),"error"))</f>
        <v>0</v>
      </c>
      <c r="AH291">
        <f>IF(実施計画様式!AH291="",0,IFERROR(VLOOKUP(実施計画様式!AH291,―!$AA$2:$AB$4,2,FALSE),"error"))</f>
        <v>0</v>
      </c>
      <c r="AI291">
        <f>IF(実施計画様式!AI291="",0,IFERROR(VLOOKUP(実施計画様式!AI291,―!$AN$2:$AO$27,2,FALSE),"error"))</f>
        <v>0</v>
      </c>
      <c r="AJ291">
        <f>IF(実施計画様式!AJ291="",0,IFERROR(VLOOKUP(実施計画様式!AJ291,―!$AN$2:$AO$27,2,FALSE),"error"))</f>
        <v>0</v>
      </c>
      <c r="AK291">
        <f>IF(実施計画様式!AK291="",0,IFERROR(VLOOKUP(実施計画様式!AK291,―!$AN$2:$AO$27,2,FALSE),"error"))</f>
        <v>0</v>
      </c>
      <c r="AL291">
        <f>IF(実施計画様式!AL291="",0,1)</f>
        <v>0</v>
      </c>
      <c r="AM291">
        <f>IF(実施計画様式!AM291="",0,IFERROR(VLOOKUP(実施計画様式!AM291,―!$AP$10:$AQ$23,2,FALSE),"error"))</f>
        <v>0</v>
      </c>
      <c r="AN291">
        <f>IF(実施計画様式!AN291="",0,IFERROR(VLOOKUP(実施計画様式!AN291,―!$AP$39:$AQ$44,2,FALSE),"error"))</f>
        <v>0</v>
      </c>
      <c r="AO291">
        <f>IF(実施計画様式!AO291="",0,IFERROR(VLOOKUP(実施計画様式!AO291,参考資料1_対象分野リスト!$B$2:$C$46,2,FALSE),"error"))</f>
        <v>0</v>
      </c>
      <c r="AP291">
        <f>IF(実施計画様式!AP291="",0,IFERROR(VLOOKUP(実施計画様式!AP291,参考資料1_対象分野リスト!$B$2:$C$46,2,FALSE),"error"))</f>
        <v>0</v>
      </c>
      <c r="AQ291">
        <f>IF(実施計画様式!AQ291="",0,IFERROR(VLOOKUP(実施計画様式!AQ291,参考資料1_対象分野リスト!$B$2:$C$46,2,FALSE),"error"))</f>
        <v>0</v>
      </c>
      <c r="AR291">
        <f>IF(実施計画様式!AR291="",0,IFERROR(VLOOKUP(実施計画様式!AR291,参考資料1_対象分野リスト!$B$2:$C$46,2,FALSE),"error"))</f>
        <v>0</v>
      </c>
      <c r="AS291">
        <f>IF(実施計画様式!AS291="",0,IFERROR(VLOOKUP(実施計画様式!AS291,参考資料1_対象分野リスト!$E$5:$F$35,2,FALSE),"error"))</f>
        <v>0</v>
      </c>
      <c r="BB291">
        <f>IF(実施計画様式!BB291="",0,IFERROR(VLOOKUP(実施計画様式!BB291,―!$AK$2:$AL$7,2,FALSE),"error"))</f>
        <v>0</v>
      </c>
      <c r="BC291" t="str">
        <f t="shared" si="29"/>
        <v/>
      </c>
      <c r="BF291">
        <v>99</v>
      </c>
      <c r="BG291" t="str">
        <f t="shared" si="31"/>
        <v/>
      </c>
      <c r="BH291" t="str">
        <f>IF(AG291&gt;0,IF(VLOOKUP($B$62,―!$Y$2:$Z$25,2,FALSE)&lt;分岐管理シート!AG291,"予算化方法","予算化方法_未定なし"),"")</f>
        <v/>
      </c>
      <c r="BI291" t="str">
        <f t="shared" si="32"/>
        <v/>
      </c>
      <c r="BJ291" t="str">
        <f t="shared" si="33"/>
        <v/>
      </c>
      <c r="BK291" t="str">
        <f t="shared" si="34"/>
        <v/>
      </c>
      <c r="BL291" t="str">
        <f>IF(AE291&lt;2,"",―!$AP$28)</f>
        <v/>
      </c>
      <c r="BM291" t="str">
        <f t="shared" si="35"/>
        <v/>
      </c>
      <c r="BN291" t="str">
        <f t="shared" si="36"/>
        <v/>
      </c>
      <c r="BP291">
        <f t="shared" si="30"/>
        <v>0</v>
      </c>
    </row>
    <row r="292" spans="3:68">
      <c r="C292">
        <v>220</v>
      </c>
      <c r="D292" s="22">
        <f>IF(実施計画様式!D292="",0,IFERROR(VLOOKUP(実施計画様式!D292,―!A:B,2,FALSE),"error"))</f>
        <v>0</v>
      </c>
      <c r="E292">
        <f>IF(実施計画様式!E292="",0,IFERROR(VLOOKUP(実施計画様式!E292,―!$C$40:$D$47,2,FALSE),"error"))</f>
        <v>0</v>
      </c>
      <c r="F292">
        <f>IF(実施計画様式!F292="",0,IFERROR(VLOOKUP(実施計画様式!F292,―!$E$2:$F$2,2,FALSE),"error"))</f>
        <v>0</v>
      </c>
      <c r="G292">
        <f>IFERROR(VLOOKUP(実施計画様式!G292,―!$G$2:$H$2,2,FALSE),0)</f>
        <v>0</v>
      </c>
      <c r="H292">
        <f>IF(実施計画様式!H292="",0,1)</f>
        <v>0</v>
      </c>
      <c r="I292">
        <f>IF(実施計画様式!I292="",0,IFERROR(VLOOKUP(実施計画様式!I292,―!$I$2:$J$2,2,FALSE),"error"))</f>
        <v>0</v>
      </c>
      <c r="J292">
        <f>IF(実施計画様式!J292="",0,1)</f>
        <v>0</v>
      </c>
      <c r="K292">
        <f>IF(実施計画様式!K292="",0,IFERROR(VLOOKUP(実施計画様式!K292,―!$K$1:$L$2,2,FALSE),"error"))</f>
        <v>0</v>
      </c>
      <c r="L292">
        <f>IF(実施計画様式!L292="",0,IFERROR(VLOOKUP(実施計画様式!L292,―!$M$2:$N$2,2,FALSE),"error"))</f>
        <v>0</v>
      </c>
      <c r="M292">
        <f>IFERROR(VLOOKUP(実施計画様式!M292,―!$O$1:$P$12,2,FALSE),0)</f>
        <v>0</v>
      </c>
      <c r="N292">
        <f>IF(実施計画様式!N292="",0,IFERROR(VLOOKUP(実施計画様式!N292,―!$O$1:$P$12,2,FALSE),"error"))</f>
        <v>0</v>
      </c>
      <c r="O292">
        <f>IF(実施計画様式!O292="",0,IFERROR(VLOOKUP(実施計画様式!O292,―!$O$1:$P$12,2,FALSE),"error"))</f>
        <v>0</v>
      </c>
      <c r="P292">
        <f>IF(実施計画様式!P292="",0,IFERROR(VLOOKUP(実施計画様式!P292,―!$O$1:$P$12,2,FALSE),"error"))</f>
        <v>0</v>
      </c>
      <c r="Q292">
        <f>IF(実施計画様式!Q292="",0,1)</f>
        <v>0</v>
      </c>
      <c r="R292" t="s">
        <v>7629</v>
      </c>
      <c r="S292" t="s">
        <v>7629</v>
      </c>
      <c r="T292">
        <f>IF(実施計画様式!T292="",0,1)</f>
        <v>0</v>
      </c>
      <c r="U292">
        <f>IF(実施計画様式!U292="",0,1)</f>
        <v>0</v>
      </c>
      <c r="V292">
        <f>IF(実施計画様式!V292="",0,1)</f>
        <v>0</v>
      </c>
      <c r="W292">
        <f>IF(実施計画様式!W292="",0,1)</f>
        <v>0</v>
      </c>
      <c r="X292">
        <f>IF(実施計画様式!X292="",0,1)</f>
        <v>0</v>
      </c>
      <c r="Y292">
        <f>IF(実施計画様式!Y292="",0,1)</f>
        <v>0</v>
      </c>
      <c r="Z292">
        <f>IF(実施計画様式!Z292="",0,1)</f>
        <v>0</v>
      </c>
      <c r="AA292">
        <f>IF(実施計画様式!AA292="",0,1)</f>
        <v>0</v>
      </c>
      <c r="AB292">
        <f>IF(実施計画様式!AB292="",0,IFERROR(VLOOKUP(実施計画様式!AB292,―!$Q$2:$R$3,2,FALSE),"error"))</f>
        <v>0</v>
      </c>
      <c r="AC292">
        <f>IF(実施計画様式!AC292="",0,IFERROR(VLOOKUP(実施計画様式!AC292,―!$S$2:$T$3,2,FALSE),"error"))</f>
        <v>0</v>
      </c>
      <c r="AD292">
        <f>IF(実施計画様式!AD292="",0,IFERROR(VLOOKUP(実施計画様式!AD292,―!$U$2:$V$3,2,FALSE),"error"))</f>
        <v>0</v>
      </c>
      <c r="AE292">
        <f>IF(実施計画様式!AE292="",0,IFERROR(VLOOKUP(実施計画様式!AE292,―!$W$2:$X$3,2,FALSE),"error"))</f>
        <v>0</v>
      </c>
      <c r="AF292">
        <f>IF(実施計画様式!AF292="",0,IFERROR(VLOOKUP(実施計画様式!AF292,―!$AP$29:$AQ$29,2,FALSE),"error"))</f>
        <v>0</v>
      </c>
      <c r="AG292">
        <f>IF(実施計画様式!AG292="",0,IFERROR(VLOOKUP(実施計画様式!AG292,―!$Y$2:$Z$25,2,FALSE),"error"))</f>
        <v>0</v>
      </c>
      <c r="AH292">
        <f>IF(実施計画様式!AH292="",0,IFERROR(VLOOKUP(実施計画様式!AH292,―!$AA$2:$AB$4,2,FALSE),"error"))</f>
        <v>0</v>
      </c>
      <c r="AI292">
        <f>IF(実施計画様式!AI292="",0,IFERROR(VLOOKUP(実施計画様式!AI292,―!$AN$2:$AO$27,2,FALSE),"error"))</f>
        <v>0</v>
      </c>
      <c r="AJ292">
        <f>IF(実施計画様式!AJ292="",0,IFERROR(VLOOKUP(実施計画様式!AJ292,―!$AN$2:$AO$27,2,FALSE),"error"))</f>
        <v>0</v>
      </c>
      <c r="AK292">
        <f>IF(実施計画様式!AK292="",0,IFERROR(VLOOKUP(実施計画様式!AK292,―!$AN$2:$AO$27,2,FALSE),"error"))</f>
        <v>0</v>
      </c>
      <c r="AL292">
        <f>IF(実施計画様式!AL292="",0,1)</f>
        <v>0</v>
      </c>
      <c r="AM292">
        <f>IF(実施計画様式!AM292="",0,IFERROR(VLOOKUP(実施計画様式!AM292,―!$AP$10:$AQ$23,2,FALSE),"error"))</f>
        <v>0</v>
      </c>
      <c r="AN292">
        <f>IF(実施計画様式!AN292="",0,IFERROR(VLOOKUP(実施計画様式!AN292,―!$AP$39:$AQ$44,2,FALSE),"error"))</f>
        <v>0</v>
      </c>
      <c r="AO292">
        <f>IF(実施計画様式!AO292="",0,IFERROR(VLOOKUP(実施計画様式!AO292,参考資料1_対象分野リスト!$B$2:$C$46,2,FALSE),"error"))</f>
        <v>0</v>
      </c>
      <c r="AP292">
        <f>IF(実施計画様式!AP292="",0,IFERROR(VLOOKUP(実施計画様式!AP292,参考資料1_対象分野リスト!$B$2:$C$46,2,FALSE),"error"))</f>
        <v>0</v>
      </c>
      <c r="AQ292">
        <f>IF(実施計画様式!AQ292="",0,IFERROR(VLOOKUP(実施計画様式!AQ292,参考資料1_対象分野リスト!$B$2:$C$46,2,FALSE),"error"))</f>
        <v>0</v>
      </c>
      <c r="AR292">
        <f>IF(実施計画様式!AR292="",0,IFERROR(VLOOKUP(実施計画様式!AR292,参考資料1_対象分野リスト!$B$2:$C$46,2,FALSE),"error"))</f>
        <v>0</v>
      </c>
      <c r="AS292">
        <f>IF(実施計画様式!AS292="",0,IFERROR(VLOOKUP(実施計画様式!AS292,参考資料1_対象分野リスト!$E$5:$F$35,2,FALSE),"error"))</f>
        <v>0</v>
      </c>
      <c r="BB292">
        <f>IF(実施計画様式!BB292="",0,IFERROR(VLOOKUP(実施計画様式!BB292,―!$AK$2:$AL$7,2,FALSE),"error"))</f>
        <v>0</v>
      </c>
      <c r="BC292" t="str">
        <f t="shared" si="29"/>
        <v/>
      </c>
      <c r="BF292">
        <v>99</v>
      </c>
      <c r="BG292" t="str">
        <f t="shared" si="31"/>
        <v/>
      </c>
      <c r="BH292" t="str">
        <f>IF(AG292&gt;0,IF(VLOOKUP($B$62,―!$Y$2:$Z$25,2,FALSE)&lt;分岐管理シート!AG292,"予算化方法","予算化方法_未定なし"),"")</f>
        <v/>
      </c>
      <c r="BI292" t="str">
        <f t="shared" si="32"/>
        <v/>
      </c>
      <c r="BJ292" t="str">
        <f t="shared" si="33"/>
        <v/>
      </c>
      <c r="BK292" t="str">
        <f t="shared" si="34"/>
        <v/>
      </c>
      <c r="BL292" t="str">
        <f>IF(AE292&lt;2,"",―!$AP$28)</f>
        <v/>
      </c>
      <c r="BM292" t="str">
        <f t="shared" si="35"/>
        <v/>
      </c>
      <c r="BN292" t="str">
        <f t="shared" si="36"/>
        <v/>
      </c>
      <c r="BP292">
        <f t="shared" si="30"/>
        <v>0</v>
      </c>
    </row>
    <row r="293" spans="3:68">
      <c r="C293">
        <v>221</v>
      </c>
      <c r="D293" s="22">
        <f>IF(実施計画様式!D293="",0,IFERROR(VLOOKUP(実施計画様式!D293,―!A:B,2,FALSE),"error"))</f>
        <v>0</v>
      </c>
      <c r="E293">
        <f>IF(実施計画様式!E293="",0,IFERROR(VLOOKUP(実施計画様式!E293,―!$C$40:$D$47,2,FALSE),"error"))</f>
        <v>0</v>
      </c>
      <c r="F293">
        <f>IF(実施計画様式!F293="",0,IFERROR(VLOOKUP(実施計画様式!F293,―!$E$2:$F$2,2,FALSE),"error"))</f>
        <v>0</v>
      </c>
      <c r="G293">
        <f>IFERROR(VLOOKUP(実施計画様式!G293,―!$G$2:$H$2,2,FALSE),0)</f>
        <v>0</v>
      </c>
      <c r="H293">
        <f>IF(実施計画様式!H293="",0,1)</f>
        <v>0</v>
      </c>
      <c r="I293">
        <f>IF(実施計画様式!I293="",0,IFERROR(VLOOKUP(実施計画様式!I293,―!$I$2:$J$2,2,FALSE),"error"))</f>
        <v>0</v>
      </c>
      <c r="J293">
        <f>IF(実施計画様式!J293="",0,1)</f>
        <v>0</v>
      </c>
      <c r="K293">
        <f>IF(実施計画様式!K293="",0,IFERROR(VLOOKUP(実施計画様式!K293,―!$K$1:$L$2,2,FALSE),"error"))</f>
        <v>0</v>
      </c>
      <c r="L293">
        <f>IF(実施計画様式!L293="",0,IFERROR(VLOOKUP(実施計画様式!L293,―!$M$2:$N$2,2,FALSE),"error"))</f>
        <v>0</v>
      </c>
      <c r="M293">
        <f>IFERROR(VLOOKUP(実施計画様式!M293,―!$O$1:$P$12,2,FALSE),0)</f>
        <v>0</v>
      </c>
      <c r="N293">
        <f>IF(実施計画様式!N293="",0,IFERROR(VLOOKUP(実施計画様式!N293,―!$O$1:$P$12,2,FALSE),"error"))</f>
        <v>0</v>
      </c>
      <c r="O293">
        <f>IF(実施計画様式!O293="",0,IFERROR(VLOOKUP(実施計画様式!O293,―!$O$1:$P$12,2,FALSE),"error"))</f>
        <v>0</v>
      </c>
      <c r="P293">
        <f>IF(実施計画様式!P293="",0,IFERROR(VLOOKUP(実施計画様式!P293,―!$O$1:$P$12,2,FALSE),"error"))</f>
        <v>0</v>
      </c>
      <c r="Q293">
        <f>IF(実施計画様式!Q293="",0,1)</f>
        <v>0</v>
      </c>
      <c r="R293" t="s">
        <v>7629</v>
      </c>
      <c r="S293" t="s">
        <v>7629</v>
      </c>
      <c r="T293">
        <f>IF(実施計画様式!T293="",0,1)</f>
        <v>0</v>
      </c>
      <c r="U293">
        <f>IF(実施計画様式!U293="",0,1)</f>
        <v>0</v>
      </c>
      <c r="V293">
        <f>IF(実施計画様式!V293="",0,1)</f>
        <v>0</v>
      </c>
      <c r="W293">
        <f>IF(実施計画様式!W293="",0,1)</f>
        <v>0</v>
      </c>
      <c r="X293">
        <f>IF(実施計画様式!X293="",0,1)</f>
        <v>0</v>
      </c>
      <c r="Y293">
        <f>IF(実施計画様式!Y293="",0,1)</f>
        <v>0</v>
      </c>
      <c r="Z293">
        <f>IF(実施計画様式!Z293="",0,1)</f>
        <v>0</v>
      </c>
      <c r="AA293">
        <f>IF(実施計画様式!AA293="",0,1)</f>
        <v>0</v>
      </c>
      <c r="AB293">
        <f>IF(実施計画様式!AB293="",0,IFERROR(VLOOKUP(実施計画様式!AB293,―!$Q$2:$R$3,2,FALSE),"error"))</f>
        <v>0</v>
      </c>
      <c r="AC293">
        <f>IF(実施計画様式!AC293="",0,IFERROR(VLOOKUP(実施計画様式!AC293,―!$S$2:$T$3,2,FALSE),"error"))</f>
        <v>0</v>
      </c>
      <c r="AD293">
        <f>IF(実施計画様式!AD293="",0,IFERROR(VLOOKUP(実施計画様式!AD293,―!$U$2:$V$3,2,FALSE),"error"))</f>
        <v>0</v>
      </c>
      <c r="AE293">
        <f>IF(実施計画様式!AE293="",0,IFERROR(VLOOKUP(実施計画様式!AE293,―!$W$2:$X$3,2,FALSE),"error"))</f>
        <v>0</v>
      </c>
      <c r="AF293">
        <f>IF(実施計画様式!AF293="",0,IFERROR(VLOOKUP(実施計画様式!AF293,―!$AP$29:$AQ$29,2,FALSE),"error"))</f>
        <v>0</v>
      </c>
      <c r="AG293">
        <f>IF(実施計画様式!AG293="",0,IFERROR(VLOOKUP(実施計画様式!AG293,―!$Y$2:$Z$25,2,FALSE),"error"))</f>
        <v>0</v>
      </c>
      <c r="AH293">
        <f>IF(実施計画様式!AH293="",0,IFERROR(VLOOKUP(実施計画様式!AH293,―!$AA$2:$AB$4,2,FALSE),"error"))</f>
        <v>0</v>
      </c>
      <c r="AI293">
        <f>IF(実施計画様式!AI293="",0,IFERROR(VLOOKUP(実施計画様式!AI293,―!$AN$2:$AO$27,2,FALSE),"error"))</f>
        <v>0</v>
      </c>
      <c r="AJ293">
        <f>IF(実施計画様式!AJ293="",0,IFERROR(VLOOKUP(実施計画様式!AJ293,―!$AN$2:$AO$27,2,FALSE),"error"))</f>
        <v>0</v>
      </c>
      <c r="AK293">
        <f>IF(実施計画様式!AK293="",0,IFERROR(VLOOKUP(実施計画様式!AK293,―!$AN$2:$AO$27,2,FALSE),"error"))</f>
        <v>0</v>
      </c>
      <c r="AL293">
        <f>IF(実施計画様式!AL293="",0,1)</f>
        <v>0</v>
      </c>
      <c r="AM293">
        <f>IF(実施計画様式!AM293="",0,IFERROR(VLOOKUP(実施計画様式!AM293,―!$AP$10:$AQ$23,2,FALSE),"error"))</f>
        <v>0</v>
      </c>
      <c r="AN293">
        <f>IF(実施計画様式!AN293="",0,IFERROR(VLOOKUP(実施計画様式!AN293,―!$AP$39:$AQ$44,2,FALSE),"error"))</f>
        <v>0</v>
      </c>
      <c r="AO293">
        <f>IF(実施計画様式!AO293="",0,IFERROR(VLOOKUP(実施計画様式!AO293,参考資料1_対象分野リスト!$B$2:$C$46,2,FALSE),"error"))</f>
        <v>0</v>
      </c>
      <c r="AP293">
        <f>IF(実施計画様式!AP293="",0,IFERROR(VLOOKUP(実施計画様式!AP293,参考資料1_対象分野リスト!$B$2:$C$46,2,FALSE),"error"))</f>
        <v>0</v>
      </c>
      <c r="AQ293">
        <f>IF(実施計画様式!AQ293="",0,IFERROR(VLOOKUP(実施計画様式!AQ293,参考資料1_対象分野リスト!$B$2:$C$46,2,FALSE),"error"))</f>
        <v>0</v>
      </c>
      <c r="AR293">
        <f>IF(実施計画様式!AR293="",0,IFERROR(VLOOKUP(実施計画様式!AR293,参考資料1_対象分野リスト!$B$2:$C$46,2,FALSE),"error"))</f>
        <v>0</v>
      </c>
      <c r="AS293">
        <f>IF(実施計画様式!AS293="",0,IFERROR(VLOOKUP(実施計画様式!AS293,参考資料1_対象分野リスト!$E$5:$F$35,2,FALSE),"error"))</f>
        <v>0</v>
      </c>
      <c r="BB293">
        <f>IF(実施計画様式!BB293="",0,IFERROR(VLOOKUP(実施計画様式!BB293,―!$AK$2:$AL$7,2,FALSE),"error"))</f>
        <v>0</v>
      </c>
      <c r="BC293" t="str">
        <f t="shared" si="29"/>
        <v/>
      </c>
      <c r="BF293">
        <v>99</v>
      </c>
      <c r="BG293" t="str">
        <f t="shared" si="31"/>
        <v/>
      </c>
      <c r="BH293" t="str">
        <f>IF(AG293&gt;0,IF(VLOOKUP($B$62,―!$Y$2:$Z$25,2,FALSE)&lt;分岐管理シート!AG293,"予算化方法","予算化方法_未定なし"),"")</f>
        <v/>
      </c>
      <c r="BI293" t="str">
        <f t="shared" si="32"/>
        <v/>
      </c>
      <c r="BJ293" t="str">
        <f t="shared" si="33"/>
        <v/>
      </c>
      <c r="BK293" t="str">
        <f t="shared" si="34"/>
        <v/>
      </c>
      <c r="BL293" t="str">
        <f>IF(AE293&lt;2,"",―!$AP$28)</f>
        <v/>
      </c>
      <c r="BM293" t="str">
        <f t="shared" si="35"/>
        <v/>
      </c>
      <c r="BN293" t="str">
        <f t="shared" si="36"/>
        <v/>
      </c>
      <c r="BP293">
        <f t="shared" si="30"/>
        <v>0</v>
      </c>
    </row>
    <row r="294" spans="3:68">
      <c r="C294">
        <v>222</v>
      </c>
      <c r="D294" s="22">
        <f>IF(実施計画様式!D294="",0,IFERROR(VLOOKUP(実施計画様式!D294,―!A:B,2,FALSE),"error"))</f>
        <v>0</v>
      </c>
      <c r="E294">
        <f>IF(実施計画様式!E294="",0,IFERROR(VLOOKUP(実施計画様式!E294,―!$C$40:$D$47,2,FALSE),"error"))</f>
        <v>0</v>
      </c>
      <c r="F294">
        <f>IF(実施計画様式!F294="",0,IFERROR(VLOOKUP(実施計画様式!F294,―!$E$2:$F$2,2,FALSE),"error"))</f>
        <v>0</v>
      </c>
      <c r="G294">
        <f>IFERROR(VLOOKUP(実施計画様式!G294,―!$G$2:$H$2,2,FALSE),0)</f>
        <v>0</v>
      </c>
      <c r="H294">
        <f>IF(実施計画様式!H294="",0,1)</f>
        <v>0</v>
      </c>
      <c r="I294">
        <f>IF(実施計画様式!I294="",0,IFERROR(VLOOKUP(実施計画様式!I294,―!$I$2:$J$2,2,FALSE),"error"))</f>
        <v>0</v>
      </c>
      <c r="J294">
        <f>IF(実施計画様式!J294="",0,1)</f>
        <v>0</v>
      </c>
      <c r="K294">
        <f>IF(実施計画様式!K294="",0,IFERROR(VLOOKUP(実施計画様式!K294,―!$K$1:$L$2,2,FALSE),"error"))</f>
        <v>0</v>
      </c>
      <c r="L294">
        <f>IF(実施計画様式!L294="",0,IFERROR(VLOOKUP(実施計画様式!L294,―!$M$2:$N$2,2,FALSE),"error"))</f>
        <v>0</v>
      </c>
      <c r="M294">
        <f>IFERROR(VLOOKUP(実施計画様式!M294,―!$O$1:$P$12,2,FALSE),0)</f>
        <v>0</v>
      </c>
      <c r="N294">
        <f>IF(実施計画様式!N294="",0,IFERROR(VLOOKUP(実施計画様式!N294,―!$O$1:$P$12,2,FALSE),"error"))</f>
        <v>0</v>
      </c>
      <c r="O294">
        <f>IF(実施計画様式!O294="",0,IFERROR(VLOOKUP(実施計画様式!O294,―!$O$1:$P$12,2,FALSE),"error"))</f>
        <v>0</v>
      </c>
      <c r="P294">
        <f>IF(実施計画様式!P294="",0,IFERROR(VLOOKUP(実施計画様式!P294,―!$O$1:$P$12,2,FALSE),"error"))</f>
        <v>0</v>
      </c>
      <c r="Q294">
        <f>IF(実施計画様式!Q294="",0,1)</f>
        <v>0</v>
      </c>
      <c r="R294" t="s">
        <v>7629</v>
      </c>
      <c r="S294" t="s">
        <v>7629</v>
      </c>
      <c r="T294">
        <f>IF(実施計画様式!T294="",0,1)</f>
        <v>0</v>
      </c>
      <c r="U294">
        <f>IF(実施計画様式!U294="",0,1)</f>
        <v>0</v>
      </c>
      <c r="V294">
        <f>IF(実施計画様式!V294="",0,1)</f>
        <v>0</v>
      </c>
      <c r="W294">
        <f>IF(実施計画様式!W294="",0,1)</f>
        <v>0</v>
      </c>
      <c r="X294">
        <f>IF(実施計画様式!X294="",0,1)</f>
        <v>0</v>
      </c>
      <c r="Y294">
        <f>IF(実施計画様式!Y294="",0,1)</f>
        <v>0</v>
      </c>
      <c r="Z294">
        <f>IF(実施計画様式!Z294="",0,1)</f>
        <v>0</v>
      </c>
      <c r="AA294">
        <f>IF(実施計画様式!AA294="",0,1)</f>
        <v>0</v>
      </c>
      <c r="AB294">
        <f>IF(実施計画様式!AB294="",0,IFERROR(VLOOKUP(実施計画様式!AB294,―!$Q$2:$R$3,2,FALSE),"error"))</f>
        <v>0</v>
      </c>
      <c r="AC294">
        <f>IF(実施計画様式!AC294="",0,IFERROR(VLOOKUP(実施計画様式!AC294,―!$S$2:$T$3,2,FALSE),"error"))</f>
        <v>0</v>
      </c>
      <c r="AD294">
        <f>IF(実施計画様式!AD294="",0,IFERROR(VLOOKUP(実施計画様式!AD294,―!$U$2:$V$3,2,FALSE),"error"))</f>
        <v>0</v>
      </c>
      <c r="AE294">
        <f>IF(実施計画様式!AE294="",0,IFERROR(VLOOKUP(実施計画様式!AE294,―!$W$2:$X$3,2,FALSE),"error"))</f>
        <v>0</v>
      </c>
      <c r="AF294">
        <f>IF(実施計画様式!AF294="",0,IFERROR(VLOOKUP(実施計画様式!AF294,―!$AP$29:$AQ$29,2,FALSE),"error"))</f>
        <v>0</v>
      </c>
      <c r="AG294">
        <f>IF(実施計画様式!AG294="",0,IFERROR(VLOOKUP(実施計画様式!AG294,―!$Y$2:$Z$25,2,FALSE),"error"))</f>
        <v>0</v>
      </c>
      <c r="AH294">
        <f>IF(実施計画様式!AH294="",0,IFERROR(VLOOKUP(実施計画様式!AH294,―!$AA$2:$AB$4,2,FALSE),"error"))</f>
        <v>0</v>
      </c>
      <c r="AI294">
        <f>IF(実施計画様式!AI294="",0,IFERROR(VLOOKUP(実施計画様式!AI294,―!$AN$2:$AO$27,2,FALSE),"error"))</f>
        <v>0</v>
      </c>
      <c r="AJ294">
        <f>IF(実施計画様式!AJ294="",0,IFERROR(VLOOKUP(実施計画様式!AJ294,―!$AN$2:$AO$27,2,FALSE),"error"))</f>
        <v>0</v>
      </c>
      <c r="AK294">
        <f>IF(実施計画様式!AK294="",0,IFERROR(VLOOKUP(実施計画様式!AK294,―!$AN$2:$AO$27,2,FALSE),"error"))</f>
        <v>0</v>
      </c>
      <c r="AL294">
        <f>IF(実施計画様式!AL294="",0,1)</f>
        <v>0</v>
      </c>
      <c r="AM294">
        <f>IF(実施計画様式!AM294="",0,IFERROR(VLOOKUP(実施計画様式!AM294,―!$AP$10:$AQ$23,2,FALSE),"error"))</f>
        <v>0</v>
      </c>
      <c r="AN294">
        <f>IF(実施計画様式!AN294="",0,IFERROR(VLOOKUP(実施計画様式!AN294,―!$AP$39:$AQ$44,2,FALSE),"error"))</f>
        <v>0</v>
      </c>
      <c r="AO294">
        <f>IF(実施計画様式!AO294="",0,IFERROR(VLOOKUP(実施計画様式!AO294,参考資料1_対象分野リスト!$B$2:$C$46,2,FALSE),"error"))</f>
        <v>0</v>
      </c>
      <c r="AP294">
        <f>IF(実施計画様式!AP294="",0,IFERROR(VLOOKUP(実施計画様式!AP294,参考資料1_対象分野リスト!$B$2:$C$46,2,FALSE),"error"))</f>
        <v>0</v>
      </c>
      <c r="AQ294">
        <f>IF(実施計画様式!AQ294="",0,IFERROR(VLOOKUP(実施計画様式!AQ294,参考資料1_対象分野リスト!$B$2:$C$46,2,FALSE),"error"))</f>
        <v>0</v>
      </c>
      <c r="AR294">
        <f>IF(実施計画様式!AR294="",0,IFERROR(VLOOKUP(実施計画様式!AR294,参考資料1_対象分野リスト!$B$2:$C$46,2,FALSE),"error"))</f>
        <v>0</v>
      </c>
      <c r="AS294">
        <f>IF(実施計画様式!AS294="",0,IFERROR(VLOOKUP(実施計画様式!AS294,参考資料1_対象分野リスト!$E$5:$F$35,2,FALSE),"error"))</f>
        <v>0</v>
      </c>
      <c r="BB294">
        <f>IF(実施計画様式!BB294="",0,IFERROR(VLOOKUP(実施計画様式!BB294,―!$AK$2:$AL$7,2,FALSE),"error"))</f>
        <v>0</v>
      </c>
      <c r="BC294" t="str">
        <f t="shared" si="29"/>
        <v/>
      </c>
      <c r="BF294">
        <v>99</v>
      </c>
      <c r="BG294" t="str">
        <f t="shared" si="31"/>
        <v/>
      </c>
      <c r="BH294" t="str">
        <f>IF(AG294&gt;0,IF(VLOOKUP($B$62,―!$Y$2:$Z$25,2,FALSE)&lt;分岐管理シート!AG294,"予算化方法","予算化方法_未定なし"),"")</f>
        <v/>
      </c>
      <c r="BI294" t="str">
        <f t="shared" si="32"/>
        <v/>
      </c>
      <c r="BJ294" t="str">
        <f t="shared" si="33"/>
        <v/>
      </c>
      <c r="BK294" t="str">
        <f t="shared" si="34"/>
        <v/>
      </c>
      <c r="BL294" t="str">
        <f>IF(AE294&lt;2,"",―!$AP$28)</f>
        <v/>
      </c>
      <c r="BM294" t="str">
        <f t="shared" si="35"/>
        <v/>
      </c>
      <c r="BN294" t="str">
        <f t="shared" si="36"/>
        <v/>
      </c>
      <c r="BP294">
        <f t="shared" si="30"/>
        <v>0</v>
      </c>
    </row>
    <row r="295" spans="3:68">
      <c r="C295">
        <v>223</v>
      </c>
      <c r="D295" s="22">
        <f>IF(実施計画様式!D295="",0,IFERROR(VLOOKUP(実施計画様式!D295,―!A:B,2,FALSE),"error"))</f>
        <v>0</v>
      </c>
      <c r="E295">
        <f>IF(実施計画様式!E295="",0,IFERROR(VLOOKUP(実施計画様式!E295,―!$C$40:$D$47,2,FALSE),"error"))</f>
        <v>0</v>
      </c>
      <c r="F295">
        <f>IF(実施計画様式!F295="",0,IFERROR(VLOOKUP(実施計画様式!F295,―!$E$2:$F$2,2,FALSE),"error"))</f>
        <v>0</v>
      </c>
      <c r="G295">
        <f>IFERROR(VLOOKUP(実施計画様式!G295,―!$G$2:$H$2,2,FALSE),0)</f>
        <v>0</v>
      </c>
      <c r="H295">
        <f>IF(実施計画様式!H295="",0,1)</f>
        <v>0</v>
      </c>
      <c r="I295">
        <f>IF(実施計画様式!I295="",0,IFERROR(VLOOKUP(実施計画様式!I295,―!$I$2:$J$2,2,FALSE),"error"))</f>
        <v>0</v>
      </c>
      <c r="J295">
        <f>IF(実施計画様式!J295="",0,1)</f>
        <v>0</v>
      </c>
      <c r="K295">
        <f>IF(実施計画様式!K295="",0,IFERROR(VLOOKUP(実施計画様式!K295,―!$K$1:$L$2,2,FALSE),"error"))</f>
        <v>0</v>
      </c>
      <c r="L295">
        <f>IF(実施計画様式!L295="",0,IFERROR(VLOOKUP(実施計画様式!L295,―!$M$2:$N$2,2,FALSE),"error"))</f>
        <v>0</v>
      </c>
      <c r="M295">
        <f>IFERROR(VLOOKUP(実施計画様式!M295,―!$O$1:$P$12,2,FALSE),0)</f>
        <v>0</v>
      </c>
      <c r="N295">
        <f>IF(実施計画様式!N295="",0,IFERROR(VLOOKUP(実施計画様式!N295,―!$O$1:$P$12,2,FALSE),"error"))</f>
        <v>0</v>
      </c>
      <c r="O295">
        <f>IF(実施計画様式!O295="",0,IFERROR(VLOOKUP(実施計画様式!O295,―!$O$1:$P$12,2,FALSE),"error"))</f>
        <v>0</v>
      </c>
      <c r="P295">
        <f>IF(実施計画様式!P295="",0,IFERROR(VLOOKUP(実施計画様式!P295,―!$O$1:$P$12,2,FALSE),"error"))</f>
        <v>0</v>
      </c>
      <c r="Q295">
        <f>IF(実施計画様式!Q295="",0,1)</f>
        <v>0</v>
      </c>
      <c r="R295" t="s">
        <v>7629</v>
      </c>
      <c r="S295" t="s">
        <v>7629</v>
      </c>
      <c r="T295">
        <f>IF(実施計画様式!T295="",0,1)</f>
        <v>0</v>
      </c>
      <c r="U295">
        <f>IF(実施計画様式!U295="",0,1)</f>
        <v>0</v>
      </c>
      <c r="V295">
        <f>IF(実施計画様式!V295="",0,1)</f>
        <v>0</v>
      </c>
      <c r="W295">
        <f>IF(実施計画様式!W295="",0,1)</f>
        <v>0</v>
      </c>
      <c r="X295">
        <f>IF(実施計画様式!X295="",0,1)</f>
        <v>0</v>
      </c>
      <c r="Y295">
        <f>IF(実施計画様式!Y295="",0,1)</f>
        <v>0</v>
      </c>
      <c r="Z295">
        <f>IF(実施計画様式!Z295="",0,1)</f>
        <v>0</v>
      </c>
      <c r="AA295">
        <f>IF(実施計画様式!AA295="",0,1)</f>
        <v>0</v>
      </c>
      <c r="AB295">
        <f>IF(実施計画様式!AB295="",0,IFERROR(VLOOKUP(実施計画様式!AB295,―!$Q$2:$R$3,2,FALSE),"error"))</f>
        <v>0</v>
      </c>
      <c r="AC295">
        <f>IF(実施計画様式!AC295="",0,IFERROR(VLOOKUP(実施計画様式!AC295,―!$S$2:$T$3,2,FALSE),"error"))</f>
        <v>0</v>
      </c>
      <c r="AD295">
        <f>IF(実施計画様式!AD295="",0,IFERROR(VLOOKUP(実施計画様式!AD295,―!$U$2:$V$3,2,FALSE),"error"))</f>
        <v>0</v>
      </c>
      <c r="AE295">
        <f>IF(実施計画様式!AE295="",0,IFERROR(VLOOKUP(実施計画様式!AE295,―!$W$2:$X$3,2,FALSE),"error"))</f>
        <v>0</v>
      </c>
      <c r="AF295">
        <f>IF(実施計画様式!AF295="",0,IFERROR(VLOOKUP(実施計画様式!AF295,―!$AP$29:$AQ$29,2,FALSE),"error"))</f>
        <v>0</v>
      </c>
      <c r="AG295">
        <f>IF(実施計画様式!AG295="",0,IFERROR(VLOOKUP(実施計画様式!AG295,―!$Y$2:$Z$25,2,FALSE),"error"))</f>
        <v>0</v>
      </c>
      <c r="AH295">
        <f>IF(実施計画様式!AH295="",0,IFERROR(VLOOKUP(実施計画様式!AH295,―!$AA$2:$AB$4,2,FALSE),"error"))</f>
        <v>0</v>
      </c>
      <c r="AI295">
        <f>IF(実施計画様式!AI295="",0,IFERROR(VLOOKUP(実施計画様式!AI295,―!$AN$2:$AO$27,2,FALSE),"error"))</f>
        <v>0</v>
      </c>
      <c r="AJ295">
        <f>IF(実施計画様式!AJ295="",0,IFERROR(VLOOKUP(実施計画様式!AJ295,―!$AN$2:$AO$27,2,FALSE),"error"))</f>
        <v>0</v>
      </c>
      <c r="AK295">
        <f>IF(実施計画様式!AK295="",0,IFERROR(VLOOKUP(実施計画様式!AK295,―!$AN$2:$AO$27,2,FALSE),"error"))</f>
        <v>0</v>
      </c>
      <c r="AL295">
        <f>IF(実施計画様式!AL295="",0,1)</f>
        <v>0</v>
      </c>
      <c r="AM295">
        <f>IF(実施計画様式!AM295="",0,IFERROR(VLOOKUP(実施計画様式!AM295,―!$AP$10:$AQ$23,2,FALSE),"error"))</f>
        <v>0</v>
      </c>
      <c r="AN295">
        <f>IF(実施計画様式!AN295="",0,IFERROR(VLOOKUP(実施計画様式!AN295,―!$AP$39:$AQ$44,2,FALSE),"error"))</f>
        <v>0</v>
      </c>
      <c r="AO295">
        <f>IF(実施計画様式!AO295="",0,IFERROR(VLOOKUP(実施計画様式!AO295,参考資料1_対象分野リスト!$B$2:$C$46,2,FALSE),"error"))</f>
        <v>0</v>
      </c>
      <c r="AP295">
        <f>IF(実施計画様式!AP295="",0,IFERROR(VLOOKUP(実施計画様式!AP295,参考資料1_対象分野リスト!$B$2:$C$46,2,FALSE),"error"))</f>
        <v>0</v>
      </c>
      <c r="AQ295">
        <f>IF(実施計画様式!AQ295="",0,IFERROR(VLOOKUP(実施計画様式!AQ295,参考資料1_対象分野リスト!$B$2:$C$46,2,FALSE),"error"))</f>
        <v>0</v>
      </c>
      <c r="AR295">
        <f>IF(実施計画様式!AR295="",0,IFERROR(VLOOKUP(実施計画様式!AR295,参考資料1_対象分野リスト!$B$2:$C$46,2,FALSE),"error"))</f>
        <v>0</v>
      </c>
      <c r="AS295">
        <f>IF(実施計画様式!AS295="",0,IFERROR(VLOOKUP(実施計画様式!AS295,参考資料1_対象分野リスト!$E$5:$F$35,2,FALSE),"error"))</f>
        <v>0</v>
      </c>
      <c r="BB295">
        <f>IF(実施計画様式!BB295="",0,IFERROR(VLOOKUP(実施計画様式!BB295,―!$AK$2:$AL$7,2,FALSE),"error"))</f>
        <v>0</v>
      </c>
      <c r="BC295" t="str">
        <f t="shared" si="29"/>
        <v/>
      </c>
      <c r="BF295">
        <v>99</v>
      </c>
      <c r="BG295" t="str">
        <f t="shared" si="31"/>
        <v/>
      </c>
      <c r="BH295" t="str">
        <f>IF(AG295&gt;0,IF(VLOOKUP($B$62,―!$Y$2:$Z$25,2,FALSE)&lt;分岐管理シート!AG295,"予算化方法","予算化方法_未定なし"),"")</f>
        <v/>
      </c>
      <c r="BI295" t="str">
        <f t="shared" si="32"/>
        <v/>
      </c>
      <c r="BJ295" t="str">
        <f t="shared" si="33"/>
        <v/>
      </c>
      <c r="BK295" t="str">
        <f t="shared" si="34"/>
        <v/>
      </c>
      <c r="BL295" t="str">
        <f>IF(AE295&lt;2,"",―!$AP$28)</f>
        <v/>
      </c>
      <c r="BM295" t="str">
        <f t="shared" si="35"/>
        <v/>
      </c>
      <c r="BN295" t="str">
        <f t="shared" si="36"/>
        <v/>
      </c>
      <c r="BP295">
        <f t="shared" si="30"/>
        <v>0</v>
      </c>
    </row>
    <row r="296" spans="3:68">
      <c r="C296">
        <v>224</v>
      </c>
      <c r="D296" s="22">
        <f>IF(実施計画様式!D296="",0,IFERROR(VLOOKUP(実施計画様式!D296,―!A:B,2,FALSE),"error"))</f>
        <v>0</v>
      </c>
      <c r="E296">
        <f>IF(実施計画様式!E296="",0,IFERROR(VLOOKUP(実施計画様式!E296,―!$C$40:$D$47,2,FALSE),"error"))</f>
        <v>0</v>
      </c>
      <c r="F296">
        <f>IF(実施計画様式!F296="",0,IFERROR(VLOOKUP(実施計画様式!F296,―!$E$2:$F$2,2,FALSE),"error"))</f>
        <v>0</v>
      </c>
      <c r="G296">
        <f>IFERROR(VLOOKUP(実施計画様式!G296,―!$G$2:$H$2,2,FALSE),0)</f>
        <v>0</v>
      </c>
      <c r="H296">
        <f>IF(実施計画様式!H296="",0,1)</f>
        <v>0</v>
      </c>
      <c r="I296">
        <f>IF(実施計画様式!I296="",0,IFERROR(VLOOKUP(実施計画様式!I296,―!$I$2:$J$2,2,FALSE),"error"))</f>
        <v>0</v>
      </c>
      <c r="J296">
        <f>IF(実施計画様式!J296="",0,1)</f>
        <v>0</v>
      </c>
      <c r="K296">
        <f>IF(実施計画様式!K296="",0,IFERROR(VLOOKUP(実施計画様式!K296,―!$K$1:$L$2,2,FALSE),"error"))</f>
        <v>0</v>
      </c>
      <c r="L296">
        <f>IF(実施計画様式!L296="",0,IFERROR(VLOOKUP(実施計画様式!L296,―!$M$2:$N$2,2,FALSE),"error"))</f>
        <v>0</v>
      </c>
      <c r="M296">
        <f>IFERROR(VLOOKUP(実施計画様式!M296,―!$O$1:$P$12,2,FALSE),0)</f>
        <v>0</v>
      </c>
      <c r="N296">
        <f>IF(実施計画様式!N296="",0,IFERROR(VLOOKUP(実施計画様式!N296,―!$O$1:$P$12,2,FALSE),"error"))</f>
        <v>0</v>
      </c>
      <c r="O296">
        <f>IF(実施計画様式!O296="",0,IFERROR(VLOOKUP(実施計画様式!O296,―!$O$1:$P$12,2,FALSE),"error"))</f>
        <v>0</v>
      </c>
      <c r="P296">
        <f>IF(実施計画様式!P296="",0,IFERROR(VLOOKUP(実施計画様式!P296,―!$O$1:$P$12,2,FALSE),"error"))</f>
        <v>0</v>
      </c>
      <c r="Q296">
        <f>IF(実施計画様式!Q296="",0,1)</f>
        <v>0</v>
      </c>
      <c r="R296" t="s">
        <v>7629</v>
      </c>
      <c r="S296" t="s">
        <v>7629</v>
      </c>
      <c r="T296">
        <f>IF(実施計画様式!T296="",0,1)</f>
        <v>0</v>
      </c>
      <c r="U296">
        <f>IF(実施計画様式!U296="",0,1)</f>
        <v>0</v>
      </c>
      <c r="V296">
        <f>IF(実施計画様式!V296="",0,1)</f>
        <v>0</v>
      </c>
      <c r="W296">
        <f>IF(実施計画様式!W296="",0,1)</f>
        <v>0</v>
      </c>
      <c r="X296">
        <f>IF(実施計画様式!X296="",0,1)</f>
        <v>0</v>
      </c>
      <c r="Y296">
        <f>IF(実施計画様式!Y296="",0,1)</f>
        <v>0</v>
      </c>
      <c r="Z296">
        <f>IF(実施計画様式!Z296="",0,1)</f>
        <v>0</v>
      </c>
      <c r="AA296">
        <f>IF(実施計画様式!AA296="",0,1)</f>
        <v>0</v>
      </c>
      <c r="AB296">
        <f>IF(実施計画様式!AB296="",0,IFERROR(VLOOKUP(実施計画様式!AB296,―!$Q$2:$R$3,2,FALSE),"error"))</f>
        <v>0</v>
      </c>
      <c r="AC296">
        <f>IF(実施計画様式!AC296="",0,IFERROR(VLOOKUP(実施計画様式!AC296,―!$S$2:$T$3,2,FALSE),"error"))</f>
        <v>0</v>
      </c>
      <c r="AD296">
        <f>IF(実施計画様式!AD296="",0,IFERROR(VLOOKUP(実施計画様式!AD296,―!$U$2:$V$3,2,FALSE),"error"))</f>
        <v>0</v>
      </c>
      <c r="AE296">
        <f>IF(実施計画様式!AE296="",0,IFERROR(VLOOKUP(実施計画様式!AE296,―!$W$2:$X$3,2,FALSE),"error"))</f>
        <v>0</v>
      </c>
      <c r="AF296">
        <f>IF(実施計画様式!AF296="",0,IFERROR(VLOOKUP(実施計画様式!AF296,―!$AP$29:$AQ$29,2,FALSE),"error"))</f>
        <v>0</v>
      </c>
      <c r="AG296">
        <f>IF(実施計画様式!AG296="",0,IFERROR(VLOOKUP(実施計画様式!AG296,―!$Y$2:$Z$25,2,FALSE),"error"))</f>
        <v>0</v>
      </c>
      <c r="AH296">
        <f>IF(実施計画様式!AH296="",0,IFERROR(VLOOKUP(実施計画様式!AH296,―!$AA$2:$AB$4,2,FALSE),"error"))</f>
        <v>0</v>
      </c>
      <c r="AI296">
        <f>IF(実施計画様式!AI296="",0,IFERROR(VLOOKUP(実施計画様式!AI296,―!$AN$2:$AO$27,2,FALSE),"error"))</f>
        <v>0</v>
      </c>
      <c r="AJ296">
        <f>IF(実施計画様式!AJ296="",0,IFERROR(VLOOKUP(実施計画様式!AJ296,―!$AN$2:$AO$27,2,FALSE),"error"))</f>
        <v>0</v>
      </c>
      <c r="AK296">
        <f>IF(実施計画様式!AK296="",0,IFERROR(VLOOKUP(実施計画様式!AK296,―!$AN$2:$AO$27,2,FALSE),"error"))</f>
        <v>0</v>
      </c>
      <c r="AL296">
        <f>IF(実施計画様式!AL296="",0,1)</f>
        <v>0</v>
      </c>
      <c r="AM296">
        <f>IF(実施計画様式!AM296="",0,IFERROR(VLOOKUP(実施計画様式!AM296,―!$AP$10:$AQ$23,2,FALSE),"error"))</f>
        <v>0</v>
      </c>
      <c r="AN296">
        <f>IF(実施計画様式!AN296="",0,IFERROR(VLOOKUP(実施計画様式!AN296,―!$AP$39:$AQ$44,2,FALSE),"error"))</f>
        <v>0</v>
      </c>
      <c r="AO296">
        <f>IF(実施計画様式!AO296="",0,IFERROR(VLOOKUP(実施計画様式!AO296,参考資料1_対象分野リスト!$B$2:$C$46,2,FALSE),"error"))</f>
        <v>0</v>
      </c>
      <c r="AP296">
        <f>IF(実施計画様式!AP296="",0,IFERROR(VLOOKUP(実施計画様式!AP296,参考資料1_対象分野リスト!$B$2:$C$46,2,FALSE),"error"))</f>
        <v>0</v>
      </c>
      <c r="AQ296">
        <f>IF(実施計画様式!AQ296="",0,IFERROR(VLOOKUP(実施計画様式!AQ296,参考資料1_対象分野リスト!$B$2:$C$46,2,FALSE),"error"))</f>
        <v>0</v>
      </c>
      <c r="AR296">
        <f>IF(実施計画様式!AR296="",0,IFERROR(VLOOKUP(実施計画様式!AR296,参考資料1_対象分野リスト!$B$2:$C$46,2,FALSE),"error"))</f>
        <v>0</v>
      </c>
      <c r="AS296">
        <f>IF(実施計画様式!AS296="",0,IFERROR(VLOOKUP(実施計画様式!AS296,参考資料1_対象分野リスト!$E$5:$F$35,2,FALSE),"error"))</f>
        <v>0</v>
      </c>
      <c r="BB296">
        <f>IF(実施計画様式!BB296="",0,IFERROR(VLOOKUP(実施計画様式!BB296,―!$AK$2:$AL$7,2,FALSE),"error"))</f>
        <v>0</v>
      </c>
      <c r="BC296" t="str">
        <f t="shared" si="29"/>
        <v/>
      </c>
      <c r="BF296">
        <v>99</v>
      </c>
      <c r="BG296" t="str">
        <f t="shared" si="31"/>
        <v/>
      </c>
      <c r="BH296" t="str">
        <f>IF(AG296&gt;0,IF(VLOOKUP($B$62,―!$Y$2:$Z$25,2,FALSE)&lt;分岐管理シート!AG296,"予算化方法","予算化方法_未定なし"),"")</f>
        <v/>
      </c>
      <c r="BI296" t="str">
        <f t="shared" si="32"/>
        <v/>
      </c>
      <c r="BJ296" t="str">
        <f t="shared" si="33"/>
        <v/>
      </c>
      <c r="BK296" t="str">
        <f t="shared" si="34"/>
        <v/>
      </c>
      <c r="BL296" t="str">
        <f>IF(AE296&lt;2,"",―!$AP$28)</f>
        <v/>
      </c>
      <c r="BM296" t="str">
        <f t="shared" si="35"/>
        <v/>
      </c>
      <c r="BN296" t="str">
        <f t="shared" si="36"/>
        <v/>
      </c>
      <c r="BP296">
        <f t="shared" si="30"/>
        <v>0</v>
      </c>
    </row>
    <row r="297" spans="3:68">
      <c r="C297">
        <v>225</v>
      </c>
      <c r="D297" s="22">
        <f>IF(実施計画様式!D297="",0,IFERROR(VLOOKUP(実施計画様式!D297,―!A:B,2,FALSE),"error"))</f>
        <v>0</v>
      </c>
      <c r="E297">
        <f>IF(実施計画様式!E297="",0,IFERROR(VLOOKUP(実施計画様式!E297,―!$C$40:$D$47,2,FALSE),"error"))</f>
        <v>0</v>
      </c>
      <c r="F297">
        <f>IF(実施計画様式!F297="",0,IFERROR(VLOOKUP(実施計画様式!F297,―!$E$2:$F$2,2,FALSE),"error"))</f>
        <v>0</v>
      </c>
      <c r="G297">
        <f>IFERROR(VLOOKUP(実施計画様式!G297,―!$G$2:$H$2,2,FALSE),0)</f>
        <v>0</v>
      </c>
      <c r="H297">
        <f>IF(実施計画様式!H297="",0,1)</f>
        <v>0</v>
      </c>
      <c r="I297">
        <f>IF(実施計画様式!I297="",0,IFERROR(VLOOKUP(実施計画様式!I297,―!$I$2:$J$2,2,FALSE),"error"))</f>
        <v>0</v>
      </c>
      <c r="J297">
        <f>IF(実施計画様式!J297="",0,1)</f>
        <v>0</v>
      </c>
      <c r="K297">
        <f>IF(実施計画様式!K297="",0,IFERROR(VLOOKUP(実施計画様式!K297,―!$K$1:$L$2,2,FALSE),"error"))</f>
        <v>0</v>
      </c>
      <c r="L297">
        <f>IF(実施計画様式!L297="",0,IFERROR(VLOOKUP(実施計画様式!L297,―!$M$2:$N$2,2,FALSE),"error"))</f>
        <v>0</v>
      </c>
      <c r="M297">
        <f>IFERROR(VLOOKUP(実施計画様式!M297,―!$O$1:$P$12,2,FALSE),0)</f>
        <v>0</v>
      </c>
      <c r="N297">
        <f>IF(実施計画様式!N297="",0,IFERROR(VLOOKUP(実施計画様式!N297,―!$O$1:$P$12,2,FALSE),"error"))</f>
        <v>0</v>
      </c>
      <c r="O297">
        <f>IF(実施計画様式!O297="",0,IFERROR(VLOOKUP(実施計画様式!O297,―!$O$1:$P$12,2,FALSE),"error"))</f>
        <v>0</v>
      </c>
      <c r="P297">
        <f>IF(実施計画様式!P297="",0,IFERROR(VLOOKUP(実施計画様式!P297,―!$O$1:$P$12,2,FALSE),"error"))</f>
        <v>0</v>
      </c>
      <c r="Q297">
        <f>IF(実施計画様式!Q297="",0,1)</f>
        <v>0</v>
      </c>
      <c r="R297" t="s">
        <v>7629</v>
      </c>
      <c r="S297" t="s">
        <v>7629</v>
      </c>
      <c r="T297">
        <f>IF(実施計画様式!T297="",0,1)</f>
        <v>0</v>
      </c>
      <c r="U297">
        <f>IF(実施計画様式!U297="",0,1)</f>
        <v>0</v>
      </c>
      <c r="V297">
        <f>IF(実施計画様式!V297="",0,1)</f>
        <v>0</v>
      </c>
      <c r="W297">
        <f>IF(実施計画様式!W297="",0,1)</f>
        <v>0</v>
      </c>
      <c r="X297">
        <f>IF(実施計画様式!X297="",0,1)</f>
        <v>0</v>
      </c>
      <c r="Y297">
        <f>IF(実施計画様式!Y297="",0,1)</f>
        <v>0</v>
      </c>
      <c r="Z297">
        <f>IF(実施計画様式!Z297="",0,1)</f>
        <v>0</v>
      </c>
      <c r="AA297">
        <f>IF(実施計画様式!AA297="",0,1)</f>
        <v>0</v>
      </c>
      <c r="AB297">
        <f>IF(実施計画様式!AB297="",0,IFERROR(VLOOKUP(実施計画様式!AB297,―!$Q$2:$R$3,2,FALSE),"error"))</f>
        <v>0</v>
      </c>
      <c r="AC297">
        <f>IF(実施計画様式!AC297="",0,IFERROR(VLOOKUP(実施計画様式!AC297,―!$S$2:$T$3,2,FALSE),"error"))</f>
        <v>0</v>
      </c>
      <c r="AD297">
        <f>IF(実施計画様式!AD297="",0,IFERROR(VLOOKUP(実施計画様式!AD297,―!$U$2:$V$3,2,FALSE),"error"))</f>
        <v>0</v>
      </c>
      <c r="AE297">
        <f>IF(実施計画様式!AE297="",0,IFERROR(VLOOKUP(実施計画様式!AE297,―!$W$2:$X$3,2,FALSE),"error"))</f>
        <v>0</v>
      </c>
      <c r="AF297">
        <f>IF(実施計画様式!AF297="",0,IFERROR(VLOOKUP(実施計画様式!AF297,―!$AP$29:$AQ$29,2,FALSE),"error"))</f>
        <v>0</v>
      </c>
      <c r="AG297">
        <f>IF(実施計画様式!AG297="",0,IFERROR(VLOOKUP(実施計画様式!AG297,―!$Y$2:$Z$25,2,FALSE),"error"))</f>
        <v>0</v>
      </c>
      <c r="AH297">
        <f>IF(実施計画様式!AH297="",0,IFERROR(VLOOKUP(実施計画様式!AH297,―!$AA$2:$AB$4,2,FALSE),"error"))</f>
        <v>0</v>
      </c>
      <c r="AI297">
        <f>IF(実施計画様式!AI297="",0,IFERROR(VLOOKUP(実施計画様式!AI297,―!$AN$2:$AO$27,2,FALSE),"error"))</f>
        <v>0</v>
      </c>
      <c r="AJ297">
        <f>IF(実施計画様式!AJ297="",0,IFERROR(VLOOKUP(実施計画様式!AJ297,―!$AN$2:$AO$27,2,FALSE),"error"))</f>
        <v>0</v>
      </c>
      <c r="AK297">
        <f>IF(実施計画様式!AK297="",0,IFERROR(VLOOKUP(実施計画様式!AK297,―!$AN$2:$AO$27,2,FALSE),"error"))</f>
        <v>0</v>
      </c>
      <c r="AL297">
        <f>IF(実施計画様式!AL297="",0,1)</f>
        <v>0</v>
      </c>
      <c r="AM297">
        <f>IF(実施計画様式!AM297="",0,IFERROR(VLOOKUP(実施計画様式!AM297,―!$AP$10:$AQ$23,2,FALSE),"error"))</f>
        <v>0</v>
      </c>
      <c r="AN297">
        <f>IF(実施計画様式!AN297="",0,IFERROR(VLOOKUP(実施計画様式!AN297,―!$AP$39:$AQ$44,2,FALSE),"error"))</f>
        <v>0</v>
      </c>
      <c r="AO297">
        <f>IF(実施計画様式!AO297="",0,IFERROR(VLOOKUP(実施計画様式!AO297,参考資料1_対象分野リスト!$B$2:$C$46,2,FALSE),"error"))</f>
        <v>0</v>
      </c>
      <c r="AP297">
        <f>IF(実施計画様式!AP297="",0,IFERROR(VLOOKUP(実施計画様式!AP297,参考資料1_対象分野リスト!$B$2:$C$46,2,FALSE),"error"))</f>
        <v>0</v>
      </c>
      <c r="AQ297">
        <f>IF(実施計画様式!AQ297="",0,IFERROR(VLOOKUP(実施計画様式!AQ297,参考資料1_対象分野リスト!$B$2:$C$46,2,FALSE),"error"))</f>
        <v>0</v>
      </c>
      <c r="AR297">
        <f>IF(実施計画様式!AR297="",0,IFERROR(VLOOKUP(実施計画様式!AR297,参考資料1_対象分野リスト!$B$2:$C$46,2,FALSE),"error"))</f>
        <v>0</v>
      </c>
      <c r="AS297">
        <f>IF(実施計画様式!AS297="",0,IFERROR(VLOOKUP(実施計画様式!AS297,参考資料1_対象分野リスト!$E$5:$F$35,2,FALSE),"error"))</f>
        <v>0</v>
      </c>
      <c r="BB297">
        <f>IF(実施計画様式!BB297="",0,IFERROR(VLOOKUP(実施計画様式!BB297,―!$AK$2:$AL$7,2,FALSE),"error"))</f>
        <v>0</v>
      </c>
      <c r="BC297" t="str">
        <f t="shared" si="29"/>
        <v/>
      </c>
      <c r="BF297">
        <v>99</v>
      </c>
      <c r="BG297" t="str">
        <f t="shared" si="31"/>
        <v/>
      </c>
      <c r="BH297" t="str">
        <f>IF(AG297&gt;0,IF(VLOOKUP($B$62,―!$Y$2:$Z$25,2,FALSE)&lt;分岐管理シート!AG297,"予算化方法","予算化方法_未定なし"),"")</f>
        <v/>
      </c>
      <c r="BI297" t="str">
        <f t="shared" si="32"/>
        <v/>
      </c>
      <c r="BJ297" t="str">
        <f t="shared" si="33"/>
        <v/>
      </c>
      <c r="BK297" t="str">
        <f t="shared" si="34"/>
        <v/>
      </c>
      <c r="BL297" t="str">
        <f>IF(AE297&lt;2,"",―!$AP$28)</f>
        <v/>
      </c>
      <c r="BM297" t="str">
        <f t="shared" si="35"/>
        <v/>
      </c>
      <c r="BN297" t="str">
        <f t="shared" si="36"/>
        <v/>
      </c>
      <c r="BP297">
        <f t="shared" si="30"/>
        <v>0</v>
      </c>
    </row>
    <row r="298" spans="3:68">
      <c r="C298">
        <v>226</v>
      </c>
      <c r="D298" s="22">
        <f>IF(実施計画様式!D298="",0,IFERROR(VLOOKUP(実施計画様式!D298,―!A:B,2,FALSE),"error"))</f>
        <v>0</v>
      </c>
      <c r="E298">
        <f>IF(実施計画様式!E298="",0,IFERROR(VLOOKUP(実施計画様式!E298,―!$C$40:$D$47,2,FALSE),"error"))</f>
        <v>0</v>
      </c>
      <c r="F298">
        <f>IF(実施計画様式!F298="",0,IFERROR(VLOOKUP(実施計画様式!F298,―!$E$2:$F$2,2,FALSE),"error"))</f>
        <v>0</v>
      </c>
      <c r="G298">
        <f>IFERROR(VLOOKUP(実施計画様式!G298,―!$G$2:$H$2,2,FALSE),0)</f>
        <v>0</v>
      </c>
      <c r="H298">
        <f>IF(実施計画様式!H298="",0,1)</f>
        <v>0</v>
      </c>
      <c r="I298">
        <f>IF(実施計画様式!I298="",0,IFERROR(VLOOKUP(実施計画様式!I298,―!$I$2:$J$2,2,FALSE),"error"))</f>
        <v>0</v>
      </c>
      <c r="J298">
        <f>IF(実施計画様式!J298="",0,1)</f>
        <v>0</v>
      </c>
      <c r="K298">
        <f>IF(実施計画様式!K298="",0,IFERROR(VLOOKUP(実施計画様式!K298,―!$K$1:$L$2,2,FALSE),"error"))</f>
        <v>0</v>
      </c>
      <c r="L298">
        <f>IF(実施計画様式!L298="",0,IFERROR(VLOOKUP(実施計画様式!L298,―!$M$2:$N$2,2,FALSE),"error"))</f>
        <v>0</v>
      </c>
      <c r="M298">
        <f>IFERROR(VLOOKUP(実施計画様式!M298,―!$O$1:$P$12,2,FALSE),0)</f>
        <v>0</v>
      </c>
      <c r="N298">
        <f>IF(実施計画様式!N298="",0,IFERROR(VLOOKUP(実施計画様式!N298,―!$O$1:$P$12,2,FALSE),"error"))</f>
        <v>0</v>
      </c>
      <c r="O298">
        <f>IF(実施計画様式!O298="",0,IFERROR(VLOOKUP(実施計画様式!O298,―!$O$1:$P$12,2,FALSE),"error"))</f>
        <v>0</v>
      </c>
      <c r="P298">
        <f>IF(実施計画様式!P298="",0,IFERROR(VLOOKUP(実施計画様式!P298,―!$O$1:$P$12,2,FALSE),"error"))</f>
        <v>0</v>
      </c>
      <c r="Q298">
        <f>IF(実施計画様式!Q298="",0,1)</f>
        <v>0</v>
      </c>
      <c r="R298" t="s">
        <v>7629</v>
      </c>
      <c r="S298" t="s">
        <v>7629</v>
      </c>
      <c r="T298">
        <f>IF(実施計画様式!T298="",0,1)</f>
        <v>0</v>
      </c>
      <c r="U298">
        <f>IF(実施計画様式!U298="",0,1)</f>
        <v>0</v>
      </c>
      <c r="V298">
        <f>IF(実施計画様式!V298="",0,1)</f>
        <v>0</v>
      </c>
      <c r="W298">
        <f>IF(実施計画様式!W298="",0,1)</f>
        <v>0</v>
      </c>
      <c r="X298">
        <f>IF(実施計画様式!X298="",0,1)</f>
        <v>0</v>
      </c>
      <c r="Y298">
        <f>IF(実施計画様式!Y298="",0,1)</f>
        <v>0</v>
      </c>
      <c r="Z298">
        <f>IF(実施計画様式!Z298="",0,1)</f>
        <v>0</v>
      </c>
      <c r="AA298">
        <f>IF(実施計画様式!AA298="",0,1)</f>
        <v>0</v>
      </c>
      <c r="AB298">
        <f>IF(実施計画様式!AB298="",0,IFERROR(VLOOKUP(実施計画様式!AB298,―!$Q$2:$R$3,2,FALSE),"error"))</f>
        <v>0</v>
      </c>
      <c r="AC298">
        <f>IF(実施計画様式!AC298="",0,IFERROR(VLOOKUP(実施計画様式!AC298,―!$S$2:$T$3,2,FALSE),"error"))</f>
        <v>0</v>
      </c>
      <c r="AD298">
        <f>IF(実施計画様式!AD298="",0,IFERROR(VLOOKUP(実施計画様式!AD298,―!$U$2:$V$3,2,FALSE),"error"))</f>
        <v>0</v>
      </c>
      <c r="AE298">
        <f>IF(実施計画様式!AE298="",0,IFERROR(VLOOKUP(実施計画様式!AE298,―!$W$2:$X$3,2,FALSE),"error"))</f>
        <v>0</v>
      </c>
      <c r="AF298">
        <f>IF(実施計画様式!AF298="",0,IFERROR(VLOOKUP(実施計画様式!AF298,―!$AP$29:$AQ$29,2,FALSE),"error"))</f>
        <v>0</v>
      </c>
      <c r="AG298">
        <f>IF(実施計画様式!AG298="",0,IFERROR(VLOOKUP(実施計画様式!AG298,―!$Y$2:$Z$25,2,FALSE),"error"))</f>
        <v>0</v>
      </c>
      <c r="AH298">
        <f>IF(実施計画様式!AH298="",0,IFERROR(VLOOKUP(実施計画様式!AH298,―!$AA$2:$AB$4,2,FALSE),"error"))</f>
        <v>0</v>
      </c>
      <c r="AI298">
        <f>IF(実施計画様式!AI298="",0,IFERROR(VLOOKUP(実施計画様式!AI298,―!$AN$2:$AO$27,2,FALSE),"error"))</f>
        <v>0</v>
      </c>
      <c r="AJ298">
        <f>IF(実施計画様式!AJ298="",0,IFERROR(VLOOKUP(実施計画様式!AJ298,―!$AN$2:$AO$27,2,FALSE),"error"))</f>
        <v>0</v>
      </c>
      <c r="AK298">
        <f>IF(実施計画様式!AK298="",0,IFERROR(VLOOKUP(実施計画様式!AK298,―!$AN$2:$AO$27,2,FALSE),"error"))</f>
        <v>0</v>
      </c>
      <c r="AL298">
        <f>IF(実施計画様式!AL298="",0,1)</f>
        <v>0</v>
      </c>
      <c r="AM298">
        <f>IF(実施計画様式!AM298="",0,IFERROR(VLOOKUP(実施計画様式!AM298,―!$AP$10:$AQ$23,2,FALSE),"error"))</f>
        <v>0</v>
      </c>
      <c r="AN298">
        <f>IF(実施計画様式!AN298="",0,IFERROR(VLOOKUP(実施計画様式!AN298,―!$AP$39:$AQ$44,2,FALSE),"error"))</f>
        <v>0</v>
      </c>
      <c r="AO298">
        <f>IF(実施計画様式!AO298="",0,IFERROR(VLOOKUP(実施計画様式!AO298,参考資料1_対象分野リスト!$B$2:$C$46,2,FALSE),"error"))</f>
        <v>0</v>
      </c>
      <c r="AP298">
        <f>IF(実施計画様式!AP298="",0,IFERROR(VLOOKUP(実施計画様式!AP298,参考資料1_対象分野リスト!$B$2:$C$46,2,FALSE),"error"))</f>
        <v>0</v>
      </c>
      <c r="AQ298">
        <f>IF(実施計画様式!AQ298="",0,IFERROR(VLOOKUP(実施計画様式!AQ298,参考資料1_対象分野リスト!$B$2:$C$46,2,FALSE),"error"))</f>
        <v>0</v>
      </c>
      <c r="AR298">
        <f>IF(実施計画様式!AR298="",0,IFERROR(VLOOKUP(実施計画様式!AR298,参考資料1_対象分野リスト!$B$2:$C$46,2,FALSE),"error"))</f>
        <v>0</v>
      </c>
      <c r="AS298">
        <f>IF(実施計画様式!AS298="",0,IFERROR(VLOOKUP(実施計画様式!AS298,参考資料1_対象分野リスト!$E$5:$F$35,2,FALSE),"error"))</f>
        <v>0</v>
      </c>
      <c r="BB298">
        <f>IF(実施計画様式!BB298="",0,IFERROR(VLOOKUP(実施計画様式!BB298,―!$AK$2:$AL$7,2,FALSE),"error"))</f>
        <v>0</v>
      </c>
      <c r="BC298" t="str">
        <f t="shared" si="29"/>
        <v/>
      </c>
      <c r="BF298">
        <v>99</v>
      </c>
      <c r="BG298" t="str">
        <f t="shared" si="31"/>
        <v/>
      </c>
      <c r="BH298" t="str">
        <f>IF(AG298&gt;0,IF(VLOOKUP($B$62,―!$Y$2:$Z$25,2,FALSE)&lt;分岐管理シート!AG298,"予算化方法","予算化方法_未定なし"),"")</f>
        <v/>
      </c>
      <c r="BI298" t="str">
        <f t="shared" si="32"/>
        <v/>
      </c>
      <c r="BJ298" t="str">
        <f t="shared" si="33"/>
        <v/>
      </c>
      <c r="BK298" t="str">
        <f t="shared" si="34"/>
        <v/>
      </c>
      <c r="BL298" t="str">
        <f>IF(AE298&lt;2,"",―!$AP$28)</f>
        <v/>
      </c>
      <c r="BM298" t="str">
        <f t="shared" si="35"/>
        <v/>
      </c>
      <c r="BN298" t="str">
        <f t="shared" si="36"/>
        <v/>
      </c>
      <c r="BP298">
        <f t="shared" si="30"/>
        <v>0</v>
      </c>
    </row>
    <row r="299" spans="3:68">
      <c r="C299">
        <v>227</v>
      </c>
      <c r="D299" s="22">
        <f>IF(実施計画様式!D299="",0,IFERROR(VLOOKUP(実施計画様式!D299,―!A:B,2,FALSE),"error"))</f>
        <v>0</v>
      </c>
      <c r="E299">
        <f>IF(実施計画様式!E299="",0,IFERROR(VLOOKUP(実施計画様式!E299,―!$C$40:$D$47,2,FALSE),"error"))</f>
        <v>0</v>
      </c>
      <c r="F299">
        <f>IF(実施計画様式!F299="",0,IFERROR(VLOOKUP(実施計画様式!F299,―!$E$2:$F$2,2,FALSE),"error"))</f>
        <v>0</v>
      </c>
      <c r="G299">
        <f>IFERROR(VLOOKUP(実施計画様式!G299,―!$G$2:$H$2,2,FALSE),0)</f>
        <v>0</v>
      </c>
      <c r="H299">
        <f>IF(実施計画様式!H299="",0,1)</f>
        <v>0</v>
      </c>
      <c r="I299">
        <f>IF(実施計画様式!I299="",0,IFERROR(VLOOKUP(実施計画様式!I299,―!$I$2:$J$2,2,FALSE),"error"))</f>
        <v>0</v>
      </c>
      <c r="J299">
        <f>IF(実施計画様式!J299="",0,1)</f>
        <v>0</v>
      </c>
      <c r="K299">
        <f>IF(実施計画様式!K299="",0,IFERROR(VLOOKUP(実施計画様式!K299,―!$K$1:$L$2,2,FALSE),"error"))</f>
        <v>0</v>
      </c>
      <c r="L299">
        <f>IF(実施計画様式!L299="",0,IFERROR(VLOOKUP(実施計画様式!L299,―!$M$2:$N$2,2,FALSE),"error"))</f>
        <v>0</v>
      </c>
      <c r="M299">
        <f>IFERROR(VLOOKUP(実施計画様式!M299,―!$O$1:$P$12,2,FALSE),0)</f>
        <v>0</v>
      </c>
      <c r="N299">
        <f>IF(実施計画様式!N299="",0,IFERROR(VLOOKUP(実施計画様式!N299,―!$O$1:$P$12,2,FALSE),"error"))</f>
        <v>0</v>
      </c>
      <c r="O299">
        <f>IF(実施計画様式!O299="",0,IFERROR(VLOOKUP(実施計画様式!O299,―!$O$1:$P$12,2,FALSE),"error"))</f>
        <v>0</v>
      </c>
      <c r="P299">
        <f>IF(実施計画様式!P299="",0,IFERROR(VLOOKUP(実施計画様式!P299,―!$O$1:$P$12,2,FALSE),"error"))</f>
        <v>0</v>
      </c>
      <c r="Q299">
        <f>IF(実施計画様式!Q299="",0,1)</f>
        <v>0</v>
      </c>
      <c r="R299" t="s">
        <v>7629</v>
      </c>
      <c r="S299" t="s">
        <v>7629</v>
      </c>
      <c r="T299">
        <f>IF(実施計画様式!T299="",0,1)</f>
        <v>0</v>
      </c>
      <c r="U299">
        <f>IF(実施計画様式!U299="",0,1)</f>
        <v>0</v>
      </c>
      <c r="V299">
        <f>IF(実施計画様式!V299="",0,1)</f>
        <v>0</v>
      </c>
      <c r="W299">
        <f>IF(実施計画様式!W299="",0,1)</f>
        <v>0</v>
      </c>
      <c r="X299">
        <f>IF(実施計画様式!X299="",0,1)</f>
        <v>0</v>
      </c>
      <c r="Y299">
        <f>IF(実施計画様式!Y299="",0,1)</f>
        <v>0</v>
      </c>
      <c r="Z299">
        <f>IF(実施計画様式!Z299="",0,1)</f>
        <v>0</v>
      </c>
      <c r="AA299">
        <f>IF(実施計画様式!AA299="",0,1)</f>
        <v>0</v>
      </c>
      <c r="AB299">
        <f>IF(実施計画様式!AB299="",0,IFERROR(VLOOKUP(実施計画様式!AB299,―!$Q$2:$R$3,2,FALSE),"error"))</f>
        <v>0</v>
      </c>
      <c r="AC299">
        <f>IF(実施計画様式!AC299="",0,IFERROR(VLOOKUP(実施計画様式!AC299,―!$S$2:$T$3,2,FALSE),"error"))</f>
        <v>0</v>
      </c>
      <c r="AD299">
        <f>IF(実施計画様式!AD299="",0,IFERROR(VLOOKUP(実施計画様式!AD299,―!$U$2:$V$3,2,FALSE),"error"))</f>
        <v>0</v>
      </c>
      <c r="AE299">
        <f>IF(実施計画様式!AE299="",0,IFERROR(VLOOKUP(実施計画様式!AE299,―!$W$2:$X$3,2,FALSE),"error"))</f>
        <v>0</v>
      </c>
      <c r="AF299">
        <f>IF(実施計画様式!AF299="",0,IFERROR(VLOOKUP(実施計画様式!AF299,―!$AP$29:$AQ$29,2,FALSE),"error"))</f>
        <v>0</v>
      </c>
      <c r="AG299">
        <f>IF(実施計画様式!AG299="",0,IFERROR(VLOOKUP(実施計画様式!AG299,―!$Y$2:$Z$25,2,FALSE),"error"))</f>
        <v>0</v>
      </c>
      <c r="AH299">
        <f>IF(実施計画様式!AH299="",0,IFERROR(VLOOKUP(実施計画様式!AH299,―!$AA$2:$AB$4,2,FALSE),"error"))</f>
        <v>0</v>
      </c>
      <c r="AI299">
        <f>IF(実施計画様式!AI299="",0,IFERROR(VLOOKUP(実施計画様式!AI299,―!$AN$2:$AO$27,2,FALSE),"error"))</f>
        <v>0</v>
      </c>
      <c r="AJ299">
        <f>IF(実施計画様式!AJ299="",0,IFERROR(VLOOKUP(実施計画様式!AJ299,―!$AN$2:$AO$27,2,FALSE),"error"))</f>
        <v>0</v>
      </c>
      <c r="AK299">
        <f>IF(実施計画様式!AK299="",0,IFERROR(VLOOKUP(実施計画様式!AK299,―!$AN$2:$AO$27,2,FALSE),"error"))</f>
        <v>0</v>
      </c>
      <c r="AL299">
        <f>IF(実施計画様式!AL299="",0,1)</f>
        <v>0</v>
      </c>
      <c r="AM299">
        <f>IF(実施計画様式!AM299="",0,IFERROR(VLOOKUP(実施計画様式!AM299,―!$AP$10:$AQ$23,2,FALSE),"error"))</f>
        <v>0</v>
      </c>
      <c r="AN299">
        <f>IF(実施計画様式!AN299="",0,IFERROR(VLOOKUP(実施計画様式!AN299,―!$AP$39:$AQ$44,2,FALSE),"error"))</f>
        <v>0</v>
      </c>
      <c r="AO299">
        <f>IF(実施計画様式!AO299="",0,IFERROR(VLOOKUP(実施計画様式!AO299,参考資料1_対象分野リスト!$B$2:$C$46,2,FALSE),"error"))</f>
        <v>0</v>
      </c>
      <c r="AP299">
        <f>IF(実施計画様式!AP299="",0,IFERROR(VLOOKUP(実施計画様式!AP299,参考資料1_対象分野リスト!$B$2:$C$46,2,FALSE),"error"))</f>
        <v>0</v>
      </c>
      <c r="AQ299">
        <f>IF(実施計画様式!AQ299="",0,IFERROR(VLOOKUP(実施計画様式!AQ299,参考資料1_対象分野リスト!$B$2:$C$46,2,FALSE),"error"))</f>
        <v>0</v>
      </c>
      <c r="AR299">
        <f>IF(実施計画様式!AR299="",0,IFERROR(VLOOKUP(実施計画様式!AR299,参考資料1_対象分野リスト!$B$2:$C$46,2,FALSE),"error"))</f>
        <v>0</v>
      </c>
      <c r="AS299">
        <f>IF(実施計画様式!AS299="",0,IFERROR(VLOOKUP(実施計画様式!AS299,参考資料1_対象分野リスト!$E$5:$F$35,2,FALSE),"error"))</f>
        <v>0</v>
      </c>
      <c r="BB299">
        <f>IF(実施計画様式!BB299="",0,IFERROR(VLOOKUP(実施計画様式!BB299,―!$AK$2:$AL$7,2,FALSE),"error"))</f>
        <v>0</v>
      </c>
      <c r="BC299" t="str">
        <f t="shared" si="29"/>
        <v/>
      </c>
      <c r="BF299">
        <v>99</v>
      </c>
      <c r="BG299" t="str">
        <f t="shared" si="31"/>
        <v/>
      </c>
      <c r="BH299" t="str">
        <f>IF(AG299&gt;0,IF(VLOOKUP($B$62,―!$Y$2:$Z$25,2,FALSE)&lt;分岐管理シート!AG299,"予算化方法","予算化方法_未定なし"),"")</f>
        <v/>
      </c>
      <c r="BI299" t="str">
        <f t="shared" si="32"/>
        <v/>
      </c>
      <c r="BJ299" t="str">
        <f t="shared" si="33"/>
        <v/>
      </c>
      <c r="BK299" t="str">
        <f t="shared" si="34"/>
        <v/>
      </c>
      <c r="BL299" t="str">
        <f>IF(AE299&lt;2,"",―!$AP$28)</f>
        <v/>
      </c>
      <c r="BM299" t="str">
        <f t="shared" si="35"/>
        <v/>
      </c>
      <c r="BN299" t="str">
        <f t="shared" si="36"/>
        <v/>
      </c>
      <c r="BP299">
        <f t="shared" si="30"/>
        <v>0</v>
      </c>
    </row>
    <row r="300" spans="3:68">
      <c r="C300">
        <v>228</v>
      </c>
      <c r="D300" s="22">
        <f>IF(実施計画様式!D300="",0,IFERROR(VLOOKUP(実施計画様式!D300,―!A:B,2,FALSE),"error"))</f>
        <v>0</v>
      </c>
      <c r="E300">
        <f>IF(実施計画様式!E300="",0,IFERROR(VLOOKUP(実施計画様式!E300,―!$C$40:$D$47,2,FALSE),"error"))</f>
        <v>0</v>
      </c>
      <c r="F300">
        <f>IF(実施計画様式!F300="",0,IFERROR(VLOOKUP(実施計画様式!F300,―!$E$2:$F$2,2,FALSE),"error"))</f>
        <v>0</v>
      </c>
      <c r="G300">
        <f>IFERROR(VLOOKUP(実施計画様式!G300,―!$G$2:$H$2,2,FALSE),0)</f>
        <v>0</v>
      </c>
      <c r="H300">
        <f>IF(実施計画様式!H300="",0,1)</f>
        <v>0</v>
      </c>
      <c r="I300">
        <f>IF(実施計画様式!I300="",0,IFERROR(VLOOKUP(実施計画様式!I300,―!$I$2:$J$2,2,FALSE),"error"))</f>
        <v>0</v>
      </c>
      <c r="J300">
        <f>IF(実施計画様式!J300="",0,1)</f>
        <v>0</v>
      </c>
      <c r="K300">
        <f>IF(実施計画様式!K300="",0,IFERROR(VLOOKUP(実施計画様式!K300,―!$K$1:$L$2,2,FALSE),"error"))</f>
        <v>0</v>
      </c>
      <c r="L300">
        <f>IF(実施計画様式!L300="",0,IFERROR(VLOOKUP(実施計画様式!L300,―!$M$2:$N$2,2,FALSE),"error"))</f>
        <v>0</v>
      </c>
      <c r="M300">
        <f>IFERROR(VLOOKUP(実施計画様式!M300,―!$O$1:$P$12,2,FALSE),0)</f>
        <v>0</v>
      </c>
      <c r="N300">
        <f>IF(実施計画様式!N300="",0,IFERROR(VLOOKUP(実施計画様式!N300,―!$O$1:$P$12,2,FALSE),"error"))</f>
        <v>0</v>
      </c>
      <c r="O300">
        <f>IF(実施計画様式!O300="",0,IFERROR(VLOOKUP(実施計画様式!O300,―!$O$1:$P$12,2,FALSE),"error"))</f>
        <v>0</v>
      </c>
      <c r="P300">
        <f>IF(実施計画様式!P300="",0,IFERROR(VLOOKUP(実施計画様式!P300,―!$O$1:$P$12,2,FALSE),"error"))</f>
        <v>0</v>
      </c>
      <c r="Q300">
        <f>IF(実施計画様式!Q300="",0,1)</f>
        <v>0</v>
      </c>
      <c r="R300" t="s">
        <v>7629</v>
      </c>
      <c r="S300" t="s">
        <v>7629</v>
      </c>
      <c r="T300">
        <f>IF(実施計画様式!T300="",0,1)</f>
        <v>0</v>
      </c>
      <c r="U300">
        <f>IF(実施計画様式!U300="",0,1)</f>
        <v>0</v>
      </c>
      <c r="V300">
        <f>IF(実施計画様式!V300="",0,1)</f>
        <v>0</v>
      </c>
      <c r="W300">
        <f>IF(実施計画様式!W300="",0,1)</f>
        <v>0</v>
      </c>
      <c r="X300">
        <f>IF(実施計画様式!X300="",0,1)</f>
        <v>0</v>
      </c>
      <c r="Y300">
        <f>IF(実施計画様式!Y300="",0,1)</f>
        <v>0</v>
      </c>
      <c r="Z300">
        <f>IF(実施計画様式!Z300="",0,1)</f>
        <v>0</v>
      </c>
      <c r="AA300">
        <f>IF(実施計画様式!AA300="",0,1)</f>
        <v>0</v>
      </c>
      <c r="AB300">
        <f>IF(実施計画様式!AB300="",0,IFERROR(VLOOKUP(実施計画様式!AB300,―!$Q$2:$R$3,2,FALSE),"error"))</f>
        <v>0</v>
      </c>
      <c r="AC300">
        <f>IF(実施計画様式!AC300="",0,IFERROR(VLOOKUP(実施計画様式!AC300,―!$S$2:$T$3,2,FALSE),"error"))</f>
        <v>0</v>
      </c>
      <c r="AD300">
        <f>IF(実施計画様式!AD300="",0,IFERROR(VLOOKUP(実施計画様式!AD300,―!$U$2:$V$3,2,FALSE),"error"))</f>
        <v>0</v>
      </c>
      <c r="AE300">
        <f>IF(実施計画様式!AE300="",0,IFERROR(VLOOKUP(実施計画様式!AE300,―!$W$2:$X$3,2,FALSE),"error"))</f>
        <v>0</v>
      </c>
      <c r="AF300">
        <f>IF(実施計画様式!AF300="",0,IFERROR(VLOOKUP(実施計画様式!AF300,―!$AP$29:$AQ$29,2,FALSE),"error"))</f>
        <v>0</v>
      </c>
      <c r="AG300">
        <f>IF(実施計画様式!AG300="",0,IFERROR(VLOOKUP(実施計画様式!AG300,―!$Y$2:$Z$25,2,FALSE),"error"))</f>
        <v>0</v>
      </c>
      <c r="AH300">
        <f>IF(実施計画様式!AH300="",0,IFERROR(VLOOKUP(実施計画様式!AH300,―!$AA$2:$AB$4,2,FALSE),"error"))</f>
        <v>0</v>
      </c>
      <c r="AI300">
        <f>IF(実施計画様式!AI300="",0,IFERROR(VLOOKUP(実施計画様式!AI300,―!$AN$2:$AO$27,2,FALSE),"error"))</f>
        <v>0</v>
      </c>
      <c r="AJ300">
        <f>IF(実施計画様式!AJ300="",0,IFERROR(VLOOKUP(実施計画様式!AJ300,―!$AN$2:$AO$27,2,FALSE),"error"))</f>
        <v>0</v>
      </c>
      <c r="AK300">
        <f>IF(実施計画様式!AK300="",0,IFERROR(VLOOKUP(実施計画様式!AK300,―!$AN$2:$AO$27,2,FALSE),"error"))</f>
        <v>0</v>
      </c>
      <c r="AL300">
        <f>IF(実施計画様式!AL300="",0,1)</f>
        <v>0</v>
      </c>
      <c r="AM300">
        <f>IF(実施計画様式!AM300="",0,IFERROR(VLOOKUP(実施計画様式!AM300,―!$AP$10:$AQ$23,2,FALSE),"error"))</f>
        <v>0</v>
      </c>
      <c r="AN300">
        <f>IF(実施計画様式!AN300="",0,IFERROR(VLOOKUP(実施計画様式!AN300,―!$AP$39:$AQ$44,2,FALSE),"error"))</f>
        <v>0</v>
      </c>
      <c r="AO300">
        <f>IF(実施計画様式!AO300="",0,IFERROR(VLOOKUP(実施計画様式!AO300,参考資料1_対象分野リスト!$B$2:$C$46,2,FALSE),"error"))</f>
        <v>0</v>
      </c>
      <c r="AP300">
        <f>IF(実施計画様式!AP300="",0,IFERROR(VLOOKUP(実施計画様式!AP300,参考資料1_対象分野リスト!$B$2:$C$46,2,FALSE),"error"))</f>
        <v>0</v>
      </c>
      <c r="AQ300">
        <f>IF(実施計画様式!AQ300="",0,IFERROR(VLOOKUP(実施計画様式!AQ300,参考資料1_対象分野リスト!$B$2:$C$46,2,FALSE),"error"))</f>
        <v>0</v>
      </c>
      <c r="AR300">
        <f>IF(実施計画様式!AR300="",0,IFERROR(VLOOKUP(実施計画様式!AR300,参考資料1_対象分野リスト!$B$2:$C$46,2,FALSE),"error"))</f>
        <v>0</v>
      </c>
      <c r="AS300">
        <f>IF(実施計画様式!AS300="",0,IFERROR(VLOOKUP(実施計画様式!AS300,参考資料1_対象分野リスト!$E$5:$F$35,2,FALSE),"error"))</f>
        <v>0</v>
      </c>
      <c r="BB300">
        <f>IF(実施計画様式!BB300="",0,IFERROR(VLOOKUP(実施計画様式!BB300,―!$AK$2:$AL$7,2,FALSE),"error"))</f>
        <v>0</v>
      </c>
      <c r="BC300" t="str">
        <f t="shared" si="29"/>
        <v/>
      </c>
      <c r="BF300">
        <v>99</v>
      </c>
      <c r="BG300" t="str">
        <f t="shared" si="31"/>
        <v/>
      </c>
      <c r="BH300" t="str">
        <f>IF(AG300&gt;0,IF(VLOOKUP($B$62,―!$Y$2:$Z$25,2,FALSE)&lt;分岐管理シート!AG300,"予算化方法","予算化方法_未定なし"),"")</f>
        <v/>
      </c>
      <c r="BI300" t="str">
        <f t="shared" si="32"/>
        <v/>
      </c>
      <c r="BJ300" t="str">
        <f t="shared" si="33"/>
        <v/>
      </c>
      <c r="BK300" t="str">
        <f t="shared" si="34"/>
        <v/>
      </c>
      <c r="BL300" t="str">
        <f>IF(AE300&lt;2,"",―!$AP$28)</f>
        <v/>
      </c>
      <c r="BM300" t="str">
        <f t="shared" si="35"/>
        <v/>
      </c>
      <c r="BN300" t="str">
        <f t="shared" si="36"/>
        <v/>
      </c>
      <c r="BP300">
        <f t="shared" si="30"/>
        <v>0</v>
      </c>
    </row>
    <row r="301" spans="3:68">
      <c r="C301">
        <v>229</v>
      </c>
      <c r="D301" s="22">
        <f>IF(実施計画様式!D301="",0,IFERROR(VLOOKUP(実施計画様式!D301,―!A:B,2,FALSE),"error"))</f>
        <v>0</v>
      </c>
      <c r="E301">
        <f>IF(実施計画様式!E301="",0,IFERROR(VLOOKUP(実施計画様式!E301,―!$C$40:$D$47,2,FALSE),"error"))</f>
        <v>0</v>
      </c>
      <c r="F301">
        <f>IF(実施計画様式!F301="",0,IFERROR(VLOOKUP(実施計画様式!F301,―!$E$2:$F$2,2,FALSE),"error"))</f>
        <v>0</v>
      </c>
      <c r="G301">
        <f>IFERROR(VLOOKUP(実施計画様式!G301,―!$G$2:$H$2,2,FALSE),0)</f>
        <v>0</v>
      </c>
      <c r="H301">
        <f>IF(実施計画様式!H301="",0,1)</f>
        <v>0</v>
      </c>
      <c r="I301">
        <f>IF(実施計画様式!I301="",0,IFERROR(VLOOKUP(実施計画様式!I301,―!$I$2:$J$2,2,FALSE),"error"))</f>
        <v>0</v>
      </c>
      <c r="J301">
        <f>IF(実施計画様式!J301="",0,1)</f>
        <v>0</v>
      </c>
      <c r="K301">
        <f>IF(実施計画様式!K301="",0,IFERROR(VLOOKUP(実施計画様式!K301,―!$K$1:$L$2,2,FALSE),"error"))</f>
        <v>0</v>
      </c>
      <c r="L301">
        <f>IF(実施計画様式!L301="",0,IFERROR(VLOOKUP(実施計画様式!L301,―!$M$2:$N$2,2,FALSE),"error"))</f>
        <v>0</v>
      </c>
      <c r="M301">
        <f>IFERROR(VLOOKUP(実施計画様式!M301,―!$O$1:$P$12,2,FALSE),0)</f>
        <v>0</v>
      </c>
      <c r="N301">
        <f>IF(実施計画様式!N301="",0,IFERROR(VLOOKUP(実施計画様式!N301,―!$O$1:$P$12,2,FALSE),"error"))</f>
        <v>0</v>
      </c>
      <c r="O301">
        <f>IF(実施計画様式!O301="",0,IFERROR(VLOOKUP(実施計画様式!O301,―!$O$1:$P$12,2,FALSE),"error"))</f>
        <v>0</v>
      </c>
      <c r="P301">
        <f>IF(実施計画様式!P301="",0,IFERROR(VLOOKUP(実施計画様式!P301,―!$O$1:$P$12,2,FALSE),"error"))</f>
        <v>0</v>
      </c>
      <c r="Q301">
        <f>IF(実施計画様式!Q301="",0,1)</f>
        <v>0</v>
      </c>
      <c r="R301" t="s">
        <v>7629</v>
      </c>
      <c r="S301" t="s">
        <v>7629</v>
      </c>
      <c r="T301">
        <f>IF(実施計画様式!T301="",0,1)</f>
        <v>0</v>
      </c>
      <c r="U301">
        <f>IF(実施計画様式!U301="",0,1)</f>
        <v>0</v>
      </c>
      <c r="V301">
        <f>IF(実施計画様式!V301="",0,1)</f>
        <v>0</v>
      </c>
      <c r="W301">
        <f>IF(実施計画様式!W301="",0,1)</f>
        <v>0</v>
      </c>
      <c r="X301">
        <f>IF(実施計画様式!X301="",0,1)</f>
        <v>0</v>
      </c>
      <c r="Y301">
        <f>IF(実施計画様式!Y301="",0,1)</f>
        <v>0</v>
      </c>
      <c r="Z301">
        <f>IF(実施計画様式!Z301="",0,1)</f>
        <v>0</v>
      </c>
      <c r="AA301">
        <f>IF(実施計画様式!AA301="",0,1)</f>
        <v>0</v>
      </c>
      <c r="AB301">
        <f>IF(実施計画様式!AB301="",0,IFERROR(VLOOKUP(実施計画様式!AB301,―!$Q$2:$R$3,2,FALSE),"error"))</f>
        <v>0</v>
      </c>
      <c r="AC301">
        <f>IF(実施計画様式!AC301="",0,IFERROR(VLOOKUP(実施計画様式!AC301,―!$S$2:$T$3,2,FALSE),"error"))</f>
        <v>0</v>
      </c>
      <c r="AD301">
        <f>IF(実施計画様式!AD301="",0,IFERROR(VLOOKUP(実施計画様式!AD301,―!$U$2:$V$3,2,FALSE),"error"))</f>
        <v>0</v>
      </c>
      <c r="AE301">
        <f>IF(実施計画様式!AE301="",0,IFERROR(VLOOKUP(実施計画様式!AE301,―!$W$2:$X$3,2,FALSE),"error"))</f>
        <v>0</v>
      </c>
      <c r="AF301">
        <f>IF(実施計画様式!AF301="",0,IFERROR(VLOOKUP(実施計画様式!AF301,―!$AP$29:$AQ$29,2,FALSE),"error"))</f>
        <v>0</v>
      </c>
      <c r="AG301">
        <f>IF(実施計画様式!AG301="",0,IFERROR(VLOOKUP(実施計画様式!AG301,―!$Y$2:$Z$25,2,FALSE),"error"))</f>
        <v>0</v>
      </c>
      <c r="AH301">
        <f>IF(実施計画様式!AH301="",0,IFERROR(VLOOKUP(実施計画様式!AH301,―!$AA$2:$AB$4,2,FALSE),"error"))</f>
        <v>0</v>
      </c>
      <c r="AI301">
        <f>IF(実施計画様式!AI301="",0,IFERROR(VLOOKUP(実施計画様式!AI301,―!$AN$2:$AO$27,2,FALSE),"error"))</f>
        <v>0</v>
      </c>
      <c r="AJ301">
        <f>IF(実施計画様式!AJ301="",0,IFERROR(VLOOKUP(実施計画様式!AJ301,―!$AN$2:$AO$27,2,FALSE),"error"))</f>
        <v>0</v>
      </c>
      <c r="AK301">
        <f>IF(実施計画様式!AK301="",0,IFERROR(VLOOKUP(実施計画様式!AK301,―!$AN$2:$AO$27,2,FALSE),"error"))</f>
        <v>0</v>
      </c>
      <c r="AL301">
        <f>IF(実施計画様式!AL301="",0,1)</f>
        <v>0</v>
      </c>
      <c r="AM301">
        <f>IF(実施計画様式!AM301="",0,IFERROR(VLOOKUP(実施計画様式!AM301,―!$AP$10:$AQ$23,2,FALSE),"error"))</f>
        <v>0</v>
      </c>
      <c r="AN301">
        <f>IF(実施計画様式!AN301="",0,IFERROR(VLOOKUP(実施計画様式!AN301,―!$AP$39:$AQ$44,2,FALSE),"error"))</f>
        <v>0</v>
      </c>
      <c r="AO301">
        <f>IF(実施計画様式!AO301="",0,IFERROR(VLOOKUP(実施計画様式!AO301,参考資料1_対象分野リスト!$B$2:$C$46,2,FALSE),"error"))</f>
        <v>0</v>
      </c>
      <c r="AP301">
        <f>IF(実施計画様式!AP301="",0,IFERROR(VLOOKUP(実施計画様式!AP301,参考資料1_対象分野リスト!$B$2:$C$46,2,FALSE),"error"))</f>
        <v>0</v>
      </c>
      <c r="AQ301">
        <f>IF(実施計画様式!AQ301="",0,IFERROR(VLOOKUP(実施計画様式!AQ301,参考資料1_対象分野リスト!$B$2:$C$46,2,FALSE),"error"))</f>
        <v>0</v>
      </c>
      <c r="AR301">
        <f>IF(実施計画様式!AR301="",0,IFERROR(VLOOKUP(実施計画様式!AR301,参考資料1_対象分野リスト!$B$2:$C$46,2,FALSE),"error"))</f>
        <v>0</v>
      </c>
      <c r="AS301">
        <f>IF(実施計画様式!AS301="",0,IFERROR(VLOOKUP(実施計画様式!AS301,参考資料1_対象分野リスト!$E$5:$F$35,2,FALSE),"error"))</f>
        <v>0</v>
      </c>
      <c r="BB301">
        <f>IF(実施計画様式!BB301="",0,IFERROR(VLOOKUP(実施計画様式!BB301,―!$AK$2:$AL$7,2,FALSE),"error"))</f>
        <v>0</v>
      </c>
      <c r="BC301" t="str">
        <f t="shared" si="29"/>
        <v/>
      </c>
      <c r="BF301">
        <v>99</v>
      </c>
      <c r="BG301" t="str">
        <f t="shared" si="31"/>
        <v/>
      </c>
      <c r="BH301" t="str">
        <f>IF(AG301&gt;0,IF(VLOOKUP($B$62,―!$Y$2:$Z$25,2,FALSE)&lt;分岐管理シート!AG301,"予算化方法","予算化方法_未定なし"),"")</f>
        <v/>
      </c>
      <c r="BI301" t="str">
        <f t="shared" si="32"/>
        <v/>
      </c>
      <c r="BJ301" t="str">
        <f t="shared" si="33"/>
        <v/>
      </c>
      <c r="BK301" t="str">
        <f t="shared" si="34"/>
        <v/>
      </c>
      <c r="BL301" t="str">
        <f>IF(AE301&lt;2,"",―!$AP$28)</f>
        <v/>
      </c>
      <c r="BM301" t="str">
        <f t="shared" si="35"/>
        <v/>
      </c>
      <c r="BN301" t="str">
        <f t="shared" si="36"/>
        <v/>
      </c>
      <c r="BP301">
        <f t="shared" si="30"/>
        <v>0</v>
      </c>
    </row>
    <row r="302" spans="3:68">
      <c r="C302">
        <v>230</v>
      </c>
      <c r="D302" s="22">
        <f>IF(実施計画様式!D302="",0,IFERROR(VLOOKUP(実施計画様式!D302,―!A:B,2,FALSE),"error"))</f>
        <v>0</v>
      </c>
      <c r="E302">
        <f>IF(実施計画様式!E302="",0,IFERROR(VLOOKUP(実施計画様式!E302,―!$C$40:$D$47,2,FALSE),"error"))</f>
        <v>0</v>
      </c>
      <c r="F302">
        <f>IF(実施計画様式!F302="",0,IFERROR(VLOOKUP(実施計画様式!F302,―!$E$2:$F$2,2,FALSE),"error"))</f>
        <v>0</v>
      </c>
      <c r="G302">
        <f>IFERROR(VLOOKUP(実施計画様式!G302,―!$G$2:$H$2,2,FALSE),0)</f>
        <v>0</v>
      </c>
      <c r="H302">
        <f>IF(実施計画様式!H302="",0,1)</f>
        <v>0</v>
      </c>
      <c r="I302">
        <f>IF(実施計画様式!I302="",0,IFERROR(VLOOKUP(実施計画様式!I302,―!$I$2:$J$2,2,FALSE),"error"))</f>
        <v>0</v>
      </c>
      <c r="J302">
        <f>IF(実施計画様式!J302="",0,1)</f>
        <v>0</v>
      </c>
      <c r="K302">
        <f>IF(実施計画様式!K302="",0,IFERROR(VLOOKUP(実施計画様式!K302,―!$K$1:$L$2,2,FALSE),"error"))</f>
        <v>0</v>
      </c>
      <c r="L302">
        <f>IF(実施計画様式!L302="",0,IFERROR(VLOOKUP(実施計画様式!L302,―!$M$2:$N$2,2,FALSE),"error"))</f>
        <v>0</v>
      </c>
      <c r="M302">
        <f>IFERROR(VLOOKUP(実施計画様式!M302,―!$O$1:$P$12,2,FALSE),0)</f>
        <v>0</v>
      </c>
      <c r="N302">
        <f>IF(実施計画様式!N302="",0,IFERROR(VLOOKUP(実施計画様式!N302,―!$O$1:$P$12,2,FALSE),"error"))</f>
        <v>0</v>
      </c>
      <c r="O302">
        <f>IF(実施計画様式!O302="",0,IFERROR(VLOOKUP(実施計画様式!O302,―!$O$1:$P$12,2,FALSE),"error"))</f>
        <v>0</v>
      </c>
      <c r="P302">
        <f>IF(実施計画様式!P302="",0,IFERROR(VLOOKUP(実施計画様式!P302,―!$O$1:$P$12,2,FALSE),"error"))</f>
        <v>0</v>
      </c>
      <c r="Q302">
        <f>IF(実施計画様式!Q302="",0,1)</f>
        <v>0</v>
      </c>
      <c r="R302" t="s">
        <v>7629</v>
      </c>
      <c r="S302" t="s">
        <v>7629</v>
      </c>
      <c r="T302">
        <f>IF(実施計画様式!T302="",0,1)</f>
        <v>0</v>
      </c>
      <c r="U302">
        <f>IF(実施計画様式!U302="",0,1)</f>
        <v>0</v>
      </c>
      <c r="V302">
        <f>IF(実施計画様式!V302="",0,1)</f>
        <v>0</v>
      </c>
      <c r="W302">
        <f>IF(実施計画様式!W302="",0,1)</f>
        <v>0</v>
      </c>
      <c r="X302">
        <f>IF(実施計画様式!X302="",0,1)</f>
        <v>0</v>
      </c>
      <c r="Y302">
        <f>IF(実施計画様式!Y302="",0,1)</f>
        <v>0</v>
      </c>
      <c r="Z302">
        <f>IF(実施計画様式!Z302="",0,1)</f>
        <v>0</v>
      </c>
      <c r="AA302">
        <f>IF(実施計画様式!AA302="",0,1)</f>
        <v>0</v>
      </c>
      <c r="AB302">
        <f>IF(実施計画様式!AB302="",0,IFERROR(VLOOKUP(実施計画様式!AB302,―!$Q$2:$R$3,2,FALSE),"error"))</f>
        <v>0</v>
      </c>
      <c r="AC302">
        <f>IF(実施計画様式!AC302="",0,IFERROR(VLOOKUP(実施計画様式!AC302,―!$S$2:$T$3,2,FALSE),"error"))</f>
        <v>0</v>
      </c>
      <c r="AD302">
        <f>IF(実施計画様式!AD302="",0,IFERROR(VLOOKUP(実施計画様式!AD302,―!$U$2:$V$3,2,FALSE),"error"))</f>
        <v>0</v>
      </c>
      <c r="AE302">
        <f>IF(実施計画様式!AE302="",0,IFERROR(VLOOKUP(実施計画様式!AE302,―!$W$2:$X$3,2,FALSE),"error"))</f>
        <v>0</v>
      </c>
      <c r="AF302">
        <f>IF(実施計画様式!AF302="",0,IFERROR(VLOOKUP(実施計画様式!AF302,―!$AP$29:$AQ$29,2,FALSE),"error"))</f>
        <v>0</v>
      </c>
      <c r="AG302">
        <f>IF(実施計画様式!AG302="",0,IFERROR(VLOOKUP(実施計画様式!AG302,―!$Y$2:$Z$25,2,FALSE),"error"))</f>
        <v>0</v>
      </c>
      <c r="AH302">
        <f>IF(実施計画様式!AH302="",0,IFERROR(VLOOKUP(実施計画様式!AH302,―!$AA$2:$AB$4,2,FALSE),"error"))</f>
        <v>0</v>
      </c>
      <c r="AI302">
        <f>IF(実施計画様式!AI302="",0,IFERROR(VLOOKUP(実施計画様式!AI302,―!$AN$2:$AO$27,2,FALSE),"error"))</f>
        <v>0</v>
      </c>
      <c r="AJ302">
        <f>IF(実施計画様式!AJ302="",0,IFERROR(VLOOKUP(実施計画様式!AJ302,―!$AN$2:$AO$27,2,FALSE),"error"))</f>
        <v>0</v>
      </c>
      <c r="AK302">
        <f>IF(実施計画様式!AK302="",0,IFERROR(VLOOKUP(実施計画様式!AK302,―!$AN$2:$AO$27,2,FALSE),"error"))</f>
        <v>0</v>
      </c>
      <c r="AL302">
        <f>IF(実施計画様式!AL302="",0,1)</f>
        <v>0</v>
      </c>
      <c r="AM302">
        <f>IF(実施計画様式!AM302="",0,IFERROR(VLOOKUP(実施計画様式!AM302,―!$AP$10:$AQ$23,2,FALSE),"error"))</f>
        <v>0</v>
      </c>
      <c r="AN302">
        <f>IF(実施計画様式!AN302="",0,IFERROR(VLOOKUP(実施計画様式!AN302,―!$AP$39:$AQ$44,2,FALSE),"error"))</f>
        <v>0</v>
      </c>
      <c r="AO302">
        <f>IF(実施計画様式!AO302="",0,IFERROR(VLOOKUP(実施計画様式!AO302,参考資料1_対象分野リスト!$B$2:$C$46,2,FALSE),"error"))</f>
        <v>0</v>
      </c>
      <c r="AP302">
        <f>IF(実施計画様式!AP302="",0,IFERROR(VLOOKUP(実施計画様式!AP302,参考資料1_対象分野リスト!$B$2:$C$46,2,FALSE),"error"))</f>
        <v>0</v>
      </c>
      <c r="AQ302">
        <f>IF(実施計画様式!AQ302="",0,IFERROR(VLOOKUP(実施計画様式!AQ302,参考資料1_対象分野リスト!$B$2:$C$46,2,FALSE),"error"))</f>
        <v>0</v>
      </c>
      <c r="AR302">
        <f>IF(実施計画様式!AR302="",0,IFERROR(VLOOKUP(実施計画様式!AR302,参考資料1_対象分野リスト!$B$2:$C$46,2,FALSE),"error"))</f>
        <v>0</v>
      </c>
      <c r="AS302">
        <f>IF(実施計画様式!AS302="",0,IFERROR(VLOOKUP(実施計画様式!AS302,参考資料1_対象分野リスト!$E$5:$F$35,2,FALSE),"error"))</f>
        <v>0</v>
      </c>
      <c r="BB302">
        <f>IF(実施計画様式!BB302="",0,IFERROR(VLOOKUP(実施計画様式!BB302,―!$AK$2:$AL$7,2,FALSE),"error"))</f>
        <v>0</v>
      </c>
      <c r="BC302" t="str">
        <f t="shared" si="29"/>
        <v/>
      </c>
      <c r="BF302">
        <v>99</v>
      </c>
      <c r="BG302" t="str">
        <f t="shared" si="31"/>
        <v/>
      </c>
      <c r="BH302" t="str">
        <f>IF(AG302&gt;0,IF(VLOOKUP($B$62,―!$Y$2:$Z$25,2,FALSE)&lt;分岐管理シート!AG302,"予算化方法","予算化方法_未定なし"),"")</f>
        <v/>
      </c>
      <c r="BI302" t="str">
        <f t="shared" si="32"/>
        <v/>
      </c>
      <c r="BJ302" t="str">
        <f t="shared" si="33"/>
        <v/>
      </c>
      <c r="BK302" t="str">
        <f t="shared" si="34"/>
        <v/>
      </c>
      <c r="BL302" t="str">
        <f>IF(AE302&lt;2,"",―!$AP$28)</f>
        <v/>
      </c>
      <c r="BM302" t="str">
        <f t="shared" si="35"/>
        <v/>
      </c>
      <c r="BN302" t="str">
        <f t="shared" si="36"/>
        <v/>
      </c>
      <c r="BP302">
        <f t="shared" si="30"/>
        <v>0</v>
      </c>
    </row>
    <row r="303" spans="3:68">
      <c r="C303">
        <v>231</v>
      </c>
      <c r="D303" s="22">
        <f>IF(実施計画様式!D303="",0,IFERROR(VLOOKUP(実施計画様式!D303,―!A:B,2,FALSE),"error"))</f>
        <v>0</v>
      </c>
      <c r="E303">
        <f>IF(実施計画様式!E303="",0,IFERROR(VLOOKUP(実施計画様式!E303,―!$C$40:$D$47,2,FALSE),"error"))</f>
        <v>0</v>
      </c>
      <c r="F303">
        <f>IF(実施計画様式!F303="",0,IFERROR(VLOOKUP(実施計画様式!F303,―!$E$2:$F$2,2,FALSE),"error"))</f>
        <v>0</v>
      </c>
      <c r="G303">
        <f>IFERROR(VLOOKUP(実施計画様式!G303,―!$G$2:$H$2,2,FALSE),0)</f>
        <v>0</v>
      </c>
      <c r="H303">
        <f>IF(実施計画様式!H303="",0,1)</f>
        <v>0</v>
      </c>
      <c r="I303">
        <f>IF(実施計画様式!I303="",0,IFERROR(VLOOKUP(実施計画様式!I303,―!$I$2:$J$2,2,FALSE),"error"))</f>
        <v>0</v>
      </c>
      <c r="J303">
        <f>IF(実施計画様式!J303="",0,1)</f>
        <v>0</v>
      </c>
      <c r="K303">
        <f>IF(実施計画様式!K303="",0,IFERROR(VLOOKUP(実施計画様式!K303,―!$K$1:$L$2,2,FALSE),"error"))</f>
        <v>0</v>
      </c>
      <c r="L303">
        <f>IF(実施計画様式!L303="",0,IFERROR(VLOOKUP(実施計画様式!L303,―!$M$2:$N$2,2,FALSE),"error"))</f>
        <v>0</v>
      </c>
      <c r="M303">
        <f>IFERROR(VLOOKUP(実施計画様式!M303,―!$O$1:$P$12,2,FALSE),0)</f>
        <v>0</v>
      </c>
      <c r="N303">
        <f>IF(実施計画様式!N303="",0,IFERROR(VLOOKUP(実施計画様式!N303,―!$O$1:$P$12,2,FALSE),"error"))</f>
        <v>0</v>
      </c>
      <c r="O303">
        <f>IF(実施計画様式!O303="",0,IFERROR(VLOOKUP(実施計画様式!O303,―!$O$1:$P$12,2,FALSE),"error"))</f>
        <v>0</v>
      </c>
      <c r="P303">
        <f>IF(実施計画様式!P303="",0,IFERROR(VLOOKUP(実施計画様式!P303,―!$O$1:$P$12,2,FALSE),"error"))</f>
        <v>0</v>
      </c>
      <c r="Q303">
        <f>IF(実施計画様式!Q303="",0,1)</f>
        <v>0</v>
      </c>
      <c r="R303" t="s">
        <v>7629</v>
      </c>
      <c r="S303" t="s">
        <v>7629</v>
      </c>
      <c r="T303">
        <f>IF(実施計画様式!T303="",0,1)</f>
        <v>0</v>
      </c>
      <c r="U303">
        <f>IF(実施計画様式!U303="",0,1)</f>
        <v>0</v>
      </c>
      <c r="V303">
        <f>IF(実施計画様式!V303="",0,1)</f>
        <v>0</v>
      </c>
      <c r="W303">
        <f>IF(実施計画様式!W303="",0,1)</f>
        <v>0</v>
      </c>
      <c r="X303">
        <f>IF(実施計画様式!X303="",0,1)</f>
        <v>0</v>
      </c>
      <c r="Y303">
        <f>IF(実施計画様式!Y303="",0,1)</f>
        <v>0</v>
      </c>
      <c r="Z303">
        <f>IF(実施計画様式!Z303="",0,1)</f>
        <v>0</v>
      </c>
      <c r="AA303">
        <f>IF(実施計画様式!AA303="",0,1)</f>
        <v>0</v>
      </c>
      <c r="AB303">
        <f>IF(実施計画様式!AB303="",0,IFERROR(VLOOKUP(実施計画様式!AB303,―!$Q$2:$R$3,2,FALSE),"error"))</f>
        <v>0</v>
      </c>
      <c r="AC303">
        <f>IF(実施計画様式!AC303="",0,IFERROR(VLOOKUP(実施計画様式!AC303,―!$S$2:$T$3,2,FALSE),"error"))</f>
        <v>0</v>
      </c>
      <c r="AD303">
        <f>IF(実施計画様式!AD303="",0,IFERROR(VLOOKUP(実施計画様式!AD303,―!$U$2:$V$3,2,FALSE),"error"))</f>
        <v>0</v>
      </c>
      <c r="AE303">
        <f>IF(実施計画様式!AE303="",0,IFERROR(VLOOKUP(実施計画様式!AE303,―!$W$2:$X$3,2,FALSE),"error"))</f>
        <v>0</v>
      </c>
      <c r="AF303">
        <f>IF(実施計画様式!AF303="",0,IFERROR(VLOOKUP(実施計画様式!AF303,―!$AP$29:$AQ$29,2,FALSE),"error"))</f>
        <v>0</v>
      </c>
      <c r="AG303">
        <f>IF(実施計画様式!AG303="",0,IFERROR(VLOOKUP(実施計画様式!AG303,―!$Y$2:$Z$25,2,FALSE),"error"))</f>
        <v>0</v>
      </c>
      <c r="AH303">
        <f>IF(実施計画様式!AH303="",0,IFERROR(VLOOKUP(実施計画様式!AH303,―!$AA$2:$AB$4,2,FALSE),"error"))</f>
        <v>0</v>
      </c>
      <c r="AI303">
        <f>IF(実施計画様式!AI303="",0,IFERROR(VLOOKUP(実施計画様式!AI303,―!$AN$2:$AO$27,2,FALSE),"error"))</f>
        <v>0</v>
      </c>
      <c r="AJ303">
        <f>IF(実施計画様式!AJ303="",0,IFERROR(VLOOKUP(実施計画様式!AJ303,―!$AN$2:$AO$27,2,FALSE),"error"))</f>
        <v>0</v>
      </c>
      <c r="AK303">
        <f>IF(実施計画様式!AK303="",0,IFERROR(VLOOKUP(実施計画様式!AK303,―!$AN$2:$AO$27,2,FALSE),"error"))</f>
        <v>0</v>
      </c>
      <c r="AL303">
        <f>IF(実施計画様式!AL303="",0,1)</f>
        <v>0</v>
      </c>
      <c r="AM303">
        <f>IF(実施計画様式!AM303="",0,IFERROR(VLOOKUP(実施計画様式!AM303,―!$AP$10:$AQ$23,2,FALSE),"error"))</f>
        <v>0</v>
      </c>
      <c r="AN303">
        <f>IF(実施計画様式!AN303="",0,IFERROR(VLOOKUP(実施計画様式!AN303,―!$AP$39:$AQ$44,2,FALSE),"error"))</f>
        <v>0</v>
      </c>
      <c r="AO303">
        <f>IF(実施計画様式!AO303="",0,IFERROR(VLOOKUP(実施計画様式!AO303,参考資料1_対象分野リスト!$B$2:$C$46,2,FALSE),"error"))</f>
        <v>0</v>
      </c>
      <c r="AP303">
        <f>IF(実施計画様式!AP303="",0,IFERROR(VLOOKUP(実施計画様式!AP303,参考資料1_対象分野リスト!$B$2:$C$46,2,FALSE),"error"))</f>
        <v>0</v>
      </c>
      <c r="AQ303">
        <f>IF(実施計画様式!AQ303="",0,IFERROR(VLOOKUP(実施計画様式!AQ303,参考資料1_対象分野リスト!$B$2:$C$46,2,FALSE),"error"))</f>
        <v>0</v>
      </c>
      <c r="AR303">
        <f>IF(実施計画様式!AR303="",0,IFERROR(VLOOKUP(実施計画様式!AR303,参考資料1_対象分野リスト!$B$2:$C$46,2,FALSE),"error"))</f>
        <v>0</v>
      </c>
      <c r="AS303">
        <f>IF(実施計画様式!AS303="",0,IFERROR(VLOOKUP(実施計画様式!AS303,参考資料1_対象分野リスト!$E$5:$F$35,2,FALSE),"error"))</f>
        <v>0</v>
      </c>
      <c r="BB303">
        <f>IF(実施計画様式!BB303="",0,IFERROR(VLOOKUP(実施計画様式!BB303,―!$AK$2:$AL$7,2,FALSE),"error"))</f>
        <v>0</v>
      </c>
      <c r="BC303" t="str">
        <f t="shared" si="29"/>
        <v/>
      </c>
      <c r="BF303">
        <v>99</v>
      </c>
      <c r="BG303" t="str">
        <f t="shared" si="31"/>
        <v/>
      </c>
      <c r="BH303" t="str">
        <f>IF(AG303&gt;0,IF(VLOOKUP($B$62,―!$Y$2:$Z$25,2,FALSE)&lt;分岐管理シート!AG303,"予算化方法","予算化方法_未定なし"),"")</f>
        <v/>
      </c>
      <c r="BI303" t="str">
        <f t="shared" si="32"/>
        <v/>
      </c>
      <c r="BJ303" t="str">
        <f t="shared" si="33"/>
        <v/>
      </c>
      <c r="BK303" t="str">
        <f t="shared" si="34"/>
        <v/>
      </c>
      <c r="BL303" t="str">
        <f>IF(AE303&lt;2,"",―!$AP$28)</f>
        <v/>
      </c>
      <c r="BM303" t="str">
        <f t="shared" si="35"/>
        <v/>
      </c>
      <c r="BN303" t="str">
        <f t="shared" si="36"/>
        <v/>
      </c>
      <c r="BP303">
        <f t="shared" si="30"/>
        <v>0</v>
      </c>
    </row>
    <row r="304" spans="3:68">
      <c r="C304">
        <v>232</v>
      </c>
      <c r="D304" s="22">
        <f>IF(実施計画様式!D304="",0,IFERROR(VLOOKUP(実施計画様式!D304,―!A:B,2,FALSE),"error"))</f>
        <v>0</v>
      </c>
      <c r="E304">
        <f>IF(実施計画様式!E304="",0,IFERROR(VLOOKUP(実施計画様式!E304,―!$C$40:$D$47,2,FALSE),"error"))</f>
        <v>0</v>
      </c>
      <c r="F304">
        <f>IF(実施計画様式!F304="",0,IFERROR(VLOOKUP(実施計画様式!F304,―!$E$2:$F$2,2,FALSE),"error"))</f>
        <v>0</v>
      </c>
      <c r="G304">
        <f>IFERROR(VLOOKUP(実施計画様式!G304,―!$G$2:$H$2,2,FALSE),0)</f>
        <v>0</v>
      </c>
      <c r="H304">
        <f>IF(実施計画様式!H304="",0,1)</f>
        <v>0</v>
      </c>
      <c r="I304">
        <f>IF(実施計画様式!I304="",0,IFERROR(VLOOKUP(実施計画様式!I304,―!$I$2:$J$2,2,FALSE),"error"))</f>
        <v>0</v>
      </c>
      <c r="J304">
        <f>IF(実施計画様式!J304="",0,1)</f>
        <v>0</v>
      </c>
      <c r="K304">
        <f>IF(実施計画様式!K304="",0,IFERROR(VLOOKUP(実施計画様式!K304,―!$K$1:$L$2,2,FALSE),"error"))</f>
        <v>0</v>
      </c>
      <c r="L304">
        <f>IF(実施計画様式!L304="",0,IFERROR(VLOOKUP(実施計画様式!L304,―!$M$2:$N$2,2,FALSE),"error"))</f>
        <v>0</v>
      </c>
      <c r="M304">
        <f>IFERROR(VLOOKUP(実施計画様式!M304,―!$O$1:$P$12,2,FALSE),0)</f>
        <v>0</v>
      </c>
      <c r="N304">
        <f>IF(実施計画様式!N304="",0,IFERROR(VLOOKUP(実施計画様式!N304,―!$O$1:$P$12,2,FALSE),"error"))</f>
        <v>0</v>
      </c>
      <c r="O304">
        <f>IF(実施計画様式!O304="",0,IFERROR(VLOOKUP(実施計画様式!O304,―!$O$1:$P$12,2,FALSE),"error"))</f>
        <v>0</v>
      </c>
      <c r="P304">
        <f>IF(実施計画様式!P304="",0,IFERROR(VLOOKUP(実施計画様式!P304,―!$O$1:$P$12,2,FALSE),"error"))</f>
        <v>0</v>
      </c>
      <c r="Q304">
        <f>IF(実施計画様式!Q304="",0,1)</f>
        <v>0</v>
      </c>
      <c r="R304" t="s">
        <v>7629</v>
      </c>
      <c r="S304" t="s">
        <v>7629</v>
      </c>
      <c r="T304">
        <f>IF(実施計画様式!T304="",0,1)</f>
        <v>0</v>
      </c>
      <c r="U304">
        <f>IF(実施計画様式!U304="",0,1)</f>
        <v>0</v>
      </c>
      <c r="V304">
        <f>IF(実施計画様式!V304="",0,1)</f>
        <v>0</v>
      </c>
      <c r="W304">
        <f>IF(実施計画様式!W304="",0,1)</f>
        <v>0</v>
      </c>
      <c r="X304">
        <f>IF(実施計画様式!X304="",0,1)</f>
        <v>0</v>
      </c>
      <c r="Y304">
        <f>IF(実施計画様式!Y304="",0,1)</f>
        <v>0</v>
      </c>
      <c r="Z304">
        <f>IF(実施計画様式!Z304="",0,1)</f>
        <v>0</v>
      </c>
      <c r="AA304">
        <f>IF(実施計画様式!AA304="",0,1)</f>
        <v>0</v>
      </c>
      <c r="AB304">
        <f>IF(実施計画様式!AB304="",0,IFERROR(VLOOKUP(実施計画様式!AB304,―!$Q$2:$R$3,2,FALSE),"error"))</f>
        <v>0</v>
      </c>
      <c r="AC304">
        <f>IF(実施計画様式!AC304="",0,IFERROR(VLOOKUP(実施計画様式!AC304,―!$S$2:$T$3,2,FALSE),"error"))</f>
        <v>0</v>
      </c>
      <c r="AD304">
        <f>IF(実施計画様式!AD304="",0,IFERROR(VLOOKUP(実施計画様式!AD304,―!$U$2:$V$3,2,FALSE),"error"))</f>
        <v>0</v>
      </c>
      <c r="AE304">
        <f>IF(実施計画様式!AE304="",0,IFERROR(VLOOKUP(実施計画様式!AE304,―!$W$2:$X$3,2,FALSE),"error"))</f>
        <v>0</v>
      </c>
      <c r="AF304">
        <f>IF(実施計画様式!AF304="",0,IFERROR(VLOOKUP(実施計画様式!AF304,―!$AP$29:$AQ$29,2,FALSE),"error"))</f>
        <v>0</v>
      </c>
      <c r="AG304">
        <f>IF(実施計画様式!AG304="",0,IFERROR(VLOOKUP(実施計画様式!AG304,―!$Y$2:$Z$25,2,FALSE),"error"))</f>
        <v>0</v>
      </c>
      <c r="AH304">
        <f>IF(実施計画様式!AH304="",0,IFERROR(VLOOKUP(実施計画様式!AH304,―!$AA$2:$AB$4,2,FALSE),"error"))</f>
        <v>0</v>
      </c>
      <c r="AI304">
        <f>IF(実施計画様式!AI304="",0,IFERROR(VLOOKUP(実施計画様式!AI304,―!$AN$2:$AO$27,2,FALSE),"error"))</f>
        <v>0</v>
      </c>
      <c r="AJ304">
        <f>IF(実施計画様式!AJ304="",0,IFERROR(VLOOKUP(実施計画様式!AJ304,―!$AN$2:$AO$27,2,FALSE),"error"))</f>
        <v>0</v>
      </c>
      <c r="AK304">
        <f>IF(実施計画様式!AK304="",0,IFERROR(VLOOKUP(実施計画様式!AK304,―!$AN$2:$AO$27,2,FALSE),"error"))</f>
        <v>0</v>
      </c>
      <c r="AL304">
        <f>IF(実施計画様式!AL304="",0,1)</f>
        <v>0</v>
      </c>
      <c r="AM304">
        <f>IF(実施計画様式!AM304="",0,IFERROR(VLOOKUP(実施計画様式!AM304,―!$AP$10:$AQ$23,2,FALSE),"error"))</f>
        <v>0</v>
      </c>
      <c r="AN304">
        <f>IF(実施計画様式!AN304="",0,IFERROR(VLOOKUP(実施計画様式!AN304,―!$AP$39:$AQ$44,2,FALSE),"error"))</f>
        <v>0</v>
      </c>
      <c r="AO304">
        <f>IF(実施計画様式!AO304="",0,IFERROR(VLOOKUP(実施計画様式!AO304,参考資料1_対象分野リスト!$B$2:$C$46,2,FALSE),"error"))</f>
        <v>0</v>
      </c>
      <c r="AP304">
        <f>IF(実施計画様式!AP304="",0,IFERROR(VLOOKUP(実施計画様式!AP304,参考資料1_対象分野リスト!$B$2:$C$46,2,FALSE),"error"))</f>
        <v>0</v>
      </c>
      <c r="AQ304">
        <f>IF(実施計画様式!AQ304="",0,IFERROR(VLOOKUP(実施計画様式!AQ304,参考資料1_対象分野リスト!$B$2:$C$46,2,FALSE),"error"))</f>
        <v>0</v>
      </c>
      <c r="AR304">
        <f>IF(実施計画様式!AR304="",0,IFERROR(VLOOKUP(実施計画様式!AR304,参考資料1_対象分野リスト!$B$2:$C$46,2,FALSE),"error"))</f>
        <v>0</v>
      </c>
      <c r="AS304">
        <f>IF(実施計画様式!AS304="",0,IFERROR(VLOOKUP(実施計画様式!AS304,参考資料1_対象分野リスト!$E$5:$F$35,2,FALSE),"error"))</f>
        <v>0</v>
      </c>
      <c r="BB304">
        <f>IF(実施計画様式!BB304="",0,IFERROR(VLOOKUP(実施計画様式!BB304,―!$AK$2:$AL$7,2,FALSE),"error"))</f>
        <v>0</v>
      </c>
      <c r="BC304" t="str">
        <f t="shared" si="29"/>
        <v/>
      </c>
      <c r="BF304">
        <v>99</v>
      </c>
      <c r="BG304" t="str">
        <f t="shared" si="31"/>
        <v/>
      </c>
      <c r="BH304" t="str">
        <f>IF(AG304&gt;0,IF(VLOOKUP($B$62,―!$Y$2:$Z$25,2,FALSE)&lt;分岐管理シート!AG304,"予算化方法","予算化方法_未定なし"),"")</f>
        <v/>
      </c>
      <c r="BI304" t="str">
        <f t="shared" si="32"/>
        <v/>
      </c>
      <c r="BJ304" t="str">
        <f t="shared" si="33"/>
        <v/>
      </c>
      <c r="BK304" t="str">
        <f t="shared" si="34"/>
        <v/>
      </c>
      <c r="BL304" t="str">
        <f>IF(AE304&lt;2,"",―!$AP$28)</f>
        <v/>
      </c>
      <c r="BM304" t="str">
        <f t="shared" si="35"/>
        <v/>
      </c>
      <c r="BN304" t="str">
        <f t="shared" si="36"/>
        <v/>
      </c>
      <c r="BP304">
        <f t="shared" si="30"/>
        <v>0</v>
      </c>
    </row>
    <row r="305" spans="3:68">
      <c r="C305">
        <v>233</v>
      </c>
      <c r="D305" s="22">
        <f>IF(実施計画様式!D305="",0,IFERROR(VLOOKUP(実施計画様式!D305,―!A:B,2,FALSE),"error"))</f>
        <v>0</v>
      </c>
      <c r="E305">
        <f>IF(実施計画様式!E305="",0,IFERROR(VLOOKUP(実施計画様式!E305,―!$C$40:$D$47,2,FALSE),"error"))</f>
        <v>0</v>
      </c>
      <c r="F305">
        <f>IF(実施計画様式!F305="",0,IFERROR(VLOOKUP(実施計画様式!F305,―!$E$2:$F$2,2,FALSE),"error"))</f>
        <v>0</v>
      </c>
      <c r="G305">
        <f>IFERROR(VLOOKUP(実施計画様式!G305,―!$G$2:$H$2,2,FALSE),0)</f>
        <v>0</v>
      </c>
      <c r="H305">
        <f>IF(実施計画様式!H305="",0,1)</f>
        <v>0</v>
      </c>
      <c r="I305">
        <f>IF(実施計画様式!I305="",0,IFERROR(VLOOKUP(実施計画様式!I305,―!$I$2:$J$2,2,FALSE),"error"))</f>
        <v>0</v>
      </c>
      <c r="J305">
        <f>IF(実施計画様式!J305="",0,1)</f>
        <v>0</v>
      </c>
      <c r="K305">
        <f>IF(実施計画様式!K305="",0,IFERROR(VLOOKUP(実施計画様式!K305,―!$K$1:$L$2,2,FALSE),"error"))</f>
        <v>0</v>
      </c>
      <c r="L305">
        <f>IF(実施計画様式!L305="",0,IFERROR(VLOOKUP(実施計画様式!L305,―!$M$2:$N$2,2,FALSE),"error"))</f>
        <v>0</v>
      </c>
      <c r="M305">
        <f>IFERROR(VLOOKUP(実施計画様式!M305,―!$O$1:$P$12,2,FALSE),0)</f>
        <v>0</v>
      </c>
      <c r="N305">
        <f>IF(実施計画様式!N305="",0,IFERROR(VLOOKUP(実施計画様式!N305,―!$O$1:$P$12,2,FALSE),"error"))</f>
        <v>0</v>
      </c>
      <c r="O305">
        <f>IF(実施計画様式!O305="",0,IFERROR(VLOOKUP(実施計画様式!O305,―!$O$1:$P$12,2,FALSE),"error"))</f>
        <v>0</v>
      </c>
      <c r="P305">
        <f>IF(実施計画様式!P305="",0,IFERROR(VLOOKUP(実施計画様式!P305,―!$O$1:$P$12,2,FALSE),"error"))</f>
        <v>0</v>
      </c>
      <c r="Q305">
        <f>IF(実施計画様式!Q305="",0,1)</f>
        <v>0</v>
      </c>
      <c r="R305" t="s">
        <v>7629</v>
      </c>
      <c r="S305" t="s">
        <v>7629</v>
      </c>
      <c r="T305">
        <f>IF(実施計画様式!T305="",0,1)</f>
        <v>0</v>
      </c>
      <c r="U305">
        <f>IF(実施計画様式!U305="",0,1)</f>
        <v>0</v>
      </c>
      <c r="V305">
        <f>IF(実施計画様式!V305="",0,1)</f>
        <v>0</v>
      </c>
      <c r="W305">
        <f>IF(実施計画様式!W305="",0,1)</f>
        <v>0</v>
      </c>
      <c r="X305">
        <f>IF(実施計画様式!X305="",0,1)</f>
        <v>0</v>
      </c>
      <c r="Y305">
        <f>IF(実施計画様式!Y305="",0,1)</f>
        <v>0</v>
      </c>
      <c r="Z305">
        <f>IF(実施計画様式!Z305="",0,1)</f>
        <v>0</v>
      </c>
      <c r="AA305">
        <f>IF(実施計画様式!AA305="",0,1)</f>
        <v>0</v>
      </c>
      <c r="AB305">
        <f>IF(実施計画様式!AB305="",0,IFERROR(VLOOKUP(実施計画様式!AB305,―!$Q$2:$R$3,2,FALSE),"error"))</f>
        <v>0</v>
      </c>
      <c r="AC305">
        <f>IF(実施計画様式!AC305="",0,IFERROR(VLOOKUP(実施計画様式!AC305,―!$S$2:$T$3,2,FALSE),"error"))</f>
        <v>0</v>
      </c>
      <c r="AD305">
        <f>IF(実施計画様式!AD305="",0,IFERROR(VLOOKUP(実施計画様式!AD305,―!$U$2:$V$3,2,FALSE),"error"))</f>
        <v>0</v>
      </c>
      <c r="AE305">
        <f>IF(実施計画様式!AE305="",0,IFERROR(VLOOKUP(実施計画様式!AE305,―!$W$2:$X$3,2,FALSE),"error"))</f>
        <v>0</v>
      </c>
      <c r="AF305">
        <f>IF(実施計画様式!AF305="",0,IFERROR(VLOOKUP(実施計画様式!AF305,―!$AP$29:$AQ$29,2,FALSE),"error"))</f>
        <v>0</v>
      </c>
      <c r="AG305">
        <f>IF(実施計画様式!AG305="",0,IFERROR(VLOOKUP(実施計画様式!AG305,―!$Y$2:$Z$25,2,FALSE),"error"))</f>
        <v>0</v>
      </c>
      <c r="AH305">
        <f>IF(実施計画様式!AH305="",0,IFERROR(VLOOKUP(実施計画様式!AH305,―!$AA$2:$AB$4,2,FALSE),"error"))</f>
        <v>0</v>
      </c>
      <c r="AI305">
        <f>IF(実施計画様式!AI305="",0,IFERROR(VLOOKUP(実施計画様式!AI305,―!$AN$2:$AO$27,2,FALSE),"error"))</f>
        <v>0</v>
      </c>
      <c r="AJ305">
        <f>IF(実施計画様式!AJ305="",0,IFERROR(VLOOKUP(実施計画様式!AJ305,―!$AN$2:$AO$27,2,FALSE),"error"))</f>
        <v>0</v>
      </c>
      <c r="AK305">
        <f>IF(実施計画様式!AK305="",0,IFERROR(VLOOKUP(実施計画様式!AK305,―!$AN$2:$AO$27,2,FALSE),"error"))</f>
        <v>0</v>
      </c>
      <c r="AL305">
        <f>IF(実施計画様式!AL305="",0,1)</f>
        <v>0</v>
      </c>
      <c r="AM305">
        <f>IF(実施計画様式!AM305="",0,IFERROR(VLOOKUP(実施計画様式!AM305,―!$AP$10:$AQ$23,2,FALSE),"error"))</f>
        <v>0</v>
      </c>
      <c r="AN305">
        <f>IF(実施計画様式!AN305="",0,IFERROR(VLOOKUP(実施計画様式!AN305,―!$AP$39:$AQ$44,2,FALSE),"error"))</f>
        <v>0</v>
      </c>
      <c r="AO305">
        <f>IF(実施計画様式!AO305="",0,IFERROR(VLOOKUP(実施計画様式!AO305,参考資料1_対象分野リスト!$B$2:$C$46,2,FALSE),"error"))</f>
        <v>0</v>
      </c>
      <c r="AP305">
        <f>IF(実施計画様式!AP305="",0,IFERROR(VLOOKUP(実施計画様式!AP305,参考資料1_対象分野リスト!$B$2:$C$46,2,FALSE),"error"))</f>
        <v>0</v>
      </c>
      <c r="AQ305">
        <f>IF(実施計画様式!AQ305="",0,IFERROR(VLOOKUP(実施計画様式!AQ305,参考資料1_対象分野リスト!$B$2:$C$46,2,FALSE),"error"))</f>
        <v>0</v>
      </c>
      <c r="AR305">
        <f>IF(実施計画様式!AR305="",0,IFERROR(VLOOKUP(実施計画様式!AR305,参考資料1_対象分野リスト!$B$2:$C$46,2,FALSE),"error"))</f>
        <v>0</v>
      </c>
      <c r="AS305">
        <f>IF(実施計画様式!AS305="",0,IFERROR(VLOOKUP(実施計画様式!AS305,参考資料1_対象分野リスト!$E$5:$F$35,2,FALSE),"error"))</f>
        <v>0</v>
      </c>
      <c r="BB305">
        <f>IF(実施計画様式!BB305="",0,IFERROR(VLOOKUP(実施計画様式!BB305,―!$AK$2:$AL$7,2,FALSE),"error"))</f>
        <v>0</v>
      </c>
      <c r="BC305" t="str">
        <f t="shared" si="29"/>
        <v/>
      </c>
      <c r="BF305">
        <v>99</v>
      </c>
      <c r="BG305" t="str">
        <f t="shared" si="31"/>
        <v/>
      </c>
      <c r="BH305" t="str">
        <f>IF(AG305&gt;0,IF(VLOOKUP($B$62,―!$Y$2:$Z$25,2,FALSE)&lt;分岐管理シート!AG305,"予算化方法","予算化方法_未定なし"),"")</f>
        <v/>
      </c>
      <c r="BI305" t="str">
        <f t="shared" si="32"/>
        <v/>
      </c>
      <c r="BJ305" t="str">
        <f t="shared" si="33"/>
        <v/>
      </c>
      <c r="BK305" t="str">
        <f t="shared" si="34"/>
        <v/>
      </c>
      <c r="BL305" t="str">
        <f>IF(AE305&lt;2,"",―!$AP$28)</f>
        <v/>
      </c>
      <c r="BM305" t="str">
        <f t="shared" si="35"/>
        <v/>
      </c>
      <c r="BN305" t="str">
        <f t="shared" si="36"/>
        <v/>
      </c>
      <c r="BP305">
        <f t="shared" si="30"/>
        <v>0</v>
      </c>
    </row>
    <row r="306" spans="3:68">
      <c r="C306">
        <v>234</v>
      </c>
      <c r="D306" s="22">
        <f>IF(実施計画様式!D306="",0,IFERROR(VLOOKUP(実施計画様式!D306,―!A:B,2,FALSE),"error"))</f>
        <v>0</v>
      </c>
      <c r="E306">
        <f>IF(実施計画様式!E306="",0,IFERROR(VLOOKUP(実施計画様式!E306,―!$C$40:$D$47,2,FALSE),"error"))</f>
        <v>0</v>
      </c>
      <c r="F306">
        <f>IF(実施計画様式!F306="",0,IFERROR(VLOOKUP(実施計画様式!F306,―!$E$2:$F$2,2,FALSE),"error"))</f>
        <v>0</v>
      </c>
      <c r="G306">
        <f>IFERROR(VLOOKUP(実施計画様式!G306,―!$G$2:$H$2,2,FALSE),0)</f>
        <v>0</v>
      </c>
      <c r="H306">
        <f>IF(実施計画様式!H306="",0,1)</f>
        <v>0</v>
      </c>
      <c r="I306">
        <f>IF(実施計画様式!I306="",0,IFERROR(VLOOKUP(実施計画様式!I306,―!$I$2:$J$2,2,FALSE),"error"))</f>
        <v>0</v>
      </c>
      <c r="J306">
        <f>IF(実施計画様式!J306="",0,1)</f>
        <v>0</v>
      </c>
      <c r="K306">
        <f>IF(実施計画様式!K306="",0,IFERROR(VLOOKUP(実施計画様式!K306,―!$K$1:$L$2,2,FALSE),"error"))</f>
        <v>0</v>
      </c>
      <c r="L306">
        <f>IF(実施計画様式!L306="",0,IFERROR(VLOOKUP(実施計画様式!L306,―!$M$2:$N$2,2,FALSE),"error"))</f>
        <v>0</v>
      </c>
      <c r="M306">
        <f>IFERROR(VLOOKUP(実施計画様式!M306,―!$O$1:$P$12,2,FALSE),0)</f>
        <v>0</v>
      </c>
      <c r="N306">
        <f>IF(実施計画様式!N306="",0,IFERROR(VLOOKUP(実施計画様式!N306,―!$O$1:$P$12,2,FALSE),"error"))</f>
        <v>0</v>
      </c>
      <c r="O306">
        <f>IF(実施計画様式!O306="",0,IFERROR(VLOOKUP(実施計画様式!O306,―!$O$1:$P$12,2,FALSE),"error"))</f>
        <v>0</v>
      </c>
      <c r="P306">
        <f>IF(実施計画様式!P306="",0,IFERROR(VLOOKUP(実施計画様式!P306,―!$O$1:$P$12,2,FALSE),"error"))</f>
        <v>0</v>
      </c>
      <c r="Q306">
        <f>IF(実施計画様式!Q306="",0,1)</f>
        <v>0</v>
      </c>
      <c r="R306" t="s">
        <v>7629</v>
      </c>
      <c r="S306" t="s">
        <v>7629</v>
      </c>
      <c r="T306">
        <f>IF(実施計画様式!T306="",0,1)</f>
        <v>0</v>
      </c>
      <c r="U306">
        <f>IF(実施計画様式!U306="",0,1)</f>
        <v>0</v>
      </c>
      <c r="V306">
        <f>IF(実施計画様式!V306="",0,1)</f>
        <v>0</v>
      </c>
      <c r="W306">
        <f>IF(実施計画様式!W306="",0,1)</f>
        <v>0</v>
      </c>
      <c r="X306">
        <f>IF(実施計画様式!X306="",0,1)</f>
        <v>0</v>
      </c>
      <c r="Y306">
        <f>IF(実施計画様式!Y306="",0,1)</f>
        <v>0</v>
      </c>
      <c r="Z306">
        <f>IF(実施計画様式!Z306="",0,1)</f>
        <v>0</v>
      </c>
      <c r="AA306">
        <f>IF(実施計画様式!AA306="",0,1)</f>
        <v>0</v>
      </c>
      <c r="AB306">
        <f>IF(実施計画様式!AB306="",0,IFERROR(VLOOKUP(実施計画様式!AB306,―!$Q$2:$R$3,2,FALSE),"error"))</f>
        <v>0</v>
      </c>
      <c r="AC306">
        <f>IF(実施計画様式!AC306="",0,IFERROR(VLOOKUP(実施計画様式!AC306,―!$S$2:$T$3,2,FALSE),"error"))</f>
        <v>0</v>
      </c>
      <c r="AD306">
        <f>IF(実施計画様式!AD306="",0,IFERROR(VLOOKUP(実施計画様式!AD306,―!$U$2:$V$3,2,FALSE),"error"))</f>
        <v>0</v>
      </c>
      <c r="AE306">
        <f>IF(実施計画様式!AE306="",0,IFERROR(VLOOKUP(実施計画様式!AE306,―!$W$2:$X$3,2,FALSE),"error"))</f>
        <v>0</v>
      </c>
      <c r="AF306">
        <f>IF(実施計画様式!AF306="",0,IFERROR(VLOOKUP(実施計画様式!AF306,―!$AP$29:$AQ$29,2,FALSE),"error"))</f>
        <v>0</v>
      </c>
      <c r="AG306">
        <f>IF(実施計画様式!AG306="",0,IFERROR(VLOOKUP(実施計画様式!AG306,―!$Y$2:$Z$25,2,FALSE),"error"))</f>
        <v>0</v>
      </c>
      <c r="AH306">
        <f>IF(実施計画様式!AH306="",0,IFERROR(VLOOKUP(実施計画様式!AH306,―!$AA$2:$AB$4,2,FALSE),"error"))</f>
        <v>0</v>
      </c>
      <c r="AI306">
        <f>IF(実施計画様式!AI306="",0,IFERROR(VLOOKUP(実施計画様式!AI306,―!$AN$2:$AO$27,2,FALSE),"error"))</f>
        <v>0</v>
      </c>
      <c r="AJ306">
        <f>IF(実施計画様式!AJ306="",0,IFERROR(VLOOKUP(実施計画様式!AJ306,―!$AN$2:$AO$27,2,FALSE),"error"))</f>
        <v>0</v>
      </c>
      <c r="AK306">
        <f>IF(実施計画様式!AK306="",0,IFERROR(VLOOKUP(実施計画様式!AK306,―!$AN$2:$AO$27,2,FALSE),"error"))</f>
        <v>0</v>
      </c>
      <c r="AL306">
        <f>IF(実施計画様式!AL306="",0,1)</f>
        <v>0</v>
      </c>
      <c r="AM306">
        <f>IF(実施計画様式!AM306="",0,IFERROR(VLOOKUP(実施計画様式!AM306,―!$AP$10:$AQ$23,2,FALSE),"error"))</f>
        <v>0</v>
      </c>
      <c r="AN306">
        <f>IF(実施計画様式!AN306="",0,IFERROR(VLOOKUP(実施計画様式!AN306,―!$AP$39:$AQ$44,2,FALSE),"error"))</f>
        <v>0</v>
      </c>
      <c r="AO306">
        <f>IF(実施計画様式!AO306="",0,IFERROR(VLOOKUP(実施計画様式!AO306,参考資料1_対象分野リスト!$B$2:$C$46,2,FALSE),"error"))</f>
        <v>0</v>
      </c>
      <c r="AP306">
        <f>IF(実施計画様式!AP306="",0,IFERROR(VLOOKUP(実施計画様式!AP306,参考資料1_対象分野リスト!$B$2:$C$46,2,FALSE),"error"))</f>
        <v>0</v>
      </c>
      <c r="AQ306">
        <f>IF(実施計画様式!AQ306="",0,IFERROR(VLOOKUP(実施計画様式!AQ306,参考資料1_対象分野リスト!$B$2:$C$46,2,FALSE),"error"))</f>
        <v>0</v>
      </c>
      <c r="AR306">
        <f>IF(実施計画様式!AR306="",0,IFERROR(VLOOKUP(実施計画様式!AR306,参考資料1_対象分野リスト!$B$2:$C$46,2,FALSE),"error"))</f>
        <v>0</v>
      </c>
      <c r="AS306">
        <f>IF(実施計画様式!AS306="",0,IFERROR(VLOOKUP(実施計画様式!AS306,参考資料1_対象分野リスト!$E$5:$F$35,2,FALSE),"error"))</f>
        <v>0</v>
      </c>
      <c r="BB306">
        <f>IF(実施計画様式!BB306="",0,IFERROR(VLOOKUP(実施計画様式!BB306,―!$AK$2:$AL$7,2,FALSE),"error"))</f>
        <v>0</v>
      </c>
      <c r="BC306" t="str">
        <f t="shared" si="29"/>
        <v/>
      </c>
      <c r="BF306">
        <v>99</v>
      </c>
      <c r="BG306" t="str">
        <f t="shared" si="31"/>
        <v/>
      </c>
      <c r="BH306" t="str">
        <f>IF(AG306&gt;0,IF(VLOOKUP($B$62,―!$Y$2:$Z$25,2,FALSE)&lt;分岐管理シート!AG306,"予算化方法","予算化方法_未定なし"),"")</f>
        <v/>
      </c>
      <c r="BI306" t="str">
        <f t="shared" si="32"/>
        <v/>
      </c>
      <c r="BJ306" t="str">
        <f t="shared" si="33"/>
        <v/>
      </c>
      <c r="BK306" t="str">
        <f t="shared" si="34"/>
        <v/>
      </c>
      <c r="BL306" t="str">
        <f>IF(AE306&lt;2,"",―!$AP$28)</f>
        <v/>
      </c>
      <c r="BM306" t="str">
        <f t="shared" si="35"/>
        <v/>
      </c>
      <c r="BN306" t="str">
        <f t="shared" si="36"/>
        <v/>
      </c>
      <c r="BP306">
        <f t="shared" si="30"/>
        <v>0</v>
      </c>
    </row>
    <row r="307" spans="3:68">
      <c r="C307">
        <v>235</v>
      </c>
      <c r="D307" s="22">
        <f>IF(実施計画様式!D307="",0,IFERROR(VLOOKUP(実施計画様式!D307,―!A:B,2,FALSE),"error"))</f>
        <v>0</v>
      </c>
      <c r="E307">
        <f>IF(実施計画様式!E307="",0,IFERROR(VLOOKUP(実施計画様式!E307,―!$C$40:$D$47,2,FALSE),"error"))</f>
        <v>0</v>
      </c>
      <c r="F307">
        <f>IF(実施計画様式!F307="",0,IFERROR(VLOOKUP(実施計画様式!F307,―!$E$2:$F$2,2,FALSE),"error"))</f>
        <v>0</v>
      </c>
      <c r="G307">
        <f>IFERROR(VLOOKUP(実施計画様式!G307,―!$G$2:$H$2,2,FALSE),0)</f>
        <v>0</v>
      </c>
      <c r="H307">
        <f>IF(実施計画様式!H307="",0,1)</f>
        <v>0</v>
      </c>
      <c r="I307">
        <f>IF(実施計画様式!I307="",0,IFERROR(VLOOKUP(実施計画様式!I307,―!$I$2:$J$2,2,FALSE),"error"))</f>
        <v>0</v>
      </c>
      <c r="J307">
        <f>IF(実施計画様式!J307="",0,1)</f>
        <v>0</v>
      </c>
      <c r="K307">
        <f>IF(実施計画様式!K307="",0,IFERROR(VLOOKUP(実施計画様式!K307,―!$K$1:$L$2,2,FALSE),"error"))</f>
        <v>0</v>
      </c>
      <c r="L307">
        <f>IF(実施計画様式!L307="",0,IFERROR(VLOOKUP(実施計画様式!L307,―!$M$2:$N$2,2,FALSE),"error"))</f>
        <v>0</v>
      </c>
      <c r="M307">
        <f>IFERROR(VLOOKUP(実施計画様式!M307,―!$O$1:$P$12,2,FALSE),0)</f>
        <v>0</v>
      </c>
      <c r="N307">
        <f>IF(実施計画様式!N307="",0,IFERROR(VLOOKUP(実施計画様式!N307,―!$O$1:$P$12,2,FALSE),"error"))</f>
        <v>0</v>
      </c>
      <c r="O307">
        <f>IF(実施計画様式!O307="",0,IFERROR(VLOOKUP(実施計画様式!O307,―!$O$1:$P$12,2,FALSE),"error"))</f>
        <v>0</v>
      </c>
      <c r="P307">
        <f>IF(実施計画様式!P307="",0,IFERROR(VLOOKUP(実施計画様式!P307,―!$O$1:$P$12,2,FALSE),"error"))</f>
        <v>0</v>
      </c>
      <c r="Q307">
        <f>IF(実施計画様式!Q307="",0,1)</f>
        <v>0</v>
      </c>
      <c r="R307" t="s">
        <v>7629</v>
      </c>
      <c r="S307" t="s">
        <v>7629</v>
      </c>
      <c r="T307">
        <f>IF(実施計画様式!T307="",0,1)</f>
        <v>0</v>
      </c>
      <c r="U307">
        <f>IF(実施計画様式!U307="",0,1)</f>
        <v>0</v>
      </c>
      <c r="V307">
        <f>IF(実施計画様式!V307="",0,1)</f>
        <v>0</v>
      </c>
      <c r="W307">
        <f>IF(実施計画様式!W307="",0,1)</f>
        <v>0</v>
      </c>
      <c r="X307">
        <f>IF(実施計画様式!X307="",0,1)</f>
        <v>0</v>
      </c>
      <c r="Y307">
        <f>IF(実施計画様式!Y307="",0,1)</f>
        <v>0</v>
      </c>
      <c r="Z307">
        <f>IF(実施計画様式!Z307="",0,1)</f>
        <v>0</v>
      </c>
      <c r="AA307">
        <f>IF(実施計画様式!AA307="",0,1)</f>
        <v>0</v>
      </c>
      <c r="AB307">
        <f>IF(実施計画様式!AB307="",0,IFERROR(VLOOKUP(実施計画様式!AB307,―!$Q$2:$R$3,2,FALSE),"error"))</f>
        <v>0</v>
      </c>
      <c r="AC307">
        <f>IF(実施計画様式!AC307="",0,IFERROR(VLOOKUP(実施計画様式!AC307,―!$S$2:$T$3,2,FALSE),"error"))</f>
        <v>0</v>
      </c>
      <c r="AD307">
        <f>IF(実施計画様式!AD307="",0,IFERROR(VLOOKUP(実施計画様式!AD307,―!$U$2:$V$3,2,FALSE),"error"))</f>
        <v>0</v>
      </c>
      <c r="AE307">
        <f>IF(実施計画様式!AE307="",0,IFERROR(VLOOKUP(実施計画様式!AE307,―!$W$2:$X$3,2,FALSE),"error"))</f>
        <v>0</v>
      </c>
      <c r="AF307">
        <f>IF(実施計画様式!AF307="",0,IFERROR(VLOOKUP(実施計画様式!AF307,―!$AP$29:$AQ$29,2,FALSE),"error"))</f>
        <v>0</v>
      </c>
      <c r="AG307">
        <f>IF(実施計画様式!AG307="",0,IFERROR(VLOOKUP(実施計画様式!AG307,―!$Y$2:$Z$25,2,FALSE),"error"))</f>
        <v>0</v>
      </c>
      <c r="AH307">
        <f>IF(実施計画様式!AH307="",0,IFERROR(VLOOKUP(実施計画様式!AH307,―!$AA$2:$AB$4,2,FALSE),"error"))</f>
        <v>0</v>
      </c>
      <c r="AI307">
        <f>IF(実施計画様式!AI307="",0,IFERROR(VLOOKUP(実施計画様式!AI307,―!$AN$2:$AO$27,2,FALSE),"error"))</f>
        <v>0</v>
      </c>
      <c r="AJ307">
        <f>IF(実施計画様式!AJ307="",0,IFERROR(VLOOKUP(実施計画様式!AJ307,―!$AN$2:$AO$27,2,FALSE),"error"))</f>
        <v>0</v>
      </c>
      <c r="AK307">
        <f>IF(実施計画様式!AK307="",0,IFERROR(VLOOKUP(実施計画様式!AK307,―!$AN$2:$AO$27,2,FALSE),"error"))</f>
        <v>0</v>
      </c>
      <c r="AL307">
        <f>IF(実施計画様式!AL307="",0,1)</f>
        <v>0</v>
      </c>
      <c r="AM307">
        <f>IF(実施計画様式!AM307="",0,IFERROR(VLOOKUP(実施計画様式!AM307,―!$AP$10:$AQ$23,2,FALSE),"error"))</f>
        <v>0</v>
      </c>
      <c r="AN307">
        <f>IF(実施計画様式!AN307="",0,IFERROR(VLOOKUP(実施計画様式!AN307,―!$AP$39:$AQ$44,2,FALSE),"error"))</f>
        <v>0</v>
      </c>
      <c r="AO307">
        <f>IF(実施計画様式!AO307="",0,IFERROR(VLOOKUP(実施計画様式!AO307,参考資料1_対象分野リスト!$B$2:$C$46,2,FALSE),"error"))</f>
        <v>0</v>
      </c>
      <c r="AP307">
        <f>IF(実施計画様式!AP307="",0,IFERROR(VLOOKUP(実施計画様式!AP307,参考資料1_対象分野リスト!$B$2:$C$46,2,FALSE),"error"))</f>
        <v>0</v>
      </c>
      <c r="AQ307">
        <f>IF(実施計画様式!AQ307="",0,IFERROR(VLOOKUP(実施計画様式!AQ307,参考資料1_対象分野リスト!$B$2:$C$46,2,FALSE),"error"))</f>
        <v>0</v>
      </c>
      <c r="AR307">
        <f>IF(実施計画様式!AR307="",0,IFERROR(VLOOKUP(実施計画様式!AR307,参考資料1_対象分野リスト!$B$2:$C$46,2,FALSE),"error"))</f>
        <v>0</v>
      </c>
      <c r="AS307">
        <f>IF(実施計画様式!AS307="",0,IFERROR(VLOOKUP(実施計画様式!AS307,参考資料1_対象分野リスト!$E$5:$F$35,2,FALSE),"error"))</f>
        <v>0</v>
      </c>
      <c r="BB307">
        <f>IF(実施計画様式!BB307="",0,IFERROR(VLOOKUP(実施計画様式!BB307,―!$AK$2:$AL$7,2,FALSE),"error"))</f>
        <v>0</v>
      </c>
      <c r="BC307" t="str">
        <f t="shared" si="29"/>
        <v/>
      </c>
      <c r="BF307">
        <v>99</v>
      </c>
      <c r="BG307" t="str">
        <f t="shared" si="31"/>
        <v/>
      </c>
      <c r="BH307" t="str">
        <f>IF(AG307&gt;0,IF(VLOOKUP($B$62,―!$Y$2:$Z$25,2,FALSE)&lt;分岐管理シート!AG307,"予算化方法","予算化方法_未定なし"),"")</f>
        <v/>
      </c>
      <c r="BI307" t="str">
        <f t="shared" si="32"/>
        <v/>
      </c>
      <c r="BJ307" t="str">
        <f t="shared" si="33"/>
        <v/>
      </c>
      <c r="BK307" t="str">
        <f t="shared" si="34"/>
        <v/>
      </c>
      <c r="BL307" t="str">
        <f>IF(AE307&lt;2,"",―!$AP$28)</f>
        <v/>
      </c>
      <c r="BM307" t="str">
        <f t="shared" si="35"/>
        <v/>
      </c>
      <c r="BN307" t="str">
        <f t="shared" si="36"/>
        <v/>
      </c>
      <c r="BP307">
        <f t="shared" si="30"/>
        <v>0</v>
      </c>
    </row>
    <row r="308" spans="3:68">
      <c r="C308">
        <v>236</v>
      </c>
      <c r="D308" s="22">
        <f>IF(実施計画様式!D308="",0,IFERROR(VLOOKUP(実施計画様式!D308,―!A:B,2,FALSE),"error"))</f>
        <v>0</v>
      </c>
      <c r="E308">
        <f>IF(実施計画様式!E308="",0,IFERROR(VLOOKUP(実施計画様式!E308,―!$C$40:$D$47,2,FALSE),"error"))</f>
        <v>0</v>
      </c>
      <c r="F308">
        <f>IF(実施計画様式!F308="",0,IFERROR(VLOOKUP(実施計画様式!F308,―!$E$2:$F$2,2,FALSE),"error"))</f>
        <v>0</v>
      </c>
      <c r="G308">
        <f>IFERROR(VLOOKUP(実施計画様式!G308,―!$G$2:$H$2,2,FALSE),0)</f>
        <v>0</v>
      </c>
      <c r="H308">
        <f>IF(実施計画様式!H308="",0,1)</f>
        <v>0</v>
      </c>
      <c r="I308">
        <f>IF(実施計画様式!I308="",0,IFERROR(VLOOKUP(実施計画様式!I308,―!$I$2:$J$2,2,FALSE),"error"))</f>
        <v>0</v>
      </c>
      <c r="J308">
        <f>IF(実施計画様式!J308="",0,1)</f>
        <v>0</v>
      </c>
      <c r="K308">
        <f>IF(実施計画様式!K308="",0,IFERROR(VLOOKUP(実施計画様式!K308,―!$K$1:$L$2,2,FALSE),"error"))</f>
        <v>0</v>
      </c>
      <c r="L308">
        <f>IF(実施計画様式!L308="",0,IFERROR(VLOOKUP(実施計画様式!L308,―!$M$2:$N$2,2,FALSE),"error"))</f>
        <v>0</v>
      </c>
      <c r="M308">
        <f>IFERROR(VLOOKUP(実施計画様式!M308,―!$O$1:$P$12,2,FALSE),0)</f>
        <v>0</v>
      </c>
      <c r="N308">
        <f>IF(実施計画様式!N308="",0,IFERROR(VLOOKUP(実施計画様式!N308,―!$O$1:$P$12,2,FALSE),"error"))</f>
        <v>0</v>
      </c>
      <c r="O308">
        <f>IF(実施計画様式!O308="",0,IFERROR(VLOOKUP(実施計画様式!O308,―!$O$1:$P$12,2,FALSE),"error"))</f>
        <v>0</v>
      </c>
      <c r="P308">
        <f>IF(実施計画様式!P308="",0,IFERROR(VLOOKUP(実施計画様式!P308,―!$O$1:$P$12,2,FALSE),"error"))</f>
        <v>0</v>
      </c>
      <c r="Q308">
        <f>IF(実施計画様式!Q308="",0,1)</f>
        <v>0</v>
      </c>
      <c r="R308" t="s">
        <v>7629</v>
      </c>
      <c r="S308" t="s">
        <v>7629</v>
      </c>
      <c r="T308">
        <f>IF(実施計画様式!T308="",0,1)</f>
        <v>0</v>
      </c>
      <c r="U308">
        <f>IF(実施計画様式!U308="",0,1)</f>
        <v>0</v>
      </c>
      <c r="V308">
        <f>IF(実施計画様式!V308="",0,1)</f>
        <v>0</v>
      </c>
      <c r="W308">
        <f>IF(実施計画様式!W308="",0,1)</f>
        <v>0</v>
      </c>
      <c r="X308">
        <f>IF(実施計画様式!X308="",0,1)</f>
        <v>0</v>
      </c>
      <c r="Y308">
        <f>IF(実施計画様式!Y308="",0,1)</f>
        <v>0</v>
      </c>
      <c r="Z308">
        <f>IF(実施計画様式!Z308="",0,1)</f>
        <v>0</v>
      </c>
      <c r="AA308">
        <f>IF(実施計画様式!AA308="",0,1)</f>
        <v>0</v>
      </c>
      <c r="AB308">
        <f>IF(実施計画様式!AB308="",0,IFERROR(VLOOKUP(実施計画様式!AB308,―!$Q$2:$R$3,2,FALSE),"error"))</f>
        <v>0</v>
      </c>
      <c r="AC308">
        <f>IF(実施計画様式!AC308="",0,IFERROR(VLOOKUP(実施計画様式!AC308,―!$S$2:$T$3,2,FALSE),"error"))</f>
        <v>0</v>
      </c>
      <c r="AD308">
        <f>IF(実施計画様式!AD308="",0,IFERROR(VLOOKUP(実施計画様式!AD308,―!$U$2:$V$3,2,FALSE),"error"))</f>
        <v>0</v>
      </c>
      <c r="AE308">
        <f>IF(実施計画様式!AE308="",0,IFERROR(VLOOKUP(実施計画様式!AE308,―!$W$2:$X$3,2,FALSE),"error"))</f>
        <v>0</v>
      </c>
      <c r="AF308">
        <f>IF(実施計画様式!AF308="",0,IFERROR(VLOOKUP(実施計画様式!AF308,―!$AP$29:$AQ$29,2,FALSE),"error"))</f>
        <v>0</v>
      </c>
      <c r="AG308">
        <f>IF(実施計画様式!AG308="",0,IFERROR(VLOOKUP(実施計画様式!AG308,―!$Y$2:$Z$25,2,FALSE),"error"))</f>
        <v>0</v>
      </c>
      <c r="AH308">
        <f>IF(実施計画様式!AH308="",0,IFERROR(VLOOKUP(実施計画様式!AH308,―!$AA$2:$AB$4,2,FALSE),"error"))</f>
        <v>0</v>
      </c>
      <c r="AI308">
        <f>IF(実施計画様式!AI308="",0,IFERROR(VLOOKUP(実施計画様式!AI308,―!$AN$2:$AO$27,2,FALSE),"error"))</f>
        <v>0</v>
      </c>
      <c r="AJ308">
        <f>IF(実施計画様式!AJ308="",0,IFERROR(VLOOKUP(実施計画様式!AJ308,―!$AN$2:$AO$27,2,FALSE),"error"))</f>
        <v>0</v>
      </c>
      <c r="AK308">
        <f>IF(実施計画様式!AK308="",0,IFERROR(VLOOKUP(実施計画様式!AK308,―!$AN$2:$AO$27,2,FALSE),"error"))</f>
        <v>0</v>
      </c>
      <c r="AL308">
        <f>IF(実施計画様式!AL308="",0,1)</f>
        <v>0</v>
      </c>
      <c r="AM308">
        <f>IF(実施計画様式!AM308="",0,IFERROR(VLOOKUP(実施計画様式!AM308,―!$AP$10:$AQ$23,2,FALSE),"error"))</f>
        <v>0</v>
      </c>
      <c r="AN308">
        <f>IF(実施計画様式!AN308="",0,IFERROR(VLOOKUP(実施計画様式!AN308,―!$AP$39:$AQ$44,2,FALSE),"error"))</f>
        <v>0</v>
      </c>
      <c r="AO308">
        <f>IF(実施計画様式!AO308="",0,IFERROR(VLOOKUP(実施計画様式!AO308,参考資料1_対象分野リスト!$B$2:$C$46,2,FALSE),"error"))</f>
        <v>0</v>
      </c>
      <c r="AP308">
        <f>IF(実施計画様式!AP308="",0,IFERROR(VLOOKUP(実施計画様式!AP308,参考資料1_対象分野リスト!$B$2:$C$46,2,FALSE),"error"))</f>
        <v>0</v>
      </c>
      <c r="AQ308">
        <f>IF(実施計画様式!AQ308="",0,IFERROR(VLOOKUP(実施計画様式!AQ308,参考資料1_対象分野リスト!$B$2:$C$46,2,FALSE),"error"))</f>
        <v>0</v>
      </c>
      <c r="AR308">
        <f>IF(実施計画様式!AR308="",0,IFERROR(VLOOKUP(実施計画様式!AR308,参考資料1_対象分野リスト!$B$2:$C$46,2,FALSE),"error"))</f>
        <v>0</v>
      </c>
      <c r="AS308">
        <f>IF(実施計画様式!AS308="",0,IFERROR(VLOOKUP(実施計画様式!AS308,参考資料1_対象分野リスト!$E$5:$F$35,2,FALSE),"error"))</f>
        <v>0</v>
      </c>
      <c r="BB308">
        <f>IF(実施計画様式!BB308="",0,IFERROR(VLOOKUP(実施計画様式!BB308,―!$AK$2:$AL$7,2,FALSE),"error"))</f>
        <v>0</v>
      </c>
      <c r="BC308" t="str">
        <f t="shared" si="29"/>
        <v/>
      </c>
      <c r="BF308">
        <v>99</v>
      </c>
      <c r="BG308" t="str">
        <f t="shared" si="31"/>
        <v/>
      </c>
      <c r="BH308" t="str">
        <f>IF(AG308&gt;0,IF(VLOOKUP($B$62,―!$Y$2:$Z$25,2,FALSE)&lt;分岐管理シート!AG308,"予算化方法","予算化方法_未定なし"),"")</f>
        <v/>
      </c>
      <c r="BI308" t="str">
        <f t="shared" si="32"/>
        <v/>
      </c>
      <c r="BJ308" t="str">
        <f t="shared" si="33"/>
        <v/>
      </c>
      <c r="BK308" t="str">
        <f t="shared" si="34"/>
        <v/>
      </c>
      <c r="BL308" t="str">
        <f>IF(AE308&lt;2,"",―!$AP$28)</f>
        <v/>
      </c>
      <c r="BM308" t="str">
        <f t="shared" si="35"/>
        <v/>
      </c>
      <c r="BN308" t="str">
        <f t="shared" si="36"/>
        <v/>
      </c>
      <c r="BP308">
        <f t="shared" si="30"/>
        <v>0</v>
      </c>
    </row>
    <row r="309" spans="3:68">
      <c r="C309">
        <v>237</v>
      </c>
      <c r="D309" s="22">
        <f>IF(実施計画様式!D309="",0,IFERROR(VLOOKUP(実施計画様式!D309,―!A:B,2,FALSE),"error"))</f>
        <v>0</v>
      </c>
      <c r="E309">
        <f>IF(実施計画様式!E309="",0,IFERROR(VLOOKUP(実施計画様式!E309,―!$C$40:$D$47,2,FALSE),"error"))</f>
        <v>0</v>
      </c>
      <c r="F309">
        <f>IF(実施計画様式!F309="",0,IFERROR(VLOOKUP(実施計画様式!F309,―!$E$2:$F$2,2,FALSE),"error"))</f>
        <v>0</v>
      </c>
      <c r="G309">
        <f>IFERROR(VLOOKUP(実施計画様式!G309,―!$G$2:$H$2,2,FALSE),0)</f>
        <v>0</v>
      </c>
      <c r="H309">
        <f>IF(実施計画様式!H309="",0,1)</f>
        <v>0</v>
      </c>
      <c r="I309">
        <f>IF(実施計画様式!I309="",0,IFERROR(VLOOKUP(実施計画様式!I309,―!$I$2:$J$2,2,FALSE),"error"))</f>
        <v>0</v>
      </c>
      <c r="J309">
        <f>IF(実施計画様式!J309="",0,1)</f>
        <v>0</v>
      </c>
      <c r="K309">
        <f>IF(実施計画様式!K309="",0,IFERROR(VLOOKUP(実施計画様式!K309,―!$K$1:$L$2,2,FALSE),"error"))</f>
        <v>0</v>
      </c>
      <c r="L309">
        <f>IF(実施計画様式!L309="",0,IFERROR(VLOOKUP(実施計画様式!L309,―!$M$2:$N$2,2,FALSE),"error"))</f>
        <v>0</v>
      </c>
      <c r="M309">
        <f>IFERROR(VLOOKUP(実施計画様式!M309,―!$O$1:$P$12,2,FALSE),0)</f>
        <v>0</v>
      </c>
      <c r="N309">
        <f>IF(実施計画様式!N309="",0,IFERROR(VLOOKUP(実施計画様式!N309,―!$O$1:$P$12,2,FALSE),"error"))</f>
        <v>0</v>
      </c>
      <c r="O309">
        <f>IF(実施計画様式!O309="",0,IFERROR(VLOOKUP(実施計画様式!O309,―!$O$1:$P$12,2,FALSE),"error"))</f>
        <v>0</v>
      </c>
      <c r="P309">
        <f>IF(実施計画様式!P309="",0,IFERROR(VLOOKUP(実施計画様式!P309,―!$O$1:$P$12,2,FALSE),"error"))</f>
        <v>0</v>
      </c>
      <c r="Q309">
        <f>IF(実施計画様式!Q309="",0,1)</f>
        <v>0</v>
      </c>
      <c r="R309" t="s">
        <v>7629</v>
      </c>
      <c r="S309" t="s">
        <v>7629</v>
      </c>
      <c r="T309">
        <f>IF(実施計画様式!T309="",0,1)</f>
        <v>0</v>
      </c>
      <c r="U309">
        <f>IF(実施計画様式!U309="",0,1)</f>
        <v>0</v>
      </c>
      <c r="V309">
        <f>IF(実施計画様式!V309="",0,1)</f>
        <v>0</v>
      </c>
      <c r="W309">
        <f>IF(実施計画様式!W309="",0,1)</f>
        <v>0</v>
      </c>
      <c r="X309">
        <f>IF(実施計画様式!X309="",0,1)</f>
        <v>0</v>
      </c>
      <c r="Y309">
        <f>IF(実施計画様式!Y309="",0,1)</f>
        <v>0</v>
      </c>
      <c r="Z309">
        <f>IF(実施計画様式!Z309="",0,1)</f>
        <v>0</v>
      </c>
      <c r="AA309">
        <f>IF(実施計画様式!AA309="",0,1)</f>
        <v>0</v>
      </c>
      <c r="AB309">
        <f>IF(実施計画様式!AB309="",0,IFERROR(VLOOKUP(実施計画様式!AB309,―!$Q$2:$R$3,2,FALSE),"error"))</f>
        <v>0</v>
      </c>
      <c r="AC309">
        <f>IF(実施計画様式!AC309="",0,IFERROR(VLOOKUP(実施計画様式!AC309,―!$S$2:$T$3,2,FALSE),"error"))</f>
        <v>0</v>
      </c>
      <c r="AD309">
        <f>IF(実施計画様式!AD309="",0,IFERROR(VLOOKUP(実施計画様式!AD309,―!$U$2:$V$3,2,FALSE),"error"))</f>
        <v>0</v>
      </c>
      <c r="AE309">
        <f>IF(実施計画様式!AE309="",0,IFERROR(VLOOKUP(実施計画様式!AE309,―!$W$2:$X$3,2,FALSE),"error"))</f>
        <v>0</v>
      </c>
      <c r="AF309">
        <f>IF(実施計画様式!AF309="",0,IFERROR(VLOOKUP(実施計画様式!AF309,―!$AP$29:$AQ$29,2,FALSE),"error"))</f>
        <v>0</v>
      </c>
      <c r="AG309">
        <f>IF(実施計画様式!AG309="",0,IFERROR(VLOOKUP(実施計画様式!AG309,―!$Y$2:$Z$25,2,FALSE),"error"))</f>
        <v>0</v>
      </c>
      <c r="AH309">
        <f>IF(実施計画様式!AH309="",0,IFERROR(VLOOKUP(実施計画様式!AH309,―!$AA$2:$AB$4,2,FALSE),"error"))</f>
        <v>0</v>
      </c>
      <c r="AI309">
        <f>IF(実施計画様式!AI309="",0,IFERROR(VLOOKUP(実施計画様式!AI309,―!$AN$2:$AO$27,2,FALSE),"error"))</f>
        <v>0</v>
      </c>
      <c r="AJ309">
        <f>IF(実施計画様式!AJ309="",0,IFERROR(VLOOKUP(実施計画様式!AJ309,―!$AN$2:$AO$27,2,FALSE),"error"))</f>
        <v>0</v>
      </c>
      <c r="AK309">
        <f>IF(実施計画様式!AK309="",0,IFERROR(VLOOKUP(実施計画様式!AK309,―!$AN$2:$AO$27,2,FALSE),"error"))</f>
        <v>0</v>
      </c>
      <c r="AL309">
        <f>IF(実施計画様式!AL309="",0,1)</f>
        <v>0</v>
      </c>
      <c r="AM309">
        <f>IF(実施計画様式!AM309="",0,IFERROR(VLOOKUP(実施計画様式!AM309,―!$AP$10:$AQ$23,2,FALSE),"error"))</f>
        <v>0</v>
      </c>
      <c r="AN309">
        <f>IF(実施計画様式!AN309="",0,IFERROR(VLOOKUP(実施計画様式!AN309,―!$AP$39:$AQ$44,2,FALSE),"error"))</f>
        <v>0</v>
      </c>
      <c r="AO309">
        <f>IF(実施計画様式!AO309="",0,IFERROR(VLOOKUP(実施計画様式!AO309,参考資料1_対象分野リスト!$B$2:$C$46,2,FALSE),"error"))</f>
        <v>0</v>
      </c>
      <c r="AP309">
        <f>IF(実施計画様式!AP309="",0,IFERROR(VLOOKUP(実施計画様式!AP309,参考資料1_対象分野リスト!$B$2:$C$46,2,FALSE),"error"))</f>
        <v>0</v>
      </c>
      <c r="AQ309">
        <f>IF(実施計画様式!AQ309="",0,IFERROR(VLOOKUP(実施計画様式!AQ309,参考資料1_対象分野リスト!$B$2:$C$46,2,FALSE),"error"))</f>
        <v>0</v>
      </c>
      <c r="AR309">
        <f>IF(実施計画様式!AR309="",0,IFERROR(VLOOKUP(実施計画様式!AR309,参考資料1_対象分野リスト!$B$2:$C$46,2,FALSE),"error"))</f>
        <v>0</v>
      </c>
      <c r="AS309">
        <f>IF(実施計画様式!AS309="",0,IFERROR(VLOOKUP(実施計画様式!AS309,参考資料1_対象分野リスト!$E$5:$F$35,2,FALSE),"error"))</f>
        <v>0</v>
      </c>
      <c r="BB309">
        <f>IF(実施計画様式!BB309="",0,IFERROR(VLOOKUP(実施計画様式!BB309,―!$AK$2:$AL$7,2,FALSE),"error"))</f>
        <v>0</v>
      </c>
      <c r="BC309" t="str">
        <f t="shared" si="29"/>
        <v/>
      </c>
      <c r="BF309">
        <v>99</v>
      </c>
      <c r="BG309" t="str">
        <f t="shared" si="31"/>
        <v/>
      </c>
      <c r="BH309" t="str">
        <f>IF(AG309&gt;0,IF(VLOOKUP($B$62,―!$Y$2:$Z$25,2,FALSE)&lt;分岐管理シート!AG309,"予算化方法","予算化方法_未定なし"),"")</f>
        <v/>
      </c>
      <c r="BI309" t="str">
        <f t="shared" si="32"/>
        <v/>
      </c>
      <c r="BJ309" t="str">
        <f t="shared" si="33"/>
        <v/>
      </c>
      <c r="BK309" t="str">
        <f t="shared" si="34"/>
        <v/>
      </c>
      <c r="BL309" t="str">
        <f>IF(AE309&lt;2,"",―!$AP$28)</f>
        <v/>
      </c>
      <c r="BM309" t="str">
        <f t="shared" si="35"/>
        <v/>
      </c>
      <c r="BN309" t="str">
        <f t="shared" si="36"/>
        <v/>
      </c>
      <c r="BP309">
        <f t="shared" si="30"/>
        <v>0</v>
      </c>
    </row>
    <row r="310" spans="3:68">
      <c r="C310">
        <v>238</v>
      </c>
      <c r="D310" s="22">
        <f>IF(実施計画様式!D310="",0,IFERROR(VLOOKUP(実施計画様式!D310,―!A:B,2,FALSE),"error"))</f>
        <v>0</v>
      </c>
      <c r="E310">
        <f>IF(実施計画様式!E310="",0,IFERROR(VLOOKUP(実施計画様式!E310,―!$C$40:$D$47,2,FALSE),"error"))</f>
        <v>0</v>
      </c>
      <c r="F310">
        <f>IF(実施計画様式!F310="",0,IFERROR(VLOOKUP(実施計画様式!F310,―!$E$2:$F$2,2,FALSE),"error"))</f>
        <v>0</v>
      </c>
      <c r="G310">
        <f>IFERROR(VLOOKUP(実施計画様式!G310,―!$G$2:$H$2,2,FALSE),0)</f>
        <v>0</v>
      </c>
      <c r="H310">
        <f>IF(実施計画様式!H310="",0,1)</f>
        <v>0</v>
      </c>
      <c r="I310">
        <f>IF(実施計画様式!I310="",0,IFERROR(VLOOKUP(実施計画様式!I310,―!$I$2:$J$2,2,FALSE),"error"))</f>
        <v>0</v>
      </c>
      <c r="J310">
        <f>IF(実施計画様式!J310="",0,1)</f>
        <v>0</v>
      </c>
      <c r="K310">
        <f>IF(実施計画様式!K310="",0,IFERROR(VLOOKUP(実施計画様式!K310,―!$K$1:$L$2,2,FALSE),"error"))</f>
        <v>0</v>
      </c>
      <c r="L310">
        <f>IF(実施計画様式!L310="",0,IFERROR(VLOOKUP(実施計画様式!L310,―!$M$2:$N$2,2,FALSE),"error"))</f>
        <v>0</v>
      </c>
      <c r="M310">
        <f>IFERROR(VLOOKUP(実施計画様式!M310,―!$O$1:$P$12,2,FALSE),0)</f>
        <v>0</v>
      </c>
      <c r="N310">
        <f>IF(実施計画様式!N310="",0,IFERROR(VLOOKUP(実施計画様式!N310,―!$O$1:$P$12,2,FALSE),"error"))</f>
        <v>0</v>
      </c>
      <c r="O310">
        <f>IF(実施計画様式!O310="",0,IFERROR(VLOOKUP(実施計画様式!O310,―!$O$1:$P$12,2,FALSE),"error"))</f>
        <v>0</v>
      </c>
      <c r="P310">
        <f>IF(実施計画様式!P310="",0,IFERROR(VLOOKUP(実施計画様式!P310,―!$O$1:$P$12,2,FALSE),"error"))</f>
        <v>0</v>
      </c>
      <c r="Q310">
        <f>IF(実施計画様式!Q310="",0,1)</f>
        <v>0</v>
      </c>
      <c r="R310" t="s">
        <v>7629</v>
      </c>
      <c r="S310" t="s">
        <v>7629</v>
      </c>
      <c r="T310">
        <f>IF(実施計画様式!T310="",0,1)</f>
        <v>0</v>
      </c>
      <c r="U310">
        <f>IF(実施計画様式!U310="",0,1)</f>
        <v>0</v>
      </c>
      <c r="V310">
        <f>IF(実施計画様式!V310="",0,1)</f>
        <v>0</v>
      </c>
      <c r="W310">
        <f>IF(実施計画様式!W310="",0,1)</f>
        <v>0</v>
      </c>
      <c r="X310">
        <f>IF(実施計画様式!X310="",0,1)</f>
        <v>0</v>
      </c>
      <c r="Y310">
        <f>IF(実施計画様式!Y310="",0,1)</f>
        <v>0</v>
      </c>
      <c r="Z310">
        <f>IF(実施計画様式!Z310="",0,1)</f>
        <v>0</v>
      </c>
      <c r="AA310">
        <f>IF(実施計画様式!AA310="",0,1)</f>
        <v>0</v>
      </c>
      <c r="AB310">
        <f>IF(実施計画様式!AB310="",0,IFERROR(VLOOKUP(実施計画様式!AB310,―!$Q$2:$R$3,2,FALSE),"error"))</f>
        <v>0</v>
      </c>
      <c r="AC310">
        <f>IF(実施計画様式!AC310="",0,IFERROR(VLOOKUP(実施計画様式!AC310,―!$S$2:$T$3,2,FALSE),"error"))</f>
        <v>0</v>
      </c>
      <c r="AD310">
        <f>IF(実施計画様式!AD310="",0,IFERROR(VLOOKUP(実施計画様式!AD310,―!$U$2:$V$3,2,FALSE),"error"))</f>
        <v>0</v>
      </c>
      <c r="AE310">
        <f>IF(実施計画様式!AE310="",0,IFERROR(VLOOKUP(実施計画様式!AE310,―!$W$2:$X$3,2,FALSE),"error"))</f>
        <v>0</v>
      </c>
      <c r="AF310">
        <f>IF(実施計画様式!AF310="",0,IFERROR(VLOOKUP(実施計画様式!AF310,―!$AP$29:$AQ$29,2,FALSE),"error"))</f>
        <v>0</v>
      </c>
      <c r="AG310">
        <f>IF(実施計画様式!AG310="",0,IFERROR(VLOOKUP(実施計画様式!AG310,―!$Y$2:$Z$25,2,FALSE),"error"))</f>
        <v>0</v>
      </c>
      <c r="AH310">
        <f>IF(実施計画様式!AH310="",0,IFERROR(VLOOKUP(実施計画様式!AH310,―!$AA$2:$AB$4,2,FALSE),"error"))</f>
        <v>0</v>
      </c>
      <c r="AI310">
        <f>IF(実施計画様式!AI310="",0,IFERROR(VLOOKUP(実施計画様式!AI310,―!$AN$2:$AO$27,2,FALSE),"error"))</f>
        <v>0</v>
      </c>
      <c r="AJ310">
        <f>IF(実施計画様式!AJ310="",0,IFERROR(VLOOKUP(実施計画様式!AJ310,―!$AN$2:$AO$27,2,FALSE),"error"))</f>
        <v>0</v>
      </c>
      <c r="AK310">
        <f>IF(実施計画様式!AK310="",0,IFERROR(VLOOKUP(実施計画様式!AK310,―!$AN$2:$AO$27,2,FALSE),"error"))</f>
        <v>0</v>
      </c>
      <c r="AL310">
        <f>IF(実施計画様式!AL310="",0,1)</f>
        <v>0</v>
      </c>
      <c r="AM310">
        <f>IF(実施計画様式!AM310="",0,IFERROR(VLOOKUP(実施計画様式!AM310,―!$AP$10:$AQ$23,2,FALSE),"error"))</f>
        <v>0</v>
      </c>
      <c r="AN310">
        <f>IF(実施計画様式!AN310="",0,IFERROR(VLOOKUP(実施計画様式!AN310,―!$AP$39:$AQ$44,2,FALSE),"error"))</f>
        <v>0</v>
      </c>
      <c r="AO310">
        <f>IF(実施計画様式!AO310="",0,IFERROR(VLOOKUP(実施計画様式!AO310,参考資料1_対象分野リスト!$B$2:$C$46,2,FALSE),"error"))</f>
        <v>0</v>
      </c>
      <c r="AP310">
        <f>IF(実施計画様式!AP310="",0,IFERROR(VLOOKUP(実施計画様式!AP310,参考資料1_対象分野リスト!$B$2:$C$46,2,FALSE),"error"))</f>
        <v>0</v>
      </c>
      <c r="AQ310">
        <f>IF(実施計画様式!AQ310="",0,IFERROR(VLOOKUP(実施計画様式!AQ310,参考資料1_対象分野リスト!$B$2:$C$46,2,FALSE),"error"))</f>
        <v>0</v>
      </c>
      <c r="AR310">
        <f>IF(実施計画様式!AR310="",0,IFERROR(VLOOKUP(実施計画様式!AR310,参考資料1_対象分野リスト!$B$2:$C$46,2,FALSE),"error"))</f>
        <v>0</v>
      </c>
      <c r="AS310">
        <f>IF(実施計画様式!AS310="",0,IFERROR(VLOOKUP(実施計画様式!AS310,参考資料1_対象分野リスト!$E$5:$F$35,2,FALSE),"error"))</f>
        <v>0</v>
      </c>
      <c r="BB310">
        <f>IF(実施計画様式!BB310="",0,IFERROR(VLOOKUP(実施計画様式!BB310,―!$AK$2:$AL$7,2,FALSE),"error"))</f>
        <v>0</v>
      </c>
      <c r="BC310" t="str">
        <f t="shared" si="29"/>
        <v/>
      </c>
      <c r="BF310">
        <v>99</v>
      </c>
      <c r="BG310" t="str">
        <f t="shared" si="31"/>
        <v/>
      </c>
      <c r="BH310" t="str">
        <f>IF(AG310&gt;0,IF(VLOOKUP($B$62,―!$Y$2:$Z$25,2,FALSE)&lt;分岐管理シート!AG310,"予算化方法","予算化方法_未定なし"),"")</f>
        <v/>
      </c>
      <c r="BI310" t="str">
        <f t="shared" si="32"/>
        <v/>
      </c>
      <c r="BJ310" t="str">
        <f t="shared" si="33"/>
        <v/>
      </c>
      <c r="BK310" t="str">
        <f t="shared" si="34"/>
        <v/>
      </c>
      <c r="BL310" t="str">
        <f>IF(AE310&lt;2,"",―!$AP$28)</f>
        <v/>
      </c>
      <c r="BM310" t="str">
        <f t="shared" si="35"/>
        <v/>
      </c>
      <c r="BN310" t="str">
        <f t="shared" si="36"/>
        <v/>
      </c>
      <c r="BP310">
        <f t="shared" si="30"/>
        <v>0</v>
      </c>
    </row>
    <row r="311" spans="3:68">
      <c r="C311">
        <v>239</v>
      </c>
      <c r="D311" s="22">
        <f>IF(実施計画様式!D311="",0,IFERROR(VLOOKUP(実施計画様式!D311,―!A:B,2,FALSE),"error"))</f>
        <v>0</v>
      </c>
      <c r="E311">
        <f>IF(実施計画様式!E311="",0,IFERROR(VLOOKUP(実施計画様式!E311,―!$C$40:$D$47,2,FALSE),"error"))</f>
        <v>0</v>
      </c>
      <c r="F311">
        <f>IF(実施計画様式!F311="",0,IFERROR(VLOOKUP(実施計画様式!F311,―!$E$2:$F$2,2,FALSE),"error"))</f>
        <v>0</v>
      </c>
      <c r="G311">
        <f>IFERROR(VLOOKUP(実施計画様式!G311,―!$G$2:$H$2,2,FALSE),0)</f>
        <v>0</v>
      </c>
      <c r="H311">
        <f>IF(実施計画様式!H311="",0,1)</f>
        <v>0</v>
      </c>
      <c r="I311">
        <f>IF(実施計画様式!I311="",0,IFERROR(VLOOKUP(実施計画様式!I311,―!$I$2:$J$2,2,FALSE),"error"))</f>
        <v>0</v>
      </c>
      <c r="J311">
        <f>IF(実施計画様式!J311="",0,1)</f>
        <v>0</v>
      </c>
      <c r="K311">
        <f>IF(実施計画様式!K311="",0,IFERROR(VLOOKUP(実施計画様式!K311,―!$K$1:$L$2,2,FALSE),"error"))</f>
        <v>0</v>
      </c>
      <c r="L311">
        <f>IF(実施計画様式!L311="",0,IFERROR(VLOOKUP(実施計画様式!L311,―!$M$2:$N$2,2,FALSE),"error"))</f>
        <v>0</v>
      </c>
      <c r="M311">
        <f>IFERROR(VLOOKUP(実施計画様式!M311,―!$O$1:$P$12,2,FALSE),0)</f>
        <v>0</v>
      </c>
      <c r="N311">
        <f>IF(実施計画様式!N311="",0,IFERROR(VLOOKUP(実施計画様式!N311,―!$O$1:$P$12,2,FALSE),"error"))</f>
        <v>0</v>
      </c>
      <c r="O311">
        <f>IF(実施計画様式!O311="",0,IFERROR(VLOOKUP(実施計画様式!O311,―!$O$1:$P$12,2,FALSE),"error"))</f>
        <v>0</v>
      </c>
      <c r="P311">
        <f>IF(実施計画様式!P311="",0,IFERROR(VLOOKUP(実施計画様式!P311,―!$O$1:$P$12,2,FALSE),"error"))</f>
        <v>0</v>
      </c>
      <c r="Q311">
        <f>IF(実施計画様式!Q311="",0,1)</f>
        <v>0</v>
      </c>
      <c r="R311" t="s">
        <v>7629</v>
      </c>
      <c r="S311" t="s">
        <v>7629</v>
      </c>
      <c r="T311">
        <f>IF(実施計画様式!T311="",0,1)</f>
        <v>0</v>
      </c>
      <c r="U311">
        <f>IF(実施計画様式!U311="",0,1)</f>
        <v>0</v>
      </c>
      <c r="V311">
        <f>IF(実施計画様式!V311="",0,1)</f>
        <v>0</v>
      </c>
      <c r="W311">
        <f>IF(実施計画様式!W311="",0,1)</f>
        <v>0</v>
      </c>
      <c r="X311">
        <f>IF(実施計画様式!X311="",0,1)</f>
        <v>0</v>
      </c>
      <c r="Y311">
        <f>IF(実施計画様式!Y311="",0,1)</f>
        <v>0</v>
      </c>
      <c r="Z311">
        <f>IF(実施計画様式!Z311="",0,1)</f>
        <v>0</v>
      </c>
      <c r="AA311">
        <f>IF(実施計画様式!AA311="",0,1)</f>
        <v>0</v>
      </c>
      <c r="AB311">
        <f>IF(実施計画様式!AB311="",0,IFERROR(VLOOKUP(実施計画様式!AB311,―!$Q$2:$R$3,2,FALSE),"error"))</f>
        <v>0</v>
      </c>
      <c r="AC311">
        <f>IF(実施計画様式!AC311="",0,IFERROR(VLOOKUP(実施計画様式!AC311,―!$S$2:$T$3,2,FALSE),"error"))</f>
        <v>0</v>
      </c>
      <c r="AD311">
        <f>IF(実施計画様式!AD311="",0,IFERROR(VLOOKUP(実施計画様式!AD311,―!$U$2:$V$3,2,FALSE),"error"))</f>
        <v>0</v>
      </c>
      <c r="AE311">
        <f>IF(実施計画様式!AE311="",0,IFERROR(VLOOKUP(実施計画様式!AE311,―!$W$2:$X$3,2,FALSE),"error"))</f>
        <v>0</v>
      </c>
      <c r="AF311">
        <f>IF(実施計画様式!AF311="",0,IFERROR(VLOOKUP(実施計画様式!AF311,―!$AP$29:$AQ$29,2,FALSE),"error"))</f>
        <v>0</v>
      </c>
      <c r="AG311">
        <f>IF(実施計画様式!AG311="",0,IFERROR(VLOOKUP(実施計画様式!AG311,―!$Y$2:$Z$25,2,FALSE),"error"))</f>
        <v>0</v>
      </c>
      <c r="AH311">
        <f>IF(実施計画様式!AH311="",0,IFERROR(VLOOKUP(実施計画様式!AH311,―!$AA$2:$AB$4,2,FALSE),"error"))</f>
        <v>0</v>
      </c>
      <c r="AI311">
        <f>IF(実施計画様式!AI311="",0,IFERROR(VLOOKUP(実施計画様式!AI311,―!$AN$2:$AO$27,2,FALSE),"error"))</f>
        <v>0</v>
      </c>
      <c r="AJ311">
        <f>IF(実施計画様式!AJ311="",0,IFERROR(VLOOKUP(実施計画様式!AJ311,―!$AN$2:$AO$27,2,FALSE),"error"))</f>
        <v>0</v>
      </c>
      <c r="AK311">
        <f>IF(実施計画様式!AK311="",0,IFERROR(VLOOKUP(実施計画様式!AK311,―!$AN$2:$AO$27,2,FALSE),"error"))</f>
        <v>0</v>
      </c>
      <c r="AL311">
        <f>IF(実施計画様式!AL311="",0,1)</f>
        <v>0</v>
      </c>
      <c r="AM311">
        <f>IF(実施計画様式!AM311="",0,IFERROR(VLOOKUP(実施計画様式!AM311,―!$AP$10:$AQ$23,2,FALSE),"error"))</f>
        <v>0</v>
      </c>
      <c r="AN311">
        <f>IF(実施計画様式!AN311="",0,IFERROR(VLOOKUP(実施計画様式!AN311,―!$AP$39:$AQ$44,2,FALSE),"error"))</f>
        <v>0</v>
      </c>
      <c r="AO311">
        <f>IF(実施計画様式!AO311="",0,IFERROR(VLOOKUP(実施計画様式!AO311,参考資料1_対象分野リスト!$B$2:$C$46,2,FALSE),"error"))</f>
        <v>0</v>
      </c>
      <c r="AP311">
        <f>IF(実施計画様式!AP311="",0,IFERROR(VLOOKUP(実施計画様式!AP311,参考資料1_対象分野リスト!$B$2:$C$46,2,FALSE),"error"))</f>
        <v>0</v>
      </c>
      <c r="AQ311">
        <f>IF(実施計画様式!AQ311="",0,IFERROR(VLOOKUP(実施計画様式!AQ311,参考資料1_対象分野リスト!$B$2:$C$46,2,FALSE),"error"))</f>
        <v>0</v>
      </c>
      <c r="AR311">
        <f>IF(実施計画様式!AR311="",0,IFERROR(VLOOKUP(実施計画様式!AR311,参考資料1_対象分野リスト!$B$2:$C$46,2,FALSE),"error"))</f>
        <v>0</v>
      </c>
      <c r="AS311">
        <f>IF(実施計画様式!AS311="",0,IFERROR(VLOOKUP(実施計画様式!AS311,参考資料1_対象分野リスト!$E$5:$F$35,2,FALSE),"error"))</f>
        <v>0</v>
      </c>
      <c r="BB311">
        <f>IF(実施計画様式!BB311="",0,IFERROR(VLOOKUP(実施計画様式!BB311,―!$AK$2:$AL$7,2,FALSE),"error"))</f>
        <v>0</v>
      </c>
      <c r="BC311" t="str">
        <f t="shared" si="29"/>
        <v/>
      </c>
      <c r="BF311">
        <v>99</v>
      </c>
      <c r="BG311" t="str">
        <f t="shared" si="31"/>
        <v/>
      </c>
      <c r="BH311" t="str">
        <f>IF(AG311&gt;0,IF(VLOOKUP($B$62,―!$Y$2:$Z$25,2,FALSE)&lt;分岐管理シート!AG311,"予算化方法","予算化方法_未定なし"),"")</f>
        <v/>
      </c>
      <c r="BI311" t="str">
        <f t="shared" si="32"/>
        <v/>
      </c>
      <c r="BJ311" t="str">
        <f t="shared" si="33"/>
        <v/>
      </c>
      <c r="BK311" t="str">
        <f t="shared" si="34"/>
        <v/>
      </c>
      <c r="BL311" t="str">
        <f>IF(AE311&lt;2,"",―!$AP$28)</f>
        <v/>
      </c>
      <c r="BM311" t="str">
        <f t="shared" si="35"/>
        <v/>
      </c>
      <c r="BN311" t="str">
        <f t="shared" si="36"/>
        <v/>
      </c>
      <c r="BP311">
        <f t="shared" si="30"/>
        <v>0</v>
      </c>
    </row>
    <row r="312" spans="3:68">
      <c r="C312">
        <v>240</v>
      </c>
      <c r="D312" s="22">
        <f>IF(実施計画様式!D312="",0,IFERROR(VLOOKUP(実施計画様式!D312,―!A:B,2,FALSE),"error"))</f>
        <v>0</v>
      </c>
      <c r="E312">
        <f>IF(実施計画様式!E312="",0,IFERROR(VLOOKUP(実施計画様式!E312,―!$C$40:$D$47,2,FALSE),"error"))</f>
        <v>0</v>
      </c>
      <c r="F312">
        <f>IF(実施計画様式!F312="",0,IFERROR(VLOOKUP(実施計画様式!F312,―!$E$2:$F$2,2,FALSE),"error"))</f>
        <v>0</v>
      </c>
      <c r="G312">
        <f>IFERROR(VLOOKUP(実施計画様式!G312,―!$G$2:$H$2,2,FALSE),0)</f>
        <v>0</v>
      </c>
      <c r="H312">
        <f>IF(実施計画様式!H312="",0,1)</f>
        <v>0</v>
      </c>
      <c r="I312">
        <f>IF(実施計画様式!I312="",0,IFERROR(VLOOKUP(実施計画様式!I312,―!$I$2:$J$2,2,FALSE),"error"))</f>
        <v>0</v>
      </c>
      <c r="J312">
        <f>IF(実施計画様式!J312="",0,1)</f>
        <v>0</v>
      </c>
      <c r="K312">
        <f>IF(実施計画様式!K312="",0,IFERROR(VLOOKUP(実施計画様式!K312,―!$K$1:$L$2,2,FALSE),"error"))</f>
        <v>0</v>
      </c>
      <c r="L312">
        <f>IF(実施計画様式!L312="",0,IFERROR(VLOOKUP(実施計画様式!L312,―!$M$2:$N$2,2,FALSE),"error"))</f>
        <v>0</v>
      </c>
      <c r="M312">
        <f>IFERROR(VLOOKUP(実施計画様式!M312,―!$O$1:$P$12,2,FALSE),0)</f>
        <v>0</v>
      </c>
      <c r="N312">
        <f>IF(実施計画様式!N312="",0,IFERROR(VLOOKUP(実施計画様式!N312,―!$O$1:$P$12,2,FALSE),"error"))</f>
        <v>0</v>
      </c>
      <c r="O312">
        <f>IF(実施計画様式!O312="",0,IFERROR(VLOOKUP(実施計画様式!O312,―!$O$1:$P$12,2,FALSE),"error"))</f>
        <v>0</v>
      </c>
      <c r="P312">
        <f>IF(実施計画様式!P312="",0,IFERROR(VLOOKUP(実施計画様式!P312,―!$O$1:$P$12,2,FALSE),"error"))</f>
        <v>0</v>
      </c>
      <c r="Q312">
        <f>IF(実施計画様式!Q312="",0,1)</f>
        <v>0</v>
      </c>
      <c r="R312" t="s">
        <v>7629</v>
      </c>
      <c r="S312" t="s">
        <v>7629</v>
      </c>
      <c r="T312">
        <f>IF(実施計画様式!T312="",0,1)</f>
        <v>0</v>
      </c>
      <c r="U312">
        <f>IF(実施計画様式!U312="",0,1)</f>
        <v>0</v>
      </c>
      <c r="V312">
        <f>IF(実施計画様式!V312="",0,1)</f>
        <v>0</v>
      </c>
      <c r="W312">
        <f>IF(実施計画様式!W312="",0,1)</f>
        <v>0</v>
      </c>
      <c r="X312">
        <f>IF(実施計画様式!X312="",0,1)</f>
        <v>0</v>
      </c>
      <c r="Y312">
        <f>IF(実施計画様式!Y312="",0,1)</f>
        <v>0</v>
      </c>
      <c r="Z312">
        <f>IF(実施計画様式!Z312="",0,1)</f>
        <v>0</v>
      </c>
      <c r="AA312">
        <f>IF(実施計画様式!AA312="",0,1)</f>
        <v>0</v>
      </c>
      <c r="AB312">
        <f>IF(実施計画様式!AB312="",0,IFERROR(VLOOKUP(実施計画様式!AB312,―!$Q$2:$R$3,2,FALSE),"error"))</f>
        <v>0</v>
      </c>
      <c r="AC312">
        <f>IF(実施計画様式!AC312="",0,IFERROR(VLOOKUP(実施計画様式!AC312,―!$S$2:$T$3,2,FALSE),"error"))</f>
        <v>0</v>
      </c>
      <c r="AD312">
        <f>IF(実施計画様式!AD312="",0,IFERROR(VLOOKUP(実施計画様式!AD312,―!$U$2:$V$3,2,FALSE),"error"))</f>
        <v>0</v>
      </c>
      <c r="AE312">
        <f>IF(実施計画様式!AE312="",0,IFERROR(VLOOKUP(実施計画様式!AE312,―!$W$2:$X$3,2,FALSE),"error"))</f>
        <v>0</v>
      </c>
      <c r="AF312">
        <f>IF(実施計画様式!AF312="",0,IFERROR(VLOOKUP(実施計画様式!AF312,―!$AP$29:$AQ$29,2,FALSE),"error"))</f>
        <v>0</v>
      </c>
      <c r="AG312">
        <f>IF(実施計画様式!AG312="",0,IFERROR(VLOOKUP(実施計画様式!AG312,―!$Y$2:$Z$25,2,FALSE),"error"))</f>
        <v>0</v>
      </c>
      <c r="AH312">
        <f>IF(実施計画様式!AH312="",0,IFERROR(VLOOKUP(実施計画様式!AH312,―!$AA$2:$AB$4,2,FALSE),"error"))</f>
        <v>0</v>
      </c>
      <c r="AI312">
        <f>IF(実施計画様式!AI312="",0,IFERROR(VLOOKUP(実施計画様式!AI312,―!$AN$2:$AO$27,2,FALSE),"error"))</f>
        <v>0</v>
      </c>
      <c r="AJ312">
        <f>IF(実施計画様式!AJ312="",0,IFERROR(VLOOKUP(実施計画様式!AJ312,―!$AN$2:$AO$27,2,FALSE),"error"))</f>
        <v>0</v>
      </c>
      <c r="AK312">
        <f>IF(実施計画様式!AK312="",0,IFERROR(VLOOKUP(実施計画様式!AK312,―!$AN$2:$AO$27,2,FALSE),"error"))</f>
        <v>0</v>
      </c>
      <c r="AL312">
        <f>IF(実施計画様式!AL312="",0,1)</f>
        <v>0</v>
      </c>
      <c r="AM312">
        <f>IF(実施計画様式!AM312="",0,IFERROR(VLOOKUP(実施計画様式!AM312,―!$AP$10:$AQ$23,2,FALSE),"error"))</f>
        <v>0</v>
      </c>
      <c r="AN312">
        <f>IF(実施計画様式!AN312="",0,IFERROR(VLOOKUP(実施計画様式!AN312,―!$AP$39:$AQ$44,2,FALSE),"error"))</f>
        <v>0</v>
      </c>
      <c r="AO312">
        <f>IF(実施計画様式!AO312="",0,IFERROR(VLOOKUP(実施計画様式!AO312,参考資料1_対象分野リスト!$B$2:$C$46,2,FALSE),"error"))</f>
        <v>0</v>
      </c>
      <c r="AP312">
        <f>IF(実施計画様式!AP312="",0,IFERROR(VLOOKUP(実施計画様式!AP312,参考資料1_対象分野リスト!$B$2:$C$46,2,FALSE),"error"))</f>
        <v>0</v>
      </c>
      <c r="AQ312">
        <f>IF(実施計画様式!AQ312="",0,IFERROR(VLOOKUP(実施計画様式!AQ312,参考資料1_対象分野リスト!$B$2:$C$46,2,FALSE),"error"))</f>
        <v>0</v>
      </c>
      <c r="AR312">
        <f>IF(実施計画様式!AR312="",0,IFERROR(VLOOKUP(実施計画様式!AR312,参考資料1_対象分野リスト!$B$2:$C$46,2,FALSE),"error"))</f>
        <v>0</v>
      </c>
      <c r="AS312">
        <f>IF(実施計画様式!AS312="",0,IFERROR(VLOOKUP(実施計画様式!AS312,参考資料1_対象分野リスト!$E$5:$F$35,2,FALSE),"error"))</f>
        <v>0</v>
      </c>
      <c r="BB312">
        <f>IF(実施計画様式!BB312="",0,IFERROR(VLOOKUP(実施計画様式!BB312,―!$AK$2:$AL$7,2,FALSE),"error"))</f>
        <v>0</v>
      </c>
      <c r="BC312" t="str">
        <f t="shared" si="29"/>
        <v/>
      </c>
      <c r="BF312">
        <v>99</v>
      </c>
      <c r="BG312" t="str">
        <f t="shared" si="31"/>
        <v/>
      </c>
      <c r="BH312" t="str">
        <f>IF(AG312&gt;0,IF(VLOOKUP($B$62,―!$Y$2:$Z$25,2,FALSE)&lt;分岐管理シート!AG312,"予算化方法","予算化方法_未定なし"),"")</f>
        <v/>
      </c>
      <c r="BI312" t="str">
        <f t="shared" si="32"/>
        <v/>
      </c>
      <c r="BJ312" t="str">
        <f t="shared" si="33"/>
        <v/>
      </c>
      <c r="BK312" t="str">
        <f t="shared" si="34"/>
        <v/>
      </c>
      <c r="BL312" t="str">
        <f>IF(AE312&lt;2,"",―!$AP$28)</f>
        <v/>
      </c>
      <c r="BM312" t="str">
        <f t="shared" si="35"/>
        <v/>
      </c>
      <c r="BN312" t="str">
        <f t="shared" si="36"/>
        <v/>
      </c>
      <c r="BP312">
        <f t="shared" si="30"/>
        <v>0</v>
      </c>
    </row>
    <row r="313" spans="3:68">
      <c r="C313">
        <v>241</v>
      </c>
      <c r="D313" s="22">
        <f>IF(実施計画様式!D313="",0,IFERROR(VLOOKUP(実施計画様式!D313,―!A:B,2,FALSE),"error"))</f>
        <v>0</v>
      </c>
      <c r="E313">
        <f>IF(実施計画様式!E313="",0,IFERROR(VLOOKUP(実施計画様式!E313,―!$C$40:$D$47,2,FALSE),"error"))</f>
        <v>0</v>
      </c>
      <c r="F313">
        <f>IF(実施計画様式!F313="",0,IFERROR(VLOOKUP(実施計画様式!F313,―!$E$2:$F$2,2,FALSE),"error"))</f>
        <v>0</v>
      </c>
      <c r="G313">
        <f>IFERROR(VLOOKUP(実施計画様式!G313,―!$G$2:$H$2,2,FALSE),0)</f>
        <v>0</v>
      </c>
      <c r="H313">
        <f>IF(実施計画様式!H313="",0,1)</f>
        <v>0</v>
      </c>
      <c r="I313">
        <f>IF(実施計画様式!I313="",0,IFERROR(VLOOKUP(実施計画様式!I313,―!$I$2:$J$2,2,FALSE),"error"))</f>
        <v>0</v>
      </c>
      <c r="J313">
        <f>IF(実施計画様式!J313="",0,1)</f>
        <v>0</v>
      </c>
      <c r="K313">
        <f>IF(実施計画様式!K313="",0,IFERROR(VLOOKUP(実施計画様式!K313,―!$K$1:$L$2,2,FALSE),"error"))</f>
        <v>0</v>
      </c>
      <c r="L313">
        <f>IF(実施計画様式!L313="",0,IFERROR(VLOOKUP(実施計画様式!L313,―!$M$2:$N$2,2,FALSE),"error"))</f>
        <v>0</v>
      </c>
      <c r="M313">
        <f>IFERROR(VLOOKUP(実施計画様式!M313,―!$O$1:$P$12,2,FALSE),0)</f>
        <v>0</v>
      </c>
      <c r="N313">
        <f>IF(実施計画様式!N313="",0,IFERROR(VLOOKUP(実施計画様式!N313,―!$O$1:$P$12,2,FALSE),"error"))</f>
        <v>0</v>
      </c>
      <c r="O313">
        <f>IF(実施計画様式!O313="",0,IFERROR(VLOOKUP(実施計画様式!O313,―!$O$1:$P$12,2,FALSE),"error"))</f>
        <v>0</v>
      </c>
      <c r="P313">
        <f>IF(実施計画様式!P313="",0,IFERROR(VLOOKUP(実施計画様式!P313,―!$O$1:$P$12,2,FALSE),"error"))</f>
        <v>0</v>
      </c>
      <c r="Q313">
        <f>IF(実施計画様式!Q313="",0,1)</f>
        <v>0</v>
      </c>
      <c r="R313" t="s">
        <v>7629</v>
      </c>
      <c r="S313" t="s">
        <v>7629</v>
      </c>
      <c r="T313">
        <f>IF(実施計画様式!T313="",0,1)</f>
        <v>0</v>
      </c>
      <c r="U313">
        <f>IF(実施計画様式!U313="",0,1)</f>
        <v>0</v>
      </c>
      <c r="V313">
        <f>IF(実施計画様式!V313="",0,1)</f>
        <v>0</v>
      </c>
      <c r="W313">
        <f>IF(実施計画様式!W313="",0,1)</f>
        <v>0</v>
      </c>
      <c r="X313">
        <f>IF(実施計画様式!X313="",0,1)</f>
        <v>0</v>
      </c>
      <c r="Y313">
        <f>IF(実施計画様式!Y313="",0,1)</f>
        <v>0</v>
      </c>
      <c r="Z313">
        <f>IF(実施計画様式!Z313="",0,1)</f>
        <v>0</v>
      </c>
      <c r="AA313">
        <f>IF(実施計画様式!AA313="",0,1)</f>
        <v>0</v>
      </c>
      <c r="AB313">
        <f>IF(実施計画様式!AB313="",0,IFERROR(VLOOKUP(実施計画様式!AB313,―!$Q$2:$R$3,2,FALSE),"error"))</f>
        <v>0</v>
      </c>
      <c r="AC313">
        <f>IF(実施計画様式!AC313="",0,IFERROR(VLOOKUP(実施計画様式!AC313,―!$S$2:$T$3,2,FALSE),"error"))</f>
        <v>0</v>
      </c>
      <c r="AD313">
        <f>IF(実施計画様式!AD313="",0,IFERROR(VLOOKUP(実施計画様式!AD313,―!$U$2:$V$3,2,FALSE),"error"))</f>
        <v>0</v>
      </c>
      <c r="AE313">
        <f>IF(実施計画様式!AE313="",0,IFERROR(VLOOKUP(実施計画様式!AE313,―!$W$2:$X$3,2,FALSE),"error"))</f>
        <v>0</v>
      </c>
      <c r="AF313">
        <f>IF(実施計画様式!AF313="",0,IFERROR(VLOOKUP(実施計画様式!AF313,―!$AP$29:$AQ$29,2,FALSE),"error"))</f>
        <v>0</v>
      </c>
      <c r="AG313">
        <f>IF(実施計画様式!AG313="",0,IFERROR(VLOOKUP(実施計画様式!AG313,―!$Y$2:$Z$25,2,FALSE),"error"))</f>
        <v>0</v>
      </c>
      <c r="AH313">
        <f>IF(実施計画様式!AH313="",0,IFERROR(VLOOKUP(実施計画様式!AH313,―!$AA$2:$AB$4,2,FALSE),"error"))</f>
        <v>0</v>
      </c>
      <c r="AI313">
        <f>IF(実施計画様式!AI313="",0,IFERROR(VLOOKUP(実施計画様式!AI313,―!$AN$2:$AO$27,2,FALSE),"error"))</f>
        <v>0</v>
      </c>
      <c r="AJ313">
        <f>IF(実施計画様式!AJ313="",0,IFERROR(VLOOKUP(実施計画様式!AJ313,―!$AN$2:$AO$27,2,FALSE),"error"))</f>
        <v>0</v>
      </c>
      <c r="AK313">
        <f>IF(実施計画様式!AK313="",0,IFERROR(VLOOKUP(実施計画様式!AK313,―!$AN$2:$AO$27,2,FALSE),"error"))</f>
        <v>0</v>
      </c>
      <c r="AL313">
        <f>IF(実施計画様式!AL313="",0,1)</f>
        <v>0</v>
      </c>
      <c r="AM313">
        <f>IF(実施計画様式!AM313="",0,IFERROR(VLOOKUP(実施計画様式!AM313,―!$AP$10:$AQ$23,2,FALSE),"error"))</f>
        <v>0</v>
      </c>
      <c r="AN313">
        <f>IF(実施計画様式!AN313="",0,IFERROR(VLOOKUP(実施計画様式!AN313,―!$AP$39:$AQ$44,2,FALSE),"error"))</f>
        <v>0</v>
      </c>
      <c r="AO313">
        <f>IF(実施計画様式!AO313="",0,IFERROR(VLOOKUP(実施計画様式!AO313,参考資料1_対象分野リスト!$B$2:$C$46,2,FALSE),"error"))</f>
        <v>0</v>
      </c>
      <c r="AP313">
        <f>IF(実施計画様式!AP313="",0,IFERROR(VLOOKUP(実施計画様式!AP313,参考資料1_対象分野リスト!$B$2:$C$46,2,FALSE),"error"))</f>
        <v>0</v>
      </c>
      <c r="AQ313">
        <f>IF(実施計画様式!AQ313="",0,IFERROR(VLOOKUP(実施計画様式!AQ313,参考資料1_対象分野リスト!$B$2:$C$46,2,FALSE),"error"))</f>
        <v>0</v>
      </c>
      <c r="AR313">
        <f>IF(実施計画様式!AR313="",0,IFERROR(VLOOKUP(実施計画様式!AR313,参考資料1_対象分野リスト!$B$2:$C$46,2,FALSE),"error"))</f>
        <v>0</v>
      </c>
      <c r="AS313">
        <f>IF(実施計画様式!AS313="",0,IFERROR(VLOOKUP(実施計画様式!AS313,参考資料1_対象分野リスト!$E$5:$F$35,2,FALSE),"error"))</f>
        <v>0</v>
      </c>
      <c r="BB313">
        <f>IF(実施計画様式!BB313="",0,IFERROR(VLOOKUP(実施計画様式!BB313,―!$AK$2:$AL$7,2,FALSE),"error"))</f>
        <v>0</v>
      </c>
      <c r="BC313" t="str">
        <f t="shared" si="29"/>
        <v/>
      </c>
      <c r="BF313">
        <v>99</v>
      </c>
      <c r="BG313" t="str">
        <f t="shared" si="31"/>
        <v/>
      </c>
      <c r="BH313" t="str">
        <f>IF(AG313&gt;0,IF(VLOOKUP($B$62,―!$Y$2:$Z$25,2,FALSE)&lt;分岐管理シート!AG313,"予算化方法","予算化方法_未定なし"),"")</f>
        <v/>
      </c>
      <c r="BI313" t="str">
        <f t="shared" si="32"/>
        <v/>
      </c>
      <c r="BJ313" t="str">
        <f t="shared" si="33"/>
        <v/>
      </c>
      <c r="BK313" t="str">
        <f t="shared" si="34"/>
        <v/>
      </c>
      <c r="BL313" t="str">
        <f>IF(AE313&lt;2,"",―!$AP$28)</f>
        <v/>
      </c>
      <c r="BM313" t="str">
        <f t="shared" si="35"/>
        <v/>
      </c>
      <c r="BN313" t="str">
        <f t="shared" si="36"/>
        <v/>
      </c>
      <c r="BP313">
        <f t="shared" si="30"/>
        <v>0</v>
      </c>
    </row>
    <row r="314" spans="3:68">
      <c r="C314">
        <v>242</v>
      </c>
      <c r="D314" s="22">
        <f>IF(実施計画様式!D314="",0,IFERROR(VLOOKUP(実施計画様式!D314,―!A:B,2,FALSE),"error"))</f>
        <v>0</v>
      </c>
      <c r="E314">
        <f>IF(実施計画様式!E314="",0,IFERROR(VLOOKUP(実施計画様式!E314,―!$C$40:$D$47,2,FALSE),"error"))</f>
        <v>0</v>
      </c>
      <c r="F314">
        <f>IF(実施計画様式!F314="",0,IFERROR(VLOOKUP(実施計画様式!F314,―!$E$2:$F$2,2,FALSE),"error"))</f>
        <v>0</v>
      </c>
      <c r="G314">
        <f>IFERROR(VLOOKUP(実施計画様式!G314,―!$G$2:$H$2,2,FALSE),0)</f>
        <v>0</v>
      </c>
      <c r="H314">
        <f>IF(実施計画様式!H314="",0,1)</f>
        <v>0</v>
      </c>
      <c r="I314">
        <f>IF(実施計画様式!I314="",0,IFERROR(VLOOKUP(実施計画様式!I314,―!$I$2:$J$2,2,FALSE),"error"))</f>
        <v>0</v>
      </c>
      <c r="J314">
        <f>IF(実施計画様式!J314="",0,1)</f>
        <v>0</v>
      </c>
      <c r="K314">
        <f>IF(実施計画様式!K314="",0,IFERROR(VLOOKUP(実施計画様式!K314,―!$K$1:$L$2,2,FALSE),"error"))</f>
        <v>0</v>
      </c>
      <c r="L314">
        <f>IF(実施計画様式!L314="",0,IFERROR(VLOOKUP(実施計画様式!L314,―!$M$2:$N$2,2,FALSE),"error"))</f>
        <v>0</v>
      </c>
      <c r="M314">
        <f>IFERROR(VLOOKUP(実施計画様式!M314,―!$O$1:$P$12,2,FALSE),0)</f>
        <v>0</v>
      </c>
      <c r="N314">
        <f>IF(実施計画様式!N314="",0,IFERROR(VLOOKUP(実施計画様式!N314,―!$O$1:$P$12,2,FALSE),"error"))</f>
        <v>0</v>
      </c>
      <c r="O314">
        <f>IF(実施計画様式!O314="",0,IFERROR(VLOOKUP(実施計画様式!O314,―!$O$1:$P$12,2,FALSE),"error"))</f>
        <v>0</v>
      </c>
      <c r="P314">
        <f>IF(実施計画様式!P314="",0,IFERROR(VLOOKUP(実施計画様式!P314,―!$O$1:$P$12,2,FALSE),"error"))</f>
        <v>0</v>
      </c>
      <c r="Q314">
        <f>IF(実施計画様式!Q314="",0,1)</f>
        <v>0</v>
      </c>
      <c r="R314" t="s">
        <v>7629</v>
      </c>
      <c r="S314" t="s">
        <v>7629</v>
      </c>
      <c r="T314">
        <f>IF(実施計画様式!T314="",0,1)</f>
        <v>0</v>
      </c>
      <c r="U314">
        <f>IF(実施計画様式!U314="",0,1)</f>
        <v>0</v>
      </c>
      <c r="V314">
        <f>IF(実施計画様式!V314="",0,1)</f>
        <v>0</v>
      </c>
      <c r="W314">
        <f>IF(実施計画様式!W314="",0,1)</f>
        <v>0</v>
      </c>
      <c r="X314">
        <f>IF(実施計画様式!X314="",0,1)</f>
        <v>0</v>
      </c>
      <c r="Y314">
        <f>IF(実施計画様式!Y314="",0,1)</f>
        <v>0</v>
      </c>
      <c r="Z314">
        <f>IF(実施計画様式!Z314="",0,1)</f>
        <v>0</v>
      </c>
      <c r="AA314">
        <f>IF(実施計画様式!AA314="",0,1)</f>
        <v>0</v>
      </c>
      <c r="AB314">
        <f>IF(実施計画様式!AB314="",0,IFERROR(VLOOKUP(実施計画様式!AB314,―!$Q$2:$R$3,2,FALSE),"error"))</f>
        <v>0</v>
      </c>
      <c r="AC314">
        <f>IF(実施計画様式!AC314="",0,IFERROR(VLOOKUP(実施計画様式!AC314,―!$S$2:$T$3,2,FALSE),"error"))</f>
        <v>0</v>
      </c>
      <c r="AD314">
        <f>IF(実施計画様式!AD314="",0,IFERROR(VLOOKUP(実施計画様式!AD314,―!$U$2:$V$3,2,FALSE),"error"))</f>
        <v>0</v>
      </c>
      <c r="AE314">
        <f>IF(実施計画様式!AE314="",0,IFERROR(VLOOKUP(実施計画様式!AE314,―!$W$2:$X$3,2,FALSE),"error"))</f>
        <v>0</v>
      </c>
      <c r="AF314">
        <f>IF(実施計画様式!AF314="",0,IFERROR(VLOOKUP(実施計画様式!AF314,―!$AP$29:$AQ$29,2,FALSE),"error"))</f>
        <v>0</v>
      </c>
      <c r="AG314">
        <f>IF(実施計画様式!AG314="",0,IFERROR(VLOOKUP(実施計画様式!AG314,―!$Y$2:$Z$25,2,FALSE),"error"))</f>
        <v>0</v>
      </c>
      <c r="AH314">
        <f>IF(実施計画様式!AH314="",0,IFERROR(VLOOKUP(実施計画様式!AH314,―!$AA$2:$AB$4,2,FALSE),"error"))</f>
        <v>0</v>
      </c>
      <c r="AI314">
        <f>IF(実施計画様式!AI314="",0,IFERROR(VLOOKUP(実施計画様式!AI314,―!$AN$2:$AO$27,2,FALSE),"error"))</f>
        <v>0</v>
      </c>
      <c r="AJ314">
        <f>IF(実施計画様式!AJ314="",0,IFERROR(VLOOKUP(実施計画様式!AJ314,―!$AN$2:$AO$27,2,FALSE),"error"))</f>
        <v>0</v>
      </c>
      <c r="AK314">
        <f>IF(実施計画様式!AK314="",0,IFERROR(VLOOKUP(実施計画様式!AK314,―!$AN$2:$AO$27,2,FALSE),"error"))</f>
        <v>0</v>
      </c>
      <c r="AL314">
        <f>IF(実施計画様式!AL314="",0,1)</f>
        <v>0</v>
      </c>
      <c r="AM314">
        <f>IF(実施計画様式!AM314="",0,IFERROR(VLOOKUP(実施計画様式!AM314,―!$AP$10:$AQ$23,2,FALSE),"error"))</f>
        <v>0</v>
      </c>
      <c r="AN314">
        <f>IF(実施計画様式!AN314="",0,IFERROR(VLOOKUP(実施計画様式!AN314,―!$AP$39:$AQ$44,2,FALSE),"error"))</f>
        <v>0</v>
      </c>
      <c r="AO314">
        <f>IF(実施計画様式!AO314="",0,IFERROR(VLOOKUP(実施計画様式!AO314,参考資料1_対象分野リスト!$B$2:$C$46,2,FALSE),"error"))</f>
        <v>0</v>
      </c>
      <c r="AP314">
        <f>IF(実施計画様式!AP314="",0,IFERROR(VLOOKUP(実施計画様式!AP314,参考資料1_対象分野リスト!$B$2:$C$46,2,FALSE),"error"))</f>
        <v>0</v>
      </c>
      <c r="AQ314">
        <f>IF(実施計画様式!AQ314="",0,IFERROR(VLOOKUP(実施計画様式!AQ314,参考資料1_対象分野リスト!$B$2:$C$46,2,FALSE),"error"))</f>
        <v>0</v>
      </c>
      <c r="AR314">
        <f>IF(実施計画様式!AR314="",0,IFERROR(VLOOKUP(実施計画様式!AR314,参考資料1_対象分野リスト!$B$2:$C$46,2,FALSE),"error"))</f>
        <v>0</v>
      </c>
      <c r="AS314">
        <f>IF(実施計画様式!AS314="",0,IFERROR(VLOOKUP(実施計画様式!AS314,参考資料1_対象分野リスト!$E$5:$F$35,2,FALSE),"error"))</f>
        <v>0</v>
      </c>
      <c r="BB314">
        <f>IF(実施計画様式!BB314="",0,IFERROR(VLOOKUP(実施計画様式!BB314,―!$AK$2:$AL$7,2,FALSE),"error"))</f>
        <v>0</v>
      </c>
      <c r="BC314" t="str">
        <f t="shared" si="29"/>
        <v/>
      </c>
      <c r="BF314">
        <v>99</v>
      </c>
      <c r="BG314" t="str">
        <f t="shared" si="31"/>
        <v/>
      </c>
      <c r="BH314" t="str">
        <f>IF(AG314&gt;0,IF(VLOOKUP($B$62,―!$Y$2:$Z$25,2,FALSE)&lt;分岐管理シート!AG314,"予算化方法","予算化方法_未定なし"),"")</f>
        <v/>
      </c>
      <c r="BI314" t="str">
        <f t="shared" si="32"/>
        <v/>
      </c>
      <c r="BJ314" t="str">
        <f t="shared" si="33"/>
        <v/>
      </c>
      <c r="BK314" t="str">
        <f t="shared" si="34"/>
        <v/>
      </c>
      <c r="BL314" t="str">
        <f>IF(AE314&lt;2,"",―!$AP$28)</f>
        <v/>
      </c>
      <c r="BM314" t="str">
        <f t="shared" si="35"/>
        <v/>
      </c>
      <c r="BN314" t="str">
        <f t="shared" si="36"/>
        <v/>
      </c>
      <c r="BP314">
        <f t="shared" si="30"/>
        <v>0</v>
      </c>
    </row>
    <row r="315" spans="3:68">
      <c r="C315">
        <v>243</v>
      </c>
      <c r="D315" s="22">
        <f>IF(実施計画様式!D315="",0,IFERROR(VLOOKUP(実施計画様式!D315,―!A:B,2,FALSE),"error"))</f>
        <v>0</v>
      </c>
      <c r="E315">
        <f>IF(実施計画様式!E315="",0,IFERROR(VLOOKUP(実施計画様式!E315,―!$C$40:$D$47,2,FALSE),"error"))</f>
        <v>0</v>
      </c>
      <c r="F315">
        <f>IF(実施計画様式!F315="",0,IFERROR(VLOOKUP(実施計画様式!F315,―!$E$2:$F$2,2,FALSE),"error"))</f>
        <v>0</v>
      </c>
      <c r="G315">
        <f>IFERROR(VLOOKUP(実施計画様式!G315,―!$G$2:$H$2,2,FALSE),0)</f>
        <v>0</v>
      </c>
      <c r="H315">
        <f>IF(実施計画様式!H315="",0,1)</f>
        <v>0</v>
      </c>
      <c r="I315">
        <f>IF(実施計画様式!I315="",0,IFERROR(VLOOKUP(実施計画様式!I315,―!$I$2:$J$2,2,FALSE),"error"))</f>
        <v>0</v>
      </c>
      <c r="J315">
        <f>IF(実施計画様式!J315="",0,1)</f>
        <v>0</v>
      </c>
      <c r="K315">
        <f>IF(実施計画様式!K315="",0,IFERROR(VLOOKUP(実施計画様式!K315,―!$K$1:$L$2,2,FALSE),"error"))</f>
        <v>0</v>
      </c>
      <c r="L315">
        <f>IF(実施計画様式!L315="",0,IFERROR(VLOOKUP(実施計画様式!L315,―!$M$2:$N$2,2,FALSE),"error"))</f>
        <v>0</v>
      </c>
      <c r="M315">
        <f>IFERROR(VLOOKUP(実施計画様式!M315,―!$O$1:$P$12,2,FALSE),0)</f>
        <v>0</v>
      </c>
      <c r="N315">
        <f>IF(実施計画様式!N315="",0,IFERROR(VLOOKUP(実施計画様式!N315,―!$O$1:$P$12,2,FALSE),"error"))</f>
        <v>0</v>
      </c>
      <c r="O315">
        <f>IF(実施計画様式!O315="",0,IFERROR(VLOOKUP(実施計画様式!O315,―!$O$1:$P$12,2,FALSE),"error"))</f>
        <v>0</v>
      </c>
      <c r="P315">
        <f>IF(実施計画様式!P315="",0,IFERROR(VLOOKUP(実施計画様式!P315,―!$O$1:$P$12,2,FALSE),"error"))</f>
        <v>0</v>
      </c>
      <c r="Q315">
        <f>IF(実施計画様式!Q315="",0,1)</f>
        <v>0</v>
      </c>
      <c r="R315" t="s">
        <v>7629</v>
      </c>
      <c r="S315" t="s">
        <v>7629</v>
      </c>
      <c r="T315">
        <f>IF(実施計画様式!T315="",0,1)</f>
        <v>0</v>
      </c>
      <c r="U315">
        <f>IF(実施計画様式!U315="",0,1)</f>
        <v>0</v>
      </c>
      <c r="V315">
        <f>IF(実施計画様式!V315="",0,1)</f>
        <v>0</v>
      </c>
      <c r="W315">
        <f>IF(実施計画様式!W315="",0,1)</f>
        <v>0</v>
      </c>
      <c r="X315">
        <f>IF(実施計画様式!X315="",0,1)</f>
        <v>0</v>
      </c>
      <c r="Y315">
        <f>IF(実施計画様式!Y315="",0,1)</f>
        <v>0</v>
      </c>
      <c r="Z315">
        <f>IF(実施計画様式!Z315="",0,1)</f>
        <v>0</v>
      </c>
      <c r="AA315">
        <f>IF(実施計画様式!AA315="",0,1)</f>
        <v>0</v>
      </c>
      <c r="AB315">
        <f>IF(実施計画様式!AB315="",0,IFERROR(VLOOKUP(実施計画様式!AB315,―!$Q$2:$R$3,2,FALSE),"error"))</f>
        <v>0</v>
      </c>
      <c r="AC315">
        <f>IF(実施計画様式!AC315="",0,IFERROR(VLOOKUP(実施計画様式!AC315,―!$S$2:$T$3,2,FALSE),"error"))</f>
        <v>0</v>
      </c>
      <c r="AD315">
        <f>IF(実施計画様式!AD315="",0,IFERROR(VLOOKUP(実施計画様式!AD315,―!$U$2:$V$3,2,FALSE),"error"))</f>
        <v>0</v>
      </c>
      <c r="AE315">
        <f>IF(実施計画様式!AE315="",0,IFERROR(VLOOKUP(実施計画様式!AE315,―!$W$2:$X$3,2,FALSE),"error"))</f>
        <v>0</v>
      </c>
      <c r="AF315">
        <f>IF(実施計画様式!AF315="",0,IFERROR(VLOOKUP(実施計画様式!AF315,―!$AP$29:$AQ$29,2,FALSE),"error"))</f>
        <v>0</v>
      </c>
      <c r="AG315">
        <f>IF(実施計画様式!AG315="",0,IFERROR(VLOOKUP(実施計画様式!AG315,―!$Y$2:$Z$25,2,FALSE),"error"))</f>
        <v>0</v>
      </c>
      <c r="AH315">
        <f>IF(実施計画様式!AH315="",0,IFERROR(VLOOKUP(実施計画様式!AH315,―!$AA$2:$AB$4,2,FALSE),"error"))</f>
        <v>0</v>
      </c>
      <c r="AI315">
        <f>IF(実施計画様式!AI315="",0,IFERROR(VLOOKUP(実施計画様式!AI315,―!$AN$2:$AO$27,2,FALSE),"error"))</f>
        <v>0</v>
      </c>
      <c r="AJ315">
        <f>IF(実施計画様式!AJ315="",0,IFERROR(VLOOKUP(実施計画様式!AJ315,―!$AN$2:$AO$27,2,FALSE),"error"))</f>
        <v>0</v>
      </c>
      <c r="AK315">
        <f>IF(実施計画様式!AK315="",0,IFERROR(VLOOKUP(実施計画様式!AK315,―!$AN$2:$AO$27,2,FALSE),"error"))</f>
        <v>0</v>
      </c>
      <c r="AL315">
        <f>IF(実施計画様式!AL315="",0,1)</f>
        <v>0</v>
      </c>
      <c r="AM315">
        <f>IF(実施計画様式!AM315="",0,IFERROR(VLOOKUP(実施計画様式!AM315,―!$AP$10:$AQ$23,2,FALSE),"error"))</f>
        <v>0</v>
      </c>
      <c r="AN315">
        <f>IF(実施計画様式!AN315="",0,IFERROR(VLOOKUP(実施計画様式!AN315,―!$AP$39:$AQ$44,2,FALSE),"error"))</f>
        <v>0</v>
      </c>
      <c r="AO315">
        <f>IF(実施計画様式!AO315="",0,IFERROR(VLOOKUP(実施計画様式!AO315,参考資料1_対象分野リスト!$B$2:$C$46,2,FALSE),"error"))</f>
        <v>0</v>
      </c>
      <c r="AP315">
        <f>IF(実施計画様式!AP315="",0,IFERROR(VLOOKUP(実施計画様式!AP315,参考資料1_対象分野リスト!$B$2:$C$46,2,FALSE),"error"))</f>
        <v>0</v>
      </c>
      <c r="AQ315">
        <f>IF(実施計画様式!AQ315="",0,IFERROR(VLOOKUP(実施計画様式!AQ315,参考資料1_対象分野リスト!$B$2:$C$46,2,FALSE),"error"))</f>
        <v>0</v>
      </c>
      <c r="AR315">
        <f>IF(実施計画様式!AR315="",0,IFERROR(VLOOKUP(実施計画様式!AR315,参考資料1_対象分野リスト!$B$2:$C$46,2,FALSE),"error"))</f>
        <v>0</v>
      </c>
      <c r="AS315">
        <f>IF(実施計画様式!AS315="",0,IFERROR(VLOOKUP(実施計画様式!AS315,参考資料1_対象分野リスト!$E$5:$F$35,2,FALSE),"error"))</f>
        <v>0</v>
      </c>
      <c r="BB315">
        <f>IF(実施計画様式!BB315="",0,IFERROR(VLOOKUP(実施計画様式!BB315,―!$AK$2:$AL$7,2,FALSE),"error"))</f>
        <v>0</v>
      </c>
      <c r="BC315" t="str">
        <f t="shared" si="29"/>
        <v/>
      </c>
      <c r="BF315">
        <v>99</v>
      </c>
      <c r="BG315" t="str">
        <f t="shared" si="31"/>
        <v/>
      </c>
      <c r="BH315" t="str">
        <f>IF(AG315&gt;0,IF(VLOOKUP($B$62,―!$Y$2:$Z$25,2,FALSE)&lt;分岐管理シート!AG315,"予算化方法","予算化方法_未定なし"),"")</f>
        <v/>
      </c>
      <c r="BI315" t="str">
        <f t="shared" si="32"/>
        <v/>
      </c>
      <c r="BJ315" t="str">
        <f t="shared" si="33"/>
        <v/>
      </c>
      <c r="BK315" t="str">
        <f t="shared" si="34"/>
        <v/>
      </c>
      <c r="BL315" t="str">
        <f>IF(AE315&lt;2,"",―!$AP$28)</f>
        <v/>
      </c>
      <c r="BM315" t="str">
        <f t="shared" si="35"/>
        <v/>
      </c>
      <c r="BN315" t="str">
        <f t="shared" si="36"/>
        <v/>
      </c>
      <c r="BP315">
        <f t="shared" si="30"/>
        <v>0</v>
      </c>
    </row>
    <row r="316" spans="3:68">
      <c r="C316">
        <v>244</v>
      </c>
      <c r="D316" s="22">
        <f>IF(実施計画様式!D316="",0,IFERROR(VLOOKUP(実施計画様式!D316,―!A:B,2,FALSE),"error"))</f>
        <v>0</v>
      </c>
      <c r="E316">
        <f>IF(実施計画様式!E316="",0,IFERROR(VLOOKUP(実施計画様式!E316,―!$C$40:$D$47,2,FALSE),"error"))</f>
        <v>0</v>
      </c>
      <c r="F316">
        <f>IF(実施計画様式!F316="",0,IFERROR(VLOOKUP(実施計画様式!F316,―!$E$2:$F$2,2,FALSE),"error"))</f>
        <v>0</v>
      </c>
      <c r="G316">
        <f>IFERROR(VLOOKUP(実施計画様式!G316,―!$G$2:$H$2,2,FALSE),0)</f>
        <v>0</v>
      </c>
      <c r="H316">
        <f>IF(実施計画様式!H316="",0,1)</f>
        <v>0</v>
      </c>
      <c r="I316">
        <f>IF(実施計画様式!I316="",0,IFERROR(VLOOKUP(実施計画様式!I316,―!$I$2:$J$2,2,FALSE),"error"))</f>
        <v>0</v>
      </c>
      <c r="J316">
        <f>IF(実施計画様式!J316="",0,1)</f>
        <v>0</v>
      </c>
      <c r="K316">
        <f>IF(実施計画様式!K316="",0,IFERROR(VLOOKUP(実施計画様式!K316,―!$K$1:$L$2,2,FALSE),"error"))</f>
        <v>0</v>
      </c>
      <c r="L316">
        <f>IF(実施計画様式!L316="",0,IFERROR(VLOOKUP(実施計画様式!L316,―!$M$2:$N$2,2,FALSE),"error"))</f>
        <v>0</v>
      </c>
      <c r="M316">
        <f>IFERROR(VLOOKUP(実施計画様式!M316,―!$O$1:$P$12,2,FALSE),0)</f>
        <v>0</v>
      </c>
      <c r="N316">
        <f>IF(実施計画様式!N316="",0,IFERROR(VLOOKUP(実施計画様式!N316,―!$O$1:$P$12,2,FALSE),"error"))</f>
        <v>0</v>
      </c>
      <c r="O316">
        <f>IF(実施計画様式!O316="",0,IFERROR(VLOOKUP(実施計画様式!O316,―!$O$1:$P$12,2,FALSE),"error"))</f>
        <v>0</v>
      </c>
      <c r="P316">
        <f>IF(実施計画様式!P316="",0,IFERROR(VLOOKUP(実施計画様式!P316,―!$O$1:$P$12,2,FALSE),"error"))</f>
        <v>0</v>
      </c>
      <c r="Q316">
        <f>IF(実施計画様式!Q316="",0,1)</f>
        <v>0</v>
      </c>
      <c r="R316" t="s">
        <v>7629</v>
      </c>
      <c r="S316" t="s">
        <v>7629</v>
      </c>
      <c r="T316">
        <f>IF(実施計画様式!T316="",0,1)</f>
        <v>0</v>
      </c>
      <c r="U316">
        <f>IF(実施計画様式!U316="",0,1)</f>
        <v>0</v>
      </c>
      <c r="V316">
        <f>IF(実施計画様式!V316="",0,1)</f>
        <v>0</v>
      </c>
      <c r="W316">
        <f>IF(実施計画様式!W316="",0,1)</f>
        <v>0</v>
      </c>
      <c r="X316">
        <f>IF(実施計画様式!X316="",0,1)</f>
        <v>0</v>
      </c>
      <c r="Y316">
        <f>IF(実施計画様式!Y316="",0,1)</f>
        <v>0</v>
      </c>
      <c r="Z316">
        <f>IF(実施計画様式!Z316="",0,1)</f>
        <v>0</v>
      </c>
      <c r="AA316">
        <f>IF(実施計画様式!AA316="",0,1)</f>
        <v>0</v>
      </c>
      <c r="AB316">
        <f>IF(実施計画様式!AB316="",0,IFERROR(VLOOKUP(実施計画様式!AB316,―!$Q$2:$R$3,2,FALSE),"error"))</f>
        <v>0</v>
      </c>
      <c r="AC316">
        <f>IF(実施計画様式!AC316="",0,IFERROR(VLOOKUP(実施計画様式!AC316,―!$S$2:$T$3,2,FALSE),"error"))</f>
        <v>0</v>
      </c>
      <c r="AD316">
        <f>IF(実施計画様式!AD316="",0,IFERROR(VLOOKUP(実施計画様式!AD316,―!$U$2:$V$3,2,FALSE),"error"))</f>
        <v>0</v>
      </c>
      <c r="AE316">
        <f>IF(実施計画様式!AE316="",0,IFERROR(VLOOKUP(実施計画様式!AE316,―!$W$2:$X$3,2,FALSE),"error"))</f>
        <v>0</v>
      </c>
      <c r="AF316">
        <f>IF(実施計画様式!AF316="",0,IFERROR(VLOOKUP(実施計画様式!AF316,―!$AP$29:$AQ$29,2,FALSE),"error"))</f>
        <v>0</v>
      </c>
      <c r="AG316">
        <f>IF(実施計画様式!AG316="",0,IFERROR(VLOOKUP(実施計画様式!AG316,―!$Y$2:$Z$25,2,FALSE),"error"))</f>
        <v>0</v>
      </c>
      <c r="AH316">
        <f>IF(実施計画様式!AH316="",0,IFERROR(VLOOKUP(実施計画様式!AH316,―!$AA$2:$AB$4,2,FALSE),"error"))</f>
        <v>0</v>
      </c>
      <c r="AI316">
        <f>IF(実施計画様式!AI316="",0,IFERROR(VLOOKUP(実施計画様式!AI316,―!$AN$2:$AO$27,2,FALSE),"error"))</f>
        <v>0</v>
      </c>
      <c r="AJ316">
        <f>IF(実施計画様式!AJ316="",0,IFERROR(VLOOKUP(実施計画様式!AJ316,―!$AN$2:$AO$27,2,FALSE),"error"))</f>
        <v>0</v>
      </c>
      <c r="AK316">
        <f>IF(実施計画様式!AK316="",0,IFERROR(VLOOKUP(実施計画様式!AK316,―!$AN$2:$AO$27,2,FALSE),"error"))</f>
        <v>0</v>
      </c>
      <c r="AL316">
        <f>IF(実施計画様式!AL316="",0,1)</f>
        <v>0</v>
      </c>
      <c r="AM316">
        <f>IF(実施計画様式!AM316="",0,IFERROR(VLOOKUP(実施計画様式!AM316,―!$AP$10:$AQ$23,2,FALSE),"error"))</f>
        <v>0</v>
      </c>
      <c r="AN316">
        <f>IF(実施計画様式!AN316="",0,IFERROR(VLOOKUP(実施計画様式!AN316,―!$AP$39:$AQ$44,2,FALSE),"error"))</f>
        <v>0</v>
      </c>
      <c r="AO316">
        <f>IF(実施計画様式!AO316="",0,IFERROR(VLOOKUP(実施計画様式!AO316,参考資料1_対象分野リスト!$B$2:$C$46,2,FALSE),"error"))</f>
        <v>0</v>
      </c>
      <c r="AP316">
        <f>IF(実施計画様式!AP316="",0,IFERROR(VLOOKUP(実施計画様式!AP316,参考資料1_対象分野リスト!$B$2:$C$46,2,FALSE),"error"))</f>
        <v>0</v>
      </c>
      <c r="AQ316">
        <f>IF(実施計画様式!AQ316="",0,IFERROR(VLOOKUP(実施計画様式!AQ316,参考資料1_対象分野リスト!$B$2:$C$46,2,FALSE),"error"))</f>
        <v>0</v>
      </c>
      <c r="AR316">
        <f>IF(実施計画様式!AR316="",0,IFERROR(VLOOKUP(実施計画様式!AR316,参考資料1_対象分野リスト!$B$2:$C$46,2,FALSE),"error"))</f>
        <v>0</v>
      </c>
      <c r="AS316">
        <f>IF(実施計画様式!AS316="",0,IFERROR(VLOOKUP(実施計画様式!AS316,参考資料1_対象分野リスト!$E$5:$F$35,2,FALSE),"error"))</f>
        <v>0</v>
      </c>
      <c r="BB316">
        <f>IF(実施計画様式!BB316="",0,IFERROR(VLOOKUP(実施計画様式!BB316,―!$AK$2:$AL$7,2,FALSE),"error"))</f>
        <v>0</v>
      </c>
      <c r="BC316" t="str">
        <f t="shared" si="29"/>
        <v/>
      </c>
      <c r="BF316">
        <v>99</v>
      </c>
      <c r="BG316" t="str">
        <f t="shared" si="31"/>
        <v/>
      </c>
      <c r="BH316" t="str">
        <f>IF(AG316&gt;0,IF(VLOOKUP($B$62,―!$Y$2:$Z$25,2,FALSE)&lt;分岐管理シート!AG316,"予算化方法","予算化方法_未定なし"),"")</f>
        <v/>
      </c>
      <c r="BI316" t="str">
        <f t="shared" si="32"/>
        <v/>
      </c>
      <c r="BJ316" t="str">
        <f t="shared" si="33"/>
        <v/>
      </c>
      <c r="BK316" t="str">
        <f t="shared" si="34"/>
        <v/>
      </c>
      <c r="BL316" t="str">
        <f>IF(AE316&lt;2,"",―!$AP$28)</f>
        <v/>
      </c>
      <c r="BM316" t="str">
        <f t="shared" si="35"/>
        <v/>
      </c>
      <c r="BN316" t="str">
        <f t="shared" si="36"/>
        <v/>
      </c>
      <c r="BP316">
        <f t="shared" si="30"/>
        <v>0</v>
      </c>
    </row>
    <row r="317" spans="3:68">
      <c r="C317">
        <v>245</v>
      </c>
      <c r="D317" s="22">
        <f>IF(実施計画様式!D317="",0,IFERROR(VLOOKUP(実施計画様式!D317,―!A:B,2,FALSE),"error"))</f>
        <v>0</v>
      </c>
      <c r="E317">
        <f>IF(実施計画様式!E317="",0,IFERROR(VLOOKUP(実施計画様式!E317,―!$C$40:$D$47,2,FALSE),"error"))</f>
        <v>0</v>
      </c>
      <c r="F317">
        <f>IF(実施計画様式!F317="",0,IFERROR(VLOOKUP(実施計画様式!F317,―!$E$2:$F$2,2,FALSE),"error"))</f>
        <v>0</v>
      </c>
      <c r="G317">
        <f>IFERROR(VLOOKUP(実施計画様式!G317,―!$G$2:$H$2,2,FALSE),0)</f>
        <v>0</v>
      </c>
      <c r="H317">
        <f>IF(実施計画様式!H317="",0,1)</f>
        <v>0</v>
      </c>
      <c r="I317">
        <f>IF(実施計画様式!I317="",0,IFERROR(VLOOKUP(実施計画様式!I317,―!$I$2:$J$2,2,FALSE),"error"))</f>
        <v>0</v>
      </c>
      <c r="J317">
        <f>IF(実施計画様式!J317="",0,1)</f>
        <v>0</v>
      </c>
      <c r="K317">
        <f>IF(実施計画様式!K317="",0,IFERROR(VLOOKUP(実施計画様式!K317,―!$K$1:$L$2,2,FALSE),"error"))</f>
        <v>0</v>
      </c>
      <c r="L317">
        <f>IF(実施計画様式!L317="",0,IFERROR(VLOOKUP(実施計画様式!L317,―!$M$2:$N$2,2,FALSE),"error"))</f>
        <v>0</v>
      </c>
      <c r="M317">
        <f>IFERROR(VLOOKUP(実施計画様式!M317,―!$O$1:$P$12,2,FALSE),0)</f>
        <v>0</v>
      </c>
      <c r="N317">
        <f>IF(実施計画様式!N317="",0,IFERROR(VLOOKUP(実施計画様式!N317,―!$O$1:$P$12,2,FALSE),"error"))</f>
        <v>0</v>
      </c>
      <c r="O317">
        <f>IF(実施計画様式!O317="",0,IFERROR(VLOOKUP(実施計画様式!O317,―!$O$1:$P$12,2,FALSE),"error"))</f>
        <v>0</v>
      </c>
      <c r="P317">
        <f>IF(実施計画様式!P317="",0,IFERROR(VLOOKUP(実施計画様式!P317,―!$O$1:$P$12,2,FALSE),"error"))</f>
        <v>0</v>
      </c>
      <c r="Q317">
        <f>IF(実施計画様式!Q317="",0,1)</f>
        <v>0</v>
      </c>
      <c r="R317" t="s">
        <v>7629</v>
      </c>
      <c r="S317" t="s">
        <v>7629</v>
      </c>
      <c r="T317">
        <f>IF(実施計画様式!T317="",0,1)</f>
        <v>0</v>
      </c>
      <c r="U317">
        <f>IF(実施計画様式!U317="",0,1)</f>
        <v>0</v>
      </c>
      <c r="V317">
        <f>IF(実施計画様式!V317="",0,1)</f>
        <v>0</v>
      </c>
      <c r="W317">
        <f>IF(実施計画様式!W317="",0,1)</f>
        <v>0</v>
      </c>
      <c r="X317">
        <f>IF(実施計画様式!X317="",0,1)</f>
        <v>0</v>
      </c>
      <c r="Y317">
        <f>IF(実施計画様式!Y317="",0,1)</f>
        <v>0</v>
      </c>
      <c r="Z317">
        <f>IF(実施計画様式!Z317="",0,1)</f>
        <v>0</v>
      </c>
      <c r="AA317">
        <f>IF(実施計画様式!AA317="",0,1)</f>
        <v>0</v>
      </c>
      <c r="AB317">
        <f>IF(実施計画様式!AB317="",0,IFERROR(VLOOKUP(実施計画様式!AB317,―!$Q$2:$R$3,2,FALSE),"error"))</f>
        <v>0</v>
      </c>
      <c r="AC317">
        <f>IF(実施計画様式!AC317="",0,IFERROR(VLOOKUP(実施計画様式!AC317,―!$S$2:$T$3,2,FALSE),"error"))</f>
        <v>0</v>
      </c>
      <c r="AD317">
        <f>IF(実施計画様式!AD317="",0,IFERROR(VLOOKUP(実施計画様式!AD317,―!$U$2:$V$3,2,FALSE),"error"))</f>
        <v>0</v>
      </c>
      <c r="AE317">
        <f>IF(実施計画様式!AE317="",0,IFERROR(VLOOKUP(実施計画様式!AE317,―!$W$2:$X$3,2,FALSE),"error"))</f>
        <v>0</v>
      </c>
      <c r="AF317">
        <f>IF(実施計画様式!AF317="",0,IFERROR(VLOOKUP(実施計画様式!AF317,―!$AP$29:$AQ$29,2,FALSE),"error"))</f>
        <v>0</v>
      </c>
      <c r="AG317">
        <f>IF(実施計画様式!AG317="",0,IFERROR(VLOOKUP(実施計画様式!AG317,―!$Y$2:$Z$25,2,FALSE),"error"))</f>
        <v>0</v>
      </c>
      <c r="AH317">
        <f>IF(実施計画様式!AH317="",0,IFERROR(VLOOKUP(実施計画様式!AH317,―!$AA$2:$AB$4,2,FALSE),"error"))</f>
        <v>0</v>
      </c>
      <c r="AI317">
        <f>IF(実施計画様式!AI317="",0,IFERROR(VLOOKUP(実施計画様式!AI317,―!$AN$2:$AO$27,2,FALSE),"error"))</f>
        <v>0</v>
      </c>
      <c r="AJ317">
        <f>IF(実施計画様式!AJ317="",0,IFERROR(VLOOKUP(実施計画様式!AJ317,―!$AN$2:$AO$27,2,FALSE),"error"))</f>
        <v>0</v>
      </c>
      <c r="AK317">
        <f>IF(実施計画様式!AK317="",0,IFERROR(VLOOKUP(実施計画様式!AK317,―!$AN$2:$AO$27,2,FALSE),"error"))</f>
        <v>0</v>
      </c>
      <c r="AL317">
        <f>IF(実施計画様式!AL317="",0,1)</f>
        <v>0</v>
      </c>
      <c r="AM317">
        <f>IF(実施計画様式!AM317="",0,IFERROR(VLOOKUP(実施計画様式!AM317,―!$AP$10:$AQ$23,2,FALSE),"error"))</f>
        <v>0</v>
      </c>
      <c r="AN317">
        <f>IF(実施計画様式!AN317="",0,IFERROR(VLOOKUP(実施計画様式!AN317,―!$AP$39:$AQ$44,2,FALSE),"error"))</f>
        <v>0</v>
      </c>
      <c r="AO317">
        <f>IF(実施計画様式!AO317="",0,IFERROR(VLOOKUP(実施計画様式!AO317,参考資料1_対象分野リスト!$B$2:$C$46,2,FALSE),"error"))</f>
        <v>0</v>
      </c>
      <c r="AP317">
        <f>IF(実施計画様式!AP317="",0,IFERROR(VLOOKUP(実施計画様式!AP317,参考資料1_対象分野リスト!$B$2:$C$46,2,FALSE),"error"))</f>
        <v>0</v>
      </c>
      <c r="AQ317">
        <f>IF(実施計画様式!AQ317="",0,IFERROR(VLOOKUP(実施計画様式!AQ317,参考資料1_対象分野リスト!$B$2:$C$46,2,FALSE),"error"))</f>
        <v>0</v>
      </c>
      <c r="AR317">
        <f>IF(実施計画様式!AR317="",0,IFERROR(VLOOKUP(実施計画様式!AR317,参考資料1_対象分野リスト!$B$2:$C$46,2,FALSE),"error"))</f>
        <v>0</v>
      </c>
      <c r="AS317">
        <f>IF(実施計画様式!AS317="",0,IFERROR(VLOOKUP(実施計画様式!AS317,参考資料1_対象分野リスト!$E$5:$F$35,2,FALSE),"error"))</f>
        <v>0</v>
      </c>
      <c r="BB317">
        <f>IF(実施計画様式!BB317="",0,IFERROR(VLOOKUP(実施計画様式!BB317,―!$AK$2:$AL$7,2,FALSE),"error"))</f>
        <v>0</v>
      </c>
      <c r="BC317" t="str">
        <f t="shared" si="29"/>
        <v/>
      </c>
      <c r="BF317">
        <v>99</v>
      </c>
      <c r="BG317" t="str">
        <f t="shared" si="31"/>
        <v/>
      </c>
      <c r="BH317" t="str">
        <f>IF(AG317&gt;0,IF(VLOOKUP($B$62,―!$Y$2:$Z$25,2,FALSE)&lt;分岐管理シート!AG317,"予算化方法","予算化方法_未定なし"),"")</f>
        <v/>
      </c>
      <c r="BI317" t="str">
        <f t="shared" si="32"/>
        <v/>
      </c>
      <c r="BJ317" t="str">
        <f t="shared" si="33"/>
        <v/>
      </c>
      <c r="BK317" t="str">
        <f t="shared" si="34"/>
        <v/>
      </c>
      <c r="BL317" t="str">
        <f>IF(AE317&lt;2,"",―!$AP$28)</f>
        <v/>
      </c>
      <c r="BM317" t="str">
        <f t="shared" si="35"/>
        <v/>
      </c>
      <c r="BN317" t="str">
        <f t="shared" si="36"/>
        <v/>
      </c>
      <c r="BP317">
        <f t="shared" si="30"/>
        <v>0</v>
      </c>
    </row>
    <row r="318" spans="3:68">
      <c r="C318">
        <v>246</v>
      </c>
      <c r="D318" s="22">
        <f>IF(実施計画様式!D318="",0,IFERROR(VLOOKUP(実施計画様式!D318,―!A:B,2,FALSE),"error"))</f>
        <v>0</v>
      </c>
      <c r="E318">
        <f>IF(実施計画様式!E318="",0,IFERROR(VLOOKUP(実施計画様式!E318,―!$C$40:$D$47,2,FALSE),"error"))</f>
        <v>0</v>
      </c>
      <c r="F318">
        <f>IF(実施計画様式!F318="",0,IFERROR(VLOOKUP(実施計画様式!F318,―!$E$2:$F$2,2,FALSE),"error"))</f>
        <v>0</v>
      </c>
      <c r="G318">
        <f>IFERROR(VLOOKUP(実施計画様式!G318,―!$G$2:$H$2,2,FALSE),0)</f>
        <v>0</v>
      </c>
      <c r="H318">
        <f>IF(実施計画様式!H318="",0,1)</f>
        <v>0</v>
      </c>
      <c r="I318">
        <f>IF(実施計画様式!I318="",0,IFERROR(VLOOKUP(実施計画様式!I318,―!$I$2:$J$2,2,FALSE),"error"))</f>
        <v>0</v>
      </c>
      <c r="J318">
        <f>IF(実施計画様式!J318="",0,1)</f>
        <v>0</v>
      </c>
      <c r="K318">
        <f>IF(実施計画様式!K318="",0,IFERROR(VLOOKUP(実施計画様式!K318,―!$K$1:$L$2,2,FALSE),"error"))</f>
        <v>0</v>
      </c>
      <c r="L318">
        <f>IF(実施計画様式!L318="",0,IFERROR(VLOOKUP(実施計画様式!L318,―!$M$2:$N$2,2,FALSE),"error"))</f>
        <v>0</v>
      </c>
      <c r="M318">
        <f>IFERROR(VLOOKUP(実施計画様式!M318,―!$O$1:$P$12,2,FALSE),0)</f>
        <v>0</v>
      </c>
      <c r="N318">
        <f>IF(実施計画様式!N318="",0,IFERROR(VLOOKUP(実施計画様式!N318,―!$O$1:$P$12,2,FALSE),"error"))</f>
        <v>0</v>
      </c>
      <c r="O318">
        <f>IF(実施計画様式!O318="",0,IFERROR(VLOOKUP(実施計画様式!O318,―!$O$1:$P$12,2,FALSE),"error"))</f>
        <v>0</v>
      </c>
      <c r="P318">
        <f>IF(実施計画様式!P318="",0,IFERROR(VLOOKUP(実施計画様式!P318,―!$O$1:$P$12,2,FALSE),"error"))</f>
        <v>0</v>
      </c>
      <c r="Q318">
        <f>IF(実施計画様式!Q318="",0,1)</f>
        <v>0</v>
      </c>
      <c r="R318" t="s">
        <v>7629</v>
      </c>
      <c r="S318" t="s">
        <v>7629</v>
      </c>
      <c r="T318">
        <f>IF(実施計画様式!T318="",0,1)</f>
        <v>0</v>
      </c>
      <c r="U318">
        <f>IF(実施計画様式!U318="",0,1)</f>
        <v>0</v>
      </c>
      <c r="V318">
        <f>IF(実施計画様式!V318="",0,1)</f>
        <v>0</v>
      </c>
      <c r="W318">
        <f>IF(実施計画様式!W318="",0,1)</f>
        <v>0</v>
      </c>
      <c r="X318">
        <f>IF(実施計画様式!X318="",0,1)</f>
        <v>0</v>
      </c>
      <c r="Y318">
        <f>IF(実施計画様式!Y318="",0,1)</f>
        <v>0</v>
      </c>
      <c r="Z318">
        <f>IF(実施計画様式!Z318="",0,1)</f>
        <v>0</v>
      </c>
      <c r="AA318">
        <f>IF(実施計画様式!AA318="",0,1)</f>
        <v>0</v>
      </c>
      <c r="AB318">
        <f>IF(実施計画様式!AB318="",0,IFERROR(VLOOKUP(実施計画様式!AB318,―!$Q$2:$R$3,2,FALSE),"error"))</f>
        <v>0</v>
      </c>
      <c r="AC318">
        <f>IF(実施計画様式!AC318="",0,IFERROR(VLOOKUP(実施計画様式!AC318,―!$S$2:$T$3,2,FALSE),"error"))</f>
        <v>0</v>
      </c>
      <c r="AD318">
        <f>IF(実施計画様式!AD318="",0,IFERROR(VLOOKUP(実施計画様式!AD318,―!$U$2:$V$3,2,FALSE),"error"))</f>
        <v>0</v>
      </c>
      <c r="AE318">
        <f>IF(実施計画様式!AE318="",0,IFERROR(VLOOKUP(実施計画様式!AE318,―!$W$2:$X$3,2,FALSE),"error"))</f>
        <v>0</v>
      </c>
      <c r="AF318">
        <f>IF(実施計画様式!AF318="",0,IFERROR(VLOOKUP(実施計画様式!AF318,―!$AP$29:$AQ$29,2,FALSE),"error"))</f>
        <v>0</v>
      </c>
      <c r="AG318">
        <f>IF(実施計画様式!AG318="",0,IFERROR(VLOOKUP(実施計画様式!AG318,―!$Y$2:$Z$25,2,FALSE),"error"))</f>
        <v>0</v>
      </c>
      <c r="AH318">
        <f>IF(実施計画様式!AH318="",0,IFERROR(VLOOKUP(実施計画様式!AH318,―!$AA$2:$AB$4,2,FALSE),"error"))</f>
        <v>0</v>
      </c>
      <c r="AI318">
        <f>IF(実施計画様式!AI318="",0,IFERROR(VLOOKUP(実施計画様式!AI318,―!$AN$2:$AO$27,2,FALSE),"error"))</f>
        <v>0</v>
      </c>
      <c r="AJ318">
        <f>IF(実施計画様式!AJ318="",0,IFERROR(VLOOKUP(実施計画様式!AJ318,―!$AN$2:$AO$27,2,FALSE),"error"))</f>
        <v>0</v>
      </c>
      <c r="AK318">
        <f>IF(実施計画様式!AK318="",0,IFERROR(VLOOKUP(実施計画様式!AK318,―!$AN$2:$AO$27,2,FALSE),"error"))</f>
        <v>0</v>
      </c>
      <c r="AL318">
        <f>IF(実施計画様式!AL318="",0,1)</f>
        <v>0</v>
      </c>
      <c r="AM318">
        <f>IF(実施計画様式!AM318="",0,IFERROR(VLOOKUP(実施計画様式!AM318,―!$AP$10:$AQ$23,2,FALSE),"error"))</f>
        <v>0</v>
      </c>
      <c r="AN318">
        <f>IF(実施計画様式!AN318="",0,IFERROR(VLOOKUP(実施計画様式!AN318,―!$AP$39:$AQ$44,2,FALSE),"error"))</f>
        <v>0</v>
      </c>
      <c r="AO318">
        <f>IF(実施計画様式!AO318="",0,IFERROR(VLOOKUP(実施計画様式!AO318,参考資料1_対象分野リスト!$B$2:$C$46,2,FALSE),"error"))</f>
        <v>0</v>
      </c>
      <c r="AP318">
        <f>IF(実施計画様式!AP318="",0,IFERROR(VLOOKUP(実施計画様式!AP318,参考資料1_対象分野リスト!$B$2:$C$46,2,FALSE),"error"))</f>
        <v>0</v>
      </c>
      <c r="AQ318">
        <f>IF(実施計画様式!AQ318="",0,IFERROR(VLOOKUP(実施計画様式!AQ318,参考資料1_対象分野リスト!$B$2:$C$46,2,FALSE),"error"))</f>
        <v>0</v>
      </c>
      <c r="AR318">
        <f>IF(実施計画様式!AR318="",0,IFERROR(VLOOKUP(実施計画様式!AR318,参考資料1_対象分野リスト!$B$2:$C$46,2,FALSE),"error"))</f>
        <v>0</v>
      </c>
      <c r="AS318">
        <f>IF(実施計画様式!AS318="",0,IFERROR(VLOOKUP(実施計画様式!AS318,参考資料1_対象分野リスト!$E$5:$F$35,2,FALSE),"error"))</f>
        <v>0</v>
      </c>
      <c r="BB318">
        <f>IF(実施計画様式!BB318="",0,IFERROR(VLOOKUP(実施計画様式!BB318,―!$AK$2:$AL$7,2,FALSE),"error"))</f>
        <v>0</v>
      </c>
      <c r="BC318" t="str">
        <f t="shared" si="29"/>
        <v/>
      </c>
      <c r="BF318">
        <v>99</v>
      </c>
      <c r="BG318" t="str">
        <f t="shared" si="31"/>
        <v/>
      </c>
      <c r="BH318" t="str">
        <f>IF(AG318&gt;0,IF(VLOOKUP($B$62,―!$Y$2:$Z$25,2,FALSE)&lt;分岐管理シート!AG318,"予算化方法","予算化方法_未定なし"),"")</f>
        <v/>
      </c>
      <c r="BI318" t="str">
        <f t="shared" si="32"/>
        <v/>
      </c>
      <c r="BJ318" t="str">
        <f t="shared" si="33"/>
        <v/>
      </c>
      <c r="BK318" t="str">
        <f t="shared" si="34"/>
        <v/>
      </c>
      <c r="BL318" t="str">
        <f>IF(AE318&lt;2,"",―!$AP$28)</f>
        <v/>
      </c>
      <c r="BM318" t="str">
        <f t="shared" si="35"/>
        <v/>
      </c>
      <c r="BN318" t="str">
        <f t="shared" si="36"/>
        <v/>
      </c>
      <c r="BP318">
        <f t="shared" si="30"/>
        <v>0</v>
      </c>
    </row>
    <row r="319" spans="3:68">
      <c r="C319">
        <v>247</v>
      </c>
      <c r="D319" s="22">
        <f>IF(実施計画様式!D319="",0,IFERROR(VLOOKUP(実施計画様式!D319,―!A:B,2,FALSE),"error"))</f>
        <v>0</v>
      </c>
      <c r="E319">
        <f>IF(実施計画様式!E319="",0,IFERROR(VLOOKUP(実施計画様式!E319,―!$C$40:$D$47,2,FALSE),"error"))</f>
        <v>0</v>
      </c>
      <c r="F319">
        <f>IF(実施計画様式!F319="",0,IFERROR(VLOOKUP(実施計画様式!F319,―!$E$2:$F$2,2,FALSE),"error"))</f>
        <v>0</v>
      </c>
      <c r="G319">
        <f>IFERROR(VLOOKUP(実施計画様式!G319,―!$G$2:$H$2,2,FALSE),0)</f>
        <v>0</v>
      </c>
      <c r="H319">
        <f>IF(実施計画様式!H319="",0,1)</f>
        <v>0</v>
      </c>
      <c r="I319">
        <f>IF(実施計画様式!I319="",0,IFERROR(VLOOKUP(実施計画様式!I319,―!$I$2:$J$2,2,FALSE),"error"))</f>
        <v>0</v>
      </c>
      <c r="J319">
        <f>IF(実施計画様式!J319="",0,1)</f>
        <v>0</v>
      </c>
      <c r="K319">
        <f>IF(実施計画様式!K319="",0,IFERROR(VLOOKUP(実施計画様式!K319,―!$K$1:$L$2,2,FALSE),"error"))</f>
        <v>0</v>
      </c>
      <c r="L319">
        <f>IF(実施計画様式!L319="",0,IFERROR(VLOOKUP(実施計画様式!L319,―!$M$2:$N$2,2,FALSE),"error"))</f>
        <v>0</v>
      </c>
      <c r="M319">
        <f>IFERROR(VLOOKUP(実施計画様式!M319,―!$O$1:$P$12,2,FALSE),0)</f>
        <v>0</v>
      </c>
      <c r="N319">
        <f>IF(実施計画様式!N319="",0,IFERROR(VLOOKUP(実施計画様式!N319,―!$O$1:$P$12,2,FALSE),"error"))</f>
        <v>0</v>
      </c>
      <c r="O319">
        <f>IF(実施計画様式!O319="",0,IFERROR(VLOOKUP(実施計画様式!O319,―!$O$1:$P$12,2,FALSE),"error"))</f>
        <v>0</v>
      </c>
      <c r="P319">
        <f>IF(実施計画様式!P319="",0,IFERROR(VLOOKUP(実施計画様式!P319,―!$O$1:$P$12,2,FALSE),"error"))</f>
        <v>0</v>
      </c>
      <c r="Q319">
        <f>IF(実施計画様式!Q319="",0,1)</f>
        <v>0</v>
      </c>
      <c r="R319" t="s">
        <v>7629</v>
      </c>
      <c r="S319" t="s">
        <v>7629</v>
      </c>
      <c r="T319">
        <f>IF(実施計画様式!T319="",0,1)</f>
        <v>0</v>
      </c>
      <c r="U319">
        <f>IF(実施計画様式!U319="",0,1)</f>
        <v>0</v>
      </c>
      <c r="V319">
        <f>IF(実施計画様式!V319="",0,1)</f>
        <v>0</v>
      </c>
      <c r="W319">
        <f>IF(実施計画様式!W319="",0,1)</f>
        <v>0</v>
      </c>
      <c r="X319">
        <f>IF(実施計画様式!X319="",0,1)</f>
        <v>0</v>
      </c>
      <c r="Y319">
        <f>IF(実施計画様式!Y319="",0,1)</f>
        <v>0</v>
      </c>
      <c r="Z319">
        <f>IF(実施計画様式!Z319="",0,1)</f>
        <v>0</v>
      </c>
      <c r="AA319">
        <f>IF(実施計画様式!AA319="",0,1)</f>
        <v>0</v>
      </c>
      <c r="AB319">
        <f>IF(実施計画様式!AB319="",0,IFERROR(VLOOKUP(実施計画様式!AB319,―!$Q$2:$R$3,2,FALSE),"error"))</f>
        <v>0</v>
      </c>
      <c r="AC319">
        <f>IF(実施計画様式!AC319="",0,IFERROR(VLOOKUP(実施計画様式!AC319,―!$S$2:$T$3,2,FALSE),"error"))</f>
        <v>0</v>
      </c>
      <c r="AD319">
        <f>IF(実施計画様式!AD319="",0,IFERROR(VLOOKUP(実施計画様式!AD319,―!$U$2:$V$3,2,FALSE),"error"))</f>
        <v>0</v>
      </c>
      <c r="AE319">
        <f>IF(実施計画様式!AE319="",0,IFERROR(VLOOKUP(実施計画様式!AE319,―!$W$2:$X$3,2,FALSE),"error"))</f>
        <v>0</v>
      </c>
      <c r="AF319">
        <f>IF(実施計画様式!AF319="",0,IFERROR(VLOOKUP(実施計画様式!AF319,―!$AP$29:$AQ$29,2,FALSE),"error"))</f>
        <v>0</v>
      </c>
      <c r="AG319">
        <f>IF(実施計画様式!AG319="",0,IFERROR(VLOOKUP(実施計画様式!AG319,―!$Y$2:$Z$25,2,FALSE),"error"))</f>
        <v>0</v>
      </c>
      <c r="AH319">
        <f>IF(実施計画様式!AH319="",0,IFERROR(VLOOKUP(実施計画様式!AH319,―!$AA$2:$AB$4,2,FALSE),"error"))</f>
        <v>0</v>
      </c>
      <c r="AI319">
        <f>IF(実施計画様式!AI319="",0,IFERROR(VLOOKUP(実施計画様式!AI319,―!$AN$2:$AO$27,2,FALSE),"error"))</f>
        <v>0</v>
      </c>
      <c r="AJ319">
        <f>IF(実施計画様式!AJ319="",0,IFERROR(VLOOKUP(実施計画様式!AJ319,―!$AN$2:$AO$27,2,FALSE),"error"))</f>
        <v>0</v>
      </c>
      <c r="AK319">
        <f>IF(実施計画様式!AK319="",0,IFERROR(VLOOKUP(実施計画様式!AK319,―!$AN$2:$AO$27,2,FALSE),"error"))</f>
        <v>0</v>
      </c>
      <c r="AL319">
        <f>IF(実施計画様式!AL319="",0,1)</f>
        <v>0</v>
      </c>
      <c r="AM319">
        <f>IF(実施計画様式!AM319="",0,IFERROR(VLOOKUP(実施計画様式!AM319,―!$AP$10:$AQ$23,2,FALSE),"error"))</f>
        <v>0</v>
      </c>
      <c r="AN319">
        <f>IF(実施計画様式!AN319="",0,IFERROR(VLOOKUP(実施計画様式!AN319,―!$AP$39:$AQ$44,2,FALSE),"error"))</f>
        <v>0</v>
      </c>
      <c r="AO319">
        <f>IF(実施計画様式!AO319="",0,IFERROR(VLOOKUP(実施計画様式!AO319,参考資料1_対象分野リスト!$B$2:$C$46,2,FALSE),"error"))</f>
        <v>0</v>
      </c>
      <c r="AP319">
        <f>IF(実施計画様式!AP319="",0,IFERROR(VLOOKUP(実施計画様式!AP319,参考資料1_対象分野リスト!$B$2:$C$46,2,FALSE),"error"))</f>
        <v>0</v>
      </c>
      <c r="AQ319">
        <f>IF(実施計画様式!AQ319="",0,IFERROR(VLOOKUP(実施計画様式!AQ319,参考資料1_対象分野リスト!$B$2:$C$46,2,FALSE),"error"))</f>
        <v>0</v>
      </c>
      <c r="AR319">
        <f>IF(実施計画様式!AR319="",0,IFERROR(VLOOKUP(実施計画様式!AR319,参考資料1_対象分野リスト!$B$2:$C$46,2,FALSE),"error"))</f>
        <v>0</v>
      </c>
      <c r="AS319">
        <f>IF(実施計画様式!AS319="",0,IFERROR(VLOOKUP(実施計画様式!AS319,参考資料1_対象分野リスト!$E$5:$F$35,2,FALSE),"error"))</f>
        <v>0</v>
      </c>
      <c r="BB319">
        <f>IF(実施計画様式!BB319="",0,IFERROR(VLOOKUP(実施計画様式!BB319,―!$AK$2:$AL$7,2,FALSE),"error"))</f>
        <v>0</v>
      </c>
      <c r="BC319" t="str">
        <f t="shared" si="29"/>
        <v/>
      </c>
      <c r="BF319">
        <v>99</v>
      </c>
      <c r="BG319" t="str">
        <f t="shared" si="31"/>
        <v/>
      </c>
      <c r="BH319" t="str">
        <f>IF(AG319&gt;0,IF(VLOOKUP($B$62,―!$Y$2:$Z$25,2,FALSE)&lt;分岐管理シート!AG319,"予算化方法","予算化方法_未定なし"),"")</f>
        <v/>
      </c>
      <c r="BI319" t="str">
        <f t="shared" si="32"/>
        <v/>
      </c>
      <c r="BJ319" t="str">
        <f t="shared" si="33"/>
        <v/>
      </c>
      <c r="BK319" t="str">
        <f t="shared" si="34"/>
        <v/>
      </c>
      <c r="BL319" t="str">
        <f>IF(AE319&lt;2,"",―!$AP$28)</f>
        <v/>
      </c>
      <c r="BM319" t="str">
        <f t="shared" si="35"/>
        <v/>
      </c>
      <c r="BN319" t="str">
        <f t="shared" si="36"/>
        <v/>
      </c>
      <c r="BP319">
        <f t="shared" si="30"/>
        <v>0</v>
      </c>
    </row>
    <row r="320" spans="3:68">
      <c r="C320">
        <v>248</v>
      </c>
      <c r="D320" s="22">
        <f>IF(実施計画様式!D320="",0,IFERROR(VLOOKUP(実施計画様式!D320,―!A:B,2,FALSE),"error"))</f>
        <v>0</v>
      </c>
      <c r="E320">
        <f>IF(実施計画様式!E320="",0,IFERROR(VLOOKUP(実施計画様式!E320,―!$C$40:$D$47,2,FALSE),"error"))</f>
        <v>0</v>
      </c>
      <c r="F320">
        <f>IF(実施計画様式!F320="",0,IFERROR(VLOOKUP(実施計画様式!F320,―!$E$2:$F$2,2,FALSE),"error"))</f>
        <v>0</v>
      </c>
      <c r="G320">
        <f>IFERROR(VLOOKUP(実施計画様式!G320,―!$G$2:$H$2,2,FALSE),0)</f>
        <v>0</v>
      </c>
      <c r="H320">
        <f>IF(実施計画様式!H320="",0,1)</f>
        <v>0</v>
      </c>
      <c r="I320">
        <f>IF(実施計画様式!I320="",0,IFERROR(VLOOKUP(実施計画様式!I320,―!$I$2:$J$2,2,FALSE),"error"))</f>
        <v>0</v>
      </c>
      <c r="J320">
        <f>IF(実施計画様式!J320="",0,1)</f>
        <v>0</v>
      </c>
      <c r="K320">
        <f>IF(実施計画様式!K320="",0,IFERROR(VLOOKUP(実施計画様式!K320,―!$K$1:$L$2,2,FALSE),"error"))</f>
        <v>0</v>
      </c>
      <c r="L320">
        <f>IF(実施計画様式!L320="",0,IFERROR(VLOOKUP(実施計画様式!L320,―!$M$2:$N$2,2,FALSE),"error"))</f>
        <v>0</v>
      </c>
      <c r="M320">
        <f>IFERROR(VLOOKUP(実施計画様式!M320,―!$O$1:$P$12,2,FALSE),0)</f>
        <v>0</v>
      </c>
      <c r="N320">
        <f>IF(実施計画様式!N320="",0,IFERROR(VLOOKUP(実施計画様式!N320,―!$O$1:$P$12,2,FALSE),"error"))</f>
        <v>0</v>
      </c>
      <c r="O320">
        <f>IF(実施計画様式!O320="",0,IFERROR(VLOOKUP(実施計画様式!O320,―!$O$1:$P$12,2,FALSE),"error"))</f>
        <v>0</v>
      </c>
      <c r="P320">
        <f>IF(実施計画様式!P320="",0,IFERROR(VLOOKUP(実施計画様式!P320,―!$O$1:$P$12,2,FALSE),"error"))</f>
        <v>0</v>
      </c>
      <c r="Q320">
        <f>IF(実施計画様式!Q320="",0,1)</f>
        <v>0</v>
      </c>
      <c r="R320" t="s">
        <v>7629</v>
      </c>
      <c r="S320" t="s">
        <v>7629</v>
      </c>
      <c r="T320">
        <f>IF(実施計画様式!T320="",0,1)</f>
        <v>0</v>
      </c>
      <c r="U320">
        <f>IF(実施計画様式!U320="",0,1)</f>
        <v>0</v>
      </c>
      <c r="V320">
        <f>IF(実施計画様式!V320="",0,1)</f>
        <v>0</v>
      </c>
      <c r="W320">
        <f>IF(実施計画様式!W320="",0,1)</f>
        <v>0</v>
      </c>
      <c r="X320">
        <f>IF(実施計画様式!X320="",0,1)</f>
        <v>0</v>
      </c>
      <c r="Y320">
        <f>IF(実施計画様式!Y320="",0,1)</f>
        <v>0</v>
      </c>
      <c r="Z320">
        <f>IF(実施計画様式!Z320="",0,1)</f>
        <v>0</v>
      </c>
      <c r="AA320">
        <f>IF(実施計画様式!AA320="",0,1)</f>
        <v>0</v>
      </c>
      <c r="AB320">
        <f>IF(実施計画様式!AB320="",0,IFERROR(VLOOKUP(実施計画様式!AB320,―!$Q$2:$R$3,2,FALSE),"error"))</f>
        <v>0</v>
      </c>
      <c r="AC320">
        <f>IF(実施計画様式!AC320="",0,IFERROR(VLOOKUP(実施計画様式!AC320,―!$S$2:$T$3,2,FALSE),"error"))</f>
        <v>0</v>
      </c>
      <c r="AD320">
        <f>IF(実施計画様式!AD320="",0,IFERROR(VLOOKUP(実施計画様式!AD320,―!$U$2:$V$3,2,FALSE),"error"))</f>
        <v>0</v>
      </c>
      <c r="AE320">
        <f>IF(実施計画様式!AE320="",0,IFERROR(VLOOKUP(実施計画様式!AE320,―!$W$2:$X$3,2,FALSE),"error"))</f>
        <v>0</v>
      </c>
      <c r="AF320">
        <f>IF(実施計画様式!AF320="",0,IFERROR(VLOOKUP(実施計画様式!AF320,―!$AP$29:$AQ$29,2,FALSE),"error"))</f>
        <v>0</v>
      </c>
      <c r="AG320">
        <f>IF(実施計画様式!AG320="",0,IFERROR(VLOOKUP(実施計画様式!AG320,―!$Y$2:$Z$25,2,FALSE),"error"))</f>
        <v>0</v>
      </c>
      <c r="AH320">
        <f>IF(実施計画様式!AH320="",0,IFERROR(VLOOKUP(実施計画様式!AH320,―!$AA$2:$AB$4,2,FALSE),"error"))</f>
        <v>0</v>
      </c>
      <c r="AI320">
        <f>IF(実施計画様式!AI320="",0,IFERROR(VLOOKUP(実施計画様式!AI320,―!$AN$2:$AO$27,2,FALSE),"error"))</f>
        <v>0</v>
      </c>
      <c r="AJ320">
        <f>IF(実施計画様式!AJ320="",0,IFERROR(VLOOKUP(実施計画様式!AJ320,―!$AN$2:$AO$27,2,FALSE),"error"))</f>
        <v>0</v>
      </c>
      <c r="AK320">
        <f>IF(実施計画様式!AK320="",0,IFERROR(VLOOKUP(実施計画様式!AK320,―!$AN$2:$AO$27,2,FALSE),"error"))</f>
        <v>0</v>
      </c>
      <c r="AL320">
        <f>IF(実施計画様式!AL320="",0,1)</f>
        <v>0</v>
      </c>
      <c r="AM320">
        <f>IF(実施計画様式!AM320="",0,IFERROR(VLOOKUP(実施計画様式!AM320,―!$AP$10:$AQ$23,2,FALSE),"error"))</f>
        <v>0</v>
      </c>
      <c r="AN320">
        <f>IF(実施計画様式!AN320="",0,IFERROR(VLOOKUP(実施計画様式!AN320,―!$AP$39:$AQ$44,2,FALSE),"error"))</f>
        <v>0</v>
      </c>
      <c r="AO320">
        <f>IF(実施計画様式!AO320="",0,IFERROR(VLOOKUP(実施計画様式!AO320,参考資料1_対象分野リスト!$B$2:$C$46,2,FALSE),"error"))</f>
        <v>0</v>
      </c>
      <c r="AP320">
        <f>IF(実施計画様式!AP320="",0,IFERROR(VLOOKUP(実施計画様式!AP320,参考資料1_対象分野リスト!$B$2:$C$46,2,FALSE),"error"))</f>
        <v>0</v>
      </c>
      <c r="AQ320">
        <f>IF(実施計画様式!AQ320="",0,IFERROR(VLOOKUP(実施計画様式!AQ320,参考資料1_対象分野リスト!$B$2:$C$46,2,FALSE),"error"))</f>
        <v>0</v>
      </c>
      <c r="AR320">
        <f>IF(実施計画様式!AR320="",0,IFERROR(VLOOKUP(実施計画様式!AR320,参考資料1_対象分野リスト!$B$2:$C$46,2,FALSE),"error"))</f>
        <v>0</v>
      </c>
      <c r="AS320">
        <f>IF(実施計画様式!AS320="",0,IFERROR(VLOOKUP(実施計画様式!AS320,参考資料1_対象分野リスト!$E$5:$F$35,2,FALSE),"error"))</f>
        <v>0</v>
      </c>
      <c r="BB320">
        <f>IF(実施計画様式!BB320="",0,IFERROR(VLOOKUP(実施計画様式!BB320,―!$AK$2:$AL$7,2,FALSE),"error"))</f>
        <v>0</v>
      </c>
      <c r="BC320" t="str">
        <f t="shared" si="29"/>
        <v/>
      </c>
      <c r="BF320">
        <v>99</v>
      </c>
      <c r="BG320" t="str">
        <f t="shared" si="31"/>
        <v/>
      </c>
      <c r="BH320" t="str">
        <f>IF(AG320&gt;0,IF(VLOOKUP($B$62,―!$Y$2:$Z$25,2,FALSE)&lt;分岐管理シート!AG320,"予算化方法","予算化方法_未定なし"),"")</f>
        <v/>
      </c>
      <c r="BI320" t="str">
        <f t="shared" si="32"/>
        <v/>
      </c>
      <c r="BJ320" t="str">
        <f t="shared" si="33"/>
        <v/>
      </c>
      <c r="BK320" t="str">
        <f t="shared" si="34"/>
        <v/>
      </c>
      <c r="BL320" t="str">
        <f>IF(AE320&lt;2,"",―!$AP$28)</f>
        <v/>
      </c>
      <c r="BM320" t="str">
        <f t="shared" si="35"/>
        <v/>
      </c>
      <c r="BN320" t="str">
        <f t="shared" si="36"/>
        <v/>
      </c>
      <c r="BP320">
        <f t="shared" si="30"/>
        <v>0</v>
      </c>
    </row>
    <row r="321" spans="3:68">
      <c r="C321">
        <v>249</v>
      </c>
      <c r="D321" s="22">
        <f>IF(実施計画様式!D321="",0,IFERROR(VLOOKUP(実施計画様式!D321,―!A:B,2,FALSE),"error"))</f>
        <v>0</v>
      </c>
      <c r="E321">
        <f>IF(実施計画様式!E321="",0,IFERROR(VLOOKUP(実施計画様式!E321,―!$C$40:$D$47,2,FALSE),"error"))</f>
        <v>0</v>
      </c>
      <c r="F321">
        <f>IF(実施計画様式!F321="",0,IFERROR(VLOOKUP(実施計画様式!F321,―!$E$2:$F$2,2,FALSE),"error"))</f>
        <v>0</v>
      </c>
      <c r="G321">
        <f>IFERROR(VLOOKUP(実施計画様式!G321,―!$G$2:$H$2,2,FALSE),0)</f>
        <v>0</v>
      </c>
      <c r="H321">
        <f>IF(実施計画様式!H321="",0,1)</f>
        <v>0</v>
      </c>
      <c r="I321">
        <f>IF(実施計画様式!I321="",0,IFERROR(VLOOKUP(実施計画様式!I321,―!$I$2:$J$2,2,FALSE),"error"))</f>
        <v>0</v>
      </c>
      <c r="J321">
        <f>IF(実施計画様式!J321="",0,1)</f>
        <v>0</v>
      </c>
      <c r="K321">
        <f>IF(実施計画様式!K321="",0,IFERROR(VLOOKUP(実施計画様式!K321,―!$K$1:$L$2,2,FALSE),"error"))</f>
        <v>0</v>
      </c>
      <c r="L321">
        <f>IF(実施計画様式!L321="",0,IFERROR(VLOOKUP(実施計画様式!L321,―!$M$2:$N$2,2,FALSE),"error"))</f>
        <v>0</v>
      </c>
      <c r="M321">
        <f>IFERROR(VLOOKUP(実施計画様式!M321,―!$O$1:$P$12,2,FALSE),0)</f>
        <v>0</v>
      </c>
      <c r="N321">
        <f>IF(実施計画様式!N321="",0,IFERROR(VLOOKUP(実施計画様式!N321,―!$O$1:$P$12,2,FALSE),"error"))</f>
        <v>0</v>
      </c>
      <c r="O321">
        <f>IF(実施計画様式!O321="",0,IFERROR(VLOOKUP(実施計画様式!O321,―!$O$1:$P$12,2,FALSE),"error"))</f>
        <v>0</v>
      </c>
      <c r="P321">
        <f>IF(実施計画様式!P321="",0,IFERROR(VLOOKUP(実施計画様式!P321,―!$O$1:$P$12,2,FALSE),"error"))</f>
        <v>0</v>
      </c>
      <c r="Q321">
        <f>IF(実施計画様式!Q321="",0,1)</f>
        <v>0</v>
      </c>
      <c r="R321" t="s">
        <v>7629</v>
      </c>
      <c r="S321" t="s">
        <v>7629</v>
      </c>
      <c r="T321">
        <f>IF(実施計画様式!T321="",0,1)</f>
        <v>0</v>
      </c>
      <c r="U321">
        <f>IF(実施計画様式!U321="",0,1)</f>
        <v>0</v>
      </c>
      <c r="V321">
        <f>IF(実施計画様式!V321="",0,1)</f>
        <v>0</v>
      </c>
      <c r="W321">
        <f>IF(実施計画様式!W321="",0,1)</f>
        <v>0</v>
      </c>
      <c r="X321">
        <f>IF(実施計画様式!X321="",0,1)</f>
        <v>0</v>
      </c>
      <c r="Y321">
        <f>IF(実施計画様式!Y321="",0,1)</f>
        <v>0</v>
      </c>
      <c r="Z321">
        <f>IF(実施計画様式!Z321="",0,1)</f>
        <v>0</v>
      </c>
      <c r="AA321">
        <f>IF(実施計画様式!AA321="",0,1)</f>
        <v>0</v>
      </c>
      <c r="AB321">
        <f>IF(実施計画様式!AB321="",0,IFERROR(VLOOKUP(実施計画様式!AB321,―!$Q$2:$R$3,2,FALSE),"error"))</f>
        <v>0</v>
      </c>
      <c r="AC321">
        <f>IF(実施計画様式!AC321="",0,IFERROR(VLOOKUP(実施計画様式!AC321,―!$S$2:$T$3,2,FALSE),"error"))</f>
        <v>0</v>
      </c>
      <c r="AD321">
        <f>IF(実施計画様式!AD321="",0,IFERROR(VLOOKUP(実施計画様式!AD321,―!$U$2:$V$3,2,FALSE),"error"))</f>
        <v>0</v>
      </c>
      <c r="AE321">
        <f>IF(実施計画様式!AE321="",0,IFERROR(VLOOKUP(実施計画様式!AE321,―!$W$2:$X$3,2,FALSE),"error"))</f>
        <v>0</v>
      </c>
      <c r="AF321">
        <f>IF(実施計画様式!AF321="",0,IFERROR(VLOOKUP(実施計画様式!AF321,―!$AP$29:$AQ$29,2,FALSE),"error"))</f>
        <v>0</v>
      </c>
      <c r="AG321">
        <f>IF(実施計画様式!AG321="",0,IFERROR(VLOOKUP(実施計画様式!AG321,―!$Y$2:$Z$25,2,FALSE),"error"))</f>
        <v>0</v>
      </c>
      <c r="AH321">
        <f>IF(実施計画様式!AH321="",0,IFERROR(VLOOKUP(実施計画様式!AH321,―!$AA$2:$AB$4,2,FALSE),"error"))</f>
        <v>0</v>
      </c>
      <c r="AI321">
        <f>IF(実施計画様式!AI321="",0,IFERROR(VLOOKUP(実施計画様式!AI321,―!$AN$2:$AO$27,2,FALSE),"error"))</f>
        <v>0</v>
      </c>
      <c r="AJ321">
        <f>IF(実施計画様式!AJ321="",0,IFERROR(VLOOKUP(実施計画様式!AJ321,―!$AN$2:$AO$27,2,FALSE),"error"))</f>
        <v>0</v>
      </c>
      <c r="AK321">
        <f>IF(実施計画様式!AK321="",0,IFERROR(VLOOKUP(実施計画様式!AK321,―!$AN$2:$AO$27,2,FALSE),"error"))</f>
        <v>0</v>
      </c>
      <c r="AL321">
        <f>IF(実施計画様式!AL321="",0,1)</f>
        <v>0</v>
      </c>
      <c r="AM321">
        <f>IF(実施計画様式!AM321="",0,IFERROR(VLOOKUP(実施計画様式!AM321,―!$AP$10:$AQ$23,2,FALSE),"error"))</f>
        <v>0</v>
      </c>
      <c r="AN321">
        <f>IF(実施計画様式!AN321="",0,IFERROR(VLOOKUP(実施計画様式!AN321,―!$AP$39:$AQ$44,2,FALSE),"error"))</f>
        <v>0</v>
      </c>
      <c r="AO321">
        <f>IF(実施計画様式!AO321="",0,IFERROR(VLOOKUP(実施計画様式!AO321,参考資料1_対象分野リスト!$B$2:$C$46,2,FALSE),"error"))</f>
        <v>0</v>
      </c>
      <c r="AP321">
        <f>IF(実施計画様式!AP321="",0,IFERROR(VLOOKUP(実施計画様式!AP321,参考資料1_対象分野リスト!$B$2:$C$46,2,FALSE),"error"))</f>
        <v>0</v>
      </c>
      <c r="AQ321">
        <f>IF(実施計画様式!AQ321="",0,IFERROR(VLOOKUP(実施計画様式!AQ321,参考資料1_対象分野リスト!$B$2:$C$46,2,FALSE),"error"))</f>
        <v>0</v>
      </c>
      <c r="AR321">
        <f>IF(実施計画様式!AR321="",0,IFERROR(VLOOKUP(実施計画様式!AR321,参考資料1_対象分野リスト!$B$2:$C$46,2,FALSE),"error"))</f>
        <v>0</v>
      </c>
      <c r="AS321">
        <f>IF(実施計画様式!AS321="",0,IFERROR(VLOOKUP(実施計画様式!AS321,参考資料1_対象分野リスト!$E$5:$F$35,2,FALSE),"error"))</f>
        <v>0</v>
      </c>
      <c r="BB321">
        <f>IF(実施計画様式!BB321="",0,IFERROR(VLOOKUP(実施計画様式!BB321,―!$AK$2:$AL$7,2,FALSE),"error"))</f>
        <v>0</v>
      </c>
      <c r="BC321" t="str">
        <f t="shared" si="29"/>
        <v/>
      </c>
      <c r="BF321">
        <v>99</v>
      </c>
      <c r="BG321" t="str">
        <f t="shared" si="31"/>
        <v/>
      </c>
      <c r="BH321" t="str">
        <f>IF(AG321&gt;0,IF(VLOOKUP($B$62,―!$Y$2:$Z$25,2,FALSE)&lt;分岐管理シート!AG321,"予算化方法","予算化方法_未定なし"),"")</f>
        <v/>
      </c>
      <c r="BI321" t="str">
        <f t="shared" si="32"/>
        <v/>
      </c>
      <c r="BJ321" t="str">
        <f t="shared" si="33"/>
        <v/>
      </c>
      <c r="BK321" t="str">
        <f t="shared" si="34"/>
        <v/>
      </c>
      <c r="BL321" t="str">
        <f>IF(AE321&lt;2,"",―!$AP$28)</f>
        <v/>
      </c>
      <c r="BM321" t="str">
        <f t="shared" si="35"/>
        <v/>
      </c>
      <c r="BN321" t="str">
        <f t="shared" si="36"/>
        <v/>
      </c>
      <c r="BP321">
        <f t="shared" si="30"/>
        <v>0</v>
      </c>
    </row>
    <row r="322" spans="3:68">
      <c r="C322">
        <v>250</v>
      </c>
      <c r="D322" s="22">
        <f>IF(実施計画様式!D322="",0,IFERROR(VLOOKUP(実施計画様式!D322,―!A:B,2,FALSE),"error"))</f>
        <v>0</v>
      </c>
      <c r="E322">
        <f>IF(実施計画様式!E322="",0,IFERROR(VLOOKUP(実施計画様式!E322,―!$C$40:$D$47,2,FALSE),"error"))</f>
        <v>0</v>
      </c>
      <c r="F322">
        <f>IF(実施計画様式!F322="",0,IFERROR(VLOOKUP(実施計画様式!F322,―!$E$2:$F$2,2,FALSE),"error"))</f>
        <v>0</v>
      </c>
      <c r="G322">
        <f>IFERROR(VLOOKUP(実施計画様式!G322,―!$G$2:$H$2,2,FALSE),0)</f>
        <v>0</v>
      </c>
      <c r="H322">
        <f>IF(実施計画様式!H322="",0,1)</f>
        <v>0</v>
      </c>
      <c r="I322">
        <f>IF(実施計画様式!I322="",0,IFERROR(VLOOKUP(実施計画様式!I322,―!$I$2:$J$2,2,FALSE),"error"))</f>
        <v>0</v>
      </c>
      <c r="J322">
        <f>IF(実施計画様式!J322="",0,1)</f>
        <v>0</v>
      </c>
      <c r="K322">
        <f>IF(実施計画様式!K322="",0,IFERROR(VLOOKUP(実施計画様式!K322,―!$K$1:$L$2,2,FALSE),"error"))</f>
        <v>0</v>
      </c>
      <c r="L322">
        <f>IF(実施計画様式!L322="",0,IFERROR(VLOOKUP(実施計画様式!L322,―!$M$2:$N$2,2,FALSE),"error"))</f>
        <v>0</v>
      </c>
      <c r="M322">
        <f>IFERROR(VLOOKUP(実施計画様式!M322,―!$O$1:$P$12,2,FALSE),0)</f>
        <v>0</v>
      </c>
      <c r="N322">
        <f>IF(実施計画様式!N322="",0,IFERROR(VLOOKUP(実施計画様式!N322,―!$O$1:$P$12,2,FALSE),"error"))</f>
        <v>0</v>
      </c>
      <c r="O322">
        <f>IF(実施計画様式!O322="",0,IFERROR(VLOOKUP(実施計画様式!O322,―!$O$1:$P$12,2,FALSE),"error"))</f>
        <v>0</v>
      </c>
      <c r="P322">
        <f>IF(実施計画様式!P322="",0,IFERROR(VLOOKUP(実施計画様式!P322,―!$O$1:$P$12,2,FALSE),"error"))</f>
        <v>0</v>
      </c>
      <c r="Q322">
        <f>IF(実施計画様式!Q322="",0,1)</f>
        <v>0</v>
      </c>
      <c r="R322" t="s">
        <v>7629</v>
      </c>
      <c r="S322" t="s">
        <v>7629</v>
      </c>
      <c r="T322">
        <f>IF(実施計画様式!T322="",0,1)</f>
        <v>0</v>
      </c>
      <c r="U322">
        <f>IF(実施計画様式!U322="",0,1)</f>
        <v>0</v>
      </c>
      <c r="V322">
        <f>IF(実施計画様式!V322="",0,1)</f>
        <v>0</v>
      </c>
      <c r="W322">
        <f>IF(実施計画様式!W322="",0,1)</f>
        <v>0</v>
      </c>
      <c r="X322">
        <f>IF(実施計画様式!X322="",0,1)</f>
        <v>0</v>
      </c>
      <c r="Y322">
        <f>IF(実施計画様式!Y322="",0,1)</f>
        <v>0</v>
      </c>
      <c r="Z322">
        <f>IF(実施計画様式!Z322="",0,1)</f>
        <v>0</v>
      </c>
      <c r="AA322">
        <f>IF(実施計画様式!AA322="",0,1)</f>
        <v>0</v>
      </c>
      <c r="AB322">
        <f>IF(実施計画様式!AB322="",0,IFERROR(VLOOKUP(実施計画様式!AB322,―!$Q$2:$R$3,2,FALSE),"error"))</f>
        <v>0</v>
      </c>
      <c r="AC322">
        <f>IF(実施計画様式!AC322="",0,IFERROR(VLOOKUP(実施計画様式!AC322,―!$S$2:$T$3,2,FALSE),"error"))</f>
        <v>0</v>
      </c>
      <c r="AD322">
        <f>IF(実施計画様式!AD322="",0,IFERROR(VLOOKUP(実施計画様式!AD322,―!$U$2:$V$3,2,FALSE),"error"))</f>
        <v>0</v>
      </c>
      <c r="AE322">
        <f>IF(実施計画様式!AE322="",0,IFERROR(VLOOKUP(実施計画様式!AE322,―!$W$2:$X$3,2,FALSE),"error"))</f>
        <v>0</v>
      </c>
      <c r="AF322">
        <f>IF(実施計画様式!AF322="",0,IFERROR(VLOOKUP(実施計画様式!AF322,―!$AP$29:$AQ$29,2,FALSE),"error"))</f>
        <v>0</v>
      </c>
      <c r="AG322">
        <f>IF(実施計画様式!AG322="",0,IFERROR(VLOOKUP(実施計画様式!AG322,―!$Y$2:$Z$25,2,FALSE),"error"))</f>
        <v>0</v>
      </c>
      <c r="AH322">
        <f>IF(実施計画様式!AH322="",0,IFERROR(VLOOKUP(実施計画様式!AH322,―!$AA$2:$AB$4,2,FALSE),"error"))</f>
        <v>0</v>
      </c>
      <c r="AI322">
        <f>IF(実施計画様式!AI322="",0,IFERROR(VLOOKUP(実施計画様式!AI322,―!$AN$2:$AO$27,2,FALSE),"error"))</f>
        <v>0</v>
      </c>
      <c r="AJ322">
        <f>IF(実施計画様式!AJ322="",0,IFERROR(VLOOKUP(実施計画様式!AJ322,―!$AN$2:$AO$27,2,FALSE),"error"))</f>
        <v>0</v>
      </c>
      <c r="AK322">
        <f>IF(実施計画様式!AK322="",0,IFERROR(VLOOKUP(実施計画様式!AK322,―!$AN$2:$AO$27,2,FALSE),"error"))</f>
        <v>0</v>
      </c>
      <c r="AL322">
        <f>IF(実施計画様式!AL322="",0,1)</f>
        <v>0</v>
      </c>
      <c r="AM322">
        <f>IF(実施計画様式!AM322="",0,IFERROR(VLOOKUP(実施計画様式!AM322,―!$AP$10:$AQ$23,2,FALSE),"error"))</f>
        <v>0</v>
      </c>
      <c r="AN322">
        <f>IF(実施計画様式!AN322="",0,IFERROR(VLOOKUP(実施計画様式!AN322,―!$AP$39:$AQ$44,2,FALSE),"error"))</f>
        <v>0</v>
      </c>
      <c r="AO322">
        <f>IF(実施計画様式!AO322="",0,IFERROR(VLOOKUP(実施計画様式!AO322,参考資料1_対象分野リスト!$B$2:$C$46,2,FALSE),"error"))</f>
        <v>0</v>
      </c>
      <c r="AP322">
        <f>IF(実施計画様式!AP322="",0,IFERROR(VLOOKUP(実施計画様式!AP322,参考資料1_対象分野リスト!$B$2:$C$46,2,FALSE),"error"))</f>
        <v>0</v>
      </c>
      <c r="AQ322">
        <f>IF(実施計画様式!AQ322="",0,IFERROR(VLOOKUP(実施計画様式!AQ322,参考資料1_対象分野リスト!$B$2:$C$46,2,FALSE),"error"))</f>
        <v>0</v>
      </c>
      <c r="AR322">
        <f>IF(実施計画様式!AR322="",0,IFERROR(VLOOKUP(実施計画様式!AR322,参考資料1_対象分野リスト!$B$2:$C$46,2,FALSE),"error"))</f>
        <v>0</v>
      </c>
      <c r="AS322">
        <f>IF(実施計画様式!AS322="",0,IFERROR(VLOOKUP(実施計画様式!AS322,参考資料1_対象分野リスト!$E$5:$F$35,2,FALSE),"error"))</f>
        <v>0</v>
      </c>
      <c r="BB322">
        <f>IF(実施計画様式!BB322="",0,IFERROR(VLOOKUP(実施計画様式!BB322,―!$AK$2:$AL$7,2,FALSE),"error"))</f>
        <v>0</v>
      </c>
      <c r="BC322" t="str">
        <f t="shared" si="29"/>
        <v/>
      </c>
      <c r="BF322">
        <v>99</v>
      </c>
      <c r="BG322" t="str">
        <f t="shared" si="31"/>
        <v/>
      </c>
      <c r="BH322" t="str">
        <f>IF(AG322&gt;0,IF(VLOOKUP($B$62,―!$Y$2:$Z$25,2,FALSE)&lt;分岐管理シート!AG322,"予算化方法","予算化方法_未定なし"),"")</f>
        <v/>
      </c>
      <c r="BI322" t="str">
        <f t="shared" si="32"/>
        <v/>
      </c>
      <c r="BJ322" t="str">
        <f t="shared" si="33"/>
        <v/>
      </c>
      <c r="BK322" t="str">
        <f t="shared" si="34"/>
        <v/>
      </c>
      <c r="BL322" t="str">
        <f>IF(AE322&lt;2,"",―!$AP$28)</f>
        <v/>
      </c>
      <c r="BM322" t="str">
        <f t="shared" si="35"/>
        <v/>
      </c>
      <c r="BN322" t="str">
        <f t="shared" si="36"/>
        <v/>
      </c>
      <c r="BP322">
        <f t="shared" si="30"/>
        <v>0</v>
      </c>
    </row>
    <row r="323" spans="3:68">
      <c r="C323">
        <v>251</v>
      </c>
      <c r="D323" s="22">
        <f>IF(実施計画様式!D323="",0,IFERROR(VLOOKUP(実施計画様式!D323,―!A:B,2,FALSE),"error"))</f>
        <v>0</v>
      </c>
      <c r="E323">
        <f>IF(実施計画様式!E323="",0,IFERROR(VLOOKUP(実施計画様式!E323,―!$C$40:$D$47,2,FALSE),"error"))</f>
        <v>0</v>
      </c>
      <c r="F323">
        <f>IF(実施計画様式!F323="",0,IFERROR(VLOOKUP(実施計画様式!F323,―!$E$2:$F$2,2,FALSE),"error"))</f>
        <v>0</v>
      </c>
      <c r="G323">
        <f>IFERROR(VLOOKUP(実施計画様式!G323,―!$G$2:$H$2,2,FALSE),0)</f>
        <v>0</v>
      </c>
      <c r="H323">
        <f>IF(実施計画様式!H323="",0,1)</f>
        <v>0</v>
      </c>
      <c r="I323">
        <f>IF(実施計画様式!I323="",0,IFERROR(VLOOKUP(実施計画様式!I323,―!$I$2:$J$2,2,FALSE),"error"))</f>
        <v>0</v>
      </c>
      <c r="J323">
        <f>IF(実施計画様式!J323="",0,1)</f>
        <v>0</v>
      </c>
      <c r="K323">
        <f>IF(実施計画様式!K323="",0,IFERROR(VLOOKUP(実施計画様式!K323,―!$K$1:$L$2,2,FALSE),"error"))</f>
        <v>0</v>
      </c>
      <c r="L323">
        <f>IF(実施計画様式!L323="",0,IFERROR(VLOOKUP(実施計画様式!L323,―!$M$2:$N$2,2,FALSE),"error"))</f>
        <v>0</v>
      </c>
      <c r="M323">
        <f>IFERROR(VLOOKUP(実施計画様式!M323,―!$O$1:$P$12,2,FALSE),0)</f>
        <v>0</v>
      </c>
      <c r="N323">
        <f>IF(実施計画様式!N323="",0,IFERROR(VLOOKUP(実施計画様式!N323,―!$O$1:$P$12,2,FALSE),"error"))</f>
        <v>0</v>
      </c>
      <c r="O323">
        <f>IF(実施計画様式!O323="",0,IFERROR(VLOOKUP(実施計画様式!O323,―!$O$1:$P$12,2,FALSE),"error"))</f>
        <v>0</v>
      </c>
      <c r="P323">
        <f>IF(実施計画様式!P323="",0,IFERROR(VLOOKUP(実施計画様式!P323,―!$O$1:$P$12,2,FALSE),"error"))</f>
        <v>0</v>
      </c>
      <c r="Q323">
        <f>IF(実施計画様式!Q323="",0,1)</f>
        <v>0</v>
      </c>
      <c r="R323" t="s">
        <v>7629</v>
      </c>
      <c r="S323" t="s">
        <v>7629</v>
      </c>
      <c r="T323">
        <f>IF(実施計画様式!T323="",0,1)</f>
        <v>0</v>
      </c>
      <c r="U323">
        <f>IF(実施計画様式!U323="",0,1)</f>
        <v>0</v>
      </c>
      <c r="V323">
        <f>IF(実施計画様式!V323="",0,1)</f>
        <v>0</v>
      </c>
      <c r="W323">
        <f>IF(実施計画様式!W323="",0,1)</f>
        <v>0</v>
      </c>
      <c r="X323">
        <f>IF(実施計画様式!X323="",0,1)</f>
        <v>0</v>
      </c>
      <c r="Y323">
        <f>IF(実施計画様式!Y323="",0,1)</f>
        <v>0</v>
      </c>
      <c r="Z323">
        <f>IF(実施計画様式!Z323="",0,1)</f>
        <v>0</v>
      </c>
      <c r="AA323">
        <f>IF(実施計画様式!AA323="",0,1)</f>
        <v>0</v>
      </c>
      <c r="AB323">
        <f>IF(実施計画様式!AB323="",0,IFERROR(VLOOKUP(実施計画様式!AB323,―!$Q$2:$R$3,2,FALSE),"error"))</f>
        <v>0</v>
      </c>
      <c r="AC323">
        <f>IF(実施計画様式!AC323="",0,IFERROR(VLOOKUP(実施計画様式!AC323,―!$S$2:$T$3,2,FALSE),"error"))</f>
        <v>0</v>
      </c>
      <c r="AD323">
        <f>IF(実施計画様式!AD323="",0,IFERROR(VLOOKUP(実施計画様式!AD323,―!$U$2:$V$3,2,FALSE),"error"))</f>
        <v>0</v>
      </c>
      <c r="AE323">
        <f>IF(実施計画様式!AE323="",0,IFERROR(VLOOKUP(実施計画様式!AE323,―!$W$2:$X$3,2,FALSE),"error"))</f>
        <v>0</v>
      </c>
      <c r="AF323">
        <f>IF(実施計画様式!AF323="",0,IFERROR(VLOOKUP(実施計画様式!AF323,―!$AP$29:$AQ$29,2,FALSE),"error"))</f>
        <v>0</v>
      </c>
      <c r="AG323">
        <f>IF(実施計画様式!AG323="",0,IFERROR(VLOOKUP(実施計画様式!AG323,―!$Y$2:$Z$25,2,FALSE),"error"))</f>
        <v>0</v>
      </c>
      <c r="AH323">
        <f>IF(実施計画様式!AH323="",0,IFERROR(VLOOKUP(実施計画様式!AH323,―!$AA$2:$AB$4,2,FALSE),"error"))</f>
        <v>0</v>
      </c>
      <c r="AI323">
        <f>IF(実施計画様式!AI323="",0,IFERROR(VLOOKUP(実施計画様式!AI323,―!$AN$2:$AO$27,2,FALSE),"error"))</f>
        <v>0</v>
      </c>
      <c r="AJ323">
        <f>IF(実施計画様式!AJ323="",0,IFERROR(VLOOKUP(実施計画様式!AJ323,―!$AN$2:$AO$27,2,FALSE),"error"))</f>
        <v>0</v>
      </c>
      <c r="AK323">
        <f>IF(実施計画様式!AK323="",0,IFERROR(VLOOKUP(実施計画様式!AK323,―!$AN$2:$AO$27,2,FALSE),"error"))</f>
        <v>0</v>
      </c>
      <c r="AL323">
        <f>IF(実施計画様式!AL323="",0,1)</f>
        <v>0</v>
      </c>
      <c r="AM323">
        <f>IF(実施計画様式!AM323="",0,IFERROR(VLOOKUP(実施計画様式!AM323,―!$AP$10:$AQ$23,2,FALSE),"error"))</f>
        <v>0</v>
      </c>
      <c r="AN323">
        <f>IF(実施計画様式!AN323="",0,IFERROR(VLOOKUP(実施計画様式!AN323,―!$AP$39:$AQ$44,2,FALSE),"error"))</f>
        <v>0</v>
      </c>
      <c r="AO323">
        <f>IF(実施計画様式!AO323="",0,IFERROR(VLOOKUP(実施計画様式!AO323,参考資料1_対象分野リスト!$B$2:$C$46,2,FALSE),"error"))</f>
        <v>0</v>
      </c>
      <c r="AP323">
        <f>IF(実施計画様式!AP323="",0,IFERROR(VLOOKUP(実施計画様式!AP323,参考資料1_対象分野リスト!$B$2:$C$46,2,FALSE),"error"))</f>
        <v>0</v>
      </c>
      <c r="AQ323">
        <f>IF(実施計画様式!AQ323="",0,IFERROR(VLOOKUP(実施計画様式!AQ323,参考資料1_対象分野リスト!$B$2:$C$46,2,FALSE),"error"))</f>
        <v>0</v>
      </c>
      <c r="AR323">
        <f>IF(実施計画様式!AR323="",0,IFERROR(VLOOKUP(実施計画様式!AR323,参考資料1_対象分野リスト!$B$2:$C$46,2,FALSE),"error"))</f>
        <v>0</v>
      </c>
      <c r="AS323">
        <f>IF(実施計画様式!AS323="",0,IFERROR(VLOOKUP(実施計画様式!AS323,参考資料1_対象分野リスト!$E$5:$F$35,2,FALSE),"error"))</f>
        <v>0</v>
      </c>
      <c r="BB323">
        <f>IF(実施計画様式!BB323="",0,IFERROR(VLOOKUP(実施計画様式!BB323,―!$AK$2:$AL$7,2,FALSE),"error"))</f>
        <v>0</v>
      </c>
      <c r="BC323" t="str">
        <f t="shared" si="29"/>
        <v/>
      </c>
      <c r="BF323">
        <v>99</v>
      </c>
      <c r="BG323" t="str">
        <f t="shared" si="31"/>
        <v/>
      </c>
      <c r="BH323" t="str">
        <f>IF(AG323&gt;0,IF(VLOOKUP($B$62,―!$Y$2:$Z$25,2,FALSE)&lt;分岐管理シート!AG323,"予算化方法","予算化方法_未定なし"),"")</f>
        <v/>
      </c>
      <c r="BI323" t="str">
        <f t="shared" si="32"/>
        <v/>
      </c>
      <c r="BJ323" t="str">
        <f t="shared" si="33"/>
        <v/>
      </c>
      <c r="BK323" t="str">
        <f t="shared" si="34"/>
        <v/>
      </c>
      <c r="BL323" t="str">
        <f>IF(AE323&lt;2,"",―!$AP$28)</f>
        <v/>
      </c>
      <c r="BM323" t="str">
        <f t="shared" si="35"/>
        <v/>
      </c>
      <c r="BN323" t="str">
        <f t="shared" si="36"/>
        <v/>
      </c>
      <c r="BP323">
        <f t="shared" si="30"/>
        <v>0</v>
      </c>
    </row>
    <row r="324" spans="3:68">
      <c r="C324">
        <v>252</v>
      </c>
      <c r="D324" s="22">
        <f>IF(実施計画様式!D324="",0,IFERROR(VLOOKUP(実施計画様式!D324,―!A:B,2,FALSE),"error"))</f>
        <v>0</v>
      </c>
      <c r="E324">
        <f>IF(実施計画様式!E324="",0,IFERROR(VLOOKUP(実施計画様式!E324,―!$C$40:$D$47,2,FALSE),"error"))</f>
        <v>0</v>
      </c>
      <c r="F324">
        <f>IF(実施計画様式!F324="",0,IFERROR(VLOOKUP(実施計画様式!F324,―!$E$2:$F$2,2,FALSE),"error"))</f>
        <v>0</v>
      </c>
      <c r="G324">
        <f>IFERROR(VLOOKUP(実施計画様式!G324,―!$G$2:$H$2,2,FALSE),0)</f>
        <v>0</v>
      </c>
      <c r="H324">
        <f>IF(実施計画様式!H324="",0,1)</f>
        <v>0</v>
      </c>
      <c r="I324">
        <f>IF(実施計画様式!I324="",0,IFERROR(VLOOKUP(実施計画様式!I324,―!$I$2:$J$2,2,FALSE),"error"))</f>
        <v>0</v>
      </c>
      <c r="J324">
        <f>IF(実施計画様式!J324="",0,1)</f>
        <v>0</v>
      </c>
      <c r="K324">
        <f>IF(実施計画様式!K324="",0,IFERROR(VLOOKUP(実施計画様式!K324,―!$K$1:$L$2,2,FALSE),"error"))</f>
        <v>0</v>
      </c>
      <c r="L324">
        <f>IF(実施計画様式!L324="",0,IFERROR(VLOOKUP(実施計画様式!L324,―!$M$2:$N$2,2,FALSE),"error"))</f>
        <v>0</v>
      </c>
      <c r="M324">
        <f>IFERROR(VLOOKUP(実施計画様式!M324,―!$O$1:$P$12,2,FALSE),0)</f>
        <v>0</v>
      </c>
      <c r="N324">
        <f>IF(実施計画様式!N324="",0,IFERROR(VLOOKUP(実施計画様式!N324,―!$O$1:$P$12,2,FALSE),"error"))</f>
        <v>0</v>
      </c>
      <c r="O324">
        <f>IF(実施計画様式!O324="",0,IFERROR(VLOOKUP(実施計画様式!O324,―!$O$1:$P$12,2,FALSE),"error"))</f>
        <v>0</v>
      </c>
      <c r="P324">
        <f>IF(実施計画様式!P324="",0,IFERROR(VLOOKUP(実施計画様式!P324,―!$O$1:$P$12,2,FALSE),"error"))</f>
        <v>0</v>
      </c>
      <c r="Q324">
        <f>IF(実施計画様式!Q324="",0,1)</f>
        <v>0</v>
      </c>
      <c r="R324" t="s">
        <v>7629</v>
      </c>
      <c r="S324" t="s">
        <v>7629</v>
      </c>
      <c r="T324">
        <f>IF(実施計画様式!T324="",0,1)</f>
        <v>0</v>
      </c>
      <c r="U324">
        <f>IF(実施計画様式!U324="",0,1)</f>
        <v>0</v>
      </c>
      <c r="V324">
        <f>IF(実施計画様式!V324="",0,1)</f>
        <v>0</v>
      </c>
      <c r="W324">
        <f>IF(実施計画様式!W324="",0,1)</f>
        <v>0</v>
      </c>
      <c r="X324">
        <f>IF(実施計画様式!X324="",0,1)</f>
        <v>0</v>
      </c>
      <c r="Y324">
        <f>IF(実施計画様式!Y324="",0,1)</f>
        <v>0</v>
      </c>
      <c r="Z324">
        <f>IF(実施計画様式!Z324="",0,1)</f>
        <v>0</v>
      </c>
      <c r="AA324">
        <f>IF(実施計画様式!AA324="",0,1)</f>
        <v>0</v>
      </c>
      <c r="AB324">
        <f>IF(実施計画様式!AB324="",0,IFERROR(VLOOKUP(実施計画様式!AB324,―!$Q$2:$R$3,2,FALSE),"error"))</f>
        <v>0</v>
      </c>
      <c r="AC324">
        <f>IF(実施計画様式!AC324="",0,IFERROR(VLOOKUP(実施計画様式!AC324,―!$S$2:$T$3,2,FALSE),"error"))</f>
        <v>0</v>
      </c>
      <c r="AD324">
        <f>IF(実施計画様式!AD324="",0,IFERROR(VLOOKUP(実施計画様式!AD324,―!$U$2:$V$3,2,FALSE),"error"))</f>
        <v>0</v>
      </c>
      <c r="AE324">
        <f>IF(実施計画様式!AE324="",0,IFERROR(VLOOKUP(実施計画様式!AE324,―!$W$2:$X$3,2,FALSE),"error"))</f>
        <v>0</v>
      </c>
      <c r="AF324">
        <f>IF(実施計画様式!AF324="",0,IFERROR(VLOOKUP(実施計画様式!AF324,―!$AP$29:$AQ$29,2,FALSE),"error"))</f>
        <v>0</v>
      </c>
      <c r="AG324">
        <f>IF(実施計画様式!AG324="",0,IFERROR(VLOOKUP(実施計画様式!AG324,―!$Y$2:$Z$25,2,FALSE),"error"))</f>
        <v>0</v>
      </c>
      <c r="AH324">
        <f>IF(実施計画様式!AH324="",0,IFERROR(VLOOKUP(実施計画様式!AH324,―!$AA$2:$AB$4,2,FALSE),"error"))</f>
        <v>0</v>
      </c>
      <c r="AI324">
        <f>IF(実施計画様式!AI324="",0,IFERROR(VLOOKUP(実施計画様式!AI324,―!$AN$2:$AO$27,2,FALSE),"error"))</f>
        <v>0</v>
      </c>
      <c r="AJ324">
        <f>IF(実施計画様式!AJ324="",0,IFERROR(VLOOKUP(実施計画様式!AJ324,―!$AN$2:$AO$27,2,FALSE),"error"))</f>
        <v>0</v>
      </c>
      <c r="AK324">
        <f>IF(実施計画様式!AK324="",0,IFERROR(VLOOKUP(実施計画様式!AK324,―!$AN$2:$AO$27,2,FALSE),"error"))</f>
        <v>0</v>
      </c>
      <c r="AL324">
        <f>IF(実施計画様式!AL324="",0,1)</f>
        <v>0</v>
      </c>
      <c r="AM324">
        <f>IF(実施計画様式!AM324="",0,IFERROR(VLOOKUP(実施計画様式!AM324,―!$AP$10:$AQ$23,2,FALSE),"error"))</f>
        <v>0</v>
      </c>
      <c r="AN324">
        <f>IF(実施計画様式!AN324="",0,IFERROR(VLOOKUP(実施計画様式!AN324,―!$AP$39:$AQ$44,2,FALSE),"error"))</f>
        <v>0</v>
      </c>
      <c r="AO324">
        <f>IF(実施計画様式!AO324="",0,IFERROR(VLOOKUP(実施計画様式!AO324,参考資料1_対象分野リスト!$B$2:$C$46,2,FALSE),"error"))</f>
        <v>0</v>
      </c>
      <c r="AP324">
        <f>IF(実施計画様式!AP324="",0,IFERROR(VLOOKUP(実施計画様式!AP324,参考資料1_対象分野リスト!$B$2:$C$46,2,FALSE),"error"))</f>
        <v>0</v>
      </c>
      <c r="AQ324">
        <f>IF(実施計画様式!AQ324="",0,IFERROR(VLOOKUP(実施計画様式!AQ324,参考資料1_対象分野リスト!$B$2:$C$46,2,FALSE),"error"))</f>
        <v>0</v>
      </c>
      <c r="AR324">
        <f>IF(実施計画様式!AR324="",0,IFERROR(VLOOKUP(実施計画様式!AR324,参考資料1_対象分野リスト!$B$2:$C$46,2,FALSE),"error"))</f>
        <v>0</v>
      </c>
      <c r="AS324">
        <f>IF(実施計画様式!AS324="",0,IFERROR(VLOOKUP(実施計画様式!AS324,参考資料1_対象分野リスト!$E$5:$F$35,2,FALSE),"error"))</f>
        <v>0</v>
      </c>
      <c r="BB324">
        <f>IF(実施計画様式!BB324="",0,IFERROR(VLOOKUP(実施計画様式!BB324,―!$AK$2:$AL$7,2,FALSE),"error"))</f>
        <v>0</v>
      </c>
      <c r="BC324" t="str">
        <f t="shared" si="29"/>
        <v/>
      </c>
      <c r="BF324">
        <v>99</v>
      </c>
      <c r="BG324" t="str">
        <f t="shared" si="31"/>
        <v/>
      </c>
      <c r="BH324" t="str">
        <f>IF(AG324&gt;0,IF(VLOOKUP($B$62,―!$Y$2:$Z$25,2,FALSE)&lt;分岐管理シート!AG324,"予算化方法","予算化方法_未定なし"),"")</f>
        <v/>
      </c>
      <c r="BI324" t="str">
        <f t="shared" si="32"/>
        <v/>
      </c>
      <c r="BJ324" t="str">
        <f t="shared" si="33"/>
        <v/>
      </c>
      <c r="BK324" t="str">
        <f t="shared" si="34"/>
        <v/>
      </c>
      <c r="BL324" t="str">
        <f>IF(AE324&lt;2,"",―!$AP$28)</f>
        <v/>
      </c>
      <c r="BM324" t="str">
        <f t="shared" si="35"/>
        <v/>
      </c>
      <c r="BN324" t="str">
        <f t="shared" si="36"/>
        <v/>
      </c>
      <c r="BP324">
        <f t="shared" si="30"/>
        <v>0</v>
      </c>
    </row>
    <row r="325" spans="3:68">
      <c r="C325">
        <v>253</v>
      </c>
      <c r="D325" s="22">
        <f>IF(実施計画様式!D325="",0,IFERROR(VLOOKUP(実施計画様式!D325,―!A:B,2,FALSE),"error"))</f>
        <v>0</v>
      </c>
      <c r="E325">
        <f>IF(実施計画様式!E325="",0,IFERROR(VLOOKUP(実施計画様式!E325,―!$C$40:$D$47,2,FALSE),"error"))</f>
        <v>0</v>
      </c>
      <c r="F325">
        <f>IF(実施計画様式!F325="",0,IFERROR(VLOOKUP(実施計画様式!F325,―!$E$2:$F$2,2,FALSE),"error"))</f>
        <v>0</v>
      </c>
      <c r="G325">
        <f>IFERROR(VLOOKUP(実施計画様式!G325,―!$G$2:$H$2,2,FALSE),0)</f>
        <v>0</v>
      </c>
      <c r="H325">
        <f>IF(実施計画様式!H325="",0,1)</f>
        <v>0</v>
      </c>
      <c r="I325">
        <f>IF(実施計画様式!I325="",0,IFERROR(VLOOKUP(実施計画様式!I325,―!$I$2:$J$2,2,FALSE),"error"))</f>
        <v>0</v>
      </c>
      <c r="J325">
        <f>IF(実施計画様式!J325="",0,1)</f>
        <v>0</v>
      </c>
      <c r="K325">
        <f>IF(実施計画様式!K325="",0,IFERROR(VLOOKUP(実施計画様式!K325,―!$K$1:$L$2,2,FALSE),"error"))</f>
        <v>0</v>
      </c>
      <c r="L325">
        <f>IF(実施計画様式!L325="",0,IFERROR(VLOOKUP(実施計画様式!L325,―!$M$2:$N$2,2,FALSE),"error"))</f>
        <v>0</v>
      </c>
      <c r="M325">
        <f>IFERROR(VLOOKUP(実施計画様式!M325,―!$O$1:$P$12,2,FALSE),0)</f>
        <v>0</v>
      </c>
      <c r="N325">
        <f>IF(実施計画様式!N325="",0,IFERROR(VLOOKUP(実施計画様式!N325,―!$O$1:$P$12,2,FALSE),"error"))</f>
        <v>0</v>
      </c>
      <c r="O325">
        <f>IF(実施計画様式!O325="",0,IFERROR(VLOOKUP(実施計画様式!O325,―!$O$1:$P$12,2,FALSE),"error"))</f>
        <v>0</v>
      </c>
      <c r="P325">
        <f>IF(実施計画様式!P325="",0,IFERROR(VLOOKUP(実施計画様式!P325,―!$O$1:$P$12,2,FALSE),"error"))</f>
        <v>0</v>
      </c>
      <c r="Q325">
        <f>IF(実施計画様式!Q325="",0,1)</f>
        <v>0</v>
      </c>
      <c r="R325" t="s">
        <v>7629</v>
      </c>
      <c r="S325" t="s">
        <v>7629</v>
      </c>
      <c r="T325">
        <f>IF(実施計画様式!T325="",0,1)</f>
        <v>0</v>
      </c>
      <c r="U325">
        <f>IF(実施計画様式!U325="",0,1)</f>
        <v>0</v>
      </c>
      <c r="V325">
        <f>IF(実施計画様式!V325="",0,1)</f>
        <v>0</v>
      </c>
      <c r="W325">
        <f>IF(実施計画様式!W325="",0,1)</f>
        <v>0</v>
      </c>
      <c r="X325">
        <f>IF(実施計画様式!X325="",0,1)</f>
        <v>0</v>
      </c>
      <c r="Y325">
        <f>IF(実施計画様式!Y325="",0,1)</f>
        <v>0</v>
      </c>
      <c r="Z325">
        <f>IF(実施計画様式!Z325="",0,1)</f>
        <v>0</v>
      </c>
      <c r="AA325">
        <f>IF(実施計画様式!AA325="",0,1)</f>
        <v>0</v>
      </c>
      <c r="AB325">
        <f>IF(実施計画様式!AB325="",0,IFERROR(VLOOKUP(実施計画様式!AB325,―!$Q$2:$R$3,2,FALSE),"error"))</f>
        <v>0</v>
      </c>
      <c r="AC325">
        <f>IF(実施計画様式!AC325="",0,IFERROR(VLOOKUP(実施計画様式!AC325,―!$S$2:$T$3,2,FALSE),"error"))</f>
        <v>0</v>
      </c>
      <c r="AD325">
        <f>IF(実施計画様式!AD325="",0,IFERROR(VLOOKUP(実施計画様式!AD325,―!$U$2:$V$3,2,FALSE),"error"))</f>
        <v>0</v>
      </c>
      <c r="AE325">
        <f>IF(実施計画様式!AE325="",0,IFERROR(VLOOKUP(実施計画様式!AE325,―!$W$2:$X$3,2,FALSE),"error"))</f>
        <v>0</v>
      </c>
      <c r="AF325">
        <f>IF(実施計画様式!AF325="",0,IFERROR(VLOOKUP(実施計画様式!AF325,―!$AP$29:$AQ$29,2,FALSE),"error"))</f>
        <v>0</v>
      </c>
      <c r="AG325">
        <f>IF(実施計画様式!AG325="",0,IFERROR(VLOOKUP(実施計画様式!AG325,―!$Y$2:$Z$25,2,FALSE),"error"))</f>
        <v>0</v>
      </c>
      <c r="AH325">
        <f>IF(実施計画様式!AH325="",0,IFERROR(VLOOKUP(実施計画様式!AH325,―!$AA$2:$AB$4,2,FALSE),"error"))</f>
        <v>0</v>
      </c>
      <c r="AI325">
        <f>IF(実施計画様式!AI325="",0,IFERROR(VLOOKUP(実施計画様式!AI325,―!$AN$2:$AO$27,2,FALSE),"error"))</f>
        <v>0</v>
      </c>
      <c r="AJ325">
        <f>IF(実施計画様式!AJ325="",0,IFERROR(VLOOKUP(実施計画様式!AJ325,―!$AN$2:$AO$27,2,FALSE),"error"))</f>
        <v>0</v>
      </c>
      <c r="AK325">
        <f>IF(実施計画様式!AK325="",0,IFERROR(VLOOKUP(実施計画様式!AK325,―!$AN$2:$AO$27,2,FALSE),"error"))</f>
        <v>0</v>
      </c>
      <c r="AL325">
        <f>IF(実施計画様式!AL325="",0,1)</f>
        <v>0</v>
      </c>
      <c r="AM325">
        <f>IF(実施計画様式!AM325="",0,IFERROR(VLOOKUP(実施計画様式!AM325,―!$AP$10:$AQ$23,2,FALSE),"error"))</f>
        <v>0</v>
      </c>
      <c r="AN325">
        <f>IF(実施計画様式!AN325="",0,IFERROR(VLOOKUP(実施計画様式!AN325,―!$AP$39:$AQ$44,2,FALSE),"error"))</f>
        <v>0</v>
      </c>
      <c r="AO325">
        <f>IF(実施計画様式!AO325="",0,IFERROR(VLOOKUP(実施計画様式!AO325,参考資料1_対象分野リスト!$B$2:$C$46,2,FALSE),"error"))</f>
        <v>0</v>
      </c>
      <c r="AP325">
        <f>IF(実施計画様式!AP325="",0,IFERROR(VLOOKUP(実施計画様式!AP325,参考資料1_対象分野リスト!$B$2:$C$46,2,FALSE),"error"))</f>
        <v>0</v>
      </c>
      <c r="AQ325">
        <f>IF(実施計画様式!AQ325="",0,IFERROR(VLOOKUP(実施計画様式!AQ325,参考資料1_対象分野リスト!$B$2:$C$46,2,FALSE),"error"))</f>
        <v>0</v>
      </c>
      <c r="AR325">
        <f>IF(実施計画様式!AR325="",0,IFERROR(VLOOKUP(実施計画様式!AR325,参考資料1_対象分野リスト!$B$2:$C$46,2,FALSE),"error"))</f>
        <v>0</v>
      </c>
      <c r="AS325">
        <f>IF(実施計画様式!AS325="",0,IFERROR(VLOOKUP(実施計画様式!AS325,参考資料1_対象分野リスト!$E$5:$F$35,2,FALSE),"error"))</f>
        <v>0</v>
      </c>
      <c r="BB325">
        <f>IF(実施計画様式!BB325="",0,IFERROR(VLOOKUP(実施計画様式!BB325,―!$AK$2:$AL$7,2,FALSE),"error"))</f>
        <v>0</v>
      </c>
      <c r="BC325" t="str">
        <f t="shared" si="29"/>
        <v/>
      </c>
      <c r="BF325">
        <v>99</v>
      </c>
      <c r="BG325" t="str">
        <f t="shared" si="31"/>
        <v/>
      </c>
      <c r="BH325" t="str">
        <f>IF(AG325&gt;0,IF(VLOOKUP($B$62,―!$Y$2:$Z$25,2,FALSE)&lt;分岐管理シート!AG325,"予算化方法","予算化方法_未定なし"),"")</f>
        <v/>
      </c>
      <c r="BI325" t="str">
        <f t="shared" si="32"/>
        <v/>
      </c>
      <c r="BJ325" t="str">
        <f t="shared" si="33"/>
        <v/>
      </c>
      <c r="BK325" t="str">
        <f t="shared" si="34"/>
        <v/>
      </c>
      <c r="BL325" t="str">
        <f>IF(AE325&lt;2,"",―!$AP$28)</f>
        <v/>
      </c>
      <c r="BM325" t="str">
        <f t="shared" si="35"/>
        <v/>
      </c>
      <c r="BN325" t="str">
        <f t="shared" si="36"/>
        <v/>
      </c>
      <c r="BP325">
        <f t="shared" si="30"/>
        <v>0</v>
      </c>
    </row>
    <row r="326" spans="3:68">
      <c r="C326">
        <v>254</v>
      </c>
      <c r="D326" s="22">
        <f>IF(実施計画様式!D326="",0,IFERROR(VLOOKUP(実施計画様式!D326,―!A:B,2,FALSE),"error"))</f>
        <v>0</v>
      </c>
      <c r="E326">
        <f>IF(実施計画様式!E326="",0,IFERROR(VLOOKUP(実施計画様式!E326,―!$C$40:$D$47,2,FALSE),"error"))</f>
        <v>0</v>
      </c>
      <c r="F326">
        <f>IF(実施計画様式!F326="",0,IFERROR(VLOOKUP(実施計画様式!F326,―!$E$2:$F$2,2,FALSE),"error"))</f>
        <v>0</v>
      </c>
      <c r="G326">
        <f>IFERROR(VLOOKUP(実施計画様式!G326,―!$G$2:$H$2,2,FALSE),0)</f>
        <v>0</v>
      </c>
      <c r="H326">
        <f>IF(実施計画様式!H326="",0,1)</f>
        <v>0</v>
      </c>
      <c r="I326">
        <f>IF(実施計画様式!I326="",0,IFERROR(VLOOKUP(実施計画様式!I326,―!$I$2:$J$2,2,FALSE),"error"))</f>
        <v>0</v>
      </c>
      <c r="J326">
        <f>IF(実施計画様式!J326="",0,1)</f>
        <v>0</v>
      </c>
      <c r="K326">
        <f>IF(実施計画様式!K326="",0,IFERROR(VLOOKUP(実施計画様式!K326,―!$K$1:$L$2,2,FALSE),"error"))</f>
        <v>0</v>
      </c>
      <c r="L326">
        <f>IF(実施計画様式!L326="",0,IFERROR(VLOOKUP(実施計画様式!L326,―!$M$2:$N$2,2,FALSE),"error"))</f>
        <v>0</v>
      </c>
      <c r="M326">
        <f>IFERROR(VLOOKUP(実施計画様式!M326,―!$O$1:$P$12,2,FALSE),0)</f>
        <v>0</v>
      </c>
      <c r="N326">
        <f>IF(実施計画様式!N326="",0,IFERROR(VLOOKUP(実施計画様式!N326,―!$O$1:$P$12,2,FALSE),"error"))</f>
        <v>0</v>
      </c>
      <c r="O326">
        <f>IF(実施計画様式!O326="",0,IFERROR(VLOOKUP(実施計画様式!O326,―!$O$1:$P$12,2,FALSE),"error"))</f>
        <v>0</v>
      </c>
      <c r="P326">
        <f>IF(実施計画様式!P326="",0,IFERROR(VLOOKUP(実施計画様式!P326,―!$O$1:$P$12,2,FALSE),"error"))</f>
        <v>0</v>
      </c>
      <c r="Q326">
        <f>IF(実施計画様式!Q326="",0,1)</f>
        <v>0</v>
      </c>
      <c r="R326" t="s">
        <v>7629</v>
      </c>
      <c r="S326" t="s">
        <v>7629</v>
      </c>
      <c r="T326">
        <f>IF(実施計画様式!T326="",0,1)</f>
        <v>0</v>
      </c>
      <c r="U326">
        <f>IF(実施計画様式!U326="",0,1)</f>
        <v>0</v>
      </c>
      <c r="V326">
        <f>IF(実施計画様式!V326="",0,1)</f>
        <v>0</v>
      </c>
      <c r="W326">
        <f>IF(実施計画様式!W326="",0,1)</f>
        <v>0</v>
      </c>
      <c r="X326">
        <f>IF(実施計画様式!X326="",0,1)</f>
        <v>0</v>
      </c>
      <c r="Y326">
        <f>IF(実施計画様式!Y326="",0,1)</f>
        <v>0</v>
      </c>
      <c r="Z326">
        <f>IF(実施計画様式!Z326="",0,1)</f>
        <v>0</v>
      </c>
      <c r="AA326">
        <f>IF(実施計画様式!AA326="",0,1)</f>
        <v>0</v>
      </c>
      <c r="AB326">
        <f>IF(実施計画様式!AB326="",0,IFERROR(VLOOKUP(実施計画様式!AB326,―!$Q$2:$R$3,2,FALSE),"error"))</f>
        <v>0</v>
      </c>
      <c r="AC326">
        <f>IF(実施計画様式!AC326="",0,IFERROR(VLOOKUP(実施計画様式!AC326,―!$S$2:$T$3,2,FALSE),"error"))</f>
        <v>0</v>
      </c>
      <c r="AD326">
        <f>IF(実施計画様式!AD326="",0,IFERROR(VLOOKUP(実施計画様式!AD326,―!$U$2:$V$3,2,FALSE),"error"))</f>
        <v>0</v>
      </c>
      <c r="AE326">
        <f>IF(実施計画様式!AE326="",0,IFERROR(VLOOKUP(実施計画様式!AE326,―!$W$2:$X$3,2,FALSE),"error"))</f>
        <v>0</v>
      </c>
      <c r="AF326">
        <f>IF(実施計画様式!AF326="",0,IFERROR(VLOOKUP(実施計画様式!AF326,―!$AP$29:$AQ$29,2,FALSE),"error"))</f>
        <v>0</v>
      </c>
      <c r="AG326">
        <f>IF(実施計画様式!AG326="",0,IFERROR(VLOOKUP(実施計画様式!AG326,―!$Y$2:$Z$25,2,FALSE),"error"))</f>
        <v>0</v>
      </c>
      <c r="AH326">
        <f>IF(実施計画様式!AH326="",0,IFERROR(VLOOKUP(実施計画様式!AH326,―!$AA$2:$AB$4,2,FALSE),"error"))</f>
        <v>0</v>
      </c>
      <c r="AI326">
        <f>IF(実施計画様式!AI326="",0,IFERROR(VLOOKUP(実施計画様式!AI326,―!$AN$2:$AO$27,2,FALSE),"error"))</f>
        <v>0</v>
      </c>
      <c r="AJ326">
        <f>IF(実施計画様式!AJ326="",0,IFERROR(VLOOKUP(実施計画様式!AJ326,―!$AN$2:$AO$27,2,FALSE),"error"))</f>
        <v>0</v>
      </c>
      <c r="AK326">
        <f>IF(実施計画様式!AK326="",0,IFERROR(VLOOKUP(実施計画様式!AK326,―!$AN$2:$AO$27,2,FALSE),"error"))</f>
        <v>0</v>
      </c>
      <c r="AL326">
        <f>IF(実施計画様式!AL326="",0,1)</f>
        <v>0</v>
      </c>
      <c r="AM326">
        <f>IF(実施計画様式!AM326="",0,IFERROR(VLOOKUP(実施計画様式!AM326,―!$AP$10:$AQ$23,2,FALSE),"error"))</f>
        <v>0</v>
      </c>
      <c r="AN326">
        <f>IF(実施計画様式!AN326="",0,IFERROR(VLOOKUP(実施計画様式!AN326,―!$AP$39:$AQ$44,2,FALSE),"error"))</f>
        <v>0</v>
      </c>
      <c r="AO326">
        <f>IF(実施計画様式!AO326="",0,IFERROR(VLOOKUP(実施計画様式!AO326,参考資料1_対象分野リスト!$B$2:$C$46,2,FALSE),"error"))</f>
        <v>0</v>
      </c>
      <c r="AP326">
        <f>IF(実施計画様式!AP326="",0,IFERROR(VLOOKUP(実施計画様式!AP326,参考資料1_対象分野リスト!$B$2:$C$46,2,FALSE),"error"))</f>
        <v>0</v>
      </c>
      <c r="AQ326">
        <f>IF(実施計画様式!AQ326="",0,IFERROR(VLOOKUP(実施計画様式!AQ326,参考資料1_対象分野リスト!$B$2:$C$46,2,FALSE),"error"))</f>
        <v>0</v>
      </c>
      <c r="AR326">
        <f>IF(実施計画様式!AR326="",0,IFERROR(VLOOKUP(実施計画様式!AR326,参考資料1_対象分野リスト!$B$2:$C$46,2,FALSE),"error"))</f>
        <v>0</v>
      </c>
      <c r="AS326">
        <f>IF(実施計画様式!AS326="",0,IFERROR(VLOOKUP(実施計画様式!AS326,参考資料1_対象分野リスト!$E$5:$F$35,2,FALSE),"error"))</f>
        <v>0</v>
      </c>
      <c r="BB326">
        <f>IF(実施計画様式!BB326="",0,IFERROR(VLOOKUP(実施計画様式!BB326,―!$AK$2:$AL$7,2,FALSE),"error"))</f>
        <v>0</v>
      </c>
      <c r="BC326" t="str">
        <f t="shared" si="29"/>
        <v/>
      </c>
      <c r="BF326">
        <v>99</v>
      </c>
      <c r="BG326" t="str">
        <f t="shared" si="31"/>
        <v/>
      </c>
      <c r="BH326" t="str">
        <f>IF(AG326&gt;0,IF(VLOOKUP($B$62,―!$Y$2:$Z$25,2,FALSE)&lt;分岐管理シート!AG326,"予算化方法","予算化方法_未定なし"),"")</f>
        <v/>
      </c>
      <c r="BI326" t="str">
        <f t="shared" si="32"/>
        <v/>
      </c>
      <c r="BJ326" t="str">
        <f t="shared" si="33"/>
        <v/>
      </c>
      <c r="BK326" t="str">
        <f t="shared" si="34"/>
        <v/>
      </c>
      <c r="BL326" t="str">
        <f>IF(AE326&lt;2,"",―!$AP$28)</f>
        <v/>
      </c>
      <c r="BM326" t="str">
        <f t="shared" si="35"/>
        <v/>
      </c>
      <c r="BN326" t="str">
        <f t="shared" si="36"/>
        <v/>
      </c>
      <c r="BP326">
        <f t="shared" si="30"/>
        <v>0</v>
      </c>
    </row>
    <row r="327" spans="3:68">
      <c r="C327">
        <v>255</v>
      </c>
      <c r="D327" s="22">
        <f>IF(実施計画様式!D327="",0,IFERROR(VLOOKUP(実施計画様式!D327,―!A:B,2,FALSE),"error"))</f>
        <v>0</v>
      </c>
      <c r="E327">
        <f>IF(実施計画様式!E327="",0,IFERROR(VLOOKUP(実施計画様式!E327,―!$C$40:$D$47,2,FALSE),"error"))</f>
        <v>0</v>
      </c>
      <c r="F327">
        <f>IF(実施計画様式!F327="",0,IFERROR(VLOOKUP(実施計画様式!F327,―!$E$2:$F$2,2,FALSE),"error"))</f>
        <v>0</v>
      </c>
      <c r="G327">
        <f>IFERROR(VLOOKUP(実施計画様式!G327,―!$G$2:$H$2,2,FALSE),0)</f>
        <v>0</v>
      </c>
      <c r="H327">
        <f>IF(実施計画様式!H327="",0,1)</f>
        <v>0</v>
      </c>
      <c r="I327">
        <f>IF(実施計画様式!I327="",0,IFERROR(VLOOKUP(実施計画様式!I327,―!$I$2:$J$2,2,FALSE),"error"))</f>
        <v>0</v>
      </c>
      <c r="J327">
        <f>IF(実施計画様式!J327="",0,1)</f>
        <v>0</v>
      </c>
      <c r="K327">
        <f>IF(実施計画様式!K327="",0,IFERROR(VLOOKUP(実施計画様式!K327,―!$K$1:$L$2,2,FALSE),"error"))</f>
        <v>0</v>
      </c>
      <c r="L327">
        <f>IF(実施計画様式!L327="",0,IFERROR(VLOOKUP(実施計画様式!L327,―!$M$2:$N$2,2,FALSE),"error"))</f>
        <v>0</v>
      </c>
      <c r="M327">
        <f>IFERROR(VLOOKUP(実施計画様式!M327,―!$O$1:$P$12,2,FALSE),0)</f>
        <v>0</v>
      </c>
      <c r="N327">
        <f>IF(実施計画様式!N327="",0,IFERROR(VLOOKUP(実施計画様式!N327,―!$O$1:$P$12,2,FALSE),"error"))</f>
        <v>0</v>
      </c>
      <c r="O327">
        <f>IF(実施計画様式!O327="",0,IFERROR(VLOOKUP(実施計画様式!O327,―!$O$1:$P$12,2,FALSE),"error"))</f>
        <v>0</v>
      </c>
      <c r="P327">
        <f>IF(実施計画様式!P327="",0,IFERROR(VLOOKUP(実施計画様式!P327,―!$O$1:$P$12,2,FALSE),"error"))</f>
        <v>0</v>
      </c>
      <c r="Q327">
        <f>IF(実施計画様式!Q327="",0,1)</f>
        <v>0</v>
      </c>
      <c r="R327" t="s">
        <v>7629</v>
      </c>
      <c r="S327" t="s">
        <v>7629</v>
      </c>
      <c r="T327">
        <f>IF(実施計画様式!T327="",0,1)</f>
        <v>0</v>
      </c>
      <c r="U327">
        <f>IF(実施計画様式!U327="",0,1)</f>
        <v>0</v>
      </c>
      <c r="V327">
        <f>IF(実施計画様式!V327="",0,1)</f>
        <v>0</v>
      </c>
      <c r="W327">
        <f>IF(実施計画様式!W327="",0,1)</f>
        <v>0</v>
      </c>
      <c r="X327">
        <f>IF(実施計画様式!X327="",0,1)</f>
        <v>0</v>
      </c>
      <c r="Y327">
        <f>IF(実施計画様式!Y327="",0,1)</f>
        <v>0</v>
      </c>
      <c r="Z327">
        <f>IF(実施計画様式!Z327="",0,1)</f>
        <v>0</v>
      </c>
      <c r="AA327">
        <f>IF(実施計画様式!AA327="",0,1)</f>
        <v>0</v>
      </c>
      <c r="AB327">
        <f>IF(実施計画様式!AB327="",0,IFERROR(VLOOKUP(実施計画様式!AB327,―!$Q$2:$R$3,2,FALSE),"error"))</f>
        <v>0</v>
      </c>
      <c r="AC327">
        <f>IF(実施計画様式!AC327="",0,IFERROR(VLOOKUP(実施計画様式!AC327,―!$S$2:$T$3,2,FALSE),"error"))</f>
        <v>0</v>
      </c>
      <c r="AD327">
        <f>IF(実施計画様式!AD327="",0,IFERROR(VLOOKUP(実施計画様式!AD327,―!$U$2:$V$3,2,FALSE),"error"))</f>
        <v>0</v>
      </c>
      <c r="AE327">
        <f>IF(実施計画様式!AE327="",0,IFERROR(VLOOKUP(実施計画様式!AE327,―!$W$2:$X$3,2,FALSE),"error"))</f>
        <v>0</v>
      </c>
      <c r="AF327">
        <f>IF(実施計画様式!AF327="",0,IFERROR(VLOOKUP(実施計画様式!AF327,―!$AP$29:$AQ$29,2,FALSE),"error"))</f>
        <v>0</v>
      </c>
      <c r="AG327">
        <f>IF(実施計画様式!AG327="",0,IFERROR(VLOOKUP(実施計画様式!AG327,―!$Y$2:$Z$25,2,FALSE),"error"))</f>
        <v>0</v>
      </c>
      <c r="AH327">
        <f>IF(実施計画様式!AH327="",0,IFERROR(VLOOKUP(実施計画様式!AH327,―!$AA$2:$AB$4,2,FALSE),"error"))</f>
        <v>0</v>
      </c>
      <c r="AI327">
        <f>IF(実施計画様式!AI327="",0,IFERROR(VLOOKUP(実施計画様式!AI327,―!$AN$2:$AO$27,2,FALSE),"error"))</f>
        <v>0</v>
      </c>
      <c r="AJ327">
        <f>IF(実施計画様式!AJ327="",0,IFERROR(VLOOKUP(実施計画様式!AJ327,―!$AN$2:$AO$27,2,FALSE),"error"))</f>
        <v>0</v>
      </c>
      <c r="AK327">
        <f>IF(実施計画様式!AK327="",0,IFERROR(VLOOKUP(実施計画様式!AK327,―!$AN$2:$AO$27,2,FALSE),"error"))</f>
        <v>0</v>
      </c>
      <c r="AL327">
        <f>IF(実施計画様式!AL327="",0,1)</f>
        <v>0</v>
      </c>
      <c r="AM327">
        <f>IF(実施計画様式!AM327="",0,IFERROR(VLOOKUP(実施計画様式!AM327,―!$AP$10:$AQ$23,2,FALSE),"error"))</f>
        <v>0</v>
      </c>
      <c r="AN327">
        <f>IF(実施計画様式!AN327="",0,IFERROR(VLOOKUP(実施計画様式!AN327,―!$AP$39:$AQ$44,2,FALSE),"error"))</f>
        <v>0</v>
      </c>
      <c r="AO327">
        <f>IF(実施計画様式!AO327="",0,IFERROR(VLOOKUP(実施計画様式!AO327,参考資料1_対象分野リスト!$B$2:$C$46,2,FALSE),"error"))</f>
        <v>0</v>
      </c>
      <c r="AP327">
        <f>IF(実施計画様式!AP327="",0,IFERROR(VLOOKUP(実施計画様式!AP327,参考資料1_対象分野リスト!$B$2:$C$46,2,FALSE),"error"))</f>
        <v>0</v>
      </c>
      <c r="AQ327">
        <f>IF(実施計画様式!AQ327="",0,IFERROR(VLOOKUP(実施計画様式!AQ327,参考資料1_対象分野リスト!$B$2:$C$46,2,FALSE),"error"))</f>
        <v>0</v>
      </c>
      <c r="AR327">
        <f>IF(実施計画様式!AR327="",0,IFERROR(VLOOKUP(実施計画様式!AR327,参考資料1_対象分野リスト!$B$2:$C$46,2,FALSE),"error"))</f>
        <v>0</v>
      </c>
      <c r="AS327">
        <f>IF(実施計画様式!AS327="",0,IFERROR(VLOOKUP(実施計画様式!AS327,参考資料1_対象分野リスト!$E$5:$F$35,2,FALSE),"error"))</f>
        <v>0</v>
      </c>
      <c r="BB327">
        <f>IF(実施計画様式!BB327="",0,IFERROR(VLOOKUP(実施計画様式!BB327,―!$AK$2:$AL$7,2,FALSE),"error"))</f>
        <v>0</v>
      </c>
      <c r="BC327" t="str">
        <f t="shared" si="29"/>
        <v/>
      </c>
      <c r="BF327">
        <v>99</v>
      </c>
      <c r="BG327" t="str">
        <f t="shared" si="31"/>
        <v/>
      </c>
      <c r="BH327" t="str">
        <f>IF(AG327&gt;0,IF(VLOOKUP($B$62,―!$Y$2:$Z$25,2,FALSE)&lt;分岐管理シート!AG327,"予算化方法","予算化方法_未定なし"),"")</f>
        <v/>
      </c>
      <c r="BI327" t="str">
        <f t="shared" si="32"/>
        <v/>
      </c>
      <c r="BJ327" t="str">
        <f t="shared" si="33"/>
        <v/>
      </c>
      <c r="BK327" t="str">
        <f t="shared" si="34"/>
        <v/>
      </c>
      <c r="BL327" t="str">
        <f>IF(AE327&lt;2,"",―!$AP$28)</f>
        <v/>
      </c>
      <c r="BM327" t="str">
        <f t="shared" si="35"/>
        <v/>
      </c>
      <c r="BN327" t="str">
        <f t="shared" si="36"/>
        <v/>
      </c>
      <c r="BP327">
        <f t="shared" si="30"/>
        <v>0</v>
      </c>
    </row>
    <row r="328" spans="3:68">
      <c r="C328">
        <v>256</v>
      </c>
      <c r="D328" s="22">
        <f>IF(実施計画様式!D328="",0,IFERROR(VLOOKUP(実施計画様式!D328,―!A:B,2,FALSE),"error"))</f>
        <v>0</v>
      </c>
      <c r="E328">
        <f>IF(実施計画様式!E328="",0,IFERROR(VLOOKUP(実施計画様式!E328,―!$C$40:$D$47,2,FALSE),"error"))</f>
        <v>0</v>
      </c>
      <c r="F328">
        <f>IF(実施計画様式!F328="",0,IFERROR(VLOOKUP(実施計画様式!F328,―!$E$2:$F$2,2,FALSE),"error"))</f>
        <v>0</v>
      </c>
      <c r="G328">
        <f>IFERROR(VLOOKUP(実施計画様式!G328,―!$G$2:$H$2,2,FALSE),0)</f>
        <v>0</v>
      </c>
      <c r="H328">
        <f>IF(実施計画様式!H328="",0,1)</f>
        <v>0</v>
      </c>
      <c r="I328">
        <f>IF(実施計画様式!I328="",0,IFERROR(VLOOKUP(実施計画様式!I328,―!$I$2:$J$2,2,FALSE),"error"))</f>
        <v>0</v>
      </c>
      <c r="J328">
        <f>IF(実施計画様式!J328="",0,1)</f>
        <v>0</v>
      </c>
      <c r="K328">
        <f>IF(実施計画様式!K328="",0,IFERROR(VLOOKUP(実施計画様式!K328,―!$K$1:$L$2,2,FALSE),"error"))</f>
        <v>0</v>
      </c>
      <c r="L328">
        <f>IF(実施計画様式!L328="",0,IFERROR(VLOOKUP(実施計画様式!L328,―!$M$2:$N$2,2,FALSE),"error"))</f>
        <v>0</v>
      </c>
      <c r="M328">
        <f>IFERROR(VLOOKUP(実施計画様式!M328,―!$O$1:$P$12,2,FALSE),0)</f>
        <v>0</v>
      </c>
      <c r="N328">
        <f>IF(実施計画様式!N328="",0,IFERROR(VLOOKUP(実施計画様式!N328,―!$O$1:$P$12,2,FALSE),"error"))</f>
        <v>0</v>
      </c>
      <c r="O328">
        <f>IF(実施計画様式!O328="",0,IFERROR(VLOOKUP(実施計画様式!O328,―!$O$1:$P$12,2,FALSE),"error"))</f>
        <v>0</v>
      </c>
      <c r="P328">
        <f>IF(実施計画様式!P328="",0,IFERROR(VLOOKUP(実施計画様式!P328,―!$O$1:$P$12,2,FALSE),"error"))</f>
        <v>0</v>
      </c>
      <c r="Q328">
        <f>IF(実施計画様式!Q328="",0,1)</f>
        <v>0</v>
      </c>
      <c r="R328" t="s">
        <v>7629</v>
      </c>
      <c r="S328" t="s">
        <v>7629</v>
      </c>
      <c r="T328">
        <f>IF(実施計画様式!T328="",0,1)</f>
        <v>0</v>
      </c>
      <c r="U328">
        <f>IF(実施計画様式!U328="",0,1)</f>
        <v>0</v>
      </c>
      <c r="V328">
        <f>IF(実施計画様式!V328="",0,1)</f>
        <v>0</v>
      </c>
      <c r="W328">
        <f>IF(実施計画様式!W328="",0,1)</f>
        <v>0</v>
      </c>
      <c r="X328">
        <f>IF(実施計画様式!X328="",0,1)</f>
        <v>0</v>
      </c>
      <c r="Y328">
        <f>IF(実施計画様式!Y328="",0,1)</f>
        <v>0</v>
      </c>
      <c r="Z328">
        <f>IF(実施計画様式!Z328="",0,1)</f>
        <v>0</v>
      </c>
      <c r="AA328">
        <f>IF(実施計画様式!AA328="",0,1)</f>
        <v>0</v>
      </c>
      <c r="AB328">
        <f>IF(実施計画様式!AB328="",0,IFERROR(VLOOKUP(実施計画様式!AB328,―!$Q$2:$R$3,2,FALSE),"error"))</f>
        <v>0</v>
      </c>
      <c r="AC328">
        <f>IF(実施計画様式!AC328="",0,IFERROR(VLOOKUP(実施計画様式!AC328,―!$S$2:$T$3,2,FALSE),"error"))</f>
        <v>0</v>
      </c>
      <c r="AD328">
        <f>IF(実施計画様式!AD328="",0,IFERROR(VLOOKUP(実施計画様式!AD328,―!$U$2:$V$3,2,FALSE),"error"))</f>
        <v>0</v>
      </c>
      <c r="AE328">
        <f>IF(実施計画様式!AE328="",0,IFERROR(VLOOKUP(実施計画様式!AE328,―!$W$2:$X$3,2,FALSE),"error"))</f>
        <v>0</v>
      </c>
      <c r="AF328">
        <f>IF(実施計画様式!AF328="",0,IFERROR(VLOOKUP(実施計画様式!AF328,―!$AP$29:$AQ$29,2,FALSE),"error"))</f>
        <v>0</v>
      </c>
      <c r="AG328">
        <f>IF(実施計画様式!AG328="",0,IFERROR(VLOOKUP(実施計画様式!AG328,―!$Y$2:$Z$25,2,FALSE),"error"))</f>
        <v>0</v>
      </c>
      <c r="AH328">
        <f>IF(実施計画様式!AH328="",0,IFERROR(VLOOKUP(実施計画様式!AH328,―!$AA$2:$AB$4,2,FALSE),"error"))</f>
        <v>0</v>
      </c>
      <c r="AI328">
        <f>IF(実施計画様式!AI328="",0,IFERROR(VLOOKUP(実施計画様式!AI328,―!$AN$2:$AO$27,2,FALSE),"error"))</f>
        <v>0</v>
      </c>
      <c r="AJ328">
        <f>IF(実施計画様式!AJ328="",0,IFERROR(VLOOKUP(実施計画様式!AJ328,―!$AN$2:$AO$27,2,FALSE),"error"))</f>
        <v>0</v>
      </c>
      <c r="AK328">
        <f>IF(実施計画様式!AK328="",0,IFERROR(VLOOKUP(実施計画様式!AK328,―!$AN$2:$AO$27,2,FALSE),"error"))</f>
        <v>0</v>
      </c>
      <c r="AL328">
        <f>IF(実施計画様式!AL328="",0,1)</f>
        <v>0</v>
      </c>
      <c r="AM328">
        <f>IF(実施計画様式!AM328="",0,IFERROR(VLOOKUP(実施計画様式!AM328,―!$AP$10:$AQ$23,2,FALSE),"error"))</f>
        <v>0</v>
      </c>
      <c r="AN328">
        <f>IF(実施計画様式!AN328="",0,IFERROR(VLOOKUP(実施計画様式!AN328,―!$AP$39:$AQ$44,2,FALSE),"error"))</f>
        <v>0</v>
      </c>
      <c r="AO328">
        <f>IF(実施計画様式!AO328="",0,IFERROR(VLOOKUP(実施計画様式!AO328,参考資料1_対象分野リスト!$B$2:$C$46,2,FALSE),"error"))</f>
        <v>0</v>
      </c>
      <c r="AP328">
        <f>IF(実施計画様式!AP328="",0,IFERROR(VLOOKUP(実施計画様式!AP328,参考資料1_対象分野リスト!$B$2:$C$46,2,FALSE),"error"))</f>
        <v>0</v>
      </c>
      <c r="AQ328">
        <f>IF(実施計画様式!AQ328="",0,IFERROR(VLOOKUP(実施計画様式!AQ328,参考資料1_対象分野リスト!$B$2:$C$46,2,FALSE),"error"))</f>
        <v>0</v>
      </c>
      <c r="AR328">
        <f>IF(実施計画様式!AR328="",0,IFERROR(VLOOKUP(実施計画様式!AR328,参考資料1_対象分野リスト!$B$2:$C$46,2,FALSE),"error"))</f>
        <v>0</v>
      </c>
      <c r="AS328">
        <f>IF(実施計画様式!AS328="",0,IFERROR(VLOOKUP(実施計画様式!AS328,参考資料1_対象分野リスト!$E$5:$F$35,2,FALSE),"error"))</f>
        <v>0</v>
      </c>
      <c r="BB328">
        <f>IF(実施計画様式!BB328="",0,IFERROR(VLOOKUP(実施計画様式!BB328,―!$AK$2:$AL$7,2,FALSE),"error"))</f>
        <v>0</v>
      </c>
      <c r="BC328" t="str">
        <f t="shared" si="29"/>
        <v/>
      </c>
      <c r="BF328">
        <v>99</v>
      </c>
      <c r="BG328" t="str">
        <f t="shared" si="31"/>
        <v/>
      </c>
      <c r="BH328" t="str">
        <f>IF(AG328&gt;0,IF(VLOOKUP($B$62,―!$Y$2:$Z$25,2,FALSE)&lt;分岐管理シート!AG328,"予算化方法","予算化方法_未定なし"),"")</f>
        <v/>
      </c>
      <c r="BI328" t="str">
        <f t="shared" si="32"/>
        <v/>
      </c>
      <c r="BJ328" t="str">
        <f t="shared" si="33"/>
        <v/>
      </c>
      <c r="BK328" t="str">
        <f t="shared" si="34"/>
        <v/>
      </c>
      <c r="BL328" t="str">
        <f>IF(AE328&lt;2,"",―!$AP$28)</f>
        <v/>
      </c>
      <c r="BM328" t="str">
        <f t="shared" si="35"/>
        <v/>
      </c>
      <c r="BN328" t="str">
        <f t="shared" si="36"/>
        <v/>
      </c>
      <c r="BP328">
        <f t="shared" si="30"/>
        <v>0</v>
      </c>
    </row>
    <row r="329" spans="3:68">
      <c r="C329">
        <v>257</v>
      </c>
      <c r="D329" s="22">
        <f>IF(実施計画様式!D329="",0,IFERROR(VLOOKUP(実施計画様式!D329,―!A:B,2,FALSE),"error"))</f>
        <v>0</v>
      </c>
      <c r="E329">
        <f>IF(実施計画様式!E329="",0,IFERROR(VLOOKUP(実施計画様式!E329,―!$C$40:$D$47,2,FALSE),"error"))</f>
        <v>0</v>
      </c>
      <c r="F329">
        <f>IF(実施計画様式!F329="",0,IFERROR(VLOOKUP(実施計画様式!F329,―!$E$2:$F$2,2,FALSE),"error"))</f>
        <v>0</v>
      </c>
      <c r="G329">
        <f>IFERROR(VLOOKUP(実施計画様式!G329,―!$G$2:$H$2,2,FALSE),0)</f>
        <v>0</v>
      </c>
      <c r="H329">
        <f>IF(実施計画様式!H329="",0,1)</f>
        <v>0</v>
      </c>
      <c r="I329">
        <f>IF(実施計画様式!I329="",0,IFERROR(VLOOKUP(実施計画様式!I329,―!$I$2:$J$2,2,FALSE),"error"))</f>
        <v>0</v>
      </c>
      <c r="J329">
        <f>IF(実施計画様式!J329="",0,1)</f>
        <v>0</v>
      </c>
      <c r="K329">
        <f>IF(実施計画様式!K329="",0,IFERROR(VLOOKUP(実施計画様式!K329,―!$K$1:$L$2,2,FALSE),"error"))</f>
        <v>0</v>
      </c>
      <c r="L329">
        <f>IF(実施計画様式!L329="",0,IFERROR(VLOOKUP(実施計画様式!L329,―!$M$2:$N$2,2,FALSE),"error"))</f>
        <v>0</v>
      </c>
      <c r="M329">
        <f>IFERROR(VLOOKUP(実施計画様式!M329,―!$O$1:$P$12,2,FALSE),0)</f>
        <v>0</v>
      </c>
      <c r="N329">
        <f>IF(実施計画様式!N329="",0,IFERROR(VLOOKUP(実施計画様式!N329,―!$O$1:$P$12,2,FALSE),"error"))</f>
        <v>0</v>
      </c>
      <c r="O329">
        <f>IF(実施計画様式!O329="",0,IFERROR(VLOOKUP(実施計画様式!O329,―!$O$1:$P$12,2,FALSE),"error"))</f>
        <v>0</v>
      </c>
      <c r="P329">
        <f>IF(実施計画様式!P329="",0,IFERROR(VLOOKUP(実施計画様式!P329,―!$O$1:$P$12,2,FALSE),"error"))</f>
        <v>0</v>
      </c>
      <c r="Q329">
        <f>IF(実施計画様式!Q329="",0,1)</f>
        <v>0</v>
      </c>
      <c r="R329" t="s">
        <v>7629</v>
      </c>
      <c r="S329" t="s">
        <v>7629</v>
      </c>
      <c r="T329">
        <f>IF(実施計画様式!T329="",0,1)</f>
        <v>0</v>
      </c>
      <c r="U329">
        <f>IF(実施計画様式!U329="",0,1)</f>
        <v>0</v>
      </c>
      <c r="V329">
        <f>IF(実施計画様式!V329="",0,1)</f>
        <v>0</v>
      </c>
      <c r="W329">
        <f>IF(実施計画様式!W329="",0,1)</f>
        <v>0</v>
      </c>
      <c r="X329">
        <f>IF(実施計画様式!X329="",0,1)</f>
        <v>0</v>
      </c>
      <c r="Y329">
        <f>IF(実施計画様式!Y329="",0,1)</f>
        <v>0</v>
      </c>
      <c r="Z329">
        <f>IF(実施計画様式!Z329="",0,1)</f>
        <v>0</v>
      </c>
      <c r="AA329">
        <f>IF(実施計画様式!AA329="",0,1)</f>
        <v>0</v>
      </c>
      <c r="AB329">
        <f>IF(実施計画様式!AB329="",0,IFERROR(VLOOKUP(実施計画様式!AB329,―!$Q$2:$R$3,2,FALSE),"error"))</f>
        <v>0</v>
      </c>
      <c r="AC329">
        <f>IF(実施計画様式!AC329="",0,IFERROR(VLOOKUP(実施計画様式!AC329,―!$S$2:$T$3,2,FALSE),"error"))</f>
        <v>0</v>
      </c>
      <c r="AD329">
        <f>IF(実施計画様式!AD329="",0,IFERROR(VLOOKUP(実施計画様式!AD329,―!$U$2:$V$3,2,FALSE),"error"))</f>
        <v>0</v>
      </c>
      <c r="AE329">
        <f>IF(実施計画様式!AE329="",0,IFERROR(VLOOKUP(実施計画様式!AE329,―!$W$2:$X$3,2,FALSE),"error"))</f>
        <v>0</v>
      </c>
      <c r="AF329">
        <f>IF(実施計画様式!AF329="",0,IFERROR(VLOOKUP(実施計画様式!AF329,―!$AP$29:$AQ$29,2,FALSE),"error"))</f>
        <v>0</v>
      </c>
      <c r="AG329">
        <f>IF(実施計画様式!AG329="",0,IFERROR(VLOOKUP(実施計画様式!AG329,―!$Y$2:$Z$25,2,FALSE),"error"))</f>
        <v>0</v>
      </c>
      <c r="AH329">
        <f>IF(実施計画様式!AH329="",0,IFERROR(VLOOKUP(実施計画様式!AH329,―!$AA$2:$AB$4,2,FALSE),"error"))</f>
        <v>0</v>
      </c>
      <c r="AI329">
        <f>IF(実施計画様式!AI329="",0,IFERROR(VLOOKUP(実施計画様式!AI329,―!$AN$2:$AO$27,2,FALSE),"error"))</f>
        <v>0</v>
      </c>
      <c r="AJ329">
        <f>IF(実施計画様式!AJ329="",0,IFERROR(VLOOKUP(実施計画様式!AJ329,―!$AN$2:$AO$27,2,FALSE),"error"))</f>
        <v>0</v>
      </c>
      <c r="AK329">
        <f>IF(実施計画様式!AK329="",0,IFERROR(VLOOKUP(実施計画様式!AK329,―!$AN$2:$AO$27,2,FALSE),"error"))</f>
        <v>0</v>
      </c>
      <c r="AL329">
        <f>IF(実施計画様式!AL329="",0,1)</f>
        <v>0</v>
      </c>
      <c r="AM329">
        <f>IF(実施計画様式!AM329="",0,IFERROR(VLOOKUP(実施計画様式!AM329,―!$AP$10:$AQ$23,2,FALSE),"error"))</f>
        <v>0</v>
      </c>
      <c r="AN329">
        <f>IF(実施計画様式!AN329="",0,IFERROR(VLOOKUP(実施計画様式!AN329,―!$AP$39:$AQ$44,2,FALSE),"error"))</f>
        <v>0</v>
      </c>
      <c r="AO329">
        <f>IF(実施計画様式!AO329="",0,IFERROR(VLOOKUP(実施計画様式!AO329,参考資料1_対象分野リスト!$B$2:$C$46,2,FALSE),"error"))</f>
        <v>0</v>
      </c>
      <c r="AP329">
        <f>IF(実施計画様式!AP329="",0,IFERROR(VLOOKUP(実施計画様式!AP329,参考資料1_対象分野リスト!$B$2:$C$46,2,FALSE),"error"))</f>
        <v>0</v>
      </c>
      <c r="AQ329">
        <f>IF(実施計画様式!AQ329="",0,IFERROR(VLOOKUP(実施計画様式!AQ329,参考資料1_対象分野リスト!$B$2:$C$46,2,FALSE),"error"))</f>
        <v>0</v>
      </c>
      <c r="AR329">
        <f>IF(実施計画様式!AR329="",0,IFERROR(VLOOKUP(実施計画様式!AR329,参考資料1_対象分野リスト!$B$2:$C$46,2,FALSE),"error"))</f>
        <v>0</v>
      </c>
      <c r="AS329">
        <f>IF(実施計画様式!AS329="",0,IFERROR(VLOOKUP(実施計画様式!AS329,参考資料1_対象分野リスト!$E$5:$F$35,2,FALSE),"error"))</f>
        <v>0</v>
      </c>
      <c r="BB329">
        <f>IF(実施計画様式!BB329="",0,IFERROR(VLOOKUP(実施計画様式!BB329,―!$AK$2:$AL$7,2,FALSE),"error"))</f>
        <v>0</v>
      </c>
      <c r="BC329" t="str">
        <f t="shared" si="29"/>
        <v/>
      </c>
      <c r="BF329">
        <v>99</v>
      </c>
      <c r="BG329" t="str">
        <f t="shared" si="31"/>
        <v/>
      </c>
      <c r="BH329" t="str">
        <f>IF(AG329&gt;0,IF(VLOOKUP($B$62,―!$Y$2:$Z$25,2,FALSE)&lt;分岐管理シート!AG329,"予算化方法","予算化方法_未定なし"),"")</f>
        <v/>
      </c>
      <c r="BI329" t="str">
        <f t="shared" si="32"/>
        <v/>
      </c>
      <c r="BJ329" t="str">
        <f t="shared" si="33"/>
        <v/>
      </c>
      <c r="BK329" t="str">
        <f t="shared" si="34"/>
        <v/>
      </c>
      <c r="BL329" t="str">
        <f>IF(AE329&lt;2,"",―!$AP$28)</f>
        <v/>
      </c>
      <c r="BM329" t="str">
        <f t="shared" si="35"/>
        <v/>
      </c>
      <c r="BN329" t="str">
        <f t="shared" si="36"/>
        <v/>
      </c>
      <c r="BP329">
        <f t="shared" si="30"/>
        <v>0</v>
      </c>
    </row>
    <row r="330" spans="3:68">
      <c r="C330">
        <v>258</v>
      </c>
      <c r="D330" s="22">
        <f>IF(実施計画様式!D330="",0,IFERROR(VLOOKUP(実施計画様式!D330,―!A:B,2,FALSE),"error"))</f>
        <v>0</v>
      </c>
      <c r="E330">
        <f>IF(実施計画様式!E330="",0,IFERROR(VLOOKUP(実施計画様式!E330,―!$C$40:$D$47,2,FALSE),"error"))</f>
        <v>0</v>
      </c>
      <c r="F330">
        <f>IF(実施計画様式!F330="",0,IFERROR(VLOOKUP(実施計画様式!F330,―!$E$2:$F$2,2,FALSE),"error"))</f>
        <v>0</v>
      </c>
      <c r="G330">
        <f>IFERROR(VLOOKUP(実施計画様式!G330,―!$G$2:$H$2,2,FALSE),0)</f>
        <v>0</v>
      </c>
      <c r="H330">
        <f>IF(実施計画様式!H330="",0,1)</f>
        <v>0</v>
      </c>
      <c r="I330">
        <f>IF(実施計画様式!I330="",0,IFERROR(VLOOKUP(実施計画様式!I330,―!$I$2:$J$2,2,FALSE),"error"))</f>
        <v>0</v>
      </c>
      <c r="J330">
        <f>IF(実施計画様式!J330="",0,1)</f>
        <v>0</v>
      </c>
      <c r="K330">
        <f>IF(実施計画様式!K330="",0,IFERROR(VLOOKUP(実施計画様式!K330,―!$K$1:$L$2,2,FALSE),"error"))</f>
        <v>0</v>
      </c>
      <c r="L330">
        <f>IF(実施計画様式!L330="",0,IFERROR(VLOOKUP(実施計画様式!L330,―!$M$2:$N$2,2,FALSE),"error"))</f>
        <v>0</v>
      </c>
      <c r="M330">
        <f>IFERROR(VLOOKUP(実施計画様式!M330,―!$O$1:$P$12,2,FALSE),0)</f>
        <v>0</v>
      </c>
      <c r="N330">
        <f>IF(実施計画様式!N330="",0,IFERROR(VLOOKUP(実施計画様式!N330,―!$O$1:$P$12,2,FALSE),"error"))</f>
        <v>0</v>
      </c>
      <c r="O330">
        <f>IF(実施計画様式!O330="",0,IFERROR(VLOOKUP(実施計画様式!O330,―!$O$1:$P$12,2,FALSE),"error"))</f>
        <v>0</v>
      </c>
      <c r="P330">
        <f>IF(実施計画様式!P330="",0,IFERROR(VLOOKUP(実施計画様式!P330,―!$O$1:$P$12,2,FALSE),"error"))</f>
        <v>0</v>
      </c>
      <c r="Q330">
        <f>IF(実施計画様式!Q330="",0,1)</f>
        <v>0</v>
      </c>
      <c r="R330" t="s">
        <v>7629</v>
      </c>
      <c r="S330" t="s">
        <v>7629</v>
      </c>
      <c r="T330">
        <f>IF(実施計画様式!T330="",0,1)</f>
        <v>0</v>
      </c>
      <c r="U330">
        <f>IF(実施計画様式!U330="",0,1)</f>
        <v>0</v>
      </c>
      <c r="V330">
        <f>IF(実施計画様式!V330="",0,1)</f>
        <v>0</v>
      </c>
      <c r="W330">
        <f>IF(実施計画様式!W330="",0,1)</f>
        <v>0</v>
      </c>
      <c r="X330">
        <f>IF(実施計画様式!X330="",0,1)</f>
        <v>0</v>
      </c>
      <c r="Y330">
        <f>IF(実施計画様式!Y330="",0,1)</f>
        <v>0</v>
      </c>
      <c r="Z330">
        <f>IF(実施計画様式!Z330="",0,1)</f>
        <v>0</v>
      </c>
      <c r="AA330">
        <f>IF(実施計画様式!AA330="",0,1)</f>
        <v>0</v>
      </c>
      <c r="AB330">
        <f>IF(実施計画様式!AB330="",0,IFERROR(VLOOKUP(実施計画様式!AB330,―!$Q$2:$R$3,2,FALSE),"error"))</f>
        <v>0</v>
      </c>
      <c r="AC330">
        <f>IF(実施計画様式!AC330="",0,IFERROR(VLOOKUP(実施計画様式!AC330,―!$S$2:$T$3,2,FALSE),"error"))</f>
        <v>0</v>
      </c>
      <c r="AD330">
        <f>IF(実施計画様式!AD330="",0,IFERROR(VLOOKUP(実施計画様式!AD330,―!$U$2:$V$3,2,FALSE),"error"))</f>
        <v>0</v>
      </c>
      <c r="AE330">
        <f>IF(実施計画様式!AE330="",0,IFERROR(VLOOKUP(実施計画様式!AE330,―!$W$2:$X$3,2,FALSE),"error"))</f>
        <v>0</v>
      </c>
      <c r="AF330">
        <f>IF(実施計画様式!AF330="",0,IFERROR(VLOOKUP(実施計画様式!AF330,―!$AP$29:$AQ$29,2,FALSE),"error"))</f>
        <v>0</v>
      </c>
      <c r="AG330">
        <f>IF(実施計画様式!AG330="",0,IFERROR(VLOOKUP(実施計画様式!AG330,―!$Y$2:$Z$25,2,FALSE),"error"))</f>
        <v>0</v>
      </c>
      <c r="AH330">
        <f>IF(実施計画様式!AH330="",0,IFERROR(VLOOKUP(実施計画様式!AH330,―!$AA$2:$AB$4,2,FALSE),"error"))</f>
        <v>0</v>
      </c>
      <c r="AI330">
        <f>IF(実施計画様式!AI330="",0,IFERROR(VLOOKUP(実施計画様式!AI330,―!$AN$2:$AO$27,2,FALSE),"error"))</f>
        <v>0</v>
      </c>
      <c r="AJ330">
        <f>IF(実施計画様式!AJ330="",0,IFERROR(VLOOKUP(実施計画様式!AJ330,―!$AN$2:$AO$27,2,FALSE),"error"))</f>
        <v>0</v>
      </c>
      <c r="AK330">
        <f>IF(実施計画様式!AK330="",0,IFERROR(VLOOKUP(実施計画様式!AK330,―!$AN$2:$AO$27,2,FALSE),"error"))</f>
        <v>0</v>
      </c>
      <c r="AL330">
        <f>IF(実施計画様式!AL330="",0,1)</f>
        <v>0</v>
      </c>
      <c r="AM330">
        <f>IF(実施計画様式!AM330="",0,IFERROR(VLOOKUP(実施計画様式!AM330,―!$AP$10:$AQ$23,2,FALSE),"error"))</f>
        <v>0</v>
      </c>
      <c r="AN330">
        <f>IF(実施計画様式!AN330="",0,IFERROR(VLOOKUP(実施計画様式!AN330,―!$AP$39:$AQ$44,2,FALSE),"error"))</f>
        <v>0</v>
      </c>
      <c r="AO330">
        <f>IF(実施計画様式!AO330="",0,IFERROR(VLOOKUP(実施計画様式!AO330,参考資料1_対象分野リスト!$B$2:$C$46,2,FALSE),"error"))</f>
        <v>0</v>
      </c>
      <c r="AP330">
        <f>IF(実施計画様式!AP330="",0,IFERROR(VLOOKUP(実施計画様式!AP330,参考資料1_対象分野リスト!$B$2:$C$46,2,FALSE),"error"))</f>
        <v>0</v>
      </c>
      <c r="AQ330">
        <f>IF(実施計画様式!AQ330="",0,IFERROR(VLOOKUP(実施計画様式!AQ330,参考資料1_対象分野リスト!$B$2:$C$46,2,FALSE),"error"))</f>
        <v>0</v>
      </c>
      <c r="AR330">
        <f>IF(実施計画様式!AR330="",0,IFERROR(VLOOKUP(実施計画様式!AR330,参考資料1_対象分野リスト!$B$2:$C$46,2,FALSE),"error"))</f>
        <v>0</v>
      </c>
      <c r="AS330">
        <f>IF(実施計画様式!AS330="",0,IFERROR(VLOOKUP(実施計画様式!AS330,参考資料1_対象分野リスト!$E$5:$F$35,2,FALSE),"error"))</f>
        <v>0</v>
      </c>
      <c r="BB330">
        <f>IF(実施計画様式!BB330="",0,IFERROR(VLOOKUP(実施計画様式!BB330,―!$AK$2:$AL$7,2,FALSE),"error"))</f>
        <v>0</v>
      </c>
      <c r="BC330" t="str">
        <f t="shared" ref="BC330:BC393" si="37">IF(D330=4,"",IF(D330=8,"",IF(D330=10,"支援開始時期_R7_通常","")))</f>
        <v/>
      </c>
      <c r="BF330">
        <v>99</v>
      </c>
      <c r="BG330" t="str">
        <f t="shared" si="31"/>
        <v/>
      </c>
      <c r="BH330" t="str">
        <f>IF(AG330&gt;0,IF(VLOOKUP($B$62,―!$Y$2:$Z$25,2,FALSE)&lt;分岐管理シート!AG330,"予算化方法","予算化方法_未定なし"),"")</f>
        <v/>
      </c>
      <c r="BI330" t="str">
        <f t="shared" si="32"/>
        <v/>
      </c>
      <c r="BJ330" t="str">
        <f t="shared" si="33"/>
        <v/>
      </c>
      <c r="BK330" t="str">
        <f t="shared" si="34"/>
        <v/>
      </c>
      <c r="BL330" t="str">
        <f>IF(AE330&lt;2,"",―!$AP$28)</f>
        <v/>
      </c>
      <c r="BM330" t="str">
        <f t="shared" si="35"/>
        <v/>
      </c>
      <c r="BN330" t="str">
        <f t="shared" si="36"/>
        <v/>
      </c>
      <c r="BP330">
        <f t="shared" ref="BP330:BP393" si="38">COUNTIF(D330:BD330,"error")</f>
        <v>0</v>
      </c>
    </row>
    <row r="331" spans="3:68">
      <c r="C331">
        <v>259</v>
      </c>
      <c r="D331" s="22">
        <f>IF(実施計画様式!D331="",0,IFERROR(VLOOKUP(実施計画様式!D331,―!A:B,2,FALSE),"error"))</f>
        <v>0</v>
      </c>
      <c r="E331">
        <f>IF(実施計画様式!E331="",0,IFERROR(VLOOKUP(実施計画様式!E331,―!$C$40:$D$47,2,FALSE),"error"))</f>
        <v>0</v>
      </c>
      <c r="F331">
        <f>IF(実施計画様式!F331="",0,IFERROR(VLOOKUP(実施計画様式!F331,―!$E$2:$F$2,2,FALSE),"error"))</f>
        <v>0</v>
      </c>
      <c r="G331">
        <f>IFERROR(VLOOKUP(実施計画様式!G331,―!$G$2:$H$2,2,FALSE),0)</f>
        <v>0</v>
      </c>
      <c r="H331">
        <f>IF(実施計画様式!H331="",0,1)</f>
        <v>0</v>
      </c>
      <c r="I331">
        <f>IF(実施計画様式!I331="",0,IFERROR(VLOOKUP(実施計画様式!I331,―!$I$2:$J$2,2,FALSE),"error"))</f>
        <v>0</v>
      </c>
      <c r="J331">
        <f>IF(実施計画様式!J331="",0,1)</f>
        <v>0</v>
      </c>
      <c r="K331">
        <f>IF(実施計画様式!K331="",0,IFERROR(VLOOKUP(実施計画様式!K331,―!$K$1:$L$2,2,FALSE),"error"))</f>
        <v>0</v>
      </c>
      <c r="L331">
        <f>IF(実施計画様式!L331="",0,IFERROR(VLOOKUP(実施計画様式!L331,―!$M$2:$N$2,2,FALSE),"error"))</f>
        <v>0</v>
      </c>
      <c r="M331">
        <f>IFERROR(VLOOKUP(実施計画様式!M331,―!$O$1:$P$12,2,FALSE),0)</f>
        <v>0</v>
      </c>
      <c r="N331">
        <f>IF(実施計画様式!N331="",0,IFERROR(VLOOKUP(実施計画様式!N331,―!$O$1:$P$12,2,FALSE),"error"))</f>
        <v>0</v>
      </c>
      <c r="O331">
        <f>IF(実施計画様式!O331="",0,IFERROR(VLOOKUP(実施計画様式!O331,―!$O$1:$P$12,2,FALSE),"error"))</f>
        <v>0</v>
      </c>
      <c r="P331">
        <f>IF(実施計画様式!P331="",0,IFERROR(VLOOKUP(実施計画様式!P331,―!$O$1:$P$12,2,FALSE),"error"))</f>
        <v>0</v>
      </c>
      <c r="Q331">
        <f>IF(実施計画様式!Q331="",0,1)</f>
        <v>0</v>
      </c>
      <c r="R331" t="s">
        <v>7629</v>
      </c>
      <c r="S331" t="s">
        <v>7629</v>
      </c>
      <c r="T331">
        <f>IF(実施計画様式!T331="",0,1)</f>
        <v>0</v>
      </c>
      <c r="U331">
        <f>IF(実施計画様式!U331="",0,1)</f>
        <v>0</v>
      </c>
      <c r="V331">
        <f>IF(実施計画様式!V331="",0,1)</f>
        <v>0</v>
      </c>
      <c r="W331">
        <f>IF(実施計画様式!W331="",0,1)</f>
        <v>0</v>
      </c>
      <c r="X331">
        <f>IF(実施計画様式!X331="",0,1)</f>
        <v>0</v>
      </c>
      <c r="Y331">
        <f>IF(実施計画様式!Y331="",0,1)</f>
        <v>0</v>
      </c>
      <c r="Z331">
        <f>IF(実施計画様式!Z331="",0,1)</f>
        <v>0</v>
      </c>
      <c r="AA331">
        <f>IF(実施計画様式!AA331="",0,1)</f>
        <v>0</v>
      </c>
      <c r="AB331">
        <f>IF(実施計画様式!AB331="",0,IFERROR(VLOOKUP(実施計画様式!AB331,―!$Q$2:$R$3,2,FALSE),"error"))</f>
        <v>0</v>
      </c>
      <c r="AC331">
        <f>IF(実施計画様式!AC331="",0,IFERROR(VLOOKUP(実施計画様式!AC331,―!$S$2:$T$3,2,FALSE),"error"))</f>
        <v>0</v>
      </c>
      <c r="AD331">
        <f>IF(実施計画様式!AD331="",0,IFERROR(VLOOKUP(実施計画様式!AD331,―!$U$2:$V$3,2,FALSE),"error"))</f>
        <v>0</v>
      </c>
      <c r="AE331">
        <f>IF(実施計画様式!AE331="",0,IFERROR(VLOOKUP(実施計画様式!AE331,―!$W$2:$X$3,2,FALSE),"error"))</f>
        <v>0</v>
      </c>
      <c r="AF331">
        <f>IF(実施計画様式!AF331="",0,IFERROR(VLOOKUP(実施計画様式!AF331,―!$AP$29:$AQ$29,2,FALSE),"error"))</f>
        <v>0</v>
      </c>
      <c r="AG331">
        <f>IF(実施計画様式!AG331="",0,IFERROR(VLOOKUP(実施計画様式!AG331,―!$Y$2:$Z$25,2,FALSE),"error"))</f>
        <v>0</v>
      </c>
      <c r="AH331">
        <f>IF(実施計画様式!AH331="",0,IFERROR(VLOOKUP(実施計画様式!AH331,―!$AA$2:$AB$4,2,FALSE),"error"))</f>
        <v>0</v>
      </c>
      <c r="AI331">
        <f>IF(実施計画様式!AI331="",0,IFERROR(VLOOKUP(実施計画様式!AI331,―!$AN$2:$AO$27,2,FALSE),"error"))</f>
        <v>0</v>
      </c>
      <c r="AJ331">
        <f>IF(実施計画様式!AJ331="",0,IFERROR(VLOOKUP(実施計画様式!AJ331,―!$AN$2:$AO$27,2,FALSE),"error"))</f>
        <v>0</v>
      </c>
      <c r="AK331">
        <f>IF(実施計画様式!AK331="",0,IFERROR(VLOOKUP(実施計画様式!AK331,―!$AN$2:$AO$27,2,FALSE),"error"))</f>
        <v>0</v>
      </c>
      <c r="AL331">
        <f>IF(実施計画様式!AL331="",0,1)</f>
        <v>0</v>
      </c>
      <c r="AM331">
        <f>IF(実施計画様式!AM331="",0,IFERROR(VLOOKUP(実施計画様式!AM331,―!$AP$10:$AQ$23,2,FALSE),"error"))</f>
        <v>0</v>
      </c>
      <c r="AN331">
        <f>IF(実施計画様式!AN331="",0,IFERROR(VLOOKUP(実施計画様式!AN331,―!$AP$39:$AQ$44,2,FALSE),"error"))</f>
        <v>0</v>
      </c>
      <c r="AO331">
        <f>IF(実施計画様式!AO331="",0,IFERROR(VLOOKUP(実施計画様式!AO331,参考資料1_対象分野リスト!$B$2:$C$46,2,FALSE),"error"))</f>
        <v>0</v>
      </c>
      <c r="AP331">
        <f>IF(実施計画様式!AP331="",0,IFERROR(VLOOKUP(実施計画様式!AP331,参考資料1_対象分野リスト!$B$2:$C$46,2,FALSE),"error"))</f>
        <v>0</v>
      </c>
      <c r="AQ331">
        <f>IF(実施計画様式!AQ331="",0,IFERROR(VLOOKUP(実施計画様式!AQ331,参考資料1_対象分野リスト!$B$2:$C$46,2,FALSE),"error"))</f>
        <v>0</v>
      </c>
      <c r="AR331">
        <f>IF(実施計画様式!AR331="",0,IFERROR(VLOOKUP(実施計画様式!AR331,参考資料1_対象分野リスト!$B$2:$C$46,2,FALSE),"error"))</f>
        <v>0</v>
      </c>
      <c r="AS331">
        <f>IF(実施計画様式!AS331="",0,IFERROR(VLOOKUP(実施計画様式!AS331,参考資料1_対象分野リスト!$E$5:$F$35,2,FALSE),"error"))</f>
        <v>0</v>
      </c>
      <c r="BB331">
        <f>IF(実施計画様式!BB331="",0,IFERROR(VLOOKUP(実施計画様式!BB331,―!$AK$2:$AL$7,2,FALSE),"error"))</f>
        <v>0</v>
      </c>
      <c r="BC331" t="str">
        <f t="shared" si="37"/>
        <v/>
      </c>
      <c r="BF331">
        <v>99</v>
      </c>
      <c r="BG331" t="str">
        <f t="shared" si="31"/>
        <v/>
      </c>
      <c r="BH331" t="str">
        <f>IF(AG331&gt;0,IF(VLOOKUP($B$62,―!$Y$2:$Z$25,2,FALSE)&lt;分岐管理シート!AG331,"予算化方法","予算化方法_未定なし"),"")</f>
        <v/>
      </c>
      <c r="BI331" t="str">
        <f t="shared" si="32"/>
        <v/>
      </c>
      <c r="BJ331" t="str">
        <f t="shared" si="33"/>
        <v/>
      </c>
      <c r="BK331" t="str">
        <f t="shared" si="34"/>
        <v/>
      </c>
      <c r="BL331" t="str">
        <f>IF(AE331&lt;2,"",―!$AP$28)</f>
        <v/>
      </c>
      <c r="BM331" t="str">
        <f t="shared" si="35"/>
        <v/>
      </c>
      <c r="BN331" t="str">
        <f t="shared" si="36"/>
        <v/>
      </c>
      <c r="BP331">
        <f t="shared" si="38"/>
        <v>0</v>
      </c>
    </row>
    <row r="332" spans="3:68">
      <c r="C332">
        <v>260</v>
      </c>
      <c r="D332" s="22">
        <f>IF(実施計画様式!D332="",0,IFERROR(VLOOKUP(実施計画様式!D332,―!A:B,2,FALSE),"error"))</f>
        <v>0</v>
      </c>
      <c r="E332">
        <f>IF(実施計画様式!E332="",0,IFERROR(VLOOKUP(実施計画様式!E332,―!$C$40:$D$47,2,FALSE),"error"))</f>
        <v>0</v>
      </c>
      <c r="F332">
        <f>IF(実施計画様式!F332="",0,IFERROR(VLOOKUP(実施計画様式!F332,―!$E$2:$F$2,2,FALSE),"error"))</f>
        <v>0</v>
      </c>
      <c r="G332">
        <f>IFERROR(VLOOKUP(実施計画様式!G332,―!$G$2:$H$2,2,FALSE),0)</f>
        <v>0</v>
      </c>
      <c r="H332">
        <f>IF(実施計画様式!H332="",0,1)</f>
        <v>0</v>
      </c>
      <c r="I332">
        <f>IF(実施計画様式!I332="",0,IFERROR(VLOOKUP(実施計画様式!I332,―!$I$2:$J$2,2,FALSE),"error"))</f>
        <v>0</v>
      </c>
      <c r="J332">
        <f>IF(実施計画様式!J332="",0,1)</f>
        <v>0</v>
      </c>
      <c r="K332">
        <f>IF(実施計画様式!K332="",0,IFERROR(VLOOKUP(実施計画様式!K332,―!$K$1:$L$2,2,FALSE),"error"))</f>
        <v>0</v>
      </c>
      <c r="L332">
        <f>IF(実施計画様式!L332="",0,IFERROR(VLOOKUP(実施計画様式!L332,―!$M$2:$N$2,2,FALSE),"error"))</f>
        <v>0</v>
      </c>
      <c r="M332">
        <f>IFERROR(VLOOKUP(実施計画様式!M332,―!$O$1:$P$12,2,FALSE),0)</f>
        <v>0</v>
      </c>
      <c r="N332">
        <f>IF(実施計画様式!N332="",0,IFERROR(VLOOKUP(実施計画様式!N332,―!$O$1:$P$12,2,FALSE),"error"))</f>
        <v>0</v>
      </c>
      <c r="O332">
        <f>IF(実施計画様式!O332="",0,IFERROR(VLOOKUP(実施計画様式!O332,―!$O$1:$P$12,2,FALSE),"error"))</f>
        <v>0</v>
      </c>
      <c r="P332">
        <f>IF(実施計画様式!P332="",0,IFERROR(VLOOKUP(実施計画様式!P332,―!$O$1:$P$12,2,FALSE),"error"))</f>
        <v>0</v>
      </c>
      <c r="Q332">
        <f>IF(実施計画様式!Q332="",0,1)</f>
        <v>0</v>
      </c>
      <c r="R332" t="s">
        <v>7629</v>
      </c>
      <c r="S332" t="s">
        <v>7629</v>
      </c>
      <c r="T332">
        <f>IF(実施計画様式!T332="",0,1)</f>
        <v>0</v>
      </c>
      <c r="U332">
        <f>IF(実施計画様式!U332="",0,1)</f>
        <v>0</v>
      </c>
      <c r="V332">
        <f>IF(実施計画様式!V332="",0,1)</f>
        <v>0</v>
      </c>
      <c r="W332">
        <f>IF(実施計画様式!W332="",0,1)</f>
        <v>0</v>
      </c>
      <c r="X332">
        <f>IF(実施計画様式!X332="",0,1)</f>
        <v>0</v>
      </c>
      <c r="Y332">
        <f>IF(実施計画様式!Y332="",0,1)</f>
        <v>0</v>
      </c>
      <c r="Z332">
        <f>IF(実施計画様式!Z332="",0,1)</f>
        <v>0</v>
      </c>
      <c r="AA332">
        <f>IF(実施計画様式!AA332="",0,1)</f>
        <v>0</v>
      </c>
      <c r="AB332">
        <f>IF(実施計画様式!AB332="",0,IFERROR(VLOOKUP(実施計画様式!AB332,―!$Q$2:$R$3,2,FALSE),"error"))</f>
        <v>0</v>
      </c>
      <c r="AC332">
        <f>IF(実施計画様式!AC332="",0,IFERROR(VLOOKUP(実施計画様式!AC332,―!$S$2:$T$3,2,FALSE),"error"))</f>
        <v>0</v>
      </c>
      <c r="AD332">
        <f>IF(実施計画様式!AD332="",0,IFERROR(VLOOKUP(実施計画様式!AD332,―!$U$2:$V$3,2,FALSE),"error"))</f>
        <v>0</v>
      </c>
      <c r="AE332">
        <f>IF(実施計画様式!AE332="",0,IFERROR(VLOOKUP(実施計画様式!AE332,―!$W$2:$X$3,2,FALSE),"error"))</f>
        <v>0</v>
      </c>
      <c r="AF332">
        <f>IF(実施計画様式!AF332="",0,IFERROR(VLOOKUP(実施計画様式!AF332,―!$AP$29:$AQ$29,2,FALSE),"error"))</f>
        <v>0</v>
      </c>
      <c r="AG332">
        <f>IF(実施計画様式!AG332="",0,IFERROR(VLOOKUP(実施計画様式!AG332,―!$Y$2:$Z$25,2,FALSE),"error"))</f>
        <v>0</v>
      </c>
      <c r="AH332">
        <f>IF(実施計画様式!AH332="",0,IFERROR(VLOOKUP(実施計画様式!AH332,―!$AA$2:$AB$4,2,FALSE),"error"))</f>
        <v>0</v>
      </c>
      <c r="AI332">
        <f>IF(実施計画様式!AI332="",0,IFERROR(VLOOKUP(実施計画様式!AI332,―!$AN$2:$AO$27,2,FALSE),"error"))</f>
        <v>0</v>
      </c>
      <c r="AJ332">
        <f>IF(実施計画様式!AJ332="",0,IFERROR(VLOOKUP(実施計画様式!AJ332,―!$AN$2:$AO$27,2,FALSE),"error"))</f>
        <v>0</v>
      </c>
      <c r="AK332">
        <f>IF(実施計画様式!AK332="",0,IFERROR(VLOOKUP(実施計画様式!AK332,―!$AN$2:$AO$27,2,FALSE),"error"))</f>
        <v>0</v>
      </c>
      <c r="AL332">
        <f>IF(実施計画様式!AL332="",0,1)</f>
        <v>0</v>
      </c>
      <c r="AM332">
        <f>IF(実施計画様式!AM332="",0,IFERROR(VLOOKUP(実施計画様式!AM332,―!$AP$10:$AQ$23,2,FALSE),"error"))</f>
        <v>0</v>
      </c>
      <c r="AN332">
        <f>IF(実施計画様式!AN332="",0,IFERROR(VLOOKUP(実施計画様式!AN332,―!$AP$39:$AQ$44,2,FALSE),"error"))</f>
        <v>0</v>
      </c>
      <c r="AO332">
        <f>IF(実施計画様式!AO332="",0,IFERROR(VLOOKUP(実施計画様式!AO332,参考資料1_対象分野リスト!$B$2:$C$46,2,FALSE),"error"))</f>
        <v>0</v>
      </c>
      <c r="AP332">
        <f>IF(実施計画様式!AP332="",0,IFERROR(VLOOKUP(実施計画様式!AP332,参考資料1_対象分野リスト!$B$2:$C$46,2,FALSE),"error"))</f>
        <v>0</v>
      </c>
      <c r="AQ332">
        <f>IF(実施計画様式!AQ332="",0,IFERROR(VLOOKUP(実施計画様式!AQ332,参考資料1_対象分野リスト!$B$2:$C$46,2,FALSE),"error"))</f>
        <v>0</v>
      </c>
      <c r="AR332">
        <f>IF(実施計画様式!AR332="",0,IFERROR(VLOOKUP(実施計画様式!AR332,参考資料1_対象分野リスト!$B$2:$C$46,2,FALSE),"error"))</f>
        <v>0</v>
      </c>
      <c r="AS332">
        <f>IF(実施計画様式!AS332="",0,IFERROR(VLOOKUP(実施計画様式!AS332,参考資料1_対象分野リスト!$E$5:$F$35,2,FALSE),"error"))</f>
        <v>0</v>
      </c>
      <c r="BB332">
        <f>IF(実施計画様式!BB332="",0,IFERROR(VLOOKUP(実施計画様式!BB332,―!$AK$2:$AL$7,2,FALSE),"error"))</f>
        <v>0</v>
      </c>
      <c r="BC332" t="str">
        <f t="shared" si="37"/>
        <v/>
      </c>
      <c r="BF332">
        <v>99</v>
      </c>
      <c r="BG332" t="str">
        <f t="shared" ref="BG332:BG395" si="39">IF(D332=1,"予算化時期_R7補正","")</f>
        <v/>
      </c>
      <c r="BH332" t="str">
        <f>IF(AG332&gt;0,IF(VLOOKUP($B$62,―!$Y$2:$Z$25,2,FALSE)&lt;分岐管理シート!AG332,"予算化方法","予算化方法_未定なし"),"")</f>
        <v/>
      </c>
      <c r="BI332" t="str">
        <f t="shared" ref="BI332:BI395" si="40">IF(D332=1,"予算区分_R8_通常","")</f>
        <v/>
      </c>
      <c r="BJ332" t="str">
        <f t="shared" ref="BJ332:BJ395" si="41">IF(D332=1,"経済対策との関係_R7補正","")</f>
        <v/>
      </c>
      <c r="BK332" t="str">
        <f t="shared" ref="BK332:BK395" si="42">IF(D332=1,"種類_推奨事業メニュー_R7補正","")</f>
        <v/>
      </c>
      <c r="BL332" t="str">
        <f>IF(AE332&lt;2,"",―!$AP$28)</f>
        <v/>
      </c>
      <c r="BM332" t="str">
        <f t="shared" ref="BM332:BM395" si="43">IF(D332=1,"対象分野_R7","")</f>
        <v/>
      </c>
      <c r="BN332" t="str">
        <f t="shared" ref="BN332:BN395" si="44">IF(AND(SUM(AN332:AQ332)&gt;=181,SUM(AN332:AQ332)&lt;=936),"農林水産・食品分野の細分化項目",IF(SUM(AN332:AQ332)&gt;936,"中小企業・小規模事業者の賃上げ環境整備の細分化項目",""))</f>
        <v/>
      </c>
      <c r="BP332">
        <f t="shared" si="38"/>
        <v>0</v>
      </c>
    </row>
    <row r="333" spans="3:68">
      <c r="C333">
        <v>261</v>
      </c>
      <c r="D333" s="22">
        <f>IF(実施計画様式!D333="",0,IFERROR(VLOOKUP(実施計画様式!D333,―!A:B,2,FALSE),"error"))</f>
        <v>0</v>
      </c>
      <c r="E333">
        <f>IF(実施計画様式!E333="",0,IFERROR(VLOOKUP(実施計画様式!E333,―!$C$40:$D$47,2,FALSE),"error"))</f>
        <v>0</v>
      </c>
      <c r="F333">
        <f>IF(実施計画様式!F333="",0,IFERROR(VLOOKUP(実施計画様式!F333,―!$E$2:$F$2,2,FALSE),"error"))</f>
        <v>0</v>
      </c>
      <c r="G333">
        <f>IFERROR(VLOOKUP(実施計画様式!G333,―!$G$2:$H$2,2,FALSE),0)</f>
        <v>0</v>
      </c>
      <c r="H333">
        <f>IF(実施計画様式!H333="",0,1)</f>
        <v>0</v>
      </c>
      <c r="I333">
        <f>IF(実施計画様式!I333="",0,IFERROR(VLOOKUP(実施計画様式!I333,―!$I$2:$J$2,2,FALSE),"error"))</f>
        <v>0</v>
      </c>
      <c r="J333">
        <f>IF(実施計画様式!J333="",0,1)</f>
        <v>0</v>
      </c>
      <c r="K333">
        <f>IF(実施計画様式!K333="",0,IFERROR(VLOOKUP(実施計画様式!K333,―!$K$1:$L$2,2,FALSE),"error"))</f>
        <v>0</v>
      </c>
      <c r="L333">
        <f>IF(実施計画様式!L333="",0,IFERROR(VLOOKUP(実施計画様式!L333,―!$M$2:$N$2,2,FALSE),"error"))</f>
        <v>0</v>
      </c>
      <c r="M333">
        <f>IFERROR(VLOOKUP(実施計画様式!M333,―!$O$1:$P$12,2,FALSE),0)</f>
        <v>0</v>
      </c>
      <c r="N333">
        <f>IF(実施計画様式!N333="",0,IFERROR(VLOOKUP(実施計画様式!N333,―!$O$1:$P$12,2,FALSE),"error"))</f>
        <v>0</v>
      </c>
      <c r="O333">
        <f>IF(実施計画様式!O333="",0,IFERROR(VLOOKUP(実施計画様式!O333,―!$O$1:$P$12,2,FALSE),"error"))</f>
        <v>0</v>
      </c>
      <c r="P333">
        <f>IF(実施計画様式!P333="",0,IFERROR(VLOOKUP(実施計画様式!P333,―!$O$1:$P$12,2,FALSE),"error"))</f>
        <v>0</v>
      </c>
      <c r="Q333">
        <f>IF(実施計画様式!Q333="",0,1)</f>
        <v>0</v>
      </c>
      <c r="R333" t="s">
        <v>7629</v>
      </c>
      <c r="S333" t="s">
        <v>7629</v>
      </c>
      <c r="T333">
        <f>IF(実施計画様式!T333="",0,1)</f>
        <v>0</v>
      </c>
      <c r="U333">
        <f>IF(実施計画様式!U333="",0,1)</f>
        <v>0</v>
      </c>
      <c r="V333">
        <f>IF(実施計画様式!V333="",0,1)</f>
        <v>0</v>
      </c>
      <c r="W333">
        <f>IF(実施計画様式!W333="",0,1)</f>
        <v>0</v>
      </c>
      <c r="X333">
        <f>IF(実施計画様式!X333="",0,1)</f>
        <v>0</v>
      </c>
      <c r="Y333">
        <f>IF(実施計画様式!Y333="",0,1)</f>
        <v>0</v>
      </c>
      <c r="Z333">
        <f>IF(実施計画様式!Z333="",0,1)</f>
        <v>0</v>
      </c>
      <c r="AA333">
        <f>IF(実施計画様式!AA333="",0,1)</f>
        <v>0</v>
      </c>
      <c r="AB333">
        <f>IF(実施計画様式!AB333="",0,IFERROR(VLOOKUP(実施計画様式!AB333,―!$Q$2:$R$3,2,FALSE),"error"))</f>
        <v>0</v>
      </c>
      <c r="AC333">
        <f>IF(実施計画様式!AC333="",0,IFERROR(VLOOKUP(実施計画様式!AC333,―!$S$2:$T$3,2,FALSE),"error"))</f>
        <v>0</v>
      </c>
      <c r="AD333">
        <f>IF(実施計画様式!AD333="",0,IFERROR(VLOOKUP(実施計画様式!AD333,―!$U$2:$V$3,2,FALSE),"error"))</f>
        <v>0</v>
      </c>
      <c r="AE333">
        <f>IF(実施計画様式!AE333="",0,IFERROR(VLOOKUP(実施計画様式!AE333,―!$W$2:$X$3,2,FALSE),"error"))</f>
        <v>0</v>
      </c>
      <c r="AF333">
        <f>IF(実施計画様式!AF333="",0,IFERROR(VLOOKUP(実施計画様式!AF333,―!$AP$29:$AQ$29,2,FALSE),"error"))</f>
        <v>0</v>
      </c>
      <c r="AG333">
        <f>IF(実施計画様式!AG333="",0,IFERROR(VLOOKUP(実施計画様式!AG333,―!$Y$2:$Z$25,2,FALSE),"error"))</f>
        <v>0</v>
      </c>
      <c r="AH333">
        <f>IF(実施計画様式!AH333="",0,IFERROR(VLOOKUP(実施計画様式!AH333,―!$AA$2:$AB$4,2,FALSE),"error"))</f>
        <v>0</v>
      </c>
      <c r="AI333">
        <f>IF(実施計画様式!AI333="",0,IFERROR(VLOOKUP(実施計画様式!AI333,―!$AN$2:$AO$27,2,FALSE),"error"))</f>
        <v>0</v>
      </c>
      <c r="AJ333">
        <f>IF(実施計画様式!AJ333="",0,IFERROR(VLOOKUP(実施計画様式!AJ333,―!$AN$2:$AO$27,2,FALSE),"error"))</f>
        <v>0</v>
      </c>
      <c r="AK333">
        <f>IF(実施計画様式!AK333="",0,IFERROR(VLOOKUP(実施計画様式!AK333,―!$AN$2:$AO$27,2,FALSE),"error"))</f>
        <v>0</v>
      </c>
      <c r="AL333">
        <f>IF(実施計画様式!AL333="",0,1)</f>
        <v>0</v>
      </c>
      <c r="AM333">
        <f>IF(実施計画様式!AM333="",0,IFERROR(VLOOKUP(実施計画様式!AM333,―!$AP$10:$AQ$23,2,FALSE),"error"))</f>
        <v>0</v>
      </c>
      <c r="AN333">
        <f>IF(実施計画様式!AN333="",0,IFERROR(VLOOKUP(実施計画様式!AN333,―!$AP$39:$AQ$44,2,FALSE),"error"))</f>
        <v>0</v>
      </c>
      <c r="AO333">
        <f>IF(実施計画様式!AO333="",0,IFERROR(VLOOKUP(実施計画様式!AO333,参考資料1_対象分野リスト!$B$2:$C$46,2,FALSE),"error"))</f>
        <v>0</v>
      </c>
      <c r="AP333">
        <f>IF(実施計画様式!AP333="",0,IFERROR(VLOOKUP(実施計画様式!AP333,参考資料1_対象分野リスト!$B$2:$C$46,2,FALSE),"error"))</f>
        <v>0</v>
      </c>
      <c r="AQ333">
        <f>IF(実施計画様式!AQ333="",0,IFERROR(VLOOKUP(実施計画様式!AQ333,参考資料1_対象分野リスト!$B$2:$C$46,2,FALSE),"error"))</f>
        <v>0</v>
      </c>
      <c r="AR333">
        <f>IF(実施計画様式!AR333="",0,IFERROR(VLOOKUP(実施計画様式!AR333,参考資料1_対象分野リスト!$B$2:$C$46,2,FALSE),"error"))</f>
        <v>0</v>
      </c>
      <c r="AS333">
        <f>IF(実施計画様式!AS333="",0,IFERROR(VLOOKUP(実施計画様式!AS333,参考資料1_対象分野リスト!$E$5:$F$35,2,FALSE),"error"))</f>
        <v>0</v>
      </c>
      <c r="BB333">
        <f>IF(実施計画様式!BB333="",0,IFERROR(VLOOKUP(実施計画様式!BB333,―!$AK$2:$AL$7,2,FALSE),"error"))</f>
        <v>0</v>
      </c>
      <c r="BC333" t="str">
        <f t="shared" si="37"/>
        <v/>
      </c>
      <c r="BF333">
        <v>99</v>
      </c>
      <c r="BG333" t="str">
        <f t="shared" si="39"/>
        <v/>
      </c>
      <c r="BH333" t="str">
        <f>IF(AG333&gt;0,IF(VLOOKUP($B$62,―!$Y$2:$Z$25,2,FALSE)&lt;分岐管理シート!AG333,"予算化方法","予算化方法_未定なし"),"")</f>
        <v/>
      </c>
      <c r="BI333" t="str">
        <f t="shared" si="40"/>
        <v/>
      </c>
      <c r="BJ333" t="str">
        <f t="shared" si="41"/>
        <v/>
      </c>
      <c r="BK333" t="str">
        <f t="shared" si="42"/>
        <v/>
      </c>
      <c r="BL333" t="str">
        <f>IF(AE333&lt;2,"",―!$AP$28)</f>
        <v/>
      </c>
      <c r="BM333" t="str">
        <f t="shared" si="43"/>
        <v/>
      </c>
      <c r="BN333" t="str">
        <f t="shared" si="44"/>
        <v/>
      </c>
      <c r="BP333">
        <f t="shared" si="38"/>
        <v>0</v>
      </c>
    </row>
    <row r="334" spans="3:68">
      <c r="C334">
        <v>262</v>
      </c>
      <c r="D334" s="22">
        <f>IF(実施計画様式!D334="",0,IFERROR(VLOOKUP(実施計画様式!D334,―!A:B,2,FALSE),"error"))</f>
        <v>0</v>
      </c>
      <c r="E334">
        <f>IF(実施計画様式!E334="",0,IFERROR(VLOOKUP(実施計画様式!E334,―!$C$40:$D$47,2,FALSE),"error"))</f>
        <v>0</v>
      </c>
      <c r="F334">
        <f>IF(実施計画様式!F334="",0,IFERROR(VLOOKUP(実施計画様式!F334,―!$E$2:$F$2,2,FALSE),"error"))</f>
        <v>0</v>
      </c>
      <c r="G334">
        <f>IFERROR(VLOOKUP(実施計画様式!G334,―!$G$2:$H$2,2,FALSE),0)</f>
        <v>0</v>
      </c>
      <c r="H334">
        <f>IF(実施計画様式!H334="",0,1)</f>
        <v>0</v>
      </c>
      <c r="I334">
        <f>IF(実施計画様式!I334="",0,IFERROR(VLOOKUP(実施計画様式!I334,―!$I$2:$J$2,2,FALSE),"error"))</f>
        <v>0</v>
      </c>
      <c r="J334">
        <f>IF(実施計画様式!J334="",0,1)</f>
        <v>0</v>
      </c>
      <c r="K334">
        <f>IF(実施計画様式!K334="",0,IFERROR(VLOOKUP(実施計画様式!K334,―!$K$1:$L$2,2,FALSE),"error"))</f>
        <v>0</v>
      </c>
      <c r="L334">
        <f>IF(実施計画様式!L334="",0,IFERROR(VLOOKUP(実施計画様式!L334,―!$M$2:$N$2,2,FALSE),"error"))</f>
        <v>0</v>
      </c>
      <c r="M334">
        <f>IFERROR(VLOOKUP(実施計画様式!M334,―!$O$1:$P$12,2,FALSE),0)</f>
        <v>0</v>
      </c>
      <c r="N334">
        <f>IF(実施計画様式!N334="",0,IFERROR(VLOOKUP(実施計画様式!N334,―!$O$1:$P$12,2,FALSE),"error"))</f>
        <v>0</v>
      </c>
      <c r="O334">
        <f>IF(実施計画様式!O334="",0,IFERROR(VLOOKUP(実施計画様式!O334,―!$O$1:$P$12,2,FALSE),"error"))</f>
        <v>0</v>
      </c>
      <c r="P334">
        <f>IF(実施計画様式!P334="",0,IFERROR(VLOOKUP(実施計画様式!P334,―!$O$1:$P$12,2,FALSE),"error"))</f>
        <v>0</v>
      </c>
      <c r="Q334">
        <f>IF(実施計画様式!Q334="",0,1)</f>
        <v>0</v>
      </c>
      <c r="R334" t="s">
        <v>7629</v>
      </c>
      <c r="S334" t="s">
        <v>7629</v>
      </c>
      <c r="T334">
        <f>IF(実施計画様式!T334="",0,1)</f>
        <v>0</v>
      </c>
      <c r="U334">
        <f>IF(実施計画様式!U334="",0,1)</f>
        <v>0</v>
      </c>
      <c r="V334">
        <f>IF(実施計画様式!V334="",0,1)</f>
        <v>0</v>
      </c>
      <c r="W334">
        <f>IF(実施計画様式!W334="",0,1)</f>
        <v>0</v>
      </c>
      <c r="X334">
        <f>IF(実施計画様式!X334="",0,1)</f>
        <v>0</v>
      </c>
      <c r="Y334">
        <f>IF(実施計画様式!Y334="",0,1)</f>
        <v>0</v>
      </c>
      <c r="Z334">
        <f>IF(実施計画様式!Z334="",0,1)</f>
        <v>0</v>
      </c>
      <c r="AA334">
        <f>IF(実施計画様式!AA334="",0,1)</f>
        <v>0</v>
      </c>
      <c r="AB334">
        <f>IF(実施計画様式!AB334="",0,IFERROR(VLOOKUP(実施計画様式!AB334,―!$Q$2:$R$3,2,FALSE),"error"))</f>
        <v>0</v>
      </c>
      <c r="AC334">
        <f>IF(実施計画様式!AC334="",0,IFERROR(VLOOKUP(実施計画様式!AC334,―!$S$2:$T$3,2,FALSE),"error"))</f>
        <v>0</v>
      </c>
      <c r="AD334">
        <f>IF(実施計画様式!AD334="",0,IFERROR(VLOOKUP(実施計画様式!AD334,―!$U$2:$V$3,2,FALSE),"error"))</f>
        <v>0</v>
      </c>
      <c r="AE334">
        <f>IF(実施計画様式!AE334="",0,IFERROR(VLOOKUP(実施計画様式!AE334,―!$W$2:$X$3,2,FALSE),"error"))</f>
        <v>0</v>
      </c>
      <c r="AF334">
        <f>IF(実施計画様式!AF334="",0,IFERROR(VLOOKUP(実施計画様式!AF334,―!$AP$29:$AQ$29,2,FALSE),"error"))</f>
        <v>0</v>
      </c>
      <c r="AG334">
        <f>IF(実施計画様式!AG334="",0,IFERROR(VLOOKUP(実施計画様式!AG334,―!$Y$2:$Z$25,2,FALSE),"error"))</f>
        <v>0</v>
      </c>
      <c r="AH334">
        <f>IF(実施計画様式!AH334="",0,IFERROR(VLOOKUP(実施計画様式!AH334,―!$AA$2:$AB$4,2,FALSE),"error"))</f>
        <v>0</v>
      </c>
      <c r="AI334">
        <f>IF(実施計画様式!AI334="",0,IFERROR(VLOOKUP(実施計画様式!AI334,―!$AN$2:$AO$27,2,FALSE),"error"))</f>
        <v>0</v>
      </c>
      <c r="AJ334">
        <f>IF(実施計画様式!AJ334="",0,IFERROR(VLOOKUP(実施計画様式!AJ334,―!$AN$2:$AO$27,2,FALSE),"error"))</f>
        <v>0</v>
      </c>
      <c r="AK334">
        <f>IF(実施計画様式!AK334="",0,IFERROR(VLOOKUP(実施計画様式!AK334,―!$AN$2:$AO$27,2,FALSE),"error"))</f>
        <v>0</v>
      </c>
      <c r="AL334">
        <f>IF(実施計画様式!AL334="",0,1)</f>
        <v>0</v>
      </c>
      <c r="AM334">
        <f>IF(実施計画様式!AM334="",0,IFERROR(VLOOKUP(実施計画様式!AM334,―!$AP$10:$AQ$23,2,FALSE),"error"))</f>
        <v>0</v>
      </c>
      <c r="AN334">
        <f>IF(実施計画様式!AN334="",0,IFERROR(VLOOKUP(実施計画様式!AN334,―!$AP$39:$AQ$44,2,FALSE),"error"))</f>
        <v>0</v>
      </c>
      <c r="AO334">
        <f>IF(実施計画様式!AO334="",0,IFERROR(VLOOKUP(実施計画様式!AO334,参考資料1_対象分野リスト!$B$2:$C$46,2,FALSE),"error"))</f>
        <v>0</v>
      </c>
      <c r="AP334">
        <f>IF(実施計画様式!AP334="",0,IFERROR(VLOOKUP(実施計画様式!AP334,参考資料1_対象分野リスト!$B$2:$C$46,2,FALSE),"error"))</f>
        <v>0</v>
      </c>
      <c r="AQ334">
        <f>IF(実施計画様式!AQ334="",0,IFERROR(VLOOKUP(実施計画様式!AQ334,参考資料1_対象分野リスト!$B$2:$C$46,2,FALSE),"error"))</f>
        <v>0</v>
      </c>
      <c r="AR334">
        <f>IF(実施計画様式!AR334="",0,IFERROR(VLOOKUP(実施計画様式!AR334,参考資料1_対象分野リスト!$B$2:$C$46,2,FALSE),"error"))</f>
        <v>0</v>
      </c>
      <c r="AS334">
        <f>IF(実施計画様式!AS334="",0,IFERROR(VLOOKUP(実施計画様式!AS334,参考資料1_対象分野リスト!$E$5:$F$35,2,FALSE),"error"))</f>
        <v>0</v>
      </c>
      <c r="BB334">
        <f>IF(実施計画様式!BB334="",0,IFERROR(VLOOKUP(実施計画様式!BB334,―!$AK$2:$AL$7,2,FALSE),"error"))</f>
        <v>0</v>
      </c>
      <c r="BC334" t="str">
        <f t="shared" si="37"/>
        <v/>
      </c>
      <c r="BF334">
        <v>99</v>
      </c>
      <c r="BG334" t="str">
        <f t="shared" si="39"/>
        <v/>
      </c>
      <c r="BH334" t="str">
        <f>IF(AG334&gt;0,IF(VLOOKUP($B$62,―!$Y$2:$Z$25,2,FALSE)&lt;分岐管理シート!AG334,"予算化方法","予算化方法_未定なし"),"")</f>
        <v/>
      </c>
      <c r="BI334" t="str">
        <f t="shared" si="40"/>
        <v/>
      </c>
      <c r="BJ334" t="str">
        <f t="shared" si="41"/>
        <v/>
      </c>
      <c r="BK334" t="str">
        <f t="shared" si="42"/>
        <v/>
      </c>
      <c r="BL334" t="str">
        <f>IF(AE334&lt;2,"",―!$AP$28)</f>
        <v/>
      </c>
      <c r="BM334" t="str">
        <f t="shared" si="43"/>
        <v/>
      </c>
      <c r="BN334" t="str">
        <f t="shared" si="44"/>
        <v/>
      </c>
      <c r="BP334">
        <f t="shared" si="38"/>
        <v>0</v>
      </c>
    </row>
    <row r="335" spans="3:68">
      <c r="C335">
        <v>263</v>
      </c>
      <c r="D335" s="22">
        <f>IF(実施計画様式!D335="",0,IFERROR(VLOOKUP(実施計画様式!D335,―!A:B,2,FALSE),"error"))</f>
        <v>0</v>
      </c>
      <c r="E335">
        <f>IF(実施計画様式!E335="",0,IFERROR(VLOOKUP(実施計画様式!E335,―!$C$40:$D$47,2,FALSE),"error"))</f>
        <v>0</v>
      </c>
      <c r="F335">
        <f>IF(実施計画様式!F335="",0,IFERROR(VLOOKUP(実施計画様式!F335,―!$E$2:$F$2,2,FALSE),"error"))</f>
        <v>0</v>
      </c>
      <c r="G335">
        <f>IFERROR(VLOOKUP(実施計画様式!G335,―!$G$2:$H$2,2,FALSE),0)</f>
        <v>0</v>
      </c>
      <c r="H335">
        <f>IF(実施計画様式!H335="",0,1)</f>
        <v>0</v>
      </c>
      <c r="I335">
        <f>IF(実施計画様式!I335="",0,IFERROR(VLOOKUP(実施計画様式!I335,―!$I$2:$J$2,2,FALSE),"error"))</f>
        <v>0</v>
      </c>
      <c r="J335">
        <f>IF(実施計画様式!J335="",0,1)</f>
        <v>0</v>
      </c>
      <c r="K335">
        <f>IF(実施計画様式!K335="",0,IFERROR(VLOOKUP(実施計画様式!K335,―!$K$1:$L$2,2,FALSE),"error"))</f>
        <v>0</v>
      </c>
      <c r="L335">
        <f>IF(実施計画様式!L335="",0,IFERROR(VLOOKUP(実施計画様式!L335,―!$M$2:$N$2,2,FALSE),"error"))</f>
        <v>0</v>
      </c>
      <c r="M335">
        <f>IFERROR(VLOOKUP(実施計画様式!M335,―!$O$1:$P$12,2,FALSE),0)</f>
        <v>0</v>
      </c>
      <c r="N335">
        <f>IF(実施計画様式!N335="",0,IFERROR(VLOOKUP(実施計画様式!N335,―!$O$1:$P$12,2,FALSE),"error"))</f>
        <v>0</v>
      </c>
      <c r="O335">
        <f>IF(実施計画様式!O335="",0,IFERROR(VLOOKUP(実施計画様式!O335,―!$O$1:$P$12,2,FALSE),"error"))</f>
        <v>0</v>
      </c>
      <c r="P335">
        <f>IF(実施計画様式!P335="",0,IFERROR(VLOOKUP(実施計画様式!P335,―!$O$1:$P$12,2,FALSE),"error"))</f>
        <v>0</v>
      </c>
      <c r="Q335">
        <f>IF(実施計画様式!Q335="",0,1)</f>
        <v>0</v>
      </c>
      <c r="R335" t="s">
        <v>7629</v>
      </c>
      <c r="S335" t="s">
        <v>7629</v>
      </c>
      <c r="T335">
        <f>IF(実施計画様式!T335="",0,1)</f>
        <v>0</v>
      </c>
      <c r="U335">
        <f>IF(実施計画様式!U335="",0,1)</f>
        <v>0</v>
      </c>
      <c r="V335">
        <f>IF(実施計画様式!V335="",0,1)</f>
        <v>0</v>
      </c>
      <c r="W335">
        <f>IF(実施計画様式!W335="",0,1)</f>
        <v>0</v>
      </c>
      <c r="X335">
        <f>IF(実施計画様式!X335="",0,1)</f>
        <v>0</v>
      </c>
      <c r="Y335">
        <f>IF(実施計画様式!Y335="",0,1)</f>
        <v>0</v>
      </c>
      <c r="Z335">
        <f>IF(実施計画様式!Z335="",0,1)</f>
        <v>0</v>
      </c>
      <c r="AA335">
        <f>IF(実施計画様式!AA335="",0,1)</f>
        <v>0</v>
      </c>
      <c r="AB335">
        <f>IF(実施計画様式!AB335="",0,IFERROR(VLOOKUP(実施計画様式!AB335,―!$Q$2:$R$3,2,FALSE),"error"))</f>
        <v>0</v>
      </c>
      <c r="AC335">
        <f>IF(実施計画様式!AC335="",0,IFERROR(VLOOKUP(実施計画様式!AC335,―!$S$2:$T$3,2,FALSE),"error"))</f>
        <v>0</v>
      </c>
      <c r="AD335">
        <f>IF(実施計画様式!AD335="",0,IFERROR(VLOOKUP(実施計画様式!AD335,―!$U$2:$V$3,2,FALSE),"error"))</f>
        <v>0</v>
      </c>
      <c r="AE335">
        <f>IF(実施計画様式!AE335="",0,IFERROR(VLOOKUP(実施計画様式!AE335,―!$W$2:$X$3,2,FALSE),"error"))</f>
        <v>0</v>
      </c>
      <c r="AF335">
        <f>IF(実施計画様式!AF335="",0,IFERROR(VLOOKUP(実施計画様式!AF335,―!$AP$29:$AQ$29,2,FALSE),"error"))</f>
        <v>0</v>
      </c>
      <c r="AG335">
        <f>IF(実施計画様式!AG335="",0,IFERROR(VLOOKUP(実施計画様式!AG335,―!$Y$2:$Z$25,2,FALSE),"error"))</f>
        <v>0</v>
      </c>
      <c r="AH335">
        <f>IF(実施計画様式!AH335="",0,IFERROR(VLOOKUP(実施計画様式!AH335,―!$AA$2:$AB$4,2,FALSE),"error"))</f>
        <v>0</v>
      </c>
      <c r="AI335">
        <f>IF(実施計画様式!AI335="",0,IFERROR(VLOOKUP(実施計画様式!AI335,―!$AN$2:$AO$27,2,FALSE),"error"))</f>
        <v>0</v>
      </c>
      <c r="AJ335">
        <f>IF(実施計画様式!AJ335="",0,IFERROR(VLOOKUP(実施計画様式!AJ335,―!$AN$2:$AO$27,2,FALSE),"error"))</f>
        <v>0</v>
      </c>
      <c r="AK335">
        <f>IF(実施計画様式!AK335="",0,IFERROR(VLOOKUP(実施計画様式!AK335,―!$AN$2:$AO$27,2,FALSE),"error"))</f>
        <v>0</v>
      </c>
      <c r="AL335">
        <f>IF(実施計画様式!AL335="",0,1)</f>
        <v>0</v>
      </c>
      <c r="AM335">
        <f>IF(実施計画様式!AM335="",0,IFERROR(VLOOKUP(実施計画様式!AM335,―!$AP$10:$AQ$23,2,FALSE),"error"))</f>
        <v>0</v>
      </c>
      <c r="AN335">
        <f>IF(実施計画様式!AN335="",0,IFERROR(VLOOKUP(実施計画様式!AN335,―!$AP$39:$AQ$44,2,FALSE),"error"))</f>
        <v>0</v>
      </c>
      <c r="AO335">
        <f>IF(実施計画様式!AO335="",0,IFERROR(VLOOKUP(実施計画様式!AO335,参考資料1_対象分野リスト!$B$2:$C$46,2,FALSE),"error"))</f>
        <v>0</v>
      </c>
      <c r="AP335">
        <f>IF(実施計画様式!AP335="",0,IFERROR(VLOOKUP(実施計画様式!AP335,参考資料1_対象分野リスト!$B$2:$C$46,2,FALSE),"error"))</f>
        <v>0</v>
      </c>
      <c r="AQ335">
        <f>IF(実施計画様式!AQ335="",0,IFERROR(VLOOKUP(実施計画様式!AQ335,参考資料1_対象分野リスト!$B$2:$C$46,2,FALSE),"error"))</f>
        <v>0</v>
      </c>
      <c r="AR335">
        <f>IF(実施計画様式!AR335="",0,IFERROR(VLOOKUP(実施計画様式!AR335,参考資料1_対象分野リスト!$B$2:$C$46,2,FALSE),"error"))</f>
        <v>0</v>
      </c>
      <c r="AS335">
        <f>IF(実施計画様式!AS335="",0,IFERROR(VLOOKUP(実施計画様式!AS335,参考資料1_対象分野リスト!$E$5:$F$35,2,FALSE),"error"))</f>
        <v>0</v>
      </c>
      <c r="BB335">
        <f>IF(実施計画様式!BB335="",0,IFERROR(VLOOKUP(実施計画様式!BB335,―!$AK$2:$AL$7,2,FALSE),"error"))</f>
        <v>0</v>
      </c>
      <c r="BC335" t="str">
        <f t="shared" si="37"/>
        <v/>
      </c>
      <c r="BF335">
        <v>99</v>
      </c>
      <c r="BG335" t="str">
        <f t="shared" si="39"/>
        <v/>
      </c>
      <c r="BH335" t="str">
        <f>IF(AG335&gt;0,IF(VLOOKUP($B$62,―!$Y$2:$Z$25,2,FALSE)&lt;分岐管理シート!AG335,"予算化方法","予算化方法_未定なし"),"")</f>
        <v/>
      </c>
      <c r="BI335" t="str">
        <f t="shared" si="40"/>
        <v/>
      </c>
      <c r="BJ335" t="str">
        <f t="shared" si="41"/>
        <v/>
      </c>
      <c r="BK335" t="str">
        <f t="shared" si="42"/>
        <v/>
      </c>
      <c r="BL335" t="str">
        <f>IF(AE335&lt;2,"",―!$AP$28)</f>
        <v/>
      </c>
      <c r="BM335" t="str">
        <f t="shared" si="43"/>
        <v/>
      </c>
      <c r="BN335" t="str">
        <f t="shared" si="44"/>
        <v/>
      </c>
      <c r="BP335">
        <f t="shared" si="38"/>
        <v>0</v>
      </c>
    </row>
    <row r="336" spans="3:68">
      <c r="C336">
        <v>264</v>
      </c>
      <c r="D336" s="22">
        <f>IF(実施計画様式!D336="",0,IFERROR(VLOOKUP(実施計画様式!D336,―!A:B,2,FALSE),"error"))</f>
        <v>0</v>
      </c>
      <c r="E336">
        <f>IF(実施計画様式!E336="",0,IFERROR(VLOOKUP(実施計画様式!E336,―!$C$40:$D$47,2,FALSE),"error"))</f>
        <v>0</v>
      </c>
      <c r="F336">
        <f>IF(実施計画様式!F336="",0,IFERROR(VLOOKUP(実施計画様式!F336,―!$E$2:$F$2,2,FALSE),"error"))</f>
        <v>0</v>
      </c>
      <c r="G336">
        <f>IFERROR(VLOOKUP(実施計画様式!G336,―!$G$2:$H$2,2,FALSE),0)</f>
        <v>0</v>
      </c>
      <c r="H336">
        <f>IF(実施計画様式!H336="",0,1)</f>
        <v>0</v>
      </c>
      <c r="I336">
        <f>IF(実施計画様式!I336="",0,IFERROR(VLOOKUP(実施計画様式!I336,―!$I$2:$J$2,2,FALSE),"error"))</f>
        <v>0</v>
      </c>
      <c r="J336">
        <f>IF(実施計画様式!J336="",0,1)</f>
        <v>0</v>
      </c>
      <c r="K336">
        <f>IF(実施計画様式!K336="",0,IFERROR(VLOOKUP(実施計画様式!K336,―!$K$1:$L$2,2,FALSE),"error"))</f>
        <v>0</v>
      </c>
      <c r="L336">
        <f>IF(実施計画様式!L336="",0,IFERROR(VLOOKUP(実施計画様式!L336,―!$M$2:$N$2,2,FALSE),"error"))</f>
        <v>0</v>
      </c>
      <c r="M336">
        <f>IFERROR(VLOOKUP(実施計画様式!M336,―!$O$1:$P$12,2,FALSE),0)</f>
        <v>0</v>
      </c>
      <c r="N336">
        <f>IF(実施計画様式!N336="",0,IFERROR(VLOOKUP(実施計画様式!N336,―!$O$1:$P$12,2,FALSE),"error"))</f>
        <v>0</v>
      </c>
      <c r="O336">
        <f>IF(実施計画様式!O336="",0,IFERROR(VLOOKUP(実施計画様式!O336,―!$O$1:$P$12,2,FALSE),"error"))</f>
        <v>0</v>
      </c>
      <c r="P336">
        <f>IF(実施計画様式!P336="",0,IFERROR(VLOOKUP(実施計画様式!P336,―!$O$1:$P$12,2,FALSE),"error"))</f>
        <v>0</v>
      </c>
      <c r="Q336">
        <f>IF(実施計画様式!Q336="",0,1)</f>
        <v>0</v>
      </c>
      <c r="R336" t="s">
        <v>7629</v>
      </c>
      <c r="S336" t="s">
        <v>7629</v>
      </c>
      <c r="T336">
        <f>IF(実施計画様式!T336="",0,1)</f>
        <v>0</v>
      </c>
      <c r="U336">
        <f>IF(実施計画様式!U336="",0,1)</f>
        <v>0</v>
      </c>
      <c r="V336">
        <f>IF(実施計画様式!V336="",0,1)</f>
        <v>0</v>
      </c>
      <c r="W336">
        <f>IF(実施計画様式!W336="",0,1)</f>
        <v>0</v>
      </c>
      <c r="X336">
        <f>IF(実施計画様式!X336="",0,1)</f>
        <v>0</v>
      </c>
      <c r="Y336">
        <f>IF(実施計画様式!Y336="",0,1)</f>
        <v>0</v>
      </c>
      <c r="Z336">
        <f>IF(実施計画様式!Z336="",0,1)</f>
        <v>0</v>
      </c>
      <c r="AA336">
        <f>IF(実施計画様式!AA336="",0,1)</f>
        <v>0</v>
      </c>
      <c r="AB336">
        <f>IF(実施計画様式!AB336="",0,IFERROR(VLOOKUP(実施計画様式!AB336,―!$Q$2:$R$3,2,FALSE),"error"))</f>
        <v>0</v>
      </c>
      <c r="AC336">
        <f>IF(実施計画様式!AC336="",0,IFERROR(VLOOKUP(実施計画様式!AC336,―!$S$2:$T$3,2,FALSE),"error"))</f>
        <v>0</v>
      </c>
      <c r="AD336">
        <f>IF(実施計画様式!AD336="",0,IFERROR(VLOOKUP(実施計画様式!AD336,―!$U$2:$V$3,2,FALSE),"error"))</f>
        <v>0</v>
      </c>
      <c r="AE336">
        <f>IF(実施計画様式!AE336="",0,IFERROR(VLOOKUP(実施計画様式!AE336,―!$W$2:$X$3,2,FALSE),"error"))</f>
        <v>0</v>
      </c>
      <c r="AF336">
        <f>IF(実施計画様式!AF336="",0,IFERROR(VLOOKUP(実施計画様式!AF336,―!$AP$29:$AQ$29,2,FALSE),"error"))</f>
        <v>0</v>
      </c>
      <c r="AG336">
        <f>IF(実施計画様式!AG336="",0,IFERROR(VLOOKUP(実施計画様式!AG336,―!$Y$2:$Z$25,2,FALSE),"error"))</f>
        <v>0</v>
      </c>
      <c r="AH336">
        <f>IF(実施計画様式!AH336="",0,IFERROR(VLOOKUP(実施計画様式!AH336,―!$AA$2:$AB$4,2,FALSE),"error"))</f>
        <v>0</v>
      </c>
      <c r="AI336">
        <f>IF(実施計画様式!AI336="",0,IFERROR(VLOOKUP(実施計画様式!AI336,―!$AN$2:$AO$27,2,FALSE),"error"))</f>
        <v>0</v>
      </c>
      <c r="AJ336">
        <f>IF(実施計画様式!AJ336="",0,IFERROR(VLOOKUP(実施計画様式!AJ336,―!$AN$2:$AO$27,2,FALSE),"error"))</f>
        <v>0</v>
      </c>
      <c r="AK336">
        <f>IF(実施計画様式!AK336="",0,IFERROR(VLOOKUP(実施計画様式!AK336,―!$AN$2:$AO$27,2,FALSE),"error"))</f>
        <v>0</v>
      </c>
      <c r="AL336">
        <f>IF(実施計画様式!AL336="",0,1)</f>
        <v>0</v>
      </c>
      <c r="AM336">
        <f>IF(実施計画様式!AM336="",0,IFERROR(VLOOKUP(実施計画様式!AM336,―!$AP$10:$AQ$23,2,FALSE),"error"))</f>
        <v>0</v>
      </c>
      <c r="AN336">
        <f>IF(実施計画様式!AN336="",0,IFERROR(VLOOKUP(実施計画様式!AN336,―!$AP$39:$AQ$44,2,FALSE),"error"))</f>
        <v>0</v>
      </c>
      <c r="AO336">
        <f>IF(実施計画様式!AO336="",0,IFERROR(VLOOKUP(実施計画様式!AO336,参考資料1_対象分野リスト!$B$2:$C$46,2,FALSE),"error"))</f>
        <v>0</v>
      </c>
      <c r="AP336">
        <f>IF(実施計画様式!AP336="",0,IFERROR(VLOOKUP(実施計画様式!AP336,参考資料1_対象分野リスト!$B$2:$C$46,2,FALSE),"error"))</f>
        <v>0</v>
      </c>
      <c r="AQ336">
        <f>IF(実施計画様式!AQ336="",0,IFERROR(VLOOKUP(実施計画様式!AQ336,参考資料1_対象分野リスト!$B$2:$C$46,2,FALSE),"error"))</f>
        <v>0</v>
      </c>
      <c r="AR336">
        <f>IF(実施計画様式!AR336="",0,IFERROR(VLOOKUP(実施計画様式!AR336,参考資料1_対象分野リスト!$B$2:$C$46,2,FALSE),"error"))</f>
        <v>0</v>
      </c>
      <c r="AS336">
        <f>IF(実施計画様式!AS336="",0,IFERROR(VLOOKUP(実施計画様式!AS336,参考資料1_対象分野リスト!$E$5:$F$35,2,FALSE),"error"))</f>
        <v>0</v>
      </c>
      <c r="BB336">
        <f>IF(実施計画様式!BB336="",0,IFERROR(VLOOKUP(実施計画様式!BB336,―!$AK$2:$AL$7,2,FALSE),"error"))</f>
        <v>0</v>
      </c>
      <c r="BC336" t="str">
        <f t="shared" si="37"/>
        <v/>
      </c>
      <c r="BF336">
        <v>99</v>
      </c>
      <c r="BG336" t="str">
        <f t="shared" si="39"/>
        <v/>
      </c>
      <c r="BH336" t="str">
        <f>IF(AG336&gt;0,IF(VLOOKUP($B$62,―!$Y$2:$Z$25,2,FALSE)&lt;分岐管理シート!AG336,"予算化方法","予算化方法_未定なし"),"")</f>
        <v/>
      </c>
      <c r="BI336" t="str">
        <f t="shared" si="40"/>
        <v/>
      </c>
      <c r="BJ336" t="str">
        <f t="shared" si="41"/>
        <v/>
      </c>
      <c r="BK336" t="str">
        <f t="shared" si="42"/>
        <v/>
      </c>
      <c r="BL336" t="str">
        <f>IF(AE336&lt;2,"",―!$AP$28)</f>
        <v/>
      </c>
      <c r="BM336" t="str">
        <f t="shared" si="43"/>
        <v/>
      </c>
      <c r="BN336" t="str">
        <f t="shared" si="44"/>
        <v/>
      </c>
      <c r="BP336">
        <f t="shared" si="38"/>
        <v>0</v>
      </c>
    </row>
    <row r="337" spans="3:68">
      <c r="C337">
        <v>265</v>
      </c>
      <c r="D337" s="22">
        <f>IF(実施計画様式!D337="",0,IFERROR(VLOOKUP(実施計画様式!D337,―!A:B,2,FALSE),"error"))</f>
        <v>0</v>
      </c>
      <c r="E337">
        <f>IF(実施計画様式!E337="",0,IFERROR(VLOOKUP(実施計画様式!E337,―!$C$40:$D$47,2,FALSE),"error"))</f>
        <v>0</v>
      </c>
      <c r="F337">
        <f>IF(実施計画様式!F337="",0,IFERROR(VLOOKUP(実施計画様式!F337,―!$E$2:$F$2,2,FALSE),"error"))</f>
        <v>0</v>
      </c>
      <c r="G337">
        <f>IFERROR(VLOOKUP(実施計画様式!G337,―!$G$2:$H$2,2,FALSE),0)</f>
        <v>0</v>
      </c>
      <c r="H337">
        <f>IF(実施計画様式!H337="",0,1)</f>
        <v>0</v>
      </c>
      <c r="I337">
        <f>IF(実施計画様式!I337="",0,IFERROR(VLOOKUP(実施計画様式!I337,―!$I$2:$J$2,2,FALSE),"error"))</f>
        <v>0</v>
      </c>
      <c r="J337">
        <f>IF(実施計画様式!J337="",0,1)</f>
        <v>0</v>
      </c>
      <c r="K337">
        <f>IF(実施計画様式!K337="",0,IFERROR(VLOOKUP(実施計画様式!K337,―!$K$1:$L$2,2,FALSE),"error"))</f>
        <v>0</v>
      </c>
      <c r="L337">
        <f>IF(実施計画様式!L337="",0,IFERROR(VLOOKUP(実施計画様式!L337,―!$M$2:$N$2,2,FALSE),"error"))</f>
        <v>0</v>
      </c>
      <c r="M337">
        <f>IFERROR(VLOOKUP(実施計画様式!M337,―!$O$1:$P$12,2,FALSE),0)</f>
        <v>0</v>
      </c>
      <c r="N337">
        <f>IF(実施計画様式!N337="",0,IFERROR(VLOOKUP(実施計画様式!N337,―!$O$1:$P$12,2,FALSE),"error"))</f>
        <v>0</v>
      </c>
      <c r="O337">
        <f>IF(実施計画様式!O337="",0,IFERROR(VLOOKUP(実施計画様式!O337,―!$O$1:$P$12,2,FALSE),"error"))</f>
        <v>0</v>
      </c>
      <c r="P337">
        <f>IF(実施計画様式!P337="",0,IFERROR(VLOOKUP(実施計画様式!P337,―!$O$1:$P$12,2,FALSE),"error"))</f>
        <v>0</v>
      </c>
      <c r="Q337">
        <f>IF(実施計画様式!Q337="",0,1)</f>
        <v>0</v>
      </c>
      <c r="R337" t="s">
        <v>7629</v>
      </c>
      <c r="S337" t="s">
        <v>7629</v>
      </c>
      <c r="T337">
        <f>IF(実施計画様式!T337="",0,1)</f>
        <v>0</v>
      </c>
      <c r="U337">
        <f>IF(実施計画様式!U337="",0,1)</f>
        <v>0</v>
      </c>
      <c r="V337">
        <f>IF(実施計画様式!V337="",0,1)</f>
        <v>0</v>
      </c>
      <c r="W337">
        <f>IF(実施計画様式!W337="",0,1)</f>
        <v>0</v>
      </c>
      <c r="X337">
        <f>IF(実施計画様式!X337="",0,1)</f>
        <v>0</v>
      </c>
      <c r="Y337">
        <f>IF(実施計画様式!Y337="",0,1)</f>
        <v>0</v>
      </c>
      <c r="Z337">
        <f>IF(実施計画様式!Z337="",0,1)</f>
        <v>0</v>
      </c>
      <c r="AA337">
        <f>IF(実施計画様式!AA337="",0,1)</f>
        <v>0</v>
      </c>
      <c r="AB337">
        <f>IF(実施計画様式!AB337="",0,IFERROR(VLOOKUP(実施計画様式!AB337,―!$Q$2:$R$3,2,FALSE),"error"))</f>
        <v>0</v>
      </c>
      <c r="AC337">
        <f>IF(実施計画様式!AC337="",0,IFERROR(VLOOKUP(実施計画様式!AC337,―!$S$2:$T$3,2,FALSE),"error"))</f>
        <v>0</v>
      </c>
      <c r="AD337">
        <f>IF(実施計画様式!AD337="",0,IFERROR(VLOOKUP(実施計画様式!AD337,―!$U$2:$V$3,2,FALSE),"error"))</f>
        <v>0</v>
      </c>
      <c r="AE337">
        <f>IF(実施計画様式!AE337="",0,IFERROR(VLOOKUP(実施計画様式!AE337,―!$W$2:$X$3,2,FALSE),"error"))</f>
        <v>0</v>
      </c>
      <c r="AF337">
        <f>IF(実施計画様式!AF337="",0,IFERROR(VLOOKUP(実施計画様式!AF337,―!$AP$29:$AQ$29,2,FALSE),"error"))</f>
        <v>0</v>
      </c>
      <c r="AG337">
        <f>IF(実施計画様式!AG337="",0,IFERROR(VLOOKUP(実施計画様式!AG337,―!$Y$2:$Z$25,2,FALSE),"error"))</f>
        <v>0</v>
      </c>
      <c r="AH337">
        <f>IF(実施計画様式!AH337="",0,IFERROR(VLOOKUP(実施計画様式!AH337,―!$AA$2:$AB$4,2,FALSE),"error"))</f>
        <v>0</v>
      </c>
      <c r="AI337">
        <f>IF(実施計画様式!AI337="",0,IFERROR(VLOOKUP(実施計画様式!AI337,―!$AN$2:$AO$27,2,FALSE),"error"))</f>
        <v>0</v>
      </c>
      <c r="AJ337">
        <f>IF(実施計画様式!AJ337="",0,IFERROR(VLOOKUP(実施計画様式!AJ337,―!$AN$2:$AO$27,2,FALSE),"error"))</f>
        <v>0</v>
      </c>
      <c r="AK337">
        <f>IF(実施計画様式!AK337="",0,IFERROR(VLOOKUP(実施計画様式!AK337,―!$AN$2:$AO$27,2,FALSE),"error"))</f>
        <v>0</v>
      </c>
      <c r="AL337">
        <f>IF(実施計画様式!AL337="",0,1)</f>
        <v>0</v>
      </c>
      <c r="AM337">
        <f>IF(実施計画様式!AM337="",0,IFERROR(VLOOKUP(実施計画様式!AM337,―!$AP$10:$AQ$23,2,FALSE),"error"))</f>
        <v>0</v>
      </c>
      <c r="AN337">
        <f>IF(実施計画様式!AN337="",0,IFERROR(VLOOKUP(実施計画様式!AN337,―!$AP$39:$AQ$44,2,FALSE),"error"))</f>
        <v>0</v>
      </c>
      <c r="AO337">
        <f>IF(実施計画様式!AO337="",0,IFERROR(VLOOKUP(実施計画様式!AO337,参考資料1_対象分野リスト!$B$2:$C$46,2,FALSE),"error"))</f>
        <v>0</v>
      </c>
      <c r="AP337">
        <f>IF(実施計画様式!AP337="",0,IFERROR(VLOOKUP(実施計画様式!AP337,参考資料1_対象分野リスト!$B$2:$C$46,2,FALSE),"error"))</f>
        <v>0</v>
      </c>
      <c r="AQ337">
        <f>IF(実施計画様式!AQ337="",0,IFERROR(VLOOKUP(実施計画様式!AQ337,参考資料1_対象分野リスト!$B$2:$C$46,2,FALSE),"error"))</f>
        <v>0</v>
      </c>
      <c r="AR337">
        <f>IF(実施計画様式!AR337="",0,IFERROR(VLOOKUP(実施計画様式!AR337,参考資料1_対象分野リスト!$B$2:$C$46,2,FALSE),"error"))</f>
        <v>0</v>
      </c>
      <c r="AS337">
        <f>IF(実施計画様式!AS337="",0,IFERROR(VLOOKUP(実施計画様式!AS337,参考資料1_対象分野リスト!$E$5:$F$35,2,FALSE),"error"))</f>
        <v>0</v>
      </c>
      <c r="BB337">
        <f>IF(実施計画様式!BB337="",0,IFERROR(VLOOKUP(実施計画様式!BB337,―!$AK$2:$AL$7,2,FALSE),"error"))</f>
        <v>0</v>
      </c>
      <c r="BC337" t="str">
        <f t="shared" si="37"/>
        <v/>
      </c>
      <c r="BF337">
        <v>99</v>
      </c>
      <c r="BG337" t="str">
        <f t="shared" si="39"/>
        <v/>
      </c>
      <c r="BH337" t="str">
        <f>IF(AG337&gt;0,IF(VLOOKUP($B$62,―!$Y$2:$Z$25,2,FALSE)&lt;分岐管理シート!AG337,"予算化方法","予算化方法_未定なし"),"")</f>
        <v/>
      </c>
      <c r="BI337" t="str">
        <f t="shared" si="40"/>
        <v/>
      </c>
      <c r="BJ337" t="str">
        <f t="shared" si="41"/>
        <v/>
      </c>
      <c r="BK337" t="str">
        <f t="shared" si="42"/>
        <v/>
      </c>
      <c r="BL337" t="str">
        <f>IF(AE337&lt;2,"",―!$AP$28)</f>
        <v/>
      </c>
      <c r="BM337" t="str">
        <f t="shared" si="43"/>
        <v/>
      </c>
      <c r="BN337" t="str">
        <f t="shared" si="44"/>
        <v/>
      </c>
      <c r="BP337">
        <f t="shared" si="38"/>
        <v>0</v>
      </c>
    </row>
    <row r="338" spans="3:68">
      <c r="C338">
        <v>266</v>
      </c>
      <c r="D338" s="22">
        <f>IF(実施計画様式!D338="",0,IFERROR(VLOOKUP(実施計画様式!D338,―!A:B,2,FALSE),"error"))</f>
        <v>0</v>
      </c>
      <c r="E338">
        <f>IF(実施計画様式!E338="",0,IFERROR(VLOOKUP(実施計画様式!E338,―!$C$40:$D$47,2,FALSE),"error"))</f>
        <v>0</v>
      </c>
      <c r="F338">
        <f>IF(実施計画様式!F338="",0,IFERROR(VLOOKUP(実施計画様式!F338,―!$E$2:$F$2,2,FALSE),"error"))</f>
        <v>0</v>
      </c>
      <c r="G338">
        <f>IFERROR(VLOOKUP(実施計画様式!G338,―!$G$2:$H$2,2,FALSE),0)</f>
        <v>0</v>
      </c>
      <c r="H338">
        <f>IF(実施計画様式!H338="",0,1)</f>
        <v>0</v>
      </c>
      <c r="I338">
        <f>IF(実施計画様式!I338="",0,IFERROR(VLOOKUP(実施計画様式!I338,―!$I$2:$J$2,2,FALSE),"error"))</f>
        <v>0</v>
      </c>
      <c r="J338">
        <f>IF(実施計画様式!J338="",0,1)</f>
        <v>0</v>
      </c>
      <c r="K338">
        <f>IF(実施計画様式!K338="",0,IFERROR(VLOOKUP(実施計画様式!K338,―!$K$1:$L$2,2,FALSE),"error"))</f>
        <v>0</v>
      </c>
      <c r="L338">
        <f>IF(実施計画様式!L338="",0,IFERROR(VLOOKUP(実施計画様式!L338,―!$M$2:$N$2,2,FALSE),"error"))</f>
        <v>0</v>
      </c>
      <c r="M338">
        <f>IFERROR(VLOOKUP(実施計画様式!M338,―!$O$1:$P$12,2,FALSE),0)</f>
        <v>0</v>
      </c>
      <c r="N338">
        <f>IF(実施計画様式!N338="",0,IFERROR(VLOOKUP(実施計画様式!N338,―!$O$1:$P$12,2,FALSE),"error"))</f>
        <v>0</v>
      </c>
      <c r="O338">
        <f>IF(実施計画様式!O338="",0,IFERROR(VLOOKUP(実施計画様式!O338,―!$O$1:$P$12,2,FALSE),"error"))</f>
        <v>0</v>
      </c>
      <c r="P338">
        <f>IF(実施計画様式!P338="",0,IFERROR(VLOOKUP(実施計画様式!P338,―!$O$1:$P$12,2,FALSE),"error"))</f>
        <v>0</v>
      </c>
      <c r="Q338">
        <f>IF(実施計画様式!Q338="",0,1)</f>
        <v>0</v>
      </c>
      <c r="R338" t="s">
        <v>7629</v>
      </c>
      <c r="S338" t="s">
        <v>7629</v>
      </c>
      <c r="T338">
        <f>IF(実施計画様式!T338="",0,1)</f>
        <v>0</v>
      </c>
      <c r="U338">
        <f>IF(実施計画様式!U338="",0,1)</f>
        <v>0</v>
      </c>
      <c r="V338">
        <f>IF(実施計画様式!V338="",0,1)</f>
        <v>0</v>
      </c>
      <c r="W338">
        <f>IF(実施計画様式!W338="",0,1)</f>
        <v>0</v>
      </c>
      <c r="X338">
        <f>IF(実施計画様式!X338="",0,1)</f>
        <v>0</v>
      </c>
      <c r="Y338">
        <f>IF(実施計画様式!Y338="",0,1)</f>
        <v>0</v>
      </c>
      <c r="Z338">
        <f>IF(実施計画様式!Z338="",0,1)</f>
        <v>0</v>
      </c>
      <c r="AA338">
        <f>IF(実施計画様式!AA338="",0,1)</f>
        <v>0</v>
      </c>
      <c r="AB338">
        <f>IF(実施計画様式!AB338="",0,IFERROR(VLOOKUP(実施計画様式!AB338,―!$Q$2:$R$3,2,FALSE),"error"))</f>
        <v>0</v>
      </c>
      <c r="AC338">
        <f>IF(実施計画様式!AC338="",0,IFERROR(VLOOKUP(実施計画様式!AC338,―!$S$2:$T$3,2,FALSE),"error"))</f>
        <v>0</v>
      </c>
      <c r="AD338">
        <f>IF(実施計画様式!AD338="",0,IFERROR(VLOOKUP(実施計画様式!AD338,―!$U$2:$V$3,2,FALSE),"error"))</f>
        <v>0</v>
      </c>
      <c r="AE338">
        <f>IF(実施計画様式!AE338="",0,IFERROR(VLOOKUP(実施計画様式!AE338,―!$W$2:$X$3,2,FALSE),"error"))</f>
        <v>0</v>
      </c>
      <c r="AF338">
        <f>IF(実施計画様式!AF338="",0,IFERROR(VLOOKUP(実施計画様式!AF338,―!$AP$29:$AQ$29,2,FALSE),"error"))</f>
        <v>0</v>
      </c>
      <c r="AG338">
        <f>IF(実施計画様式!AG338="",0,IFERROR(VLOOKUP(実施計画様式!AG338,―!$Y$2:$Z$25,2,FALSE),"error"))</f>
        <v>0</v>
      </c>
      <c r="AH338">
        <f>IF(実施計画様式!AH338="",0,IFERROR(VLOOKUP(実施計画様式!AH338,―!$AA$2:$AB$4,2,FALSE),"error"))</f>
        <v>0</v>
      </c>
      <c r="AI338">
        <f>IF(実施計画様式!AI338="",0,IFERROR(VLOOKUP(実施計画様式!AI338,―!$AN$2:$AO$27,2,FALSE),"error"))</f>
        <v>0</v>
      </c>
      <c r="AJ338">
        <f>IF(実施計画様式!AJ338="",0,IFERROR(VLOOKUP(実施計画様式!AJ338,―!$AN$2:$AO$27,2,FALSE),"error"))</f>
        <v>0</v>
      </c>
      <c r="AK338">
        <f>IF(実施計画様式!AK338="",0,IFERROR(VLOOKUP(実施計画様式!AK338,―!$AN$2:$AO$27,2,FALSE),"error"))</f>
        <v>0</v>
      </c>
      <c r="AL338">
        <f>IF(実施計画様式!AL338="",0,1)</f>
        <v>0</v>
      </c>
      <c r="AM338">
        <f>IF(実施計画様式!AM338="",0,IFERROR(VLOOKUP(実施計画様式!AM338,―!$AP$10:$AQ$23,2,FALSE),"error"))</f>
        <v>0</v>
      </c>
      <c r="AN338">
        <f>IF(実施計画様式!AN338="",0,IFERROR(VLOOKUP(実施計画様式!AN338,―!$AP$39:$AQ$44,2,FALSE),"error"))</f>
        <v>0</v>
      </c>
      <c r="AO338">
        <f>IF(実施計画様式!AO338="",0,IFERROR(VLOOKUP(実施計画様式!AO338,参考資料1_対象分野リスト!$B$2:$C$46,2,FALSE),"error"))</f>
        <v>0</v>
      </c>
      <c r="AP338">
        <f>IF(実施計画様式!AP338="",0,IFERROR(VLOOKUP(実施計画様式!AP338,参考資料1_対象分野リスト!$B$2:$C$46,2,FALSE),"error"))</f>
        <v>0</v>
      </c>
      <c r="AQ338">
        <f>IF(実施計画様式!AQ338="",0,IFERROR(VLOOKUP(実施計画様式!AQ338,参考資料1_対象分野リスト!$B$2:$C$46,2,FALSE),"error"))</f>
        <v>0</v>
      </c>
      <c r="AR338">
        <f>IF(実施計画様式!AR338="",0,IFERROR(VLOOKUP(実施計画様式!AR338,参考資料1_対象分野リスト!$B$2:$C$46,2,FALSE),"error"))</f>
        <v>0</v>
      </c>
      <c r="AS338">
        <f>IF(実施計画様式!AS338="",0,IFERROR(VLOOKUP(実施計画様式!AS338,参考資料1_対象分野リスト!$E$5:$F$35,2,FALSE),"error"))</f>
        <v>0</v>
      </c>
      <c r="BB338">
        <f>IF(実施計画様式!BB338="",0,IFERROR(VLOOKUP(実施計画様式!BB338,―!$AK$2:$AL$7,2,FALSE),"error"))</f>
        <v>0</v>
      </c>
      <c r="BC338" t="str">
        <f t="shared" si="37"/>
        <v/>
      </c>
      <c r="BF338">
        <v>99</v>
      </c>
      <c r="BG338" t="str">
        <f t="shared" si="39"/>
        <v/>
      </c>
      <c r="BH338" t="str">
        <f>IF(AG338&gt;0,IF(VLOOKUP($B$62,―!$Y$2:$Z$25,2,FALSE)&lt;分岐管理シート!AG338,"予算化方法","予算化方法_未定なし"),"")</f>
        <v/>
      </c>
      <c r="BI338" t="str">
        <f t="shared" si="40"/>
        <v/>
      </c>
      <c r="BJ338" t="str">
        <f t="shared" si="41"/>
        <v/>
      </c>
      <c r="BK338" t="str">
        <f t="shared" si="42"/>
        <v/>
      </c>
      <c r="BL338" t="str">
        <f>IF(AE338&lt;2,"",―!$AP$28)</f>
        <v/>
      </c>
      <c r="BM338" t="str">
        <f t="shared" si="43"/>
        <v/>
      </c>
      <c r="BN338" t="str">
        <f t="shared" si="44"/>
        <v/>
      </c>
      <c r="BP338">
        <f t="shared" si="38"/>
        <v>0</v>
      </c>
    </row>
    <row r="339" spans="3:68">
      <c r="C339">
        <v>267</v>
      </c>
      <c r="D339" s="22">
        <f>IF(実施計画様式!D339="",0,IFERROR(VLOOKUP(実施計画様式!D339,―!A:B,2,FALSE),"error"))</f>
        <v>0</v>
      </c>
      <c r="E339">
        <f>IF(実施計画様式!E339="",0,IFERROR(VLOOKUP(実施計画様式!E339,―!$C$40:$D$47,2,FALSE),"error"))</f>
        <v>0</v>
      </c>
      <c r="F339">
        <f>IF(実施計画様式!F339="",0,IFERROR(VLOOKUP(実施計画様式!F339,―!$E$2:$F$2,2,FALSE),"error"))</f>
        <v>0</v>
      </c>
      <c r="G339">
        <f>IFERROR(VLOOKUP(実施計画様式!G339,―!$G$2:$H$2,2,FALSE),0)</f>
        <v>0</v>
      </c>
      <c r="H339">
        <f>IF(実施計画様式!H339="",0,1)</f>
        <v>0</v>
      </c>
      <c r="I339">
        <f>IF(実施計画様式!I339="",0,IFERROR(VLOOKUP(実施計画様式!I339,―!$I$2:$J$2,2,FALSE),"error"))</f>
        <v>0</v>
      </c>
      <c r="J339">
        <f>IF(実施計画様式!J339="",0,1)</f>
        <v>0</v>
      </c>
      <c r="K339">
        <f>IF(実施計画様式!K339="",0,IFERROR(VLOOKUP(実施計画様式!K339,―!$K$1:$L$2,2,FALSE),"error"))</f>
        <v>0</v>
      </c>
      <c r="L339">
        <f>IF(実施計画様式!L339="",0,IFERROR(VLOOKUP(実施計画様式!L339,―!$M$2:$N$2,2,FALSE),"error"))</f>
        <v>0</v>
      </c>
      <c r="M339">
        <f>IFERROR(VLOOKUP(実施計画様式!M339,―!$O$1:$P$12,2,FALSE),0)</f>
        <v>0</v>
      </c>
      <c r="N339">
        <f>IF(実施計画様式!N339="",0,IFERROR(VLOOKUP(実施計画様式!N339,―!$O$1:$P$12,2,FALSE),"error"))</f>
        <v>0</v>
      </c>
      <c r="O339">
        <f>IF(実施計画様式!O339="",0,IFERROR(VLOOKUP(実施計画様式!O339,―!$O$1:$P$12,2,FALSE),"error"))</f>
        <v>0</v>
      </c>
      <c r="P339">
        <f>IF(実施計画様式!P339="",0,IFERROR(VLOOKUP(実施計画様式!P339,―!$O$1:$P$12,2,FALSE),"error"))</f>
        <v>0</v>
      </c>
      <c r="Q339">
        <f>IF(実施計画様式!Q339="",0,1)</f>
        <v>0</v>
      </c>
      <c r="R339" t="s">
        <v>7629</v>
      </c>
      <c r="S339" t="s">
        <v>7629</v>
      </c>
      <c r="T339">
        <f>IF(実施計画様式!T339="",0,1)</f>
        <v>0</v>
      </c>
      <c r="U339">
        <f>IF(実施計画様式!U339="",0,1)</f>
        <v>0</v>
      </c>
      <c r="V339">
        <f>IF(実施計画様式!V339="",0,1)</f>
        <v>0</v>
      </c>
      <c r="W339">
        <f>IF(実施計画様式!W339="",0,1)</f>
        <v>0</v>
      </c>
      <c r="X339">
        <f>IF(実施計画様式!X339="",0,1)</f>
        <v>0</v>
      </c>
      <c r="Y339">
        <f>IF(実施計画様式!Y339="",0,1)</f>
        <v>0</v>
      </c>
      <c r="Z339">
        <f>IF(実施計画様式!Z339="",0,1)</f>
        <v>0</v>
      </c>
      <c r="AA339">
        <f>IF(実施計画様式!AA339="",0,1)</f>
        <v>0</v>
      </c>
      <c r="AB339">
        <f>IF(実施計画様式!AB339="",0,IFERROR(VLOOKUP(実施計画様式!AB339,―!$Q$2:$R$3,2,FALSE),"error"))</f>
        <v>0</v>
      </c>
      <c r="AC339">
        <f>IF(実施計画様式!AC339="",0,IFERROR(VLOOKUP(実施計画様式!AC339,―!$S$2:$T$3,2,FALSE),"error"))</f>
        <v>0</v>
      </c>
      <c r="AD339">
        <f>IF(実施計画様式!AD339="",0,IFERROR(VLOOKUP(実施計画様式!AD339,―!$U$2:$V$3,2,FALSE),"error"))</f>
        <v>0</v>
      </c>
      <c r="AE339">
        <f>IF(実施計画様式!AE339="",0,IFERROR(VLOOKUP(実施計画様式!AE339,―!$W$2:$X$3,2,FALSE),"error"))</f>
        <v>0</v>
      </c>
      <c r="AF339">
        <f>IF(実施計画様式!AF339="",0,IFERROR(VLOOKUP(実施計画様式!AF339,―!$AP$29:$AQ$29,2,FALSE),"error"))</f>
        <v>0</v>
      </c>
      <c r="AG339">
        <f>IF(実施計画様式!AG339="",0,IFERROR(VLOOKUP(実施計画様式!AG339,―!$Y$2:$Z$25,2,FALSE),"error"))</f>
        <v>0</v>
      </c>
      <c r="AH339">
        <f>IF(実施計画様式!AH339="",0,IFERROR(VLOOKUP(実施計画様式!AH339,―!$AA$2:$AB$4,2,FALSE),"error"))</f>
        <v>0</v>
      </c>
      <c r="AI339">
        <f>IF(実施計画様式!AI339="",0,IFERROR(VLOOKUP(実施計画様式!AI339,―!$AN$2:$AO$27,2,FALSE),"error"))</f>
        <v>0</v>
      </c>
      <c r="AJ339">
        <f>IF(実施計画様式!AJ339="",0,IFERROR(VLOOKUP(実施計画様式!AJ339,―!$AN$2:$AO$27,2,FALSE),"error"))</f>
        <v>0</v>
      </c>
      <c r="AK339">
        <f>IF(実施計画様式!AK339="",0,IFERROR(VLOOKUP(実施計画様式!AK339,―!$AN$2:$AO$27,2,FALSE),"error"))</f>
        <v>0</v>
      </c>
      <c r="AL339">
        <f>IF(実施計画様式!AL339="",0,1)</f>
        <v>0</v>
      </c>
      <c r="AM339">
        <f>IF(実施計画様式!AM339="",0,IFERROR(VLOOKUP(実施計画様式!AM339,―!$AP$10:$AQ$23,2,FALSE),"error"))</f>
        <v>0</v>
      </c>
      <c r="AN339">
        <f>IF(実施計画様式!AN339="",0,IFERROR(VLOOKUP(実施計画様式!AN339,―!$AP$39:$AQ$44,2,FALSE),"error"))</f>
        <v>0</v>
      </c>
      <c r="AO339">
        <f>IF(実施計画様式!AO339="",0,IFERROR(VLOOKUP(実施計画様式!AO339,参考資料1_対象分野リスト!$B$2:$C$46,2,FALSE),"error"))</f>
        <v>0</v>
      </c>
      <c r="AP339">
        <f>IF(実施計画様式!AP339="",0,IFERROR(VLOOKUP(実施計画様式!AP339,参考資料1_対象分野リスト!$B$2:$C$46,2,FALSE),"error"))</f>
        <v>0</v>
      </c>
      <c r="AQ339">
        <f>IF(実施計画様式!AQ339="",0,IFERROR(VLOOKUP(実施計画様式!AQ339,参考資料1_対象分野リスト!$B$2:$C$46,2,FALSE),"error"))</f>
        <v>0</v>
      </c>
      <c r="AR339">
        <f>IF(実施計画様式!AR339="",0,IFERROR(VLOOKUP(実施計画様式!AR339,参考資料1_対象分野リスト!$B$2:$C$46,2,FALSE),"error"))</f>
        <v>0</v>
      </c>
      <c r="AS339">
        <f>IF(実施計画様式!AS339="",0,IFERROR(VLOOKUP(実施計画様式!AS339,参考資料1_対象分野リスト!$E$5:$F$35,2,FALSE),"error"))</f>
        <v>0</v>
      </c>
      <c r="BB339">
        <f>IF(実施計画様式!BB339="",0,IFERROR(VLOOKUP(実施計画様式!BB339,―!$AK$2:$AL$7,2,FALSE),"error"))</f>
        <v>0</v>
      </c>
      <c r="BC339" t="str">
        <f t="shared" si="37"/>
        <v/>
      </c>
      <c r="BF339">
        <v>99</v>
      </c>
      <c r="BG339" t="str">
        <f t="shared" si="39"/>
        <v/>
      </c>
      <c r="BH339" t="str">
        <f>IF(AG339&gt;0,IF(VLOOKUP($B$62,―!$Y$2:$Z$25,2,FALSE)&lt;分岐管理シート!AG339,"予算化方法","予算化方法_未定なし"),"")</f>
        <v/>
      </c>
      <c r="BI339" t="str">
        <f t="shared" si="40"/>
        <v/>
      </c>
      <c r="BJ339" t="str">
        <f t="shared" si="41"/>
        <v/>
      </c>
      <c r="BK339" t="str">
        <f t="shared" si="42"/>
        <v/>
      </c>
      <c r="BL339" t="str">
        <f>IF(AE339&lt;2,"",―!$AP$28)</f>
        <v/>
      </c>
      <c r="BM339" t="str">
        <f t="shared" si="43"/>
        <v/>
      </c>
      <c r="BN339" t="str">
        <f t="shared" si="44"/>
        <v/>
      </c>
      <c r="BP339">
        <f t="shared" si="38"/>
        <v>0</v>
      </c>
    </row>
    <row r="340" spans="3:68">
      <c r="C340">
        <v>268</v>
      </c>
      <c r="D340" s="22">
        <f>IF(実施計画様式!D340="",0,IFERROR(VLOOKUP(実施計画様式!D340,―!A:B,2,FALSE),"error"))</f>
        <v>0</v>
      </c>
      <c r="E340">
        <f>IF(実施計画様式!E340="",0,IFERROR(VLOOKUP(実施計画様式!E340,―!$C$40:$D$47,2,FALSE),"error"))</f>
        <v>0</v>
      </c>
      <c r="F340">
        <f>IF(実施計画様式!F340="",0,IFERROR(VLOOKUP(実施計画様式!F340,―!$E$2:$F$2,2,FALSE),"error"))</f>
        <v>0</v>
      </c>
      <c r="G340">
        <f>IFERROR(VLOOKUP(実施計画様式!G340,―!$G$2:$H$2,2,FALSE),0)</f>
        <v>0</v>
      </c>
      <c r="H340">
        <f>IF(実施計画様式!H340="",0,1)</f>
        <v>0</v>
      </c>
      <c r="I340">
        <f>IF(実施計画様式!I340="",0,IFERROR(VLOOKUP(実施計画様式!I340,―!$I$2:$J$2,2,FALSE),"error"))</f>
        <v>0</v>
      </c>
      <c r="J340">
        <f>IF(実施計画様式!J340="",0,1)</f>
        <v>0</v>
      </c>
      <c r="K340">
        <f>IF(実施計画様式!K340="",0,IFERROR(VLOOKUP(実施計画様式!K340,―!$K$1:$L$2,2,FALSE),"error"))</f>
        <v>0</v>
      </c>
      <c r="L340">
        <f>IF(実施計画様式!L340="",0,IFERROR(VLOOKUP(実施計画様式!L340,―!$M$2:$N$2,2,FALSE),"error"))</f>
        <v>0</v>
      </c>
      <c r="M340">
        <f>IFERROR(VLOOKUP(実施計画様式!M340,―!$O$1:$P$12,2,FALSE),0)</f>
        <v>0</v>
      </c>
      <c r="N340">
        <f>IF(実施計画様式!N340="",0,IFERROR(VLOOKUP(実施計画様式!N340,―!$O$1:$P$12,2,FALSE),"error"))</f>
        <v>0</v>
      </c>
      <c r="O340">
        <f>IF(実施計画様式!O340="",0,IFERROR(VLOOKUP(実施計画様式!O340,―!$O$1:$P$12,2,FALSE),"error"))</f>
        <v>0</v>
      </c>
      <c r="P340">
        <f>IF(実施計画様式!P340="",0,IFERROR(VLOOKUP(実施計画様式!P340,―!$O$1:$P$12,2,FALSE),"error"))</f>
        <v>0</v>
      </c>
      <c r="Q340">
        <f>IF(実施計画様式!Q340="",0,1)</f>
        <v>0</v>
      </c>
      <c r="R340" t="s">
        <v>7629</v>
      </c>
      <c r="S340" t="s">
        <v>7629</v>
      </c>
      <c r="T340">
        <f>IF(実施計画様式!T340="",0,1)</f>
        <v>0</v>
      </c>
      <c r="U340">
        <f>IF(実施計画様式!U340="",0,1)</f>
        <v>0</v>
      </c>
      <c r="V340">
        <f>IF(実施計画様式!V340="",0,1)</f>
        <v>0</v>
      </c>
      <c r="W340">
        <f>IF(実施計画様式!W340="",0,1)</f>
        <v>0</v>
      </c>
      <c r="X340">
        <f>IF(実施計画様式!X340="",0,1)</f>
        <v>0</v>
      </c>
      <c r="Y340">
        <f>IF(実施計画様式!Y340="",0,1)</f>
        <v>0</v>
      </c>
      <c r="Z340">
        <f>IF(実施計画様式!Z340="",0,1)</f>
        <v>0</v>
      </c>
      <c r="AA340">
        <f>IF(実施計画様式!AA340="",0,1)</f>
        <v>0</v>
      </c>
      <c r="AB340">
        <f>IF(実施計画様式!AB340="",0,IFERROR(VLOOKUP(実施計画様式!AB340,―!$Q$2:$R$3,2,FALSE),"error"))</f>
        <v>0</v>
      </c>
      <c r="AC340">
        <f>IF(実施計画様式!AC340="",0,IFERROR(VLOOKUP(実施計画様式!AC340,―!$S$2:$T$3,2,FALSE),"error"))</f>
        <v>0</v>
      </c>
      <c r="AD340">
        <f>IF(実施計画様式!AD340="",0,IFERROR(VLOOKUP(実施計画様式!AD340,―!$U$2:$V$3,2,FALSE),"error"))</f>
        <v>0</v>
      </c>
      <c r="AE340">
        <f>IF(実施計画様式!AE340="",0,IFERROR(VLOOKUP(実施計画様式!AE340,―!$W$2:$X$3,2,FALSE),"error"))</f>
        <v>0</v>
      </c>
      <c r="AF340">
        <f>IF(実施計画様式!AF340="",0,IFERROR(VLOOKUP(実施計画様式!AF340,―!$AP$29:$AQ$29,2,FALSE),"error"))</f>
        <v>0</v>
      </c>
      <c r="AG340">
        <f>IF(実施計画様式!AG340="",0,IFERROR(VLOOKUP(実施計画様式!AG340,―!$Y$2:$Z$25,2,FALSE),"error"))</f>
        <v>0</v>
      </c>
      <c r="AH340">
        <f>IF(実施計画様式!AH340="",0,IFERROR(VLOOKUP(実施計画様式!AH340,―!$AA$2:$AB$4,2,FALSE),"error"))</f>
        <v>0</v>
      </c>
      <c r="AI340">
        <f>IF(実施計画様式!AI340="",0,IFERROR(VLOOKUP(実施計画様式!AI340,―!$AN$2:$AO$27,2,FALSE),"error"))</f>
        <v>0</v>
      </c>
      <c r="AJ340">
        <f>IF(実施計画様式!AJ340="",0,IFERROR(VLOOKUP(実施計画様式!AJ340,―!$AN$2:$AO$27,2,FALSE),"error"))</f>
        <v>0</v>
      </c>
      <c r="AK340">
        <f>IF(実施計画様式!AK340="",0,IFERROR(VLOOKUP(実施計画様式!AK340,―!$AN$2:$AO$27,2,FALSE),"error"))</f>
        <v>0</v>
      </c>
      <c r="AL340">
        <f>IF(実施計画様式!AL340="",0,1)</f>
        <v>0</v>
      </c>
      <c r="AM340">
        <f>IF(実施計画様式!AM340="",0,IFERROR(VLOOKUP(実施計画様式!AM340,―!$AP$10:$AQ$23,2,FALSE),"error"))</f>
        <v>0</v>
      </c>
      <c r="AN340">
        <f>IF(実施計画様式!AN340="",0,IFERROR(VLOOKUP(実施計画様式!AN340,―!$AP$39:$AQ$44,2,FALSE),"error"))</f>
        <v>0</v>
      </c>
      <c r="AO340">
        <f>IF(実施計画様式!AO340="",0,IFERROR(VLOOKUP(実施計画様式!AO340,参考資料1_対象分野リスト!$B$2:$C$46,2,FALSE),"error"))</f>
        <v>0</v>
      </c>
      <c r="AP340">
        <f>IF(実施計画様式!AP340="",0,IFERROR(VLOOKUP(実施計画様式!AP340,参考資料1_対象分野リスト!$B$2:$C$46,2,FALSE),"error"))</f>
        <v>0</v>
      </c>
      <c r="AQ340">
        <f>IF(実施計画様式!AQ340="",0,IFERROR(VLOOKUP(実施計画様式!AQ340,参考資料1_対象分野リスト!$B$2:$C$46,2,FALSE),"error"))</f>
        <v>0</v>
      </c>
      <c r="AR340">
        <f>IF(実施計画様式!AR340="",0,IFERROR(VLOOKUP(実施計画様式!AR340,参考資料1_対象分野リスト!$B$2:$C$46,2,FALSE),"error"))</f>
        <v>0</v>
      </c>
      <c r="AS340">
        <f>IF(実施計画様式!AS340="",0,IFERROR(VLOOKUP(実施計画様式!AS340,参考資料1_対象分野リスト!$E$5:$F$35,2,FALSE),"error"))</f>
        <v>0</v>
      </c>
      <c r="BB340">
        <f>IF(実施計画様式!BB340="",0,IFERROR(VLOOKUP(実施計画様式!BB340,―!$AK$2:$AL$7,2,FALSE),"error"))</f>
        <v>0</v>
      </c>
      <c r="BC340" t="str">
        <f t="shared" si="37"/>
        <v/>
      </c>
      <c r="BF340">
        <v>99</v>
      </c>
      <c r="BG340" t="str">
        <f t="shared" si="39"/>
        <v/>
      </c>
      <c r="BH340" t="str">
        <f>IF(AG340&gt;0,IF(VLOOKUP($B$62,―!$Y$2:$Z$25,2,FALSE)&lt;分岐管理シート!AG340,"予算化方法","予算化方法_未定なし"),"")</f>
        <v/>
      </c>
      <c r="BI340" t="str">
        <f t="shared" si="40"/>
        <v/>
      </c>
      <c r="BJ340" t="str">
        <f t="shared" si="41"/>
        <v/>
      </c>
      <c r="BK340" t="str">
        <f t="shared" si="42"/>
        <v/>
      </c>
      <c r="BL340" t="str">
        <f>IF(AE340&lt;2,"",―!$AP$28)</f>
        <v/>
      </c>
      <c r="BM340" t="str">
        <f t="shared" si="43"/>
        <v/>
      </c>
      <c r="BN340" t="str">
        <f t="shared" si="44"/>
        <v/>
      </c>
      <c r="BP340">
        <f t="shared" si="38"/>
        <v>0</v>
      </c>
    </row>
    <row r="341" spans="3:68">
      <c r="C341">
        <v>269</v>
      </c>
      <c r="D341" s="22">
        <f>IF(実施計画様式!D341="",0,IFERROR(VLOOKUP(実施計画様式!D341,―!A:B,2,FALSE),"error"))</f>
        <v>0</v>
      </c>
      <c r="E341">
        <f>IF(実施計画様式!E341="",0,IFERROR(VLOOKUP(実施計画様式!E341,―!$C$40:$D$47,2,FALSE),"error"))</f>
        <v>0</v>
      </c>
      <c r="F341">
        <f>IF(実施計画様式!F341="",0,IFERROR(VLOOKUP(実施計画様式!F341,―!$E$2:$F$2,2,FALSE),"error"))</f>
        <v>0</v>
      </c>
      <c r="G341">
        <f>IFERROR(VLOOKUP(実施計画様式!G341,―!$G$2:$H$2,2,FALSE),0)</f>
        <v>0</v>
      </c>
      <c r="H341">
        <f>IF(実施計画様式!H341="",0,1)</f>
        <v>0</v>
      </c>
      <c r="I341">
        <f>IF(実施計画様式!I341="",0,IFERROR(VLOOKUP(実施計画様式!I341,―!$I$2:$J$2,2,FALSE),"error"))</f>
        <v>0</v>
      </c>
      <c r="J341">
        <f>IF(実施計画様式!J341="",0,1)</f>
        <v>0</v>
      </c>
      <c r="K341">
        <f>IF(実施計画様式!K341="",0,IFERROR(VLOOKUP(実施計画様式!K341,―!$K$1:$L$2,2,FALSE),"error"))</f>
        <v>0</v>
      </c>
      <c r="L341">
        <f>IF(実施計画様式!L341="",0,IFERROR(VLOOKUP(実施計画様式!L341,―!$M$2:$N$2,2,FALSE),"error"))</f>
        <v>0</v>
      </c>
      <c r="M341">
        <f>IFERROR(VLOOKUP(実施計画様式!M341,―!$O$1:$P$12,2,FALSE),0)</f>
        <v>0</v>
      </c>
      <c r="N341">
        <f>IF(実施計画様式!N341="",0,IFERROR(VLOOKUP(実施計画様式!N341,―!$O$1:$P$12,2,FALSE),"error"))</f>
        <v>0</v>
      </c>
      <c r="O341">
        <f>IF(実施計画様式!O341="",0,IFERROR(VLOOKUP(実施計画様式!O341,―!$O$1:$P$12,2,FALSE),"error"))</f>
        <v>0</v>
      </c>
      <c r="P341">
        <f>IF(実施計画様式!P341="",0,IFERROR(VLOOKUP(実施計画様式!P341,―!$O$1:$P$12,2,FALSE),"error"))</f>
        <v>0</v>
      </c>
      <c r="Q341">
        <f>IF(実施計画様式!Q341="",0,1)</f>
        <v>0</v>
      </c>
      <c r="R341" t="s">
        <v>7629</v>
      </c>
      <c r="S341" t="s">
        <v>7629</v>
      </c>
      <c r="T341">
        <f>IF(実施計画様式!T341="",0,1)</f>
        <v>0</v>
      </c>
      <c r="U341">
        <f>IF(実施計画様式!U341="",0,1)</f>
        <v>0</v>
      </c>
      <c r="V341">
        <f>IF(実施計画様式!V341="",0,1)</f>
        <v>0</v>
      </c>
      <c r="W341">
        <f>IF(実施計画様式!W341="",0,1)</f>
        <v>0</v>
      </c>
      <c r="X341">
        <f>IF(実施計画様式!X341="",0,1)</f>
        <v>0</v>
      </c>
      <c r="Y341">
        <f>IF(実施計画様式!Y341="",0,1)</f>
        <v>0</v>
      </c>
      <c r="Z341">
        <f>IF(実施計画様式!Z341="",0,1)</f>
        <v>0</v>
      </c>
      <c r="AA341">
        <f>IF(実施計画様式!AA341="",0,1)</f>
        <v>0</v>
      </c>
      <c r="AB341">
        <f>IF(実施計画様式!AB341="",0,IFERROR(VLOOKUP(実施計画様式!AB341,―!$Q$2:$R$3,2,FALSE),"error"))</f>
        <v>0</v>
      </c>
      <c r="AC341">
        <f>IF(実施計画様式!AC341="",0,IFERROR(VLOOKUP(実施計画様式!AC341,―!$S$2:$T$3,2,FALSE),"error"))</f>
        <v>0</v>
      </c>
      <c r="AD341">
        <f>IF(実施計画様式!AD341="",0,IFERROR(VLOOKUP(実施計画様式!AD341,―!$U$2:$V$3,2,FALSE),"error"))</f>
        <v>0</v>
      </c>
      <c r="AE341">
        <f>IF(実施計画様式!AE341="",0,IFERROR(VLOOKUP(実施計画様式!AE341,―!$W$2:$X$3,2,FALSE),"error"))</f>
        <v>0</v>
      </c>
      <c r="AF341">
        <f>IF(実施計画様式!AF341="",0,IFERROR(VLOOKUP(実施計画様式!AF341,―!$AP$29:$AQ$29,2,FALSE),"error"))</f>
        <v>0</v>
      </c>
      <c r="AG341">
        <f>IF(実施計画様式!AG341="",0,IFERROR(VLOOKUP(実施計画様式!AG341,―!$Y$2:$Z$25,2,FALSE),"error"))</f>
        <v>0</v>
      </c>
      <c r="AH341">
        <f>IF(実施計画様式!AH341="",0,IFERROR(VLOOKUP(実施計画様式!AH341,―!$AA$2:$AB$4,2,FALSE),"error"))</f>
        <v>0</v>
      </c>
      <c r="AI341">
        <f>IF(実施計画様式!AI341="",0,IFERROR(VLOOKUP(実施計画様式!AI341,―!$AN$2:$AO$27,2,FALSE),"error"))</f>
        <v>0</v>
      </c>
      <c r="AJ341">
        <f>IF(実施計画様式!AJ341="",0,IFERROR(VLOOKUP(実施計画様式!AJ341,―!$AN$2:$AO$27,2,FALSE),"error"))</f>
        <v>0</v>
      </c>
      <c r="AK341">
        <f>IF(実施計画様式!AK341="",0,IFERROR(VLOOKUP(実施計画様式!AK341,―!$AN$2:$AO$27,2,FALSE),"error"))</f>
        <v>0</v>
      </c>
      <c r="AL341">
        <f>IF(実施計画様式!AL341="",0,1)</f>
        <v>0</v>
      </c>
      <c r="AM341">
        <f>IF(実施計画様式!AM341="",0,IFERROR(VLOOKUP(実施計画様式!AM341,―!$AP$10:$AQ$23,2,FALSE),"error"))</f>
        <v>0</v>
      </c>
      <c r="AN341">
        <f>IF(実施計画様式!AN341="",0,IFERROR(VLOOKUP(実施計画様式!AN341,―!$AP$39:$AQ$44,2,FALSE),"error"))</f>
        <v>0</v>
      </c>
      <c r="AO341">
        <f>IF(実施計画様式!AO341="",0,IFERROR(VLOOKUP(実施計画様式!AO341,参考資料1_対象分野リスト!$B$2:$C$46,2,FALSE),"error"))</f>
        <v>0</v>
      </c>
      <c r="AP341">
        <f>IF(実施計画様式!AP341="",0,IFERROR(VLOOKUP(実施計画様式!AP341,参考資料1_対象分野リスト!$B$2:$C$46,2,FALSE),"error"))</f>
        <v>0</v>
      </c>
      <c r="AQ341">
        <f>IF(実施計画様式!AQ341="",0,IFERROR(VLOOKUP(実施計画様式!AQ341,参考資料1_対象分野リスト!$B$2:$C$46,2,FALSE),"error"))</f>
        <v>0</v>
      </c>
      <c r="AR341">
        <f>IF(実施計画様式!AR341="",0,IFERROR(VLOOKUP(実施計画様式!AR341,参考資料1_対象分野リスト!$B$2:$C$46,2,FALSE),"error"))</f>
        <v>0</v>
      </c>
      <c r="AS341">
        <f>IF(実施計画様式!AS341="",0,IFERROR(VLOOKUP(実施計画様式!AS341,参考資料1_対象分野リスト!$E$5:$F$35,2,FALSE),"error"))</f>
        <v>0</v>
      </c>
      <c r="BB341">
        <f>IF(実施計画様式!BB341="",0,IFERROR(VLOOKUP(実施計画様式!BB341,―!$AK$2:$AL$7,2,FALSE),"error"))</f>
        <v>0</v>
      </c>
      <c r="BC341" t="str">
        <f t="shared" si="37"/>
        <v/>
      </c>
      <c r="BF341">
        <v>99</v>
      </c>
      <c r="BG341" t="str">
        <f t="shared" si="39"/>
        <v/>
      </c>
      <c r="BH341" t="str">
        <f>IF(AG341&gt;0,IF(VLOOKUP($B$62,―!$Y$2:$Z$25,2,FALSE)&lt;分岐管理シート!AG341,"予算化方法","予算化方法_未定なし"),"")</f>
        <v/>
      </c>
      <c r="BI341" t="str">
        <f t="shared" si="40"/>
        <v/>
      </c>
      <c r="BJ341" t="str">
        <f t="shared" si="41"/>
        <v/>
      </c>
      <c r="BK341" t="str">
        <f t="shared" si="42"/>
        <v/>
      </c>
      <c r="BL341" t="str">
        <f>IF(AE341&lt;2,"",―!$AP$28)</f>
        <v/>
      </c>
      <c r="BM341" t="str">
        <f t="shared" si="43"/>
        <v/>
      </c>
      <c r="BN341" t="str">
        <f t="shared" si="44"/>
        <v/>
      </c>
      <c r="BP341">
        <f t="shared" si="38"/>
        <v>0</v>
      </c>
    </row>
    <row r="342" spans="3:68">
      <c r="C342">
        <v>270</v>
      </c>
      <c r="D342" s="22">
        <f>IF(実施計画様式!D342="",0,IFERROR(VLOOKUP(実施計画様式!D342,―!A:B,2,FALSE),"error"))</f>
        <v>0</v>
      </c>
      <c r="E342">
        <f>IF(実施計画様式!E342="",0,IFERROR(VLOOKUP(実施計画様式!E342,―!$C$40:$D$47,2,FALSE),"error"))</f>
        <v>0</v>
      </c>
      <c r="F342">
        <f>IF(実施計画様式!F342="",0,IFERROR(VLOOKUP(実施計画様式!F342,―!$E$2:$F$2,2,FALSE),"error"))</f>
        <v>0</v>
      </c>
      <c r="G342">
        <f>IFERROR(VLOOKUP(実施計画様式!G342,―!$G$2:$H$2,2,FALSE),0)</f>
        <v>0</v>
      </c>
      <c r="H342">
        <f>IF(実施計画様式!H342="",0,1)</f>
        <v>0</v>
      </c>
      <c r="I342">
        <f>IF(実施計画様式!I342="",0,IFERROR(VLOOKUP(実施計画様式!I342,―!$I$2:$J$2,2,FALSE),"error"))</f>
        <v>0</v>
      </c>
      <c r="J342">
        <f>IF(実施計画様式!J342="",0,1)</f>
        <v>0</v>
      </c>
      <c r="K342">
        <f>IF(実施計画様式!K342="",0,IFERROR(VLOOKUP(実施計画様式!K342,―!$K$1:$L$2,2,FALSE),"error"))</f>
        <v>0</v>
      </c>
      <c r="L342">
        <f>IF(実施計画様式!L342="",0,IFERROR(VLOOKUP(実施計画様式!L342,―!$M$2:$N$2,2,FALSE),"error"))</f>
        <v>0</v>
      </c>
      <c r="M342">
        <f>IFERROR(VLOOKUP(実施計画様式!M342,―!$O$1:$P$12,2,FALSE),0)</f>
        <v>0</v>
      </c>
      <c r="N342">
        <f>IF(実施計画様式!N342="",0,IFERROR(VLOOKUP(実施計画様式!N342,―!$O$1:$P$12,2,FALSE),"error"))</f>
        <v>0</v>
      </c>
      <c r="O342">
        <f>IF(実施計画様式!O342="",0,IFERROR(VLOOKUP(実施計画様式!O342,―!$O$1:$P$12,2,FALSE),"error"))</f>
        <v>0</v>
      </c>
      <c r="P342">
        <f>IF(実施計画様式!P342="",0,IFERROR(VLOOKUP(実施計画様式!P342,―!$O$1:$P$12,2,FALSE),"error"))</f>
        <v>0</v>
      </c>
      <c r="Q342">
        <f>IF(実施計画様式!Q342="",0,1)</f>
        <v>0</v>
      </c>
      <c r="R342" t="s">
        <v>7629</v>
      </c>
      <c r="S342" t="s">
        <v>7629</v>
      </c>
      <c r="T342">
        <f>IF(実施計画様式!T342="",0,1)</f>
        <v>0</v>
      </c>
      <c r="U342">
        <f>IF(実施計画様式!U342="",0,1)</f>
        <v>0</v>
      </c>
      <c r="V342">
        <f>IF(実施計画様式!V342="",0,1)</f>
        <v>0</v>
      </c>
      <c r="W342">
        <f>IF(実施計画様式!W342="",0,1)</f>
        <v>0</v>
      </c>
      <c r="X342">
        <f>IF(実施計画様式!X342="",0,1)</f>
        <v>0</v>
      </c>
      <c r="Y342">
        <f>IF(実施計画様式!Y342="",0,1)</f>
        <v>0</v>
      </c>
      <c r="Z342">
        <f>IF(実施計画様式!Z342="",0,1)</f>
        <v>0</v>
      </c>
      <c r="AA342">
        <f>IF(実施計画様式!AA342="",0,1)</f>
        <v>0</v>
      </c>
      <c r="AB342">
        <f>IF(実施計画様式!AB342="",0,IFERROR(VLOOKUP(実施計画様式!AB342,―!$Q$2:$R$3,2,FALSE),"error"))</f>
        <v>0</v>
      </c>
      <c r="AC342">
        <f>IF(実施計画様式!AC342="",0,IFERROR(VLOOKUP(実施計画様式!AC342,―!$S$2:$T$3,2,FALSE),"error"))</f>
        <v>0</v>
      </c>
      <c r="AD342">
        <f>IF(実施計画様式!AD342="",0,IFERROR(VLOOKUP(実施計画様式!AD342,―!$U$2:$V$3,2,FALSE),"error"))</f>
        <v>0</v>
      </c>
      <c r="AE342">
        <f>IF(実施計画様式!AE342="",0,IFERROR(VLOOKUP(実施計画様式!AE342,―!$W$2:$X$3,2,FALSE),"error"))</f>
        <v>0</v>
      </c>
      <c r="AF342">
        <f>IF(実施計画様式!AF342="",0,IFERROR(VLOOKUP(実施計画様式!AF342,―!$AP$29:$AQ$29,2,FALSE),"error"))</f>
        <v>0</v>
      </c>
      <c r="AG342">
        <f>IF(実施計画様式!AG342="",0,IFERROR(VLOOKUP(実施計画様式!AG342,―!$Y$2:$Z$25,2,FALSE),"error"))</f>
        <v>0</v>
      </c>
      <c r="AH342">
        <f>IF(実施計画様式!AH342="",0,IFERROR(VLOOKUP(実施計画様式!AH342,―!$AA$2:$AB$4,2,FALSE),"error"))</f>
        <v>0</v>
      </c>
      <c r="AI342">
        <f>IF(実施計画様式!AI342="",0,IFERROR(VLOOKUP(実施計画様式!AI342,―!$AN$2:$AO$27,2,FALSE),"error"))</f>
        <v>0</v>
      </c>
      <c r="AJ342">
        <f>IF(実施計画様式!AJ342="",0,IFERROR(VLOOKUP(実施計画様式!AJ342,―!$AN$2:$AO$27,2,FALSE),"error"))</f>
        <v>0</v>
      </c>
      <c r="AK342">
        <f>IF(実施計画様式!AK342="",0,IFERROR(VLOOKUP(実施計画様式!AK342,―!$AN$2:$AO$27,2,FALSE),"error"))</f>
        <v>0</v>
      </c>
      <c r="AL342">
        <f>IF(実施計画様式!AL342="",0,1)</f>
        <v>0</v>
      </c>
      <c r="AM342">
        <f>IF(実施計画様式!AM342="",0,IFERROR(VLOOKUP(実施計画様式!AM342,―!$AP$10:$AQ$23,2,FALSE),"error"))</f>
        <v>0</v>
      </c>
      <c r="AN342">
        <f>IF(実施計画様式!AN342="",0,IFERROR(VLOOKUP(実施計画様式!AN342,―!$AP$39:$AQ$44,2,FALSE),"error"))</f>
        <v>0</v>
      </c>
      <c r="AO342">
        <f>IF(実施計画様式!AO342="",0,IFERROR(VLOOKUP(実施計画様式!AO342,参考資料1_対象分野リスト!$B$2:$C$46,2,FALSE),"error"))</f>
        <v>0</v>
      </c>
      <c r="AP342">
        <f>IF(実施計画様式!AP342="",0,IFERROR(VLOOKUP(実施計画様式!AP342,参考資料1_対象分野リスト!$B$2:$C$46,2,FALSE),"error"))</f>
        <v>0</v>
      </c>
      <c r="AQ342">
        <f>IF(実施計画様式!AQ342="",0,IFERROR(VLOOKUP(実施計画様式!AQ342,参考資料1_対象分野リスト!$B$2:$C$46,2,FALSE),"error"))</f>
        <v>0</v>
      </c>
      <c r="AR342">
        <f>IF(実施計画様式!AR342="",0,IFERROR(VLOOKUP(実施計画様式!AR342,参考資料1_対象分野リスト!$B$2:$C$46,2,FALSE),"error"))</f>
        <v>0</v>
      </c>
      <c r="AS342">
        <f>IF(実施計画様式!AS342="",0,IFERROR(VLOOKUP(実施計画様式!AS342,参考資料1_対象分野リスト!$E$5:$F$35,2,FALSE),"error"))</f>
        <v>0</v>
      </c>
      <c r="BB342">
        <f>IF(実施計画様式!BB342="",0,IFERROR(VLOOKUP(実施計画様式!BB342,―!$AK$2:$AL$7,2,FALSE),"error"))</f>
        <v>0</v>
      </c>
      <c r="BC342" t="str">
        <f t="shared" si="37"/>
        <v/>
      </c>
      <c r="BF342">
        <v>99</v>
      </c>
      <c r="BG342" t="str">
        <f t="shared" si="39"/>
        <v/>
      </c>
      <c r="BH342" t="str">
        <f>IF(AG342&gt;0,IF(VLOOKUP($B$62,―!$Y$2:$Z$25,2,FALSE)&lt;分岐管理シート!AG342,"予算化方法","予算化方法_未定なし"),"")</f>
        <v/>
      </c>
      <c r="BI342" t="str">
        <f t="shared" si="40"/>
        <v/>
      </c>
      <c r="BJ342" t="str">
        <f t="shared" si="41"/>
        <v/>
      </c>
      <c r="BK342" t="str">
        <f t="shared" si="42"/>
        <v/>
      </c>
      <c r="BL342" t="str">
        <f>IF(AE342&lt;2,"",―!$AP$28)</f>
        <v/>
      </c>
      <c r="BM342" t="str">
        <f t="shared" si="43"/>
        <v/>
      </c>
      <c r="BN342" t="str">
        <f t="shared" si="44"/>
        <v/>
      </c>
      <c r="BP342">
        <f t="shared" si="38"/>
        <v>0</v>
      </c>
    </row>
    <row r="343" spans="3:68">
      <c r="C343">
        <v>271</v>
      </c>
      <c r="D343" s="22">
        <f>IF(実施計画様式!D343="",0,IFERROR(VLOOKUP(実施計画様式!D343,―!A:B,2,FALSE),"error"))</f>
        <v>0</v>
      </c>
      <c r="E343">
        <f>IF(実施計画様式!E343="",0,IFERROR(VLOOKUP(実施計画様式!E343,―!$C$40:$D$47,2,FALSE),"error"))</f>
        <v>0</v>
      </c>
      <c r="F343">
        <f>IF(実施計画様式!F343="",0,IFERROR(VLOOKUP(実施計画様式!F343,―!$E$2:$F$2,2,FALSE),"error"))</f>
        <v>0</v>
      </c>
      <c r="G343">
        <f>IFERROR(VLOOKUP(実施計画様式!G343,―!$G$2:$H$2,2,FALSE),0)</f>
        <v>0</v>
      </c>
      <c r="H343">
        <f>IF(実施計画様式!H343="",0,1)</f>
        <v>0</v>
      </c>
      <c r="I343">
        <f>IF(実施計画様式!I343="",0,IFERROR(VLOOKUP(実施計画様式!I343,―!$I$2:$J$2,2,FALSE),"error"))</f>
        <v>0</v>
      </c>
      <c r="J343">
        <f>IF(実施計画様式!J343="",0,1)</f>
        <v>0</v>
      </c>
      <c r="K343">
        <f>IF(実施計画様式!K343="",0,IFERROR(VLOOKUP(実施計画様式!K343,―!$K$1:$L$2,2,FALSE),"error"))</f>
        <v>0</v>
      </c>
      <c r="L343">
        <f>IF(実施計画様式!L343="",0,IFERROR(VLOOKUP(実施計画様式!L343,―!$M$2:$N$2,2,FALSE),"error"))</f>
        <v>0</v>
      </c>
      <c r="M343">
        <f>IFERROR(VLOOKUP(実施計画様式!M343,―!$O$1:$P$12,2,FALSE),0)</f>
        <v>0</v>
      </c>
      <c r="N343">
        <f>IF(実施計画様式!N343="",0,IFERROR(VLOOKUP(実施計画様式!N343,―!$O$1:$P$12,2,FALSE),"error"))</f>
        <v>0</v>
      </c>
      <c r="O343">
        <f>IF(実施計画様式!O343="",0,IFERROR(VLOOKUP(実施計画様式!O343,―!$O$1:$P$12,2,FALSE),"error"))</f>
        <v>0</v>
      </c>
      <c r="P343">
        <f>IF(実施計画様式!P343="",0,IFERROR(VLOOKUP(実施計画様式!P343,―!$O$1:$P$12,2,FALSE),"error"))</f>
        <v>0</v>
      </c>
      <c r="Q343">
        <f>IF(実施計画様式!Q343="",0,1)</f>
        <v>0</v>
      </c>
      <c r="R343" t="s">
        <v>7629</v>
      </c>
      <c r="S343" t="s">
        <v>7629</v>
      </c>
      <c r="T343">
        <f>IF(実施計画様式!T343="",0,1)</f>
        <v>0</v>
      </c>
      <c r="U343">
        <f>IF(実施計画様式!U343="",0,1)</f>
        <v>0</v>
      </c>
      <c r="V343">
        <f>IF(実施計画様式!V343="",0,1)</f>
        <v>0</v>
      </c>
      <c r="W343">
        <f>IF(実施計画様式!W343="",0,1)</f>
        <v>0</v>
      </c>
      <c r="X343">
        <f>IF(実施計画様式!X343="",0,1)</f>
        <v>0</v>
      </c>
      <c r="Y343">
        <f>IF(実施計画様式!Y343="",0,1)</f>
        <v>0</v>
      </c>
      <c r="Z343">
        <f>IF(実施計画様式!Z343="",0,1)</f>
        <v>0</v>
      </c>
      <c r="AA343">
        <f>IF(実施計画様式!AA343="",0,1)</f>
        <v>0</v>
      </c>
      <c r="AB343">
        <f>IF(実施計画様式!AB343="",0,IFERROR(VLOOKUP(実施計画様式!AB343,―!$Q$2:$R$3,2,FALSE),"error"))</f>
        <v>0</v>
      </c>
      <c r="AC343">
        <f>IF(実施計画様式!AC343="",0,IFERROR(VLOOKUP(実施計画様式!AC343,―!$S$2:$T$3,2,FALSE),"error"))</f>
        <v>0</v>
      </c>
      <c r="AD343">
        <f>IF(実施計画様式!AD343="",0,IFERROR(VLOOKUP(実施計画様式!AD343,―!$U$2:$V$3,2,FALSE),"error"))</f>
        <v>0</v>
      </c>
      <c r="AE343">
        <f>IF(実施計画様式!AE343="",0,IFERROR(VLOOKUP(実施計画様式!AE343,―!$W$2:$X$3,2,FALSE),"error"))</f>
        <v>0</v>
      </c>
      <c r="AF343">
        <f>IF(実施計画様式!AF343="",0,IFERROR(VLOOKUP(実施計画様式!AF343,―!$AP$29:$AQ$29,2,FALSE),"error"))</f>
        <v>0</v>
      </c>
      <c r="AG343">
        <f>IF(実施計画様式!AG343="",0,IFERROR(VLOOKUP(実施計画様式!AG343,―!$Y$2:$Z$25,2,FALSE),"error"))</f>
        <v>0</v>
      </c>
      <c r="AH343">
        <f>IF(実施計画様式!AH343="",0,IFERROR(VLOOKUP(実施計画様式!AH343,―!$AA$2:$AB$4,2,FALSE),"error"))</f>
        <v>0</v>
      </c>
      <c r="AI343">
        <f>IF(実施計画様式!AI343="",0,IFERROR(VLOOKUP(実施計画様式!AI343,―!$AN$2:$AO$27,2,FALSE),"error"))</f>
        <v>0</v>
      </c>
      <c r="AJ343">
        <f>IF(実施計画様式!AJ343="",0,IFERROR(VLOOKUP(実施計画様式!AJ343,―!$AN$2:$AO$27,2,FALSE),"error"))</f>
        <v>0</v>
      </c>
      <c r="AK343">
        <f>IF(実施計画様式!AK343="",0,IFERROR(VLOOKUP(実施計画様式!AK343,―!$AN$2:$AO$27,2,FALSE),"error"))</f>
        <v>0</v>
      </c>
      <c r="AL343">
        <f>IF(実施計画様式!AL343="",0,1)</f>
        <v>0</v>
      </c>
      <c r="AM343">
        <f>IF(実施計画様式!AM343="",0,IFERROR(VLOOKUP(実施計画様式!AM343,―!$AP$10:$AQ$23,2,FALSE),"error"))</f>
        <v>0</v>
      </c>
      <c r="AN343">
        <f>IF(実施計画様式!AN343="",0,IFERROR(VLOOKUP(実施計画様式!AN343,―!$AP$39:$AQ$44,2,FALSE),"error"))</f>
        <v>0</v>
      </c>
      <c r="AO343">
        <f>IF(実施計画様式!AO343="",0,IFERROR(VLOOKUP(実施計画様式!AO343,参考資料1_対象分野リスト!$B$2:$C$46,2,FALSE),"error"))</f>
        <v>0</v>
      </c>
      <c r="AP343">
        <f>IF(実施計画様式!AP343="",0,IFERROR(VLOOKUP(実施計画様式!AP343,参考資料1_対象分野リスト!$B$2:$C$46,2,FALSE),"error"))</f>
        <v>0</v>
      </c>
      <c r="AQ343">
        <f>IF(実施計画様式!AQ343="",0,IFERROR(VLOOKUP(実施計画様式!AQ343,参考資料1_対象分野リスト!$B$2:$C$46,2,FALSE),"error"))</f>
        <v>0</v>
      </c>
      <c r="AR343">
        <f>IF(実施計画様式!AR343="",0,IFERROR(VLOOKUP(実施計画様式!AR343,参考資料1_対象分野リスト!$B$2:$C$46,2,FALSE),"error"))</f>
        <v>0</v>
      </c>
      <c r="AS343">
        <f>IF(実施計画様式!AS343="",0,IFERROR(VLOOKUP(実施計画様式!AS343,参考資料1_対象分野リスト!$E$5:$F$35,2,FALSE),"error"))</f>
        <v>0</v>
      </c>
      <c r="BB343">
        <f>IF(実施計画様式!BB343="",0,IFERROR(VLOOKUP(実施計画様式!BB343,―!$AK$2:$AL$7,2,FALSE),"error"))</f>
        <v>0</v>
      </c>
      <c r="BC343" t="str">
        <f t="shared" si="37"/>
        <v/>
      </c>
      <c r="BF343">
        <v>99</v>
      </c>
      <c r="BG343" t="str">
        <f t="shared" si="39"/>
        <v/>
      </c>
      <c r="BH343" t="str">
        <f>IF(AG343&gt;0,IF(VLOOKUP($B$62,―!$Y$2:$Z$25,2,FALSE)&lt;分岐管理シート!AG343,"予算化方法","予算化方法_未定なし"),"")</f>
        <v/>
      </c>
      <c r="BI343" t="str">
        <f t="shared" si="40"/>
        <v/>
      </c>
      <c r="BJ343" t="str">
        <f t="shared" si="41"/>
        <v/>
      </c>
      <c r="BK343" t="str">
        <f t="shared" si="42"/>
        <v/>
      </c>
      <c r="BL343" t="str">
        <f>IF(AE343&lt;2,"",―!$AP$28)</f>
        <v/>
      </c>
      <c r="BM343" t="str">
        <f t="shared" si="43"/>
        <v/>
      </c>
      <c r="BN343" t="str">
        <f t="shared" si="44"/>
        <v/>
      </c>
      <c r="BP343">
        <f t="shared" si="38"/>
        <v>0</v>
      </c>
    </row>
    <row r="344" spans="3:68">
      <c r="C344">
        <v>272</v>
      </c>
      <c r="D344" s="22">
        <f>IF(実施計画様式!D344="",0,IFERROR(VLOOKUP(実施計画様式!D344,―!A:B,2,FALSE),"error"))</f>
        <v>0</v>
      </c>
      <c r="E344">
        <f>IF(実施計画様式!E344="",0,IFERROR(VLOOKUP(実施計画様式!E344,―!$C$40:$D$47,2,FALSE),"error"))</f>
        <v>0</v>
      </c>
      <c r="F344">
        <f>IF(実施計画様式!F344="",0,IFERROR(VLOOKUP(実施計画様式!F344,―!$E$2:$F$2,2,FALSE),"error"))</f>
        <v>0</v>
      </c>
      <c r="G344">
        <f>IFERROR(VLOOKUP(実施計画様式!G344,―!$G$2:$H$2,2,FALSE),0)</f>
        <v>0</v>
      </c>
      <c r="H344">
        <f>IF(実施計画様式!H344="",0,1)</f>
        <v>0</v>
      </c>
      <c r="I344">
        <f>IF(実施計画様式!I344="",0,IFERROR(VLOOKUP(実施計画様式!I344,―!$I$2:$J$2,2,FALSE),"error"))</f>
        <v>0</v>
      </c>
      <c r="J344">
        <f>IF(実施計画様式!J344="",0,1)</f>
        <v>0</v>
      </c>
      <c r="K344">
        <f>IF(実施計画様式!K344="",0,IFERROR(VLOOKUP(実施計画様式!K344,―!$K$1:$L$2,2,FALSE),"error"))</f>
        <v>0</v>
      </c>
      <c r="L344">
        <f>IF(実施計画様式!L344="",0,IFERROR(VLOOKUP(実施計画様式!L344,―!$M$2:$N$2,2,FALSE),"error"))</f>
        <v>0</v>
      </c>
      <c r="M344">
        <f>IFERROR(VLOOKUP(実施計画様式!M344,―!$O$1:$P$12,2,FALSE),0)</f>
        <v>0</v>
      </c>
      <c r="N344">
        <f>IF(実施計画様式!N344="",0,IFERROR(VLOOKUP(実施計画様式!N344,―!$O$1:$P$12,2,FALSE),"error"))</f>
        <v>0</v>
      </c>
      <c r="O344">
        <f>IF(実施計画様式!O344="",0,IFERROR(VLOOKUP(実施計画様式!O344,―!$O$1:$P$12,2,FALSE),"error"))</f>
        <v>0</v>
      </c>
      <c r="P344">
        <f>IF(実施計画様式!P344="",0,IFERROR(VLOOKUP(実施計画様式!P344,―!$O$1:$P$12,2,FALSE),"error"))</f>
        <v>0</v>
      </c>
      <c r="Q344">
        <f>IF(実施計画様式!Q344="",0,1)</f>
        <v>0</v>
      </c>
      <c r="R344" t="s">
        <v>7629</v>
      </c>
      <c r="S344" t="s">
        <v>7629</v>
      </c>
      <c r="T344">
        <f>IF(実施計画様式!T344="",0,1)</f>
        <v>0</v>
      </c>
      <c r="U344">
        <f>IF(実施計画様式!U344="",0,1)</f>
        <v>0</v>
      </c>
      <c r="V344">
        <f>IF(実施計画様式!V344="",0,1)</f>
        <v>0</v>
      </c>
      <c r="W344">
        <f>IF(実施計画様式!W344="",0,1)</f>
        <v>0</v>
      </c>
      <c r="X344">
        <f>IF(実施計画様式!X344="",0,1)</f>
        <v>0</v>
      </c>
      <c r="Y344">
        <f>IF(実施計画様式!Y344="",0,1)</f>
        <v>0</v>
      </c>
      <c r="Z344">
        <f>IF(実施計画様式!Z344="",0,1)</f>
        <v>0</v>
      </c>
      <c r="AA344">
        <f>IF(実施計画様式!AA344="",0,1)</f>
        <v>0</v>
      </c>
      <c r="AB344">
        <f>IF(実施計画様式!AB344="",0,IFERROR(VLOOKUP(実施計画様式!AB344,―!$Q$2:$R$3,2,FALSE),"error"))</f>
        <v>0</v>
      </c>
      <c r="AC344">
        <f>IF(実施計画様式!AC344="",0,IFERROR(VLOOKUP(実施計画様式!AC344,―!$S$2:$T$3,2,FALSE),"error"))</f>
        <v>0</v>
      </c>
      <c r="AD344">
        <f>IF(実施計画様式!AD344="",0,IFERROR(VLOOKUP(実施計画様式!AD344,―!$U$2:$V$3,2,FALSE),"error"))</f>
        <v>0</v>
      </c>
      <c r="AE344">
        <f>IF(実施計画様式!AE344="",0,IFERROR(VLOOKUP(実施計画様式!AE344,―!$W$2:$X$3,2,FALSE),"error"))</f>
        <v>0</v>
      </c>
      <c r="AF344">
        <f>IF(実施計画様式!AF344="",0,IFERROR(VLOOKUP(実施計画様式!AF344,―!$AP$29:$AQ$29,2,FALSE),"error"))</f>
        <v>0</v>
      </c>
      <c r="AG344">
        <f>IF(実施計画様式!AG344="",0,IFERROR(VLOOKUP(実施計画様式!AG344,―!$Y$2:$Z$25,2,FALSE),"error"))</f>
        <v>0</v>
      </c>
      <c r="AH344">
        <f>IF(実施計画様式!AH344="",0,IFERROR(VLOOKUP(実施計画様式!AH344,―!$AA$2:$AB$4,2,FALSE),"error"))</f>
        <v>0</v>
      </c>
      <c r="AI344">
        <f>IF(実施計画様式!AI344="",0,IFERROR(VLOOKUP(実施計画様式!AI344,―!$AN$2:$AO$27,2,FALSE),"error"))</f>
        <v>0</v>
      </c>
      <c r="AJ344">
        <f>IF(実施計画様式!AJ344="",0,IFERROR(VLOOKUP(実施計画様式!AJ344,―!$AN$2:$AO$27,2,FALSE),"error"))</f>
        <v>0</v>
      </c>
      <c r="AK344">
        <f>IF(実施計画様式!AK344="",0,IFERROR(VLOOKUP(実施計画様式!AK344,―!$AN$2:$AO$27,2,FALSE),"error"))</f>
        <v>0</v>
      </c>
      <c r="AL344">
        <f>IF(実施計画様式!AL344="",0,1)</f>
        <v>0</v>
      </c>
      <c r="AM344">
        <f>IF(実施計画様式!AM344="",0,IFERROR(VLOOKUP(実施計画様式!AM344,―!$AP$10:$AQ$23,2,FALSE),"error"))</f>
        <v>0</v>
      </c>
      <c r="AN344">
        <f>IF(実施計画様式!AN344="",0,IFERROR(VLOOKUP(実施計画様式!AN344,―!$AP$39:$AQ$44,2,FALSE),"error"))</f>
        <v>0</v>
      </c>
      <c r="AO344">
        <f>IF(実施計画様式!AO344="",0,IFERROR(VLOOKUP(実施計画様式!AO344,参考資料1_対象分野リスト!$B$2:$C$46,2,FALSE),"error"))</f>
        <v>0</v>
      </c>
      <c r="AP344">
        <f>IF(実施計画様式!AP344="",0,IFERROR(VLOOKUP(実施計画様式!AP344,参考資料1_対象分野リスト!$B$2:$C$46,2,FALSE),"error"))</f>
        <v>0</v>
      </c>
      <c r="AQ344">
        <f>IF(実施計画様式!AQ344="",0,IFERROR(VLOOKUP(実施計画様式!AQ344,参考資料1_対象分野リスト!$B$2:$C$46,2,FALSE),"error"))</f>
        <v>0</v>
      </c>
      <c r="AR344">
        <f>IF(実施計画様式!AR344="",0,IFERROR(VLOOKUP(実施計画様式!AR344,参考資料1_対象分野リスト!$B$2:$C$46,2,FALSE),"error"))</f>
        <v>0</v>
      </c>
      <c r="AS344">
        <f>IF(実施計画様式!AS344="",0,IFERROR(VLOOKUP(実施計画様式!AS344,参考資料1_対象分野リスト!$E$5:$F$35,2,FALSE),"error"))</f>
        <v>0</v>
      </c>
      <c r="BB344">
        <f>IF(実施計画様式!BB344="",0,IFERROR(VLOOKUP(実施計画様式!BB344,―!$AK$2:$AL$7,2,FALSE),"error"))</f>
        <v>0</v>
      </c>
      <c r="BC344" t="str">
        <f t="shared" si="37"/>
        <v/>
      </c>
      <c r="BF344">
        <v>99</v>
      </c>
      <c r="BG344" t="str">
        <f t="shared" si="39"/>
        <v/>
      </c>
      <c r="BH344" t="str">
        <f>IF(AG344&gt;0,IF(VLOOKUP($B$62,―!$Y$2:$Z$25,2,FALSE)&lt;分岐管理シート!AG344,"予算化方法","予算化方法_未定なし"),"")</f>
        <v/>
      </c>
      <c r="BI344" t="str">
        <f t="shared" si="40"/>
        <v/>
      </c>
      <c r="BJ344" t="str">
        <f t="shared" si="41"/>
        <v/>
      </c>
      <c r="BK344" t="str">
        <f t="shared" si="42"/>
        <v/>
      </c>
      <c r="BL344" t="str">
        <f>IF(AE344&lt;2,"",―!$AP$28)</f>
        <v/>
      </c>
      <c r="BM344" t="str">
        <f t="shared" si="43"/>
        <v/>
      </c>
      <c r="BN344" t="str">
        <f t="shared" si="44"/>
        <v/>
      </c>
      <c r="BP344">
        <f t="shared" si="38"/>
        <v>0</v>
      </c>
    </row>
    <row r="345" spans="3:68">
      <c r="C345">
        <v>273</v>
      </c>
      <c r="D345" s="22">
        <f>IF(実施計画様式!D345="",0,IFERROR(VLOOKUP(実施計画様式!D345,―!A:B,2,FALSE),"error"))</f>
        <v>0</v>
      </c>
      <c r="E345">
        <f>IF(実施計画様式!E345="",0,IFERROR(VLOOKUP(実施計画様式!E345,―!$C$40:$D$47,2,FALSE),"error"))</f>
        <v>0</v>
      </c>
      <c r="F345">
        <f>IF(実施計画様式!F345="",0,IFERROR(VLOOKUP(実施計画様式!F345,―!$E$2:$F$2,2,FALSE),"error"))</f>
        <v>0</v>
      </c>
      <c r="G345">
        <f>IFERROR(VLOOKUP(実施計画様式!G345,―!$G$2:$H$2,2,FALSE),0)</f>
        <v>0</v>
      </c>
      <c r="H345">
        <f>IF(実施計画様式!H345="",0,1)</f>
        <v>0</v>
      </c>
      <c r="I345">
        <f>IF(実施計画様式!I345="",0,IFERROR(VLOOKUP(実施計画様式!I345,―!$I$2:$J$2,2,FALSE),"error"))</f>
        <v>0</v>
      </c>
      <c r="J345">
        <f>IF(実施計画様式!J345="",0,1)</f>
        <v>0</v>
      </c>
      <c r="K345">
        <f>IF(実施計画様式!K345="",0,IFERROR(VLOOKUP(実施計画様式!K345,―!$K$1:$L$2,2,FALSE),"error"))</f>
        <v>0</v>
      </c>
      <c r="L345">
        <f>IF(実施計画様式!L345="",0,IFERROR(VLOOKUP(実施計画様式!L345,―!$M$2:$N$2,2,FALSE),"error"))</f>
        <v>0</v>
      </c>
      <c r="M345">
        <f>IFERROR(VLOOKUP(実施計画様式!M345,―!$O$1:$P$12,2,FALSE),0)</f>
        <v>0</v>
      </c>
      <c r="N345">
        <f>IF(実施計画様式!N345="",0,IFERROR(VLOOKUP(実施計画様式!N345,―!$O$1:$P$12,2,FALSE),"error"))</f>
        <v>0</v>
      </c>
      <c r="O345">
        <f>IF(実施計画様式!O345="",0,IFERROR(VLOOKUP(実施計画様式!O345,―!$O$1:$P$12,2,FALSE),"error"))</f>
        <v>0</v>
      </c>
      <c r="P345">
        <f>IF(実施計画様式!P345="",0,IFERROR(VLOOKUP(実施計画様式!P345,―!$O$1:$P$12,2,FALSE),"error"))</f>
        <v>0</v>
      </c>
      <c r="Q345">
        <f>IF(実施計画様式!Q345="",0,1)</f>
        <v>0</v>
      </c>
      <c r="R345" t="s">
        <v>7629</v>
      </c>
      <c r="S345" t="s">
        <v>7629</v>
      </c>
      <c r="T345">
        <f>IF(実施計画様式!T345="",0,1)</f>
        <v>0</v>
      </c>
      <c r="U345">
        <f>IF(実施計画様式!U345="",0,1)</f>
        <v>0</v>
      </c>
      <c r="V345">
        <f>IF(実施計画様式!V345="",0,1)</f>
        <v>0</v>
      </c>
      <c r="W345">
        <f>IF(実施計画様式!W345="",0,1)</f>
        <v>0</v>
      </c>
      <c r="X345">
        <f>IF(実施計画様式!X345="",0,1)</f>
        <v>0</v>
      </c>
      <c r="Y345">
        <f>IF(実施計画様式!Y345="",0,1)</f>
        <v>0</v>
      </c>
      <c r="Z345">
        <f>IF(実施計画様式!Z345="",0,1)</f>
        <v>0</v>
      </c>
      <c r="AA345">
        <f>IF(実施計画様式!AA345="",0,1)</f>
        <v>0</v>
      </c>
      <c r="AB345">
        <f>IF(実施計画様式!AB345="",0,IFERROR(VLOOKUP(実施計画様式!AB345,―!$Q$2:$R$3,2,FALSE),"error"))</f>
        <v>0</v>
      </c>
      <c r="AC345">
        <f>IF(実施計画様式!AC345="",0,IFERROR(VLOOKUP(実施計画様式!AC345,―!$S$2:$T$3,2,FALSE),"error"))</f>
        <v>0</v>
      </c>
      <c r="AD345">
        <f>IF(実施計画様式!AD345="",0,IFERROR(VLOOKUP(実施計画様式!AD345,―!$U$2:$V$3,2,FALSE),"error"))</f>
        <v>0</v>
      </c>
      <c r="AE345">
        <f>IF(実施計画様式!AE345="",0,IFERROR(VLOOKUP(実施計画様式!AE345,―!$W$2:$X$3,2,FALSE),"error"))</f>
        <v>0</v>
      </c>
      <c r="AF345">
        <f>IF(実施計画様式!AF345="",0,IFERROR(VLOOKUP(実施計画様式!AF345,―!$AP$29:$AQ$29,2,FALSE),"error"))</f>
        <v>0</v>
      </c>
      <c r="AG345">
        <f>IF(実施計画様式!AG345="",0,IFERROR(VLOOKUP(実施計画様式!AG345,―!$Y$2:$Z$25,2,FALSE),"error"))</f>
        <v>0</v>
      </c>
      <c r="AH345">
        <f>IF(実施計画様式!AH345="",0,IFERROR(VLOOKUP(実施計画様式!AH345,―!$AA$2:$AB$4,2,FALSE),"error"))</f>
        <v>0</v>
      </c>
      <c r="AI345">
        <f>IF(実施計画様式!AI345="",0,IFERROR(VLOOKUP(実施計画様式!AI345,―!$AN$2:$AO$27,2,FALSE),"error"))</f>
        <v>0</v>
      </c>
      <c r="AJ345">
        <f>IF(実施計画様式!AJ345="",0,IFERROR(VLOOKUP(実施計画様式!AJ345,―!$AN$2:$AO$27,2,FALSE),"error"))</f>
        <v>0</v>
      </c>
      <c r="AK345">
        <f>IF(実施計画様式!AK345="",0,IFERROR(VLOOKUP(実施計画様式!AK345,―!$AN$2:$AO$27,2,FALSE),"error"))</f>
        <v>0</v>
      </c>
      <c r="AL345">
        <f>IF(実施計画様式!AL345="",0,1)</f>
        <v>0</v>
      </c>
      <c r="AM345">
        <f>IF(実施計画様式!AM345="",0,IFERROR(VLOOKUP(実施計画様式!AM345,―!$AP$10:$AQ$23,2,FALSE),"error"))</f>
        <v>0</v>
      </c>
      <c r="AN345">
        <f>IF(実施計画様式!AN345="",0,IFERROR(VLOOKUP(実施計画様式!AN345,―!$AP$39:$AQ$44,2,FALSE),"error"))</f>
        <v>0</v>
      </c>
      <c r="AO345">
        <f>IF(実施計画様式!AO345="",0,IFERROR(VLOOKUP(実施計画様式!AO345,参考資料1_対象分野リスト!$B$2:$C$46,2,FALSE),"error"))</f>
        <v>0</v>
      </c>
      <c r="AP345">
        <f>IF(実施計画様式!AP345="",0,IFERROR(VLOOKUP(実施計画様式!AP345,参考資料1_対象分野リスト!$B$2:$C$46,2,FALSE),"error"))</f>
        <v>0</v>
      </c>
      <c r="AQ345">
        <f>IF(実施計画様式!AQ345="",0,IFERROR(VLOOKUP(実施計画様式!AQ345,参考資料1_対象分野リスト!$B$2:$C$46,2,FALSE),"error"))</f>
        <v>0</v>
      </c>
      <c r="AR345">
        <f>IF(実施計画様式!AR345="",0,IFERROR(VLOOKUP(実施計画様式!AR345,参考資料1_対象分野リスト!$B$2:$C$46,2,FALSE),"error"))</f>
        <v>0</v>
      </c>
      <c r="AS345">
        <f>IF(実施計画様式!AS345="",0,IFERROR(VLOOKUP(実施計画様式!AS345,参考資料1_対象分野リスト!$E$5:$F$35,2,FALSE),"error"))</f>
        <v>0</v>
      </c>
      <c r="BB345">
        <f>IF(実施計画様式!BB345="",0,IFERROR(VLOOKUP(実施計画様式!BB345,―!$AK$2:$AL$7,2,FALSE),"error"))</f>
        <v>0</v>
      </c>
      <c r="BC345" t="str">
        <f t="shared" si="37"/>
        <v/>
      </c>
      <c r="BF345">
        <v>99</v>
      </c>
      <c r="BG345" t="str">
        <f t="shared" si="39"/>
        <v/>
      </c>
      <c r="BH345" t="str">
        <f>IF(AG345&gt;0,IF(VLOOKUP($B$62,―!$Y$2:$Z$25,2,FALSE)&lt;分岐管理シート!AG345,"予算化方法","予算化方法_未定なし"),"")</f>
        <v/>
      </c>
      <c r="BI345" t="str">
        <f t="shared" si="40"/>
        <v/>
      </c>
      <c r="BJ345" t="str">
        <f t="shared" si="41"/>
        <v/>
      </c>
      <c r="BK345" t="str">
        <f t="shared" si="42"/>
        <v/>
      </c>
      <c r="BL345" t="str">
        <f>IF(AE345&lt;2,"",―!$AP$28)</f>
        <v/>
      </c>
      <c r="BM345" t="str">
        <f t="shared" si="43"/>
        <v/>
      </c>
      <c r="BN345" t="str">
        <f t="shared" si="44"/>
        <v/>
      </c>
      <c r="BP345">
        <f t="shared" si="38"/>
        <v>0</v>
      </c>
    </row>
    <row r="346" spans="3:68">
      <c r="C346">
        <v>274</v>
      </c>
      <c r="D346" s="22">
        <f>IF(実施計画様式!D346="",0,IFERROR(VLOOKUP(実施計画様式!D346,―!A:B,2,FALSE),"error"))</f>
        <v>0</v>
      </c>
      <c r="E346">
        <f>IF(実施計画様式!E346="",0,IFERROR(VLOOKUP(実施計画様式!E346,―!$C$40:$D$47,2,FALSE),"error"))</f>
        <v>0</v>
      </c>
      <c r="F346">
        <f>IF(実施計画様式!F346="",0,IFERROR(VLOOKUP(実施計画様式!F346,―!$E$2:$F$2,2,FALSE),"error"))</f>
        <v>0</v>
      </c>
      <c r="G346">
        <f>IFERROR(VLOOKUP(実施計画様式!G346,―!$G$2:$H$2,2,FALSE),0)</f>
        <v>0</v>
      </c>
      <c r="H346">
        <f>IF(実施計画様式!H346="",0,1)</f>
        <v>0</v>
      </c>
      <c r="I346">
        <f>IF(実施計画様式!I346="",0,IFERROR(VLOOKUP(実施計画様式!I346,―!$I$2:$J$2,2,FALSE),"error"))</f>
        <v>0</v>
      </c>
      <c r="J346">
        <f>IF(実施計画様式!J346="",0,1)</f>
        <v>0</v>
      </c>
      <c r="K346">
        <f>IF(実施計画様式!K346="",0,IFERROR(VLOOKUP(実施計画様式!K346,―!$K$1:$L$2,2,FALSE),"error"))</f>
        <v>0</v>
      </c>
      <c r="L346">
        <f>IF(実施計画様式!L346="",0,IFERROR(VLOOKUP(実施計画様式!L346,―!$M$2:$N$2,2,FALSE),"error"))</f>
        <v>0</v>
      </c>
      <c r="M346">
        <f>IFERROR(VLOOKUP(実施計画様式!M346,―!$O$1:$P$12,2,FALSE),0)</f>
        <v>0</v>
      </c>
      <c r="N346">
        <f>IF(実施計画様式!N346="",0,IFERROR(VLOOKUP(実施計画様式!N346,―!$O$1:$P$12,2,FALSE),"error"))</f>
        <v>0</v>
      </c>
      <c r="O346">
        <f>IF(実施計画様式!O346="",0,IFERROR(VLOOKUP(実施計画様式!O346,―!$O$1:$P$12,2,FALSE),"error"))</f>
        <v>0</v>
      </c>
      <c r="P346">
        <f>IF(実施計画様式!P346="",0,IFERROR(VLOOKUP(実施計画様式!P346,―!$O$1:$P$12,2,FALSE),"error"))</f>
        <v>0</v>
      </c>
      <c r="Q346">
        <f>IF(実施計画様式!Q346="",0,1)</f>
        <v>0</v>
      </c>
      <c r="R346" t="s">
        <v>7629</v>
      </c>
      <c r="S346" t="s">
        <v>7629</v>
      </c>
      <c r="T346">
        <f>IF(実施計画様式!T346="",0,1)</f>
        <v>0</v>
      </c>
      <c r="U346">
        <f>IF(実施計画様式!U346="",0,1)</f>
        <v>0</v>
      </c>
      <c r="V346">
        <f>IF(実施計画様式!V346="",0,1)</f>
        <v>0</v>
      </c>
      <c r="W346">
        <f>IF(実施計画様式!W346="",0,1)</f>
        <v>0</v>
      </c>
      <c r="X346">
        <f>IF(実施計画様式!X346="",0,1)</f>
        <v>0</v>
      </c>
      <c r="Y346">
        <f>IF(実施計画様式!Y346="",0,1)</f>
        <v>0</v>
      </c>
      <c r="Z346">
        <f>IF(実施計画様式!Z346="",0,1)</f>
        <v>0</v>
      </c>
      <c r="AA346">
        <f>IF(実施計画様式!AA346="",0,1)</f>
        <v>0</v>
      </c>
      <c r="AB346">
        <f>IF(実施計画様式!AB346="",0,IFERROR(VLOOKUP(実施計画様式!AB346,―!$Q$2:$R$3,2,FALSE),"error"))</f>
        <v>0</v>
      </c>
      <c r="AC346">
        <f>IF(実施計画様式!AC346="",0,IFERROR(VLOOKUP(実施計画様式!AC346,―!$S$2:$T$3,2,FALSE),"error"))</f>
        <v>0</v>
      </c>
      <c r="AD346">
        <f>IF(実施計画様式!AD346="",0,IFERROR(VLOOKUP(実施計画様式!AD346,―!$U$2:$V$3,2,FALSE),"error"))</f>
        <v>0</v>
      </c>
      <c r="AE346">
        <f>IF(実施計画様式!AE346="",0,IFERROR(VLOOKUP(実施計画様式!AE346,―!$W$2:$X$3,2,FALSE),"error"))</f>
        <v>0</v>
      </c>
      <c r="AF346">
        <f>IF(実施計画様式!AF346="",0,IFERROR(VLOOKUP(実施計画様式!AF346,―!$AP$29:$AQ$29,2,FALSE),"error"))</f>
        <v>0</v>
      </c>
      <c r="AG346">
        <f>IF(実施計画様式!AG346="",0,IFERROR(VLOOKUP(実施計画様式!AG346,―!$Y$2:$Z$25,2,FALSE),"error"))</f>
        <v>0</v>
      </c>
      <c r="AH346">
        <f>IF(実施計画様式!AH346="",0,IFERROR(VLOOKUP(実施計画様式!AH346,―!$AA$2:$AB$4,2,FALSE),"error"))</f>
        <v>0</v>
      </c>
      <c r="AI346">
        <f>IF(実施計画様式!AI346="",0,IFERROR(VLOOKUP(実施計画様式!AI346,―!$AN$2:$AO$27,2,FALSE),"error"))</f>
        <v>0</v>
      </c>
      <c r="AJ346">
        <f>IF(実施計画様式!AJ346="",0,IFERROR(VLOOKUP(実施計画様式!AJ346,―!$AN$2:$AO$27,2,FALSE),"error"))</f>
        <v>0</v>
      </c>
      <c r="AK346">
        <f>IF(実施計画様式!AK346="",0,IFERROR(VLOOKUP(実施計画様式!AK346,―!$AN$2:$AO$27,2,FALSE),"error"))</f>
        <v>0</v>
      </c>
      <c r="AL346">
        <f>IF(実施計画様式!AL346="",0,1)</f>
        <v>0</v>
      </c>
      <c r="AM346">
        <f>IF(実施計画様式!AM346="",0,IFERROR(VLOOKUP(実施計画様式!AM346,―!$AP$10:$AQ$23,2,FALSE),"error"))</f>
        <v>0</v>
      </c>
      <c r="AN346">
        <f>IF(実施計画様式!AN346="",0,IFERROR(VLOOKUP(実施計画様式!AN346,―!$AP$39:$AQ$44,2,FALSE),"error"))</f>
        <v>0</v>
      </c>
      <c r="AO346">
        <f>IF(実施計画様式!AO346="",0,IFERROR(VLOOKUP(実施計画様式!AO346,参考資料1_対象分野リスト!$B$2:$C$46,2,FALSE),"error"))</f>
        <v>0</v>
      </c>
      <c r="AP346">
        <f>IF(実施計画様式!AP346="",0,IFERROR(VLOOKUP(実施計画様式!AP346,参考資料1_対象分野リスト!$B$2:$C$46,2,FALSE),"error"))</f>
        <v>0</v>
      </c>
      <c r="AQ346">
        <f>IF(実施計画様式!AQ346="",0,IFERROR(VLOOKUP(実施計画様式!AQ346,参考資料1_対象分野リスト!$B$2:$C$46,2,FALSE),"error"))</f>
        <v>0</v>
      </c>
      <c r="AR346">
        <f>IF(実施計画様式!AR346="",0,IFERROR(VLOOKUP(実施計画様式!AR346,参考資料1_対象分野リスト!$B$2:$C$46,2,FALSE),"error"))</f>
        <v>0</v>
      </c>
      <c r="AS346">
        <f>IF(実施計画様式!AS346="",0,IFERROR(VLOOKUP(実施計画様式!AS346,参考資料1_対象分野リスト!$E$5:$F$35,2,FALSE),"error"))</f>
        <v>0</v>
      </c>
      <c r="BB346">
        <f>IF(実施計画様式!BB346="",0,IFERROR(VLOOKUP(実施計画様式!BB346,―!$AK$2:$AL$7,2,FALSE),"error"))</f>
        <v>0</v>
      </c>
      <c r="BC346" t="str">
        <f t="shared" si="37"/>
        <v/>
      </c>
      <c r="BF346">
        <v>99</v>
      </c>
      <c r="BG346" t="str">
        <f t="shared" si="39"/>
        <v/>
      </c>
      <c r="BH346" t="str">
        <f>IF(AG346&gt;0,IF(VLOOKUP($B$62,―!$Y$2:$Z$25,2,FALSE)&lt;分岐管理シート!AG346,"予算化方法","予算化方法_未定なし"),"")</f>
        <v/>
      </c>
      <c r="BI346" t="str">
        <f t="shared" si="40"/>
        <v/>
      </c>
      <c r="BJ346" t="str">
        <f t="shared" si="41"/>
        <v/>
      </c>
      <c r="BK346" t="str">
        <f t="shared" si="42"/>
        <v/>
      </c>
      <c r="BL346" t="str">
        <f>IF(AE346&lt;2,"",―!$AP$28)</f>
        <v/>
      </c>
      <c r="BM346" t="str">
        <f t="shared" si="43"/>
        <v/>
      </c>
      <c r="BN346" t="str">
        <f t="shared" si="44"/>
        <v/>
      </c>
      <c r="BP346">
        <f t="shared" si="38"/>
        <v>0</v>
      </c>
    </row>
    <row r="347" spans="3:68">
      <c r="C347">
        <v>275</v>
      </c>
      <c r="D347" s="22">
        <f>IF(実施計画様式!D347="",0,IFERROR(VLOOKUP(実施計画様式!D347,―!A:B,2,FALSE),"error"))</f>
        <v>0</v>
      </c>
      <c r="E347">
        <f>IF(実施計画様式!E347="",0,IFERROR(VLOOKUP(実施計画様式!E347,―!$C$40:$D$47,2,FALSE),"error"))</f>
        <v>0</v>
      </c>
      <c r="F347">
        <f>IF(実施計画様式!F347="",0,IFERROR(VLOOKUP(実施計画様式!F347,―!$E$2:$F$2,2,FALSE),"error"))</f>
        <v>0</v>
      </c>
      <c r="G347">
        <f>IFERROR(VLOOKUP(実施計画様式!G347,―!$G$2:$H$2,2,FALSE),0)</f>
        <v>0</v>
      </c>
      <c r="H347">
        <f>IF(実施計画様式!H347="",0,1)</f>
        <v>0</v>
      </c>
      <c r="I347">
        <f>IF(実施計画様式!I347="",0,IFERROR(VLOOKUP(実施計画様式!I347,―!$I$2:$J$2,2,FALSE),"error"))</f>
        <v>0</v>
      </c>
      <c r="J347">
        <f>IF(実施計画様式!J347="",0,1)</f>
        <v>0</v>
      </c>
      <c r="K347">
        <f>IF(実施計画様式!K347="",0,IFERROR(VLOOKUP(実施計画様式!K347,―!$K$1:$L$2,2,FALSE),"error"))</f>
        <v>0</v>
      </c>
      <c r="L347">
        <f>IF(実施計画様式!L347="",0,IFERROR(VLOOKUP(実施計画様式!L347,―!$M$2:$N$2,2,FALSE),"error"))</f>
        <v>0</v>
      </c>
      <c r="M347">
        <f>IFERROR(VLOOKUP(実施計画様式!M347,―!$O$1:$P$12,2,FALSE),0)</f>
        <v>0</v>
      </c>
      <c r="N347">
        <f>IF(実施計画様式!N347="",0,IFERROR(VLOOKUP(実施計画様式!N347,―!$O$1:$P$12,2,FALSE),"error"))</f>
        <v>0</v>
      </c>
      <c r="O347">
        <f>IF(実施計画様式!O347="",0,IFERROR(VLOOKUP(実施計画様式!O347,―!$O$1:$P$12,2,FALSE),"error"))</f>
        <v>0</v>
      </c>
      <c r="P347">
        <f>IF(実施計画様式!P347="",0,IFERROR(VLOOKUP(実施計画様式!P347,―!$O$1:$P$12,2,FALSE),"error"))</f>
        <v>0</v>
      </c>
      <c r="Q347">
        <f>IF(実施計画様式!Q347="",0,1)</f>
        <v>0</v>
      </c>
      <c r="R347" t="s">
        <v>7629</v>
      </c>
      <c r="S347" t="s">
        <v>7629</v>
      </c>
      <c r="T347">
        <f>IF(実施計画様式!T347="",0,1)</f>
        <v>0</v>
      </c>
      <c r="U347">
        <f>IF(実施計画様式!U347="",0,1)</f>
        <v>0</v>
      </c>
      <c r="V347">
        <f>IF(実施計画様式!V347="",0,1)</f>
        <v>0</v>
      </c>
      <c r="W347">
        <f>IF(実施計画様式!W347="",0,1)</f>
        <v>0</v>
      </c>
      <c r="X347">
        <f>IF(実施計画様式!X347="",0,1)</f>
        <v>0</v>
      </c>
      <c r="Y347">
        <f>IF(実施計画様式!Y347="",0,1)</f>
        <v>0</v>
      </c>
      <c r="Z347">
        <f>IF(実施計画様式!Z347="",0,1)</f>
        <v>0</v>
      </c>
      <c r="AA347">
        <f>IF(実施計画様式!AA347="",0,1)</f>
        <v>0</v>
      </c>
      <c r="AB347">
        <f>IF(実施計画様式!AB347="",0,IFERROR(VLOOKUP(実施計画様式!AB347,―!$Q$2:$R$3,2,FALSE),"error"))</f>
        <v>0</v>
      </c>
      <c r="AC347">
        <f>IF(実施計画様式!AC347="",0,IFERROR(VLOOKUP(実施計画様式!AC347,―!$S$2:$T$3,2,FALSE),"error"))</f>
        <v>0</v>
      </c>
      <c r="AD347">
        <f>IF(実施計画様式!AD347="",0,IFERROR(VLOOKUP(実施計画様式!AD347,―!$U$2:$V$3,2,FALSE),"error"))</f>
        <v>0</v>
      </c>
      <c r="AE347">
        <f>IF(実施計画様式!AE347="",0,IFERROR(VLOOKUP(実施計画様式!AE347,―!$W$2:$X$3,2,FALSE),"error"))</f>
        <v>0</v>
      </c>
      <c r="AF347">
        <f>IF(実施計画様式!AF347="",0,IFERROR(VLOOKUP(実施計画様式!AF347,―!$AP$29:$AQ$29,2,FALSE),"error"))</f>
        <v>0</v>
      </c>
      <c r="AG347">
        <f>IF(実施計画様式!AG347="",0,IFERROR(VLOOKUP(実施計画様式!AG347,―!$Y$2:$Z$25,2,FALSE),"error"))</f>
        <v>0</v>
      </c>
      <c r="AH347">
        <f>IF(実施計画様式!AH347="",0,IFERROR(VLOOKUP(実施計画様式!AH347,―!$AA$2:$AB$4,2,FALSE),"error"))</f>
        <v>0</v>
      </c>
      <c r="AI347">
        <f>IF(実施計画様式!AI347="",0,IFERROR(VLOOKUP(実施計画様式!AI347,―!$AN$2:$AO$27,2,FALSE),"error"))</f>
        <v>0</v>
      </c>
      <c r="AJ347">
        <f>IF(実施計画様式!AJ347="",0,IFERROR(VLOOKUP(実施計画様式!AJ347,―!$AN$2:$AO$27,2,FALSE),"error"))</f>
        <v>0</v>
      </c>
      <c r="AK347">
        <f>IF(実施計画様式!AK347="",0,IFERROR(VLOOKUP(実施計画様式!AK347,―!$AN$2:$AO$27,2,FALSE),"error"))</f>
        <v>0</v>
      </c>
      <c r="AL347">
        <f>IF(実施計画様式!AL347="",0,1)</f>
        <v>0</v>
      </c>
      <c r="AM347">
        <f>IF(実施計画様式!AM347="",0,IFERROR(VLOOKUP(実施計画様式!AM347,―!$AP$10:$AQ$23,2,FALSE),"error"))</f>
        <v>0</v>
      </c>
      <c r="AN347">
        <f>IF(実施計画様式!AN347="",0,IFERROR(VLOOKUP(実施計画様式!AN347,―!$AP$39:$AQ$44,2,FALSE),"error"))</f>
        <v>0</v>
      </c>
      <c r="AO347">
        <f>IF(実施計画様式!AO347="",0,IFERROR(VLOOKUP(実施計画様式!AO347,参考資料1_対象分野リスト!$B$2:$C$46,2,FALSE),"error"))</f>
        <v>0</v>
      </c>
      <c r="AP347">
        <f>IF(実施計画様式!AP347="",0,IFERROR(VLOOKUP(実施計画様式!AP347,参考資料1_対象分野リスト!$B$2:$C$46,2,FALSE),"error"))</f>
        <v>0</v>
      </c>
      <c r="AQ347">
        <f>IF(実施計画様式!AQ347="",0,IFERROR(VLOOKUP(実施計画様式!AQ347,参考資料1_対象分野リスト!$B$2:$C$46,2,FALSE),"error"))</f>
        <v>0</v>
      </c>
      <c r="AR347">
        <f>IF(実施計画様式!AR347="",0,IFERROR(VLOOKUP(実施計画様式!AR347,参考資料1_対象分野リスト!$B$2:$C$46,2,FALSE),"error"))</f>
        <v>0</v>
      </c>
      <c r="AS347">
        <f>IF(実施計画様式!AS347="",0,IFERROR(VLOOKUP(実施計画様式!AS347,参考資料1_対象分野リスト!$E$5:$F$35,2,FALSE),"error"))</f>
        <v>0</v>
      </c>
      <c r="BB347">
        <f>IF(実施計画様式!BB347="",0,IFERROR(VLOOKUP(実施計画様式!BB347,―!$AK$2:$AL$7,2,FALSE),"error"))</f>
        <v>0</v>
      </c>
      <c r="BC347" t="str">
        <f t="shared" si="37"/>
        <v/>
      </c>
      <c r="BF347">
        <v>99</v>
      </c>
      <c r="BG347" t="str">
        <f t="shared" si="39"/>
        <v/>
      </c>
      <c r="BH347" t="str">
        <f>IF(AG347&gt;0,IF(VLOOKUP($B$62,―!$Y$2:$Z$25,2,FALSE)&lt;分岐管理シート!AG347,"予算化方法","予算化方法_未定なし"),"")</f>
        <v/>
      </c>
      <c r="BI347" t="str">
        <f t="shared" si="40"/>
        <v/>
      </c>
      <c r="BJ347" t="str">
        <f t="shared" si="41"/>
        <v/>
      </c>
      <c r="BK347" t="str">
        <f t="shared" si="42"/>
        <v/>
      </c>
      <c r="BL347" t="str">
        <f>IF(AE347&lt;2,"",―!$AP$28)</f>
        <v/>
      </c>
      <c r="BM347" t="str">
        <f t="shared" si="43"/>
        <v/>
      </c>
      <c r="BN347" t="str">
        <f t="shared" si="44"/>
        <v/>
      </c>
      <c r="BP347">
        <f t="shared" si="38"/>
        <v>0</v>
      </c>
    </row>
    <row r="348" spans="3:68">
      <c r="C348">
        <v>276</v>
      </c>
      <c r="D348" s="22">
        <f>IF(実施計画様式!D348="",0,IFERROR(VLOOKUP(実施計画様式!D348,―!A:B,2,FALSE),"error"))</f>
        <v>0</v>
      </c>
      <c r="E348">
        <f>IF(実施計画様式!E348="",0,IFERROR(VLOOKUP(実施計画様式!E348,―!$C$40:$D$47,2,FALSE),"error"))</f>
        <v>0</v>
      </c>
      <c r="F348">
        <f>IF(実施計画様式!F348="",0,IFERROR(VLOOKUP(実施計画様式!F348,―!$E$2:$F$2,2,FALSE),"error"))</f>
        <v>0</v>
      </c>
      <c r="G348">
        <f>IFERROR(VLOOKUP(実施計画様式!G348,―!$G$2:$H$2,2,FALSE),0)</f>
        <v>0</v>
      </c>
      <c r="H348">
        <f>IF(実施計画様式!H348="",0,1)</f>
        <v>0</v>
      </c>
      <c r="I348">
        <f>IF(実施計画様式!I348="",0,IFERROR(VLOOKUP(実施計画様式!I348,―!$I$2:$J$2,2,FALSE),"error"))</f>
        <v>0</v>
      </c>
      <c r="J348">
        <f>IF(実施計画様式!J348="",0,1)</f>
        <v>0</v>
      </c>
      <c r="K348">
        <f>IF(実施計画様式!K348="",0,IFERROR(VLOOKUP(実施計画様式!K348,―!$K$1:$L$2,2,FALSE),"error"))</f>
        <v>0</v>
      </c>
      <c r="L348">
        <f>IF(実施計画様式!L348="",0,IFERROR(VLOOKUP(実施計画様式!L348,―!$M$2:$N$2,2,FALSE),"error"))</f>
        <v>0</v>
      </c>
      <c r="M348">
        <f>IFERROR(VLOOKUP(実施計画様式!M348,―!$O$1:$P$12,2,FALSE),0)</f>
        <v>0</v>
      </c>
      <c r="N348">
        <f>IF(実施計画様式!N348="",0,IFERROR(VLOOKUP(実施計画様式!N348,―!$O$1:$P$12,2,FALSE),"error"))</f>
        <v>0</v>
      </c>
      <c r="O348">
        <f>IF(実施計画様式!O348="",0,IFERROR(VLOOKUP(実施計画様式!O348,―!$O$1:$P$12,2,FALSE),"error"))</f>
        <v>0</v>
      </c>
      <c r="P348">
        <f>IF(実施計画様式!P348="",0,IFERROR(VLOOKUP(実施計画様式!P348,―!$O$1:$P$12,2,FALSE),"error"))</f>
        <v>0</v>
      </c>
      <c r="Q348">
        <f>IF(実施計画様式!Q348="",0,1)</f>
        <v>0</v>
      </c>
      <c r="R348" t="s">
        <v>7629</v>
      </c>
      <c r="S348" t="s">
        <v>7629</v>
      </c>
      <c r="T348">
        <f>IF(実施計画様式!T348="",0,1)</f>
        <v>0</v>
      </c>
      <c r="U348">
        <f>IF(実施計画様式!U348="",0,1)</f>
        <v>0</v>
      </c>
      <c r="V348">
        <f>IF(実施計画様式!V348="",0,1)</f>
        <v>0</v>
      </c>
      <c r="W348">
        <f>IF(実施計画様式!W348="",0,1)</f>
        <v>0</v>
      </c>
      <c r="X348">
        <f>IF(実施計画様式!X348="",0,1)</f>
        <v>0</v>
      </c>
      <c r="Y348">
        <f>IF(実施計画様式!Y348="",0,1)</f>
        <v>0</v>
      </c>
      <c r="Z348">
        <f>IF(実施計画様式!Z348="",0,1)</f>
        <v>0</v>
      </c>
      <c r="AA348">
        <f>IF(実施計画様式!AA348="",0,1)</f>
        <v>0</v>
      </c>
      <c r="AB348">
        <f>IF(実施計画様式!AB348="",0,IFERROR(VLOOKUP(実施計画様式!AB348,―!$Q$2:$R$3,2,FALSE),"error"))</f>
        <v>0</v>
      </c>
      <c r="AC348">
        <f>IF(実施計画様式!AC348="",0,IFERROR(VLOOKUP(実施計画様式!AC348,―!$S$2:$T$3,2,FALSE),"error"))</f>
        <v>0</v>
      </c>
      <c r="AD348">
        <f>IF(実施計画様式!AD348="",0,IFERROR(VLOOKUP(実施計画様式!AD348,―!$U$2:$V$3,2,FALSE),"error"))</f>
        <v>0</v>
      </c>
      <c r="AE348">
        <f>IF(実施計画様式!AE348="",0,IFERROR(VLOOKUP(実施計画様式!AE348,―!$W$2:$X$3,2,FALSE),"error"))</f>
        <v>0</v>
      </c>
      <c r="AF348">
        <f>IF(実施計画様式!AF348="",0,IFERROR(VLOOKUP(実施計画様式!AF348,―!$AP$29:$AQ$29,2,FALSE),"error"))</f>
        <v>0</v>
      </c>
      <c r="AG348">
        <f>IF(実施計画様式!AG348="",0,IFERROR(VLOOKUP(実施計画様式!AG348,―!$Y$2:$Z$25,2,FALSE),"error"))</f>
        <v>0</v>
      </c>
      <c r="AH348">
        <f>IF(実施計画様式!AH348="",0,IFERROR(VLOOKUP(実施計画様式!AH348,―!$AA$2:$AB$4,2,FALSE),"error"))</f>
        <v>0</v>
      </c>
      <c r="AI348">
        <f>IF(実施計画様式!AI348="",0,IFERROR(VLOOKUP(実施計画様式!AI348,―!$AN$2:$AO$27,2,FALSE),"error"))</f>
        <v>0</v>
      </c>
      <c r="AJ348">
        <f>IF(実施計画様式!AJ348="",0,IFERROR(VLOOKUP(実施計画様式!AJ348,―!$AN$2:$AO$27,2,FALSE),"error"))</f>
        <v>0</v>
      </c>
      <c r="AK348">
        <f>IF(実施計画様式!AK348="",0,IFERROR(VLOOKUP(実施計画様式!AK348,―!$AN$2:$AO$27,2,FALSE),"error"))</f>
        <v>0</v>
      </c>
      <c r="AL348">
        <f>IF(実施計画様式!AL348="",0,1)</f>
        <v>0</v>
      </c>
      <c r="AM348">
        <f>IF(実施計画様式!AM348="",0,IFERROR(VLOOKUP(実施計画様式!AM348,―!$AP$10:$AQ$23,2,FALSE),"error"))</f>
        <v>0</v>
      </c>
      <c r="AN348">
        <f>IF(実施計画様式!AN348="",0,IFERROR(VLOOKUP(実施計画様式!AN348,―!$AP$39:$AQ$44,2,FALSE),"error"))</f>
        <v>0</v>
      </c>
      <c r="AO348">
        <f>IF(実施計画様式!AO348="",0,IFERROR(VLOOKUP(実施計画様式!AO348,参考資料1_対象分野リスト!$B$2:$C$46,2,FALSE),"error"))</f>
        <v>0</v>
      </c>
      <c r="AP348">
        <f>IF(実施計画様式!AP348="",0,IFERROR(VLOOKUP(実施計画様式!AP348,参考資料1_対象分野リスト!$B$2:$C$46,2,FALSE),"error"))</f>
        <v>0</v>
      </c>
      <c r="AQ348">
        <f>IF(実施計画様式!AQ348="",0,IFERROR(VLOOKUP(実施計画様式!AQ348,参考資料1_対象分野リスト!$B$2:$C$46,2,FALSE),"error"))</f>
        <v>0</v>
      </c>
      <c r="AR348">
        <f>IF(実施計画様式!AR348="",0,IFERROR(VLOOKUP(実施計画様式!AR348,参考資料1_対象分野リスト!$B$2:$C$46,2,FALSE),"error"))</f>
        <v>0</v>
      </c>
      <c r="AS348">
        <f>IF(実施計画様式!AS348="",0,IFERROR(VLOOKUP(実施計画様式!AS348,参考資料1_対象分野リスト!$E$5:$F$35,2,FALSE),"error"))</f>
        <v>0</v>
      </c>
      <c r="BB348">
        <f>IF(実施計画様式!BB348="",0,IFERROR(VLOOKUP(実施計画様式!BB348,―!$AK$2:$AL$7,2,FALSE),"error"))</f>
        <v>0</v>
      </c>
      <c r="BC348" t="str">
        <f t="shared" si="37"/>
        <v/>
      </c>
      <c r="BF348">
        <v>99</v>
      </c>
      <c r="BG348" t="str">
        <f t="shared" si="39"/>
        <v/>
      </c>
      <c r="BH348" t="str">
        <f>IF(AG348&gt;0,IF(VLOOKUP($B$62,―!$Y$2:$Z$25,2,FALSE)&lt;分岐管理シート!AG348,"予算化方法","予算化方法_未定なし"),"")</f>
        <v/>
      </c>
      <c r="BI348" t="str">
        <f t="shared" si="40"/>
        <v/>
      </c>
      <c r="BJ348" t="str">
        <f t="shared" si="41"/>
        <v/>
      </c>
      <c r="BK348" t="str">
        <f t="shared" si="42"/>
        <v/>
      </c>
      <c r="BL348" t="str">
        <f>IF(AE348&lt;2,"",―!$AP$28)</f>
        <v/>
      </c>
      <c r="BM348" t="str">
        <f t="shared" si="43"/>
        <v/>
      </c>
      <c r="BN348" t="str">
        <f t="shared" si="44"/>
        <v/>
      </c>
      <c r="BP348">
        <f t="shared" si="38"/>
        <v>0</v>
      </c>
    </row>
    <row r="349" spans="3:68">
      <c r="C349">
        <v>277</v>
      </c>
      <c r="D349" s="22">
        <f>IF(実施計画様式!D349="",0,IFERROR(VLOOKUP(実施計画様式!D349,―!A:B,2,FALSE),"error"))</f>
        <v>0</v>
      </c>
      <c r="E349">
        <f>IF(実施計画様式!E349="",0,IFERROR(VLOOKUP(実施計画様式!E349,―!$C$40:$D$47,2,FALSE),"error"))</f>
        <v>0</v>
      </c>
      <c r="F349">
        <f>IF(実施計画様式!F349="",0,IFERROR(VLOOKUP(実施計画様式!F349,―!$E$2:$F$2,2,FALSE),"error"))</f>
        <v>0</v>
      </c>
      <c r="G349">
        <f>IFERROR(VLOOKUP(実施計画様式!G349,―!$G$2:$H$2,2,FALSE),0)</f>
        <v>0</v>
      </c>
      <c r="H349">
        <f>IF(実施計画様式!H349="",0,1)</f>
        <v>0</v>
      </c>
      <c r="I349">
        <f>IF(実施計画様式!I349="",0,IFERROR(VLOOKUP(実施計画様式!I349,―!$I$2:$J$2,2,FALSE),"error"))</f>
        <v>0</v>
      </c>
      <c r="J349">
        <f>IF(実施計画様式!J349="",0,1)</f>
        <v>0</v>
      </c>
      <c r="K349">
        <f>IF(実施計画様式!K349="",0,IFERROR(VLOOKUP(実施計画様式!K349,―!$K$1:$L$2,2,FALSE),"error"))</f>
        <v>0</v>
      </c>
      <c r="L349">
        <f>IF(実施計画様式!L349="",0,IFERROR(VLOOKUP(実施計画様式!L349,―!$M$2:$N$2,2,FALSE),"error"))</f>
        <v>0</v>
      </c>
      <c r="M349">
        <f>IFERROR(VLOOKUP(実施計画様式!M349,―!$O$1:$P$12,2,FALSE),0)</f>
        <v>0</v>
      </c>
      <c r="N349">
        <f>IF(実施計画様式!N349="",0,IFERROR(VLOOKUP(実施計画様式!N349,―!$O$1:$P$12,2,FALSE),"error"))</f>
        <v>0</v>
      </c>
      <c r="O349">
        <f>IF(実施計画様式!O349="",0,IFERROR(VLOOKUP(実施計画様式!O349,―!$O$1:$P$12,2,FALSE),"error"))</f>
        <v>0</v>
      </c>
      <c r="P349">
        <f>IF(実施計画様式!P349="",0,IFERROR(VLOOKUP(実施計画様式!P349,―!$O$1:$P$12,2,FALSE),"error"))</f>
        <v>0</v>
      </c>
      <c r="Q349">
        <f>IF(実施計画様式!Q349="",0,1)</f>
        <v>0</v>
      </c>
      <c r="R349" t="s">
        <v>7629</v>
      </c>
      <c r="S349" t="s">
        <v>7629</v>
      </c>
      <c r="T349">
        <f>IF(実施計画様式!T349="",0,1)</f>
        <v>0</v>
      </c>
      <c r="U349">
        <f>IF(実施計画様式!U349="",0,1)</f>
        <v>0</v>
      </c>
      <c r="V349">
        <f>IF(実施計画様式!V349="",0,1)</f>
        <v>0</v>
      </c>
      <c r="W349">
        <f>IF(実施計画様式!W349="",0,1)</f>
        <v>0</v>
      </c>
      <c r="X349">
        <f>IF(実施計画様式!X349="",0,1)</f>
        <v>0</v>
      </c>
      <c r="Y349">
        <f>IF(実施計画様式!Y349="",0,1)</f>
        <v>0</v>
      </c>
      <c r="Z349">
        <f>IF(実施計画様式!Z349="",0,1)</f>
        <v>0</v>
      </c>
      <c r="AA349">
        <f>IF(実施計画様式!AA349="",0,1)</f>
        <v>0</v>
      </c>
      <c r="AB349">
        <f>IF(実施計画様式!AB349="",0,IFERROR(VLOOKUP(実施計画様式!AB349,―!$Q$2:$R$3,2,FALSE),"error"))</f>
        <v>0</v>
      </c>
      <c r="AC349">
        <f>IF(実施計画様式!AC349="",0,IFERROR(VLOOKUP(実施計画様式!AC349,―!$S$2:$T$3,2,FALSE),"error"))</f>
        <v>0</v>
      </c>
      <c r="AD349">
        <f>IF(実施計画様式!AD349="",0,IFERROR(VLOOKUP(実施計画様式!AD349,―!$U$2:$V$3,2,FALSE),"error"))</f>
        <v>0</v>
      </c>
      <c r="AE349">
        <f>IF(実施計画様式!AE349="",0,IFERROR(VLOOKUP(実施計画様式!AE349,―!$W$2:$X$3,2,FALSE),"error"))</f>
        <v>0</v>
      </c>
      <c r="AF349">
        <f>IF(実施計画様式!AF349="",0,IFERROR(VLOOKUP(実施計画様式!AF349,―!$AP$29:$AQ$29,2,FALSE),"error"))</f>
        <v>0</v>
      </c>
      <c r="AG349">
        <f>IF(実施計画様式!AG349="",0,IFERROR(VLOOKUP(実施計画様式!AG349,―!$Y$2:$Z$25,2,FALSE),"error"))</f>
        <v>0</v>
      </c>
      <c r="AH349">
        <f>IF(実施計画様式!AH349="",0,IFERROR(VLOOKUP(実施計画様式!AH349,―!$AA$2:$AB$4,2,FALSE),"error"))</f>
        <v>0</v>
      </c>
      <c r="AI349">
        <f>IF(実施計画様式!AI349="",0,IFERROR(VLOOKUP(実施計画様式!AI349,―!$AN$2:$AO$27,2,FALSE),"error"))</f>
        <v>0</v>
      </c>
      <c r="AJ349">
        <f>IF(実施計画様式!AJ349="",0,IFERROR(VLOOKUP(実施計画様式!AJ349,―!$AN$2:$AO$27,2,FALSE),"error"))</f>
        <v>0</v>
      </c>
      <c r="AK349">
        <f>IF(実施計画様式!AK349="",0,IFERROR(VLOOKUP(実施計画様式!AK349,―!$AN$2:$AO$27,2,FALSE),"error"))</f>
        <v>0</v>
      </c>
      <c r="AL349">
        <f>IF(実施計画様式!AL349="",0,1)</f>
        <v>0</v>
      </c>
      <c r="AM349">
        <f>IF(実施計画様式!AM349="",0,IFERROR(VLOOKUP(実施計画様式!AM349,―!$AP$10:$AQ$23,2,FALSE),"error"))</f>
        <v>0</v>
      </c>
      <c r="AN349">
        <f>IF(実施計画様式!AN349="",0,IFERROR(VLOOKUP(実施計画様式!AN349,―!$AP$39:$AQ$44,2,FALSE),"error"))</f>
        <v>0</v>
      </c>
      <c r="AO349">
        <f>IF(実施計画様式!AO349="",0,IFERROR(VLOOKUP(実施計画様式!AO349,参考資料1_対象分野リスト!$B$2:$C$46,2,FALSE),"error"))</f>
        <v>0</v>
      </c>
      <c r="AP349">
        <f>IF(実施計画様式!AP349="",0,IFERROR(VLOOKUP(実施計画様式!AP349,参考資料1_対象分野リスト!$B$2:$C$46,2,FALSE),"error"))</f>
        <v>0</v>
      </c>
      <c r="AQ349">
        <f>IF(実施計画様式!AQ349="",0,IFERROR(VLOOKUP(実施計画様式!AQ349,参考資料1_対象分野リスト!$B$2:$C$46,2,FALSE),"error"))</f>
        <v>0</v>
      </c>
      <c r="AR349">
        <f>IF(実施計画様式!AR349="",0,IFERROR(VLOOKUP(実施計画様式!AR349,参考資料1_対象分野リスト!$B$2:$C$46,2,FALSE),"error"))</f>
        <v>0</v>
      </c>
      <c r="AS349">
        <f>IF(実施計画様式!AS349="",0,IFERROR(VLOOKUP(実施計画様式!AS349,参考資料1_対象分野リスト!$E$5:$F$35,2,FALSE),"error"))</f>
        <v>0</v>
      </c>
      <c r="BB349">
        <f>IF(実施計画様式!BB349="",0,IFERROR(VLOOKUP(実施計画様式!BB349,―!$AK$2:$AL$7,2,FALSE),"error"))</f>
        <v>0</v>
      </c>
      <c r="BC349" t="str">
        <f t="shared" si="37"/>
        <v/>
      </c>
      <c r="BF349">
        <v>99</v>
      </c>
      <c r="BG349" t="str">
        <f t="shared" si="39"/>
        <v/>
      </c>
      <c r="BH349" t="str">
        <f>IF(AG349&gt;0,IF(VLOOKUP($B$62,―!$Y$2:$Z$25,2,FALSE)&lt;分岐管理シート!AG349,"予算化方法","予算化方法_未定なし"),"")</f>
        <v/>
      </c>
      <c r="BI349" t="str">
        <f t="shared" si="40"/>
        <v/>
      </c>
      <c r="BJ349" t="str">
        <f t="shared" si="41"/>
        <v/>
      </c>
      <c r="BK349" t="str">
        <f t="shared" si="42"/>
        <v/>
      </c>
      <c r="BL349" t="str">
        <f>IF(AE349&lt;2,"",―!$AP$28)</f>
        <v/>
      </c>
      <c r="BM349" t="str">
        <f t="shared" si="43"/>
        <v/>
      </c>
      <c r="BN349" t="str">
        <f t="shared" si="44"/>
        <v/>
      </c>
      <c r="BP349">
        <f t="shared" si="38"/>
        <v>0</v>
      </c>
    </row>
    <row r="350" spans="3:68">
      <c r="C350">
        <v>278</v>
      </c>
      <c r="D350" s="22">
        <f>IF(実施計画様式!D350="",0,IFERROR(VLOOKUP(実施計画様式!D350,―!A:B,2,FALSE),"error"))</f>
        <v>0</v>
      </c>
      <c r="E350">
        <f>IF(実施計画様式!E350="",0,IFERROR(VLOOKUP(実施計画様式!E350,―!$C$40:$D$47,2,FALSE),"error"))</f>
        <v>0</v>
      </c>
      <c r="F350">
        <f>IF(実施計画様式!F350="",0,IFERROR(VLOOKUP(実施計画様式!F350,―!$E$2:$F$2,2,FALSE),"error"))</f>
        <v>0</v>
      </c>
      <c r="G350">
        <f>IFERROR(VLOOKUP(実施計画様式!G350,―!$G$2:$H$2,2,FALSE),0)</f>
        <v>0</v>
      </c>
      <c r="H350">
        <f>IF(実施計画様式!H350="",0,1)</f>
        <v>0</v>
      </c>
      <c r="I350">
        <f>IF(実施計画様式!I350="",0,IFERROR(VLOOKUP(実施計画様式!I350,―!$I$2:$J$2,2,FALSE),"error"))</f>
        <v>0</v>
      </c>
      <c r="J350">
        <f>IF(実施計画様式!J350="",0,1)</f>
        <v>0</v>
      </c>
      <c r="K350">
        <f>IF(実施計画様式!K350="",0,IFERROR(VLOOKUP(実施計画様式!K350,―!$K$1:$L$2,2,FALSE),"error"))</f>
        <v>0</v>
      </c>
      <c r="L350">
        <f>IF(実施計画様式!L350="",0,IFERROR(VLOOKUP(実施計画様式!L350,―!$M$2:$N$2,2,FALSE),"error"))</f>
        <v>0</v>
      </c>
      <c r="M350">
        <f>IFERROR(VLOOKUP(実施計画様式!M350,―!$O$1:$P$12,2,FALSE),0)</f>
        <v>0</v>
      </c>
      <c r="N350">
        <f>IF(実施計画様式!N350="",0,IFERROR(VLOOKUP(実施計画様式!N350,―!$O$1:$P$12,2,FALSE),"error"))</f>
        <v>0</v>
      </c>
      <c r="O350">
        <f>IF(実施計画様式!O350="",0,IFERROR(VLOOKUP(実施計画様式!O350,―!$O$1:$P$12,2,FALSE),"error"))</f>
        <v>0</v>
      </c>
      <c r="P350">
        <f>IF(実施計画様式!P350="",0,IFERROR(VLOOKUP(実施計画様式!P350,―!$O$1:$P$12,2,FALSE),"error"))</f>
        <v>0</v>
      </c>
      <c r="Q350">
        <f>IF(実施計画様式!Q350="",0,1)</f>
        <v>0</v>
      </c>
      <c r="R350" t="s">
        <v>7629</v>
      </c>
      <c r="S350" t="s">
        <v>7629</v>
      </c>
      <c r="T350">
        <f>IF(実施計画様式!T350="",0,1)</f>
        <v>0</v>
      </c>
      <c r="U350">
        <f>IF(実施計画様式!U350="",0,1)</f>
        <v>0</v>
      </c>
      <c r="V350">
        <f>IF(実施計画様式!V350="",0,1)</f>
        <v>0</v>
      </c>
      <c r="W350">
        <f>IF(実施計画様式!W350="",0,1)</f>
        <v>0</v>
      </c>
      <c r="X350">
        <f>IF(実施計画様式!X350="",0,1)</f>
        <v>0</v>
      </c>
      <c r="Y350">
        <f>IF(実施計画様式!Y350="",0,1)</f>
        <v>0</v>
      </c>
      <c r="Z350">
        <f>IF(実施計画様式!Z350="",0,1)</f>
        <v>0</v>
      </c>
      <c r="AA350">
        <f>IF(実施計画様式!AA350="",0,1)</f>
        <v>0</v>
      </c>
      <c r="AB350">
        <f>IF(実施計画様式!AB350="",0,IFERROR(VLOOKUP(実施計画様式!AB350,―!$Q$2:$R$3,2,FALSE),"error"))</f>
        <v>0</v>
      </c>
      <c r="AC350">
        <f>IF(実施計画様式!AC350="",0,IFERROR(VLOOKUP(実施計画様式!AC350,―!$S$2:$T$3,2,FALSE),"error"))</f>
        <v>0</v>
      </c>
      <c r="AD350">
        <f>IF(実施計画様式!AD350="",0,IFERROR(VLOOKUP(実施計画様式!AD350,―!$U$2:$V$3,2,FALSE),"error"))</f>
        <v>0</v>
      </c>
      <c r="AE350">
        <f>IF(実施計画様式!AE350="",0,IFERROR(VLOOKUP(実施計画様式!AE350,―!$W$2:$X$3,2,FALSE),"error"))</f>
        <v>0</v>
      </c>
      <c r="AF350">
        <f>IF(実施計画様式!AF350="",0,IFERROR(VLOOKUP(実施計画様式!AF350,―!$AP$29:$AQ$29,2,FALSE),"error"))</f>
        <v>0</v>
      </c>
      <c r="AG350">
        <f>IF(実施計画様式!AG350="",0,IFERROR(VLOOKUP(実施計画様式!AG350,―!$Y$2:$Z$25,2,FALSE),"error"))</f>
        <v>0</v>
      </c>
      <c r="AH350">
        <f>IF(実施計画様式!AH350="",0,IFERROR(VLOOKUP(実施計画様式!AH350,―!$AA$2:$AB$4,2,FALSE),"error"))</f>
        <v>0</v>
      </c>
      <c r="AI350">
        <f>IF(実施計画様式!AI350="",0,IFERROR(VLOOKUP(実施計画様式!AI350,―!$AN$2:$AO$27,2,FALSE),"error"))</f>
        <v>0</v>
      </c>
      <c r="AJ350">
        <f>IF(実施計画様式!AJ350="",0,IFERROR(VLOOKUP(実施計画様式!AJ350,―!$AN$2:$AO$27,2,FALSE),"error"))</f>
        <v>0</v>
      </c>
      <c r="AK350">
        <f>IF(実施計画様式!AK350="",0,IFERROR(VLOOKUP(実施計画様式!AK350,―!$AN$2:$AO$27,2,FALSE),"error"))</f>
        <v>0</v>
      </c>
      <c r="AL350">
        <f>IF(実施計画様式!AL350="",0,1)</f>
        <v>0</v>
      </c>
      <c r="AM350">
        <f>IF(実施計画様式!AM350="",0,IFERROR(VLOOKUP(実施計画様式!AM350,―!$AP$10:$AQ$23,2,FALSE),"error"))</f>
        <v>0</v>
      </c>
      <c r="AN350">
        <f>IF(実施計画様式!AN350="",0,IFERROR(VLOOKUP(実施計画様式!AN350,―!$AP$39:$AQ$44,2,FALSE),"error"))</f>
        <v>0</v>
      </c>
      <c r="AO350">
        <f>IF(実施計画様式!AO350="",0,IFERROR(VLOOKUP(実施計画様式!AO350,参考資料1_対象分野リスト!$B$2:$C$46,2,FALSE),"error"))</f>
        <v>0</v>
      </c>
      <c r="AP350">
        <f>IF(実施計画様式!AP350="",0,IFERROR(VLOOKUP(実施計画様式!AP350,参考資料1_対象分野リスト!$B$2:$C$46,2,FALSE),"error"))</f>
        <v>0</v>
      </c>
      <c r="AQ350">
        <f>IF(実施計画様式!AQ350="",0,IFERROR(VLOOKUP(実施計画様式!AQ350,参考資料1_対象分野リスト!$B$2:$C$46,2,FALSE),"error"))</f>
        <v>0</v>
      </c>
      <c r="AR350">
        <f>IF(実施計画様式!AR350="",0,IFERROR(VLOOKUP(実施計画様式!AR350,参考資料1_対象分野リスト!$B$2:$C$46,2,FALSE),"error"))</f>
        <v>0</v>
      </c>
      <c r="AS350">
        <f>IF(実施計画様式!AS350="",0,IFERROR(VLOOKUP(実施計画様式!AS350,参考資料1_対象分野リスト!$E$5:$F$35,2,FALSE),"error"))</f>
        <v>0</v>
      </c>
      <c r="BB350">
        <f>IF(実施計画様式!BB350="",0,IFERROR(VLOOKUP(実施計画様式!BB350,―!$AK$2:$AL$7,2,FALSE),"error"))</f>
        <v>0</v>
      </c>
      <c r="BC350" t="str">
        <f t="shared" si="37"/>
        <v/>
      </c>
      <c r="BF350">
        <v>99</v>
      </c>
      <c r="BG350" t="str">
        <f t="shared" si="39"/>
        <v/>
      </c>
      <c r="BH350" t="str">
        <f>IF(AG350&gt;0,IF(VLOOKUP($B$62,―!$Y$2:$Z$25,2,FALSE)&lt;分岐管理シート!AG350,"予算化方法","予算化方法_未定なし"),"")</f>
        <v/>
      </c>
      <c r="BI350" t="str">
        <f t="shared" si="40"/>
        <v/>
      </c>
      <c r="BJ350" t="str">
        <f t="shared" si="41"/>
        <v/>
      </c>
      <c r="BK350" t="str">
        <f t="shared" si="42"/>
        <v/>
      </c>
      <c r="BL350" t="str">
        <f>IF(AE350&lt;2,"",―!$AP$28)</f>
        <v/>
      </c>
      <c r="BM350" t="str">
        <f t="shared" si="43"/>
        <v/>
      </c>
      <c r="BN350" t="str">
        <f t="shared" si="44"/>
        <v/>
      </c>
      <c r="BP350">
        <f t="shared" si="38"/>
        <v>0</v>
      </c>
    </row>
    <row r="351" spans="3:68">
      <c r="C351">
        <v>279</v>
      </c>
      <c r="D351" s="22">
        <f>IF(実施計画様式!D351="",0,IFERROR(VLOOKUP(実施計画様式!D351,―!A:B,2,FALSE),"error"))</f>
        <v>0</v>
      </c>
      <c r="E351">
        <f>IF(実施計画様式!E351="",0,IFERROR(VLOOKUP(実施計画様式!E351,―!$C$40:$D$47,2,FALSE),"error"))</f>
        <v>0</v>
      </c>
      <c r="F351">
        <f>IF(実施計画様式!F351="",0,IFERROR(VLOOKUP(実施計画様式!F351,―!$E$2:$F$2,2,FALSE),"error"))</f>
        <v>0</v>
      </c>
      <c r="G351">
        <f>IFERROR(VLOOKUP(実施計画様式!G351,―!$G$2:$H$2,2,FALSE),0)</f>
        <v>0</v>
      </c>
      <c r="H351">
        <f>IF(実施計画様式!H351="",0,1)</f>
        <v>0</v>
      </c>
      <c r="I351">
        <f>IF(実施計画様式!I351="",0,IFERROR(VLOOKUP(実施計画様式!I351,―!$I$2:$J$2,2,FALSE),"error"))</f>
        <v>0</v>
      </c>
      <c r="J351">
        <f>IF(実施計画様式!J351="",0,1)</f>
        <v>0</v>
      </c>
      <c r="K351">
        <f>IF(実施計画様式!K351="",0,IFERROR(VLOOKUP(実施計画様式!K351,―!$K$1:$L$2,2,FALSE),"error"))</f>
        <v>0</v>
      </c>
      <c r="L351">
        <f>IF(実施計画様式!L351="",0,IFERROR(VLOOKUP(実施計画様式!L351,―!$M$2:$N$2,2,FALSE),"error"))</f>
        <v>0</v>
      </c>
      <c r="M351">
        <f>IFERROR(VLOOKUP(実施計画様式!M351,―!$O$1:$P$12,2,FALSE),0)</f>
        <v>0</v>
      </c>
      <c r="N351">
        <f>IF(実施計画様式!N351="",0,IFERROR(VLOOKUP(実施計画様式!N351,―!$O$1:$P$12,2,FALSE),"error"))</f>
        <v>0</v>
      </c>
      <c r="O351">
        <f>IF(実施計画様式!O351="",0,IFERROR(VLOOKUP(実施計画様式!O351,―!$O$1:$P$12,2,FALSE),"error"))</f>
        <v>0</v>
      </c>
      <c r="P351">
        <f>IF(実施計画様式!P351="",0,IFERROR(VLOOKUP(実施計画様式!P351,―!$O$1:$P$12,2,FALSE),"error"))</f>
        <v>0</v>
      </c>
      <c r="Q351">
        <f>IF(実施計画様式!Q351="",0,1)</f>
        <v>0</v>
      </c>
      <c r="R351" t="s">
        <v>7629</v>
      </c>
      <c r="S351" t="s">
        <v>7629</v>
      </c>
      <c r="T351">
        <f>IF(実施計画様式!T351="",0,1)</f>
        <v>0</v>
      </c>
      <c r="U351">
        <f>IF(実施計画様式!U351="",0,1)</f>
        <v>0</v>
      </c>
      <c r="V351">
        <f>IF(実施計画様式!V351="",0,1)</f>
        <v>0</v>
      </c>
      <c r="W351">
        <f>IF(実施計画様式!W351="",0,1)</f>
        <v>0</v>
      </c>
      <c r="X351">
        <f>IF(実施計画様式!X351="",0,1)</f>
        <v>0</v>
      </c>
      <c r="Y351">
        <f>IF(実施計画様式!Y351="",0,1)</f>
        <v>0</v>
      </c>
      <c r="Z351">
        <f>IF(実施計画様式!Z351="",0,1)</f>
        <v>0</v>
      </c>
      <c r="AA351">
        <f>IF(実施計画様式!AA351="",0,1)</f>
        <v>0</v>
      </c>
      <c r="AB351">
        <f>IF(実施計画様式!AB351="",0,IFERROR(VLOOKUP(実施計画様式!AB351,―!$Q$2:$R$3,2,FALSE),"error"))</f>
        <v>0</v>
      </c>
      <c r="AC351">
        <f>IF(実施計画様式!AC351="",0,IFERROR(VLOOKUP(実施計画様式!AC351,―!$S$2:$T$3,2,FALSE),"error"))</f>
        <v>0</v>
      </c>
      <c r="AD351">
        <f>IF(実施計画様式!AD351="",0,IFERROR(VLOOKUP(実施計画様式!AD351,―!$U$2:$V$3,2,FALSE),"error"))</f>
        <v>0</v>
      </c>
      <c r="AE351">
        <f>IF(実施計画様式!AE351="",0,IFERROR(VLOOKUP(実施計画様式!AE351,―!$W$2:$X$3,2,FALSE),"error"))</f>
        <v>0</v>
      </c>
      <c r="AF351">
        <f>IF(実施計画様式!AF351="",0,IFERROR(VLOOKUP(実施計画様式!AF351,―!$AP$29:$AQ$29,2,FALSE),"error"))</f>
        <v>0</v>
      </c>
      <c r="AG351">
        <f>IF(実施計画様式!AG351="",0,IFERROR(VLOOKUP(実施計画様式!AG351,―!$Y$2:$Z$25,2,FALSE),"error"))</f>
        <v>0</v>
      </c>
      <c r="AH351">
        <f>IF(実施計画様式!AH351="",0,IFERROR(VLOOKUP(実施計画様式!AH351,―!$AA$2:$AB$4,2,FALSE),"error"))</f>
        <v>0</v>
      </c>
      <c r="AI351">
        <f>IF(実施計画様式!AI351="",0,IFERROR(VLOOKUP(実施計画様式!AI351,―!$AN$2:$AO$27,2,FALSE),"error"))</f>
        <v>0</v>
      </c>
      <c r="AJ351">
        <f>IF(実施計画様式!AJ351="",0,IFERROR(VLOOKUP(実施計画様式!AJ351,―!$AN$2:$AO$27,2,FALSE),"error"))</f>
        <v>0</v>
      </c>
      <c r="AK351">
        <f>IF(実施計画様式!AK351="",0,IFERROR(VLOOKUP(実施計画様式!AK351,―!$AN$2:$AO$27,2,FALSE),"error"))</f>
        <v>0</v>
      </c>
      <c r="AL351">
        <f>IF(実施計画様式!AL351="",0,1)</f>
        <v>0</v>
      </c>
      <c r="AM351">
        <f>IF(実施計画様式!AM351="",0,IFERROR(VLOOKUP(実施計画様式!AM351,―!$AP$10:$AQ$23,2,FALSE),"error"))</f>
        <v>0</v>
      </c>
      <c r="AN351">
        <f>IF(実施計画様式!AN351="",0,IFERROR(VLOOKUP(実施計画様式!AN351,―!$AP$39:$AQ$44,2,FALSE),"error"))</f>
        <v>0</v>
      </c>
      <c r="AO351">
        <f>IF(実施計画様式!AO351="",0,IFERROR(VLOOKUP(実施計画様式!AO351,参考資料1_対象分野リスト!$B$2:$C$46,2,FALSE),"error"))</f>
        <v>0</v>
      </c>
      <c r="AP351">
        <f>IF(実施計画様式!AP351="",0,IFERROR(VLOOKUP(実施計画様式!AP351,参考資料1_対象分野リスト!$B$2:$C$46,2,FALSE),"error"))</f>
        <v>0</v>
      </c>
      <c r="AQ351">
        <f>IF(実施計画様式!AQ351="",0,IFERROR(VLOOKUP(実施計画様式!AQ351,参考資料1_対象分野リスト!$B$2:$C$46,2,FALSE),"error"))</f>
        <v>0</v>
      </c>
      <c r="AR351">
        <f>IF(実施計画様式!AR351="",0,IFERROR(VLOOKUP(実施計画様式!AR351,参考資料1_対象分野リスト!$B$2:$C$46,2,FALSE),"error"))</f>
        <v>0</v>
      </c>
      <c r="AS351">
        <f>IF(実施計画様式!AS351="",0,IFERROR(VLOOKUP(実施計画様式!AS351,参考資料1_対象分野リスト!$E$5:$F$35,2,FALSE),"error"))</f>
        <v>0</v>
      </c>
      <c r="BB351">
        <f>IF(実施計画様式!BB351="",0,IFERROR(VLOOKUP(実施計画様式!BB351,―!$AK$2:$AL$7,2,FALSE),"error"))</f>
        <v>0</v>
      </c>
      <c r="BC351" t="str">
        <f t="shared" si="37"/>
        <v/>
      </c>
      <c r="BF351">
        <v>99</v>
      </c>
      <c r="BG351" t="str">
        <f t="shared" si="39"/>
        <v/>
      </c>
      <c r="BH351" t="str">
        <f>IF(AG351&gt;0,IF(VLOOKUP($B$62,―!$Y$2:$Z$25,2,FALSE)&lt;分岐管理シート!AG351,"予算化方法","予算化方法_未定なし"),"")</f>
        <v/>
      </c>
      <c r="BI351" t="str">
        <f t="shared" si="40"/>
        <v/>
      </c>
      <c r="BJ351" t="str">
        <f t="shared" si="41"/>
        <v/>
      </c>
      <c r="BK351" t="str">
        <f t="shared" si="42"/>
        <v/>
      </c>
      <c r="BL351" t="str">
        <f>IF(AE351&lt;2,"",―!$AP$28)</f>
        <v/>
      </c>
      <c r="BM351" t="str">
        <f t="shared" si="43"/>
        <v/>
      </c>
      <c r="BN351" t="str">
        <f t="shared" si="44"/>
        <v/>
      </c>
      <c r="BP351">
        <f t="shared" si="38"/>
        <v>0</v>
      </c>
    </row>
    <row r="352" spans="3:68">
      <c r="C352">
        <v>280</v>
      </c>
      <c r="D352" s="22">
        <f>IF(実施計画様式!D352="",0,IFERROR(VLOOKUP(実施計画様式!D352,―!A:B,2,FALSE),"error"))</f>
        <v>0</v>
      </c>
      <c r="E352">
        <f>IF(実施計画様式!E352="",0,IFERROR(VLOOKUP(実施計画様式!E352,―!$C$40:$D$47,2,FALSE),"error"))</f>
        <v>0</v>
      </c>
      <c r="F352">
        <f>IF(実施計画様式!F352="",0,IFERROR(VLOOKUP(実施計画様式!F352,―!$E$2:$F$2,2,FALSE),"error"))</f>
        <v>0</v>
      </c>
      <c r="G352">
        <f>IFERROR(VLOOKUP(実施計画様式!G352,―!$G$2:$H$2,2,FALSE),0)</f>
        <v>0</v>
      </c>
      <c r="H352">
        <f>IF(実施計画様式!H352="",0,1)</f>
        <v>0</v>
      </c>
      <c r="I352">
        <f>IF(実施計画様式!I352="",0,IFERROR(VLOOKUP(実施計画様式!I352,―!$I$2:$J$2,2,FALSE),"error"))</f>
        <v>0</v>
      </c>
      <c r="J352">
        <f>IF(実施計画様式!J352="",0,1)</f>
        <v>0</v>
      </c>
      <c r="K352">
        <f>IF(実施計画様式!K352="",0,IFERROR(VLOOKUP(実施計画様式!K352,―!$K$1:$L$2,2,FALSE),"error"))</f>
        <v>0</v>
      </c>
      <c r="L352">
        <f>IF(実施計画様式!L352="",0,IFERROR(VLOOKUP(実施計画様式!L352,―!$M$2:$N$2,2,FALSE),"error"))</f>
        <v>0</v>
      </c>
      <c r="M352">
        <f>IFERROR(VLOOKUP(実施計画様式!M352,―!$O$1:$P$12,2,FALSE),0)</f>
        <v>0</v>
      </c>
      <c r="N352">
        <f>IF(実施計画様式!N352="",0,IFERROR(VLOOKUP(実施計画様式!N352,―!$O$1:$P$12,2,FALSE),"error"))</f>
        <v>0</v>
      </c>
      <c r="O352">
        <f>IF(実施計画様式!O352="",0,IFERROR(VLOOKUP(実施計画様式!O352,―!$O$1:$P$12,2,FALSE),"error"))</f>
        <v>0</v>
      </c>
      <c r="P352">
        <f>IF(実施計画様式!P352="",0,IFERROR(VLOOKUP(実施計画様式!P352,―!$O$1:$P$12,2,FALSE),"error"))</f>
        <v>0</v>
      </c>
      <c r="Q352">
        <f>IF(実施計画様式!Q352="",0,1)</f>
        <v>0</v>
      </c>
      <c r="R352" t="s">
        <v>7629</v>
      </c>
      <c r="S352" t="s">
        <v>7629</v>
      </c>
      <c r="T352">
        <f>IF(実施計画様式!T352="",0,1)</f>
        <v>0</v>
      </c>
      <c r="U352">
        <f>IF(実施計画様式!U352="",0,1)</f>
        <v>0</v>
      </c>
      <c r="V352">
        <f>IF(実施計画様式!V352="",0,1)</f>
        <v>0</v>
      </c>
      <c r="W352">
        <f>IF(実施計画様式!W352="",0,1)</f>
        <v>0</v>
      </c>
      <c r="X352">
        <f>IF(実施計画様式!X352="",0,1)</f>
        <v>0</v>
      </c>
      <c r="Y352">
        <f>IF(実施計画様式!Y352="",0,1)</f>
        <v>0</v>
      </c>
      <c r="Z352">
        <f>IF(実施計画様式!Z352="",0,1)</f>
        <v>0</v>
      </c>
      <c r="AA352">
        <f>IF(実施計画様式!AA352="",0,1)</f>
        <v>0</v>
      </c>
      <c r="AB352">
        <f>IF(実施計画様式!AB352="",0,IFERROR(VLOOKUP(実施計画様式!AB352,―!$Q$2:$R$3,2,FALSE),"error"))</f>
        <v>0</v>
      </c>
      <c r="AC352">
        <f>IF(実施計画様式!AC352="",0,IFERROR(VLOOKUP(実施計画様式!AC352,―!$S$2:$T$3,2,FALSE),"error"))</f>
        <v>0</v>
      </c>
      <c r="AD352">
        <f>IF(実施計画様式!AD352="",0,IFERROR(VLOOKUP(実施計画様式!AD352,―!$U$2:$V$3,2,FALSE),"error"))</f>
        <v>0</v>
      </c>
      <c r="AE352">
        <f>IF(実施計画様式!AE352="",0,IFERROR(VLOOKUP(実施計画様式!AE352,―!$W$2:$X$3,2,FALSE),"error"))</f>
        <v>0</v>
      </c>
      <c r="AF352">
        <f>IF(実施計画様式!AF352="",0,IFERROR(VLOOKUP(実施計画様式!AF352,―!$AP$29:$AQ$29,2,FALSE),"error"))</f>
        <v>0</v>
      </c>
      <c r="AG352">
        <f>IF(実施計画様式!AG352="",0,IFERROR(VLOOKUP(実施計画様式!AG352,―!$Y$2:$Z$25,2,FALSE),"error"))</f>
        <v>0</v>
      </c>
      <c r="AH352">
        <f>IF(実施計画様式!AH352="",0,IFERROR(VLOOKUP(実施計画様式!AH352,―!$AA$2:$AB$4,2,FALSE),"error"))</f>
        <v>0</v>
      </c>
      <c r="AI352">
        <f>IF(実施計画様式!AI352="",0,IFERROR(VLOOKUP(実施計画様式!AI352,―!$AN$2:$AO$27,2,FALSE),"error"))</f>
        <v>0</v>
      </c>
      <c r="AJ352">
        <f>IF(実施計画様式!AJ352="",0,IFERROR(VLOOKUP(実施計画様式!AJ352,―!$AN$2:$AO$27,2,FALSE),"error"))</f>
        <v>0</v>
      </c>
      <c r="AK352">
        <f>IF(実施計画様式!AK352="",0,IFERROR(VLOOKUP(実施計画様式!AK352,―!$AN$2:$AO$27,2,FALSE),"error"))</f>
        <v>0</v>
      </c>
      <c r="AL352">
        <f>IF(実施計画様式!AL352="",0,1)</f>
        <v>0</v>
      </c>
      <c r="AM352">
        <f>IF(実施計画様式!AM352="",0,IFERROR(VLOOKUP(実施計画様式!AM352,―!$AP$10:$AQ$23,2,FALSE),"error"))</f>
        <v>0</v>
      </c>
      <c r="AN352">
        <f>IF(実施計画様式!AN352="",0,IFERROR(VLOOKUP(実施計画様式!AN352,―!$AP$39:$AQ$44,2,FALSE),"error"))</f>
        <v>0</v>
      </c>
      <c r="AO352">
        <f>IF(実施計画様式!AO352="",0,IFERROR(VLOOKUP(実施計画様式!AO352,参考資料1_対象分野リスト!$B$2:$C$46,2,FALSE),"error"))</f>
        <v>0</v>
      </c>
      <c r="AP352">
        <f>IF(実施計画様式!AP352="",0,IFERROR(VLOOKUP(実施計画様式!AP352,参考資料1_対象分野リスト!$B$2:$C$46,2,FALSE),"error"))</f>
        <v>0</v>
      </c>
      <c r="AQ352">
        <f>IF(実施計画様式!AQ352="",0,IFERROR(VLOOKUP(実施計画様式!AQ352,参考資料1_対象分野リスト!$B$2:$C$46,2,FALSE),"error"))</f>
        <v>0</v>
      </c>
      <c r="AR352">
        <f>IF(実施計画様式!AR352="",0,IFERROR(VLOOKUP(実施計画様式!AR352,参考資料1_対象分野リスト!$B$2:$C$46,2,FALSE),"error"))</f>
        <v>0</v>
      </c>
      <c r="AS352">
        <f>IF(実施計画様式!AS352="",0,IFERROR(VLOOKUP(実施計画様式!AS352,参考資料1_対象分野リスト!$E$5:$F$35,2,FALSE),"error"))</f>
        <v>0</v>
      </c>
      <c r="BB352">
        <f>IF(実施計画様式!BB352="",0,IFERROR(VLOOKUP(実施計画様式!BB352,―!$AK$2:$AL$7,2,FALSE),"error"))</f>
        <v>0</v>
      </c>
      <c r="BC352" t="str">
        <f t="shared" si="37"/>
        <v/>
      </c>
      <c r="BF352">
        <v>99</v>
      </c>
      <c r="BG352" t="str">
        <f t="shared" si="39"/>
        <v/>
      </c>
      <c r="BH352" t="str">
        <f>IF(AG352&gt;0,IF(VLOOKUP($B$62,―!$Y$2:$Z$25,2,FALSE)&lt;分岐管理シート!AG352,"予算化方法","予算化方法_未定なし"),"")</f>
        <v/>
      </c>
      <c r="BI352" t="str">
        <f t="shared" si="40"/>
        <v/>
      </c>
      <c r="BJ352" t="str">
        <f t="shared" si="41"/>
        <v/>
      </c>
      <c r="BK352" t="str">
        <f t="shared" si="42"/>
        <v/>
      </c>
      <c r="BL352" t="str">
        <f>IF(AE352&lt;2,"",―!$AP$28)</f>
        <v/>
      </c>
      <c r="BM352" t="str">
        <f t="shared" si="43"/>
        <v/>
      </c>
      <c r="BN352" t="str">
        <f t="shared" si="44"/>
        <v/>
      </c>
      <c r="BP352">
        <f t="shared" si="38"/>
        <v>0</v>
      </c>
    </row>
    <row r="353" spans="3:68">
      <c r="C353">
        <v>281</v>
      </c>
      <c r="D353" s="22">
        <f>IF(実施計画様式!D353="",0,IFERROR(VLOOKUP(実施計画様式!D353,―!A:B,2,FALSE),"error"))</f>
        <v>0</v>
      </c>
      <c r="E353">
        <f>IF(実施計画様式!E353="",0,IFERROR(VLOOKUP(実施計画様式!E353,―!$C$40:$D$47,2,FALSE),"error"))</f>
        <v>0</v>
      </c>
      <c r="F353">
        <f>IF(実施計画様式!F353="",0,IFERROR(VLOOKUP(実施計画様式!F353,―!$E$2:$F$2,2,FALSE),"error"))</f>
        <v>0</v>
      </c>
      <c r="G353">
        <f>IFERROR(VLOOKUP(実施計画様式!G353,―!$G$2:$H$2,2,FALSE),0)</f>
        <v>0</v>
      </c>
      <c r="H353">
        <f>IF(実施計画様式!H353="",0,1)</f>
        <v>0</v>
      </c>
      <c r="I353">
        <f>IF(実施計画様式!I353="",0,IFERROR(VLOOKUP(実施計画様式!I353,―!$I$2:$J$2,2,FALSE),"error"))</f>
        <v>0</v>
      </c>
      <c r="J353">
        <f>IF(実施計画様式!J353="",0,1)</f>
        <v>0</v>
      </c>
      <c r="K353">
        <f>IF(実施計画様式!K353="",0,IFERROR(VLOOKUP(実施計画様式!K353,―!$K$1:$L$2,2,FALSE),"error"))</f>
        <v>0</v>
      </c>
      <c r="L353">
        <f>IF(実施計画様式!L353="",0,IFERROR(VLOOKUP(実施計画様式!L353,―!$M$2:$N$2,2,FALSE),"error"))</f>
        <v>0</v>
      </c>
      <c r="M353">
        <f>IFERROR(VLOOKUP(実施計画様式!M353,―!$O$1:$P$12,2,FALSE),0)</f>
        <v>0</v>
      </c>
      <c r="N353">
        <f>IF(実施計画様式!N353="",0,IFERROR(VLOOKUP(実施計画様式!N353,―!$O$1:$P$12,2,FALSE),"error"))</f>
        <v>0</v>
      </c>
      <c r="O353">
        <f>IF(実施計画様式!O353="",0,IFERROR(VLOOKUP(実施計画様式!O353,―!$O$1:$P$12,2,FALSE),"error"))</f>
        <v>0</v>
      </c>
      <c r="P353">
        <f>IF(実施計画様式!P353="",0,IFERROR(VLOOKUP(実施計画様式!P353,―!$O$1:$P$12,2,FALSE),"error"))</f>
        <v>0</v>
      </c>
      <c r="Q353">
        <f>IF(実施計画様式!Q353="",0,1)</f>
        <v>0</v>
      </c>
      <c r="R353" t="s">
        <v>7629</v>
      </c>
      <c r="S353" t="s">
        <v>7629</v>
      </c>
      <c r="T353">
        <f>IF(実施計画様式!T353="",0,1)</f>
        <v>0</v>
      </c>
      <c r="U353">
        <f>IF(実施計画様式!U353="",0,1)</f>
        <v>0</v>
      </c>
      <c r="V353">
        <f>IF(実施計画様式!V353="",0,1)</f>
        <v>0</v>
      </c>
      <c r="W353">
        <f>IF(実施計画様式!W353="",0,1)</f>
        <v>0</v>
      </c>
      <c r="X353">
        <f>IF(実施計画様式!X353="",0,1)</f>
        <v>0</v>
      </c>
      <c r="Y353">
        <f>IF(実施計画様式!Y353="",0,1)</f>
        <v>0</v>
      </c>
      <c r="Z353">
        <f>IF(実施計画様式!Z353="",0,1)</f>
        <v>0</v>
      </c>
      <c r="AA353">
        <f>IF(実施計画様式!AA353="",0,1)</f>
        <v>0</v>
      </c>
      <c r="AB353">
        <f>IF(実施計画様式!AB353="",0,IFERROR(VLOOKUP(実施計画様式!AB353,―!$Q$2:$R$3,2,FALSE),"error"))</f>
        <v>0</v>
      </c>
      <c r="AC353">
        <f>IF(実施計画様式!AC353="",0,IFERROR(VLOOKUP(実施計画様式!AC353,―!$S$2:$T$3,2,FALSE),"error"))</f>
        <v>0</v>
      </c>
      <c r="AD353">
        <f>IF(実施計画様式!AD353="",0,IFERROR(VLOOKUP(実施計画様式!AD353,―!$U$2:$V$3,2,FALSE),"error"))</f>
        <v>0</v>
      </c>
      <c r="AE353">
        <f>IF(実施計画様式!AE353="",0,IFERROR(VLOOKUP(実施計画様式!AE353,―!$W$2:$X$3,2,FALSE),"error"))</f>
        <v>0</v>
      </c>
      <c r="AF353">
        <f>IF(実施計画様式!AF353="",0,IFERROR(VLOOKUP(実施計画様式!AF353,―!$AP$29:$AQ$29,2,FALSE),"error"))</f>
        <v>0</v>
      </c>
      <c r="AG353">
        <f>IF(実施計画様式!AG353="",0,IFERROR(VLOOKUP(実施計画様式!AG353,―!$Y$2:$Z$25,2,FALSE),"error"))</f>
        <v>0</v>
      </c>
      <c r="AH353">
        <f>IF(実施計画様式!AH353="",0,IFERROR(VLOOKUP(実施計画様式!AH353,―!$AA$2:$AB$4,2,FALSE),"error"))</f>
        <v>0</v>
      </c>
      <c r="AI353">
        <f>IF(実施計画様式!AI353="",0,IFERROR(VLOOKUP(実施計画様式!AI353,―!$AN$2:$AO$27,2,FALSE),"error"))</f>
        <v>0</v>
      </c>
      <c r="AJ353">
        <f>IF(実施計画様式!AJ353="",0,IFERROR(VLOOKUP(実施計画様式!AJ353,―!$AN$2:$AO$27,2,FALSE),"error"))</f>
        <v>0</v>
      </c>
      <c r="AK353">
        <f>IF(実施計画様式!AK353="",0,IFERROR(VLOOKUP(実施計画様式!AK353,―!$AN$2:$AO$27,2,FALSE),"error"))</f>
        <v>0</v>
      </c>
      <c r="AL353">
        <f>IF(実施計画様式!AL353="",0,1)</f>
        <v>0</v>
      </c>
      <c r="AM353">
        <f>IF(実施計画様式!AM353="",0,IFERROR(VLOOKUP(実施計画様式!AM353,―!$AP$10:$AQ$23,2,FALSE),"error"))</f>
        <v>0</v>
      </c>
      <c r="AN353">
        <f>IF(実施計画様式!AN353="",0,IFERROR(VLOOKUP(実施計画様式!AN353,―!$AP$39:$AQ$44,2,FALSE),"error"))</f>
        <v>0</v>
      </c>
      <c r="AO353">
        <f>IF(実施計画様式!AO353="",0,IFERROR(VLOOKUP(実施計画様式!AO353,参考資料1_対象分野リスト!$B$2:$C$46,2,FALSE),"error"))</f>
        <v>0</v>
      </c>
      <c r="AP353">
        <f>IF(実施計画様式!AP353="",0,IFERROR(VLOOKUP(実施計画様式!AP353,参考資料1_対象分野リスト!$B$2:$C$46,2,FALSE),"error"))</f>
        <v>0</v>
      </c>
      <c r="AQ353">
        <f>IF(実施計画様式!AQ353="",0,IFERROR(VLOOKUP(実施計画様式!AQ353,参考資料1_対象分野リスト!$B$2:$C$46,2,FALSE),"error"))</f>
        <v>0</v>
      </c>
      <c r="AR353">
        <f>IF(実施計画様式!AR353="",0,IFERROR(VLOOKUP(実施計画様式!AR353,参考資料1_対象分野リスト!$B$2:$C$46,2,FALSE),"error"))</f>
        <v>0</v>
      </c>
      <c r="AS353">
        <f>IF(実施計画様式!AS353="",0,IFERROR(VLOOKUP(実施計画様式!AS353,参考資料1_対象分野リスト!$E$5:$F$35,2,FALSE),"error"))</f>
        <v>0</v>
      </c>
      <c r="BB353">
        <f>IF(実施計画様式!BB353="",0,IFERROR(VLOOKUP(実施計画様式!BB353,―!$AK$2:$AL$7,2,FALSE),"error"))</f>
        <v>0</v>
      </c>
      <c r="BC353" t="str">
        <f t="shared" si="37"/>
        <v/>
      </c>
      <c r="BF353">
        <v>99</v>
      </c>
      <c r="BG353" t="str">
        <f t="shared" si="39"/>
        <v/>
      </c>
      <c r="BH353" t="str">
        <f>IF(AG353&gt;0,IF(VLOOKUP($B$62,―!$Y$2:$Z$25,2,FALSE)&lt;分岐管理シート!AG353,"予算化方法","予算化方法_未定なし"),"")</f>
        <v/>
      </c>
      <c r="BI353" t="str">
        <f t="shared" si="40"/>
        <v/>
      </c>
      <c r="BJ353" t="str">
        <f t="shared" si="41"/>
        <v/>
      </c>
      <c r="BK353" t="str">
        <f t="shared" si="42"/>
        <v/>
      </c>
      <c r="BL353" t="str">
        <f>IF(AE353&lt;2,"",―!$AP$28)</f>
        <v/>
      </c>
      <c r="BM353" t="str">
        <f t="shared" si="43"/>
        <v/>
      </c>
      <c r="BN353" t="str">
        <f t="shared" si="44"/>
        <v/>
      </c>
      <c r="BP353">
        <f t="shared" si="38"/>
        <v>0</v>
      </c>
    </row>
    <row r="354" spans="3:68">
      <c r="C354">
        <v>282</v>
      </c>
      <c r="D354" s="22">
        <f>IF(実施計画様式!D354="",0,IFERROR(VLOOKUP(実施計画様式!D354,―!A:B,2,FALSE),"error"))</f>
        <v>0</v>
      </c>
      <c r="E354">
        <f>IF(実施計画様式!E354="",0,IFERROR(VLOOKUP(実施計画様式!E354,―!$C$40:$D$47,2,FALSE),"error"))</f>
        <v>0</v>
      </c>
      <c r="F354">
        <f>IF(実施計画様式!F354="",0,IFERROR(VLOOKUP(実施計画様式!F354,―!$E$2:$F$2,2,FALSE),"error"))</f>
        <v>0</v>
      </c>
      <c r="G354">
        <f>IFERROR(VLOOKUP(実施計画様式!G354,―!$G$2:$H$2,2,FALSE),0)</f>
        <v>0</v>
      </c>
      <c r="H354">
        <f>IF(実施計画様式!H354="",0,1)</f>
        <v>0</v>
      </c>
      <c r="I354">
        <f>IF(実施計画様式!I354="",0,IFERROR(VLOOKUP(実施計画様式!I354,―!$I$2:$J$2,2,FALSE),"error"))</f>
        <v>0</v>
      </c>
      <c r="J354">
        <f>IF(実施計画様式!J354="",0,1)</f>
        <v>0</v>
      </c>
      <c r="K354">
        <f>IF(実施計画様式!K354="",0,IFERROR(VLOOKUP(実施計画様式!K354,―!$K$1:$L$2,2,FALSE),"error"))</f>
        <v>0</v>
      </c>
      <c r="L354">
        <f>IF(実施計画様式!L354="",0,IFERROR(VLOOKUP(実施計画様式!L354,―!$M$2:$N$2,2,FALSE),"error"))</f>
        <v>0</v>
      </c>
      <c r="M354">
        <f>IFERROR(VLOOKUP(実施計画様式!M354,―!$O$1:$P$12,2,FALSE),0)</f>
        <v>0</v>
      </c>
      <c r="N354">
        <f>IF(実施計画様式!N354="",0,IFERROR(VLOOKUP(実施計画様式!N354,―!$O$1:$P$12,2,FALSE),"error"))</f>
        <v>0</v>
      </c>
      <c r="O354">
        <f>IF(実施計画様式!O354="",0,IFERROR(VLOOKUP(実施計画様式!O354,―!$O$1:$P$12,2,FALSE),"error"))</f>
        <v>0</v>
      </c>
      <c r="P354">
        <f>IF(実施計画様式!P354="",0,IFERROR(VLOOKUP(実施計画様式!P354,―!$O$1:$P$12,2,FALSE),"error"))</f>
        <v>0</v>
      </c>
      <c r="Q354">
        <f>IF(実施計画様式!Q354="",0,1)</f>
        <v>0</v>
      </c>
      <c r="R354" t="s">
        <v>7629</v>
      </c>
      <c r="S354" t="s">
        <v>7629</v>
      </c>
      <c r="T354">
        <f>IF(実施計画様式!T354="",0,1)</f>
        <v>0</v>
      </c>
      <c r="U354">
        <f>IF(実施計画様式!U354="",0,1)</f>
        <v>0</v>
      </c>
      <c r="V354">
        <f>IF(実施計画様式!V354="",0,1)</f>
        <v>0</v>
      </c>
      <c r="W354">
        <f>IF(実施計画様式!W354="",0,1)</f>
        <v>0</v>
      </c>
      <c r="X354">
        <f>IF(実施計画様式!X354="",0,1)</f>
        <v>0</v>
      </c>
      <c r="Y354">
        <f>IF(実施計画様式!Y354="",0,1)</f>
        <v>0</v>
      </c>
      <c r="Z354">
        <f>IF(実施計画様式!Z354="",0,1)</f>
        <v>0</v>
      </c>
      <c r="AA354">
        <f>IF(実施計画様式!AA354="",0,1)</f>
        <v>0</v>
      </c>
      <c r="AB354">
        <f>IF(実施計画様式!AB354="",0,IFERROR(VLOOKUP(実施計画様式!AB354,―!$Q$2:$R$3,2,FALSE),"error"))</f>
        <v>0</v>
      </c>
      <c r="AC354">
        <f>IF(実施計画様式!AC354="",0,IFERROR(VLOOKUP(実施計画様式!AC354,―!$S$2:$T$3,2,FALSE),"error"))</f>
        <v>0</v>
      </c>
      <c r="AD354">
        <f>IF(実施計画様式!AD354="",0,IFERROR(VLOOKUP(実施計画様式!AD354,―!$U$2:$V$3,2,FALSE),"error"))</f>
        <v>0</v>
      </c>
      <c r="AE354">
        <f>IF(実施計画様式!AE354="",0,IFERROR(VLOOKUP(実施計画様式!AE354,―!$W$2:$X$3,2,FALSE),"error"))</f>
        <v>0</v>
      </c>
      <c r="AF354">
        <f>IF(実施計画様式!AF354="",0,IFERROR(VLOOKUP(実施計画様式!AF354,―!$AP$29:$AQ$29,2,FALSE),"error"))</f>
        <v>0</v>
      </c>
      <c r="AG354">
        <f>IF(実施計画様式!AG354="",0,IFERROR(VLOOKUP(実施計画様式!AG354,―!$Y$2:$Z$25,2,FALSE),"error"))</f>
        <v>0</v>
      </c>
      <c r="AH354">
        <f>IF(実施計画様式!AH354="",0,IFERROR(VLOOKUP(実施計画様式!AH354,―!$AA$2:$AB$4,2,FALSE),"error"))</f>
        <v>0</v>
      </c>
      <c r="AI354">
        <f>IF(実施計画様式!AI354="",0,IFERROR(VLOOKUP(実施計画様式!AI354,―!$AN$2:$AO$27,2,FALSE),"error"))</f>
        <v>0</v>
      </c>
      <c r="AJ354">
        <f>IF(実施計画様式!AJ354="",0,IFERROR(VLOOKUP(実施計画様式!AJ354,―!$AN$2:$AO$27,2,FALSE),"error"))</f>
        <v>0</v>
      </c>
      <c r="AK354">
        <f>IF(実施計画様式!AK354="",0,IFERROR(VLOOKUP(実施計画様式!AK354,―!$AN$2:$AO$27,2,FALSE),"error"))</f>
        <v>0</v>
      </c>
      <c r="AL354">
        <f>IF(実施計画様式!AL354="",0,1)</f>
        <v>0</v>
      </c>
      <c r="AM354">
        <f>IF(実施計画様式!AM354="",0,IFERROR(VLOOKUP(実施計画様式!AM354,―!$AP$10:$AQ$23,2,FALSE),"error"))</f>
        <v>0</v>
      </c>
      <c r="AN354">
        <f>IF(実施計画様式!AN354="",0,IFERROR(VLOOKUP(実施計画様式!AN354,―!$AP$39:$AQ$44,2,FALSE),"error"))</f>
        <v>0</v>
      </c>
      <c r="AO354">
        <f>IF(実施計画様式!AO354="",0,IFERROR(VLOOKUP(実施計画様式!AO354,参考資料1_対象分野リスト!$B$2:$C$46,2,FALSE),"error"))</f>
        <v>0</v>
      </c>
      <c r="AP354">
        <f>IF(実施計画様式!AP354="",0,IFERROR(VLOOKUP(実施計画様式!AP354,参考資料1_対象分野リスト!$B$2:$C$46,2,FALSE),"error"))</f>
        <v>0</v>
      </c>
      <c r="AQ354">
        <f>IF(実施計画様式!AQ354="",0,IFERROR(VLOOKUP(実施計画様式!AQ354,参考資料1_対象分野リスト!$B$2:$C$46,2,FALSE),"error"))</f>
        <v>0</v>
      </c>
      <c r="AR354">
        <f>IF(実施計画様式!AR354="",0,IFERROR(VLOOKUP(実施計画様式!AR354,参考資料1_対象分野リスト!$B$2:$C$46,2,FALSE),"error"))</f>
        <v>0</v>
      </c>
      <c r="AS354">
        <f>IF(実施計画様式!AS354="",0,IFERROR(VLOOKUP(実施計画様式!AS354,参考資料1_対象分野リスト!$E$5:$F$35,2,FALSE),"error"))</f>
        <v>0</v>
      </c>
      <c r="BB354">
        <f>IF(実施計画様式!BB354="",0,IFERROR(VLOOKUP(実施計画様式!BB354,―!$AK$2:$AL$7,2,FALSE),"error"))</f>
        <v>0</v>
      </c>
      <c r="BC354" t="str">
        <f t="shared" si="37"/>
        <v/>
      </c>
      <c r="BF354">
        <v>99</v>
      </c>
      <c r="BG354" t="str">
        <f t="shared" si="39"/>
        <v/>
      </c>
      <c r="BH354" t="str">
        <f>IF(AG354&gt;0,IF(VLOOKUP($B$62,―!$Y$2:$Z$25,2,FALSE)&lt;分岐管理シート!AG354,"予算化方法","予算化方法_未定なし"),"")</f>
        <v/>
      </c>
      <c r="BI354" t="str">
        <f t="shared" si="40"/>
        <v/>
      </c>
      <c r="BJ354" t="str">
        <f t="shared" si="41"/>
        <v/>
      </c>
      <c r="BK354" t="str">
        <f t="shared" si="42"/>
        <v/>
      </c>
      <c r="BL354" t="str">
        <f>IF(AE354&lt;2,"",―!$AP$28)</f>
        <v/>
      </c>
      <c r="BM354" t="str">
        <f t="shared" si="43"/>
        <v/>
      </c>
      <c r="BN354" t="str">
        <f t="shared" si="44"/>
        <v/>
      </c>
      <c r="BP354">
        <f t="shared" si="38"/>
        <v>0</v>
      </c>
    </row>
    <row r="355" spans="3:68">
      <c r="C355">
        <v>283</v>
      </c>
      <c r="D355" s="22">
        <f>IF(実施計画様式!D355="",0,IFERROR(VLOOKUP(実施計画様式!D355,―!A:B,2,FALSE),"error"))</f>
        <v>0</v>
      </c>
      <c r="E355">
        <f>IF(実施計画様式!E355="",0,IFERROR(VLOOKUP(実施計画様式!E355,―!$C$40:$D$47,2,FALSE),"error"))</f>
        <v>0</v>
      </c>
      <c r="F355">
        <f>IF(実施計画様式!F355="",0,IFERROR(VLOOKUP(実施計画様式!F355,―!$E$2:$F$2,2,FALSE),"error"))</f>
        <v>0</v>
      </c>
      <c r="G355">
        <f>IFERROR(VLOOKUP(実施計画様式!G355,―!$G$2:$H$2,2,FALSE),0)</f>
        <v>0</v>
      </c>
      <c r="H355">
        <f>IF(実施計画様式!H355="",0,1)</f>
        <v>0</v>
      </c>
      <c r="I355">
        <f>IF(実施計画様式!I355="",0,IFERROR(VLOOKUP(実施計画様式!I355,―!$I$2:$J$2,2,FALSE),"error"))</f>
        <v>0</v>
      </c>
      <c r="J355">
        <f>IF(実施計画様式!J355="",0,1)</f>
        <v>0</v>
      </c>
      <c r="K355">
        <f>IF(実施計画様式!K355="",0,IFERROR(VLOOKUP(実施計画様式!K355,―!$K$1:$L$2,2,FALSE),"error"))</f>
        <v>0</v>
      </c>
      <c r="L355">
        <f>IF(実施計画様式!L355="",0,IFERROR(VLOOKUP(実施計画様式!L355,―!$M$2:$N$2,2,FALSE),"error"))</f>
        <v>0</v>
      </c>
      <c r="M355">
        <f>IFERROR(VLOOKUP(実施計画様式!M355,―!$O$1:$P$12,2,FALSE),0)</f>
        <v>0</v>
      </c>
      <c r="N355">
        <f>IF(実施計画様式!N355="",0,IFERROR(VLOOKUP(実施計画様式!N355,―!$O$1:$P$12,2,FALSE),"error"))</f>
        <v>0</v>
      </c>
      <c r="O355">
        <f>IF(実施計画様式!O355="",0,IFERROR(VLOOKUP(実施計画様式!O355,―!$O$1:$P$12,2,FALSE),"error"))</f>
        <v>0</v>
      </c>
      <c r="P355">
        <f>IF(実施計画様式!P355="",0,IFERROR(VLOOKUP(実施計画様式!P355,―!$O$1:$P$12,2,FALSE),"error"))</f>
        <v>0</v>
      </c>
      <c r="Q355">
        <f>IF(実施計画様式!Q355="",0,1)</f>
        <v>0</v>
      </c>
      <c r="R355" t="s">
        <v>7629</v>
      </c>
      <c r="S355" t="s">
        <v>7629</v>
      </c>
      <c r="T355">
        <f>IF(実施計画様式!T355="",0,1)</f>
        <v>0</v>
      </c>
      <c r="U355">
        <f>IF(実施計画様式!U355="",0,1)</f>
        <v>0</v>
      </c>
      <c r="V355">
        <f>IF(実施計画様式!V355="",0,1)</f>
        <v>0</v>
      </c>
      <c r="W355">
        <f>IF(実施計画様式!W355="",0,1)</f>
        <v>0</v>
      </c>
      <c r="X355">
        <f>IF(実施計画様式!X355="",0,1)</f>
        <v>0</v>
      </c>
      <c r="Y355">
        <f>IF(実施計画様式!Y355="",0,1)</f>
        <v>0</v>
      </c>
      <c r="Z355">
        <f>IF(実施計画様式!Z355="",0,1)</f>
        <v>0</v>
      </c>
      <c r="AA355">
        <f>IF(実施計画様式!AA355="",0,1)</f>
        <v>0</v>
      </c>
      <c r="AB355">
        <f>IF(実施計画様式!AB355="",0,IFERROR(VLOOKUP(実施計画様式!AB355,―!$Q$2:$R$3,2,FALSE),"error"))</f>
        <v>0</v>
      </c>
      <c r="AC355">
        <f>IF(実施計画様式!AC355="",0,IFERROR(VLOOKUP(実施計画様式!AC355,―!$S$2:$T$3,2,FALSE),"error"))</f>
        <v>0</v>
      </c>
      <c r="AD355">
        <f>IF(実施計画様式!AD355="",0,IFERROR(VLOOKUP(実施計画様式!AD355,―!$U$2:$V$3,2,FALSE),"error"))</f>
        <v>0</v>
      </c>
      <c r="AE355">
        <f>IF(実施計画様式!AE355="",0,IFERROR(VLOOKUP(実施計画様式!AE355,―!$W$2:$X$3,2,FALSE),"error"))</f>
        <v>0</v>
      </c>
      <c r="AF355">
        <f>IF(実施計画様式!AF355="",0,IFERROR(VLOOKUP(実施計画様式!AF355,―!$AP$29:$AQ$29,2,FALSE),"error"))</f>
        <v>0</v>
      </c>
      <c r="AG355">
        <f>IF(実施計画様式!AG355="",0,IFERROR(VLOOKUP(実施計画様式!AG355,―!$Y$2:$Z$25,2,FALSE),"error"))</f>
        <v>0</v>
      </c>
      <c r="AH355">
        <f>IF(実施計画様式!AH355="",0,IFERROR(VLOOKUP(実施計画様式!AH355,―!$AA$2:$AB$4,2,FALSE),"error"))</f>
        <v>0</v>
      </c>
      <c r="AI355">
        <f>IF(実施計画様式!AI355="",0,IFERROR(VLOOKUP(実施計画様式!AI355,―!$AN$2:$AO$27,2,FALSE),"error"))</f>
        <v>0</v>
      </c>
      <c r="AJ355">
        <f>IF(実施計画様式!AJ355="",0,IFERROR(VLOOKUP(実施計画様式!AJ355,―!$AN$2:$AO$27,2,FALSE),"error"))</f>
        <v>0</v>
      </c>
      <c r="AK355">
        <f>IF(実施計画様式!AK355="",0,IFERROR(VLOOKUP(実施計画様式!AK355,―!$AN$2:$AO$27,2,FALSE),"error"))</f>
        <v>0</v>
      </c>
      <c r="AL355">
        <f>IF(実施計画様式!AL355="",0,1)</f>
        <v>0</v>
      </c>
      <c r="AM355">
        <f>IF(実施計画様式!AM355="",0,IFERROR(VLOOKUP(実施計画様式!AM355,―!$AP$10:$AQ$23,2,FALSE),"error"))</f>
        <v>0</v>
      </c>
      <c r="AN355">
        <f>IF(実施計画様式!AN355="",0,IFERROR(VLOOKUP(実施計画様式!AN355,―!$AP$39:$AQ$44,2,FALSE),"error"))</f>
        <v>0</v>
      </c>
      <c r="AO355">
        <f>IF(実施計画様式!AO355="",0,IFERROR(VLOOKUP(実施計画様式!AO355,参考資料1_対象分野リスト!$B$2:$C$46,2,FALSE),"error"))</f>
        <v>0</v>
      </c>
      <c r="AP355">
        <f>IF(実施計画様式!AP355="",0,IFERROR(VLOOKUP(実施計画様式!AP355,参考資料1_対象分野リスト!$B$2:$C$46,2,FALSE),"error"))</f>
        <v>0</v>
      </c>
      <c r="AQ355">
        <f>IF(実施計画様式!AQ355="",0,IFERROR(VLOOKUP(実施計画様式!AQ355,参考資料1_対象分野リスト!$B$2:$C$46,2,FALSE),"error"))</f>
        <v>0</v>
      </c>
      <c r="AR355">
        <f>IF(実施計画様式!AR355="",0,IFERROR(VLOOKUP(実施計画様式!AR355,参考資料1_対象分野リスト!$B$2:$C$46,2,FALSE),"error"))</f>
        <v>0</v>
      </c>
      <c r="AS355">
        <f>IF(実施計画様式!AS355="",0,IFERROR(VLOOKUP(実施計画様式!AS355,参考資料1_対象分野リスト!$E$5:$F$35,2,FALSE),"error"))</f>
        <v>0</v>
      </c>
      <c r="BB355">
        <f>IF(実施計画様式!BB355="",0,IFERROR(VLOOKUP(実施計画様式!BB355,―!$AK$2:$AL$7,2,FALSE),"error"))</f>
        <v>0</v>
      </c>
      <c r="BC355" t="str">
        <f t="shared" si="37"/>
        <v/>
      </c>
      <c r="BF355">
        <v>99</v>
      </c>
      <c r="BG355" t="str">
        <f t="shared" si="39"/>
        <v/>
      </c>
      <c r="BH355" t="str">
        <f>IF(AG355&gt;0,IF(VLOOKUP($B$62,―!$Y$2:$Z$25,2,FALSE)&lt;分岐管理シート!AG355,"予算化方法","予算化方法_未定なし"),"")</f>
        <v/>
      </c>
      <c r="BI355" t="str">
        <f t="shared" si="40"/>
        <v/>
      </c>
      <c r="BJ355" t="str">
        <f t="shared" si="41"/>
        <v/>
      </c>
      <c r="BK355" t="str">
        <f t="shared" si="42"/>
        <v/>
      </c>
      <c r="BL355" t="str">
        <f>IF(AE355&lt;2,"",―!$AP$28)</f>
        <v/>
      </c>
      <c r="BM355" t="str">
        <f t="shared" si="43"/>
        <v/>
      </c>
      <c r="BN355" t="str">
        <f t="shared" si="44"/>
        <v/>
      </c>
      <c r="BP355">
        <f t="shared" si="38"/>
        <v>0</v>
      </c>
    </row>
    <row r="356" spans="3:68">
      <c r="C356">
        <v>284</v>
      </c>
      <c r="D356" s="22">
        <f>IF(実施計画様式!D356="",0,IFERROR(VLOOKUP(実施計画様式!D356,―!A:B,2,FALSE),"error"))</f>
        <v>0</v>
      </c>
      <c r="E356">
        <f>IF(実施計画様式!E356="",0,IFERROR(VLOOKUP(実施計画様式!E356,―!$C$40:$D$47,2,FALSE),"error"))</f>
        <v>0</v>
      </c>
      <c r="F356">
        <f>IF(実施計画様式!F356="",0,IFERROR(VLOOKUP(実施計画様式!F356,―!$E$2:$F$2,2,FALSE),"error"))</f>
        <v>0</v>
      </c>
      <c r="G356">
        <f>IFERROR(VLOOKUP(実施計画様式!G356,―!$G$2:$H$2,2,FALSE),0)</f>
        <v>0</v>
      </c>
      <c r="H356">
        <f>IF(実施計画様式!H356="",0,1)</f>
        <v>0</v>
      </c>
      <c r="I356">
        <f>IF(実施計画様式!I356="",0,IFERROR(VLOOKUP(実施計画様式!I356,―!$I$2:$J$2,2,FALSE),"error"))</f>
        <v>0</v>
      </c>
      <c r="J356">
        <f>IF(実施計画様式!J356="",0,1)</f>
        <v>0</v>
      </c>
      <c r="K356">
        <f>IF(実施計画様式!K356="",0,IFERROR(VLOOKUP(実施計画様式!K356,―!$K$1:$L$2,2,FALSE),"error"))</f>
        <v>0</v>
      </c>
      <c r="L356">
        <f>IF(実施計画様式!L356="",0,IFERROR(VLOOKUP(実施計画様式!L356,―!$M$2:$N$2,2,FALSE),"error"))</f>
        <v>0</v>
      </c>
      <c r="M356">
        <f>IFERROR(VLOOKUP(実施計画様式!M356,―!$O$1:$P$12,2,FALSE),0)</f>
        <v>0</v>
      </c>
      <c r="N356">
        <f>IF(実施計画様式!N356="",0,IFERROR(VLOOKUP(実施計画様式!N356,―!$O$1:$P$12,2,FALSE),"error"))</f>
        <v>0</v>
      </c>
      <c r="O356">
        <f>IF(実施計画様式!O356="",0,IFERROR(VLOOKUP(実施計画様式!O356,―!$O$1:$P$12,2,FALSE),"error"))</f>
        <v>0</v>
      </c>
      <c r="P356">
        <f>IF(実施計画様式!P356="",0,IFERROR(VLOOKUP(実施計画様式!P356,―!$O$1:$P$12,2,FALSE),"error"))</f>
        <v>0</v>
      </c>
      <c r="Q356">
        <f>IF(実施計画様式!Q356="",0,1)</f>
        <v>0</v>
      </c>
      <c r="R356" t="s">
        <v>7629</v>
      </c>
      <c r="S356" t="s">
        <v>7629</v>
      </c>
      <c r="T356">
        <f>IF(実施計画様式!T356="",0,1)</f>
        <v>0</v>
      </c>
      <c r="U356">
        <f>IF(実施計画様式!U356="",0,1)</f>
        <v>0</v>
      </c>
      <c r="V356">
        <f>IF(実施計画様式!V356="",0,1)</f>
        <v>0</v>
      </c>
      <c r="W356">
        <f>IF(実施計画様式!W356="",0,1)</f>
        <v>0</v>
      </c>
      <c r="X356">
        <f>IF(実施計画様式!X356="",0,1)</f>
        <v>0</v>
      </c>
      <c r="Y356">
        <f>IF(実施計画様式!Y356="",0,1)</f>
        <v>0</v>
      </c>
      <c r="Z356">
        <f>IF(実施計画様式!Z356="",0,1)</f>
        <v>0</v>
      </c>
      <c r="AA356">
        <f>IF(実施計画様式!AA356="",0,1)</f>
        <v>0</v>
      </c>
      <c r="AB356">
        <f>IF(実施計画様式!AB356="",0,IFERROR(VLOOKUP(実施計画様式!AB356,―!$Q$2:$R$3,2,FALSE),"error"))</f>
        <v>0</v>
      </c>
      <c r="AC356">
        <f>IF(実施計画様式!AC356="",0,IFERROR(VLOOKUP(実施計画様式!AC356,―!$S$2:$T$3,2,FALSE),"error"))</f>
        <v>0</v>
      </c>
      <c r="AD356">
        <f>IF(実施計画様式!AD356="",0,IFERROR(VLOOKUP(実施計画様式!AD356,―!$U$2:$V$3,2,FALSE),"error"))</f>
        <v>0</v>
      </c>
      <c r="AE356">
        <f>IF(実施計画様式!AE356="",0,IFERROR(VLOOKUP(実施計画様式!AE356,―!$W$2:$X$3,2,FALSE),"error"))</f>
        <v>0</v>
      </c>
      <c r="AF356">
        <f>IF(実施計画様式!AF356="",0,IFERROR(VLOOKUP(実施計画様式!AF356,―!$AP$29:$AQ$29,2,FALSE),"error"))</f>
        <v>0</v>
      </c>
      <c r="AG356">
        <f>IF(実施計画様式!AG356="",0,IFERROR(VLOOKUP(実施計画様式!AG356,―!$Y$2:$Z$25,2,FALSE),"error"))</f>
        <v>0</v>
      </c>
      <c r="AH356">
        <f>IF(実施計画様式!AH356="",0,IFERROR(VLOOKUP(実施計画様式!AH356,―!$AA$2:$AB$4,2,FALSE),"error"))</f>
        <v>0</v>
      </c>
      <c r="AI356">
        <f>IF(実施計画様式!AI356="",0,IFERROR(VLOOKUP(実施計画様式!AI356,―!$AN$2:$AO$27,2,FALSE),"error"))</f>
        <v>0</v>
      </c>
      <c r="AJ356">
        <f>IF(実施計画様式!AJ356="",0,IFERROR(VLOOKUP(実施計画様式!AJ356,―!$AN$2:$AO$27,2,FALSE),"error"))</f>
        <v>0</v>
      </c>
      <c r="AK356">
        <f>IF(実施計画様式!AK356="",0,IFERROR(VLOOKUP(実施計画様式!AK356,―!$AN$2:$AO$27,2,FALSE),"error"))</f>
        <v>0</v>
      </c>
      <c r="AL356">
        <f>IF(実施計画様式!AL356="",0,1)</f>
        <v>0</v>
      </c>
      <c r="AM356">
        <f>IF(実施計画様式!AM356="",0,IFERROR(VLOOKUP(実施計画様式!AM356,―!$AP$10:$AQ$23,2,FALSE),"error"))</f>
        <v>0</v>
      </c>
      <c r="AN356">
        <f>IF(実施計画様式!AN356="",0,IFERROR(VLOOKUP(実施計画様式!AN356,―!$AP$39:$AQ$44,2,FALSE),"error"))</f>
        <v>0</v>
      </c>
      <c r="AO356">
        <f>IF(実施計画様式!AO356="",0,IFERROR(VLOOKUP(実施計画様式!AO356,参考資料1_対象分野リスト!$B$2:$C$46,2,FALSE),"error"))</f>
        <v>0</v>
      </c>
      <c r="AP356">
        <f>IF(実施計画様式!AP356="",0,IFERROR(VLOOKUP(実施計画様式!AP356,参考資料1_対象分野リスト!$B$2:$C$46,2,FALSE),"error"))</f>
        <v>0</v>
      </c>
      <c r="AQ356">
        <f>IF(実施計画様式!AQ356="",0,IFERROR(VLOOKUP(実施計画様式!AQ356,参考資料1_対象分野リスト!$B$2:$C$46,2,FALSE),"error"))</f>
        <v>0</v>
      </c>
      <c r="AR356">
        <f>IF(実施計画様式!AR356="",0,IFERROR(VLOOKUP(実施計画様式!AR356,参考資料1_対象分野リスト!$B$2:$C$46,2,FALSE),"error"))</f>
        <v>0</v>
      </c>
      <c r="AS356">
        <f>IF(実施計画様式!AS356="",0,IFERROR(VLOOKUP(実施計画様式!AS356,参考資料1_対象分野リスト!$E$5:$F$35,2,FALSE),"error"))</f>
        <v>0</v>
      </c>
      <c r="BB356">
        <f>IF(実施計画様式!BB356="",0,IFERROR(VLOOKUP(実施計画様式!BB356,―!$AK$2:$AL$7,2,FALSE),"error"))</f>
        <v>0</v>
      </c>
      <c r="BC356" t="str">
        <f t="shared" si="37"/>
        <v/>
      </c>
      <c r="BF356">
        <v>99</v>
      </c>
      <c r="BG356" t="str">
        <f t="shared" si="39"/>
        <v/>
      </c>
      <c r="BH356" t="str">
        <f>IF(AG356&gt;0,IF(VLOOKUP($B$62,―!$Y$2:$Z$25,2,FALSE)&lt;分岐管理シート!AG356,"予算化方法","予算化方法_未定なし"),"")</f>
        <v/>
      </c>
      <c r="BI356" t="str">
        <f t="shared" si="40"/>
        <v/>
      </c>
      <c r="BJ356" t="str">
        <f t="shared" si="41"/>
        <v/>
      </c>
      <c r="BK356" t="str">
        <f t="shared" si="42"/>
        <v/>
      </c>
      <c r="BL356" t="str">
        <f>IF(AE356&lt;2,"",―!$AP$28)</f>
        <v/>
      </c>
      <c r="BM356" t="str">
        <f t="shared" si="43"/>
        <v/>
      </c>
      <c r="BN356" t="str">
        <f t="shared" si="44"/>
        <v/>
      </c>
      <c r="BP356">
        <f t="shared" si="38"/>
        <v>0</v>
      </c>
    </row>
    <row r="357" spans="3:68">
      <c r="C357">
        <v>285</v>
      </c>
      <c r="D357" s="22">
        <f>IF(実施計画様式!D357="",0,IFERROR(VLOOKUP(実施計画様式!D357,―!A:B,2,FALSE),"error"))</f>
        <v>0</v>
      </c>
      <c r="E357">
        <f>IF(実施計画様式!E357="",0,IFERROR(VLOOKUP(実施計画様式!E357,―!$C$40:$D$47,2,FALSE),"error"))</f>
        <v>0</v>
      </c>
      <c r="F357">
        <f>IF(実施計画様式!F357="",0,IFERROR(VLOOKUP(実施計画様式!F357,―!$E$2:$F$2,2,FALSE),"error"))</f>
        <v>0</v>
      </c>
      <c r="G357">
        <f>IFERROR(VLOOKUP(実施計画様式!G357,―!$G$2:$H$2,2,FALSE),0)</f>
        <v>0</v>
      </c>
      <c r="H357">
        <f>IF(実施計画様式!H357="",0,1)</f>
        <v>0</v>
      </c>
      <c r="I357">
        <f>IF(実施計画様式!I357="",0,IFERROR(VLOOKUP(実施計画様式!I357,―!$I$2:$J$2,2,FALSE),"error"))</f>
        <v>0</v>
      </c>
      <c r="J357">
        <f>IF(実施計画様式!J357="",0,1)</f>
        <v>0</v>
      </c>
      <c r="K357">
        <f>IF(実施計画様式!K357="",0,IFERROR(VLOOKUP(実施計画様式!K357,―!$K$1:$L$2,2,FALSE),"error"))</f>
        <v>0</v>
      </c>
      <c r="L357">
        <f>IF(実施計画様式!L357="",0,IFERROR(VLOOKUP(実施計画様式!L357,―!$M$2:$N$2,2,FALSE),"error"))</f>
        <v>0</v>
      </c>
      <c r="M357">
        <f>IFERROR(VLOOKUP(実施計画様式!M357,―!$O$1:$P$12,2,FALSE),0)</f>
        <v>0</v>
      </c>
      <c r="N357">
        <f>IF(実施計画様式!N357="",0,IFERROR(VLOOKUP(実施計画様式!N357,―!$O$1:$P$12,2,FALSE),"error"))</f>
        <v>0</v>
      </c>
      <c r="O357">
        <f>IF(実施計画様式!O357="",0,IFERROR(VLOOKUP(実施計画様式!O357,―!$O$1:$P$12,2,FALSE),"error"))</f>
        <v>0</v>
      </c>
      <c r="P357">
        <f>IF(実施計画様式!P357="",0,IFERROR(VLOOKUP(実施計画様式!P357,―!$O$1:$P$12,2,FALSE),"error"))</f>
        <v>0</v>
      </c>
      <c r="Q357">
        <f>IF(実施計画様式!Q357="",0,1)</f>
        <v>0</v>
      </c>
      <c r="R357" t="s">
        <v>7629</v>
      </c>
      <c r="S357" t="s">
        <v>7629</v>
      </c>
      <c r="T357">
        <f>IF(実施計画様式!T357="",0,1)</f>
        <v>0</v>
      </c>
      <c r="U357">
        <f>IF(実施計画様式!U357="",0,1)</f>
        <v>0</v>
      </c>
      <c r="V357">
        <f>IF(実施計画様式!V357="",0,1)</f>
        <v>0</v>
      </c>
      <c r="W357">
        <f>IF(実施計画様式!W357="",0,1)</f>
        <v>0</v>
      </c>
      <c r="X357">
        <f>IF(実施計画様式!X357="",0,1)</f>
        <v>0</v>
      </c>
      <c r="Y357">
        <f>IF(実施計画様式!Y357="",0,1)</f>
        <v>0</v>
      </c>
      <c r="Z357">
        <f>IF(実施計画様式!Z357="",0,1)</f>
        <v>0</v>
      </c>
      <c r="AA357">
        <f>IF(実施計画様式!AA357="",0,1)</f>
        <v>0</v>
      </c>
      <c r="AB357">
        <f>IF(実施計画様式!AB357="",0,IFERROR(VLOOKUP(実施計画様式!AB357,―!$Q$2:$R$3,2,FALSE),"error"))</f>
        <v>0</v>
      </c>
      <c r="AC357">
        <f>IF(実施計画様式!AC357="",0,IFERROR(VLOOKUP(実施計画様式!AC357,―!$S$2:$T$3,2,FALSE),"error"))</f>
        <v>0</v>
      </c>
      <c r="AD357">
        <f>IF(実施計画様式!AD357="",0,IFERROR(VLOOKUP(実施計画様式!AD357,―!$U$2:$V$3,2,FALSE),"error"))</f>
        <v>0</v>
      </c>
      <c r="AE357">
        <f>IF(実施計画様式!AE357="",0,IFERROR(VLOOKUP(実施計画様式!AE357,―!$W$2:$X$3,2,FALSE),"error"))</f>
        <v>0</v>
      </c>
      <c r="AF357">
        <f>IF(実施計画様式!AF357="",0,IFERROR(VLOOKUP(実施計画様式!AF357,―!$AP$29:$AQ$29,2,FALSE),"error"))</f>
        <v>0</v>
      </c>
      <c r="AG357">
        <f>IF(実施計画様式!AG357="",0,IFERROR(VLOOKUP(実施計画様式!AG357,―!$Y$2:$Z$25,2,FALSE),"error"))</f>
        <v>0</v>
      </c>
      <c r="AH357">
        <f>IF(実施計画様式!AH357="",0,IFERROR(VLOOKUP(実施計画様式!AH357,―!$AA$2:$AB$4,2,FALSE),"error"))</f>
        <v>0</v>
      </c>
      <c r="AI357">
        <f>IF(実施計画様式!AI357="",0,IFERROR(VLOOKUP(実施計画様式!AI357,―!$AN$2:$AO$27,2,FALSE),"error"))</f>
        <v>0</v>
      </c>
      <c r="AJ357">
        <f>IF(実施計画様式!AJ357="",0,IFERROR(VLOOKUP(実施計画様式!AJ357,―!$AN$2:$AO$27,2,FALSE),"error"))</f>
        <v>0</v>
      </c>
      <c r="AK357">
        <f>IF(実施計画様式!AK357="",0,IFERROR(VLOOKUP(実施計画様式!AK357,―!$AN$2:$AO$27,2,FALSE),"error"))</f>
        <v>0</v>
      </c>
      <c r="AL357">
        <f>IF(実施計画様式!AL357="",0,1)</f>
        <v>0</v>
      </c>
      <c r="AM357">
        <f>IF(実施計画様式!AM357="",0,IFERROR(VLOOKUP(実施計画様式!AM357,―!$AP$10:$AQ$23,2,FALSE),"error"))</f>
        <v>0</v>
      </c>
      <c r="AN357">
        <f>IF(実施計画様式!AN357="",0,IFERROR(VLOOKUP(実施計画様式!AN357,―!$AP$39:$AQ$44,2,FALSE),"error"))</f>
        <v>0</v>
      </c>
      <c r="AO357">
        <f>IF(実施計画様式!AO357="",0,IFERROR(VLOOKUP(実施計画様式!AO357,参考資料1_対象分野リスト!$B$2:$C$46,2,FALSE),"error"))</f>
        <v>0</v>
      </c>
      <c r="AP357">
        <f>IF(実施計画様式!AP357="",0,IFERROR(VLOOKUP(実施計画様式!AP357,参考資料1_対象分野リスト!$B$2:$C$46,2,FALSE),"error"))</f>
        <v>0</v>
      </c>
      <c r="AQ357">
        <f>IF(実施計画様式!AQ357="",0,IFERROR(VLOOKUP(実施計画様式!AQ357,参考資料1_対象分野リスト!$B$2:$C$46,2,FALSE),"error"))</f>
        <v>0</v>
      </c>
      <c r="AR357">
        <f>IF(実施計画様式!AR357="",0,IFERROR(VLOOKUP(実施計画様式!AR357,参考資料1_対象分野リスト!$B$2:$C$46,2,FALSE),"error"))</f>
        <v>0</v>
      </c>
      <c r="AS357">
        <f>IF(実施計画様式!AS357="",0,IFERROR(VLOOKUP(実施計画様式!AS357,参考資料1_対象分野リスト!$E$5:$F$35,2,FALSE),"error"))</f>
        <v>0</v>
      </c>
      <c r="BB357">
        <f>IF(実施計画様式!BB357="",0,IFERROR(VLOOKUP(実施計画様式!BB357,―!$AK$2:$AL$7,2,FALSE),"error"))</f>
        <v>0</v>
      </c>
      <c r="BC357" t="str">
        <f t="shared" si="37"/>
        <v/>
      </c>
      <c r="BF357">
        <v>99</v>
      </c>
      <c r="BG357" t="str">
        <f t="shared" si="39"/>
        <v/>
      </c>
      <c r="BH357" t="str">
        <f>IF(AG357&gt;0,IF(VLOOKUP($B$62,―!$Y$2:$Z$25,2,FALSE)&lt;分岐管理シート!AG357,"予算化方法","予算化方法_未定なし"),"")</f>
        <v/>
      </c>
      <c r="BI357" t="str">
        <f t="shared" si="40"/>
        <v/>
      </c>
      <c r="BJ357" t="str">
        <f t="shared" si="41"/>
        <v/>
      </c>
      <c r="BK357" t="str">
        <f t="shared" si="42"/>
        <v/>
      </c>
      <c r="BL357" t="str">
        <f>IF(AE357&lt;2,"",―!$AP$28)</f>
        <v/>
      </c>
      <c r="BM357" t="str">
        <f t="shared" si="43"/>
        <v/>
      </c>
      <c r="BN357" t="str">
        <f t="shared" si="44"/>
        <v/>
      </c>
      <c r="BP357">
        <f t="shared" si="38"/>
        <v>0</v>
      </c>
    </row>
    <row r="358" spans="3:68">
      <c r="C358">
        <v>286</v>
      </c>
      <c r="D358" s="22">
        <f>IF(実施計画様式!D358="",0,IFERROR(VLOOKUP(実施計画様式!D358,―!A:B,2,FALSE),"error"))</f>
        <v>0</v>
      </c>
      <c r="E358">
        <f>IF(実施計画様式!E358="",0,IFERROR(VLOOKUP(実施計画様式!E358,―!$C$40:$D$47,2,FALSE),"error"))</f>
        <v>0</v>
      </c>
      <c r="F358">
        <f>IF(実施計画様式!F358="",0,IFERROR(VLOOKUP(実施計画様式!F358,―!$E$2:$F$2,2,FALSE),"error"))</f>
        <v>0</v>
      </c>
      <c r="G358">
        <f>IFERROR(VLOOKUP(実施計画様式!G358,―!$G$2:$H$2,2,FALSE),0)</f>
        <v>0</v>
      </c>
      <c r="H358">
        <f>IF(実施計画様式!H358="",0,1)</f>
        <v>0</v>
      </c>
      <c r="I358">
        <f>IF(実施計画様式!I358="",0,IFERROR(VLOOKUP(実施計画様式!I358,―!$I$2:$J$2,2,FALSE),"error"))</f>
        <v>0</v>
      </c>
      <c r="J358">
        <f>IF(実施計画様式!J358="",0,1)</f>
        <v>0</v>
      </c>
      <c r="K358">
        <f>IF(実施計画様式!K358="",0,IFERROR(VLOOKUP(実施計画様式!K358,―!$K$1:$L$2,2,FALSE),"error"))</f>
        <v>0</v>
      </c>
      <c r="L358">
        <f>IF(実施計画様式!L358="",0,IFERROR(VLOOKUP(実施計画様式!L358,―!$M$2:$N$2,2,FALSE),"error"))</f>
        <v>0</v>
      </c>
      <c r="M358">
        <f>IFERROR(VLOOKUP(実施計画様式!M358,―!$O$1:$P$12,2,FALSE),0)</f>
        <v>0</v>
      </c>
      <c r="N358">
        <f>IF(実施計画様式!N358="",0,IFERROR(VLOOKUP(実施計画様式!N358,―!$O$1:$P$12,2,FALSE),"error"))</f>
        <v>0</v>
      </c>
      <c r="O358">
        <f>IF(実施計画様式!O358="",0,IFERROR(VLOOKUP(実施計画様式!O358,―!$O$1:$P$12,2,FALSE),"error"))</f>
        <v>0</v>
      </c>
      <c r="P358">
        <f>IF(実施計画様式!P358="",0,IFERROR(VLOOKUP(実施計画様式!P358,―!$O$1:$P$12,2,FALSE),"error"))</f>
        <v>0</v>
      </c>
      <c r="Q358">
        <f>IF(実施計画様式!Q358="",0,1)</f>
        <v>0</v>
      </c>
      <c r="R358" t="s">
        <v>7629</v>
      </c>
      <c r="S358" t="s">
        <v>7629</v>
      </c>
      <c r="T358">
        <f>IF(実施計画様式!T358="",0,1)</f>
        <v>0</v>
      </c>
      <c r="U358">
        <f>IF(実施計画様式!U358="",0,1)</f>
        <v>0</v>
      </c>
      <c r="V358">
        <f>IF(実施計画様式!V358="",0,1)</f>
        <v>0</v>
      </c>
      <c r="W358">
        <f>IF(実施計画様式!W358="",0,1)</f>
        <v>0</v>
      </c>
      <c r="X358">
        <f>IF(実施計画様式!X358="",0,1)</f>
        <v>0</v>
      </c>
      <c r="Y358">
        <f>IF(実施計画様式!Y358="",0,1)</f>
        <v>0</v>
      </c>
      <c r="Z358">
        <f>IF(実施計画様式!Z358="",0,1)</f>
        <v>0</v>
      </c>
      <c r="AA358">
        <f>IF(実施計画様式!AA358="",0,1)</f>
        <v>0</v>
      </c>
      <c r="AB358">
        <f>IF(実施計画様式!AB358="",0,IFERROR(VLOOKUP(実施計画様式!AB358,―!$Q$2:$R$3,2,FALSE),"error"))</f>
        <v>0</v>
      </c>
      <c r="AC358">
        <f>IF(実施計画様式!AC358="",0,IFERROR(VLOOKUP(実施計画様式!AC358,―!$S$2:$T$3,2,FALSE),"error"))</f>
        <v>0</v>
      </c>
      <c r="AD358">
        <f>IF(実施計画様式!AD358="",0,IFERROR(VLOOKUP(実施計画様式!AD358,―!$U$2:$V$3,2,FALSE),"error"))</f>
        <v>0</v>
      </c>
      <c r="AE358">
        <f>IF(実施計画様式!AE358="",0,IFERROR(VLOOKUP(実施計画様式!AE358,―!$W$2:$X$3,2,FALSE),"error"))</f>
        <v>0</v>
      </c>
      <c r="AF358">
        <f>IF(実施計画様式!AF358="",0,IFERROR(VLOOKUP(実施計画様式!AF358,―!$AP$29:$AQ$29,2,FALSE),"error"))</f>
        <v>0</v>
      </c>
      <c r="AG358">
        <f>IF(実施計画様式!AG358="",0,IFERROR(VLOOKUP(実施計画様式!AG358,―!$Y$2:$Z$25,2,FALSE),"error"))</f>
        <v>0</v>
      </c>
      <c r="AH358">
        <f>IF(実施計画様式!AH358="",0,IFERROR(VLOOKUP(実施計画様式!AH358,―!$AA$2:$AB$4,2,FALSE),"error"))</f>
        <v>0</v>
      </c>
      <c r="AI358">
        <f>IF(実施計画様式!AI358="",0,IFERROR(VLOOKUP(実施計画様式!AI358,―!$AN$2:$AO$27,2,FALSE),"error"))</f>
        <v>0</v>
      </c>
      <c r="AJ358">
        <f>IF(実施計画様式!AJ358="",0,IFERROR(VLOOKUP(実施計画様式!AJ358,―!$AN$2:$AO$27,2,FALSE),"error"))</f>
        <v>0</v>
      </c>
      <c r="AK358">
        <f>IF(実施計画様式!AK358="",0,IFERROR(VLOOKUP(実施計画様式!AK358,―!$AN$2:$AO$27,2,FALSE),"error"))</f>
        <v>0</v>
      </c>
      <c r="AL358">
        <f>IF(実施計画様式!AL358="",0,1)</f>
        <v>0</v>
      </c>
      <c r="AM358">
        <f>IF(実施計画様式!AM358="",0,IFERROR(VLOOKUP(実施計画様式!AM358,―!$AP$10:$AQ$23,2,FALSE),"error"))</f>
        <v>0</v>
      </c>
      <c r="AN358">
        <f>IF(実施計画様式!AN358="",0,IFERROR(VLOOKUP(実施計画様式!AN358,―!$AP$39:$AQ$44,2,FALSE),"error"))</f>
        <v>0</v>
      </c>
      <c r="AO358">
        <f>IF(実施計画様式!AO358="",0,IFERROR(VLOOKUP(実施計画様式!AO358,参考資料1_対象分野リスト!$B$2:$C$46,2,FALSE),"error"))</f>
        <v>0</v>
      </c>
      <c r="AP358">
        <f>IF(実施計画様式!AP358="",0,IFERROR(VLOOKUP(実施計画様式!AP358,参考資料1_対象分野リスト!$B$2:$C$46,2,FALSE),"error"))</f>
        <v>0</v>
      </c>
      <c r="AQ358">
        <f>IF(実施計画様式!AQ358="",0,IFERROR(VLOOKUP(実施計画様式!AQ358,参考資料1_対象分野リスト!$B$2:$C$46,2,FALSE),"error"))</f>
        <v>0</v>
      </c>
      <c r="AR358">
        <f>IF(実施計画様式!AR358="",0,IFERROR(VLOOKUP(実施計画様式!AR358,参考資料1_対象分野リスト!$B$2:$C$46,2,FALSE),"error"))</f>
        <v>0</v>
      </c>
      <c r="AS358">
        <f>IF(実施計画様式!AS358="",0,IFERROR(VLOOKUP(実施計画様式!AS358,参考資料1_対象分野リスト!$E$5:$F$35,2,FALSE),"error"))</f>
        <v>0</v>
      </c>
      <c r="BB358">
        <f>IF(実施計画様式!BB358="",0,IFERROR(VLOOKUP(実施計画様式!BB358,―!$AK$2:$AL$7,2,FALSE),"error"))</f>
        <v>0</v>
      </c>
      <c r="BC358" t="str">
        <f t="shared" si="37"/>
        <v/>
      </c>
      <c r="BF358">
        <v>99</v>
      </c>
      <c r="BG358" t="str">
        <f t="shared" si="39"/>
        <v/>
      </c>
      <c r="BH358" t="str">
        <f>IF(AG358&gt;0,IF(VLOOKUP($B$62,―!$Y$2:$Z$25,2,FALSE)&lt;分岐管理シート!AG358,"予算化方法","予算化方法_未定なし"),"")</f>
        <v/>
      </c>
      <c r="BI358" t="str">
        <f t="shared" si="40"/>
        <v/>
      </c>
      <c r="BJ358" t="str">
        <f t="shared" si="41"/>
        <v/>
      </c>
      <c r="BK358" t="str">
        <f t="shared" si="42"/>
        <v/>
      </c>
      <c r="BL358" t="str">
        <f>IF(AE358&lt;2,"",―!$AP$28)</f>
        <v/>
      </c>
      <c r="BM358" t="str">
        <f t="shared" si="43"/>
        <v/>
      </c>
      <c r="BN358" t="str">
        <f t="shared" si="44"/>
        <v/>
      </c>
      <c r="BP358">
        <f t="shared" si="38"/>
        <v>0</v>
      </c>
    </row>
    <row r="359" spans="3:68">
      <c r="C359">
        <v>287</v>
      </c>
      <c r="D359" s="22">
        <f>IF(実施計画様式!D359="",0,IFERROR(VLOOKUP(実施計画様式!D359,―!A:B,2,FALSE),"error"))</f>
        <v>0</v>
      </c>
      <c r="E359">
        <f>IF(実施計画様式!E359="",0,IFERROR(VLOOKUP(実施計画様式!E359,―!$C$40:$D$47,2,FALSE),"error"))</f>
        <v>0</v>
      </c>
      <c r="F359">
        <f>IF(実施計画様式!F359="",0,IFERROR(VLOOKUP(実施計画様式!F359,―!$E$2:$F$2,2,FALSE),"error"))</f>
        <v>0</v>
      </c>
      <c r="G359">
        <f>IFERROR(VLOOKUP(実施計画様式!G359,―!$G$2:$H$2,2,FALSE),0)</f>
        <v>0</v>
      </c>
      <c r="H359">
        <f>IF(実施計画様式!H359="",0,1)</f>
        <v>0</v>
      </c>
      <c r="I359">
        <f>IF(実施計画様式!I359="",0,IFERROR(VLOOKUP(実施計画様式!I359,―!$I$2:$J$2,2,FALSE),"error"))</f>
        <v>0</v>
      </c>
      <c r="J359">
        <f>IF(実施計画様式!J359="",0,1)</f>
        <v>0</v>
      </c>
      <c r="K359">
        <f>IF(実施計画様式!K359="",0,IFERROR(VLOOKUP(実施計画様式!K359,―!$K$1:$L$2,2,FALSE),"error"))</f>
        <v>0</v>
      </c>
      <c r="L359">
        <f>IF(実施計画様式!L359="",0,IFERROR(VLOOKUP(実施計画様式!L359,―!$M$2:$N$2,2,FALSE),"error"))</f>
        <v>0</v>
      </c>
      <c r="M359">
        <f>IFERROR(VLOOKUP(実施計画様式!M359,―!$O$1:$P$12,2,FALSE),0)</f>
        <v>0</v>
      </c>
      <c r="N359">
        <f>IF(実施計画様式!N359="",0,IFERROR(VLOOKUP(実施計画様式!N359,―!$O$1:$P$12,2,FALSE),"error"))</f>
        <v>0</v>
      </c>
      <c r="O359">
        <f>IF(実施計画様式!O359="",0,IFERROR(VLOOKUP(実施計画様式!O359,―!$O$1:$P$12,2,FALSE),"error"))</f>
        <v>0</v>
      </c>
      <c r="P359">
        <f>IF(実施計画様式!P359="",0,IFERROR(VLOOKUP(実施計画様式!P359,―!$O$1:$P$12,2,FALSE),"error"))</f>
        <v>0</v>
      </c>
      <c r="Q359">
        <f>IF(実施計画様式!Q359="",0,1)</f>
        <v>0</v>
      </c>
      <c r="R359" t="s">
        <v>7629</v>
      </c>
      <c r="S359" t="s">
        <v>7629</v>
      </c>
      <c r="T359">
        <f>IF(実施計画様式!T359="",0,1)</f>
        <v>0</v>
      </c>
      <c r="U359">
        <f>IF(実施計画様式!U359="",0,1)</f>
        <v>0</v>
      </c>
      <c r="V359">
        <f>IF(実施計画様式!V359="",0,1)</f>
        <v>0</v>
      </c>
      <c r="W359">
        <f>IF(実施計画様式!W359="",0,1)</f>
        <v>0</v>
      </c>
      <c r="X359">
        <f>IF(実施計画様式!X359="",0,1)</f>
        <v>0</v>
      </c>
      <c r="Y359">
        <f>IF(実施計画様式!Y359="",0,1)</f>
        <v>0</v>
      </c>
      <c r="Z359">
        <f>IF(実施計画様式!Z359="",0,1)</f>
        <v>0</v>
      </c>
      <c r="AA359">
        <f>IF(実施計画様式!AA359="",0,1)</f>
        <v>0</v>
      </c>
      <c r="AB359">
        <f>IF(実施計画様式!AB359="",0,IFERROR(VLOOKUP(実施計画様式!AB359,―!$Q$2:$R$3,2,FALSE),"error"))</f>
        <v>0</v>
      </c>
      <c r="AC359">
        <f>IF(実施計画様式!AC359="",0,IFERROR(VLOOKUP(実施計画様式!AC359,―!$S$2:$T$3,2,FALSE),"error"))</f>
        <v>0</v>
      </c>
      <c r="AD359">
        <f>IF(実施計画様式!AD359="",0,IFERROR(VLOOKUP(実施計画様式!AD359,―!$U$2:$V$3,2,FALSE),"error"))</f>
        <v>0</v>
      </c>
      <c r="AE359">
        <f>IF(実施計画様式!AE359="",0,IFERROR(VLOOKUP(実施計画様式!AE359,―!$W$2:$X$3,2,FALSE),"error"))</f>
        <v>0</v>
      </c>
      <c r="AF359">
        <f>IF(実施計画様式!AF359="",0,IFERROR(VLOOKUP(実施計画様式!AF359,―!$AP$29:$AQ$29,2,FALSE),"error"))</f>
        <v>0</v>
      </c>
      <c r="AG359">
        <f>IF(実施計画様式!AG359="",0,IFERROR(VLOOKUP(実施計画様式!AG359,―!$Y$2:$Z$25,2,FALSE),"error"))</f>
        <v>0</v>
      </c>
      <c r="AH359">
        <f>IF(実施計画様式!AH359="",0,IFERROR(VLOOKUP(実施計画様式!AH359,―!$AA$2:$AB$4,2,FALSE),"error"))</f>
        <v>0</v>
      </c>
      <c r="AI359">
        <f>IF(実施計画様式!AI359="",0,IFERROR(VLOOKUP(実施計画様式!AI359,―!$AN$2:$AO$27,2,FALSE),"error"))</f>
        <v>0</v>
      </c>
      <c r="AJ359">
        <f>IF(実施計画様式!AJ359="",0,IFERROR(VLOOKUP(実施計画様式!AJ359,―!$AN$2:$AO$27,2,FALSE),"error"))</f>
        <v>0</v>
      </c>
      <c r="AK359">
        <f>IF(実施計画様式!AK359="",0,IFERROR(VLOOKUP(実施計画様式!AK359,―!$AN$2:$AO$27,2,FALSE),"error"))</f>
        <v>0</v>
      </c>
      <c r="AL359">
        <f>IF(実施計画様式!AL359="",0,1)</f>
        <v>0</v>
      </c>
      <c r="AM359">
        <f>IF(実施計画様式!AM359="",0,IFERROR(VLOOKUP(実施計画様式!AM359,―!$AP$10:$AQ$23,2,FALSE),"error"))</f>
        <v>0</v>
      </c>
      <c r="AN359">
        <f>IF(実施計画様式!AN359="",0,IFERROR(VLOOKUP(実施計画様式!AN359,―!$AP$39:$AQ$44,2,FALSE),"error"))</f>
        <v>0</v>
      </c>
      <c r="AO359">
        <f>IF(実施計画様式!AO359="",0,IFERROR(VLOOKUP(実施計画様式!AO359,参考資料1_対象分野リスト!$B$2:$C$46,2,FALSE),"error"))</f>
        <v>0</v>
      </c>
      <c r="AP359">
        <f>IF(実施計画様式!AP359="",0,IFERROR(VLOOKUP(実施計画様式!AP359,参考資料1_対象分野リスト!$B$2:$C$46,2,FALSE),"error"))</f>
        <v>0</v>
      </c>
      <c r="AQ359">
        <f>IF(実施計画様式!AQ359="",0,IFERROR(VLOOKUP(実施計画様式!AQ359,参考資料1_対象分野リスト!$B$2:$C$46,2,FALSE),"error"))</f>
        <v>0</v>
      </c>
      <c r="AR359">
        <f>IF(実施計画様式!AR359="",0,IFERROR(VLOOKUP(実施計画様式!AR359,参考資料1_対象分野リスト!$B$2:$C$46,2,FALSE),"error"))</f>
        <v>0</v>
      </c>
      <c r="AS359">
        <f>IF(実施計画様式!AS359="",0,IFERROR(VLOOKUP(実施計画様式!AS359,参考資料1_対象分野リスト!$E$5:$F$35,2,FALSE),"error"))</f>
        <v>0</v>
      </c>
      <c r="BB359">
        <f>IF(実施計画様式!BB359="",0,IFERROR(VLOOKUP(実施計画様式!BB359,―!$AK$2:$AL$7,2,FALSE),"error"))</f>
        <v>0</v>
      </c>
      <c r="BC359" t="str">
        <f t="shared" si="37"/>
        <v/>
      </c>
      <c r="BF359">
        <v>99</v>
      </c>
      <c r="BG359" t="str">
        <f t="shared" si="39"/>
        <v/>
      </c>
      <c r="BH359" t="str">
        <f>IF(AG359&gt;0,IF(VLOOKUP($B$62,―!$Y$2:$Z$25,2,FALSE)&lt;分岐管理シート!AG359,"予算化方法","予算化方法_未定なし"),"")</f>
        <v/>
      </c>
      <c r="BI359" t="str">
        <f t="shared" si="40"/>
        <v/>
      </c>
      <c r="BJ359" t="str">
        <f t="shared" si="41"/>
        <v/>
      </c>
      <c r="BK359" t="str">
        <f t="shared" si="42"/>
        <v/>
      </c>
      <c r="BL359" t="str">
        <f>IF(AE359&lt;2,"",―!$AP$28)</f>
        <v/>
      </c>
      <c r="BM359" t="str">
        <f t="shared" si="43"/>
        <v/>
      </c>
      <c r="BN359" t="str">
        <f t="shared" si="44"/>
        <v/>
      </c>
      <c r="BP359">
        <f t="shared" si="38"/>
        <v>0</v>
      </c>
    </row>
    <row r="360" spans="3:68">
      <c r="C360">
        <v>288</v>
      </c>
      <c r="D360" s="22">
        <f>IF(実施計画様式!D360="",0,IFERROR(VLOOKUP(実施計画様式!D360,―!A:B,2,FALSE),"error"))</f>
        <v>0</v>
      </c>
      <c r="E360">
        <f>IF(実施計画様式!E360="",0,IFERROR(VLOOKUP(実施計画様式!E360,―!$C$40:$D$47,2,FALSE),"error"))</f>
        <v>0</v>
      </c>
      <c r="F360">
        <f>IF(実施計画様式!F360="",0,IFERROR(VLOOKUP(実施計画様式!F360,―!$E$2:$F$2,2,FALSE),"error"))</f>
        <v>0</v>
      </c>
      <c r="G360">
        <f>IFERROR(VLOOKUP(実施計画様式!G360,―!$G$2:$H$2,2,FALSE),0)</f>
        <v>0</v>
      </c>
      <c r="H360">
        <f>IF(実施計画様式!H360="",0,1)</f>
        <v>0</v>
      </c>
      <c r="I360">
        <f>IF(実施計画様式!I360="",0,IFERROR(VLOOKUP(実施計画様式!I360,―!$I$2:$J$2,2,FALSE),"error"))</f>
        <v>0</v>
      </c>
      <c r="J360">
        <f>IF(実施計画様式!J360="",0,1)</f>
        <v>0</v>
      </c>
      <c r="K360">
        <f>IF(実施計画様式!K360="",0,IFERROR(VLOOKUP(実施計画様式!K360,―!$K$1:$L$2,2,FALSE),"error"))</f>
        <v>0</v>
      </c>
      <c r="L360">
        <f>IF(実施計画様式!L360="",0,IFERROR(VLOOKUP(実施計画様式!L360,―!$M$2:$N$2,2,FALSE),"error"))</f>
        <v>0</v>
      </c>
      <c r="M360">
        <f>IFERROR(VLOOKUP(実施計画様式!M360,―!$O$1:$P$12,2,FALSE),0)</f>
        <v>0</v>
      </c>
      <c r="N360">
        <f>IF(実施計画様式!N360="",0,IFERROR(VLOOKUP(実施計画様式!N360,―!$O$1:$P$12,2,FALSE),"error"))</f>
        <v>0</v>
      </c>
      <c r="O360">
        <f>IF(実施計画様式!O360="",0,IFERROR(VLOOKUP(実施計画様式!O360,―!$O$1:$P$12,2,FALSE),"error"))</f>
        <v>0</v>
      </c>
      <c r="P360">
        <f>IF(実施計画様式!P360="",0,IFERROR(VLOOKUP(実施計画様式!P360,―!$O$1:$P$12,2,FALSE),"error"))</f>
        <v>0</v>
      </c>
      <c r="Q360">
        <f>IF(実施計画様式!Q360="",0,1)</f>
        <v>0</v>
      </c>
      <c r="R360" t="s">
        <v>7629</v>
      </c>
      <c r="S360" t="s">
        <v>7629</v>
      </c>
      <c r="T360">
        <f>IF(実施計画様式!T360="",0,1)</f>
        <v>0</v>
      </c>
      <c r="U360">
        <f>IF(実施計画様式!U360="",0,1)</f>
        <v>0</v>
      </c>
      <c r="V360">
        <f>IF(実施計画様式!V360="",0,1)</f>
        <v>0</v>
      </c>
      <c r="W360">
        <f>IF(実施計画様式!W360="",0,1)</f>
        <v>0</v>
      </c>
      <c r="X360">
        <f>IF(実施計画様式!X360="",0,1)</f>
        <v>0</v>
      </c>
      <c r="Y360">
        <f>IF(実施計画様式!Y360="",0,1)</f>
        <v>0</v>
      </c>
      <c r="Z360">
        <f>IF(実施計画様式!Z360="",0,1)</f>
        <v>0</v>
      </c>
      <c r="AA360">
        <f>IF(実施計画様式!AA360="",0,1)</f>
        <v>0</v>
      </c>
      <c r="AB360">
        <f>IF(実施計画様式!AB360="",0,IFERROR(VLOOKUP(実施計画様式!AB360,―!$Q$2:$R$3,2,FALSE),"error"))</f>
        <v>0</v>
      </c>
      <c r="AC360">
        <f>IF(実施計画様式!AC360="",0,IFERROR(VLOOKUP(実施計画様式!AC360,―!$S$2:$T$3,2,FALSE),"error"))</f>
        <v>0</v>
      </c>
      <c r="AD360">
        <f>IF(実施計画様式!AD360="",0,IFERROR(VLOOKUP(実施計画様式!AD360,―!$U$2:$V$3,2,FALSE),"error"))</f>
        <v>0</v>
      </c>
      <c r="AE360">
        <f>IF(実施計画様式!AE360="",0,IFERROR(VLOOKUP(実施計画様式!AE360,―!$W$2:$X$3,2,FALSE),"error"))</f>
        <v>0</v>
      </c>
      <c r="AF360">
        <f>IF(実施計画様式!AF360="",0,IFERROR(VLOOKUP(実施計画様式!AF360,―!$AP$29:$AQ$29,2,FALSE),"error"))</f>
        <v>0</v>
      </c>
      <c r="AG360">
        <f>IF(実施計画様式!AG360="",0,IFERROR(VLOOKUP(実施計画様式!AG360,―!$Y$2:$Z$25,2,FALSE),"error"))</f>
        <v>0</v>
      </c>
      <c r="AH360">
        <f>IF(実施計画様式!AH360="",0,IFERROR(VLOOKUP(実施計画様式!AH360,―!$AA$2:$AB$4,2,FALSE),"error"))</f>
        <v>0</v>
      </c>
      <c r="AI360">
        <f>IF(実施計画様式!AI360="",0,IFERROR(VLOOKUP(実施計画様式!AI360,―!$AN$2:$AO$27,2,FALSE),"error"))</f>
        <v>0</v>
      </c>
      <c r="AJ360">
        <f>IF(実施計画様式!AJ360="",0,IFERROR(VLOOKUP(実施計画様式!AJ360,―!$AN$2:$AO$27,2,FALSE),"error"))</f>
        <v>0</v>
      </c>
      <c r="AK360">
        <f>IF(実施計画様式!AK360="",0,IFERROR(VLOOKUP(実施計画様式!AK360,―!$AN$2:$AO$27,2,FALSE),"error"))</f>
        <v>0</v>
      </c>
      <c r="AL360">
        <f>IF(実施計画様式!AL360="",0,1)</f>
        <v>0</v>
      </c>
      <c r="AM360">
        <f>IF(実施計画様式!AM360="",0,IFERROR(VLOOKUP(実施計画様式!AM360,―!$AP$10:$AQ$23,2,FALSE),"error"))</f>
        <v>0</v>
      </c>
      <c r="AN360">
        <f>IF(実施計画様式!AN360="",0,IFERROR(VLOOKUP(実施計画様式!AN360,―!$AP$39:$AQ$44,2,FALSE),"error"))</f>
        <v>0</v>
      </c>
      <c r="AO360">
        <f>IF(実施計画様式!AO360="",0,IFERROR(VLOOKUP(実施計画様式!AO360,参考資料1_対象分野リスト!$B$2:$C$46,2,FALSE),"error"))</f>
        <v>0</v>
      </c>
      <c r="AP360">
        <f>IF(実施計画様式!AP360="",0,IFERROR(VLOOKUP(実施計画様式!AP360,参考資料1_対象分野リスト!$B$2:$C$46,2,FALSE),"error"))</f>
        <v>0</v>
      </c>
      <c r="AQ360">
        <f>IF(実施計画様式!AQ360="",0,IFERROR(VLOOKUP(実施計画様式!AQ360,参考資料1_対象分野リスト!$B$2:$C$46,2,FALSE),"error"))</f>
        <v>0</v>
      </c>
      <c r="AR360">
        <f>IF(実施計画様式!AR360="",0,IFERROR(VLOOKUP(実施計画様式!AR360,参考資料1_対象分野リスト!$B$2:$C$46,2,FALSE),"error"))</f>
        <v>0</v>
      </c>
      <c r="AS360">
        <f>IF(実施計画様式!AS360="",0,IFERROR(VLOOKUP(実施計画様式!AS360,参考資料1_対象分野リスト!$E$5:$F$35,2,FALSE),"error"))</f>
        <v>0</v>
      </c>
      <c r="BB360">
        <f>IF(実施計画様式!BB360="",0,IFERROR(VLOOKUP(実施計画様式!BB360,―!$AK$2:$AL$7,2,FALSE),"error"))</f>
        <v>0</v>
      </c>
      <c r="BC360" t="str">
        <f t="shared" si="37"/>
        <v/>
      </c>
      <c r="BF360">
        <v>99</v>
      </c>
      <c r="BG360" t="str">
        <f t="shared" si="39"/>
        <v/>
      </c>
      <c r="BH360" t="str">
        <f>IF(AG360&gt;0,IF(VLOOKUP($B$62,―!$Y$2:$Z$25,2,FALSE)&lt;分岐管理シート!AG360,"予算化方法","予算化方法_未定なし"),"")</f>
        <v/>
      </c>
      <c r="BI360" t="str">
        <f t="shared" si="40"/>
        <v/>
      </c>
      <c r="BJ360" t="str">
        <f t="shared" si="41"/>
        <v/>
      </c>
      <c r="BK360" t="str">
        <f t="shared" si="42"/>
        <v/>
      </c>
      <c r="BL360" t="str">
        <f>IF(AE360&lt;2,"",―!$AP$28)</f>
        <v/>
      </c>
      <c r="BM360" t="str">
        <f t="shared" si="43"/>
        <v/>
      </c>
      <c r="BN360" t="str">
        <f t="shared" si="44"/>
        <v/>
      </c>
      <c r="BP360">
        <f t="shared" si="38"/>
        <v>0</v>
      </c>
    </row>
    <row r="361" spans="3:68">
      <c r="C361">
        <v>289</v>
      </c>
      <c r="D361" s="22">
        <f>IF(実施計画様式!D361="",0,IFERROR(VLOOKUP(実施計画様式!D361,―!A:B,2,FALSE),"error"))</f>
        <v>0</v>
      </c>
      <c r="E361">
        <f>IF(実施計画様式!E361="",0,IFERROR(VLOOKUP(実施計画様式!E361,―!$C$40:$D$47,2,FALSE),"error"))</f>
        <v>0</v>
      </c>
      <c r="F361">
        <f>IF(実施計画様式!F361="",0,IFERROR(VLOOKUP(実施計画様式!F361,―!$E$2:$F$2,2,FALSE),"error"))</f>
        <v>0</v>
      </c>
      <c r="G361">
        <f>IFERROR(VLOOKUP(実施計画様式!G361,―!$G$2:$H$2,2,FALSE),0)</f>
        <v>0</v>
      </c>
      <c r="H361">
        <f>IF(実施計画様式!H361="",0,1)</f>
        <v>0</v>
      </c>
      <c r="I361">
        <f>IF(実施計画様式!I361="",0,IFERROR(VLOOKUP(実施計画様式!I361,―!$I$2:$J$2,2,FALSE),"error"))</f>
        <v>0</v>
      </c>
      <c r="J361">
        <f>IF(実施計画様式!J361="",0,1)</f>
        <v>0</v>
      </c>
      <c r="K361">
        <f>IF(実施計画様式!K361="",0,IFERROR(VLOOKUP(実施計画様式!K361,―!$K$1:$L$2,2,FALSE),"error"))</f>
        <v>0</v>
      </c>
      <c r="L361">
        <f>IF(実施計画様式!L361="",0,IFERROR(VLOOKUP(実施計画様式!L361,―!$M$2:$N$2,2,FALSE),"error"))</f>
        <v>0</v>
      </c>
      <c r="M361">
        <f>IFERROR(VLOOKUP(実施計画様式!M361,―!$O$1:$P$12,2,FALSE),0)</f>
        <v>0</v>
      </c>
      <c r="N361">
        <f>IF(実施計画様式!N361="",0,IFERROR(VLOOKUP(実施計画様式!N361,―!$O$1:$P$12,2,FALSE),"error"))</f>
        <v>0</v>
      </c>
      <c r="O361">
        <f>IF(実施計画様式!O361="",0,IFERROR(VLOOKUP(実施計画様式!O361,―!$O$1:$P$12,2,FALSE),"error"))</f>
        <v>0</v>
      </c>
      <c r="P361">
        <f>IF(実施計画様式!P361="",0,IFERROR(VLOOKUP(実施計画様式!P361,―!$O$1:$P$12,2,FALSE),"error"))</f>
        <v>0</v>
      </c>
      <c r="Q361">
        <f>IF(実施計画様式!Q361="",0,1)</f>
        <v>0</v>
      </c>
      <c r="R361" t="s">
        <v>7629</v>
      </c>
      <c r="S361" t="s">
        <v>7629</v>
      </c>
      <c r="T361">
        <f>IF(実施計画様式!T361="",0,1)</f>
        <v>0</v>
      </c>
      <c r="U361">
        <f>IF(実施計画様式!U361="",0,1)</f>
        <v>0</v>
      </c>
      <c r="V361">
        <f>IF(実施計画様式!V361="",0,1)</f>
        <v>0</v>
      </c>
      <c r="W361">
        <f>IF(実施計画様式!W361="",0,1)</f>
        <v>0</v>
      </c>
      <c r="X361">
        <f>IF(実施計画様式!X361="",0,1)</f>
        <v>0</v>
      </c>
      <c r="Y361">
        <f>IF(実施計画様式!Y361="",0,1)</f>
        <v>0</v>
      </c>
      <c r="Z361">
        <f>IF(実施計画様式!Z361="",0,1)</f>
        <v>0</v>
      </c>
      <c r="AA361">
        <f>IF(実施計画様式!AA361="",0,1)</f>
        <v>0</v>
      </c>
      <c r="AB361">
        <f>IF(実施計画様式!AB361="",0,IFERROR(VLOOKUP(実施計画様式!AB361,―!$Q$2:$R$3,2,FALSE),"error"))</f>
        <v>0</v>
      </c>
      <c r="AC361">
        <f>IF(実施計画様式!AC361="",0,IFERROR(VLOOKUP(実施計画様式!AC361,―!$S$2:$T$3,2,FALSE),"error"))</f>
        <v>0</v>
      </c>
      <c r="AD361">
        <f>IF(実施計画様式!AD361="",0,IFERROR(VLOOKUP(実施計画様式!AD361,―!$U$2:$V$3,2,FALSE),"error"))</f>
        <v>0</v>
      </c>
      <c r="AE361">
        <f>IF(実施計画様式!AE361="",0,IFERROR(VLOOKUP(実施計画様式!AE361,―!$W$2:$X$3,2,FALSE),"error"))</f>
        <v>0</v>
      </c>
      <c r="AF361">
        <f>IF(実施計画様式!AF361="",0,IFERROR(VLOOKUP(実施計画様式!AF361,―!$AP$29:$AQ$29,2,FALSE),"error"))</f>
        <v>0</v>
      </c>
      <c r="AG361">
        <f>IF(実施計画様式!AG361="",0,IFERROR(VLOOKUP(実施計画様式!AG361,―!$Y$2:$Z$25,2,FALSE),"error"))</f>
        <v>0</v>
      </c>
      <c r="AH361">
        <f>IF(実施計画様式!AH361="",0,IFERROR(VLOOKUP(実施計画様式!AH361,―!$AA$2:$AB$4,2,FALSE),"error"))</f>
        <v>0</v>
      </c>
      <c r="AI361">
        <f>IF(実施計画様式!AI361="",0,IFERROR(VLOOKUP(実施計画様式!AI361,―!$AN$2:$AO$27,2,FALSE),"error"))</f>
        <v>0</v>
      </c>
      <c r="AJ361">
        <f>IF(実施計画様式!AJ361="",0,IFERROR(VLOOKUP(実施計画様式!AJ361,―!$AN$2:$AO$27,2,FALSE),"error"))</f>
        <v>0</v>
      </c>
      <c r="AK361">
        <f>IF(実施計画様式!AK361="",0,IFERROR(VLOOKUP(実施計画様式!AK361,―!$AN$2:$AO$27,2,FALSE),"error"))</f>
        <v>0</v>
      </c>
      <c r="AL361">
        <f>IF(実施計画様式!AL361="",0,1)</f>
        <v>0</v>
      </c>
      <c r="AM361">
        <f>IF(実施計画様式!AM361="",0,IFERROR(VLOOKUP(実施計画様式!AM361,―!$AP$10:$AQ$23,2,FALSE),"error"))</f>
        <v>0</v>
      </c>
      <c r="AN361">
        <f>IF(実施計画様式!AN361="",0,IFERROR(VLOOKUP(実施計画様式!AN361,―!$AP$39:$AQ$44,2,FALSE),"error"))</f>
        <v>0</v>
      </c>
      <c r="AO361">
        <f>IF(実施計画様式!AO361="",0,IFERROR(VLOOKUP(実施計画様式!AO361,参考資料1_対象分野リスト!$B$2:$C$46,2,FALSE),"error"))</f>
        <v>0</v>
      </c>
      <c r="AP361">
        <f>IF(実施計画様式!AP361="",0,IFERROR(VLOOKUP(実施計画様式!AP361,参考資料1_対象分野リスト!$B$2:$C$46,2,FALSE),"error"))</f>
        <v>0</v>
      </c>
      <c r="AQ361">
        <f>IF(実施計画様式!AQ361="",0,IFERROR(VLOOKUP(実施計画様式!AQ361,参考資料1_対象分野リスト!$B$2:$C$46,2,FALSE),"error"))</f>
        <v>0</v>
      </c>
      <c r="AR361">
        <f>IF(実施計画様式!AR361="",0,IFERROR(VLOOKUP(実施計画様式!AR361,参考資料1_対象分野リスト!$B$2:$C$46,2,FALSE),"error"))</f>
        <v>0</v>
      </c>
      <c r="AS361">
        <f>IF(実施計画様式!AS361="",0,IFERROR(VLOOKUP(実施計画様式!AS361,参考資料1_対象分野リスト!$E$5:$F$35,2,FALSE),"error"))</f>
        <v>0</v>
      </c>
      <c r="BB361">
        <f>IF(実施計画様式!BB361="",0,IFERROR(VLOOKUP(実施計画様式!BB361,―!$AK$2:$AL$7,2,FALSE),"error"))</f>
        <v>0</v>
      </c>
      <c r="BC361" t="str">
        <f t="shared" si="37"/>
        <v/>
      </c>
      <c r="BF361">
        <v>99</v>
      </c>
      <c r="BG361" t="str">
        <f t="shared" si="39"/>
        <v/>
      </c>
      <c r="BH361" t="str">
        <f>IF(AG361&gt;0,IF(VLOOKUP($B$62,―!$Y$2:$Z$25,2,FALSE)&lt;分岐管理シート!AG361,"予算化方法","予算化方法_未定なし"),"")</f>
        <v/>
      </c>
      <c r="BI361" t="str">
        <f t="shared" si="40"/>
        <v/>
      </c>
      <c r="BJ361" t="str">
        <f t="shared" si="41"/>
        <v/>
      </c>
      <c r="BK361" t="str">
        <f t="shared" si="42"/>
        <v/>
      </c>
      <c r="BL361" t="str">
        <f>IF(AE361&lt;2,"",―!$AP$28)</f>
        <v/>
      </c>
      <c r="BM361" t="str">
        <f t="shared" si="43"/>
        <v/>
      </c>
      <c r="BN361" t="str">
        <f t="shared" si="44"/>
        <v/>
      </c>
      <c r="BP361">
        <f t="shared" si="38"/>
        <v>0</v>
      </c>
    </row>
    <row r="362" spans="3:68">
      <c r="C362">
        <v>290</v>
      </c>
      <c r="D362" s="22">
        <f>IF(実施計画様式!D362="",0,IFERROR(VLOOKUP(実施計画様式!D362,―!A:B,2,FALSE),"error"))</f>
        <v>0</v>
      </c>
      <c r="E362">
        <f>IF(実施計画様式!E362="",0,IFERROR(VLOOKUP(実施計画様式!E362,―!$C$40:$D$47,2,FALSE),"error"))</f>
        <v>0</v>
      </c>
      <c r="F362">
        <f>IF(実施計画様式!F362="",0,IFERROR(VLOOKUP(実施計画様式!F362,―!$E$2:$F$2,2,FALSE),"error"))</f>
        <v>0</v>
      </c>
      <c r="G362">
        <f>IFERROR(VLOOKUP(実施計画様式!G362,―!$G$2:$H$2,2,FALSE),0)</f>
        <v>0</v>
      </c>
      <c r="H362">
        <f>IF(実施計画様式!H362="",0,1)</f>
        <v>0</v>
      </c>
      <c r="I362">
        <f>IF(実施計画様式!I362="",0,IFERROR(VLOOKUP(実施計画様式!I362,―!$I$2:$J$2,2,FALSE),"error"))</f>
        <v>0</v>
      </c>
      <c r="J362">
        <f>IF(実施計画様式!J362="",0,1)</f>
        <v>0</v>
      </c>
      <c r="K362">
        <f>IF(実施計画様式!K362="",0,IFERROR(VLOOKUP(実施計画様式!K362,―!$K$1:$L$2,2,FALSE),"error"))</f>
        <v>0</v>
      </c>
      <c r="L362">
        <f>IF(実施計画様式!L362="",0,IFERROR(VLOOKUP(実施計画様式!L362,―!$M$2:$N$2,2,FALSE),"error"))</f>
        <v>0</v>
      </c>
      <c r="M362">
        <f>IFERROR(VLOOKUP(実施計画様式!M362,―!$O$1:$P$12,2,FALSE),0)</f>
        <v>0</v>
      </c>
      <c r="N362">
        <f>IF(実施計画様式!N362="",0,IFERROR(VLOOKUP(実施計画様式!N362,―!$O$1:$P$12,2,FALSE),"error"))</f>
        <v>0</v>
      </c>
      <c r="O362">
        <f>IF(実施計画様式!O362="",0,IFERROR(VLOOKUP(実施計画様式!O362,―!$O$1:$P$12,2,FALSE),"error"))</f>
        <v>0</v>
      </c>
      <c r="P362">
        <f>IF(実施計画様式!P362="",0,IFERROR(VLOOKUP(実施計画様式!P362,―!$O$1:$P$12,2,FALSE),"error"))</f>
        <v>0</v>
      </c>
      <c r="Q362">
        <f>IF(実施計画様式!Q362="",0,1)</f>
        <v>0</v>
      </c>
      <c r="R362" t="s">
        <v>7629</v>
      </c>
      <c r="S362" t="s">
        <v>7629</v>
      </c>
      <c r="T362">
        <f>IF(実施計画様式!T362="",0,1)</f>
        <v>0</v>
      </c>
      <c r="U362">
        <f>IF(実施計画様式!U362="",0,1)</f>
        <v>0</v>
      </c>
      <c r="V362">
        <f>IF(実施計画様式!V362="",0,1)</f>
        <v>0</v>
      </c>
      <c r="W362">
        <f>IF(実施計画様式!W362="",0,1)</f>
        <v>0</v>
      </c>
      <c r="X362">
        <f>IF(実施計画様式!X362="",0,1)</f>
        <v>0</v>
      </c>
      <c r="Y362">
        <f>IF(実施計画様式!Y362="",0,1)</f>
        <v>0</v>
      </c>
      <c r="Z362">
        <f>IF(実施計画様式!Z362="",0,1)</f>
        <v>0</v>
      </c>
      <c r="AA362">
        <f>IF(実施計画様式!AA362="",0,1)</f>
        <v>0</v>
      </c>
      <c r="AB362">
        <f>IF(実施計画様式!AB362="",0,IFERROR(VLOOKUP(実施計画様式!AB362,―!$Q$2:$R$3,2,FALSE),"error"))</f>
        <v>0</v>
      </c>
      <c r="AC362">
        <f>IF(実施計画様式!AC362="",0,IFERROR(VLOOKUP(実施計画様式!AC362,―!$S$2:$T$3,2,FALSE),"error"))</f>
        <v>0</v>
      </c>
      <c r="AD362">
        <f>IF(実施計画様式!AD362="",0,IFERROR(VLOOKUP(実施計画様式!AD362,―!$U$2:$V$3,2,FALSE),"error"))</f>
        <v>0</v>
      </c>
      <c r="AE362">
        <f>IF(実施計画様式!AE362="",0,IFERROR(VLOOKUP(実施計画様式!AE362,―!$W$2:$X$3,2,FALSE),"error"))</f>
        <v>0</v>
      </c>
      <c r="AF362">
        <f>IF(実施計画様式!AF362="",0,IFERROR(VLOOKUP(実施計画様式!AF362,―!$AP$29:$AQ$29,2,FALSE),"error"))</f>
        <v>0</v>
      </c>
      <c r="AG362">
        <f>IF(実施計画様式!AG362="",0,IFERROR(VLOOKUP(実施計画様式!AG362,―!$Y$2:$Z$25,2,FALSE),"error"))</f>
        <v>0</v>
      </c>
      <c r="AH362">
        <f>IF(実施計画様式!AH362="",0,IFERROR(VLOOKUP(実施計画様式!AH362,―!$AA$2:$AB$4,2,FALSE),"error"))</f>
        <v>0</v>
      </c>
      <c r="AI362">
        <f>IF(実施計画様式!AI362="",0,IFERROR(VLOOKUP(実施計画様式!AI362,―!$AN$2:$AO$27,2,FALSE),"error"))</f>
        <v>0</v>
      </c>
      <c r="AJ362">
        <f>IF(実施計画様式!AJ362="",0,IFERROR(VLOOKUP(実施計画様式!AJ362,―!$AN$2:$AO$27,2,FALSE),"error"))</f>
        <v>0</v>
      </c>
      <c r="AK362">
        <f>IF(実施計画様式!AK362="",0,IFERROR(VLOOKUP(実施計画様式!AK362,―!$AN$2:$AO$27,2,FALSE),"error"))</f>
        <v>0</v>
      </c>
      <c r="AL362">
        <f>IF(実施計画様式!AL362="",0,1)</f>
        <v>0</v>
      </c>
      <c r="AM362">
        <f>IF(実施計画様式!AM362="",0,IFERROR(VLOOKUP(実施計画様式!AM362,―!$AP$10:$AQ$23,2,FALSE),"error"))</f>
        <v>0</v>
      </c>
      <c r="AN362">
        <f>IF(実施計画様式!AN362="",0,IFERROR(VLOOKUP(実施計画様式!AN362,―!$AP$39:$AQ$44,2,FALSE),"error"))</f>
        <v>0</v>
      </c>
      <c r="AO362">
        <f>IF(実施計画様式!AO362="",0,IFERROR(VLOOKUP(実施計画様式!AO362,参考資料1_対象分野リスト!$B$2:$C$46,2,FALSE),"error"))</f>
        <v>0</v>
      </c>
      <c r="AP362">
        <f>IF(実施計画様式!AP362="",0,IFERROR(VLOOKUP(実施計画様式!AP362,参考資料1_対象分野リスト!$B$2:$C$46,2,FALSE),"error"))</f>
        <v>0</v>
      </c>
      <c r="AQ362">
        <f>IF(実施計画様式!AQ362="",0,IFERROR(VLOOKUP(実施計画様式!AQ362,参考資料1_対象分野リスト!$B$2:$C$46,2,FALSE),"error"))</f>
        <v>0</v>
      </c>
      <c r="AR362">
        <f>IF(実施計画様式!AR362="",0,IFERROR(VLOOKUP(実施計画様式!AR362,参考資料1_対象分野リスト!$B$2:$C$46,2,FALSE),"error"))</f>
        <v>0</v>
      </c>
      <c r="AS362">
        <f>IF(実施計画様式!AS362="",0,IFERROR(VLOOKUP(実施計画様式!AS362,参考資料1_対象分野リスト!$E$5:$F$35,2,FALSE),"error"))</f>
        <v>0</v>
      </c>
      <c r="BB362">
        <f>IF(実施計画様式!BB362="",0,IFERROR(VLOOKUP(実施計画様式!BB362,―!$AK$2:$AL$7,2,FALSE),"error"))</f>
        <v>0</v>
      </c>
      <c r="BC362" t="str">
        <f t="shared" si="37"/>
        <v/>
      </c>
      <c r="BF362">
        <v>99</v>
      </c>
      <c r="BG362" t="str">
        <f t="shared" si="39"/>
        <v/>
      </c>
      <c r="BH362" t="str">
        <f>IF(AG362&gt;0,IF(VLOOKUP($B$62,―!$Y$2:$Z$25,2,FALSE)&lt;分岐管理シート!AG362,"予算化方法","予算化方法_未定なし"),"")</f>
        <v/>
      </c>
      <c r="BI362" t="str">
        <f t="shared" si="40"/>
        <v/>
      </c>
      <c r="BJ362" t="str">
        <f t="shared" si="41"/>
        <v/>
      </c>
      <c r="BK362" t="str">
        <f t="shared" si="42"/>
        <v/>
      </c>
      <c r="BL362" t="str">
        <f>IF(AE362&lt;2,"",―!$AP$28)</f>
        <v/>
      </c>
      <c r="BM362" t="str">
        <f t="shared" si="43"/>
        <v/>
      </c>
      <c r="BN362" t="str">
        <f t="shared" si="44"/>
        <v/>
      </c>
      <c r="BP362">
        <f t="shared" si="38"/>
        <v>0</v>
      </c>
    </row>
    <row r="363" spans="3:68">
      <c r="C363">
        <v>291</v>
      </c>
      <c r="D363" s="22">
        <f>IF(実施計画様式!D363="",0,IFERROR(VLOOKUP(実施計画様式!D363,―!A:B,2,FALSE),"error"))</f>
        <v>0</v>
      </c>
      <c r="E363">
        <f>IF(実施計画様式!E363="",0,IFERROR(VLOOKUP(実施計画様式!E363,―!$C$40:$D$47,2,FALSE),"error"))</f>
        <v>0</v>
      </c>
      <c r="F363">
        <f>IF(実施計画様式!F363="",0,IFERROR(VLOOKUP(実施計画様式!F363,―!$E$2:$F$2,2,FALSE),"error"))</f>
        <v>0</v>
      </c>
      <c r="G363">
        <f>IFERROR(VLOOKUP(実施計画様式!G363,―!$G$2:$H$2,2,FALSE),0)</f>
        <v>0</v>
      </c>
      <c r="H363">
        <f>IF(実施計画様式!H363="",0,1)</f>
        <v>0</v>
      </c>
      <c r="I363">
        <f>IF(実施計画様式!I363="",0,IFERROR(VLOOKUP(実施計画様式!I363,―!$I$2:$J$2,2,FALSE),"error"))</f>
        <v>0</v>
      </c>
      <c r="J363">
        <f>IF(実施計画様式!J363="",0,1)</f>
        <v>0</v>
      </c>
      <c r="K363">
        <f>IF(実施計画様式!K363="",0,IFERROR(VLOOKUP(実施計画様式!K363,―!$K$1:$L$2,2,FALSE),"error"))</f>
        <v>0</v>
      </c>
      <c r="L363">
        <f>IF(実施計画様式!L363="",0,IFERROR(VLOOKUP(実施計画様式!L363,―!$M$2:$N$2,2,FALSE),"error"))</f>
        <v>0</v>
      </c>
      <c r="M363">
        <f>IFERROR(VLOOKUP(実施計画様式!M363,―!$O$1:$P$12,2,FALSE),0)</f>
        <v>0</v>
      </c>
      <c r="N363">
        <f>IF(実施計画様式!N363="",0,IFERROR(VLOOKUP(実施計画様式!N363,―!$O$1:$P$12,2,FALSE),"error"))</f>
        <v>0</v>
      </c>
      <c r="O363">
        <f>IF(実施計画様式!O363="",0,IFERROR(VLOOKUP(実施計画様式!O363,―!$O$1:$P$12,2,FALSE),"error"))</f>
        <v>0</v>
      </c>
      <c r="P363">
        <f>IF(実施計画様式!P363="",0,IFERROR(VLOOKUP(実施計画様式!P363,―!$O$1:$P$12,2,FALSE),"error"))</f>
        <v>0</v>
      </c>
      <c r="Q363">
        <f>IF(実施計画様式!Q363="",0,1)</f>
        <v>0</v>
      </c>
      <c r="R363" t="s">
        <v>7629</v>
      </c>
      <c r="S363" t="s">
        <v>7629</v>
      </c>
      <c r="T363">
        <f>IF(実施計画様式!T363="",0,1)</f>
        <v>0</v>
      </c>
      <c r="U363">
        <f>IF(実施計画様式!U363="",0,1)</f>
        <v>0</v>
      </c>
      <c r="V363">
        <f>IF(実施計画様式!V363="",0,1)</f>
        <v>0</v>
      </c>
      <c r="W363">
        <f>IF(実施計画様式!W363="",0,1)</f>
        <v>0</v>
      </c>
      <c r="X363">
        <f>IF(実施計画様式!X363="",0,1)</f>
        <v>0</v>
      </c>
      <c r="Y363">
        <f>IF(実施計画様式!Y363="",0,1)</f>
        <v>0</v>
      </c>
      <c r="Z363">
        <f>IF(実施計画様式!Z363="",0,1)</f>
        <v>0</v>
      </c>
      <c r="AA363">
        <f>IF(実施計画様式!AA363="",0,1)</f>
        <v>0</v>
      </c>
      <c r="AB363">
        <f>IF(実施計画様式!AB363="",0,IFERROR(VLOOKUP(実施計画様式!AB363,―!$Q$2:$R$3,2,FALSE),"error"))</f>
        <v>0</v>
      </c>
      <c r="AC363">
        <f>IF(実施計画様式!AC363="",0,IFERROR(VLOOKUP(実施計画様式!AC363,―!$S$2:$T$3,2,FALSE),"error"))</f>
        <v>0</v>
      </c>
      <c r="AD363">
        <f>IF(実施計画様式!AD363="",0,IFERROR(VLOOKUP(実施計画様式!AD363,―!$U$2:$V$3,2,FALSE),"error"))</f>
        <v>0</v>
      </c>
      <c r="AE363">
        <f>IF(実施計画様式!AE363="",0,IFERROR(VLOOKUP(実施計画様式!AE363,―!$W$2:$X$3,2,FALSE),"error"))</f>
        <v>0</v>
      </c>
      <c r="AF363">
        <f>IF(実施計画様式!AF363="",0,IFERROR(VLOOKUP(実施計画様式!AF363,―!$AP$29:$AQ$29,2,FALSE),"error"))</f>
        <v>0</v>
      </c>
      <c r="AG363">
        <f>IF(実施計画様式!AG363="",0,IFERROR(VLOOKUP(実施計画様式!AG363,―!$Y$2:$Z$25,2,FALSE),"error"))</f>
        <v>0</v>
      </c>
      <c r="AH363">
        <f>IF(実施計画様式!AH363="",0,IFERROR(VLOOKUP(実施計画様式!AH363,―!$AA$2:$AB$4,2,FALSE),"error"))</f>
        <v>0</v>
      </c>
      <c r="AI363">
        <f>IF(実施計画様式!AI363="",0,IFERROR(VLOOKUP(実施計画様式!AI363,―!$AN$2:$AO$27,2,FALSE),"error"))</f>
        <v>0</v>
      </c>
      <c r="AJ363">
        <f>IF(実施計画様式!AJ363="",0,IFERROR(VLOOKUP(実施計画様式!AJ363,―!$AN$2:$AO$27,2,FALSE),"error"))</f>
        <v>0</v>
      </c>
      <c r="AK363">
        <f>IF(実施計画様式!AK363="",0,IFERROR(VLOOKUP(実施計画様式!AK363,―!$AN$2:$AO$27,2,FALSE),"error"))</f>
        <v>0</v>
      </c>
      <c r="AL363">
        <f>IF(実施計画様式!AL363="",0,1)</f>
        <v>0</v>
      </c>
      <c r="AM363">
        <f>IF(実施計画様式!AM363="",0,IFERROR(VLOOKUP(実施計画様式!AM363,―!$AP$10:$AQ$23,2,FALSE),"error"))</f>
        <v>0</v>
      </c>
      <c r="AN363">
        <f>IF(実施計画様式!AN363="",0,IFERROR(VLOOKUP(実施計画様式!AN363,―!$AP$39:$AQ$44,2,FALSE),"error"))</f>
        <v>0</v>
      </c>
      <c r="AO363">
        <f>IF(実施計画様式!AO363="",0,IFERROR(VLOOKUP(実施計画様式!AO363,参考資料1_対象分野リスト!$B$2:$C$46,2,FALSE),"error"))</f>
        <v>0</v>
      </c>
      <c r="AP363">
        <f>IF(実施計画様式!AP363="",0,IFERROR(VLOOKUP(実施計画様式!AP363,参考資料1_対象分野リスト!$B$2:$C$46,2,FALSE),"error"))</f>
        <v>0</v>
      </c>
      <c r="AQ363">
        <f>IF(実施計画様式!AQ363="",0,IFERROR(VLOOKUP(実施計画様式!AQ363,参考資料1_対象分野リスト!$B$2:$C$46,2,FALSE),"error"))</f>
        <v>0</v>
      </c>
      <c r="AR363">
        <f>IF(実施計画様式!AR363="",0,IFERROR(VLOOKUP(実施計画様式!AR363,参考資料1_対象分野リスト!$B$2:$C$46,2,FALSE),"error"))</f>
        <v>0</v>
      </c>
      <c r="AS363">
        <f>IF(実施計画様式!AS363="",0,IFERROR(VLOOKUP(実施計画様式!AS363,参考資料1_対象分野リスト!$E$5:$F$35,2,FALSE),"error"))</f>
        <v>0</v>
      </c>
      <c r="BB363">
        <f>IF(実施計画様式!BB363="",0,IFERROR(VLOOKUP(実施計画様式!BB363,―!$AK$2:$AL$7,2,FALSE),"error"))</f>
        <v>0</v>
      </c>
      <c r="BC363" t="str">
        <f t="shared" si="37"/>
        <v/>
      </c>
      <c r="BF363">
        <v>99</v>
      </c>
      <c r="BG363" t="str">
        <f t="shared" si="39"/>
        <v/>
      </c>
      <c r="BH363" t="str">
        <f>IF(AG363&gt;0,IF(VLOOKUP($B$62,―!$Y$2:$Z$25,2,FALSE)&lt;分岐管理シート!AG363,"予算化方法","予算化方法_未定なし"),"")</f>
        <v/>
      </c>
      <c r="BI363" t="str">
        <f t="shared" si="40"/>
        <v/>
      </c>
      <c r="BJ363" t="str">
        <f t="shared" si="41"/>
        <v/>
      </c>
      <c r="BK363" t="str">
        <f t="shared" si="42"/>
        <v/>
      </c>
      <c r="BL363" t="str">
        <f>IF(AE363&lt;2,"",―!$AP$28)</f>
        <v/>
      </c>
      <c r="BM363" t="str">
        <f t="shared" si="43"/>
        <v/>
      </c>
      <c r="BN363" t="str">
        <f t="shared" si="44"/>
        <v/>
      </c>
      <c r="BP363">
        <f t="shared" si="38"/>
        <v>0</v>
      </c>
    </row>
    <row r="364" spans="3:68">
      <c r="C364">
        <v>292</v>
      </c>
      <c r="D364" s="22">
        <f>IF(実施計画様式!D364="",0,IFERROR(VLOOKUP(実施計画様式!D364,―!A:B,2,FALSE),"error"))</f>
        <v>0</v>
      </c>
      <c r="E364">
        <f>IF(実施計画様式!E364="",0,IFERROR(VLOOKUP(実施計画様式!E364,―!$C$40:$D$47,2,FALSE),"error"))</f>
        <v>0</v>
      </c>
      <c r="F364">
        <f>IF(実施計画様式!F364="",0,IFERROR(VLOOKUP(実施計画様式!F364,―!$E$2:$F$2,2,FALSE),"error"))</f>
        <v>0</v>
      </c>
      <c r="G364">
        <f>IFERROR(VLOOKUP(実施計画様式!G364,―!$G$2:$H$2,2,FALSE),0)</f>
        <v>0</v>
      </c>
      <c r="H364">
        <f>IF(実施計画様式!H364="",0,1)</f>
        <v>0</v>
      </c>
      <c r="I364">
        <f>IF(実施計画様式!I364="",0,IFERROR(VLOOKUP(実施計画様式!I364,―!$I$2:$J$2,2,FALSE),"error"))</f>
        <v>0</v>
      </c>
      <c r="J364">
        <f>IF(実施計画様式!J364="",0,1)</f>
        <v>0</v>
      </c>
      <c r="K364">
        <f>IF(実施計画様式!K364="",0,IFERROR(VLOOKUP(実施計画様式!K364,―!$K$1:$L$2,2,FALSE),"error"))</f>
        <v>0</v>
      </c>
      <c r="L364">
        <f>IF(実施計画様式!L364="",0,IFERROR(VLOOKUP(実施計画様式!L364,―!$M$2:$N$2,2,FALSE),"error"))</f>
        <v>0</v>
      </c>
      <c r="M364">
        <f>IFERROR(VLOOKUP(実施計画様式!M364,―!$O$1:$P$12,2,FALSE),0)</f>
        <v>0</v>
      </c>
      <c r="N364">
        <f>IF(実施計画様式!N364="",0,IFERROR(VLOOKUP(実施計画様式!N364,―!$O$1:$P$12,2,FALSE),"error"))</f>
        <v>0</v>
      </c>
      <c r="O364">
        <f>IF(実施計画様式!O364="",0,IFERROR(VLOOKUP(実施計画様式!O364,―!$O$1:$P$12,2,FALSE),"error"))</f>
        <v>0</v>
      </c>
      <c r="P364">
        <f>IF(実施計画様式!P364="",0,IFERROR(VLOOKUP(実施計画様式!P364,―!$O$1:$P$12,2,FALSE),"error"))</f>
        <v>0</v>
      </c>
      <c r="Q364">
        <f>IF(実施計画様式!Q364="",0,1)</f>
        <v>0</v>
      </c>
      <c r="R364" t="s">
        <v>7629</v>
      </c>
      <c r="S364" t="s">
        <v>7629</v>
      </c>
      <c r="T364">
        <f>IF(実施計画様式!T364="",0,1)</f>
        <v>0</v>
      </c>
      <c r="U364">
        <f>IF(実施計画様式!U364="",0,1)</f>
        <v>0</v>
      </c>
      <c r="V364">
        <f>IF(実施計画様式!V364="",0,1)</f>
        <v>0</v>
      </c>
      <c r="W364">
        <f>IF(実施計画様式!W364="",0,1)</f>
        <v>0</v>
      </c>
      <c r="X364">
        <f>IF(実施計画様式!X364="",0,1)</f>
        <v>0</v>
      </c>
      <c r="Y364">
        <f>IF(実施計画様式!Y364="",0,1)</f>
        <v>0</v>
      </c>
      <c r="Z364">
        <f>IF(実施計画様式!Z364="",0,1)</f>
        <v>0</v>
      </c>
      <c r="AA364">
        <f>IF(実施計画様式!AA364="",0,1)</f>
        <v>0</v>
      </c>
      <c r="AB364">
        <f>IF(実施計画様式!AB364="",0,IFERROR(VLOOKUP(実施計画様式!AB364,―!$Q$2:$R$3,2,FALSE),"error"))</f>
        <v>0</v>
      </c>
      <c r="AC364">
        <f>IF(実施計画様式!AC364="",0,IFERROR(VLOOKUP(実施計画様式!AC364,―!$S$2:$T$3,2,FALSE),"error"))</f>
        <v>0</v>
      </c>
      <c r="AD364">
        <f>IF(実施計画様式!AD364="",0,IFERROR(VLOOKUP(実施計画様式!AD364,―!$U$2:$V$3,2,FALSE),"error"))</f>
        <v>0</v>
      </c>
      <c r="AE364">
        <f>IF(実施計画様式!AE364="",0,IFERROR(VLOOKUP(実施計画様式!AE364,―!$W$2:$X$3,2,FALSE),"error"))</f>
        <v>0</v>
      </c>
      <c r="AF364">
        <f>IF(実施計画様式!AF364="",0,IFERROR(VLOOKUP(実施計画様式!AF364,―!$AP$29:$AQ$29,2,FALSE),"error"))</f>
        <v>0</v>
      </c>
      <c r="AG364">
        <f>IF(実施計画様式!AG364="",0,IFERROR(VLOOKUP(実施計画様式!AG364,―!$Y$2:$Z$25,2,FALSE),"error"))</f>
        <v>0</v>
      </c>
      <c r="AH364">
        <f>IF(実施計画様式!AH364="",0,IFERROR(VLOOKUP(実施計画様式!AH364,―!$AA$2:$AB$4,2,FALSE),"error"))</f>
        <v>0</v>
      </c>
      <c r="AI364">
        <f>IF(実施計画様式!AI364="",0,IFERROR(VLOOKUP(実施計画様式!AI364,―!$AN$2:$AO$27,2,FALSE),"error"))</f>
        <v>0</v>
      </c>
      <c r="AJ364">
        <f>IF(実施計画様式!AJ364="",0,IFERROR(VLOOKUP(実施計画様式!AJ364,―!$AN$2:$AO$27,2,FALSE),"error"))</f>
        <v>0</v>
      </c>
      <c r="AK364">
        <f>IF(実施計画様式!AK364="",0,IFERROR(VLOOKUP(実施計画様式!AK364,―!$AN$2:$AO$27,2,FALSE),"error"))</f>
        <v>0</v>
      </c>
      <c r="AL364">
        <f>IF(実施計画様式!AL364="",0,1)</f>
        <v>0</v>
      </c>
      <c r="AM364">
        <f>IF(実施計画様式!AM364="",0,IFERROR(VLOOKUP(実施計画様式!AM364,―!$AP$10:$AQ$23,2,FALSE),"error"))</f>
        <v>0</v>
      </c>
      <c r="AN364">
        <f>IF(実施計画様式!AN364="",0,IFERROR(VLOOKUP(実施計画様式!AN364,―!$AP$39:$AQ$44,2,FALSE),"error"))</f>
        <v>0</v>
      </c>
      <c r="AO364">
        <f>IF(実施計画様式!AO364="",0,IFERROR(VLOOKUP(実施計画様式!AO364,参考資料1_対象分野リスト!$B$2:$C$46,2,FALSE),"error"))</f>
        <v>0</v>
      </c>
      <c r="AP364">
        <f>IF(実施計画様式!AP364="",0,IFERROR(VLOOKUP(実施計画様式!AP364,参考資料1_対象分野リスト!$B$2:$C$46,2,FALSE),"error"))</f>
        <v>0</v>
      </c>
      <c r="AQ364">
        <f>IF(実施計画様式!AQ364="",0,IFERROR(VLOOKUP(実施計画様式!AQ364,参考資料1_対象分野リスト!$B$2:$C$46,2,FALSE),"error"))</f>
        <v>0</v>
      </c>
      <c r="AR364">
        <f>IF(実施計画様式!AR364="",0,IFERROR(VLOOKUP(実施計画様式!AR364,参考資料1_対象分野リスト!$B$2:$C$46,2,FALSE),"error"))</f>
        <v>0</v>
      </c>
      <c r="AS364">
        <f>IF(実施計画様式!AS364="",0,IFERROR(VLOOKUP(実施計画様式!AS364,参考資料1_対象分野リスト!$E$5:$F$35,2,FALSE),"error"))</f>
        <v>0</v>
      </c>
      <c r="BB364">
        <f>IF(実施計画様式!BB364="",0,IFERROR(VLOOKUP(実施計画様式!BB364,―!$AK$2:$AL$7,2,FALSE),"error"))</f>
        <v>0</v>
      </c>
      <c r="BC364" t="str">
        <f t="shared" si="37"/>
        <v/>
      </c>
      <c r="BF364">
        <v>99</v>
      </c>
      <c r="BG364" t="str">
        <f t="shared" si="39"/>
        <v/>
      </c>
      <c r="BH364" t="str">
        <f>IF(AG364&gt;0,IF(VLOOKUP($B$62,―!$Y$2:$Z$25,2,FALSE)&lt;分岐管理シート!AG364,"予算化方法","予算化方法_未定なし"),"")</f>
        <v/>
      </c>
      <c r="BI364" t="str">
        <f t="shared" si="40"/>
        <v/>
      </c>
      <c r="BJ364" t="str">
        <f t="shared" si="41"/>
        <v/>
      </c>
      <c r="BK364" t="str">
        <f t="shared" si="42"/>
        <v/>
      </c>
      <c r="BL364" t="str">
        <f>IF(AE364&lt;2,"",―!$AP$28)</f>
        <v/>
      </c>
      <c r="BM364" t="str">
        <f t="shared" si="43"/>
        <v/>
      </c>
      <c r="BN364" t="str">
        <f t="shared" si="44"/>
        <v/>
      </c>
      <c r="BP364">
        <f t="shared" si="38"/>
        <v>0</v>
      </c>
    </row>
    <row r="365" spans="3:68">
      <c r="C365">
        <v>293</v>
      </c>
      <c r="D365" s="22">
        <f>IF(実施計画様式!D365="",0,IFERROR(VLOOKUP(実施計画様式!D365,―!A:B,2,FALSE),"error"))</f>
        <v>0</v>
      </c>
      <c r="E365">
        <f>IF(実施計画様式!E365="",0,IFERROR(VLOOKUP(実施計画様式!E365,―!$C$40:$D$47,2,FALSE),"error"))</f>
        <v>0</v>
      </c>
      <c r="F365">
        <f>IF(実施計画様式!F365="",0,IFERROR(VLOOKUP(実施計画様式!F365,―!$E$2:$F$2,2,FALSE),"error"))</f>
        <v>0</v>
      </c>
      <c r="G365">
        <f>IFERROR(VLOOKUP(実施計画様式!G365,―!$G$2:$H$2,2,FALSE),0)</f>
        <v>0</v>
      </c>
      <c r="H365">
        <f>IF(実施計画様式!H365="",0,1)</f>
        <v>0</v>
      </c>
      <c r="I365">
        <f>IF(実施計画様式!I365="",0,IFERROR(VLOOKUP(実施計画様式!I365,―!$I$2:$J$2,2,FALSE),"error"))</f>
        <v>0</v>
      </c>
      <c r="J365">
        <f>IF(実施計画様式!J365="",0,1)</f>
        <v>0</v>
      </c>
      <c r="K365">
        <f>IF(実施計画様式!K365="",0,IFERROR(VLOOKUP(実施計画様式!K365,―!$K$1:$L$2,2,FALSE),"error"))</f>
        <v>0</v>
      </c>
      <c r="L365">
        <f>IF(実施計画様式!L365="",0,IFERROR(VLOOKUP(実施計画様式!L365,―!$M$2:$N$2,2,FALSE),"error"))</f>
        <v>0</v>
      </c>
      <c r="M365">
        <f>IFERROR(VLOOKUP(実施計画様式!M365,―!$O$1:$P$12,2,FALSE),0)</f>
        <v>0</v>
      </c>
      <c r="N365">
        <f>IF(実施計画様式!N365="",0,IFERROR(VLOOKUP(実施計画様式!N365,―!$O$1:$P$12,2,FALSE),"error"))</f>
        <v>0</v>
      </c>
      <c r="O365">
        <f>IF(実施計画様式!O365="",0,IFERROR(VLOOKUP(実施計画様式!O365,―!$O$1:$P$12,2,FALSE),"error"))</f>
        <v>0</v>
      </c>
      <c r="P365">
        <f>IF(実施計画様式!P365="",0,IFERROR(VLOOKUP(実施計画様式!P365,―!$O$1:$P$12,2,FALSE),"error"))</f>
        <v>0</v>
      </c>
      <c r="Q365">
        <f>IF(実施計画様式!Q365="",0,1)</f>
        <v>0</v>
      </c>
      <c r="R365" t="s">
        <v>7629</v>
      </c>
      <c r="S365" t="s">
        <v>7629</v>
      </c>
      <c r="T365">
        <f>IF(実施計画様式!T365="",0,1)</f>
        <v>0</v>
      </c>
      <c r="U365">
        <f>IF(実施計画様式!U365="",0,1)</f>
        <v>0</v>
      </c>
      <c r="V365">
        <f>IF(実施計画様式!V365="",0,1)</f>
        <v>0</v>
      </c>
      <c r="W365">
        <f>IF(実施計画様式!W365="",0,1)</f>
        <v>0</v>
      </c>
      <c r="X365">
        <f>IF(実施計画様式!X365="",0,1)</f>
        <v>0</v>
      </c>
      <c r="Y365">
        <f>IF(実施計画様式!Y365="",0,1)</f>
        <v>0</v>
      </c>
      <c r="Z365">
        <f>IF(実施計画様式!Z365="",0,1)</f>
        <v>0</v>
      </c>
      <c r="AA365">
        <f>IF(実施計画様式!AA365="",0,1)</f>
        <v>0</v>
      </c>
      <c r="AB365">
        <f>IF(実施計画様式!AB365="",0,IFERROR(VLOOKUP(実施計画様式!AB365,―!$Q$2:$R$3,2,FALSE),"error"))</f>
        <v>0</v>
      </c>
      <c r="AC365">
        <f>IF(実施計画様式!AC365="",0,IFERROR(VLOOKUP(実施計画様式!AC365,―!$S$2:$T$3,2,FALSE),"error"))</f>
        <v>0</v>
      </c>
      <c r="AD365">
        <f>IF(実施計画様式!AD365="",0,IFERROR(VLOOKUP(実施計画様式!AD365,―!$U$2:$V$3,2,FALSE),"error"))</f>
        <v>0</v>
      </c>
      <c r="AE365">
        <f>IF(実施計画様式!AE365="",0,IFERROR(VLOOKUP(実施計画様式!AE365,―!$W$2:$X$3,2,FALSE),"error"))</f>
        <v>0</v>
      </c>
      <c r="AF365">
        <f>IF(実施計画様式!AF365="",0,IFERROR(VLOOKUP(実施計画様式!AF365,―!$AP$29:$AQ$29,2,FALSE),"error"))</f>
        <v>0</v>
      </c>
      <c r="AG365">
        <f>IF(実施計画様式!AG365="",0,IFERROR(VLOOKUP(実施計画様式!AG365,―!$Y$2:$Z$25,2,FALSE),"error"))</f>
        <v>0</v>
      </c>
      <c r="AH365">
        <f>IF(実施計画様式!AH365="",0,IFERROR(VLOOKUP(実施計画様式!AH365,―!$AA$2:$AB$4,2,FALSE),"error"))</f>
        <v>0</v>
      </c>
      <c r="AI365">
        <f>IF(実施計画様式!AI365="",0,IFERROR(VLOOKUP(実施計画様式!AI365,―!$AN$2:$AO$27,2,FALSE),"error"))</f>
        <v>0</v>
      </c>
      <c r="AJ365">
        <f>IF(実施計画様式!AJ365="",0,IFERROR(VLOOKUP(実施計画様式!AJ365,―!$AN$2:$AO$27,2,FALSE),"error"))</f>
        <v>0</v>
      </c>
      <c r="AK365">
        <f>IF(実施計画様式!AK365="",0,IFERROR(VLOOKUP(実施計画様式!AK365,―!$AN$2:$AO$27,2,FALSE),"error"))</f>
        <v>0</v>
      </c>
      <c r="AL365">
        <f>IF(実施計画様式!AL365="",0,1)</f>
        <v>0</v>
      </c>
      <c r="AM365">
        <f>IF(実施計画様式!AM365="",0,IFERROR(VLOOKUP(実施計画様式!AM365,―!$AP$10:$AQ$23,2,FALSE),"error"))</f>
        <v>0</v>
      </c>
      <c r="AN365">
        <f>IF(実施計画様式!AN365="",0,IFERROR(VLOOKUP(実施計画様式!AN365,―!$AP$39:$AQ$44,2,FALSE),"error"))</f>
        <v>0</v>
      </c>
      <c r="AO365">
        <f>IF(実施計画様式!AO365="",0,IFERROR(VLOOKUP(実施計画様式!AO365,参考資料1_対象分野リスト!$B$2:$C$46,2,FALSE),"error"))</f>
        <v>0</v>
      </c>
      <c r="AP365">
        <f>IF(実施計画様式!AP365="",0,IFERROR(VLOOKUP(実施計画様式!AP365,参考資料1_対象分野リスト!$B$2:$C$46,2,FALSE),"error"))</f>
        <v>0</v>
      </c>
      <c r="AQ365">
        <f>IF(実施計画様式!AQ365="",0,IFERROR(VLOOKUP(実施計画様式!AQ365,参考資料1_対象分野リスト!$B$2:$C$46,2,FALSE),"error"))</f>
        <v>0</v>
      </c>
      <c r="AR365">
        <f>IF(実施計画様式!AR365="",0,IFERROR(VLOOKUP(実施計画様式!AR365,参考資料1_対象分野リスト!$B$2:$C$46,2,FALSE),"error"))</f>
        <v>0</v>
      </c>
      <c r="AS365">
        <f>IF(実施計画様式!AS365="",0,IFERROR(VLOOKUP(実施計画様式!AS365,参考資料1_対象分野リスト!$E$5:$F$35,2,FALSE),"error"))</f>
        <v>0</v>
      </c>
      <c r="BB365">
        <f>IF(実施計画様式!BB365="",0,IFERROR(VLOOKUP(実施計画様式!BB365,―!$AK$2:$AL$7,2,FALSE),"error"))</f>
        <v>0</v>
      </c>
      <c r="BC365" t="str">
        <f t="shared" si="37"/>
        <v/>
      </c>
      <c r="BF365">
        <v>99</v>
      </c>
      <c r="BG365" t="str">
        <f t="shared" si="39"/>
        <v/>
      </c>
      <c r="BH365" t="str">
        <f>IF(AG365&gt;0,IF(VLOOKUP($B$62,―!$Y$2:$Z$25,2,FALSE)&lt;分岐管理シート!AG365,"予算化方法","予算化方法_未定なし"),"")</f>
        <v/>
      </c>
      <c r="BI365" t="str">
        <f t="shared" si="40"/>
        <v/>
      </c>
      <c r="BJ365" t="str">
        <f t="shared" si="41"/>
        <v/>
      </c>
      <c r="BK365" t="str">
        <f t="shared" si="42"/>
        <v/>
      </c>
      <c r="BL365" t="str">
        <f>IF(AE365&lt;2,"",―!$AP$28)</f>
        <v/>
      </c>
      <c r="BM365" t="str">
        <f t="shared" si="43"/>
        <v/>
      </c>
      <c r="BN365" t="str">
        <f t="shared" si="44"/>
        <v/>
      </c>
      <c r="BP365">
        <f t="shared" si="38"/>
        <v>0</v>
      </c>
    </row>
    <row r="366" spans="3:68">
      <c r="C366">
        <v>294</v>
      </c>
      <c r="D366" s="22">
        <f>IF(実施計画様式!D366="",0,IFERROR(VLOOKUP(実施計画様式!D366,―!A:B,2,FALSE),"error"))</f>
        <v>0</v>
      </c>
      <c r="E366">
        <f>IF(実施計画様式!E366="",0,IFERROR(VLOOKUP(実施計画様式!E366,―!$C$40:$D$47,2,FALSE),"error"))</f>
        <v>0</v>
      </c>
      <c r="F366">
        <f>IF(実施計画様式!F366="",0,IFERROR(VLOOKUP(実施計画様式!F366,―!$E$2:$F$2,2,FALSE),"error"))</f>
        <v>0</v>
      </c>
      <c r="G366">
        <f>IFERROR(VLOOKUP(実施計画様式!G366,―!$G$2:$H$2,2,FALSE),0)</f>
        <v>0</v>
      </c>
      <c r="H366">
        <f>IF(実施計画様式!H366="",0,1)</f>
        <v>0</v>
      </c>
      <c r="I366">
        <f>IF(実施計画様式!I366="",0,IFERROR(VLOOKUP(実施計画様式!I366,―!$I$2:$J$2,2,FALSE),"error"))</f>
        <v>0</v>
      </c>
      <c r="J366">
        <f>IF(実施計画様式!J366="",0,1)</f>
        <v>0</v>
      </c>
      <c r="K366">
        <f>IF(実施計画様式!K366="",0,IFERROR(VLOOKUP(実施計画様式!K366,―!$K$1:$L$2,2,FALSE),"error"))</f>
        <v>0</v>
      </c>
      <c r="L366">
        <f>IF(実施計画様式!L366="",0,IFERROR(VLOOKUP(実施計画様式!L366,―!$M$2:$N$2,2,FALSE),"error"))</f>
        <v>0</v>
      </c>
      <c r="M366">
        <f>IFERROR(VLOOKUP(実施計画様式!M366,―!$O$1:$P$12,2,FALSE),0)</f>
        <v>0</v>
      </c>
      <c r="N366">
        <f>IF(実施計画様式!N366="",0,IFERROR(VLOOKUP(実施計画様式!N366,―!$O$1:$P$12,2,FALSE),"error"))</f>
        <v>0</v>
      </c>
      <c r="O366">
        <f>IF(実施計画様式!O366="",0,IFERROR(VLOOKUP(実施計画様式!O366,―!$O$1:$P$12,2,FALSE),"error"))</f>
        <v>0</v>
      </c>
      <c r="P366">
        <f>IF(実施計画様式!P366="",0,IFERROR(VLOOKUP(実施計画様式!P366,―!$O$1:$P$12,2,FALSE),"error"))</f>
        <v>0</v>
      </c>
      <c r="Q366">
        <f>IF(実施計画様式!Q366="",0,1)</f>
        <v>0</v>
      </c>
      <c r="R366" t="s">
        <v>7629</v>
      </c>
      <c r="S366" t="s">
        <v>7629</v>
      </c>
      <c r="T366">
        <f>IF(実施計画様式!T366="",0,1)</f>
        <v>0</v>
      </c>
      <c r="U366">
        <f>IF(実施計画様式!U366="",0,1)</f>
        <v>0</v>
      </c>
      <c r="V366">
        <f>IF(実施計画様式!V366="",0,1)</f>
        <v>0</v>
      </c>
      <c r="W366">
        <f>IF(実施計画様式!W366="",0,1)</f>
        <v>0</v>
      </c>
      <c r="X366">
        <f>IF(実施計画様式!X366="",0,1)</f>
        <v>0</v>
      </c>
      <c r="Y366">
        <f>IF(実施計画様式!Y366="",0,1)</f>
        <v>0</v>
      </c>
      <c r="Z366">
        <f>IF(実施計画様式!Z366="",0,1)</f>
        <v>0</v>
      </c>
      <c r="AA366">
        <f>IF(実施計画様式!AA366="",0,1)</f>
        <v>0</v>
      </c>
      <c r="AB366">
        <f>IF(実施計画様式!AB366="",0,IFERROR(VLOOKUP(実施計画様式!AB366,―!$Q$2:$R$3,2,FALSE),"error"))</f>
        <v>0</v>
      </c>
      <c r="AC366">
        <f>IF(実施計画様式!AC366="",0,IFERROR(VLOOKUP(実施計画様式!AC366,―!$S$2:$T$3,2,FALSE),"error"))</f>
        <v>0</v>
      </c>
      <c r="AD366">
        <f>IF(実施計画様式!AD366="",0,IFERROR(VLOOKUP(実施計画様式!AD366,―!$U$2:$V$3,2,FALSE),"error"))</f>
        <v>0</v>
      </c>
      <c r="AE366">
        <f>IF(実施計画様式!AE366="",0,IFERROR(VLOOKUP(実施計画様式!AE366,―!$W$2:$X$3,2,FALSE),"error"))</f>
        <v>0</v>
      </c>
      <c r="AF366">
        <f>IF(実施計画様式!AF366="",0,IFERROR(VLOOKUP(実施計画様式!AF366,―!$AP$29:$AQ$29,2,FALSE),"error"))</f>
        <v>0</v>
      </c>
      <c r="AG366">
        <f>IF(実施計画様式!AG366="",0,IFERROR(VLOOKUP(実施計画様式!AG366,―!$Y$2:$Z$25,2,FALSE),"error"))</f>
        <v>0</v>
      </c>
      <c r="AH366">
        <f>IF(実施計画様式!AH366="",0,IFERROR(VLOOKUP(実施計画様式!AH366,―!$AA$2:$AB$4,2,FALSE),"error"))</f>
        <v>0</v>
      </c>
      <c r="AI366">
        <f>IF(実施計画様式!AI366="",0,IFERROR(VLOOKUP(実施計画様式!AI366,―!$AN$2:$AO$27,2,FALSE),"error"))</f>
        <v>0</v>
      </c>
      <c r="AJ366">
        <f>IF(実施計画様式!AJ366="",0,IFERROR(VLOOKUP(実施計画様式!AJ366,―!$AN$2:$AO$27,2,FALSE),"error"))</f>
        <v>0</v>
      </c>
      <c r="AK366">
        <f>IF(実施計画様式!AK366="",0,IFERROR(VLOOKUP(実施計画様式!AK366,―!$AN$2:$AO$27,2,FALSE),"error"))</f>
        <v>0</v>
      </c>
      <c r="AL366">
        <f>IF(実施計画様式!AL366="",0,1)</f>
        <v>0</v>
      </c>
      <c r="AM366">
        <f>IF(実施計画様式!AM366="",0,IFERROR(VLOOKUP(実施計画様式!AM366,―!$AP$10:$AQ$23,2,FALSE),"error"))</f>
        <v>0</v>
      </c>
      <c r="AN366">
        <f>IF(実施計画様式!AN366="",0,IFERROR(VLOOKUP(実施計画様式!AN366,―!$AP$39:$AQ$44,2,FALSE),"error"))</f>
        <v>0</v>
      </c>
      <c r="AO366">
        <f>IF(実施計画様式!AO366="",0,IFERROR(VLOOKUP(実施計画様式!AO366,参考資料1_対象分野リスト!$B$2:$C$46,2,FALSE),"error"))</f>
        <v>0</v>
      </c>
      <c r="AP366">
        <f>IF(実施計画様式!AP366="",0,IFERROR(VLOOKUP(実施計画様式!AP366,参考資料1_対象分野リスト!$B$2:$C$46,2,FALSE),"error"))</f>
        <v>0</v>
      </c>
      <c r="AQ366">
        <f>IF(実施計画様式!AQ366="",0,IFERROR(VLOOKUP(実施計画様式!AQ366,参考資料1_対象分野リスト!$B$2:$C$46,2,FALSE),"error"))</f>
        <v>0</v>
      </c>
      <c r="AR366">
        <f>IF(実施計画様式!AR366="",0,IFERROR(VLOOKUP(実施計画様式!AR366,参考資料1_対象分野リスト!$B$2:$C$46,2,FALSE),"error"))</f>
        <v>0</v>
      </c>
      <c r="AS366">
        <f>IF(実施計画様式!AS366="",0,IFERROR(VLOOKUP(実施計画様式!AS366,参考資料1_対象分野リスト!$E$5:$F$35,2,FALSE),"error"))</f>
        <v>0</v>
      </c>
      <c r="BB366">
        <f>IF(実施計画様式!BB366="",0,IFERROR(VLOOKUP(実施計画様式!BB366,―!$AK$2:$AL$7,2,FALSE),"error"))</f>
        <v>0</v>
      </c>
      <c r="BC366" t="str">
        <f t="shared" si="37"/>
        <v/>
      </c>
      <c r="BF366">
        <v>99</v>
      </c>
      <c r="BG366" t="str">
        <f t="shared" si="39"/>
        <v/>
      </c>
      <c r="BH366" t="str">
        <f>IF(AG366&gt;0,IF(VLOOKUP($B$62,―!$Y$2:$Z$25,2,FALSE)&lt;分岐管理シート!AG366,"予算化方法","予算化方法_未定なし"),"")</f>
        <v/>
      </c>
      <c r="BI366" t="str">
        <f t="shared" si="40"/>
        <v/>
      </c>
      <c r="BJ366" t="str">
        <f t="shared" si="41"/>
        <v/>
      </c>
      <c r="BK366" t="str">
        <f t="shared" si="42"/>
        <v/>
      </c>
      <c r="BL366" t="str">
        <f>IF(AE366&lt;2,"",―!$AP$28)</f>
        <v/>
      </c>
      <c r="BM366" t="str">
        <f t="shared" si="43"/>
        <v/>
      </c>
      <c r="BN366" t="str">
        <f t="shared" si="44"/>
        <v/>
      </c>
      <c r="BP366">
        <f t="shared" si="38"/>
        <v>0</v>
      </c>
    </row>
    <row r="367" spans="3:68">
      <c r="C367">
        <v>295</v>
      </c>
      <c r="D367" s="22">
        <f>IF(実施計画様式!D367="",0,IFERROR(VLOOKUP(実施計画様式!D367,―!A:B,2,FALSE),"error"))</f>
        <v>0</v>
      </c>
      <c r="E367">
        <f>IF(実施計画様式!E367="",0,IFERROR(VLOOKUP(実施計画様式!E367,―!$C$40:$D$47,2,FALSE),"error"))</f>
        <v>0</v>
      </c>
      <c r="F367">
        <f>IF(実施計画様式!F367="",0,IFERROR(VLOOKUP(実施計画様式!F367,―!$E$2:$F$2,2,FALSE),"error"))</f>
        <v>0</v>
      </c>
      <c r="G367">
        <f>IFERROR(VLOOKUP(実施計画様式!G367,―!$G$2:$H$2,2,FALSE),0)</f>
        <v>0</v>
      </c>
      <c r="H367">
        <f>IF(実施計画様式!H367="",0,1)</f>
        <v>0</v>
      </c>
      <c r="I367">
        <f>IF(実施計画様式!I367="",0,IFERROR(VLOOKUP(実施計画様式!I367,―!$I$2:$J$2,2,FALSE),"error"))</f>
        <v>0</v>
      </c>
      <c r="J367">
        <f>IF(実施計画様式!J367="",0,1)</f>
        <v>0</v>
      </c>
      <c r="K367">
        <f>IF(実施計画様式!K367="",0,IFERROR(VLOOKUP(実施計画様式!K367,―!$K$1:$L$2,2,FALSE),"error"))</f>
        <v>0</v>
      </c>
      <c r="L367">
        <f>IF(実施計画様式!L367="",0,IFERROR(VLOOKUP(実施計画様式!L367,―!$M$2:$N$2,2,FALSE),"error"))</f>
        <v>0</v>
      </c>
      <c r="M367">
        <f>IFERROR(VLOOKUP(実施計画様式!M367,―!$O$1:$P$12,2,FALSE),0)</f>
        <v>0</v>
      </c>
      <c r="N367">
        <f>IF(実施計画様式!N367="",0,IFERROR(VLOOKUP(実施計画様式!N367,―!$O$1:$P$12,2,FALSE),"error"))</f>
        <v>0</v>
      </c>
      <c r="O367">
        <f>IF(実施計画様式!O367="",0,IFERROR(VLOOKUP(実施計画様式!O367,―!$O$1:$P$12,2,FALSE),"error"))</f>
        <v>0</v>
      </c>
      <c r="P367">
        <f>IF(実施計画様式!P367="",0,IFERROR(VLOOKUP(実施計画様式!P367,―!$O$1:$P$12,2,FALSE),"error"))</f>
        <v>0</v>
      </c>
      <c r="Q367">
        <f>IF(実施計画様式!Q367="",0,1)</f>
        <v>0</v>
      </c>
      <c r="R367" t="s">
        <v>7629</v>
      </c>
      <c r="S367" t="s">
        <v>7629</v>
      </c>
      <c r="T367">
        <f>IF(実施計画様式!T367="",0,1)</f>
        <v>0</v>
      </c>
      <c r="U367">
        <f>IF(実施計画様式!U367="",0,1)</f>
        <v>0</v>
      </c>
      <c r="V367">
        <f>IF(実施計画様式!V367="",0,1)</f>
        <v>0</v>
      </c>
      <c r="W367">
        <f>IF(実施計画様式!W367="",0,1)</f>
        <v>0</v>
      </c>
      <c r="X367">
        <f>IF(実施計画様式!X367="",0,1)</f>
        <v>0</v>
      </c>
      <c r="Y367">
        <f>IF(実施計画様式!Y367="",0,1)</f>
        <v>0</v>
      </c>
      <c r="Z367">
        <f>IF(実施計画様式!Z367="",0,1)</f>
        <v>0</v>
      </c>
      <c r="AA367">
        <f>IF(実施計画様式!AA367="",0,1)</f>
        <v>0</v>
      </c>
      <c r="AB367">
        <f>IF(実施計画様式!AB367="",0,IFERROR(VLOOKUP(実施計画様式!AB367,―!$Q$2:$R$3,2,FALSE),"error"))</f>
        <v>0</v>
      </c>
      <c r="AC367">
        <f>IF(実施計画様式!AC367="",0,IFERROR(VLOOKUP(実施計画様式!AC367,―!$S$2:$T$3,2,FALSE),"error"))</f>
        <v>0</v>
      </c>
      <c r="AD367">
        <f>IF(実施計画様式!AD367="",0,IFERROR(VLOOKUP(実施計画様式!AD367,―!$U$2:$V$3,2,FALSE),"error"))</f>
        <v>0</v>
      </c>
      <c r="AE367">
        <f>IF(実施計画様式!AE367="",0,IFERROR(VLOOKUP(実施計画様式!AE367,―!$W$2:$X$3,2,FALSE),"error"))</f>
        <v>0</v>
      </c>
      <c r="AF367">
        <f>IF(実施計画様式!AF367="",0,IFERROR(VLOOKUP(実施計画様式!AF367,―!$AP$29:$AQ$29,2,FALSE),"error"))</f>
        <v>0</v>
      </c>
      <c r="AG367">
        <f>IF(実施計画様式!AG367="",0,IFERROR(VLOOKUP(実施計画様式!AG367,―!$Y$2:$Z$25,2,FALSE),"error"))</f>
        <v>0</v>
      </c>
      <c r="AH367">
        <f>IF(実施計画様式!AH367="",0,IFERROR(VLOOKUP(実施計画様式!AH367,―!$AA$2:$AB$4,2,FALSE),"error"))</f>
        <v>0</v>
      </c>
      <c r="AI367">
        <f>IF(実施計画様式!AI367="",0,IFERROR(VLOOKUP(実施計画様式!AI367,―!$AN$2:$AO$27,2,FALSE),"error"))</f>
        <v>0</v>
      </c>
      <c r="AJ367">
        <f>IF(実施計画様式!AJ367="",0,IFERROR(VLOOKUP(実施計画様式!AJ367,―!$AN$2:$AO$27,2,FALSE),"error"))</f>
        <v>0</v>
      </c>
      <c r="AK367">
        <f>IF(実施計画様式!AK367="",0,IFERROR(VLOOKUP(実施計画様式!AK367,―!$AN$2:$AO$27,2,FALSE),"error"))</f>
        <v>0</v>
      </c>
      <c r="AL367">
        <f>IF(実施計画様式!AL367="",0,1)</f>
        <v>0</v>
      </c>
      <c r="AM367">
        <f>IF(実施計画様式!AM367="",0,IFERROR(VLOOKUP(実施計画様式!AM367,―!$AP$10:$AQ$23,2,FALSE),"error"))</f>
        <v>0</v>
      </c>
      <c r="AN367">
        <f>IF(実施計画様式!AN367="",0,IFERROR(VLOOKUP(実施計画様式!AN367,―!$AP$39:$AQ$44,2,FALSE),"error"))</f>
        <v>0</v>
      </c>
      <c r="AO367">
        <f>IF(実施計画様式!AO367="",0,IFERROR(VLOOKUP(実施計画様式!AO367,参考資料1_対象分野リスト!$B$2:$C$46,2,FALSE),"error"))</f>
        <v>0</v>
      </c>
      <c r="AP367">
        <f>IF(実施計画様式!AP367="",0,IFERROR(VLOOKUP(実施計画様式!AP367,参考資料1_対象分野リスト!$B$2:$C$46,2,FALSE),"error"))</f>
        <v>0</v>
      </c>
      <c r="AQ367">
        <f>IF(実施計画様式!AQ367="",0,IFERROR(VLOOKUP(実施計画様式!AQ367,参考資料1_対象分野リスト!$B$2:$C$46,2,FALSE),"error"))</f>
        <v>0</v>
      </c>
      <c r="AR367">
        <f>IF(実施計画様式!AR367="",0,IFERROR(VLOOKUP(実施計画様式!AR367,参考資料1_対象分野リスト!$B$2:$C$46,2,FALSE),"error"))</f>
        <v>0</v>
      </c>
      <c r="AS367">
        <f>IF(実施計画様式!AS367="",0,IFERROR(VLOOKUP(実施計画様式!AS367,参考資料1_対象分野リスト!$E$5:$F$35,2,FALSE),"error"))</f>
        <v>0</v>
      </c>
      <c r="BB367">
        <f>IF(実施計画様式!BB367="",0,IFERROR(VLOOKUP(実施計画様式!BB367,―!$AK$2:$AL$7,2,FALSE),"error"))</f>
        <v>0</v>
      </c>
      <c r="BC367" t="str">
        <f t="shared" si="37"/>
        <v/>
      </c>
      <c r="BF367">
        <v>99</v>
      </c>
      <c r="BG367" t="str">
        <f t="shared" si="39"/>
        <v/>
      </c>
      <c r="BH367" t="str">
        <f>IF(AG367&gt;0,IF(VLOOKUP($B$62,―!$Y$2:$Z$25,2,FALSE)&lt;分岐管理シート!AG367,"予算化方法","予算化方法_未定なし"),"")</f>
        <v/>
      </c>
      <c r="BI367" t="str">
        <f t="shared" si="40"/>
        <v/>
      </c>
      <c r="BJ367" t="str">
        <f t="shared" si="41"/>
        <v/>
      </c>
      <c r="BK367" t="str">
        <f t="shared" si="42"/>
        <v/>
      </c>
      <c r="BL367" t="str">
        <f>IF(AE367&lt;2,"",―!$AP$28)</f>
        <v/>
      </c>
      <c r="BM367" t="str">
        <f t="shared" si="43"/>
        <v/>
      </c>
      <c r="BN367" t="str">
        <f t="shared" si="44"/>
        <v/>
      </c>
      <c r="BP367">
        <f t="shared" si="38"/>
        <v>0</v>
      </c>
    </row>
    <row r="368" spans="3:68">
      <c r="C368">
        <v>296</v>
      </c>
      <c r="D368" s="22">
        <f>IF(実施計画様式!D368="",0,IFERROR(VLOOKUP(実施計画様式!D368,―!A:B,2,FALSE),"error"))</f>
        <v>0</v>
      </c>
      <c r="E368">
        <f>IF(実施計画様式!E368="",0,IFERROR(VLOOKUP(実施計画様式!E368,―!$C$40:$D$47,2,FALSE),"error"))</f>
        <v>0</v>
      </c>
      <c r="F368">
        <f>IF(実施計画様式!F368="",0,IFERROR(VLOOKUP(実施計画様式!F368,―!$E$2:$F$2,2,FALSE),"error"))</f>
        <v>0</v>
      </c>
      <c r="G368">
        <f>IFERROR(VLOOKUP(実施計画様式!G368,―!$G$2:$H$2,2,FALSE),0)</f>
        <v>0</v>
      </c>
      <c r="H368">
        <f>IF(実施計画様式!H368="",0,1)</f>
        <v>0</v>
      </c>
      <c r="I368">
        <f>IF(実施計画様式!I368="",0,IFERROR(VLOOKUP(実施計画様式!I368,―!$I$2:$J$2,2,FALSE),"error"))</f>
        <v>0</v>
      </c>
      <c r="J368">
        <f>IF(実施計画様式!J368="",0,1)</f>
        <v>0</v>
      </c>
      <c r="K368">
        <f>IF(実施計画様式!K368="",0,IFERROR(VLOOKUP(実施計画様式!K368,―!$K$1:$L$2,2,FALSE),"error"))</f>
        <v>0</v>
      </c>
      <c r="L368">
        <f>IF(実施計画様式!L368="",0,IFERROR(VLOOKUP(実施計画様式!L368,―!$M$2:$N$2,2,FALSE),"error"))</f>
        <v>0</v>
      </c>
      <c r="M368">
        <f>IFERROR(VLOOKUP(実施計画様式!M368,―!$O$1:$P$12,2,FALSE),0)</f>
        <v>0</v>
      </c>
      <c r="N368">
        <f>IF(実施計画様式!N368="",0,IFERROR(VLOOKUP(実施計画様式!N368,―!$O$1:$P$12,2,FALSE),"error"))</f>
        <v>0</v>
      </c>
      <c r="O368">
        <f>IF(実施計画様式!O368="",0,IFERROR(VLOOKUP(実施計画様式!O368,―!$O$1:$P$12,2,FALSE),"error"))</f>
        <v>0</v>
      </c>
      <c r="P368">
        <f>IF(実施計画様式!P368="",0,IFERROR(VLOOKUP(実施計画様式!P368,―!$O$1:$P$12,2,FALSE),"error"))</f>
        <v>0</v>
      </c>
      <c r="Q368">
        <f>IF(実施計画様式!Q368="",0,1)</f>
        <v>0</v>
      </c>
      <c r="R368" t="s">
        <v>7629</v>
      </c>
      <c r="S368" t="s">
        <v>7629</v>
      </c>
      <c r="T368">
        <f>IF(実施計画様式!T368="",0,1)</f>
        <v>0</v>
      </c>
      <c r="U368">
        <f>IF(実施計画様式!U368="",0,1)</f>
        <v>0</v>
      </c>
      <c r="V368">
        <f>IF(実施計画様式!V368="",0,1)</f>
        <v>0</v>
      </c>
      <c r="W368">
        <f>IF(実施計画様式!W368="",0,1)</f>
        <v>0</v>
      </c>
      <c r="X368">
        <f>IF(実施計画様式!X368="",0,1)</f>
        <v>0</v>
      </c>
      <c r="Y368">
        <f>IF(実施計画様式!Y368="",0,1)</f>
        <v>0</v>
      </c>
      <c r="Z368">
        <f>IF(実施計画様式!Z368="",0,1)</f>
        <v>0</v>
      </c>
      <c r="AA368">
        <f>IF(実施計画様式!AA368="",0,1)</f>
        <v>0</v>
      </c>
      <c r="AB368">
        <f>IF(実施計画様式!AB368="",0,IFERROR(VLOOKUP(実施計画様式!AB368,―!$Q$2:$R$3,2,FALSE),"error"))</f>
        <v>0</v>
      </c>
      <c r="AC368">
        <f>IF(実施計画様式!AC368="",0,IFERROR(VLOOKUP(実施計画様式!AC368,―!$S$2:$T$3,2,FALSE),"error"))</f>
        <v>0</v>
      </c>
      <c r="AD368">
        <f>IF(実施計画様式!AD368="",0,IFERROR(VLOOKUP(実施計画様式!AD368,―!$U$2:$V$3,2,FALSE),"error"))</f>
        <v>0</v>
      </c>
      <c r="AE368">
        <f>IF(実施計画様式!AE368="",0,IFERROR(VLOOKUP(実施計画様式!AE368,―!$W$2:$X$3,2,FALSE),"error"))</f>
        <v>0</v>
      </c>
      <c r="AF368">
        <f>IF(実施計画様式!AF368="",0,IFERROR(VLOOKUP(実施計画様式!AF368,―!$AP$29:$AQ$29,2,FALSE),"error"))</f>
        <v>0</v>
      </c>
      <c r="AG368">
        <f>IF(実施計画様式!AG368="",0,IFERROR(VLOOKUP(実施計画様式!AG368,―!$Y$2:$Z$25,2,FALSE),"error"))</f>
        <v>0</v>
      </c>
      <c r="AH368">
        <f>IF(実施計画様式!AH368="",0,IFERROR(VLOOKUP(実施計画様式!AH368,―!$AA$2:$AB$4,2,FALSE),"error"))</f>
        <v>0</v>
      </c>
      <c r="AI368">
        <f>IF(実施計画様式!AI368="",0,IFERROR(VLOOKUP(実施計画様式!AI368,―!$AN$2:$AO$27,2,FALSE),"error"))</f>
        <v>0</v>
      </c>
      <c r="AJ368">
        <f>IF(実施計画様式!AJ368="",0,IFERROR(VLOOKUP(実施計画様式!AJ368,―!$AN$2:$AO$27,2,FALSE),"error"))</f>
        <v>0</v>
      </c>
      <c r="AK368">
        <f>IF(実施計画様式!AK368="",0,IFERROR(VLOOKUP(実施計画様式!AK368,―!$AN$2:$AO$27,2,FALSE),"error"))</f>
        <v>0</v>
      </c>
      <c r="AL368">
        <f>IF(実施計画様式!AL368="",0,1)</f>
        <v>0</v>
      </c>
      <c r="AM368">
        <f>IF(実施計画様式!AM368="",0,IFERROR(VLOOKUP(実施計画様式!AM368,―!$AP$10:$AQ$23,2,FALSE),"error"))</f>
        <v>0</v>
      </c>
      <c r="AN368">
        <f>IF(実施計画様式!AN368="",0,IFERROR(VLOOKUP(実施計画様式!AN368,―!$AP$39:$AQ$44,2,FALSE),"error"))</f>
        <v>0</v>
      </c>
      <c r="AO368">
        <f>IF(実施計画様式!AO368="",0,IFERROR(VLOOKUP(実施計画様式!AO368,参考資料1_対象分野リスト!$B$2:$C$46,2,FALSE),"error"))</f>
        <v>0</v>
      </c>
      <c r="AP368">
        <f>IF(実施計画様式!AP368="",0,IFERROR(VLOOKUP(実施計画様式!AP368,参考資料1_対象分野リスト!$B$2:$C$46,2,FALSE),"error"))</f>
        <v>0</v>
      </c>
      <c r="AQ368">
        <f>IF(実施計画様式!AQ368="",0,IFERROR(VLOOKUP(実施計画様式!AQ368,参考資料1_対象分野リスト!$B$2:$C$46,2,FALSE),"error"))</f>
        <v>0</v>
      </c>
      <c r="AR368">
        <f>IF(実施計画様式!AR368="",0,IFERROR(VLOOKUP(実施計画様式!AR368,参考資料1_対象分野リスト!$B$2:$C$46,2,FALSE),"error"))</f>
        <v>0</v>
      </c>
      <c r="AS368">
        <f>IF(実施計画様式!AS368="",0,IFERROR(VLOOKUP(実施計画様式!AS368,参考資料1_対象分野リスト!$E$5:$F$35,2,FALSE),"error"))</f>
        <v>0</v>
      </c>
      <c r="BB368">
        <f>IF(実施計画様式!BB368="",0,IFERROR(VLOOKUP(実施計画様式!BB368,―!$AK$2:$AL$7,2,FALSE),"error"))</f>
        <v>0</v>
      </c>
      <c r="BC368" t="str">
        <f t="shared" si="37"/>
        <v/>
      </c>
      <c r="BF368">
        <v>99</v>
      </c>
      <c r="BG368" t="str">
        <f t="shared" si="39"/>
        <v/>
      </c>
      <c r="BH368" t="str">
        <f>IF(AG368&gt;0,IF(VLOOKUP($B$62,―!$Y$2:$Z$25,2,FALSE)&lt;分岐管理シート!AG368,"予算化方法","予算化方法_未定なし"),"")</f>
        <v/>
      </c>
      <c r="BI368" t="str">
        <f t="shared" si="40"/>
        <v/>
      </c>
      <c r="BJ368" t="str">
        <f t="shared" si="41"/>
        <v/>
      </c>
      <c r="BK368" t="str">
        <f t="shared" si="42"/>
        <v/>
      </c>
      <c r="BL368" t="str">
        <f>IF(AE368&lt;2,"",―!$AP$28)</f>
        <v/>
      </c>
      <c r="BM368" t="str">
        <f t="shared" si="43"/>
        <v/>
      </c>
      <c r="BN368" t="str">
        <f t="shared" si="44"/>
        <v/>
      </c>
      <c r="BP368">
        <f t="shared" si="38"/>
        <v>0</v>
      </c>
    </row>
    <row r="369" spans="3:68">
      <c r="C369">
        <v>297</v>
      </c>
      <c r="D369" s="22">
        <f>IF(実施計画様式!D369="",0,IFERROR(VLOOKUP(実施計画様式!D369,―!A:B,2,FALSE),"error"))</f>
        <v>0</v>
      </c>
      <c r="E369">
        <f>IF(実施計画様式!E369="",0,IFERROR(VLOOKUP(実施計画様式!E369,―!$C$40:$D$47,2,FALSE),"error"))</f>
        <v>0</v>
      </c>
      <c r="F369">
        <f>IF(実施計画様式!F369="",0,IFERROR(VLOOKUP(実施計画様式!F369,―!$E$2:$F$2,2,FALSE),"error"))</f>
        <v>0</v>
      </c>
      <c r="G369">
        <f>IFERROR(VLOOKUP(実施計画様式!G369,―!$G$2:$H$2,2,FALSE),0)</f>
        <v>0</v>
      </c>
      <c r="H369">
        <f>IF(実施計画様式!H369="",0,1)</f>
        <v>0</v>
      </c>
      <c r="I369">
        <f>IF(実施計画様式!I369="",0,IFERROR(VLOOKUP(実施計画様式!I369,―!$I$2:$J$2,2,FALSE),"error"))</f>
        <v>0</v>
      </c>
      <c r="J369">
        <f>IF(実施計画様式!J369="",0,1)</f>
        <v>0</v>
      </c>
      <c r="K369">
        <f>IF(実施計画様式!K369="",0,IFERROR(VLOOKUP(実施計画様式!K369,―!$K$1:$L$2,2,FALSE),"error"))</f>
        <v>0</v>
      </c>
      <c r="L369">
        <f>IF(実施計画様式!L369="",0,IFERROR(VLOOKUP(実施計画様式!L369,―!$M$2:$N$2,2,FALSE),"error"))</f>
        <v>0</v>
      </c>
      <c r="M369">
        <f>IFERROR(VLOOKUP(実施計画様式!M369,―!$O$1:$P$12,2,FALSE),0)</f>
        <v>0</v>
      </c>
      <c r="N369">
        <f>IF(実施計画様式!N369="",0,IFERROR(VLOOKUP(実施計画様式!N369,―!$O$1:$P$12,2,FALSE),"error"))</f>
        <v>0</v>
      </c>
      <c r="O369">
        <f>IF(実施計画様式!O369="",0,IFERROR(VLOOKUP(実施計画様式!O369,―!$O$1:$P$12,2,FALSE),"error"))</f>
        <v>0</v>
      </c>
      <c r="P369">
        <f>IF(実施計画様式!P369="",0,IFERROR(VLOOKUP(実施計画様式!P369,―!$O$1:$P$12,2,FALSE),"error"))</f>
        <v>0</v>
      </c>
      <c r="Q369">
        <f>IF(実施計画様式!Q369="",0,1)</f>
        <v>0</v>
      </c>
      <c r="R369" t="s">
        <v>7629</v>
      </c>
      <c r="S369" t="s">
        <v>7629</v>
      </c>
      <c r="T369">
        <f>IF(実施計画様式!T369="",0,1)</f>
        <v>0</v>
      </c>
      <c r="U369">
        <f>IF(実施計画様式!U369="",0,1)</f>
        <v>0</v>
      </c>
      <c r="V369">
        <f>IF(実施計画様式!V369="",0,1)</f>
        <v>0</v>
      </c>
      <c r="W369">
        <f>IF(実施計画様式!W369="",0,1)</f>
        <v>0</v>
      </c>
      <c r="X369">
        <f>IF(実施計画様式!X369="",0,1)</f>
        <v>0</v>
      </c>
      <c r="Y369">
        <f>IF(実施計画様式!Y369="",0,1)</f>
        <v>0</v>
      </c>
      <c r="Z369">
        <f>IF(実施計画様式!Z369="",0,1)</f>
        <v>0</v>
      </c>
      <c r="AA369">
        <f>IF(実施計画様式!AA369="",0,1)</f>
        <v>0</v>
      </c>
      <c r="AB369">
        <f>IF(実施計画様式!AB369="",0,IFERROR(VLOOKUP(実施計画様式!AB369,―!$Q$2:$R$3,2,FALSE),"error"))</f>
        <v>0</v>
      </c>
      <c r="AC369">
        <f>IF(実施計画様式!AC369="",0,IFERROR(VLOOKUP(実施計画様式!AC369,―!$S$2:$T$3,2,FALSE),"error"))</f>
        <v>0</v>
      </c>
      <c r="AD369">
        <f>IF(実施計画様式!AD369="",0,IFERROR(VLOOKUP(実施計画様式!AD369,―!$U$2:$V$3,2,FALSE),"error"))</f>
        <v>0</v>
      </c>
      <c r="AE369">
        <f>IF(実施計画様式!AE369="",0,IFERROR(VLOOKUP(実施計画様式!AE369,―!$W$2:$X$3,2,FALSE),"error"))</f>
        <v>0</v>
      </c>
      <c r="AF369">
        <f>IF(実施計画様式!AF369="",0,IFERROR(VLOOKUP(実施計画様式!AF369,―!$AP$29:$AQ$29,2,FALSE),"error"))</f>
        <v>0</v>
      </c>
      <c r="AG369">
        <f>IF(実施計画様式!AG369="",0,IFERROR(VLOOKUP(実施計画様式!AG369,―!$Y$2:$Z$25,2,FALSE),"error"))</f>
        <v>0</v>
      </c>
      <c r="AH369">
        <f>IF(実施計画様式!AH369="",0,IFERROR(VLOOKUP(実施計画様式!AH369,―!$AA$2:$AB$4,2,FALSE),"error"))</f>
        <v>0</v>
      </c>
      <c r="AI369">
        <f>IF(実施計画様式!AI369="",0,IFERROR(VLOOKUP(実施計画様式!AI369,―!$AN$2:$AO$27,2,FALSE),"error"))</f>
        <v>0</v>
      </c>
      <c r="AJ369">
        <f>IF(実施計画様式!AJ369="",0,IFERROR(VLOOKUP(実施計画様式!AJ369,―!$AN$2:$AO$27,2,FALSE),"error"))</f>
        <v>0</v>
      </c>
      <c r="AK369">
        <f>IF(実施計画様式!AK369="",0,IFERROR(VLOOKUP(実施計画様式!AK369,―!$AN$2:$AO$27,2,FALSE),"error"))</f>
        <v>0</v>
      </c>
      <c r="AL369">
        <f>IF(実施計画様式!AL369="",0,1)</f>
        <v>0</v>
      </c>
      <c r="AM369">
        <f>IF(実施計画様式!AM369="",0,IFERROR(VLOOKUP(実施計画様式!AM369,―!$AP$10:$AQ$23,2,FALSE),"error"))</f>
        <v>0</v>
      </c>
      <c r="AN369">
        <f>IF(実施計画様式!AN369="",0,IFERROR(VLOOKUP(実施計画様式!AN369,―!$AP$39:$AQ$44,2,FALSE),"error"))</f>
        <v>0</v>
      </c>
      <c r="AO369">
        <f>IF(実施計画様式!AO369="",0,IFERROR(VLOOKUP(実施計画様式!AO369,参考資料1_対象分野リスト!$B$2:$C$46,2,FALSE),"error"))</f>
        <v>0</v>
      </c>
      <c r="AP369">
        <f>IF(実施計画様式!AP369="",0,IFERROR(VLOOKUP(実施計画様式!AP369,参考資料1_対象分野リスト!$B$2:$C$46,2,FALSE),"error"))</f>
        <v>0</v>
      </c>
      <c r="AQ369">
        <f>IF(実施計画様式!AQ369="",0,IFERROR(VLOOKUP(実施計画様式!AQ369,参考資料1_対象分野リスト!$B$2:$C$46,2,FALSE),"error"))</f>
        <v>0</v>
      </c>
      <c r="AR369">
        <f>IF(実施計画様式!AR369="",0,IFERROR(VLOOKUP(実施計画様式!AR369,参考資料1_対象分野リスト!$B$2:$C$46,2,FALSE),"error"))</f>
        <v>0</v>
      </c>
      <c r="AS369">
        <f>IF(実施計画様式!AS369="",0,IFERROR(VLOOKUP(実施計画様式!AS369,参考資料1_対象分野リスト!$E$5:$F$35,2,FALSE),"error"))</f>
        <v>0</v>
      </c>
      <c r="BB369">
        <f>IF(実施計画様式!BB369="",0,IFERROR(VLOOKUP(実施計画様式!BB369,―!$AK$2:$AL$7,2,FALSE),"error"))</f>
        <v>0</v>
      </c>
      <c r="BC369" t="str">
        <f t="shared" si="37"/>
        <v/>
      </c>
      <c r="BF369">
        <v>99</v>
      </c>
      <c r="BG369" t="str">
        <f t="shared" si="39"/>
        <v/>
      </c>
      <c r="BH369" t="str">
        <f>IF(AG369&gt;0,IF(VLOOKUP($B$62,―!$Y$2:$Z$25,2,FALSE)&lt;分岐管理シート!AG369,"予算化方法","予算化方法_未定なし"),"")</f>
        <v/>
      </c>
      <c r="BI369" t="str">
        <f t="shared" si="40"/>
        <v/>
      </c>
      <c r="BJ369" t="str">
        <f t="shared" si="41"/>
        <v/>
      </c>
      <c r="BK369" t="str">
        <f t="shared" si="42"/>
        <v/>
      </c>
      <c r="BL369" t="str">
        <f>IF(AE369&lt;2,"",―!$AP$28)</f>
        <v/>
      </c>
      <c r="BM369" t="str">
        <f t="shared" si="43"/>
        <v/>
      </c>
      <c r="BN369" t="str">
        <f t="shared" si="44"/>
        <v/>
      </c>
      <c r="BP369">
        <f t="shared" si="38"/>
        <v>0</v>
      </c>
    </row>
    <row r="370" spans="3:68">
      <c r="C370">
        <v>298</v>
      </c>
      <c r="D370" s="22">
        <f>IF(実施計画様式!D370="",0,IFERROR(VLOOKUP(実施計画様式!D370,―!A:B,2,FALSE),"error"))</f>
        <v>0</v>
      </c>
      <c r="E370">
        <f>IF(実施計画様式!E370="",0,IFERROR(VLOOKUP(実施計画様式!E370,―!$C$40:$D$47,2,FALSE),"error"))</f>
        <v>0</v>
      </c>
      <c r="F370">
        <f>IF(実施計画様式!F370="",0,IFERROR(VLOOKUP(実施計画様式!F370,―!$E$2:$F$2,2,FALSE),"error"))</f>
        <v>0</v>
      </c>
      <c r="G370">
        <f>IFERROR(VLOOKUP(実施計画様式!G370,―!$G$2:$H$2,2,FALSE),0)</f>
        <v>0</v>
      </c>
      <c r="H370">
        <f>IF(実施計画様式!H370="",0,1)</f>
        <v>0</v>
      </c>
      <c r="I370">
        <f>IF(実施計画様式!I370="",0,IFERROR(VLOOKUP(実施計画様式!I370,―!$I$2:$J$2,2,FALSE),"error"))</f>
        <v>0</v>
      </c>
      <c r="J370">
        <f>IF(実施計画様式!J370="",0,1)</f>
        <v>0</v>
      </c>
      <c r="K370">
        <f>IF(実施計画様式!K370="",0,IFERROR(VLOOKUP(実施計画様式!K370,―!$K$1:$L$2,2,FALSE),"error"))</f>
        <v>0</v>
      </c>
      <c r="L370">
        <f>IF(実施計画様式!L370="",0,IFERROR(VLOOKUP(実施計画様式!L370,―!$M$2:$N$2,2,FALSE),"error"))</f>
        <v>0</v>
      </c>
      <c r="M370">
        <f>IFERROR(VLOOKUP(実施計画様式!M370,―!$O$1:$P$12,2,FALSE),0)</f>
        <v>0</v>
      </c>
      <c r="N370">
        <f>IF(実施計画様式!N370="",0,IFERROR(VLOOKUP(実施計画様式!N370,―!$O$1:$P$12,2,FALSE),"error"))</f>
        <v>0</v>
      </c>
      <c r="O370">
        <f>IF(実施計画様式!O370="",0,IFERROR(VLOOKUP(実施計画様式!O370,―!$O$1:$P$12,2,FALSE),"error"))</f>
        <v>0</v>
      </c>
      <c r="P370">
        <f>IF(実施計画様式!P370="",0,IFERROR(VLOOKUP(実施計画様式!P370,―!$O$1:$P$12,2,FALSE),"error"))</f>
        <v>0</v>
      </c>
      <c r="Q370">
        <f>IF(実施計画様式!Q370="",0,1)</f>
        <v>0</v>
      </c>
      <c r="R370" t="s">
        <v>7629</v>
      </c>
      <c r="S370" t="s">
        <v>7629</v>
      </c>
      <c r="T370">
        <f>IF(実施計画様式!T370="",0,1)</f>
        <v>0</v>
      </c>
      <c r="U370">
        <f>IF(実施計画様式!U370="",0,1)</f>
        <v>0</v>
      </c>
      <c r="V370">
        <f>IF(実施計画様式!V370="",0,1)</f>
        <v>0</v>
      </c>
      <c r="W370">
        <f>IF(実施計画様式!W370="",0,1)</f>
        <v>0</v>
      </c>
      <c r="X370">
        <f>IF(実施計画様式!X370="",0,1)</f>
        <v>0</v>
      </c>
      <c r="Y370">
        <f>IF(実施計画様式!Y370="",0,1)</f>
        <v>0</v>
      </c>
      <c r="Z370">
        <f>IF(実施計画様式!Z370="",0,1)</f>
        <v>0</v>
      </c>
      <c r="AA370">
        <f>IF(実施計画様式!AA370="",0,1)</f>
        <v>0</v>
      </c>
      <c r="AB370">
        <f>IF(実施計画様式!AB370="",0,IFERROR(VLOOKUP(実施計画様式!AB370,―!$Q$2:$R$3,2,FALSE),"error"))</f>
        <v>0</v>
      </c>
      <c r="AC370">
        <f>IF(実施計画様式!AC370="",0,IFERROR(VLOOKUP(実施計画様式!AC370,―!$S$2:$T$3,2,FALSE),"error"))</f>
        <v>0</v>
      </c>
      <c r="AD370">
        <f>IF(実施計画様式!AD370="",0,IFERROR(VLOOKUP(実施計画様式!AD370,―!$U$2:$V$3,2,FALSE),"error"))</f>
        <v>0</v>
      </c>
      <c r="AE370">
        <f>IF(実施計画様式!AE370="",0,IFERROR(VLOOKUP(実施計画様式!AE370,―!$W$2:$X$3,2,FALSE),"error"))</f>
        <v>0</v>
      </c>
      <c r="AF370">
        <f>IF(実施計画様式!AF370="",0,IFERROR(VLOOKUP(実施計画様式!AF370,―!$AP$29:$AQ$29,2,FALSE),"error"))</f>
        <v>0</v>
      </c>
      <c r="AG370">
        <f>IF(実施計画様式!AG370="",0,IFERROR(VLOOKUP(実施計画様式!AG370,―!$Y$2:$Z$25,2,FALSE),"error"))</f>
        <v>0</v>
      </c>
      <c r="AH370">
        <f>IF(実施計画様式!AH370="",0,IFERROR(VLOOKUP(実施計画様式!AH370,―!$AA$2:$AB$4,2,FALSE),"error"))</f>
        <v>0</v>
      </c>
      <c r="AI370">
        <f>IF(実施計画様式!AI370="",0,IFERROR(VLOOKUP(実施計画様式!AI370,―!$AN$2:$AO$27,2,FALSE),"error"))</f>
        <v>0</v>
      </c>
      <c r="AJ370">
        <f>IF(実施計画様式!AJ370="",0,IFERROR(VLOOKUP(実施計画様式!AJ370,―!$AN$2:$AO$27,2,FALSE),"error"))</f>
        <v>0</v>
      </c>
      <c r="AK370">
        <f>IF(実施計画様式!AK370="",0,IFERROR(VLOOKUP(実施計画様式!AK370,―!$AN$2:$AO$27,2,FALSE),"error"))</f>
        <v>0</v>
      </c>
      <c r="AL370">
        <f>IF(実施計画様式!AL370="",0,1)</f>
        <v>0</v>
      </c>
      <c r="AM370">
        <f>IF(実施計画様式!AM370="",0,IFERROR(VLOOKUP(実施計画様式!AM370,―!$AP$10:$AQ$23,2,FALSE),"error"))</f>
        <v>0</v>
      </c>
      <c r="AN370">
        <f>IF(実施計画様式!AN370="",0,IFERROR(VLOOKUP(実施計画様式!AN370,―!$AP$39:$AQ$44,2,FALSE),"error"))</f>
        <v>0</v>
      </c>
      <c r="AO370">
        <f>IF(実施計画様式!AO370="",0,IFERROR(VLOOKUP(実施計画様式!AO370,参考資料1_対象分野リスト!$B$2:$C$46,2,FALSE),"error"))</f>
        <v>0</v>
      </c>
      <c r="AP370">
        <f>IF(実施計画様式!AP370="",0,IFERROR(VLOOKUP(実施計画様式!AP370,参考資料1_対象分野リスト!$B$2:$C$46,2,FALSE),"error"))</f>
        <v>0</v>
      </c>
      <c r="AQ370">
        <f>IF(実施計画様式!AQ370="",0,IFERROR(VLOOKUP(実施計画様式!AQ370,参考資料1_対象分野リスト!$B$2:$C$46,2,FALSE),"error"))</f>
        <v>0</v>
      </c>
      <c r="AR370">
        <f>IF(実施計画様式!AR370="",0,IFERROR(VLOOKUP(実施計画様式!AR370,参考資料1_対象分野リスト!$B$2:$C$46,2,FALSE),"error"))</f>
        <v>0</v>
      </c>
      <c r="AS370">
        <f>IF(実施計画様式!AS370="",0,IFERROR(VLOOKUP(実施計画様式!AS370,参考資料1_対象分野リスト!$E$5:$F$35,2,FALSE),"error"))</f>
        <v>0</v>
      </c>
      <c r="BB370">
        <f>IF(実施計画様式!BB370="",0,IFERROR(VLOOKUP(実施計画様式!BB370,―!$AK$2:$AL$7,2,FALSE),"error"))</f>
        <v>0</v>
      </c>
      <c r="BC370" t="str">
        <f t="shared" si="37"/>
        <v/>
      </c>
      <c r="BF370">
        <v>99</v>
      </c>
      <c r="BG370" t="str">
        <f t="shared" si="39"/>
        <v/>
      </c>
      <c r="BH370" t="str">
        <f>IF(AG370&gt;0,IF(VLOOKUP($B$62,―!$Y$2:$Z$25,2,FALSE)&lt;分岐管理シート!AG370,"予算化方法","予算化方法_未定なし"),"")</f>
        <v/>
      </c>
      <c r="BI370" t="str">
        <f t="shared" si="40"/>
        <v/>
      </c>
      <c r="BJ370" t="str">
        <f t="shared" si="41"/>
        <v/>
      </c>
      <c r="BK370" t="str">
        <f t="shared" si="42"/>
        <v/>
      </c>
      <c r="BL370" t="str">
        <f>IF(AE370&lt;2,"",―!$AP$28)</f>
        <v/>
      </c>
      <c r="BM370" t="str">
        <f t="shared" si="43"/>
        <v/>
      </c>
      <c r="BN370" t="str">
        <f t="shared" si="44"/>
        <v/>
      </c>
      <c r="BP370">
        <f t="shared" si="38"/>
        <v>0</v>
      </c>
    </row>
    <row r="371" spans="3:68">
      <c r="C371">
        <v>299</v>
      </c>
      <c r="D371" s="22">
        <f>IF(実施計画様式!D371="",0,IFERROR(VLOOKUP(実施計画様式!D371,―!A:B,2,FALSE),"error"))</f>
        <v>0</v>
      </c>
      <c r="E371">
        <f>IF(実施計画様式!E371="",0,IFERROR(VLOOKUP(実施計画様式!E371,―!$C$40:$D$47,2,FALSE),"error"))</f>
        <v>0</v>
      </c>
      <c r="F371">
        <f>IF(実施計画様式!F371="",0,IFERROR(VLOOKUP(実施計画様式!F371,―!$E$2:$F$2,2,FALSE),"error"))</f>
        <v>0</v>
      </c>
      <c r="G371">
        <f>IFERROR(VLOOKUP(実施計画様式!G371,―!$G$2:$H$2,2,FALSE),0)</f>
        <v>0</v>
      </c>
      <c r="H371">
        <f>IF(実施計画様式!H371="",0,1)</f>
        <v>0</v>
      </c>
      <c r="I371">
        <f>IF(実施計画様式!I371="",0,IFERROR(VLOOKUP(実施計画様式!I371,―!$I$2:$J$2,2,FALSE),"error"))</f>
        <v>0</v>
      </c>
      <c r="J371">
        <f>IF(実施計画様式!J371="",0,1)</f>
        <v>0</v>
      </c>
      <c r="K371">
        <f>IF(実施計画様式!K371="",0,IFERROR(VLOOKUP(実施計画様式!K371,―!$K$1:$L$2,2,FALSE),"error"))</f>
        <v>0</v>
      </c>
      <c r="L371">
        <f>IF(実施計画様式!L371="",0,IFERROR(VLOOKUP(実施計画様式!L371,―!$M$2:$N$2,2,FALSE),"error"))</f>
        <v>0</v>
      </c>
      <c r="M371">
        <f>IFERROR(VLOOKUP(実施計画様式!M371,―!$O$1:$P$12,2,FALSE),0)</f>
        <v>0</v>
      </c>
      <c r="N371">
        <f>IF(実施計画様式!N371="",0,IFERROR(VLOOKUP(実施計画様式!N371,―!$O$1:$P$12,2,FALSE),"error"))</f>
        <v>0</v>
      </c>
      <c r="O371">
        <f>IF(実施計画様式!O371="",0,IFERROR(VLOOKUP(実施計画様式!O371,―!$O$1:$P$12,2,FALSE),"error"))</f>
        <v>0</v>
      </c>
      <c r="P371">
        <f>IF(実施計画様式!P371="",0,IFERROR(VLOOKUP(実施計画様式!P371,―!$O$1:$P$12,2,FALSE),"error"))</f>
        <v>0</v>
      </c>
      <c r="Q371">
        <f>IF(実施計画様式!Q371="",0,1)</f>
        <v>0</v>
      </c>
      <c r="R371" t="s">
        <v>7629</v>
      </c>
      <c r="S371" t="s">
        <v>7629</v>
      </c>
      <c r="T371">
        <f>IF(実施計画様式!T371="",0,1)</f>
        <v>0</v>
      </c>
      <c r="U371">
        <f>IF(実施計画様式!U371="",0,1)</f>
        <v>0</v>
      </c>
      <c r="V371">
        <f>IF(実施計画様式!V371="",0,1)</f>
        <v>0</v>
      </c>
      <c r="W371">
        <f>IF(実施計画様式!W371="",0,1)</f>
        <v>0</v>
      </c>
      <c r="X371">
        <f>IF(実施計画様式!X371="",0,1)</f>
        <v>0</v>
      </c>
      <c r="Y371">
        <f>IF(実施計画様式!Y371="",0,1)</f>
        <v>0</v>
      </c>
      <c r="Z371">
        <f>IF(実施計画様式!Z371="",0,1)</f>
        <v>0</v>
      </c>
      <c r="AA371">
        <f>IF(実施計画様式!AA371="",0,1)</f>
        <v>0</v>
      </c>
      <c r="AB371">
        <f>IF(実施計画様式!AB371="",0,IFERROR(VLOOKUP(実施計画様式!AB371,―!$Q$2:$R$3,2,FALSE),"error"))</f>
        <v>0</v>
      </c>
      <c r="AC371">
        <f>IF(実施計画様式!AC371="",0,IFERROR(VLOOKUP(実施計画様式!AC371,―!$S$2:$T$3,2,FALSE),"error"))</f>
        <v>0</v>
      </c>
      <c r="AD371">
        <f>IF(実施計画様式!AD371="",0,IFERROR(VLOOKUP(実施計画様式!AD371,―!$U$2:$V$3,2,FALSE),"error"))</f>
        <v>0</v>
      </c>
      <c r="AE371">
        <f>IF(実施計画様式!AE371="",0,IFERROR(VLOOKUP(実施計画様式!AE371,―!$W$2:$X$3,2,FALSE),"error"))</f>
        <v>0</v>
      </c>
      <c r="AF371">
        <f>IF(実施計画様式!AF371="",0,IFERROR(VLOOKUP(実施計画様式!AF371,―!$AP$29:$AQ$29,2,FALSE),"error"))</f>
        <v>0</v>
      </c>
      <c r="AG371">
        <f>IF(実施計画様式!AG371="",0,IFERROR(VLOOKUP(実施計画様式!AG371,―!$Y$2:$Z$25,2,FALSE),"error"))</f>
        <v>0</v>
      </c>
      <c r="AH371">
        <f>IF(実施計画様式!AH371="",0,IFERROR(VLOOKUP(実施計画様式!AH371,―!$AA$2:$AB$4,2,FALSE),"error"))</f>
        <v>0</v>
      </c>
      <c r="AI371">
        <f>IF(実施計画様式!AI371="",0,IFERROR(VLOOKUP(実施計画様式!AI371,―!$AN$2:$AO$27,2,FALSE),"error"))</f>
        <v>0</v>
      </c>
      <c r="AJ371">
        <f>IF(実施計画様式!AJ371="",0,IFERROR(VLOOKUP(実施計画様式!AJ371,―!$AN$2:$AO$27,2,FALSE),"error"))</f>
        <v>0</v>
      </c>
      <c r="AK371">
        <f>IF(実施計画様式!AK371="",0,IFERROR(VLOOKUP(実施計画様式!AK371,―!$AN$2:$AO$27,2,FALSE),"error"))</f>
        <v>0</v>
      </c>
      <c r="AL371">
        <f>IF(実施計画様式!AL371="",0,1)</f>
        <v>0</v>
      </c>
      <c r="AM371">
        <f>IF(実施計画様式!AM371="",0,IFERROR(VLOOKUP(実施計画様式!AM371,―!$AP$10:$AQ$23,2,FALSE),"error"))</f>
        <v>0</v>
      </c>
      <c r="AN371">
        <f>IF(実施計画様式!AN371="",0,IFERROR(VLOOKUP(実施計画様式!AN371,―!$AP$39:$AQ$44,2,FALSE),"error"))</f>
        <v>0</v>
      </c>
      <c r="AO371">
        <f>IF(実施計画様式!AO371="",0,IFERROR(VLOOKUP(実施計画様式!AO371,参考資料1_対象分野リスト!$B$2:$C$46,2,FALSE),"error"))</f>
        <v>0</v>
      </c>
      <c r="AP371">
        <f>IF(実施計画様式!AP371="",0,IFERROR(VLOOKUP(実施計画様式!AP371,参考資料1_対象分野リスト!$B$2:$C$46,2,FALSE),"error"))</f>
        <v>0</v>
      </c>
      <c r="AQ371">
        <f>IF(実施計画様式!AQ371="",0,IFERROR(VLOOKUP(実施計画様式!AQ371,参考資料1_対象分野リスト!$B$2:$C$46,2,FALSE),"error"))</f>
        <v>0</v>
      </c>
      <c r="AR371">
        <f>IF(実施計画様式!AR371="",0,IFERROR(VLOOKUP(実施計画様式!AR371,参考資料1_対象分野リスト!$B$2:$C$46,2,FALSE),"error"))</f>
        <v>0</v>
      </c>
      <c r="AS371">
        <f>IF(実施計画様式!AS371="",0,IFERROR(VLOOKUP(実施計画様式!AS371,参考資料1_対象分野リスト!$E$5:$F$35,2,FALSE),"error"))</f>
        <v>0</v>
      </c>
      <c r="BB371">
        <f>IF(実施計画様式!BB371="",0,IFERROR(VLOOKUP(実施計画様式!BB371,―!$AK$2:$AL$7,2,FALSE),"error"))</f>
        <v>0</v>
      </c>
      <c r="BC371" t="str">
        <f t="shared" si="37"/>
        <v/>
      </c>
      <c r="BF371">
        <v>99</v>
      </c>
      <c r="BG371" t="str">
        <f t="shared" si="39"/>
        <v/>
      </c>
      <c r="BH371" t="str">
        <f>IF(AG371&gt;0,IF(VLOOKUP($B$62,―!$Y$2:$Z$25,2,FALSE)&lt;分岐管理シート!AG371,"予算化方法","予算化方法_未定なし"),"")</f>
        <v/>
      </c>
      <c r="BI371" t="str">
        <f t="shared" si="40"/>
        <v/>
      </c>
      <c r="BJ371" t="str">
        <f t="shared" si="41"/>
        <v/>
      </c>
      <c r="BK371" t="str">
        <f t="shared" si="42"/>
        <v/>
      </c>
      <c r="BL371" t="str">
        <f>IF(AE371&lt;2,"",―!$AP$28)</f>
        <v/>
      </c>
      <c r="BM371" t="str">
        <f t="shared" si="43"/>
        <v/>
      </c>
      <c r="BN371" t="str">
        <f t="shared" si="44"/>
        <v/>
      </c>
      <c r="BP371">
        <f t="shared" si="38"/>
        <v>0</v>
      </c>
    </row>
    <row r="372" spans="3:68">
      <c r="C372">
        <v>300</v>
      </c>
      <c r="D372" s="22">
        <f>IF(実施計画様式!D372="",0,IFERROR(VLOOKUP(実施計画様式!D372,―!A:B,2,FALSE),"error"))</f>
        <v>0</v>
      </c>
      <c r="E372">
        <f>IF(実施計画様式!E372="",0,IFERROR(VLOOKUP(実施計画様式!E372,―!$C$40:$D$47,2,FALSE),"error"))</f>
        <v>0</v>
      </c>
      <c r="F372">
        <f>IF(実施計画様式!F372="",0,IFERROR(VLOOKUP(実施計画様式!F372,―!$E$2:$F$2,2,FALSE),"error"))</f>
        <v>0</v>
      </c>
      <c r="G372">
        <f>IFERROR(VLOOKUP(実施計画様式!G372,―!$G$2:$H$2,2,FALSE),0)</f>
        <v>0</v>
      </c>
      <c r="H372">
        <f>IF(実施計画様式!H372="",0,1)</f>
        <v>0</v>
      </c>
      <c r="I372">
        <f>IF(実施計画様式!I372="",0,IFERROR(VLOOKUP(実施計画様式!I372,―!$I$2:$J$2,2,FALSE),"error"))</f>
        <v>0</v>
      </c>
      <c r="J372">
        <f>IF(実施計画様式!J372="",0,1)</f>
        <v>0</v>
      </c>
      <c r="K372">
        <f>IF(実施計画様式!K372="",0,IFERROR(VLOOKUP(実施計画様式!K372,―!$K$1:$L$2,2,FALSE),"error"))</f>
        <v>0</v>
      </c>
      <c r="L372">
        <f>IF(実施計画様式!L372="",0,IFERROR(VLOOKUP(実施計画様式!L372,―!$M$2:$N$2,2,FALSE),"error"))</f>
        <v>0</v>
      </c>
      <c r="M372">
        <f>IFERROR(VLOOKUP(実施計画様式!M372,―!$O$1:$P$12,2,FALSE),0)</f>
        <v>0</v>
      </c>
      <c r="N372">
        <f>IF(実施計画様式!N372="",0,IFERROR(VLOOKUP(実施計画様式!N372,―!$O$1:$P$12,2,FALSE),"error"))</f>
        <v>0</v>
      </c>
      <c r="O372">
        <f>IF(実施計画様式!O372="",0,IFERROR(VLOOKUP(実施計画様式!O372,―!$O$1:$P$12,2,FALSE),"error"))</f>
        <v>0</v>
      </c>
      <c r="P372">
        <f>IF(実施計画様式!P372="",0,IFERROR(VLOOKUP(実施計画様式!P372,―!$O$1:$P$12,2,FALSE),"error"))</f>
        <v>0</v>
      </c>
      <c r="Q372">
        <f>IF(実施計画様式!Q372="",0,1)</f>
        <v>0</v>
      </c>
      <c r="R372" t="s">
        <v>7629</v>
      </c>
      <c r="S372" t="s">
        <v>7629</v>
      </c>
      <c r="T372">
        <f>IF(実施計画様式!T372="",0,1)</f>
        <v>0</v>
      </c>
      <c r="U372">
        <f>IF(実施計画様式!U372="",0,1)</f>
        <v>0</v>
      </c>
      <c r="V372">
        <f>IF(実施計画様式!V372="",0,1)</f>
        <v>0</v>
      </c>
      <c r="W372">
        <f>IF(実施計画様式!W372="",0,1)</f>
        <v>0</v>
      </c>
      <c r="X372">
        <f>IF(実施計画様式!X372="",0,1)</f>
        <v>0</v>
      </c>
      <c r="Y372">
        <f>IF(実施計画様式!Y372="",0,1)</f>
        <v>0</v>
      </c>
      <c r="Z372">
        <f>IF(実施計画様式!Z372="",0,1)</f>
        <v>0</v>
      </c>
      <c r="AA372">
        <f>IF(実施計画様式!AA372="",0,1)</f>
        <v>0</v>
      </c>
      <c r="AB372">
        <f>IF(実施計画様式!AB372="",0,IFERROR(VLOOKUP(実施計画様式!AB372,―!$Q$2:$R$3,2,FALSE),"error"))</f>
        <v>0</v>
      </c>
      <c r="AC372">
        <f>IF(実施計画様式!AC372="",0,IFERROR(VLOOKUP(実施計画様式!AC372,―!$S$2:$T$3,2,FALSE),"error"))</f>
        <v>0</v>
      </c>
      <c r="AD372">
        <f>IF(実施計画様式!AD372="",0,IFERROR(VLOOKUP(実施計画様式!AD372,―!$U$2:$V$3,2,FALSE),"error"))</f>
        <v>0</v>
      </c>
      <c r="AE372">
        <f>IF(実施計画様式!AE372="",0,IFERROR(VLOOKUP(実施計画様式!AE372,―!$W$2:$X$3,2,FALSE),"error"))</f>
        <v>0</v>
      </c>
      <c r="AF372">
        <f>IF(実施計画様式!AF372="",0,IFERROR(VLOOKUP(実施計画様式!AF372,―!$AP$29:$AQ$29,2,FALSE),"error"))</f>
        <v>0</v>
      </c>
      <c r="AG372">
        <f>IF(実施計画様式!AG372="",0,IFERROR(VLOOKUP(実施計画様式!AG372,―!$Y$2:$Z$25,2,FALSE),"error"))</f>
        <v>0</v>
      </c>
      <c r="AH372">
        <f>IF(実施計画様式!AH372="",0,IFERROR(VLOOKUP(実施計画様式!AH372,―!$AA$2:$AB$4,2,FALSE),"error"))</f>
        <v>0</v>
      </c>
      <c r="AI372">
        <f>IF(実施計画様式!AI372="",0,IFERROR(VLOOKUP(実施計画様式!AI372,―!$AN$2:$AO$27,2,FALSE),"error"))</f>
        <v>0</v>
      </c>
      <c r="AJ372">
        <f>IF(実施計画様式!AJ372="",0,IFERROR(VLOOKUP(実施計画様式!AJ372,―!$AN$2:$AO$27,2,FALSE),"error"))</f>
        <v>0</v>
      </c>
      <c r="AK372">
        <f>IF(実施計画様式!AK372="",0,IFERROR(VLOOKUP(実施計画様式!AK372,―!$AN$2:$AO$27,2,FALSE),"error"))</f>
        <v>0</v>
      </c>
      <c r="AL372">
        <f>IF(実施計画様式!AL372="",0,1)</f>
        <v>0</v>
      </c>
      <c r="AM372">
        <f>IF(実施計画様式!AM372="",0,IFERROR(VLOOKUP(実施計画様式!AM372,―!$AP$10:$AQ$23,2,FALSE),"error"))</f>
        <v>0</v>
      </c>
      <c r="AN372">
        <f>IF(実施計画様式!AN372="",0,IFERROR(VLOOKUP(実施計画様式!AN372,―!$AP$39:$AQ$44,2,FALSE),"error"))</f>
        <v>0</v>
      </c>
      <c r="AO372">
        <f>IF(実施計画様式!AO372="",0,IFERROR(VLOOKUP(実施計画様式!AO372,参考資料1_対象分野リスト!$B$2:$C$46,2,FALSE),"error"))</f>
        <v>0</v>
      </c>
      <c r="AP372">
        <f>IF(実施計画様式!AP372="",0,IFERROR(VLOOKUP(実施計画様式!AP372,参考資料1_対象分野リスト!$B$2:$C$46,2,FALSE),"error"))</f>
        <v>0</v>
      </c>
      <c r="AQ372">
        <f>IF(実施計画様式!AQ372="",0,IFERROR(VLOOKUP(実施計画様式!AQ372,参考資料1_対象分野リスト!$B$2:$C$46,2,FALSE),"error"))</f>
        <v>0</v>
      </c>
      <c r="AR372">
        <f>IF(実施計画様式!AR372="",0,IFERROR(VLOOKUP(実施計画様式!AR372,参考資料1_対象分野リスト!$B$2:$C$46,2,FALSE),"error"))</f>
        <v>0</v>
      </c>
      <c r="AS372">
        <f>IF(実施計画様式!AS372="",0,IFERROR(VLOOKUP(実施計画様式!AS372,参考資料1_対象分野リスト!$E$5:$F$35,2,FALSE),"error"))</f>
        <v>0</v>
      </c>
      <c r="BB372">
        <f>IF(実施計画様式!BB372="",0,IFERROR(VLOOKUP(実施計画様式!BB372,―!$AK$2:$AL$7,2,FALSE),"error"))</f>
        <v>0</v>
      </c>
      <c r="BC372" t="str">
        <f t="shared" si="37"/>
        <v/>
      </c>
      <c r="BF372">
        <v>99</v>
      </c>
      <c r="BG372" t="str">
        <f t="shared" si="39"/>
        <v/>
      </c>
      <c r="BH372" t="str">
        <f>IF(AG372&gt;0,IF(VLOOKUP($B$62,―!$Y$2:$Z$25,2,FALSE)&lt;分岐管理シート!AG372,"予算化方法","予算化方法_未定なし"),"")</f>
        <v/>
      </c>
      <c r="BI372" t="str">
        <f t="shared" si="40"/>
        <v/>
      </c>
      <c r="BJ372" t="str">
        <f t="shared" si="41"/>
        <v/>
      </c>
      <c r="BK372" t="str">
        <f t="shared" si="42"/>
        <v/>
      </c>
      <c r="BL372" t="str">
        <f>IF(AE372&lt;2,"",―!$AP$28)</f>
        <v/>
      </c>
      <c r="BM372" t="str">
        <f t="shared" si="43"/>
        <v/>
      </c>
      <c r="BN372" t="str">
        <f t="shared" si="44"/>
        <v/>
      </c>
      <c r="BP372">
        <f t="shared" si="38"/>
        <v>0</v>
      </c>
    </row>
    <row r="373" spans="3:68">
      <c r="C373">
        <v>301</v>
      </c>
      <c r="D373" s="22">
        <f>IF(実施計画様式!D373="",0,IFERROR(VLOOKUP(実施計画様式!D373,―!A:B,2,FALSE),"error"))</f>
        <v>0</v>
      </c>
      <c r="E373">
        <f>IF(実施計画様式!E373="",0,IFERROR(VLOOKUP(実施計画様式!E373,―!$C$40:$D$47,2,FALSE),"error"))</f>
        <v>0</v>
      </c>
      <c r="F373">
        <f>IF(実施計画様式!F373="",0,IFERROR(VLOOKUP(実施計画様式!F373,―!$E$2:$F$2,2,FALSE),"error"))</f>
        <v>0</v>
      </c>
      <c r="G373">
        <f>IFERROR(VLOOKUP(実施計画様式!G373,―!$G$2:$H$2,2,FALSE),0)</f>
        <v>0</v>
      </c>
      <c r="H373">
        <f>IF(実施計画様式!H373="",0,1)</f>
        <v>0</v>
      </c>
      <c r="I373">
        <f>IF(実施計画様式!I373="",0,IFERROR(VLOOKUP(実施計画様式!I373,―!$I$2:$J$2,2,FALSE),"error"))</f>
        <v>0</v>
      </c>
      <c r="J373">
        <f>IF(実施計画様式!J373="",0,1)</f>
        <v>0</v>
      </c>
      <c r="K373">
        <f>IF(実施計画様式!K373="",0,IFERROR(VLOOKUP(実施計画様式!K373,―!$K$1:$L$2,2,FALSE),"error"))</f>
        <v>0</v>
      </c>
      <c r="L373">
        <f>IF(実施計画様式!L373="",0,IFERROR(VLOOKUP(実施計画様式!L373,―!$M$2:$N$2,2,FALSE),"error"))</f>
        <v>0</v>
      </c>
      <c r="M373">
        <f>IFERROR(VLOOKUP(実施計画様式!M373,―!$O$1:$P$12,2,FALSE),0)</f>
        <v>0</v>
      </c>
      <c r="N373">
        <f>IF(実施計画様式!N373="",0,IFERROR(VLOOKUP(実施計画様式!N373,―!$O$1:$P$12,2,FALSE),"error"))</f>
        <v>0</v>
      </c>
      <c r="O373">
        <f>IF(実施計画様式!O373="",0,IFERROR(VLOOKUP(実施計画様式!O373,―!$O$1:$P$12,2,FALSE),"error"))</f>
        <v>0</v>
      </c>
      <c r="P373">
        <f>IF(実施計画様式!P373="",0,IFERROR(VLOOKUP(実施計画様式!P373,―!$O$1:$P$12,2,FALSE),"error"))</f>
        <v>0</v>
      </c>
      <c r="Q373">
        <f>IF(実施計画様式!Q373="",0,1)</f>
        <v>0</v>
      </c>
      <c r="R373" t="s">
        <v>7629</v>
      </c>
      <c r="S373" t="s">
        <v>7629</v>
      </c>
      <c r="T373">
        <f>IF(実施計画様式!T373="",0,1)</f>
        <v>0</v>
      </c>
      <c r="U373">
        <f>IF(実施計画様式!U373="",0,1)</f>
        <v>0</v>
      </c>
      <c r="V373">
        <f>IF(実施計画様式!V373="",0,1)</f>
        <v>0</v>
      </c>
      <c r="W373">
        <f>IF(実施計画様式!W373="",0,1)</f>
        <v>0</v>
      </c>
      <c r="X373">
        <f>IF(実施計画様式!X373="",0,1)</f>
        <v>0</v>
      </c>
      <c r="Y373">
        <f>IF(実施計画様式!Y373="",0,1)</f>
        <v>0</v>
      </c>
      <c r="Z373">
        <f>IF(実施計画様式!Z373="",0,1)</f>
        <v>0</v>
      </c>
      <c r="AA373">
        <f>IF(実施計画様式!AA373="",0,1)</f>
        <v>0</v>
      </c>
      <c r="AB373">
        <f>IF(実施計画様式!AB373="",0,IFERROR(VLOOKUP(実施計画様式!AB373,―!$Q$2:$R$3,2,FALSE),"error"))</f>
        <v>0</v>
      </c>
      <c r="AC373">
        <f>IF(実施計画様式!AC373="",0,IFERROR(VLOOKUP(実施計画様式!AC373,―!$S$2:$T$3,2,FALSE),"error"))</f>
        <v>0</v>
      </c>
      <c r="AD373">
        <f>IF(実施計画様式!AD373="",0,IFERROR(VLOOKUP(実施計画様式!AD373,―!$U$2:$V$3,2,FALSE),"error"))</f>
        <v>0</v>
      </c>
      <c r="AE373">
        <f>IF(実施計画様式!AE373="",0,IFERROR(VLOOKUP(実施計画様式!AE373,―!$W$2:$X$3,2,FALSE),"error"))</f>
        <v>0</v>
      </c>
      <c r="AF373">
        <f>IF(実施計画様式!AF373="",0,IFERROR(VLOOKUP(実施計画様式!AF373,―!$AP$29:$AQ$29,2,FALSE),"error"))</f>
        <v>0</v>
      </c>
      <c r="AG373">
        <f>IF(実施計画様式!AG373="",0,IFERROR(VLOOKUP(実施計画様式!AG373,―!$Y$2:$Z$25,2,FALSE),"error"))</f>
        <v>0</v>
      </c>
      <c r="AH373">
        <f>IF(実施計画様式!AH373="",0,IFERROR(VLOOKUP(実施計画様式!AH373,―!$AA$2:$AB$4,2,FALSE),"error"))</f>
        <v>0</v>
      </c>
      <c r="AI373">
        <f>IF(実施計画様式!AI373="",0,IFERROR(VLOOKUP(実施計画様式!AI373,―!$AN$2:$AO$27,2,FALSE),"error"))</f>
        <v>0</v>
      </c>
      <c r="AJ373">
        <f>IF(実施計画様式!AJ373="",0,IFERROR(VLOOKUP(実施計画様式!AJ373,―!$AN$2:$AO$27,2,FALSE),"error"))</f>
        <v>0</v>
      </c>
      <c r="AK373">
        <f>IF(実施計画様式!AK373="",0,IFERROR(VLOOKUP(実施計画様式!AK373,―!$AN$2:$AO$27,2,FALSE),"error"))</f>
        <v>0</v>
      </c>
      <c r="AL373">
        <f>IF(実施計画様式!AL373="",0,1)</f>
        <v>0</v>
      </c>
      <c r="AM373">
        <f>IF(実施計画様式!AM373="",0,IFERROR(VLOOKUP(実施計画様式!AM373,―!$AP$10:$AQ$23,2,FALSE),"error"))</f>
        <v>0</v>
      </c>
      <c r="AN373">
        <f>IF(実施計画様式!AN373="",0,IFERROR(VLOOKUP(実施計画様式!AN373,―!$AP$39:$AQ$44,2,FALSE),"error"))</f>
        <v>0</v>
      </c>
      <c r="AO373">
        <f>IF(実施計画様式!AO373="",0,IFERROR(VLOOKUP(実施計画様式!AO373,参考資料1_対象分野リスト!$B$2:$C$46,2,FALSE),"error"))</f>
        <v>0</v>
      </c>
      <c r="AP373">
        <f>IF(実施計画様式!AP373="",0,IFERROR(VLOOKUP(実施計画様式!AP373,参考資料1_対象分野リスト!$B$2:$C$46,2,FALSE),"error"))</f>
        <v>0</v>
      </c>
      <c r="AQ373">
        <f>IF(実施計画様式!AQ373="",0,IFERROR(VLOOKUP(実施計画様式!AQ373,参考資料1_対象分野リスト!$B$2:$C$46,2,FALSE),"error"))</f>
        <v>0</v>
      </c>
      <c r="AR373">
        <f>IF(実施計画様式!AR373="",0,IFERROR(VLOOKUP(実施計画様式!AR373,参考資料1_対象分野リスト!$B$2:$C$46,2,FALSE),"error"))</f>
        <v>0</v>
      </c>
      <c r="AS373">
        <f>IF(実施計画様式!AS373="",0,IFERROR(VLOOKUP(実施計画様式!AS373,参考資料1_対象分野リスト!$E$5:$F$35,2,FALSE),"error"))</f>
        <v>0</v>
      </c>
      <c r="BB373">
        <f>IF(実施計画様式!BB373="",0,IFERROR(VLOOKUP(実施計画様式!BB373,―!$AK$2:$AL$7,2,FALSE),"error"))</f>
        <v>0</v>
      </c>
      <c r="BC373" t="str">
        <f t="shared" si="37"/>
        <v/>
      </c>
      <c r="BF373">
        <v>99</v>
      </c>
      <c r="BG373" t="str">
        <f t="shared" si="39"/>
        <v/>
      </c>
      <c r="BH373" t="str">
        <f>IF(AG373&gt;0,IF(VLOOKUP($B$62,―!$Y$2:$Z$25,2,FALSE)&lt;分岐管理シート!AG373,"予算化方法","予算化方法_未定なし"),"")</f>
        <v/>
      </c>
      <c r="BI373" t="str">
        <f t="shared" si="40"/>
        <v/>
      </c>
      <c r="BJ373" t="str">
        <f t="shared" si="41"/>
        <v/>
      </c>
      <c r="BK373" t="str">
        <f t="shared" si="42"/>
        <v/>
      </c>
      <c r="BL373" t="str">
        <f>IF(AE373&lt;2,"",―!$AP$28)</f>
        <v/>
      </c>
      <c r="BM373" t="str">
        <f t="shared" si="43"/>
        <v/>
      </c>
      <c r="BN373" t="str">
        <f t="shared" si="44"/>
        <v/>
      </c>
      <c r="BP373">
        <f t="shared" si="38"/>
        <v>0</v>
      </c>
    </row>
    <row r="374" spans="3:68">
      <c r="C374">
        <v>302</v>
      </c>
      <c r="D374" s="22">
        <f>IF(実施計画様式!D374="",0,IFERROR(VLOOKUP(実施計画様式!D374,―!A:B,2,FALSE),"error"))</f>
        <v>0</v>
      </c>
      <c r="E374">
        <f>IF(実施計画様式!E374="",0,IFERROR(VLOOKUP(実施計画様式!E374,―!$C$40:$D$47,2,FALSE),"error"))</f>
        <v>0</v>
      </c>
      <c r="F374">
        <f>IF(実施計画様式!F374="",0,IFERROR(VLOOKUP(実施計画様式!F374,―!$E$2:$F$2,2,FALSE),"error"))</f>
        <v>0</v>
      </c>
      <c r="G374">
        <f>IFERROR(VLOOKUP(実施計画様式!G374,―!$G$2:$H$2,2,FALSE),0)</f>
        <v>0</v>
      </c>
      <c r="H374">
        <f>IF(実施計画様式!H374="",0,1)</f>
        <v>0</v>
      </c>
      <c r="I374">
        <f>IF(実施計画様式!I374="",0,IFERROR(VLOOKUP(実施計画様式!I374,―!$I$2:$J$2,2,FALSE),"error"))</f>
        <v>0</v>
      </c>
      <c r="J374">
        <f>IF(実施計画様式!J374="",0,1)</f>
        <v>0</v>
      </c>
      <c r="K374">
        <f>IF(実施計画様式!K374="",0,IFERROR(VLOOKUP(実施計画様式!K374,―!$K$1:$L$2,2,FALSE),"error"))</f>
        <v>0</v>
      </c>
      <c r="L374">
        <f>IF(実施計画様式!L374="",0,IFERROR(VLOOKUP(実施計画様式!L374,―!$M$2:$N$2,2,FALSE),"error"))</f>
        <v>0</v>
      </c>
      <c r="M374">
        <f>IFERROR(VLOOKUP(実施計画様式!M374,―!$O$1:$P$12,2,FALSE),0)</f>
        <v>0</v>
      </c>
      <c r="N374">
        <f>IF(実施計画様式!N374="",0,IFERROR(VLOOKUP(実施計画様式!N374,―!$O$1:$P$12,2,FALSE),"error"))</f>
        <v>0</v>
      </c>
      <c r="O374">
        <f>IF(実施計画様式!O374="",0,IFERROR(VLOOKUP(実施計画様式!O374,―!$O$1:$P$12,2,FALSE),"error"))</f>
        <v>0</v>
      </c>
      <c r="P374">
        <f>IF(実施計画様式!P374="",0,IFERROR(VLOOKUP(実施計画様式!P374,―!$O$1:$P$12,2,FALSE),"error"))</f>
        <v>0</v>
      </c>
      <c r="Q374">
        <f>IF(実施計画様式!Q374="",0,1)</f>
        <v>0</v>
      </c>
      <c r="R374" t="s">
        <v>7629</v>
      </c>
      <c r="S374" t="s">
        <v>7629</v>
      </c>
      <c r="T374">
        <f>IF(実施計画様式!T374="",0,1)</f>
        <v>0</v>
      </c>
      <c r="U374">
        <f>IF(実施計画様式!U374="",0,1)</f>
        <v>0</v>
      </c>
      <c r="V374">
        <f>IF(実施計画様式!V374="",0,1)</f>
        <v>0</v>
      </c>
      <c r="W374">
        <f>IF(実施計画様式!W374="",0,1)</f>
        <v>0</v>
      </c>
      <c r="X374">
        <f>IF(実施計画様式!X374="",0,1)</f>
        <v>0</v>
      </c>
      <c r="Y374">
        <f>IF(実施計画様式!Y374="",0,1)</f>
        <v>0</v>
      </c>
      <c r="Z374">
        <f>IF(実施計画様式!Z374="",0,1)</f>
        <v>0</v>
      </c>
      <c r="AA374">
        <f>IF(実施計画様式!AA374="",0,1)</f>
        <v>0</v>
      </c>
      <c r="AB374">
        <f>IF(実施計画様式!AB374="",0,IFERROR(VLOOKUP(実施計画様式!AB374,―!$Q$2:$R$3,2,FALSE),"error"))</f>
        <v>0</v>
      </c>
      <c r="AC374">
        <f>IF(実施計画様式!AC374="",0,IFERROR(VLOOKUP(実施計画様式!AC374,―!$S$2:$T$3,2,FALSE),"error"))</f>
        <v>0</v>
      </c>
      <c r="AD374">
        <f>IF(実施計画様式!AD374="",0,IFERROR(VLOOKUP(実施計画様式!AD374,―!$U$2:$V$3,2,FALSE),"error"))</f>
        <v>0</v>
      </c>
      <c r="AE374">
        <f>IF(実施計画様式!AE374="",0,IFERROR(VLOOKUP(実施計画様式!AE374,―!$W$2:$X$3,2,FALSE),"error"))</f>
        <v>0</v>
      </c>
      <c r="AF374">
        <f>IF(実施計画様式!AF374="",0,IFERROR(VLOOKUP(実施計画様式!AF374,―!$AP$29:$AQ$29,2,FALSE),"error"))</f>
        <v>0</v>
      </c>
      <c r="AG374">
        <f>IF(実施計画様式!AG374="",0,IFERROR(VLOOKUP(実施計画様式!AG374,―!$Y$2:$Z$25,2,FALSE),"error"))</f>
        <v>0</v>
      </c>
      <c r="AH374">
        <f>IF(実施計画様式!AH374="",0,IFERROR(VLOOKUP(実施計画様式!AH374,―!$AA$2:$AB$4,2,FALSE),"error"))</f>
        <v>0</v>
      </c>
      <c r="AI374">
        <f>IF(実施計画様式!AI374="",0,IFERROR(VLOOKUP(実施計画様式!AI374,―!$AN$2:$AO$27,2,FALSE),"error"))</f>
        <v>0</v>
      </c>
      <c r="AJ374">
        <f>IF(実施計画様式!AJ374="",0,IFERROR(VLOOKUP(実施計画様式!AJ374,―!$AN$2:$AO$27,2,FALSE),"error"))</f>
        <v>0</v>
      </c>
      <c r="AK374">
        <f>IF(実施計画様式!AK374="",0,IFERROR(VLOOKUP(実施計画様式!AK374,―!$AN$2:$AO$27,2,FALSE),"error"))</f>
        <v>0</v>
      </c>
      <c r="AL374">
        <f>IF(実施計画様式!AL374="",0,1)</f>
        <v>0</v>
      </c>
      <c r="AM374">
        <f>IF(実施計画様式!AM374="",0,IFERROR(VLOOKUP(実施計画様式!AM374,―!$AP$10:$AQ$23,2,FALSE),"error"))</f>
        <v>0</v>
      </c>
      <c r="AN374">
        <f>IF(実施計画様式!AN374="",0,IFERROR(VLOOKUP(実施計画様式!AN374,―!$AP$39:$AQ$44,2,FALSE),"error"))</f>
        <v>0</v>
      </c>
      <c r="AO374">
        <f>IF(実施計画様式!AO374="",0,IFERROR(VLOOKUP(実施計画様式!AO374,参考資料1_対象分野リスト!$B$2:$C$46,2,FALSE),"error"))</f>
        <v>0</v>
      </c>
      <c r="AP374">
        <f>IF(実施計画様式!AP374="",0,IFERROR(VLOOKUP(実施計画様式!AP374,参考資料1_対象分野リスト!$B$2:$C$46,2,FALSE),"error"))</f>
        <v>0</v>
      </c>
      <c r="AQ374">
        <f>IF(実施計画様式!AQ374="",0,IFERROR(VLOOKUP(実施計画様式!AQ374,参考資料1_対象分野リスト!$B$2:$C$46,2,FALSE),"error"))</f>
        <v>0</v>
      </c>
      <c r="AR374">
        <f>IF(実施計画様式!AR374="",0,IFERROR(VLOOKUP(実施計画様式!AR374,参考資料1_対象分野リスト!$B$2:$C$46,2,FALSE),"error"))</f>
        <v>0</v>
      </c>
      <c r="AS374">
        <f>IF(実施計画様式!AS374="",0,IFERROR(VLOOKUP(実施計画様式!AS374,参考資料1_対象分野リスト!$E$5:$F$35,2,FALSE),"error"))</f>
        <v>0</v>
      </c>
      <c r="BB374">
        <f>IF(実施計画様式!BB374="",0,IFERROR(VLOOKUP(実施計画様式!BB374,―!$AK$2:$AL$7,2,FALSE),"error"))</f>
        <v>0</v>
      </c>
      <c r="BC374" t="str">
        <f t="shared" si="37"/>
        <v/>
      </c>
      <c r="BF374">
        <v>99</v>
      </c>
      <c r="BG374" t="str">
        <f t="shared" si="39"/>
        <v/>
      </c>
      <c r="BH374" t="str">
        <f>IF(AG374&gt;0,IF(VLOOKUP($B$62,―!$Y$2:$Z$25,2,FALSE)&lt;分岐管理シート!AG374,"予算化方法","予算化方法_未定なし"),"")</f>
        <v/>
      </c>
      <c r="BI374" t="str">
        <f t="shared" si="40"/>
        <v/>
      </c>
      <c r="BJ374" t="str">
        <f t="shared" si="41"/>
        <v/>
      </c>
      <c r="BK374" t="str">
        <f t="shared" si="42"/>
        <v/>
      </c>
      <c r="BL374" t="str">
        <f>IF(AE374&lt;2,"",―!$AP$28)</f>
        <v/>
      </c>
      <c r="BM374" t="str">
        <f t="shared" si="43"/>
        <v/>
      </c>
      <c r="BN374" t="str">
        <f t="shared" si="44"/>
        <v/>
      </c>
      <c r="BP374">
        <f t="shared" si="38"/>
        <v>0</v>
      </c>
    </row>
    <row r="375" spans="3:68">
      <c r="C375">
        <v>303</v>
      </c>
      <c r="D375" s="22">
        <f>IF(実施計画様式!D375="",0,IFERROR(VLOOKUP(実施計画様式!D375,―!A:B,2,FALSE),"error"))</f>
        <v>0</v>
      </c>
      <c r="E375">
        <f>IF(実施計画様式!E375="",0,IFERROR(VLOOKUP(実施計画様式!E375,―!$C$40:$D$47,2,FALSE),"error"))</f>
        <v>0</v>
      </c>
      <c r="F375">
        <f>IF(実施計画様式!F375="",0,IFERROR(VLOOKUP(実施計画様式!F375,―!$E$2:$F$2,2,FALSE),"error"))</f>
        <v>0</v>
      </c>
      <c r="G375">
        <f>IFERROR(VLOOKUP(実施計画様式!G375,―!$G$2:$H$2,2,FALSE),0)</f>
        <v>0</v>
      </c>
      <c r="H375">
        <f>IF(実施計画様式!H375="",0,1)</f>
        <v>0</v>
      </c>
      <c r="I375">
        <f>IF(実施計画様式!I375="",0,IFERROR(VLOOKUP(実施計画様式!I375,―!$I$2:$J$2,2,FALSE),"error"))</f>
        <v>0</v>
      </c>
      <c r="J375">
        <f>IF(実施計画様式!J375="",0,1)</f>
        <v>0</v>
      </c>
      <c r="K375">
        <f>IF(実施計画様式!K375="",0,IFERROR(VLOOKUP(実施計画様式!K375,―!$K$1:$L$2,2,FALSE),"error"))</f>
        <v>0</v>
      </c>
      <c r="L375">
        <f>IF(実施計画様式!L375="",0,IFERROR(VLOOKUP(実施計画様式!L375,―!$M$2:$N$2,2,FALSE),"error"))</f>
        <v>0</v>
      </c>
      <c r="M375">
        <f>IFERROR(VLOOKUP(実施計画様式!M375,―!$O$1:$P$12,2,FALSE),0)</f>
        <v>0</v>
      </c>
      <c r="N375">
        <f>IF(実施計画様式!N375="",0,IFERROR(VLOOKUP(実施計画様式!N375,―!$O$1:$P$12,2,FALSE),"error"))</f>
        <v>0</v>
      </c>
      <c r="O375">
        <f>IF(実施計画様式!O375="",0,IFERROR(VLOOKUP(実施計画様式!O375,―!$O$1:$P$12,2,FALSE),"error"))</f>
        <v>0</v>
      </c>
      <c r="P375">
        <f>IF(実施計画様式!P375="",0,IFERROR(VLOOKUP(実施計画様式!P375,―!$O$1:$P$12,2,FALSE),"error"))</f>
        <v>0</v>
      </c>
      <c r="Q375">
        <f>IF(実施計画様式!Q375="",0,1)</f>
        <v>0</v>
      </c>
      <c r="R375" t="s">
        <v>7629</v>
      </c>
      <c r="S375" t="s">
        <v>7629</v>
      </c>
      <c r="T375">
        <f>IF(実施計画様式!T375="",0,1)</f>
        <v>0</v>
      </c>
      <c r="U375">
        <f>IF(実施計画様式!U375="",0,1)</f>
        <v>0</v>
      </c>
      <c r="V375">
        <f>IF(実施計画様式!V375="",0,1)</f>
        <v>0</v>
      </c>
      <c r="W375">
        <f>IF(実施計画様式!W375="",0,1)</f>
        <v>0</v>
      </c>
      <c r="X375">
        <f>IF(実施計画様式!X375="",0,1)</f>
        <v>0</v>
      </c>
      <c r="Y375">
        <f>IF(実施計画様式!Y375="",0,1)</f>
        <v>0</v>
      </c>
      <c r="Z375">
        <f>IF(実施計画様式!Z375="",0,1)</f>
        <v>0</v>
      </c>
      <c r="AA375">
        <f>IF(実施計画様式!AA375="",0,1)</f>
        <v>0</v>
      </c>
      <c r="AB375">
        <f>IF(実施計画様式!AB375="",0,IFERROR(VLOOKUP(実施計画様式!AB375,―!$Q$2:$R$3,2,FALSE),"error"))</f>
        <v>0</v>
      </c>
      <c r="AC375">
        <f>IF(実施計画様式!AC375="",0,IFERROR(VLOOKUP(実施計画様式!AC375,―!$S$2:$T$3,2,FALSE),"error"))</f>
        <v>0</v>
      </c>
      <c r="AD375">
        <f>IF(実施計画様式!AD375="",0,IFERROR(VLOOKUP(実施計画様式!AD375,―!$U$2:$V$3,2,FALSE),"error"))</f>
        <v>0</v>
      </c>
      <c r="AE375">
        <f>IF(実施計画様式!AE375="",0,IFERROR(VLOOKUP(実施計画様式!AE375,―!$W$2:$X$3,2,FALSE),"error"))</f>
        <v>0</v>
      </c>
      <c r="AF375">
        <f>IF(実施計画様式!AF375="",0,IFERROR(VLOOKUP(実施計画様式!AF375,―!$AP$29:$AQ$29,2,FALSE),"error"))</f>
        <v>0</v>
      </c>
      <c r="AG375">
        <f>IF(実施計画様式!AG375="",0,IFERROR(VLOOKUP(実施計画様式!AG375,―!$Y$2:$Z$25,2,FALSE),"error"))</f>
        <v>0</v>
      </c>
      <c r="AH375">
        <f>IF(実施計画様式!AH375="",0,IFERROR(VLOOKUP(実施計画様式!AH375,―!$AA$2:$AB$4,2,FALSE),"error"))</f>
        <v>0</v>
      </c>
      <c r="AI375">
        <f>IF(実施計画様式!AI375="",0,IFERROR(VLOOKUP(実施計画様式!AI375,―!$AN$2:$AO$27,2,FALSE),"error"))</f>
        <v>0</v>
      </c>
      <c r="AJ375">
        <f>IF(実施計画様式!AJ375="",0,IFERROR(VLOOKUP(実施計画様式!AJ375,―!$AN$2:$AO$27,2,FALSE),"error"))</f>
        <v>0</v>
      </c>
      <c r="AK375">
        <f>IF(実施計画様式!AK375="",0,IFERROR(VLOOKUP(実施計画様式!AK375,―!$AN$2:$AO$27,2,FALSE),"error"))</f>
        <v>0</v>
      </c>
      <c r="AL375">
        <f>IF(実施計画様式!AL375="",0,1)</f>
        <v>0</v>
      </c>
      <c r="AM375">
        <f>IF(実施計画様式!AM375="",0,IFERROR(VLOOKUP(実施計画様式!AM375,―!$AP$10:$AQ$23,2,FALSE),"error"))</f>
        <v>0</v>
      </c>
      <c r="AN375">
        <f>IF(実施計画様式!AN375="",0,IFERROR(VLOOKUP(実施計画様式!AN375,―!$AP$39:$AQ$44,2,FALSE),"error"))</f>
        <v>0</v>
      </c>
      <c r="AO375">
        <f>IF(実施計画様式!AO375="",0,IFERROR(VLOOKUP(実施計画様式!AO375,参考資料1_対象分野リスト!$B$2:$C$46,2,FALSE),"error"))</f>
        <v>0</v>
      </c>
      <c r="AP375">
        <f>IF(実施計画様式!AP375="",0,IFERROR(VLOOKUP(実施計画様式!AP375,参考資料1_対象分野リスト!$B$2:$C$46,2,FALSE),"error"))</f>
        <v>0</v>
      </c>
      <c r="AQ375">
        <f>IF(実施計画様式!AQ375="",0,IFERROR(VLOOKUP(実施計画様式!AQ375,参考資料1_対象分野リスト!$B$2:$C$46,2,FALSE),"error"))</f>
        <v>0</v>
      </c>
      <c r="AR375">
        <f>IF(実施計画様式!AR375="",0,IFERROR(VLOOKUP(実施計画様式!AR375,参考資料1_対象分野リスト!$B$2:$C$46,2,FALSE),"error"))</f>
        <v>0</v>
      </c>
      <c r="AS375">
        <f>IF(実施計画様式!AS375="",0,IFERROR(VLOOKUP(実施計画様式!AS375,参考資料1_対象分野リスト!$E$5:$F$35,2,FALSE),"error"))</f>
        <v>0</v>
      </c>
      <c r="BB375">
        <f>IF(実施計画様式!BB375="",0,IFERROR(VLOOKUP(実施計画様式!BB375,―!$AK$2:$AL$7,2,FALSE),"error"))</f>
        <v>0</v>
      </c>
      <c r="BC375" t="str">
        <f t="shared" si="37"/>
        <v/>
      </c>
      <c r="BF375">
        <v>99</v>
      </c>
      <c r="BG375" t="str">
        <f t="shared" si="39"/>
        <v/>
      </c>
      <c r="BH375" t="str">
        <f>IF(AG375&gt;0,IF(VLOOKUP($B$62,―!$Y$2:$Z$25,2,FALSE)&lt;分岐管理シート!AG375,"予算化方法","予算化方法_未定なし"),"")</f>
        <v/>
      </c>
      <c r="BI375" t="str">
        <f t="shared" si="40"/>
        <v/>
      </c>
      <c r="BJ375" t="str">
        <f t="shared" si="41"/>
        <v/>
      </c>
      <c r="BK375" t="str">
        <f t="shared" si="42"/>
        <v/>
      </c>
      <c r="BL375" t="str">
        <f>IF(AE375&lt;2,"",―!$AP$28)</f>
        <v/>
      </c>
      <c r="BM375" t="str">
        <f t="shared" si="43"/>
        <v/>
      </c>
      <c r="BN375" t="str">
        <f t="shared" si="44"/>
        <v/>
      </c>
      <c r="BP375">
        <f t="shared" si="38"/>
        <v>0</v>
      </c>
    </row>
    <row r="376" spans="3:68">
      <c r="C376">
        <v>304</v>
      </c>
      <c r="D376" s="22">
        <f>IF(実施計画様式!D376="",0,IFERROR(VLOOKUP(実施計画様式!D376,―!A:B,2,FALSE),"error"))</f>
        <v>0</v>
      </c>
      <c r="E376">
        <f>IF(実施計画様式!E376="",0,IFERROR(VLOOKUP(実施計画様式!E376,―!$C$40:$D$47,2,FALSE),"error"))</f>
        <v>0</v>
      </c>
      <c r="F376">
        <f>IF(実施計画様式!F376="",0,IFERROR(VLOOKUP(実施計画様式!F376,―!$E$2:$F$2,2,FALSE),"error"))</f>
        <v>0</v>
      </c>
      <c r="G376">
        <f>IFERROR(VLOOKUP(実施計画様式!G376,―!$G$2:$H$2,2,FALSE),0)</f>
        <v>0</v>
      </c>
      <c r="H376">
        <f>IF(実施計画様式!H376="",0,1)</f>
        <v>0</v>
      </c>
      <c r="I376">
        <f>IF(実施計画様式!I376="",0,IFERROR(VLOOKUP(実施計画様式!I376,―!$I$2:$J$2,2,FALSE),"error"))</f>
        <v>0</v>
      </c>
      <c r="J376">
        <f>IF(実施計画様式!J376="",0,1)</f>
        <v>0</v>
      </c>
      <c r="K376">
        <f>IF(実施計画様式!K376="",0,IFERROR(VLOOKUP(実施計画様式!K376,―!$K$1:$L$2,2,FALSE),"error"))</f>
        <v>0</v>
      </c>
      <c r="L376">
        <f>IF(実施計画様式!L376="",0,IFERROR(VLOOKUP(実施計画様式!L376,―!$M$2:$N$2,2,FALSE),"error"))</f>
        <v>0</v>
      </c>
      <c r="M376">
        <f>IFERROR(VLOOKUP(実施計画様式!M376,―!$O$1:$P$12,2,FALSE),0)</f>
        <v>0</v>
      </c>
      <c r="N376">
        <f>IF(実施計画様式!N376="",0,IFERROR(VLOOKUP(実施計画様式!N376,―!$O$1:$P$12,2,FALSE),"error"))</f>
        <v>0</v>
      </c>
      <c r="O376">
        <f>IF(実施計画様式!O376="",0,IFERROR(VLOOKUP(実施計画様式!O376,―!$O$1:$P$12,2,FALSE),"error"))</f>
        <v>0</v>
      </c>
      <c r="P376">
        <f>IF(実施計画様式!P376="",0,IFERROR(VLOOKUP(実施計画様式!P376,―!$O$1:$P$12,2,FALSE),"error"))</f>
        <v>0</v>
      </c>
      <c r="Q376">
        <f>IF(実施計画様式!Q376="",0,1)</f>
        <v>0</v>
      </c>
      <c r="R376" t="s">
        <v>7629</v>
      </c>
      <c r="S376" t="s">
        <v>7629</v>
      </c>
      <c r="T376">
        <f>IF(実施計画様式!T376="",0,1)</f>
        <v>0</v>
      </c>
      <c r="U376">
        <f>IF(実施計画様式!U376="",0,1)</f>
        <v>0</v>
      </c>
      <c r="V376">
        <f>IF(実施計画様式!V376="",0,1)</f>
        <v>0</v>
      </c>
      <c r="W376">
        <f>IF(実施計画様式!W376="",0,1)</f>
        <v>0</v>
      </c>
      <c r="X376">
        <f>IF(実施計画様式!X376="",0,1)</f>
        <v>0</v>
      </c>
      <c r="Y376">
        <f>IF(実施計画様式!Y376="",0,1)</f>
        <v>0</v>
      </c>
      <c r="Z376">
        <f>IF(実施計画様式!Z376="",0,1)</f>
        <v>0</v>
      </c>
      <c r="AA376">
        <f>IF(実施計画様式!AA376="",0,1)</f>
        <v>0</v>
      </c>
      <c r="AB376">
        <f>IF(実施計画様式!AB376="",0,IFERROR(VLOOKUP(実施計画様式!AB376,―!$Q$2:$R$3,2,FALSE),"error"))</f>
        <v>0</v>
      </c>
      <c r="AC376">
        <f>IF(実施計画様式!AC376="",0,IFERROR(VLOOKUP(実施計画様式!AC376,―!$S$2:$T$3,2,FALSE),"error"))</f>
        <v>0</v>
      </c>
      <c r="AD376">
        <f>IF(実施計画様式!AD376="",0,IFERROR(VLOOKUP(実施計画様式!AD376,―!$U$2:$V$3,2,FALSE),"error"))</f>
        <v>0</v>
      </c>
      <c r="AE376">
        <f>IF(実施計画様式!AE376="",0,IFERROR(VLOOKUP(実施計画様式!AE376,―!$W$2:$X$3,2,FALSE),"error"))</f>
        <v>0</v>
      </c>
      <c r="AF376">
        <f>IF(実施計画様式!AF376="",0,IFERROR(VLOOKUP(実施計画様式!AF376,―!$AP$29:$AQ$29,2,FALSE),"error"))</f>
        <v>0</v>
      </c>
      <c r="AG376">
        <f>IF(実施計画様式!AG376="",0,IFERROR(VLOOKUP(実施計画様式!AG376,―!$Y$2:$Z$25,2,FALSE),"error"))</f>
        <v>0</v>
      </c>
      <c r="AH376">
        <f>IF(実施計画様式!AH376="",0,IFERROR(VLOOKUP(実施計画様式!AH376,―!$AA$2:$AB$4,2,FALSE),"error"))</f>
        <v>0</v>
      </c>
      <c r="AI376">
        <f>IF(実施計画様式!AI376="",0,IFERROR(VLOOKUP(実施計画様式!AI376,―!$AN$2:$AO$27,2,FALSE),"error"))</f>
        <v>0</v>
      </c>
      <c r="AJ376">
        <f>IF(実施計画様式!AJ376="",0,IFERROR(VLOOKUP(実施計画様式!AJ376,―!$AN$2:$AO$27,2,FALSE),"error"))</f>
        <v>0</v>
      </c>
      <c r="AK376">
        <f>IF(実施計画様式!AK376="",0,IFERROR(VLOOKUP(実施計画様式!AK376,―!$AN$2:$AO$27,2,FALSE),"error"))</f>
        <v>0</v>
      </c>
      <c r="AL376">
        <f>IF(実施計画様式!AL376="",0,1)</f>
        <v>0</v>
      </c>
      <c r="AM376">
        <f>IF(実施計画様式!AM376="",0,IFERROR(VLOOKUP(実施計画様式!AM376,―!$AP$10:$AQ$23,2,FALSE),"error"))</f>
        <v>0</v>
      </c>
      <c r="AN376">
        <f>IF(実施計画様式!AN376="",0,IFERROR(VLOOKUP(実施計画様式!AN376,―!$AP$39:$AQ$44,2,FALSE),"error"))</f>
        <v>0</v>
      </c>
      <c r="AO376">
        <f>IF(実施計画様式!AO376="",0,IFERROR(VLOOKUP(実施計画様式!AO376,参考資料1_対象分野リスト!$B$2:$C$46,2,FALSE),"error"))</f>
        <v>0</v>
      </c>
      <c r="AP376">
        <f>IF(実施計画様式!AP376="",0,IFERROR(VLOOKUP(実施計画様式!AP376,参考資料1_対象分野リスト!$B$2:$C$46,2,FALSE),"error"))</f>
        <v>0</v>
      </c>
      <c r="AQ376">
        <f>IF(実施計画様式!AQ376="",0,IFERROR(VLOOKUP(実施計画様式!AQ376,参考資料1_対象分野リスト!$B$2:$C$46,2,FALSE),"error"))</f>
        <v>0</v>
      </c>
      <c r="AR376">
        <f>IF(実施計画様式!AR376="",0,IFERROR(VLOOKUP(実施計画様式!AR376,参考資料1_対象分野リスト!$B$2:$C$46,2,FALSE),"error"))</f>
        <v>0</v>
      </c>
      <c r="AS376">
        <f>IF(実施計画様式!AS376="",0,IFERROR(VLOOKUP(実施計画様式!AS376,参考資料1_対象分野リスト!$E$5:$F$35,2,FALSE),"error"))</f>
        <v>0</v>
      </c>
      <c r="BB376">
        <f>IF(実施計画様式!BB376="",0,IFERROR(VLOOKUP(実施計画様式!BB376,―!$AK$2:$AL$7,2,FALSE),"error"))</f>
        <v>0</v>
      </c>
      <c r="BC376" t="str">
        <f t="shared" si="37"/>
        <v/>
      </c>
      <c r="BF376">
        <v>99</v>
      </c>
      <c r="BG376" t="str">
        <f t="shared" si="39"/>
        <v/>
      </c>
      <c r="BH376" t="str">
        <f>IF(AG376&gt;0,IF(VLOOKUP($B$62,―!$Y$2:$Z$25,2,FALSE)&lt;分岐管理シート!AG376,"予算化方法","予算化方法_未定なし"),"")</f>
        <v/>
      </c>
      <c r="BI376" t="str">
        <f t="shared" si="40"/>
        <v/>
      </c>
      <c r="BJ376" t="str">
        <f t="shared" si="41"/>
        <v/>
      </c>
      <c r="BK376" t="str">
        <f t="shared" si="42"/>
        <v/>
      </c>
      <c r="BL376" t="str">
        <f>IF(AE376&lt;2,"",―!$AP$28)</f>
        <v/>
      </c>
      <c r="BM376" t="str">
        <f t="shared" si="43"/>
        <v/>
      </c>
      <c r="BN376" t="str">
        <f t="shared" si="44"/>
        <v/>
      </c>
      <c r="BP376">
        <f t="shared" si="38"/>
        <v>0</v>
      </c>
    </row>
    <row r="377" spans="3:68">
      <c r="C377">
        <v>305</v>
      </c>
      <c r="D377" s="22">
        <f>IF(実施計画様式!D377="",0,IFERROR(VLOOKUP(実施計画様式!D377,―!A:B,2,FALSE),"error"))</f>
        <v>0</v>
      </c>
      <c r="E377">
        <f>IF(実施計画様式!E377="",0,IFERROR(VLOOKUP(実施計画様式!E377,―!$C$40:$D$47,2,FALSE),"error"))</f>
        <v>0</v>
      </c>
      <c r="F377">
        <f>IF(実施計画様式!F377="",0,IFERROR(VLOOKUP(実施計画様式!F377,―!$E$2:$F$2,2,FALSE),"error"))</f>
        <v>0</v>
      </c>
      <c r="G377">
        <f>IFERROR(VLOOKUP(実施計画様式!G377,―!$G$2:$H$2,2,FALSE),0)</f>
        <v>0</v>
      </c>
      <c r="H377">
        <f>IF(実施計画様式!H377="",0,1)</f>
        <v>0</v>
      </c>
      <c r="I377">
        <f>IF(実施計画様式!I377="",0,IFERROR(VLOOKUP(実施計画様式!I377,―!$I$2:$J$2,2,FALSE),"error"))</f>
        <v>0</v>
      </c>
      <c r="J377">
        <f>IF(実施計画様式!J377="",0,1)</f>
        <v>0</v>
      </c>
      <c r="K377">
        <f>IF(実施計画様式!K377="",0,IFERROR(VLOOKUP(実施計画様式!K377,―!$K$1:$L$2,2,FALSE),"error"))</f>
        <v>0</v>
      </c>
      <c r="L377">
        <f>IF(実施計画様式!L377="",0,IFERROR(VLOOKUP(実施計画様式!L377,―!$M$2:$N$2,2,FALSE),"error"))</f>
        <v>0</v>
      </c>
      <c r="M377">
        <f>IFERROR(VLOOKUP(実施計画様式!M377,―!$O$1:$P$12,2,FALSE),0)</f>
        <v>0</v>
      </c>
      <c r="N377">
        <f>IF(実施計画様式!N377="",0,IFERROR(VLOOKUP(実施計画様式!N377,―!$O$1:$P$12,2,FALSE),"error"))</f>
        <v>0</v>
      </c>
      <c r="O377">
        <f>IF(実施計画様式!O377="",0,IFERROR(VLOOKUP(実施計画様式!O377,―!$O$1:$P$12,2,FALSE),"error"))</f>
        <v>0</v>
      </c>
      <c r="P377">
        <f>IF(実施計画様式!P377="",0,IFERROR(VLOOKUP(実施計画様式!P377,―!$O$1:$P$12,2,FALSE),"error"))</f>
        <v>0</v>
      </c>
      <c r="Q377">
        <f>IF(実施計画様式!Q377="",0,1)</f>
        <v>0</v>
      </c>
      <c r="R377" t="s">
        <v>7629</v>
      </c>
      <c r="S377" t="s">
        <v>7629</v>
      </c>
      <c r="T377">
        <f>IF(実施計画様式!T377="",0,1)</f>
        <v>0</v>
      </c>
      <c r="U377">
        <f>IF(実施計画様式!U377="",0,1)</f>
        <v>0</v>
      </c>
      <c r="V377">
        <f>IF(実施計画様式!V377="",0,1)</f>
        <v>0</v>
      </c>
      <c r="W377">
        <f>IF(実施計画様式!W377="",0,1)</f>
        <v>0</v>
      </c>
      <c r="X377">
        <f>IF(実施計画様式!X377="",0,1)</f>
        <v>0</v>
      </c>
      <c r="Y377">
        <f>IF(実施計画様式!Y377="",0,1)</f>
        <v>0</v>
      </c>
      <c r="Z377">
        <f>IF(実施計画様式!Z377="",0,1)</f>
        <v>0</v>
      </c>
      <c r="AA377">
        <f>IF(実施計画様式!AA377="",0,1)</f>
        <v>0</v>
      </c>
      <c r="AB377">
        <f>IF(実施計画様式!AB377="",0,IFERROR(VLOOKUP(実施計画様式!AB377,―!$Q$2:$R$3,2,FALSE),"error"))</f>
        <v>0</v>
      </c>
      <c r="AC377">
        <f>IF(実施計画様式!AC377="",0,IFERROR(VLOOKUP(実施計画様式!AC377,―!$S$2:$T$3,2,FALSE),"error"))</f>
        <v>0</v>
      </c>
      <c r="AD377">
        <f>IF(実施計画様式!AD377="",0,IFERROR(VLOOKUP(実施計画様式!AD377,―!$U$2:$V$3,2,FALSE),"error"))</f>
        <v>0</v>
      </c>
      <c r="AE377">
        <f>IF(実施計画様式!AE377="",0,IFERROR(VLOOKUP(実施計画様式!AE377,―!$W$2:$X$3,2,FALSE),"error"))</f>
        <v>0</v>
      </c>
      <c r="AF377">
        <f>IF(実施計画様式!AF377="",0,IFERROR(VLOOKUP(実施計画様式!AF377,―!$AP$29:$AQ$29,2,FALSE),"error"))</f>
        <v>0</v>
      </c>
      <c r="AG377">
        <f>IF(実施計画様式!AG377="",0,IFERROR(VLOOKUP(実施計画様式!AG377,―!$Y$2:$Z$25,2,FALSE),"error"))</f>
        <v>0</v>
      </c>
      <c r="AH377">
        <f>IF(実施計画様式!AH377="",0,IFERROR(VLOOKUP(実施計画様式!AH377,―!$AA$2:$AB$4,2,FALSE),"error"))</f>
        <v>0</v>
      </c>
      <c r="AI377">
        <f>IF(実施計画様式!AI377="",0,IFERROR(VLOOKUP(実施計画様式!AI377,―!$AN$2:$AO$27,2,FALSE),"error"))</f>
        <v>0</v>
      </c>
      <c r="AJ377">
        <f>IF(実施計画様式!AJ377="",0,IFERROR(VLOOKUP(実施計画様式!AJ377,―!$AN$2:$AO$27,2,FALSE),"error"))</f>
        <v>0</v>
      </c>
      <c r="AK377">
        <f>IF(実施計画様式!AK377="",0,IFERROR(VLOOKUP(実施計画様式!AK377,―!$AN$2:$AO$27,2,FALSE),"error"))</f>
        <v>0</v>
      </c>
      <c r="AL377">
        <f>IF(実施計画様式!AL377="",0,1)</f>
        <v>0</v>
      </c>
      <c r="AM377">
        <f>IF(実施計画様式!AM377="",0,IFERROR(VLOOKUP(実施計画様式!AM377,―!$AP$10:$AQ$23,2,FALSE),"error"))</f>
        <v>0</v>
      </c>
      <c r="AN377">
        <f>IF(実施計画様式!AN377="",0,IFERROR(VLOOKUP(実施計画様式!AN377,―!$AP$39:$AQ$44,2,FALSE),"error"))</f>
        <v>0</v>
      </c>
      <c r="AO377">
        <f>IF(実施計画様式!AO377="",0,IFERROR(VLOOKUP(実施計画様式!AO377,参考資料1_対象分野リスト!$B$2:$C$46,2,FALSE),"error"))</f>
        <v>0</v>
      </c>
      <c r="AP377">
        <f>IF(実施計画様式!AP377="",0,IFERROR(VLOOKUP(実施計画様式!AP377,参考資料1_対象分野リスト!$B$2:$C$46,2,FALSE),"error"))</f>
        <v>0</v>
      </c>
      <c r="AQ377">
        <f>IF(実施計画様式!AQ377="",0,IFERROR(VLOOKUP(実施計画様式!AQ377,参考資料1_対象分野リスト!$B$2:$C$46,2,FALSE),"error"))</f>
        <v>0</v>
      </c>
      <c r="AR377">
        <f>IF(実施計画様式!AR377="",0,IFERROR(VLOOKUP(実施計画様式!AR377,参考資料1_対象分野リスト!$B$2:$C$46,2,FALSE),"error"))</f>
        <v>0</v>
      </c>
      <c r="AS377">
        <f>IF(実施計画様式!AS377="",0,IFERROR(VLOOKUP(実施計画様式!AS377,参考資料1_対象分野リスト!$E$5:$F$35,2,FALSE),"error"))</f>
        <v>0</v>
      </c>
      <c r="BB377">
        <f>IF(実施計画様式!BB377="",0,IFERROR(VLOOKUP(実施計画様式!BB377,―!$AK$2:$AL$7,2,FALSE),"error"))</f>
        <v>0</v>
      </c>
      <c r="BC377" t="str">
        <f t="shared" si="37"/>
        <v/>
      </c>
      <c r="BF377">
        <v>99</v>
      </c>
      <c r="BG377" t="str">
        <f t="shared" si="39"/>
        <v/>
      </c>
      <c r="BH377" t="str">
        <f>IF(AG377&gt;0,IF(VLOOKUP($B$62,―!$Y$2:$Z$25,2,FALSE)&lt;分岐管理シート!AG377,"予算化方法","予算化方法_未定なし"),"")</f>
        <v/>
      </c>
      <c r="BI377" t="str">
        <f t="shared" si="40"/>
        <v/>
      </c>
      <c r="BJ377" t="str">
        <f t="shared" si="41"/>
        <v/>
      </c>
      <c r="BK377" t="str">
        <f t="shared" si="42"/>
        <v/>
      </c>
      <c r="BL377" t="str">
        <f>IF(AE377&lt;2,"",―!$AP$28)</f>
        <v/>
      </c>
      <c r="BM377" t="str">
        <f t="shared" si="43"/>
        <v/>
      </c>
      <c r="BN377" t="str">
        <f t="shared" si="44"/>
        <v/>
      </c>
      <c r="BP377">
        <f t="shared" si="38"/>
        <v>0</v>
      </c>
    </row>
    <row r="378" spans="3:68">
      <c r="C378">
        <v>306</v>
      </c>
      <c r="D378" s="22">
        <f>IF(実施計画様式!D378="",0,IFERROR(VLOOKUP(実施計画様式!D378,―!A:B,2,FALSE),"error"))</f>
        <v>0</v>
      </c>
      <c r="E378">
        <f>IF(実施計画様式!E378="",0,IFERROR(VLOOKUP(実施計画様式!E378,―!$C$40:$D$47,2,FALSE),"error"))</f>
        <v>0</v>
      </c>
      <c r="F378">
        <f>IF(実施計画様式!F378="",0,IFERROR(VLOOKUP(実施計画様式!F378,―!$E$2:$F$2,2,FALSE),"error"))</f>
        <v>0</v>
      </c>
      <c r="G378">
        <f>IFERROR(VLOOKUP(実施計画様式!G378,―!$G$2:$H$2,2,FALSE),0)</f>
        <v>0</v>
      </c>
      <c r="H378">
        <f>IF(実施計画様式!H378="",0,1)</f>
        <v>0</v>
      </c>
      <c r="I378">
        <f>IF(実施計画様式!I378="",0,IFERROR(VLOOKUP(実施計画様式!I378,―!$I$2:$J$2,2,FALSE),"error"))</f>
        <v>0</v>
      </c>
      <c r="J378">
        <f>IF(実施計画様式!J378="",0,1)</f>
        <v>0</v>
      </c>
      <c r="K378">
        <f>IF(実施計画様式!K378="",0,IFERROR(VLOOKUP(実施計画様式!K378,―!$K$1:$L$2,2,FALSE),"error"))</f>
        <v>0</v>
      </c>
      <c r="L378">
        <f>IF(実施計画様式!L378="",0,IFERROR(VLOOKUP(実施計画様式!L378,―!$M$2:$N$2,2,FALSE),"error"))</f>
        <v>0</v>
      </c>
      <c r="M378">
        <f>IFERROR(VLOOKUP(実施計画様式!M378,―!$O$1:$P$12,2,FALSE),0)</f>
        <v>0</v>
      </c>
      <c r="N378">
        <f>IF(実施計画様式!N378="",0,IFERROR(VLOOKUP(実施計画様式!N378,―!$O$1:$P$12,2,FALSE),"error"))</f>
        <v>0</v>
      </c>
      <c r="O378">
        <f>IF(実施計画様式!O378="",0,IFERROR(VLOOKUP(実施計画様式!O378,―!$O$1:$P$12,2,FALSE),"error"))</f>
        <v>0</v>
      </c>
      <c r="P378">
        <f>IF(実施計画様式!P378="",0,IFERROR(VLOOKUP(実施計画様式!P378,―!$O$1:$P$12,2,FALSE),"error"))</f>
        <v>0</v>
      </c>
      <c r="Q378">
        <f>IF(実施計画様式!Q378="",0,1)</f>
        <v>0</v>
      </c>
      <c r="R378" t="s">
        <v>7629</v>
      </c>
      <c r="S378" t="s">
        <v>7629</v>
      </c>
      <c r="T378">
        <f>IF(実施計画様式!T378="",0,1)</f>
        <v>0</v>
      </c>
      <c r="U378">
        <f>IF(実施計画様式!U378="",0,1)</f>
        <v>0</v>
      </c>
      <c r="V378">
        <f>IF(実施計画様式!V378="",0,1)</f>
        <v>0</v>
      </c>
      <c r="W378">
        <f>IF(実施計画様式!W378="",0,1)</f>
        <v>0</v>
      </c>
      <c r="X378">
        <f>IF(実施計画様式!X378="",0,1)</f>
        <v>0</v>
      </c>
      <c r="Y378">
        <f>IF(実施計画様式!Y378="",0,1)</f>
        <v>0</v>
      </c>
      <c r="Z378">
        <f>IF(実施計画様式!Z378="",0,1)</f>
        <v>0</v>
      </c>
      <c r="AA378">
        <f>IF(実施計画様式!AA378="",0,1)</f>
        <v>0</v>
      </c>
      <c r="AB378">
        <f>IF(実施計画様式!AB378="",0,IFERROR(VLOOKUP(実施計画様式!AB378,―!$Q$2:$R$3,2,FALSE),"error"))</f>
        <v>0</v>
      </c>
      <c r="AC378">
        <f>IF(実施計画様式!AC378="",0,IFERROR(VLOOKUP(実施計画様式!AC378,―!$S$2:$T$3,2,FALSE),"error"))</f>
        <v>0</v>
      </c>
      <c r="AD378">
        <f>IF(実施計画様式!AD378="",0,IFERROR(VLOOKUP(実施計画様式!AD378,―!$U$2:$V$3,2,FALSE),"error"))</f>
        <v>0</v>
      </c>
      <c r="AE378">
        <f>IF(実施計画様式!AE378="",0,IFERROR(VLOOKUP(実施計画様式!AE378,―!$W$2:$X$3,2,FALSE),"error"))</f>
        <v>0</v>
      </c>
      <c r="AF378">
        <f>IF(実施計画様式!AF378="",0,IFERROR(VLOOKUP(実施計画様式!AF378,―!$AP$29:$AQ$29,2,FALSE),"error"))</f>
        <v>0</v>
      </c>
      <c r="AG378">
        <f>IF(実施計画様式!AG378="",0,IFERROR(VLOOKUP(実施計画様式!AG378,―!$Y$2:$Z$25,2,FALSE),"error"))</f>
        <v>0</v>
      </c>
      <c r="AH378">
        <f>IF(実施計画様式!AH378="",0,IFERROR(VLOOKUP(実施計画様式!AH378,―!$AA$2:$AB$4,2,FALSE),"error"))</f>
        <v>0</v>
      </c>
      <c r="AI378">
        <f>IF(実施計画様式!AI378="",0,IFERROR(VLOOKUP(実施計画様式!AI378,―!$AN$2:$AO$27,2,FALSE),"error"))</f>
        <v>0</v>
      </c>
      <c r="AJ378">
        <f>IF(実施計画様式!AJ378="",0,IFERROR(VLOOKUP(実施計画様式!AJ378,―!$AN$2:$AO$27,2,FALSE),"error"))</f>
        <v>0</v>
      </c>
      <c r="AK378">
        <f>IF(実施計画様式!AK378="",0,IFERROR(VLOOKUP(実施計画様式!AK378,―!$AN$2:$AO$27,2,FALSE),"error"))</f>
        <v>0</v>
      </c>
      <c r="AL378">
        <f>IF(実施計画様式!AL378="",0,1)</f>
        <v>0</v>
      </c>
      <c r="AM378">
        <f>IF(実施計画様式!AM378="",0,IFERROR(VLOOKUP(実施計画様式!AM378,―!$AP$10:$AQ$23,2,FALSE),"error"))</f>
        <v>0</v>
      </c>
      <c r="AN378">
        <f>IF(実施計画様式!AN378="",0,IFERROR(VLOOKUP(実施計画様式!AN378,―!$AP$39:$AQ$44,2,FALSE),"error"))</f>
        <v>0</v>
      </c>
      <c r="AO378">
        <f>IF(実施計画様式!AO378="",0,IFERROR(VLOOKUP(実施計画様式!AO378,参考資料1_対象分野リスト!$B$2:$C$46,2,FALSE),"error"))</f>
        <v>0</v>
      </c>
      <c r="AP378">
        <f>IF(実施計画様式!AP378="",0,IFERROR(VLOOKUP(実施計画様式!AP378,参考資料1_対象分野リスト!$B$2:$C$46,2,FALSE),"error"))</f>
        <v>0</v>
      </c>
      <c r="AQ378">
        <f>IF(実施計画様式!AQ378="",0,IFERROR(VLOOKUP(実施計画様式!AQ378,参考資料1_対象分野リスト!$B$2:$C$46,2,FALSE),"error"))</f>
        <v>0</v>
      </c>
      <c r="AR378">
        <f>IF(実施計画様式!AR378="",0,IFERROR(VLOOKUP(実施計画様式!AR378,参考資料1_対象分野リスト!$B$2:$C$46,2,FALSE),"error"))</f>
        <v>0</v>
      </c>
      <c r="AS378">
        <f>IF(実施計画様式!AS378="",0,IFERROR(VLOOKUP(実施計画様式!AS378,参考資料1_対象分野リスト!$E$5:$F$35,2,FALSE),"error"))</f>
        <v>0</v>
      </c>
      <c r="BB378">
        <f>IF(実施計画様式!BB378="",0,IFERROR(VLOOKUP(実施計画様式!BB378,―!$AK$2:$AL$7,2,FALSE),"error"))</f>
        <v>0</v>
      </c>
      <c r="BC378" t="str">
        <f t="shared" si="37"/>
        <v/>
      </c>
      <c r="BF378">
        <v>99</v>
      </c>
      <c r="BG378" t="str">
        <f t="shared" si="39"/>
        <v/>
      </c>
      <c r="BH378" t="str">
        <f>IF(AG378&gt;0,IF(VLOOKUP($B$62,―!$Y$2:$Z$25,2,FALSE)&lt;分岐管理シート!AG378,"予算化方法","予算化方法_未定なし"),"")</f>
        <v/>
      </c>
      <c r="BI378" t="str">
        <f t="shared" si="40"/>
        <v/>
      </c>
      <c r="BJ378" t="str">
        <f t="shared" si="41"/>
        <v/>
      </c>
      <c r="BK378" t="str">
        <f t="shared" si="42"/>
        <v/>
      </c>
      <c r="BL378" t="str">
        <f>IF(AE378&lt;2,"",―!$AP$28)</f>
        <v/>
      </c>
      <c r="BM378" t="str">
        <f t="shared" si="43"/>
        <v/>
      </c>
      <c r="BN378" t="str">
        <f t="shared" si="44"/>
        <v/>
      </c>
      <c r="BP378">
        <f t="shared" si="38"/>
        <v>0</v>
      </c>
    </row>
    <row r="379" spans="3:68">
      <c r="C379">
        <v>307</v>
      </c>
      <c r="D379" s="22">
        <f>IF(実施計画様式!D379="",0,IFERROR(VLOOKUP(実施計画様式!D379,―!A:B,2,FALSE),"error"))</f>
        <v>0</v>
      </c>
      <c r="E379">
        <f>IF(実施計画様式!E379="",0,IFERROR(VLOOKUP(実施計画様式!E379,―!$C$40:$D$47,2,FALSE),"error"))</f>
        <v>0</v>
      </c>
      <c r="F379">
        <f>IF(実施計画様式!F379="",0,IFERROR(VLOOKUP(実施計画様式!F379,―!$E$2:$F$2,2,FALSE),"error"))</f>
        <v>0</v>
      </c>
      <c r="G379">
        <f>IFERROR(VLOOKUP(実施計画様式!G379,―!$G$2:$H$2,2,FALSE),0)</f>
        <v>0</v>
      </c>
      <c r="H379">
        <f>IF(実施計画様式!H379="",0,1)</f>
        <v>0</v>
      </c>
      <c r="I379">
        <f>IF(実施計画様式!I379="",0,IFERROR(VLOOKUP(実施計画様式!I379,―!$I$2:$J$2,2,FALSE),"error"))</f>
        <v>0</v>
      </c>
      <c r="J379">
        <f>IF(実施計画様式!J379="",0,1)</f>
        <v>0</v>
      </c>
      <c r="K379">
        <f>IF(実施計画様式!K379="",0,IFERROR(VLOOKUP(実施計画様式!K379,―!$K$1:$L$2,2,FALSE),"error"))</f>
        <v>0</v>
      </c>
      <c r="L379">
        <f>IF(実施計画様式!L379="",0,IFERROR(VLOOKUP(実施計画様式!L379,―!$M$2:$N$2,2,FALSE),"error"))</f>
        <v>0</v>
      </c>
      <c r="M379">
        <f>IFERROR(VLOOKUP(実施計画様式!M379,―!$O$1:$P$12,2,FALSE),0)</f>
        <v>0</v>
      </c>
      <c r="N379">
        <f>IF(実施計画様式!N379="",0,IFERROR(VLOOKUP(実施計画様式!N379,―!$O$1:$P$12,2,FALSE),"error"))</f>
        <v>0</v>
      </c>
      <c r="O379">
        <f>IF(実施計画様式!O379="",0,IFERROR(VLOOKUP(実施計画様式!O379,―!$O$1:$P$12,2,FALSE),"error"))</f>
        <v>0</v>
      </c>
      <c r="P379">
        <f>IF(実施計画様式!P379="",0,IFERROR(VLOOKUP(実施計画様式!P379,―!$O$1:$P$12,2,FALSE),"error"))</f>
        <v>0</v>
      </c>
      <c r="Q379">
        <f>IF(実施計画様式!Q379="",0,1)</f>
        <v>0</v>
      </c>
      <c r="R379" t="s">
        <v>7629</v>
      </c>
      <c r="S379" t="s">
        <v>7629</v>
      </c>
      <c r="T379">
        <f>IF(実施計画様式!T379="",0,1)</f>
        <v>0</v>
      </c>
      <c r="U379">
        <f>IF(実施計画様式!U379="",0,1)</f>
        <v>0</v>
      </c>
      <c r="V379">
        <f>IF(実施計画様式!V379="",0,1)</f>
        <v>0</v>
      </c>
      <c r="W379">
        <f>IF(実施計画様式!W379="",0,1)</f>
        <v>0</v>
      </c>
      <c r="X379">
        <f>IF(実施計画様式!X379="",0,1)</f>
        <v>0</v>
      </c>
      <c r="Y379">
        <f>IF(実施計画様式!Y379="",0,1)</f>
        <v>0</v>
      </c>
      <c r="Z379">
        <f>IF(実施計画様式!Z379="",0,1)</f>
        <v>0</v>
      </c>
      <c r="AA379">
        <f>IF(実施計画様式!AA379="",0,1)</f>
        <v>0</v>
      </c>
      <c r="AB379">
        <f>IF(実施計画様式!AB379="",0,IFERROR(VLOOKUP(実施計画様式!AB379,―!$Q$2:$R$3,2,FALSE),"error"))</f>
        <v>0</v>
      </c>
      <c r="AC379">
        <f>IF(実施計画様式!AC379="",0,IFERROR(VLOOKUP(実施計画様式!AC379,―!$S$2:$T$3,2,FALSE),"error"))</f>
        <v>0</v>
      </c>
      <c r="AD379">
        <f>IF(実施計画様式!AD379="",0,IFERROR(VLOOKUP(実施計画様式!AD379,―!$U$2:$V$3,2,FALSE),"error"))</f>
        <v>0</v>
      </c>
      <c r="AE379">
        <f>IF(実施計画様式!AE379="",0,IFERROR(VLOOKUP(実施計画様式!AE379,―!$W$2:$X$3,2,FALSE),"error"))</f>
        <v>0</v>
      </c>
      <c r="AF379">
        <f>IF(実施計画様式!AF379="",0,IFERROR(VLOOKUP(実施計画様式!AF379,―!$AP$29:$AQ$29,2,FALSE),"error"))</f>
        <v>0</v>
      </c>
      <c r="AG379">
        <f>IF(実施計画様式!AG379="",0,IFERROR(VLOOKUP(実施計画様式!AG379,―!$Y$2:$Z$25,2,FALSE),"error"))</f>
        <v>0</v>
      </c>
      <c r="AH379">
        <f>IF(実施計画様式!AH379="",0,IFERROR(VLOOKUP(実施計画様式!AH379,―!$AA$2:$AB$4,2,FALSE),"error"))</f>
        <v>0</v>
      </c>
      <c r="AI379">
        <f>IF(実施計画様式!AI379="",0,IFERROR(VLOOKUP(実施計画様式!AI379,―!$AN$2:$AO$27,2,FALSE),"error"))</f>
        <v>0</v>
      </c>
      <c r="AJ379">
        <f>IF(実施計画様式!AJ379="",0,IFERROR(VLOOKUP(実施計画様式!AJ379,―!$AN$2:$AO$27,2,FALSE),"error"))</f>
        <v>0</v>
      </c>
      <c r="AK379">
        <f>IF(実施計画様式!AK379="",0,IFERROR(VLOOKUP(実施計画様式!AK379,―!$AN$2:$AO$27,2,FALSE),"error"))</f>
        <v>0</v>
      </c>
      <c r="AL379">
        <f>IF(実施計画様式!AL379="",0,1)</f>
        <v>0</v>
      </c>
      <c r="AM379">
        <f>IF(実施計画様式!AM379="",0,IFERROR(VLOOKUP(実施計画様式!AM379,―!$AP$10:$AQ$23,2,FALSE),"error"))</f>
        <v>0</v>
      </c>
      <c r="AN379">
        <f>IF(実施計画様式!AN379="",0,IFERROR(VLOOKUP(実施計画様式!AN379,―!$AP$39:$AQ$44,2,FALSE),"error"))</f>
        <v>0</v>
      </c>
      <c r="AO379">
        <f>IF(実施計画様式!AO379="",0,IFERROR(VLOOKUP(実施計画様式!AO379,参考資料1_対象分野リスト!$B$2:$C$46,2,FALSE),"error"))</f>
        <v>0</v>
      </c>
      <c r="AP379">
        <f>IF(実施計画様式!AP379="",0,IFERROR(VLOOKUP(実施計画様式!AP379,参考資料1_対象分野リスト!$B$2:$C$46,2,FALSE),"error"))</f>
        <v>0</v>
      </c>
      <c r="AQ379">
        <f>IF(実施計画様式!AQ379="",0,IFERROR(VLOOKUP(実施計画様式!AQ379,参考資料1_対象分野リスト!$B$2:$C$46,2,FALSE),"error"))</f>
        <v>0</v>
      </c>
      <c r="AR379">
        <f>IF(実施計画様式!AR379="",0,IFERROR(VLOOKUP(実施計画様式!AR379,参考資料1_対象分野リスト!$B$2:$C$46,2,FALSE),"error"))</f>
        <v>0</v>
      </c>
      <c r="AS379">
        <f>IF(実施計画様式!AS379="",0,IFERROR(VLOOKUP(実施計画様式!AS379,参考資料1_対象分野リスト!$E$5:$F$35,2,FALSE),"error"))</f>
        <v>0</v>
      </c>
      <c r="BB379">
        <f>IF(実施計画様式!BB379="",0,IFERROR(VLOOKUP(実施計画様式!BB379,―!$AK$2:$AL$7,2,FALSE),"error"))</f>
        <v>0</v>
      </c>
      <c r="BC379" t="str">
        <f t="shared" si="37"/>
        <v/>
      </c>
      <c r="BF379">
        <v>99</v>
      </c>
      <c r="BG379" t="str">
        <f t="shared" si="39"/>
        <v/>
      </c>
      <c r="BH379" t="str">
        <f>IF(AG379&gt;0,IF(VLOOKUP($B$62,―!$Y$2:$Z$25,2,FALSE)&lt;分岐管理シート!AG379,"予算化方法","予算化方法_未定なし"),"")</f>
        <v/>
      </c>
      <c r="BI379" t="str">
        <f t="shared" si="40"/>
        <v/>
      </c>
      <c r="BJ379" t="str">
        <f t="shared" si="41"/>
        <v/>
      </c>
      <c r="BK379" t="str">
        <f t="shared" si="42"/>
        <v/>
      </c>
      <c r="BL379" t="str">
        <f>IF(AE379&lt;2,"",―!$AP$28)</f>
        <v/>
      </c>
      <c r="BM379" t="str">
        <f t="shared" si="43"/>
        <v/>
      </c>
      <c r="BN379" t="str">
        <f t="shared" si="44"/>
        <v/>
      </c>
      <c r="BP379">
        <f t="shared" si="38"/>
        <v>0</v>
      </c>
    </row>
    <row r="380" spans="3:68">
      <c r="C380">
        <v>308</v>
      </c>
      <c r="D380" s="22">
        <f>IF(実施計画様式!D380="",0,IFERROR(VLOOKUP(実施計画様式!D380,―!A:B,2,FALSE),"error"))</f>
        <v>0</v>
      </c>
      <c r="E380">
        <f>IF(実施計画様式!E380="",0,IFERROR(VLOOKUP(実施計画様式!E380,―!$C$40:$D$47,2,FALSE),"error"))</f>
        <v>0</v>
      </c>
      <c r="F380">
        <f>IF(実施計画様式!F380="",0,IFERROR(VLOOKUP(実施計画様式!F380,―!$E$2:$F$2,2,FALSE),"error"))</f>
        <v>0</v>
      </c>
      <c r="G380">
        <f>IFERROR(VLOOKUP(実施計画様式!G380,―!$G$2:$H$2,2,FALSE),0)</f>
        <v>0</v>
      </c>
      <c r="H380">
        <f>IF(実施計画様式!H380="",0,1)</f>
        <v>0</v>
      </c>
      <c r="I380">
        <f>IF(実施計画様式!I380="",0,IFERROR(VLOOKUP(実施計画様式!I380,―!$I$2:$J$2,2,FALSE),"error"))</f>
        <v>0</v>
      </c>
      <c r="J380">
        <f>IF(実施計画様式!J380="",0,1)</f>
        <v>0</v>
      </c>
      <c r="K380">
        <f>IF(実施計画様式!K380="",0,IFERROR(VLOOKUP(実施計画様式!K380,―!$K$1:$L$2,2,FALSE),"error"))</f>
        <v>0</v>
      </c>
      <c r="L380">
        <f>IF(実施計画様式!L380="",0,IFERROR(VLOOKUP(実施計画様式!L380,―!$M$2:$N$2,2,FALSE),"error"))</f>
        <v>0</v>
      </c>
      <c r="M380">
        <f>IFERROR(VLOOKUP(実施計画様式!M380,―!$O$1:$P$12,2,FALSE),0)</f>
        <v>0</v>
      </c>
      <c r="N380">
        <f>IF(実施計画様式!N380="",0,IFERROR(VLOOKUP(実施計画様式!N380,―!$O$1:$P$12,2,FALSE),"error"))</f>
        <v>0</v>
      </c>
      <c r="O380">
        <f>IF(実施計画様式!O380="",0,IFERROR(VLOOKUP(実施計画様式!O380,―!$O$1:$P$12,2,FALSE),"error"))</f>
        <v>0</v>
      </c>
      <c r="P380">
        <f>IF(実施計画様式!P380="",0,IFERROR(VLOOKUP(実施計画様式!P380,―!$O$1:$P$12,2,FALSE),"error"))</f>
        <v>0</v>
      </c>
      <c r="Q380">
        <f>IF(実施計画様式!Q380="",0,1)</f>
        <v>0</v>
      </c>
      <c r="R380" t="s">
        <v>7629</v>
      </c>
      <c r="S380" t="s">
        <v>7629</v>
      </c>
      <c r="T380">
        <f>IF(実施計画様式!T380="",0,1)</f>
        <v>0</v>
      </c>
      <c r="U380">
        <f>IF(実施計画様式!U380="",0,1)</f>
        <v>0</v>
      </c>
      <c r="V380">
        <f>IF(実施計画様式!V380="",0,1)</f>
        <v>0</v>
      </c>
      <c r="W380">
        <f>IF(実施計画様式!W380="",0,1)</f>
        <v>0</v>
      </c>
      <c r="X380">
        <f>IF(実施計画様式!X380="",0,1)</f>
        <v>0</v>
      </c>
      <c r="Y380">
        <f>IF(実施計画様式!Y380="",0,1)</f>
        <v>0</v>
      </c>
      <c r="Z380">
        <f>IF(実施計画様式!Z380="",0,1)</f>
        <v>0</v>
      </c>
      <c r="AA380">
        <f>IF(実施計画様式!AA380="",0,1)</f>
        <v>0</v>
      </c>
      <c r="AB380">
        <f>IF(実施計画様式!AB380="",0,IFERROR(VLOOKUP(実施計画様式!AB380,―!$Q$2:$R$3,2,FALSE),"error"))</f>
        <v>0</v>
      </c>
      <c r="AC380">
        <f>IF(実施計画様式!AC380="",0,IFERROR(VLOOKUP(実施計画様式!AC380,―!$S$2:$T$3,2,FALSE),"error"))</f>
        <v>0</v>
      </c>
      <c r="AD380">
        <f>IF(実施計画様式!AD380="",0,IFERROR(VLOOKUP(実施計画様式!AD380,―!$U$2:$V$3,2,FALSE),"error"))</f>
        <v>0</v>
      </c>
      <c r="AE380">
        <f>IF(実施計画様式!AE380="",0,IFERROR(VLOOKUP(実施計画様式!AE380,―!$W$2:$X$3,2,FALSE),"error"))</f>
        <v>0</v>
      </c>
      <c r="AF380">
        <f>IF(実施計画様式!AF380="",0,IFERROR(VLOOKUP(実施計画様式!AF380,―!$AP$29:$AQ$29,2,FALSE),"error"))</f>
        <v>0</v>
      </c>
      <c r="AG380">
        <f>IF(実施計画様式!AG380="",0,IFERROR(VLOOKUP(実施計画様式!AG380,―!$Y$2:$Z$25,2,FALSE),"error"))</f>
        <v>0</v>
      </c>
      <c r="AH380">
        <f>IF(実施計画様式!AH380="",0,IFERROR(VLOOKUP(実施計画様式!AH380,―!$AA$2:$AB$4,2,FALSE),"error"))</f>
        <v>0</v>
      </c>
      <c r="AI380">
        <f>IF(実施計画様式!AI380="",0,IFERROR(VLOOKUP(実施計画様式!AI380,―!$AN$2:$AO$27,2,FALSE),"error"))</f>
        <v>0</v>
      </c>
      <c r="AJ380">
        <f>IF(実施計画様式!AJ380="",0,IFERROR(VLOOKUP(実施計画様式!AJ380,―!$AN$2:$AO$27,2,FALSE),"error"))</f>
        <v>0</v>
      </c>
      <c r="AK380">
        <f>IF(実施計画様式!AK380="",0,IFERROR(VLOOKUP(実施計画様式!AK380,―!$AN$2:$AO$27,2,FALSE),"error"))</f>
        <v>0</v>
      </c>
      <c r="AL380">
        <f>IF(実施計画様式!AL380="",0,1)</f>
        <v>0</v>
      </c>
      <c r="AM380">
        <f>IF(実施計画様式!AM380="",0,IFERROR(VLOOKUP(実施計画様式!AM380,―!$AP$10:$AQ$23,2,FALSE),"error"))</f>
        <v>0</v>
      </c>
      <c r="AN380">
        <f>IF(実施計画様式!AN380="",0,IFERROR(VLOOKUP(実施計画様式!AN380,―!$AP$39:$AQ$44,2,FALSE),"error"))</f>
        <v>0</v>
      </c>
      <c r="AO380">
        <f>IF(実施計画様式!AO380="",0,IFERROR(VLOOKUP(実施計画様式!AO380,参考資料1_対象分野リスト!$B$2:$C$46,2,FALSE),"error"))</f>
        <v>0</v>
      </c>
      <c r="AP380">
        <f>IF(実施計画様式!AP380="",0,IFERROR(VLOOKUP(実施計画様式!AP380,参考資料1_対象分野リスト!$B$2:$C$46,2,FALSE),"error"))</f>
        <v>0</v>
      </c>
      <c r="AQ380">
        <f>IF(実施計画様式!AQ380="",0,IFERROR(VLOOKUP(実施計画様式!AQ380,参考資料1_対象分野リスト!$B$2:$C$46,2,FALSE),"error"))</f>
        <v>0</v>
      </c>
      <c r="AR380">
        <f>IF(実施計画様式!AR380="",0,IFERROR(VLOOKUP(実施計画様式!AR380,参考資料1_対象分野リスト!$B$2:$C$46,2,FALSE),"error"))</f>
        <v>0</v>
      </c>
      <c r="AS380">
        <f>IF(実施計画様式!AS380="",0,IFERROR(VLOOKUP(実施計画様式!AS380,参考資料1_対象分野リスト!$E$5:$F$35,2,FALSE),"error"))</f>
        <v>0</v>
      </c>
      <c r="BB380">
        <f>IF(実施計画様式!BB380="",0,IFERROR(VLOOKUP(実施計画様式!BB380,―!$AK$2:$AL$7,2,FALSE),"error"))</f>
        <v>0</v>
      </c>
      <c r="BC380" t="str">
        <f t="shared" si="37"/>
        <v/>
      </c>
      <c r="BF380">
        <v>99</v>
      </c>
      <c r="BG380" t="str">
        <f t="shared" si="39"/>
        <v/>
      </c>
      <c r="BH380" t="str">
        <f>IF(AG380&gt;0,IF(VLOOKUP($B$62,―!$Y$2:$Z$25,2,FALSE)&lt;分岐管理シート!AG380,"予算化方法","予算化方法_未定なし"),"")</f>
        <v/>
      </c>
      <c r="BI380" t="str">
        <f t="shared" si="40"/>
        <v/>
      </c>
      <c r="BJ380" t="str">
        <f t="shared" si="41"/>
        <v/>
      </c>
      <c r="BK380" t="str">
        <f t="shared" si="42"/>
        <v/>
      </c>
      <c r="BL380" t="str">
        <f>IF(AE380&lt;2,"",―!$AP$28)</f>
        <v/>
      </c>
      <c r="BM380" t="str">
        <f t="shared" si="43"/>
        <v/>
      </c>
      <c r="BN380" t="str">
        <f t="shared" si="44"/>
        <v/>
      </c>
      <c r="BP380">
        <f t="shared" si="38"/>
        <v>0</v>
      </c>
    </row>
    <row r="381" spans="3:68">
      <c r="C381">
        <v>309</v>
      </c>
      <c r="D381" s="22">
        <f>IF(実施計画様式!D381="",0,IFERROR(VLOOKUP(実施計画様式!D381,―!A:B,2,FALSE),"error"))</f>
        <v>0</v>
      </c>
      <c r="E381">
        <f>IF(実施計画様式!E381="",0,IFERROR(VLOOKUP(実施計画様式!E381,―!$C$40:$D$47,2,FALSE),"error"))</f>
        <v>0</v>
      </c>
      <c r="F381">
        <f>IF(実施計画様式!F381="",0,IFERROR(VLOOKUP(実施計画様式!F381,―!$E$2:$F$2,2,FALSE),"error"))</f>
        <v>0</v>
      </c>
      <c r="G381">
        <f>IFERROR(VLOOKUP(実施計画様式!G381,―!$G$2:$H$2,2,FALSE),0)</f>
        <v>0</v>
      </c>
      <c r="H381">
        <f>IF(実施計画様式!H381="",0,1)</f>
        <v>0</v>
      </c>
      <c r="I381">
        <f>IF(実施計画様式!I381="",0,IFERROR(VLOOKUP(実施計画様式!I381,―!$I$2:$J$2,2,FALSE),"error"))</f>
        <v>0</v>
      </c>
      <c r="J381">
        <f>IF(実施計画様式!J381="",0,1)</f>
        <v>0</v>
      </c>
      <c r="K381">
        <f>IF(実施計画様式!K381="",0,IFERROR(VLOOKUP(実施計画様式!K381,―!$K$1:$L$2,2,FALSE),"error"))</f>
        <v>0</v>
      </c>
      <c r="L381">
        <f>IF(実施計画様式!L381="",0,IFERROR(VLOOKUP(実施計画様式!L381,―!$M$2:$N$2,2,FALSE),"error"))</f>
        <v>0</v>
      </c>
      <c r="M381">
        <f>IFERROR(VLOOKUP(実施計画様式!M381,―!$O$1:$P$12,2,FALSE),0)</f>
        <v>0</v>
      </c>
      <c r="N381">
        <f>IF(実施計画様式!N381="",0,IFERROR(VLOOKUP(実施計画様式!N381,―!$O$1:$P$12,2,FALSE),"error"))</f>
        <v>0</v>
      </c>
      <c r="O381">
        <f>IF(実施計画様式!O381="",0,IFERROR(VLOOKUP(実施計画様式!O381,―!$O$1:$P$12,2,FALSE),"error"))</f>
        <v>0</v>
      </c>
      <c r="P381">
        <f>IF(実施計画様式!P381="",0,IFERROR(VLOOKUP(実施計画様式!P381,―!$O$1:$P$12,2,FALSE),"error"))</f>
        <v>0</v>
      </c>
      <c r="Q381">
        <f>IF(実施計画様式!Q381="",0,1)</f>
        <v>0</v>
      </c>
      <c r="R381" t="s">
        <v>7629</v>
      </c>
      <c r="S381" t="s">
        <v>7629</v>
      </c>
      <c r="T381">
        <f>IF(実施計画様式!T381="",0,1)</f>
        <v>0</v>
      </c>
      <c r="U381">
        <f>IF(実施計画様式!U381="",0,1)</f>
        <v>0</v>
      </c>
      <c r="V381">
        <f>IF(実施計画様式!V381="",0,1)</f>
        <v>0</v>
      </c>
      <c r="W381">
        <f>IF(実施計画様式!W381="",0,1)</f>
        <v>0</v>
      </c>
      <c r="X381">
        <f>IF(実施計画様式!X381="",0,1)</f>
        <v>0</v>
      </c>
      <c r="Y381">
        <f>IF(実施計画様式!Y381="",0,1)</f>
        <v>0</v>
      </c>
      <c r="Z381">
        <f>IF(実施計画様式!Z381="",0,1)</f>
        <v>0</v>
      </c>
      <c r="AA381">
        <f>IF(実施計画様式!AA381="",0,1)</f>
        <v>0</v>
      </c>
      <c r="AB381">
        <f>IF(実施計画様式!AB381="",0,IFERROR(VLOOKUP(実施計画様式!AB381,―!$Q$2:$R$3,2,FALSE),"error"))</f>
        <v>0</v>
      </c>
      <c r="AC381">
        <f>IF(実施計画様式!AC381="",0,IFERROR(VLOOKUP(実施計画様式!AC381,―!$S$2:$T$3,2,FALSE),"error"))</f>
        <v>0</v>
      </c>
      <c r="AD381">
        <f>IF(実施計画様式!AD381="",0,IFERROR(VLOOKUP(実施計画様式!AD381,―!$U$2:$V$3,2,FALSE),"error"))</f>
        <v>0</v>
      </c>
      <c r="AE381">
        <f>IF(実施計画様式!AE381="",0,IFERROR(VLOOKUP(実施計画様式!AE381,―!$W$2:$X$3,2,FALSE),"error"))</f>
        <v>0</v>
      </c>
      <c r="AF381">
        <f>IF(実施計画様式!AF381="",0,IFERROR(VLOOKUP(実施計画様式!AF381,―!$AP$29:$AQ$29,2,FALSE),"error"))</f>
        <v>0</v>
      </c>
      <c r="AG381">
        <f>IF(実施計画様式!AG381="",0,IFERROR(VLOOKUP(実施計画様式!AG381,―!$Y$2:$Z$25,2,FALSE),"error"))</f>
        <v>0</v>
      </c>
      <c r="AH381">
        <f>IF(実施計画様式!AH381="",0,IFERROR(VLOOKUP(実施計画様式!AH381,―!$AA$2:$AB$4,2,FALSE),"error"))</f>
        <v>0</v>
      </c>
      <c r="AI381">
        <f>IF(実施計画様式!AI381="",0,IFERROR(VLOOKUP(実施計画様式!AI381,―!$AN$2:$AO$27,2,FALSE),"error"))</f>
        <v>0</v>
      </c>
      <c r="AJ381">
        <f>IF(実施計画様式!AJ381="",0,IFERROR(VLOOKUP(実施計画様式!AJ381,―!$AN$2:$AO$27,2,FALSE),"error"))</f>
        <v>0</v>
      </c>
      <c r="AK381">
        <f>IF(実施計画様式!AK381="",0,IFERROR(VLOOKUP(実施計画様式!AK381,―!$AN$2:$AO$27,2,FALSE),"error"))</f>
        <v>0</v>
      </c>
      <c r="AL381">
        <f>IF(実施計画様式!AL381="",0,1)</f>
        <v>0</v>
      </c>
      <c r="AM381">
        <f>IF(実施計画様式!AM381="",0,IFERROR(VLOOKUP(実施計画様式!AM381,―!$AP$10:$AQ$23,2,FALSE),"error"))</f>
        <v>0</v>
      </c>
      <c r="AN381">
        <f>IF(実施計画様式!AN381="",0,IFERROR(VLOOKUP(実施計画様式!AN381,―!$AP$39:$AQ$44,2,FALSE),"error"))</f>
        <v>0</v>
      </c>
      <c r="AO381">
        <f>IF(実施計画様式!AO381="",0,IFERROR(VLOOKUP(実施計画様式!AO381,参考資料1_対象分野リスト!$B$2:$C$46,2,FALSE),"error"))</f>
        <v>0</v>
      </c>
      <c r="AP381">
        <f>IF(実施計画様式!AP381="",0,IFERROR(VLOOKUP(実施計画様式!AP381,参考資料1_対象分野リスト!$B$2:$C$46,2,FALSE),"error"))</f>
        <v>0</v>
      </c>
      <c r="AQ381">
        <f>IF(実施計画様式!AQ381="",0,IFERROR(VLOOKUP(実施計画様式!AQ381,参考資料1_対象分野リスト!$B$2:$C$46,2,FALSE),"error"))</f>
        <v>0</v>
      </c>
      <c r="AR381">
        <f>IF(実施計画様式!AR381="",0,IFERROR(VLOOKUP(実施計画様式!AR381,参考資料1_対象分野リスト!$B$2:$C$46,2,FALSE),"error"))</f>
        <v>0</v>
      </c>
      <c r="AS381">
        <f>IF(実施計画様式!AS381="",0,IFERROR(VLOOKUP(実施計画様式!AS381,参考資料1_対象分野リスト!$E$5:$F$35,2,FALSE),"error"))</f>
        <v>0</v>
      </c>
      <c r="BB381">
        <f>IF(実施計画様式!BB381="",0,IFERROR(VLOOKUP(実施計画様式!BB381,―!$AK$2:$AL$7,2,FALSE),"error"))</f>
        <v>0</v>
      </c>
      <c r="BC381" t="str">
        <f t="shared" si="37"/>
        <v/>
      </c>
      <c r="BF381">
        <v>99</v>
      </c>
      <c r="BG381" t="str">
        <f t="shared" si="39"/>
        <v/>
      </c>
      <c r="BH381" t="str">
        <f>IF(AG381&gt;0,IF(VLOOKUP($B$62,―!$Y$2:$Z$25,2,FALSE)&lt;分岐管理シート!AG381,"予算化方法","予算化方法_未定なし"),"")</f>
        <v/>
      </c>
      <c r="BI381" t="str">
        <f t="shared" si="40"/>
        <v/>
      </c>
      <c r="BJ381" t="str">
        <f t="shared" si="41"/>
        <v/>
      </c>
      <c r="BK381" t="str">
        <f t="shared" si="42"/>
        <v/>
      </c>
      <c r="BL381" t="str">
        <f>IF(AE381&lt;2,"",―!$AP$28)</f>
        <v/>
      </c>
      <c r="BM381" t="str">
        <f t="shared" si="43"/>
        <v/>
      </c>
      <c r="BN381" t="str">
        <f t="shared" si="44"/>
        <v/>
      </c>
      <c r="BP381">
        <f t="shared" si="38"/>
        <v>0</v>
      </c>
    </row>
    <row r="382" spans="3:68">
      <c r="C382">
        <v>310</v>
      </c>
      <c r="D382" s="22">
        <f>IF(実施計画様式!D382="",0,IFERROR(VLOOKUP(実施計画様式!D382,―!A:B,2,FALSE),"error"))</f>
        <v>0</v>
      </c>
      <c r="E382">
        <f>IF(実施計画様式!E382="",0,IFERROR(VLOOKUP(実施計画様式!E382,―!$C$40:$D$47,2,FALSE),"error"))</f>
        <v>0</v>
      </c>
      <c r="F382">
        <f>IF(実施計画様式!F382="",0,IFERROR(VLOOKUP(実施計画様式!F382,―!$E$2:$F$2,2,FALSE),"error"))</f>
        <v>0</v>
      </c>
      <c r="G382">
        <f>IFERROR(VLOOKUP(実施計画様式!G382,―!$G$2:$H$2,2,FALSE),0)</f>
        <v>0</v>
      </c>
      <c r="H382">
        <f>IF(実施計画様式!H382="",0,1)</f>
        <v>0</v>
      </c>
      <c r="I382">
        <f>IF(実施計画様式!I382="",0,IFERROR(VLOOKUP(実施計画様式!I382,―!$I$2:$J$2,2,FALSE),"error"))</f>
        <v>0</v>
      </c>
      <c r="J382">
        <f>IF(実施計画様式!J382="",0,1)</f>
        <v>0</v>
      </c>
      <c r="K382">
        <f>IF(実施計画様式!K382="",0,IFERROR(VLOOKUP(実施計画様式!K382,―!$K$1:$L$2,2,FALSE),"error"))</f>
        <v>0</v>
      </c>
      <c r="L382">
        <f>IF(実施計画様式!L382="",0,IFERROR(VLOOKUP(実施計画様式!L382,―!$M$2:$N$2,2,FALSE),"error"))</f>
        <v>0</v>
      </c>
      <c r="M382">
        <f>IFERROR(VLOOKUP(実施計画様式!M382,―!$O$1:$P$12,2,FALSE),0)</f>
        <v>0</v>
      </c>
      <c r="N382">
        <f>IF(実施計画様式!N382="",0,IFERROR(VLOOKUP(実施計画様式!N382,―!$O$1:$P$12,2,FALSE),"error"))</f>
        <v>0</v>
      </c>
      <c r="O382">
        <f>IF(実施計画様式!O382="",0,IFERROR(VLOOKUP(実施計画様式!O382,―!$O$1:$P$12,2,FALSE),"error"))</f>
        <v>0</v>
      </c>
      <c r="P382">
        <f>IF(実施計画様式!P382="",0,IFERROR(VLOOKUP(実施計画様式!P382,―!$O$1:$P$12,2,FALSE),"error"))</f>
        <v>0</v>
      </c>
      <c r="Q382">
        <f>IF(実施計画様式!Q382="",0,1)</f>
        <v>0</v>
      </c>
      <c r="R382" t="s">
        <v>7629</v>
      </c>
      <c r="S382" t="s">
        <v>7629</v>
      </c>
      <c r="T382">
        <f>IF(実施計画様式!T382="",0,1)</f>
        <v>0</v>
      </c>
      <c r="U382">
        <f>IF(実施計画様式!U382="",0,1)</f>
        <v>0</v>
      </c>
      <c r="V382">
        <f>IF(実施計画様式!V382="",0,1)</f>
        <v>0</v>
      </c>
      <c r="W382">
        <f>IF(実施計画様式!W382="",0,1)</f>
        <v>0</v>
      </c>
      <c r="X382">
        <f>IF(実施計画様式!X382="",0,1)</f>
        <v>0</v>
      </c>
      <c r="Y382">
        <f>IF(実施計画様式!Y382="",0,1)</f>
        <v>0</v>
      </c>
      <c r="Z382">
        <f>IF(実施計画様式!Z382="",0,1)</f>
        <v>0</v>
      </c>
      <c r="AA382">
        <f>IF(実施計画様式!AA382="",0,1)</f>
        <v>0</v>
      </c>
      <c r="AB382">
        <f>IF(実施計画様式!AB382="",0,IFERROR(VLOOKUP(実施計画様式!AB382,―!$Q$2:$R$3,2,FALSE),"error"))</f>
        <v>0</v>
      </c>
      <c r="AC382">
        <f>IF(実施計画様式!AC382="",0,IFERROR(VLOOKUP(実施計画様式!AC382,―!$S$2:$T$3,2,FALSE),"error"))</f>
        <v>0</v>
      </c>
      <c r="AD382">
        <f>IF(実施計画様式!AD382="",0,IFERROR(VLOOKUP(実施計画様式!AD382,―!$U$2:$V$3,2,FALSE),"error"))</f>
        <v>0</v>
      </c>
      <c r="AE382">
        <f>IF(実施計画様式!AE382="",0,IFERROR(VLOOKUP(実施計画様式!AE382,―!$W$2:$X$3,2,FALSE),"error"))</f>
        <v>0</v>
      </c>
      <c r="AF382">
        <f>IF(実施計画様式!AF382="",0,IFERROR(VLOOKUP(実施計画様式!AF382,―!$AP$29:$AQ$29,2,FALSE),"error"))</f>
        <v>0</v>
      </c>
      <c r="AG382">
        <f>IF(実施計画様式!AG382="",0,IFERROR(VLOOKUP(実施計画様式!AG382,―!$Y$2:$Z$25,2,FALSE),"error"))</f>
        <v>0</v>
      </c>
      <c r="AH382">
        <f>IF(実施計画様式!AH382="",0,IFERROR(VLOOKUP(実施計画様式!AH382,―!$AA$2:$AB$4,2,FALSE),"error"))</f>
        <v>0</v>
      </c>
      <c r="AI382">
        <f>IF(実施計画様式!AI382="",0,IFERROR(VLOOKUP(実施計画様式!AI382,―!$AN$2:$AO$27,2,FALSE),"error"))</f>
        <v>0</v>
      </c>
      <c r="AJ382">
        <f>IF(実施計画様式!AJ382="",0,IFERROR(VLOOKUP(実施計画様式!AJ382,―!$AN$2:$AO$27,2,FALSE),"error"))</f>
        <v>0</v>
      </c>
      <c r="AK382">
        <f>IF(実施計画様式!AK382="",0,IFERROR(VLOOKUP(実施計画様式!AK382,―!$AN$2:$AO$27,2,FALSE),"error"))</f>
        <v>0</v>
      </c>
      <c r="AL382">
        <f>IF(実施計画様式!AL382="",0,1)</f>
        <v>0</v>
      </c>
      <c r="AM382">
        <f>IF(実施計画様式!AM382="",0,IFERROR(VLOOKUP(実施計画様式!AM382,―!$AP$10:$AQ$23,2,FALSE),"error"))</f>
        <v>0</v>
      </c>
      <c r="AN382">
        <f>IF(実施計画様式!AN382="",0,IFERROR(VLOOKUP(実施計画様式!AN382,―!$AP$39:$AQ$44,2,FALSE),"error"))</f>
        <v>0</v>
      </c>
      <c r="AO382">
        <f>IF(実施計画様式!AO382="",0,IFERROR(VLOOKUP(実施計画様式!AO382,参考資料1_対象分野リスト!$B$2:$C$46,2,FALSE),"error"))</f>
        <v>0</v>
      </c>
      <c r="AP382">
        <f>IF(実施計画様式!AP382="",0,IFERROR(VLOOKUP(実施計画様式!AP382,参考資料1_対象分野リスト!$B$2:$C$46,2,FALSE),"error"))</f>
        <v>0</v>
      </c>
      <c r="AQ382">
        <f>IF(実施計画様式!AQ382="",0,IFERROR(VLOOKUP(実施計画様式!AQ382,参考資料1_対象分野リスト!$B$2:$C$46,2,FALSE),"error"))</f>
        <v>0</v>
      </c>
      <c r="AR382">
        <f>IF(実施計画様式!AR382="",0,IFERROR(VLOOKUP(実施計画様式!AR382,参考資料1_対象分野リスト!$B$2:$C$46,2,FALSE),"error"))</f>
        <v>0</v>
      </c>
      <c r="AS382">
        <f>IF(実施計画様式!AS382="",0,IFERROR(VLOOKUP(実施計画様式!AS382,参考資料1_対象分野リスト!$E$5:$F$35,2,FALSE),"error"))</f>
        <v>0</v>
      </c>
      <c r="BB382">
        <f>IF(実施計画様式!BB382="",0,IFERROR(VLOOKUP(実施計画様式!BB382,―!$AK$2:$AL$7,2,FALSE),"error"))</f>
        <v>0</v>
      </c>
      <c r="BC382" t="str">
        <f t="shared" si="37"/>
        <v/>
      </c>
      <c r="BF382">
        <v>99</v>
      </c>
      <c r="BG382" t="str">
        <f t="shared" si="39"/>
        <v/>
      </c>
      <c r="BH382" t="str">
        <f>IF(AG382&gt;0,IF(VLOOKUP($B$62,―!$Y$2:$Z$25,2,FALSE)&lt;分岐管理シート!AG382,"予算化方法","予算化方法_未定なし"),"")</f>
        <v/>
      </c>
      <c r="BI382" t="str">
        <f t="shared" si="40"/>
        <v/>
      </c>
      <c r="BJ382" t="str">
        <f t="shared" si="41"/>
        <v/>
      </c>
      <c r="BK382" t="str">
        <f t="shared" si="42"/>
        <v/>
      </c>
      <c r="BL382" t="str">
        <f>IF(AE382&lt;2,"",―!$AP$28)</f>
        <v/>
      </c>
      <c r="BM382" t="str">
        <f t="shared" si="43"/>
        <v/>
      </c>
      <c r="BN382" t="str">
        <f t="shared" si="44"/>
        <v/>
      </c>
      <c r="BP382">
        <f t="shared" si="38"/>
        <v>0</v>
      </c>
    </row>
    <row r="383" spans="3:68">
      <c r="C383">
        <v>311</v>
      </c>
      <c r="D383" s="22">
        <f>IF(実施計画様式!D383="",0,IFERROR(VLOOKUP(実施計画様式!D383,―!A:B,2,FALSE),"error"))</f>
        <v>0</v>
      </c>
      <c r="E383">
        <f>IF(実施計画様式!E383="",0,IFERROR(VLOOKUP(実施計画様式!E383,―!$C$40:$D$47,2,FALSE),"error"))</f>
        <v>0</v>
      </c>
      <c r="F383">
        <f>IF(実施計画様式!F383="",0,IFERROR(VLOOKUP(実施計画様式!F383,―!$E$2:$F$2,2,FALSE),"error"))</f>
        <v>0</v>
      </c>
      <c r="G383">
        <f>IFERROR(VLOOKUP(実施計画様式!G383,―!$G$2:$H$2,2,FALSE),0)</f>
        <v>0</v>
      </c>
      <c r="H383">
        <f>IF(実施計画様式!H383="",0,1)</f>
        <v>0</v>
      </c>
      <c r="I383">
        <f>IF(実施計画様式!I383="",0,IFERROR(VLOOKUP(実施計画様式!I383,―!$I$2:$J$2,2,FALSE),"error"))</f>
        <v>0</v>
      </c>
      <c r="J383">
        <f>IF(実施計画様式!J383="",0,1)</f>
        <v>0</v>
      </c>
      <c r="K383">
        <f>IF(実施計画様式!K383="",0,IFERROR(VLOOKUP(実施計画様式!K383,―!$K$1:$L$2,2,FALSE),"error"))</f>
        <v>0</v>
      </c>
      <c r="L383">
        <f>IF(実施計画様式!L383="",0,IFERROR(VLOOKUP(実施計画様式!L383,―!$M$2:$N$2,2,FALSE),"error"))</f>
        <v>0</v>
      </c>
      <c r="M383">
        <f>IFERROR(VLOOKUP(実施計画様式!M383,―!$O$1:$P$12,2,FALSE),0)</f>
        <v>0</v>
      </c>
      <c r="N383">
        <f>IF(実施計画様式!N383="",0,IFERROR(VLOOKUP(実施計画様式!N383,―!$O$1:$P$12,2,FALSE),"error"))</f>
        <v>0</v>
      </c>
      <c r="O383">
        <f>IF(実施計画様式!O383="",0,IFERROR(VLOOKUP(実施計画様式!O383,―!$O$1:$P$12,2,FALSE),"error"))</f>
        <v>0</v>
      </c>
      <c r="P383">
        <f>IF(実施計画様式!P383="",0,IFERROR(VLOOKUP(実施計画様式!P383,―!$O$1:$P$12,2,FALSE),"error"))</f>
        <v>0</v>
      </c>
      <c r="Q383">
        <f>IF(実施計画様式!Q383="",0,1)</f>
        <v>0</v>
      </c>
      <c r="R383" t="s">
        <v>7629</v>
      </c>
      <c r="S383" t="s">
        <v>7629</v>
      </c>
      <c r="T383">
        <f>IF(実施計画様式!T383="",0,1)</f>
        <v>0</v>
      </c>
      <c r="U383">
        <f>IF(実施計画様式!U383="",0,1)</f>
        <v>0</v>
      </c>
      <c r="V383">
        <f>IF(実施計画様式!V383="",0,1)</f>
        <v>0</v>
      </c>
      <c r="W383">
        <f>IF(実施計画様式!W383="",0,1)</f>
        <v>0</v>
      </c>
      <c r="X383">
        <f>IF(実施計画様式!X383="",0,1)</f>
        <v>0</v>
      </c>
      <c r="Y383">
        <f>IF(実施計画様式!Y383="",0,1)</f>
        <v>0</v>
      </c>
      <c r="Z383">
        <f>IF(実施計画様式!Z383="",0,1)</f>
        <v>0</v>
      </c>
      <c r="AA383">
        <f>IF(実施計画様式!AA383="",0,1)</f>
        <v>0</v>
      </c>
      <c r="AB383">
        <f>IF(実施計画様式!AB383="",0,IFERROR(VLOOKUP(実施計画様式!AB383,―!$Q$2:$R$3,2,FALSE),"error"))</f>
        <v>0</v>
      </c>
      <c r="AC383">
        <f>IF(実施計画様式!AC383="",0,IFERROR(VLOOKUP(実施計画様式!AC383,―!$S$2:$T$3,2,FALSE),"error"))</f>
        <v>0</v>
      </c>
      <c r="AD383">
        <f>IF(実施計画様式!AD383="",0,IFERROR(VLOOKUP(実施計画様式!AD383,―!$U$2:$V$3,2,FALSE),"error"))</f>
        <v>0</v>
      </c>
      <c r="AE383">
        <f>IF(実施計画様式!AE383="",0,IFERROR(VLOOKUP(実施計画様式!AE383,―!$W$2:$X$3,2,FALSE),"error"))</f>
        <v>0</v>
      </c>
      <c r="AF383">
        <f>IF(実施計画様式!AF383="",0,IFERROR(VLOOKUP(実施計画様式!AF383,―!$AP$29:$AQ$29,2,FALSE),"error"))</f>
        <v>0</v>
      </c>
      <c r="AG383">
        <f>IF(実施計画様式!AG383="",0,IFERROR(VLOOKUP(実施計画様式!AG383,―!$Y$2:$Z$25,2,FALSE),"error"))</f>
        <v>0</v>
      </c>
      <c r="AH383">
        <f>IF(実施計画様式!AH383="",0,IFERROR(VLOOKUP(実施計画様式!AH383,―!$AA$2:$AB$4,2,FALSE),"error"))</f>
        <v>0</v>
      </c>
      <c r="AI383">
        <f>IF(実施計画様式!AI383="",0,IFERROR(VLOOKUP(実施計画様式!AI383,―!$AN$2:$AO$27,2,FALSE),"error"))</f>
        <v>0</v>
      </c>
      <c r="AJ383">
        <f>IF(実施計画様式!AJ383="",0,IFERROR(VLOOKUP(実施計画様式!AJ383,―!$AN$2:$AO$27,2,FALSE),"error"))</f>
        <v>0</v>
      </c>
      <c r="AK383">
        <f>IF(実施計画様式!AK383="",0,IFERROR(VLOOKUP(実施計画様式!AK383,―!$AN$2:$AO$27,2,FALSE),"error"))</f>
        <v>0</v>
      </c>
      <c r="AL383">
        <f>IF(実施計画様式!AL383="",0,1)</f>
        <v>0</v>
      </c>
      <c r="AM383">
        <f>IF(実施計画様式!AM383="",0,IFERROR(VLOOKUP(実施計画様式!AM383,―!$AP$10:$AQ$23,2,FALSE),"error"))</f>
        <v>0</v>
      </c>
      <c r="AN383">
        <f>IF(実施計画様式!AN383="",0,IFERROR(VLOOKUP(実施計画様式!AN383,―!$AP$39:$AQ$44,2,FALSE),"error"))</f>
        <v>0</v>
      </c>
      <c r="AO383">
        <f>IF(実施計画様式!AO383="",0,IFERROR(VLOOKUP(実施計画様式!AO383,参考資料1_対象分野リスト!$B$2:$C$46,2,FALSE),"error"))</f>
        <v>0</v>
      </c>
      <c r="AP383">
        <f>IF(実施計画様式!AP383="",0,IFERROR(VLOOKUP(実施計画様式!AP383,参考資料1_対象分野リスト!$B$2:$C$46,2,FALSE),"error"))</f>
        <v>0</v>
      </c>
      <c r="AQ383">
        <f>IF(実施計画様式!AQ383="",0,IFERROR(VLOOKUP(実施計画様式!AQ383,参考資料1_対象分野リスト!$B$2:$C$46,2,FALSE),"error"))</f>
        <v>0</v>
      </c>
      <c r="AR383">
        <f>IF(実施計画様式!AR383="",0,IFERROR(VLOOKUP(実施計画様式!AR383,参考資料1_対象分野リスト!$B$2:$C$46,2,FALSE),"error"))</f>
        <v>0</v>
      </c>
      <c r="AS383">
        <f>IF(実施計画様式!AS383="",0,IFERROR(VLOOKUP(実施計画様式!AS383,参考資料1_対象分野リスト!$E$5:$F$35,2,FALSE),"error"))</f>
        <v>0</v>
      </c>
      <c r="BB383">
        <f>IF(実施計画様式!BB383="",0,IFERROR(VLOOKUP(実施計画様式!BB383,―!$AK$2:$AL$7,2,FALSE),"error"))</f>
        <v>0</v>
      </c>
      <c r="BC383" t="str">
        <f t="shared" si="37"/>
        <v/>
      </c>
      <c r="BF383">
        <v>99</v>
      </c>
      <c r="BG383" t="str">
        <f t="shared" si="39"/>
        <v/>
      </c>
      <c r="BH383" t="str">
        <f>IF(AG383&gt;0,IF(VLOOKUP($B$62,―!$Y$2:$Z$25,2,FALSE)&lt;分岐管理シート!AG383,"予算化方法","予算化方法_未定なし"),"")</f>
        <v/>
      </c>
      <c r="BI383" t="str">
        <f t="shared" si="40"/>
        <v/>
      </c>
      <c r="BJ383" t="str">
        <f t="shared" si="41"/>
        <v/>
      </c>
      <c r="BK383" t="str">
        <f t="shared" si="42"/>
        <v/>
      </c>
      <c r="BL383" t="str">
        <f>IF(AE383&lt;2,"",―!$AP$28)</f>
        <v/>
      </c>
      <c r="BM383" t="str">
        <f t="shared" si="43"/>
        <v/>
      </c>
      <c r="BN383" t="str">
        <f t="shared" si="44"/>
        <v/>
      </c>
      <c r="BP383">
        <f t="shared" si="38"/>
        <v>0</v>
      </c>
    </row>
    <row r="384" spans="3:68">
      <c r="C384">
        <v>312</v>
      </c>
      <c r="D384" s="22">
        <f>IF(実施計画様式!D384="",0,IFERROR(VLOOKUP(実施計画様式!D384,―!A:B,2,FALSE),"error"))</f>
        <v>0</v>
      </c>
      <c r="E384">
        <f>IF(実施計画様式!E384="",0,IFERROR(VLOOKUP(実施計画様式!E384,―!$C$40:$D$47,2,FALSE),"error"))</f>
        <v>0</v>
      </c>
      <c r="F384">
        <f>IF(実施計画様式!F384="",0,IFERROR(VLOOKUP(実施計画様式!F384,―!$E$2:$F$2,2,FALSE),"error"))</f>
        <v>0</v>
      </c>
      <c r="G384">
        <f>IFERROR(VLOOKUP(実施計画様式!G384,―!$G$2:$H$2,2,FALSE),0)</f>
        <v>0</v>
      </c>
      <c r="H384">
        <f>IF(実施計画様式!H384="",0,1)</f>
        <v>0</v>
      </c>
      <c r="I384">
        <f>IF(実施計画様式!I384="",0,IFERROR(VLOOKUP(実施計画様式!I384,―!$I$2:$J$2,2,FALSE),"error"))</f>
        <v>0</v>
      </c>
      <c r="J384">
        <f>IF(実施計画様式!J384="",0,1)</f>
        <v>0</v>
      </c>
      <c r="K384">
        <f>IF(実施計画様式!K384="",0,IFERROR(VLOOKUP(実施計画様式!K384,―!$K$1:$L$2,2,FALSE),"error"))</f>
        <v>0</v>
      </c>
      <c r="L384">
        <f>IF(実施計画様式!L384="",0,IFERROR(VLOOKUP(実施計画様式!L384,―!$M$2:$N$2,2,FALSE),"error"))</f>
        <v>0</v>
      </c>
      <c r="M384">
        <f>IFERROR(VLOOKUP(実施計画様式!M384,―!$O$1:$P$12,2,FALSE),0)</f>
        <v>0</v>
      </c>
      <c r="N384">
        <f>IF(実施計画様式!N384="",0,IFERROR(VLOOKUP(実施計画様式!N384,―!$O$1:$P$12,2,FALSE),"error"))</f>
        <v>0</v>
      </c>
      <c r="O384">
        <f>IF(実施計画様式!O384="",0,IFERROR(VLOOKUP(実施計画様式!O384,―!$O$1:$P$12,2,FALSE),"error"))</f>
        <v>0</v>
      </c>
      <c r="P384">
        <f>IF(実施計画様式!P384="",0,IFERROR(VLOOKUP(実施計画様式!P384,―!$O$1:$P$12,2,FALSE),"error"))</f>
        <v>0</v>
      </c>
      <c r="Q384">
        <f>IF(実施計画様式!Q384="",0,1)</f>
        <v>0</v>
      </c>
      <c r="R384" t="s">
        <v>7629</v>
      </c>
      <c r="S384" t="s">
        <v>7629</v>
      </c>
      <c r="T384">
        <f>IF(実施計画様式!T384="",0,1)</f>
        <v>0</v>
      </c>
      <c r="U384">
        <f>IF(実施計画様式!U384="",0,1)</f>
        <v>0</v>
      </c>
      <c r="V384">
        <f>IF(実施計画様式!V384="",0,1)</f>
        <v>0</v>
      </c>
      <c r="W384">
        <f>IF(実施計画様式!W384="",0,1)</f>
        <v>0</v>
      </c>
      <c r="X384">
        <f>IF(実施計画様式!X384="",0,1)</f>
        <v>0</v>
      </c>
      <c r="Y384">
        <f>IF(実施計画様式!Y384="",0,1)</f>
        <v>0</v>
      </c>
      <c r="Z384">
        <f>IF(実施計画様式!Z384="",0,1)</f>
        <v>0</v>
      </c>
      <c r="AA384">
        <f>IF(実施計画様式!AA384="",0,1)</f>
        <v>0</v>
      </c>
      <c r="AB384">
        <f>IF(実施計画様式!AB384="",0,IFERROR(VLOOKUP(実施計画様式!AB384,―!$Q$2:$R$3,2,FALSE),"error"))</f>
        <v>0</v>
      </c>
      <c r="AC384">
        <f>IF(実施計画様式!AC384="",0,IFERROR(VLOOKUP(実施計画様式!AC384,―!$S$2:$T$3,2,FALSE),"error"))</f>
        <v>0</v>
      </c>
      <c r="AD384">
        <f>IF(実施計画様式!AD384="",0,IFERROR(VLOOKUP(実施計画様式!AD384,―!$U$2:$V$3,2,FALSE),"error"))</f>
        <v>0</v>
      </c>
      <c r="AE384">
        <f>IF(実施計画様式!AE384="",0,IFERROR(VLOOKUP(実施計画様式!AE384,―!$W$2:$X$3,2,FALSE),"error"))</f>
        <v>0</v>
      </c>
      <c r="AF384">
        <f>IF(実施計画様式!AF384="",0,IFERROR(VLOOKUP(実施計画様式!AF384,―!$AP$29:$AQ$29,2,FALSE),"error"))</f>
        <v>0</v>
      </c>
      <c r="AG384">
        <f>IF(実施計画様式!AG384="",0,IFERROR(VLOOKUP(実施計画様式!AG384,―!$Y$2:$Z$25,2,FALSE),"error"))</f>
        <v>0</v>
      </c>
      <c r="AH384">
        <f>IF(実施計画様式!AH384="",0,IFERROR(VLOOKUP(実施計画様式!AH384,―!$AA$2:$AB$4,2,FALSE),"error"))</f>
        <v>0</v>
      </c>
      <c r="AI384">
        <f>IF(実施計画様式!AI384="",0,IFERROR(VLOOKUP(実施計画様式!AI384,―!$AN$2:$AO$27,2,FALSE),"error"))</f>
        <v>0</v>
      </c>
      <c r="AJ384">
        <f>IF(実施計画様式!AJ384="",0,IFERROR(VLOOKUP(実施計画様式!AJ384,―!$AN$2:$AO$27,2,FALSE),"error"))</f>
        <v>0</v>
      </c>
      <c r="AK384">
        <f>IF(実施計画様式!AK384="",0,IFERROR(VLOOKUP(実施計画様式!AK384,―!$AN$2:$AO$27,2,FALSE),"error"))</f>
        <v>0</v>
      </c>
      <c r="AL384">
        <f>IF(実施計画様式!AL384="",0,1)</f>
        <v>0</v>
      </c>
      <c r="AM384">
        <f>IF(実施計画様式!AM384="",0,IFERROR(VLOOKUP(実施計画様式!AM384,―!$AP$10:$AQ$23,2,FALSE),"error"))</f>
        <v>0</v>
      </c>
      <c r="AN384">
        <f>IF(実施計画様式!AN384="",0,IFERROR(VLOOKUP(実施計画様式!AN384,―!$AP$39:$AQ$44,2,FALSE),"error"))</f>
        <v>0</v>
      </c>
      <c r="AO384">
        <f>IF(実施計画様式!AO384="",0,IFERROR(VLOOKUP(実施計画様式!AO384,参考資料1_対象分野リスト!$B$2:$C$46,2,FALSE),"error"))</f>
        <v>0</v>
      </c>
      <c r="AP384">
        <f>IF(実施計画様式!AP384="",0,IFERROR(VLOOKUP(実施計画様式!AP384,参考資料1_対象分野リスト!$B$2:$C$46,2,FALSE),"error"))</f>
        <v>0</v>
      </c>
      <c r="AQ384">
        <f>IF(実施計画様式!AQ384="",0,IFERROR(VLOOKUP(実施計画様式!AQ384,参考資料1_対象分野リスト!$B$2:$C$46,2,FALSE),"error"))</f>
        <v>0</v>
      </c>
      <c r="AR384">
        <f>IF(実施計画様式!AR384="",0,IFERROR(VLOOKUP(実施計画様式!AR384,参考資料1_対象分野リスト!$B$2:$C$46,2,FALSE),"error"))</f>
        <v>0</v>
      </c>
      <c r="AS384">
        <f>IF(実施計画様式!AS384="",0,IFERROR(VLOOKUP(実施計画様式!AS384,参考資料1_対象分野リスト!$E$5:$F$35,2,FALSE),"error"))</f>
        <v>0</v>
      </c>
      <c r="BB384">
        <f>IF(実施計画様式!BB384="",0,IFERROR(VLOOKUP(実施計画様式!BB384,―!$AK$2:$AL$7,2,FALSE),"error"))</f>
        <v>0</v>
      </c>
      <c r="BC384" t="str">
        <f t="shared" si="37"/>
        <v/>
      </c>
      <c r="BF384">
        <v>99</v>
      </c>
      <c r="BG384" t="str">
        <f t="shared" si="39"/>
        <v/>
      </c>
      <c r="BH384" t="str">
        <f>IF(AG384&gt;0,IF(VLOOKUP($B$62,―!$Y$2:$Z$25,2,FALSE)&lt;分岐管理シート!AG384,"予算化方法","予算化方法_未定なし"),"")</f>
        <v/>
      </c>
      <c r="BI384" t="str">
        <f t="shared" si="40"/>
        <v/>
      </c>
      <c r="BJ384" t="str">
        <f t="shared" si="41"/>
        <v/>
      </c>
      <c r="BK384" t="str">
        <f t="shared" si="42"/>
        <v/>
      </c>
      <c r="BL384" t="str">
        <f>IF(AE384&lt;2,"",―!$AP$28)</f>
        <v/>
      </c>
      <c r="BM384" t="str">
        <f t="shared" si="43"/>
        <v/>
      </c>
      <c r="BN384" t="str">
        <f t="shared" si="44"/>
        <v/>
      </c>
      <c r="BP384">
        <f t="shared" si="38"/>
        <v>0</v>
      </c>
    </row>
    <row r="385" spans="3:68">
      <c r="C385">
        <v>313</v>
      </c>
      <c r="D385" s="22">
        <f>IF(実施計画様式!D385="",0,IFERROR(VLOOKUP(実施計画様式!D385,―!A:B,2,FALSE),"error"))</f>
        <v>0</v>
      </c>
      <c r="E385">
        <f>IF(実施計画様式!E385="",0,IFERROR(VLOOKUP(実施計画様式!E385,―!$C$40:$D$47,2,FALSE),"error"))</f>
        <v>0</v>
      </c>
      <c r="F385">
        <f>IF(実施計画様式!F385="",0,IFERROR(VLOOKUP(実施計画様式!F385,―!$E$2:$F$2,2,FALSE),"error"))</f>
        <v>0</v>
      </c>
      <c r="G385">
        <f>IFERROR(VLOOKUP(実施計画様式!G385,―!$G$2:$H$2,2,FALSE),0)</f>
        <v>0</v>
      </c>
      <c r="H385">
        <f>IF(実施計画様式!H385="",0,1)</f>
        <v>0</v>
      </c>
      <c r="I385">
        <f>IF(実施計画様式!I385="",0,IFERROR(VLOOKUP(実施計画様式!I385,―!$I$2:$J$2,2,FALSE),"error"))</f>
        <v>0</v>
      </c>
      <c r="J385">
        <f>IF(実施計画様式!J385="",0,1)</f>
        <v>0</v>
      </c>
      <c r="K385">
        <f>IF(実施計画様式!K385="",0,IFERROR(VLOOKUP(実施計画様式!K385,―!$K$1:$L$2,2,FALSE),"error"))</f>
        <v>0</v>
      </c>
      <c r="L385">
        <f>IF(実施計画様式!L385="",0,IFERROR(VLOOKUP(実施計画様式!L385,―!$M$2:$N$2,2,FALSE),"error"))</f>
        <v>0</v>
      </c>
      <c r="M385">
        <f>IFERROR(VLOOKUP(実施計画様式!M385,―!$O$1:$P$12,2,FALSE),0)</f>
        <v>0</v>
      </c>
      <c r="N385">
        <f>IF(実施計画様式!N385="",0,IFERROR(VLOOKUP(実施計画様式!N385,―!$O$1:$P$12,2,FALSE),"error"))</f>
        <v>0</v>
      </c>
      <c r="O385">
        <f>IF(実施計画様式!O385="",0,IFERROR(VLOOKUP(実施計画様式!O385,―!$O$1:$P$12,2,FALSE),"error"))</f>
        <v>0</v>
      </c>
      <c r="P385">
        <f>IF(実施計画様式!P385="",0,IFERROR(VLOOKUP(実施計画様式!P385,―!$O$1:$P$12,2,FALSE),"error"))</f>
        <v>0</v>
      </c>
      <c r="Q385">
        <f>IF(実施計画様式!Q385="",0,1)</f>
        <v>0</v>
      </c>
      <c r="R385" t="s">
        <v>7629</v>
      </c>
      <c r="S385" t="s">
        <v>7629</v>
      </c>
      <c r="T385">
        <f>IF(実施計画様式!T385="",0,1)</f>
        <v>0</v>
      </c>
      <c r="U385">
        <f>IF(実施計画様式!U385="",0,1)</f>
        <v>0</v>
      </c>
      <c r="V385">
        <f>IF(実施計画様式!V385="",0,1)</f>
        <v>0</v>
      </c>
      <c r="W385">
        <f>IF(実施計画様式!W385="",0,1)</f>
        <v>0</v>
      </c>
      <c r="X385">
        <f>IF(実施計画様式!X385="",0,1)</f>
        <v>0</v>
      </c>
      <c r="Y385">
        <f>IF(実施計画様式!Y385="",0,1)</f>
        <v>0</v>
      </c>
      <c r="Z385">
        <f>IF(実施計画様式!Z385="",0,1)</f>
        <v>0</v>
      </c>
      <c r="AA385">
        <f>IF(実施計画様式!AA385="",0,1)</f>
        <v>0</v>
      </c>
      <c r="AB385">
        <f>IF(実施計画様式!AB385="",0,IFERROR(VLOOKUP(実施計画様式!AB385,―!$Q$2:$R$3,2,FALSE),"error"))</f>
        <v>0</v>
      </c>
      <c r="AC385">
        <f>IF(実施計画様式!AC385="",0,IFERROR(VLOOKUP(実施計画様式!AC385,―!$S$2:$T$3,2,FALSE),"error"))</f>
        <v>0</v>
      </c>
      <c r="AD385">
        <f>IF(実施計画様式!AD385="",0,IFERROR(VLOOKUP(実施計画様式!AD385,―!$U$2:$V$3,2,FALSE),"error"))</f>
        <v>0</v>
      </c>
      <c r="AE385">
        <f>IF(実施計画様式!AE385="",0,IFERROR(VLOOKUP(実施計画様式!AE385,―!$W$2:$X$3,2,FALSE),"error"))</f>
        <v>0</v>
      </c>
      <c r="AF385">
        <f>IF(実施計画様式!AF385="",0,IFERROR(VLOOKUP(実施計画様式!AF385,―!$AP$29:$AQ$29,2,FALSE),"error"))</f>
        <v>0</v>
      </c>
      <c r="AG385">
        <f>IF(実施計画様式!AG385="",0,IFERROR(VLOOKUP(実施計画様式!AG385,―!$Y$2:$Z$25,2,FALSE),"error"))</f>
        <v>0</v>
      </c>
      <c r="AH385">
        <f>IF(実施計画様式!AH385="",0,IFERROR(VLOOKUP(実施計画様式!AH385,―!$AA$2:$AB$4,2,FALSE),"error"))</f>
        <v>0</v>
      </c>
      <c r="AI385">
        <f>IF(実施計画様式!AI385="",0,IFERROR(VLOOKUP(実施計画様式!AI385,―!$AN$2:$AO$27,2,FALSE),"error"))</f>
        <v>0</v>
      </c>
      <c r="AJ385">
        <f>IF(実施計画様式!AJ385="",0,IFERROR(VLOOKUP(実施計画様式!AJ385,―!$AN$2:$AO$27,2,FALSE),"error"))</f>
        <v>0</v>
      </c>
      <c r="AK385">
        <f>IF(実施計画様式!AK385="",0,IFERROR(VLOOKUP(実施計画様式!AK385,―!$AN$2:$AO$27,2,FALSE),"error"))</f>
        <v>0</v>
      </c>
      <c r="AL385">
        <f>IF(実施計画様式!AL385="",0,1)</f>
        <v>0</v>
      </c>
      <c r="AM385">
        <f>IF(実施計画様式!AM385="",0,IFERROR(VLOOKUP(実施計画様式!AM385,―!$AP$10:$AQ$23,2,FALSE),"error"))</f>
        <v>0</v>
      </c>
      <c r="AN385">
        <f>IF(実施計画様式!AN385="",0,IFERROR(VLOOKUP(実施計画様式!AN385,―!$AP$39:$AQ$44,2,FALSE),"error"))</f>
        <v>0</v>
      </c>
      <c r="AO385">
        <f>IF(実施計画様式!AO385="",0,IFERROR(VLOOKUP(実施計画様式!AO385,参考資料1_対象分野リスト!$B$2:$C$46,2,FALSE),"error"))</f>
        <v>0</v>
      </c>
      <c r="AP385">
        <f>IF(実施計画様式!AP385="",0,IFERROR(VLOOKUP(実施計画様式!AP385,参考資料1_対象分野リスト!$B$2:$C$46,2,FALSE),"error"))</f>
        <v>0</v>
      </c>
      <c r="AQ385">
        <f>IF(実施計画様式!AQ385="",0,IFERROR(VLOOKUP(実施計画様式!AQ385,参考資料1_対象分野リスト!$B$2:$C$46,2,FALSE),"error"))</f>
        <v>0</v>
      </c>
      <c r="AR385">
        <f>IF(実施計画様式!AR385="",0,IFERROR(VLOOKUP(実施計画様式!AR385,参考資料1_対象分野リスト!$B$2:$C$46,2,FALSE),"error"))</f>
        <v>0</v>
      </c>
      <c r="AS385">
        <f>IF(実施計画様式!AS385="",0,IFERROR(VLOOKUP(実施計画様式!AS385,参考資料1_対象分野リスト!$E$5:$F$35,2,FALSE),"error"))</f>
        <v>0</v>
      </c>
      <c r="BB385">
        <f>IF(実施計画様式!BB385="",0,IFERROR(VLOOKUP(実施計画様式!BB385,―!$AK$2:$AL$7,2,FALSE),"error"))</f>
        <v>0</v>
      </c>
      <c r="BC385" t="str">
        <f t="shared" si="37"/>
        <v/>
      </c>
      <c r="BF385">
        <v>99</v>
      </c>
      <c r="BG385" t="str">
        <f t="shared" si="39"/>
        <v/>
      </c>
      <c r="BH385" t="str">
        <f>IF(AG385&gt;0,IF(VLOOKUP($B$62,―!$Y$2:$Z$25,2,FALSE)&lt;分岐管理シート!AG385,"予算化方法","予算化方法_未定なし"),"")</f>
        <v/>
      </c>
      <c r="BI385" t="str">
        <f t="shared" si="40"/>
        <v/>
      </c>
      <c r="BJ385" t="str">
        <f t="shared" si="41"/>
        <v/>
      </c>
      <c r="BK385" t="str">
        <f t="shared" si="42"/>
        <v/>
      </c>
      <c r="BL385" t="str">
        <f>IF(AE385&lt;2,"",―!$AP$28)</f>
        <v/>
      </c>
      <c r="BM385" t="str">
        <f t="shared" si="43"/>
        <v/>
      </c>
      <c r="BN385" t="str">
        <f t="shared" si="44"/>
        <v/>
      </c>
      <c r="BP385">
        <f t="shared" si="38"/>
        <v>0</v>
      </c>
    </row>
    <row r="386" spans="3:68">
      <c r="C386">
        <v>314</v>
      </c>
      <c r="D386" s="22">
        <f>IF(実施計画様式!D386="",0,IFERROR(VLOOKUP(実施計画様式!D386,―!A:B,2,FALSE),"error"))</f>
        <v>0</v>
      </c>
      <c r="E386">
        <f>IF(実施計画様式!E386="",0,IFERROR(VLOOKUP(実施計画様式!E386,―!$C$40:$D$47,2,FALSE),"error"))</f>
        <v>0</v>
      </c>
      <c r="F386">
        <f>IF(実施計画様式!F386="",0,IFERROR(VLOOKUP(実施計画様式!F386,―!$E$2:$F$2,2,FALSE),"error"))</f>
        <v>0</v>
      </c>
      <c r="G386">
        <f>IFERROR(VLOOKUP(実施計画様式!G386,―!$G$2:$H$2,2,FALSE),0)</f>
        <v>0</v>
      </c>
      <c r="H386">
        <f>IF(実施計画様式!H386="",0,1)</f>
        <v>0</v>
      </c>
      <c r="I386">
        <f>IF(実施計画様式!I386="",0,IFERROR(VLOOKUP(実施計画様式!I386,―!$I$2:$J$2,2,FALSE),"error"))</f>
        <v>0</v>
      </c>
      <c r="J386">
        <f>IF(実施計画様式!J386="",0,1)</f>
        <v>0</v>
      </c>
      <c r="K386">
        <f>IF(実施計画様式!K386="",0,IFERROR(VLOOKUP(実施計画様式!K386,―!$K$1:$L$2,2,FALSE),"error"))</f>
        <v>0</v>
      </c>
      <c r="L386">
        <f>IF(実施計画様式!L386="",0,IFERROR(VLOOKUP(実施計画様式!L386,―!$M$2:$N$2,2,FALSE),"error"))</f>
        <v>0</v>
      </c>
      <c r="M386">
        <f>IFERROR(VLOOKUP(実施計画様式!M386,―!$O$1:$P$12,2,FALSE),0)</f>
        <v>0</v>
      </c>
      <c r="N386">
        <f>IF(実施計画様式!N386="",0,IFERROR(VLOOKUP(実施計画様式!N386,―!$O$1:$P$12,2,FALSE),"error"))</f>
        <v>0</v>
      </c>
      <c r="O386">
        <f>IF(実施計画様式!O386="",0,IFERROR(VLOOKUP(実施計画様式!O386,―!$O$1:$P$12,2,FALSE),"error"))</f>
        <v>0</v>
      </c>
      <c r="P386">
        <f>IF(実施計画様式!P386="",0,IFERROR(VLOOKUP(実施計画様式!P386,―!$O$1:$P$12,2,FALSE),"error"))</f>
        <v>0</v>
      </c>
      <c r="Q386">
        <f>IF(実施計画様式!Q386="",0,1)</f>
        <v>0</v>
      </c>
      <c r="R386" t="s">
        <v>7629</v>
      </c>
      <c r="S386" t="s">
        <v>7629</v>
      </c>
      <c r="T386">
        <f>IF(実施計画様式!T386="",0,1)</f>
        <v>0</v>
      </c>
      <c r="U386">
        <f>IF(実施計画様式!U386="",0,1)</f>
        <v>0</v>
      </c>
      <c r="V386">
        <f>IF(実施計画様式!V386="",0,1)</f>
        <v>0</v>
      </c>
      <c r="W386">
        <f>IF(実施計画様式!W386="",0,1)</f>
        <v>0</v>
      </c>
      <c r="X386">
        <f>IF(実施計画様式!X386="",0,1)</f>
        <v>0</v>
      </c>
      <c r="Y386">
        <f>IF(実施計画様式!Y386="",0,1)</f>
        <v>0</v>
      </c>
      <c r="Z386">
        <f>IF(実施計画様式!Z386="",0,1)</f>
        <v>0</v>
      </c>
      <c r="AA386">
        <f>IF(実施計画様式!AA386="",0,1)</f>
        <v>0</v>
      </c>
      <c r="AB386">
        <f>IF(実施計画様式!AB386="",0,IFERROR(VLOOKUP(実施計画様式!AB386,―!$Q$2:$R$3,2,FALSE),"error"))</f>
        <v>0</v>
      </c>
      <c r="AC386">
        <f>IF(実施計画様式!AC386="",0,IFERROR(VLOOKUP(実施計画様式!AC386,―!$S$2:$T$3,2,FALSE),"error"))</f>
        <v>0</v>
      </c>
      <c r="AD386">
        <f>IF(実施計画様式!AD386="",0,IFERROR(VLOOKUP(実施計画様式!AD386,―!$U$2:$V$3,2,FALSE),"error"))</f>
        <v>0</v>
      </c>
      <c r="AE386">
        <f>IF(実施計画様式!AE386="",0,IFERROR(VLOOKUP(実施計画様式!AE386,―!$W$2:$X$3,2,FALSE),"error"))</f>
        <v>0</v>
      </c>
      <c r="AF386">
        <f>IF(実施計画様式!AF386="",0,IFERROR(VLOOKUP(実施計画様式!AF386,―!$AP$29:$AQ$29,2,FALSE),"error"))</f>
        <v>0</v>
      </c>
      <c r="AG386">
        <f>IF(実施計画様式!AG386="",0,IFERROR(VLOOKUP(実施計画様式!AG386,―!$Y$2:$Z$25,2,FALSE),"error"))</f>
        <v>0</v>
      </c>
      <c r="AH386">
        <f>IF(実施計画様式!AH386="",0,IFERROR(VLOOKUP(実施計画様式!AH386,―!$AA$2:$AB$4,2,FALSE),"error"))</f>
        <v>0</v>
      </c>
      <c r="AI386">
        <f>IF(実施計画様式!AI386="",0,IFERROR(VLOOKUP(実施計画様式!AI386,―!$AN$2:$AO$27,2,FALSE),"error"))</f>
        <v>0</v>
      </c>
      <c r="AJ386">
        <f>IF(実施計画様式!AJ386="",0,IFERROR(VLOOKUP(実施計画様式!AJ386,―!$AN$2:$AO$27,2,FALSE),"error"))</f>
        <v>0</v>
      </c>
      <c r="AK386">
        <f>IF(実施計画様式!AK386="",0,IFERROR(VLOOKUP(実施計画様式!AK386,―!$AN$2:$AO$27,2,FALSE),"error"))</f>
        <v>0</v>
      </c>
      <c r="AL386">
        <f>IF(実施計画様式!AL386="",0,1)</f>
        <v>0</v>
      </c>
      <c r="AM386">
        <f>IF(実施計画様式!AM386="",0,IFERROR(VLOOKUP(実施計画様式!AM386,―!$AP$10:$AQ$23,2,FALSE),"error"))</f>
        <v>0</v>
      </c>
      <c r="AN386">
        <f>IF(実施計画様式!AN386="",0,IFERROR(VLOOKUP(実施計画様式!AN386,―!$AP$39:$AQ$44,2,FALSE),"error"))</f>
        <v>0</v>
      </c>
      <c r="AO386">
        <f>IF(実施計画様式!AO386="",0,IFERROR(VLOOKUP(実施計画様式!AO386,参考資料1_対象分野リスト!$B$2:$C$46,2,FALSE),"error"))</f>
        <v>0</v>
      </c>
      <c r="AP386">
        <f>IF(実施計画様式!AP386="",0,IFERROR(VLOOKUP(実施計画様式!AP386,参考資料1_対象分野リスト!$B$2:$C$46,2,FALSE),"error"))</f>
        <v>0</v>
      </c>
      <c r="AQ386">
        <f>IF(実施計画様式!AQ386="",0,IFERROR(VLOOKUP(実施計画様式!AQ386,参考資料1_対象分野リスト!$B$2:$C$46,2,FALSE),"error"))</f>
        <v>0</v>
      </c>
      <c r="AR386">
        <f>IF(実施計画様式!AR386="",0,IFERROR(VLOOKUP(実施計画様式!AR386,参考資料1_対象分野リスト!$B$2:$C$46,2,FALSE),"error"))</f>
        <v>0</v>
      </c>
      <c r="AS386">
        <f>IF(実施計画様式!AS386="",0,IFERROR(VLOOKUP(実施計画様式!AS386,参考資料1_対象分野リスト!$E$5:$F$35,2,FALSE),"error"))</f>
        <v>0</v>
      </c>
      <c r="BB386">
        <f>IF(実施計画様式!BB386="",0,IFERROR(VLOOKUP(実施計画様式!BB386,―!$AK$2:$AL$7,2,FALSE),"error"))</f>
        <v>0</v>
      </c>
      <c r="BC386" t="str">
        <f t="shared" si="37"/>
        <v/>
      </c>
      <c r="BF386">
        <v>99</v>
      </c>
      <c r="BG386" t="str">
        <f t="shared" si="39"/>
        <v/>
      </c>
      <c r="BH386" t="str">
        <f>IF(AG386&gt;0,IF(VLOOKUP($B$62,―!$Y$2:$Z$25,2,FALSE)&lt;分岐管理シート!AG386,"予算化方法","予算化方法_未定なし"),"")</f>
        <v/>
      </c>
      <c r="BI386" t="str">
        <f t="shared" si="40"/>
        <v/>
      </c>
      <c r="BJ386" t="str">
        <f t="shared" si="41"/>
        <v/>
      </c>
      <c r="BK386" t="str">
        <f t="shared" si="42"/>
        <v/>
      </c>
      <c r="BL386" t="str">
        <f>IF(AE386&lt;2,"",―!$AP$28)</f>
        <v/>
      </c>
      <c r="BM386" t="str">
        <f t="shared" si="43"/>
        <v/>
      </c>
      <c r="BN386" t="str">
        <f t="shared" si="44"/>
        <v/>
      </c>
      <c r="BP386">
        <f t="shared" si="38"/>
        <v>0</v>
      </c>
    </row>
    <row r="387" spans="3:68">
      <c r="C387">
        <v>315</v>
      </c>
      <c r="D387" s="22">
        <f>IF(実施計画様式!D387="",0,IFERROR(VLOOKUP(実施計画様式!D387,―!A:B,2,FALSE),"error"))</f>
        <v>0</v>
      </c>
      <c r="E387">
        <f>IF(実施計画様式!E387="",0,IFERROR(VLOOKUP(実施計画様式!E387,―!$C$40:$D$47,2,FALSE),"error"))</f>
        <v>0</v>
      </c>
      <c r="F387">
        <f>IF(実施計画様式!F387="",0,IFERROR(VLOOKUP(実施計画様式!F387,―!$E$2:$F$2,2,FALSE),"error"))</f>
        <v>0</v>
      </c>
      <c r="G387">
        <f>IFERROR(VLOOKUP(実施計画様式!G387,―!$G$2:$H$2,2,FALSE),0)</f>
        <v>0</v>
      </c>
      <c r="H387">
        <f>IF(実施計画様式!H387="",0,1)</f>
        <v>0</v>
      </c>
      <c r="I387">
        <f>IF(実施計画様式!I387="",0,IFERROR(VLOOKUP(実施計画様式!I387,―!$I$2:$J$2,2,FALSE),"error"))</f>
        <v>0</v>
      </c>
      <c r="J387">
        <f>IF(実施計画様式!J387="",0,1)</f>
        <v>0</v>
      </c>
      <c r="K387">
        <f>IF(実施計画様式!K387="",0,IFERROR(VLOOKUP(実施計画様式!K387,―!$K$1:$L$2,2,FALSE),"error"))</f>
        <v>0</v>
      </c>
      <c r="L387">
        <f>IF(実施計画様式!L387="",0,IFERROR(VLOOKUP(実施計画様式!L387,―!$M$2:$N$2,2,FALSE),"error"))</f>
        <v>0</v>
      </c>
      <c r="M387">
        <f>IFERROR(VLOOKUP(実施計画様式!M387,―!$O$1:$P$12,2,FALSE),0)</f>
        <v>0</v>
      </c>
      <c r="N387">
        <f>IF(実施計画様式!N387="",0,IFERROR(VLOOKUP(実施計画様式!N387,―!$O$1:$P$12,2,FALSE),"error"))</f>
        <v>0</v>
      </c>
      <c r="O387">
        <f>IF(実施計画様式!O387="",0,IFERROR(VLOOKUP(実施計画様式!O387,―!$O$1:$P$12,2,FALSE),"error"))</f>
        <v>0</v>
      </c>
      <c r="P387">
        <f>IF(実施計画様式!P387="",0,IFERROR(VLOOKUP(実施計画様式!P387,―!$O$1:$P$12,2,FALSE),"error"))</f>
        <v>0</v>
      </c>
      <c r="Q387">
        <f>IF(実施計画様式!Q387="",0,1)</f>
        <v>0</v>
      </c>
      <c r="R387" t="s">
        <v>7629</v>
      </c>
      <c r="S387" t="s">
        <v>7629</v>
      </c>
      <c r="T387">
        <f>IF(実施計画様式!T387="",0,1)</f>
        <v>0</v>
      </c>
      <c r="U387">
        <f>IF(実施計画様式!U387="",0,1)</f>
        <v>0</v>
      </c>
      <c r="V387">
        <f>IF(実施計画様式!V387="",0,1)</f>
        <v>0</v>
      </c>
      <c r="W387">
        <f>IF(実施計画様式!W387="",0,1)</f>
        <v>0</v>
      </c>
      <c r="X387">
        <f>IF(実施計画様式!X387="",0,1)</f>
        <v>0</v>
      </c>
      <c r="Y387">
        <f>IF(実施計画様式!Y387="",0,1)</f>
        <v>0</v>
      </c>
      <c r="Z387">
        <f>IF(実施計画様式!Z387="",0,1)</f>
        <v>0</v>
      </c>
      <c r="AA387">
        <f>IF(実施計画様式!AA387="",0,1)</f>
        <v>0</v>
      </c>
      <c r="AB387">
        <f>IF(実施計画様式!AB387="",0,IFERROR(VLOOKUP(実施計画様式!AB387,―!$Q$2:$R$3,2,FALSE),"error"))</f>
        <v>0</v>
      </c>
      <c r="AC387">
        <f>IF(実施計画様式!AC387="",0,IFERROR(VLOOKUP(実施計画様式!AC387,―!$S$2:$T$3,2,FALSE),"error"))</f>
        <v>0</v>
      </c>
      <c r="AD387">
        <f>IF(実施計画様式!AD387="",0,IFERROR(VLOOKUP(実施計画様式!AD387,―!$U$2:$V$3,2,FALSE),"error"))</f>
        <v>0</v>
      </c>
      <c r="AE387">
        <f>IF(実施計画様式!AE387="",0,IFERROR(VLOOKUP(実施計画様式!AE387,―!$W$2:$X$3,2,FALSE),"error"))</f>
        <v>0</v>
      </c>
      <c r="AF387">
        <f>IF(実施計画様式!AF387="",0,IFERROR(VLOOKUP(実施計画様式!AF387,―!$AP$29:$AQ$29,2,FALSE),"error"))</f>
        <v>0</v>
      </c>
      <c r="AG387">
        <f>IF(実施計画様式!AG387="",0,IFERROR(VLOOKUP(実施計画様式!AG387,―!$Y$2:$Z$25,2,FALSE),"error"))</f>
        <v>0</v>
      </c>
      <c r="AH387">
        <f>IF(実施計画様式!AH387="",0,IFERROR(VLOOKUP(実施計画様式!AH387,―!$AA$2:$AB$4,2,FALSE),"error"))</f>
        <v>0</v>
      </c>
      <c r="AI387">
        <f>IF(実施計画様式!AI387="",0,IFERROR(VLOOKUP(実施計画様式!AI387,―!$AN$2:$AO$27,2,FALSE),"error"))</f>
        <v>0</v>
      </c>
      <c r="AJ387">
        <f>IF(実施計画様式!AJ387="",0,IFERROR(VLOOKUP(実施計画様式!AJ387,―!$AN$2:$AO$27,2,FALSE),"error"))</f>
        <v>0</v>
      </c>
      <c r="AK387">
        <f>IF(実施計画様式!AK387="",0,IFERROR(VLOOKUP(実施計画様式!AK387,―!$AN$2:$AO$27,2,FALSE),"error"))</f>
        <v>0</v>
      </c>
      <c r="AL387">
        <f>IF(実施計画様式!AL387="",0,1)</f>
        <v>0</v>
      </c>
      <c r="AM387">
        <f>IF(実施計画様式!AM387="",0,IFERROR(VLOOKUP(実施計画様式!AM387,―!$AP$10:$AQ$23,2,FALSE),"error"))</f>
        <v>0</v>
      </c>
      <c r="AN387">
        <f>IF(実施計画様式!AN387="",0,IFERROR(VLOOKUP(実施計画様式!AN387,―!$AP$39:$AQ$44,2,FALSE),"error"))</f>
        <v>0</v>
      </c>
      <c r="AO387">
        <f>IF(実施計画様式!AO387="",0,IFERROR(VLOOKUP(実施計画様式!AO387,参考資料1_対象分野リスト!$B$2:$C$46,2,FALSE),"error"))</f>
        <v>0</v>
      </c>
      <c r="AP387">
        <f>IF(実施計画様式!AP387="",0,IFERROR(VLOOKUP(実施計画様式!AP387,参考資料1_対象分野リスト!$B$2:$C$46,2,FALSE),"error"))</f>
        <v>0</v>
      </c>
      <c r="AQ387">
        <f>IF(実施計画様式!AQ387="",0,IFERROR(VLOOKUP(実施計画様式!AQ387,参考資料1_対象分野リスト!$B$2:$C$46,2,FALSE),"error"))</f>
        <v>0</v>
      </c>
      <c r="AR387">
        <f>IF(実施計画様式!AR387="",0,IFERROR(VLOOKUP(実施計画様式!AR387,参考資料1_対象分野リスト!$B$2:$C$46,2,FALSE),"error"))</f>
        <v>0</v>
      </c>
      <c r="AS387">
        <f>IF(実施計画様式!AS387="",0,IFERROR(VLOOKUP(実施計画様式!AS387,参考資料1_対象分野リスト!$E$5:$F$35,2,FALSE),"error"))</f>
        <v>0</v>
      </c>
      <c r="BB387">
        <f>IF(実施計画様式!BB387="",0,IFERROR(VLOOKUP(実施計画様式!BB387,―!$AK$2:$AL$7,2,FALSE),"error"))</f>
        <v>0</v>
      </c>
      <c r="BC387" t="str">
        <f t="shared" si="37"/>
        <v/>
      </c>
      <c r="BF387">
        <v>99</v>
      </c>
      <c r="BG387" t="str">
        <f t="shared" si="39"/>
        <v/>
      </c>
      <c r="BH387" t="str">
        <f>IF(AG387&gt;0,IF(VLOOKUP($B$62,―!$Y$2:$Z$25,2,FALSE)&lt;分岐管理シート!AG387,"予算化方法","予算化方法_未定なし"),"")</f>
        <v/>
      </c>
      <c r="BI387" t="str">
        <f t="shared" si="40"/>
        <v/>
      </c>
      <c r="BJ387" t="str">
        <f t="shared" si="41"/>
        <v/>
      </c>
      <c r="BK387" t="str">
        <f t="shared" si="42"/>
        <v/>
      </c>
      <c r="BL387" t="str">
        <f>IF(AE387&lt;2,"",―!$AP$28)</f>
        <v/>
      </c>
      <c r="BM387" t="str">
        <f t="shared" si="43"/>
        <v/>
      </c>
      <c r="BN387" t="str">
        <f t="shared" si="44"/>
        <v/>
      </c>
      <c r="BP387">
        <f t="shared" si="38"/>
        <v>0</v>
      </c>
    </row>
    <row r="388" spans="3:68">
      <c r="C388">
        <v>316</v>
      </c>
      <c r="D388" s="22">
        <f>IF(実施計画様式!D388="",0,IFERROR(VLOOKUP(実施計画様式!D388,―!A:B,2,FALSE),"error"))</f>
        <v>0</v>
      </c>
      <c r="E388">
        <f>IF(実施計画様式!E388="",0,IFERROR(VLOOKUP(実施計画様式!E388,―!$C$40:$D$47,2,FALSE),"error"))</f>
        <v>0</v>
      </c>
      <c r="F388">
        <f>IF(実施計画様式!F388="",0,IFERROR(VLOOKUP(実施計画様式!F388,―!$E$2:$F$2,2,FALSE),"error"))</f>
        <v>0</v>
      </c>
      <c r="G388">
        <f>IFERROR(VLOOKUP(実施計画様式!G388,―!$G$2:$H$2,2,FALSE),0)</f>
        <v>0</v>
      </c>
      <c r="H388">
        <f>IF(実施計画様式!H388="",0,1)</f>
        <v>0</v>
      </c>
      <c r="I388">
        <f>IF(実施計画様式!I388="",0,IFERROR(VLOOKUP(実施計画様式!I388,―!$I$2:$J$2,2,FALSE),"error"))</f>
        <v>0</v>
      </c>
      <c r="J388">
        <f>IF(実施計画様式!J388="",0,1)</f>
        <v>0</v>
      </c>
      <c r="K388">
        <f>IF(実施計画様式!K388="",0,IFERROR(VLOOKUP(実施計画様式!K388,―!$K$1:$L$2,2,FALSE),"error"))</f>
        <v>0</v>
      </c>
      <c r="L388">
        <f>IF(実施計画様式!L388="",0,IFERROR(VLOOKUP(実施計画様式!L388,―!$M$2:$N$2,2,FALSE),"error"))</f>
        <v>0</v>
      </c>
      <c r="M388">
        <f>IFERROR(VLOOKUP(実施計画様式!M388,―!$O$1:$P$12,2,FALSE),0)</f>
        <v>0</v>
      </c>
      <c r="N388">
        <f>IF(実施計画様式!N388="",0,IFERROR(VLOOKUP(実施計画様式!N388,―!$O$1:$P$12,2,FALSE),"error"))</f>
        <v>0</v>
      </c>
      <c r="O388">
        <f>IF(実施計画様式!O388="",0,IFERROR(VLOOKUP(実施計画様式!O388,―!$O$1:$P$12,2,FALSE),"error"))</f>
        <v>0</v>
      </c>
      <c r="P388">
        <f>IF(実施計画様式!P388="",0,IFERROR(VLOOKUP(実施計画様式!P388,―!$O$1:$P$12,2,FALSE),"error"))</f>
        <v>0</v>
      </c>
      <c r="Q388">
        <f>IF(実施計画様式!Q388="",0,1)</f>
        <v>0</v>
      </c>
      <c r="R388" t="s">
        <v>7629</v>
      </c>
      <c r="S388" t="s">
        <v>7629</v>
      </c>
      <c r="T388">
        <f>IF(実施計画様式!T388="",0,1)</f>
        <v>0</v>
      </c>
      <c r="U388">
        <f>IF(実施計画様式!U388="",0,1)</f>
        <v>0</v>
      </c>
      <c r="V388">
        <f>IF(実施計画様式!V388="",0,1)</f>
        <v>0</v>
      </c>
      <c r="W388">
        <f>IF(実施計画様式!W388="",0,1)</f>
        <v>0</v>
      </c>
      <c r="X388">
        <f>IF(実施計画様式!X388="",0,1)</f>
        <v>0</v>
      </c>
      <c r="Y388">
        <f>IF(実施計画様式!Y388="",0,1)</f>
        <v>0</v>
      </c>
      <c r="Z388">
        <f>IF(実施計画様式!Z388="",0,1)</f>
        <v>0</v>
      </c>
      <c r="AA388">
        <f>IF(実施計画様式!AA388="",0,1)</f>
        <v>0</v>
      </c>
      <c r="AB388">
        <f>IF(実施計画様式!AB388="",0,IFERROR(VLOOKUP(実施計画様式!AB388,―!$Q$2:$R$3,2,FALSE),"error"))</f>
        <v>0</v>
      </c>
      <c r="AC388">
        <f>IF(実施計画様式!AC388="",0,IFERROR(VLOOKUP(実施計画様式!AC388,―!$S$2:$T$3,2,FALSE),"error"))</f>
        <v>0</v>
      </c>
      <c r="AD388">
        <f>IF(実施計画様式!AD388="",0,IFERROR(VLOOKUP(実施計画様式!AD388,―!$U$2:$V$3,2,FALSE),"error"))</f>
        <v>0</v>
      </c>
      <c r="AE388">
        <f>IF(実施計画様式!AE388="",0,IFERROR(VLOOKUP(実施計画様式!AE388,―!$W$2:$X$3,2,FALSE),"error"))</f>
        <v>0</v>
      </c>
      <c r="AF388">
        <f>IF(実施計画様式!AF388="",0,IFERROR(VLOOKUP(実施計画様式!AF388,―!$AP$29:$AQ$29,2,FALSE),"error"))</f>
        <v>0</v>
      </c>
      <c r="AG388">
        <f>IF(実施計画様式!AG388="",0,IFERROR(VLOOKUP(実施計画様式!AG388,―!$Y$2:$Z$25,2,FALSE),"error"))</f>
        <v>0</v>
      </c>
      <c r="AH388">
        <f>IF(実施計画様式!AH388="",0,IFERROR(VLOOKUP(実施計画様式!AH388,―!$AA$2:$AB$4,2,FALSE),"error"))</f>
        <v>0</v>
      </c>
      <c r="AI388">
        <f>IF(実施計画様式!AI388="",0,IFERROR(VLOOKUP(実施計画様式!AI388,―!$AN$2:$AO$27,2,FALSE),"error"))</f>
        <v>0</v>
      </c>
      <c r="AJ388">
        <f>IF(実施計画様式!AJ388="",0,IFERROR(VLOOKUP(実施計画様式!AJ388,―!$AN$2:$AO$27,2,FALSE),"error"))</f>
        <v>0</v>
      </c>
      <c r="AK388">
        <f>IF(実施計画様式!AK388="",0,IFERROR(VLOOKUP(実施計画様式!AK388,―!$AN$2:$AO$27,2,FALSE),"error"))</f>
        <v>0</v>
      </c>
      <c r="AL388">
        <f>IF(実施計画様式!AL388="",0,1)</f>
        <v>0</v>
      </c>
      <c r="AM388">
        <f>IF(実施計画様式!AM388="",0,IFERROR(VLOOKUP(実施計画様式!AM388,―!$AP$10:$AQ$23,2,FALSE),"error"))</f>
        <v>0</v>
      </c>
      <c r="AN388">
        <f>IF(実施計画様式!AN388="",0,IFERROR(VLOOKUP(実施計画様式!AN388,―!$AP$39:$AQ$44,2,FALSE),"error"))</f>
        <v>0</v>
      </c>
      <c r="AO388">
        <f>IF(実施計画様式!AO388="",0,IFERROR(VLOOKUP(実施計画様式!AO388,参考資料1_対象分野リスト!$B$2:$C$46,2,FALSE),"error"))</f>
        <v>0</v>
      </c>
      <c r="AP388">
        <f>IF(実施計画様式!AP388="",0,IFERROR(VLOOKUP(実施計画様式!AP388,参考資料1_対象分野リスト!$B$2:$C$46,2,FALSE),"error"))</f>
        <v>0</v>
      </c>
      <c r="AQ388">
        <f>IF(実施計画様式!AQ388="",0,IFERROR(VLOOKUP(実施計画様式!AQ388,参考資料1_対象分野リスト!$B$2:$C$46,2,FALSE),"error"))</f>
        <v>0</v>
      </c>
      <c r="AR388">
        <f>IF(実施計画様式!AR388="",0,IFERROR(VLOOKUP(実施計画様式!AR388,参考資料1_対象分野リスト!$B$2:$C$46,2,FALSE),"error"))</f>
        <v>0</v>
      </c>
      <c r="AS388">
        <f>IF(実施計画様式!AS388="",0,IFERROR(VLOOKUP(実施計画様式!AS388,参考資料1_対象分野リスト!$E$5:$F$35,2,FALSE),"error"))</f>
        <v>0</v>
      </c>
      <c r="BB388">
        <f>IF(実施計画様式!BB388="",0,IFERROR(VLOOKUP(実施計画様式!BB388,―!$AK$2:$AL$7,2,FALSE),"error"))</f>
        <v>0</v>
      </c>
      <c r="BC388" t="str">
        <f t="shared" si="37"/>
        <v/>
      </c>
      <c r="BF388">
        <v>99</v>
      </c>
      <c r="BG388" t="str">
        <f t="shared" si="39"/>
        <v/>
      </c>
      <c r="BH388" t="str">
        <f>IF(AG388&gt;0,IF(VLOOKUP($B$62,―!$Y$2:$Z$25,2,FALSE)&lt;分岐管理シート!AG388,"予算化方法","予算化方法_未定なし"),"")</f>
        <v/>
      </c>
      <c r="BI388" t="str">
        <f t="shared" si="40"/>
        <v/>
      </c>
      <c r="BJ388" t="str">
        <f t="shared" si="41"/>
        <v/>
      </c>
      <c r="BK388" t="str">
        <f t="shared" si="42"/>
        <v/>
      </c>
      <c r="BL388" t="str">
        <f>IF(AE388&lt;2,"",―!$AP$28)</f>
        <v/>
      </c>
      <c r="BM388" t="str">
        <f t="shared" si="43"/>
        <v/>
      </c>
      <c r="BN388" t="str">
        <f t="shared" si="44"/>
        <v/>
      </c>
      <c r="BP388">
        <f t="shared" si="38"/>
        <v>0</v>
      </c>
    </row>
    <row r="389" spans="3:68">
      <c r="C389">
        <v>317</v>
      </c>
      <c r="D389" s="22">
        <f>IF(実施計画様式!D389="",0,IFERROR(VLOOKUP(実施計画様式!D389,―!A:B,2,FALSE),"error"))</f>
        <v>0</v>
      </c>
      <c r="E389">
        <f>IF(実施計画様式!E389="",0,IFERROR(VLOOKUP(実施計画様式!E389,―!$C$40:$D$47,2,FALSE),"error"))</f>
        <v>0</v>
      </c>
      <c r="F389">
        <f>IF(実施計画様式!F389="",0,IFERROR(VLOOKUP(実施計画様式!F389,―!$E$2:$F$2,2,FALSE),"error"))</f>
        <v>0</v>
      </c>
      <c r="G389">
        <f>IFERROR(VLOOKUP(実施計画様式!G389,―!$G$2:$H$2,2,FALSE),0)</f>
        <v>0</v>
      </c>
      <c r="H389">
        <f>IF(実施計画様式!H389="",0,1)</f>
        <v>0</v>
      </c>
      <c r="I389">
        <f>IF(実施計画様式!I389="",0,IFERROR(VLOOKUP(実施計画様式!I389,―!$I$2:$J$2,2,FALSE),"error"))</f>
        <v>0</v>
      </c>
      <c r="J389">
        <f>IF(実施計画様式!J389="",0,1)</f>
        <v>0</v>
      </c>
      <c r="K389">
        <f>IF(実施計画様式!K389="",0,IFERROR(VLOOKUP(実施計画様式!K389,―!$K$1:$L$2,2,FALSE),"error"))</f>
        <v>0</v>
      </c>
      <c r="L389">
        <f>IF(実施計画様式!L389="",0,IFERROR(VLOOKUP(実施計画様式!L389,―!$M$2:$N$2,2,FALSE),"error"))</f>
        <v>0</v>
      </c>
      <c r="M389">
        <f>IFERROR(VLOOKUP(実施計画様式!M389,―!$O$1:$P$12,2,FALSE),0)</f>
        <v>0</v>
      </c>
      <c r="N389">
        <f>IF(実施計画様式!N389="",0,IFERROR(VLOOKUP(実施計画様式!N389,―!$O$1:$P$12,2,FALSE),"error"))</f>
        <v>0</v>
      </c>
      <c r="O389">
        <f>IF(実施計画様式!O389="",0,IFERROR(VLOOKUP(実施計画様式!O389,―!$O$1:$P$12,2,FALSE),"error"))</f>
        <v>0</v>
      </c>
      <c r="P389">
        <f>IF(実施計画様式!P389="",0,IFERROR(VLOOKUP(実施計画様式!P389,―!$O$1:$P$12,2,FALSE),"error"))</f>
        <v>0</v>
      </c>
      <c r="Q389">
        <f>IF(実施計画様式!Q389="",0,1)</f>
        <v>0</v>
      </c>
      <c r="R389" t="s">
        <v>7629</v>
      </c>
      <c r="S389" t="s">
        <v>7629</v>
      </c>
      <c r="T389">
        <f>IF(実施計画様式!T389="",0,1)</f>
        <v>0</v>
      </c>
      <c r="U389">
        <f>IF(実施計画様式!U389="",0,1)</f>
        <v>0</v>
      </c>
      <c r="V389">
        <f>IF(実施計画様式!V389="",0,1)</f>
        <v>0</v>
      </c>
      <c r="W389">
        <f>IF(実施計画様式!W389="",0,1)</f>
        <v>0</v>
      </c>
      <c r="X389">
        <f>IF(実施計画様式!X389="",0,1)</f>
        <v>0</v>
      </c>
      <c r="Y389">
        <f>IF(実施計画様式!Y389="",0,1)</f>
        <v>0</v>
      </c>
      <c r="Z389">
        <f>IF(実施計画様式!Z389="",0,1)</f>
        <v>0</v>
      </c>
      <c r="AA389">
        <f>IF(実施計画様式!AA389="",0,1)</f>
        <v>0</v>
      </c>
      <c r="AB389">
        <f>IF(実施計画様式!AB389="",0,IFERROR(VLOOKUP(実施計画様式!AB389,―!$Q$2:$R$3,2,FALSE),"error"))</f>
        <v>0</v>
      </c>
      <c r="AC389">
        <f>IF(実施計画様式!AC389="",0,IFERROR(VLOOKUP(実施計画様式!AC389,―!$S$2:$T$3,2,FALSE),"error"))</f>
        <v>0</v>
      </c>
      <c r="AD389">
        <f>IF(実施計画様式!AD389="",0,IFERROR(VLOOKUP(実施計画様式!AD389,―!$U$2:$V$3,2,FALSE),"error"))</f>
        <v>0</v>
      </c>
      <c r="AE389">
        <f>IF(実施計画様式!AE389="",0,IFERROR(VLOOKUP(実施計画様式!AE389,―!$W$2:$X$3,2,FALSE),"error"))</f>
        <v>0</v>
      </c>
      <c r="AF389">
        <f>IF(実施計画様式!AF389="",0,IFERROR(VLOOKUP(実施計画様式!AF389,―!$AP$29:$AQ$29,2,FALSE),"error"))</f>
        <v>0</v>
      </c>
      <c r="AG389">
        <f>IF(実施計画様式!AG389="",0,IFERROR(VLOOKUP(実施計画様式!AG389,―!$Y$2:$Z$25,2,FALSE),"error"))</f>
        <v>0</v>
      </c>
      <c r="AH389">
        <f>IF(実施計画様式!AH389="",0,IFERROR(VLOOKUP(実施計画様式!AH389,―!$AA$2:$AB$4,2,FALSE),"error"))</f>
        <v>0</v>
      </c>
      <c r="AI389">
        <f>IF(実施計画様式!AI389="",0,IFERROR(VLOOKUP(実施計画様式!AI389,―!$AN$2:$AO$27,2,FALSE),"error"))</f>
        <v>0</v>
      </c>
      <c r="AJ389">
        <f>IF(実施計画様式!AJ389="",0,IFERROR(VLOOKUP(実施計画様式!AJ389,―!$AN$2:$AO$27,2,FALSE),"error"))</f>
        <v>0</v>
      </c>
      <c r="AK389">
        <f>IF(実施計画様式!AK389="",0,IFERROR(VLOOKUP(実施計画様式!AK389,―!$AN$2:$AO$27,2,FALSE),"error"))</f>
        <v>0</v>
      </c>
      <c r="AL389">
        <f>IF(実施計画様式!AL389="",0,1)</f>
        <v>0</v>
      </c>
      <c r="AM389">
        <f>IF(実施計画様式!AM389="",0,IFERROR(VLOOKUP(実施計画様式!AM389,―!$AP$10:$AQ$23,2,FALSE),"error"))</f>
        <v>0</v>
      </c>
      <c r="AN389">
        <f>IF(実施計画様式!AN389="",0,IFERROR(VLOOKUP(実施計画様式!AN389,―!$AP$39:$AQ$44,2,FALSE),"error"))</f>
        <v>0</v>
      </c>
      <c r="AO389">
        <f>IF(実施計画様式!AO389="",0,IFERROR(VLOOKUP(実施計画様式!AO389,参考資料1_対象分野リスト!$B$2:$C$46,2,FALSE),"error"))</f>
        <v>0</v>
      </c>
      <c r="AP389">
        <f>IF(実施計画様式!AP389="",0,IFERROR(VLOOKUP(実施計画様式!AP389,参考資料1_対象分野リスト!$B$2:$C$46,2,FALSE),"error"))</f>
        <v>0</v>
      </c>
      <c r="AQ389">
        <f>IF(実施計画様式!AQ389="",0,IFERROR(VLOOKUP(実施計画様式!AQ389,参考資料1_対象分野リスト!$B$2:$C$46,2,FALSE),"error"))</f>
        <v>0</v>
      </c>
      <c r="AR389">
        <f>IF(実施計画様式!AR389="",0,IFERROR(VLOOKUP(実施計画様式!AR389,参考資料1_対象分野リスト!$B$2:$C$46,2,FALSE),"error"))</f>
        <v>0</v>
      </c>
      <c r="AS389">
        <f>IF(実施計画様式!AS389="",0,IFERROR(VLOOKUP(実施計画様式!AS389,参考資料1_対象分野リスト!$E$5:$F$35,2,FALSE),"error"))</f>
        <v>0</v>
      </c>
      <c r="BB389">
        <f>IF(実施計画様式!BB389="",0,IFERROR(VLOOKUP(実施計画様式!BB389,―!$AK$2:$AL$7,2,FALSE),"error"))</f>
        <v>0</v>
      </c>
      <c r="BC389" t="str">
        <f t="shared" si="37"/>
        <v/>
      </c>
      <c r="BF389">
        <v>99</v>
      </c>
      <c r="BG389" t="str">
        <f t="shared" si="39"/>
        <v/>
      </c>
      <c r="BH389" t="str">
        <f>IF(AG389&gt;0,IF(VLOOKUP($B$62,―!$Y$2:$Z$25,2,FALSE)&lt;分岐管理シート!AG389,"予算化方法","予算化方法_未定なし"),"")</f>
        <v/>
      </c>
      <c r="BI389" t="str">
        <f t="shared" si="40"/>
        <v/>
      </c>
      <c r="BJ389" t="str">
        <f t="shared" si="41"/>
        <v/>
      </c>
      <c r="BK389" t="str">
        <f t="shared" si="42"/>
        <v/>
      </c>
      <c r="BL389" t="str">
        <f>IF(AE389&lt;2,"",―!$AP$28)</f>
        <v/>
      </c>
      <c r="BM389" t="str">
        <f t="shared" si="43"/>
        <v/>
      </c>
      <c r="BN389" t="str">
        <f t="shared" si="44"/>
        <v/>
      </c>
      <c r="BP389">
        <f t="shared" si="38"/>
        <v>0</v>
      </c>
    </row>
    <row r="390" spans="3:68">
      <c r="C390">
        <v>318</v>
      </c>
      <c r="D390" s="22">
        <f>IF(実施計画様式!D390="",0,IFERROR(VLOOKUP(実施計画様式!D390,―!A:B,2,FALSE),"error"))</f>
        <v>0</v>
      </c>
      <c r="E390">
        <f>IF(実施計画様式!E390="",0,IFERROR(VLOOKUP(実施計画様式!E390,―!$C$40:$D$47,2,FALSE),"error"))</f>
        <v>0</v>
      </c>
      <c r="F390">
        <f>IF(実施計画様式!F390="",0,IFERROR(VLOOKUP(実施計画様式!F390,―!$E$2:$F$2,2,FALSE),"error"))</f>
        <v>0</v>
      </c>
      <c r="G390">
        <f>IFERROR(VLOOKUP(実施計画様式!G390,―!$G$2:$H$2,2,FALSE),0)</f>
        <v>0</v>
      </c>
      <c r="H390">
        <f>IF(実施計画様式!H390="",0,1)</f>
        <v>0</v>
      </c>
      <c r="I390">
        <f>IF(実施計画様式!I390="",0,IFERROR(VLOOKUP(実施計画様式!I390,―!$I$2:$J$2,2,FALSE),"error"))</f>
        <v>0</v>
      </c>
      <c r="J390">
        <f>IF(実施計画様式!J390="",0,1)</f>
        <v>0</v>
      </c>
      <c r="K390">
        <f>IF(実施計画様式!K390="",0,IFERROR(VLOOKUP(実施計画様式!K390,―!$K$1:$L$2,2,FALSE),"error"))</f>
        <v>0</v>
      </c>
      <c r="L390">
        <f>IF(実施計画様式!L390="",0,IFERROR(VLOOKUP(実施計画様式!L390,―!$M$2:$N$2,2,FALSE),"error"))</f>
        <v>0</v>
      </c>
      <c r="M390">
        <f>IFERROR(VLOOKUP(実施計画様式!M390,―!$O$1:$P$12,2,FALSE),0)</f>
        <v>0</v>
      </c>
      <c r="N390">
        <f>IF(実施計画様式!N390="",0,IFERROR(VLOOKUP(実施計画様式!N390,―!$O$1:$P$12,2,FALSE),"error"))</f>
        <v>0</v>
      </c>
      <c r="O390">
        <f>IF(実施計画様式!O390="",0,IFERROR(VLOOKUP(実施計画様式!O390,―!$O$1:$P$12,2,FALSE),"error"))</f>
        <v>0</v>
      </c>
      <c r="P390">
        <f>IF(実施計画様式!P390="",0,IFERROR(VLOOKUP(実施計画様式!P390,―!$O$1:$P$12,2,FALSE),"error"))</f>
        <v>0</v>
      </c>
      <c r="Q390">
        <f>IF(実施計画様式!Q390="",0,1)</f>
        <v>0</v>
      </c>
      <c r="R390" t="s">
        <v>7629</v>
      </c>
      <c r="S390" t="s">
        <v>7629</v>
      </c>
      <c r="T390">
        <f>IF(実施計画様式!T390="",0,1)</f>
        <v>0</v>
      </c>
      <c r="U390">
        <f>IF(実施計画様式!U390="",0,1)</f>
        <v>0</v>
      </c>
      <c r="V390">
        <f>IF(実施計画様式!V390="",0,1)</f>
        <v>0</v>
      </c>
      <c r="W390">
        <f>IF(実施計画様式!W390="",0,1)</f>
        <v>0</v>
      </c>
      <c r="X390">
        <f>IF(実施計画様式!X390="",0,1)</f>
        <v>0</v>
      </c>
      <c r="Y390">
        <f>IF(実施計画様式!Y390="",0,1)</f>
        <v>0</v>
      </c>
      <c r="Z390">
        <f>IF(実施計画様式!Z390="",0,1)</f>
        <v>0</v>
      </c>
      <c r="AA390">
        <f>IF(実施計画様式!AA390="",0,1)</f>
        <v>0</v>
      </c>
      <c r="AB390">
        <f>IF(実施計画様式!AB390="",0,IFERROR(VLOOKUP(実施計画様式!AB390,―!$Q$2:$R$3,2,FALSE),"error"))</f>
        <v>0</v>
      </c>
      <c r="AC390">
        <f>IF(実施計画様式!AC390="",0,IFERROR(VLOOKUP(実施計画様式!AC390,―!$S$2:$T$3,2,FALSE),"error"))</f>
        <v>0</v>
      </c>
      <c r="AD390">
        <f>IF(実施計画様式!AD390="",0,IFERROR(VLOOKUP(実施計画様式!AD390,―!$U$2:$V$3,2,FALSE),"error"))</f>
        <v>0</v>
      </c>
      <c r="AE390">
        <f>IF(実施計画様式!AE390="",0,IFERROR(VLOOKUP(実施計画様式!AE390,―!$W$2:$X$3,2,FALSE),"error"))</f>
        <v>0</v>
      </c>
      <c r="AF390">
        <f>IF(実施計画様式!AF390="",0,IFERROR(VLOOKUP(実施計画様式!AF390,―!$AP$29:$AQ$29,2,FALSE),"error"))</f>
        <v>0</v>
      </c>
      <c r="AG390">
        <f>IF(実施計画様式!AG390="",0,IFERROR(VLOOKUP(実施計画様式!AG390,―!$Y$2:$Z$25,2,FALSE),"error"))</f>
        <v>0</v>
      </c>
      <c r="AH390">
        <f>IF(実施計画様式!AH390="",0,IFERROR(VLOOKUP(実施計画様式!AH390,―!$AA$2:$AB$4,2,FALSE),"error"))</f>
        <v>0</v>
      </c>
      <c r="AI390">
        <f>IF(実施計画様式!AI390="",0,IFERROR(VLOOKUP(実施計画様式!AI390,―!$AN$2:$AO$27,2,FALSE),"error"))</f>
        <v>0</v>
      </c>
      <c r="AJ390">
        <f>IF(実施計画様式!AJ390="",0,IFERROR(VLOOKUP(実施計画様式!AJ390,―!$AN$2:$AO$27,2,FALSE),"error"))</f>
        <v>0</v>
      </c>
      <c r="AK390">
        <f>IF(実施計画様式!AK390="",0,IFERROR(VLOOKUP(実施計画様式!AK390,―!$AN$2:$AO$27,2,FALSE),"error"))</f>
        <v>0</v>
      </c>
      <c r="AL390">
        <f>IF(実施計画様式!AL390="",0,1)</f>
        <v>0</v>
      </c>
      <c r="AM390">
        <f>IF(実施計画様式!AM390="",0,IFERROR(VLOOKUP(実施計画様式!AM390,―!$AP$10:$AQ$23,2,FALSE),"error"))</f>
        <v>0</v>
      </c>
      <c r="AN390">
        <f>IF(実施計画様式!AN390="",0,IFERROR(VLOOKUP(実施計画様式!AN390,―!$AP$39:$AQ$44,2,FALSE),"error"))</f>
        <v>0</v>
      </c>
      <c r="AO390">
        <f>IF(実施計画様式!AO390="",0,IFERROR(VLOOKUP(実施計画様式!AO390,参考資料1_対象分野リスト!$B$2:$C$46,2,FALSE),"error"))</f>
        <v>0</v>
      </c>
      <c r="AP390">
        <f>IF(実施計画様式!AP390="",0,IFERROR(VLOOKUP(実施計画様式!AP390,参考資料1_対象分野リスト!$B$2:$C$46,2,FALSE),"error"))</f>
        <v>0</v>
      </c>
      <c r="AQ390">
        <f>IF(実施計画様式!AQ390="",0,IFERROR(VLOOKUP(実施計画様式!AQ390,参考資料1_対象分野リスト!$B$2:$C$46,2,FALSE),"error"))</f>
        <v>0</v>
      </c>
      <c r="AR390">
        <f>IF(実施計画様式!AR390="",0,IFERROR(VLOOKUP(実施計画様式!AR390,参考資料1_対象分野リスト!$B$2:$C$46,2,FALSE),"error"))</f>
        <v>0</v>
      </c>
      <c r="AS390">
        <f>IF(実施計画様式!AS390="",0,IFERROR(VLOOKUP(実施計画様式!AS390,参考資料1_対象分野リスト!$E$5:$F$35,2,FALSE),"error"))</f>
        <v>0</v>
      </c>
      <c r="BB390">
        <f>IF(実施計画様式!BB390="",0,IFERROR(VLOOKUP(実施計画様式!BB390,―!$AK$2:$AL$7,2,FALSE),"error"))</f>
        <v>0</v>
      </c>
      <c r="BC390" t="str">
        <f t="shared" si="37"/>
        <v/>
      </c>
      <c r="BF390">
        <v>99</v>
      </c>
      <c r="BG390" t="str">
        <f t="shared" si="39"/>
        <v/>
      </c>
      <c r="BH390" t="str">
        <f>IF(AG390&gt;0,IF(VLOOKUP($B$62,―!$Y$2:$Z$25,2,FALSE)&lt;分岐管理シート!AG390,"予算化方法","予算化方法_未定なし"),"")</f>
        <v/>
      </c>
      <c r="BI390" t="str">
        <f t="shared" si="40"/>
        <v/>
      </c>
      <c r="BJ390" t="str">
        <f t="shared" si="41"/>
        <v/>
      </c>
      <c r="BK390" t="str">
        <f t="shared" si="42"/>
        <v/>
      </c>
      <c r="BL390" t="str">
        <f>IF(AE390&lt;2,"",―!$AP$28)</f>
        <v/>
      </c>
      <c r="BM390" t="str">
        <f t="shared" si="43"/>
        <v/>
      </c>
      <c r="BN390" t="str">
        <f t="shared" si="44"/>
        <v/>
      </c>
      <c r="BP390">
        <f t="shared" si="38"/>
        <v>0</v>
      </c>
    </row>
    <row r="391" spans="3:68">
      <c r="C391">
        <v>319</v>
      </c>
      <c r="D391" s="22">
        <f>IF(実施計画様式!D391="",0,IFERROR(VLOOKUP(実施計画様式!D391,―!A:B,2,FALSE),"error"))</f>
        <v>0</v>
      </c>
      <c r="E391">
        <f>IF(実施計画様式!E391="",0,IFERROR(VLOOKUP(実施計画様式!E391,―!$C$40:$D$47,2,FALSE),"error"))</f>
        <v>0</v>
      </c>
      <c r="F391">
        <f>IF(実施計画様式!F391="",0,IFERROR(VLOOKUP(実施計画様式!F391,―!$E$2:$F$2,2,FALSE),"error"))</f>
        <v>0</v>
      </c>
      <c r="G391">
        <f>IFERROR(VLOOKUP(実施計画様式!G391,―!$G$2:$H$2,2,FALSE),0)</f>
        <v>0</v>
      </c>
      <c r="H391">
        <f>IF(実施計画様式!H391="",0,1)</f>
        <v>0</v>
      </c>
      <c r="I391">
        <f>IF(実施計画様式!I391="",0,IFERROR(VLOOKUP(実施計画様式!I391,―!$I$2:$J$2,2,FALSE),"error"))</f>
        <v>0</v>
      </c>
      <c r="J391">
        <f>IF(実施計画様式!J391="",0,1)</f>
        <v>0</v>
      </c>
      <c r="K391">
        <f>IF(実施計画様式!K391="",0,IFERROR(VLOOKUP(実施計画様式!K391,―!$K$1:$L$2,2,FALSE),"error"))</f>
        <v>0</v>
      </c>
      <c r="L391">
        <f>IF(実施計画様式!L391="",0,IFERROR(VLOOKUP(実施計画様式!L391,―!$M$2:$N$2,2,FALSE),"error"))</f>
        <v>0</v>
      </c>
      <c r="M391">
        <f>IFERROR(VLOOKUP(実施計画様式!M391,―!$O$1:$P$12,2,FALSE),0)</f>
        <v>0</v>
      </c>
      <c r="N391">
        <f>IF(実施計画様式!N391="",0,IFERROR(VLOOKUP(実施計画様式!N391,―!$O$1:$P$12,2,FALSE),"error"))</f>
        <v>0</v>
      </c>
      <c r="O391">
        <f>IF(実施計画様式!O391="",0,IFERROR(VLOOKUP(実施計画様式!O391,―!$O$1:$P$12,2,FALSE),"error"))</f>
        <v>0</v>
      </c>
      <c r="P391">
        <f>IF(実施計画様式!P391="",0,IFERROR(VLOOKUP(実施計画様式!P391,―!$O$1:$P$12,2,FALSE),"error"))</f>
        <v>0</v>
      </c>
      <c r="Q391">
        <f>IF(実施計画様式!Q391="",0,1)</f>
        <v>0</v>
      </c>
      <c r="R391" t="s">
        <v>7629</v>
      </c>
      <c r="S391" t="s">
        <v>7629</v>
      </c>
      <c r="T391">
        <f>IF(実施計画様式!T391="",0,1)</f>
        <v>0</v>
      </c>
      <c r="U391">
        <f>IF(実施計画様式!U391="",0,1)</f>
        <v>0</v>
      </c>
      <c r="V391">
        <f>IF(実施計画様式!V391="",0,1)</f>
        <v>0</v>
      </c>
      <c r="W391">
        <f>IF(実施計画様式!W391="",0,1)</f>
        <v>0</v>
      </c>
      <c r="X391">
        <f>IF(実施計画様式!X391="",0,1)</f>
        <v>0</v>
      </c>
      <c r="Y391">
        <f>IF(実施計画様式!Y391="",0,1)</f>
        <v>0</v>
      </c>
      <c r="Z391">
        <f>IF(実施計画様式!Z391="",0,1)</f>
        <v>0</v>
      </c>
      <c r="AA391">
        <f>IF(実施計画様式!AA391="",0,1)</f>
        <v>0</v>
      </c>
      <c r="AB391">
        <f>IF(実施計画様式!AB391="",0,IFERROR(VLOOKUP(実施計画様式!AB391,―!$Q$2:$R$3,2,FALSE),"error"))</f>
        <v>0</v>
      </c>
      <c r="AC391">
        <f>IF(実施計画様式!AC391="",0,IFERROR(VLOOKUP(実施計画様式!AC391,―!$S$2:$T$3,2,FALSE),"error"))</f>
        <v>0</v>
      </c>
      <c r="AD391">
        <f>IF(実施計画様式!AD391="",0,IFERROR(VLOOKUP(実施計画様式!AD391,―!$U$2:$V$3,2,FALSE),"error"))</f>
        <v>0</v>
      </c>
      <c r="AE391">
        <f>IF(実施計画様式!AE391="",0,IFERROR(VLOOKUP(実施計画様式!AE391,―!$W$2:$X$3,2,FALSE),"error"))</f>
        <v>0</v>
      </c>
      <c r="AF391">
        <f>IF(実施計画様式!AF391="",0,IFERROR(VLOOKUP(実施計画様式!AF391,―!$AP$29:$AQ$29,2,FALSE),"error"))</f>
        <v>0</v>
      </c>
      <c r="AG391">
        <f>IF(実施計画様式!AG391="",0,IFERROR(VLOOKUP(実施計画様式!AG391,―!$Y$2:$Z$25,2,FALSE),"error"))</f>
        <v>0</v>
      </c>
      <c r="AH391">
        <f>IF(実施計画様式!AH391="",0,IFERROR(VLOOKUP(実施計画様式!AH391,―!$AA$2:$AB$4,2,FALSE),"error"))</f>
        <v>0</v>
      </c>
      <c r="AI391">
        <f>IF(実施計画様式!AI391="",0,IFERROR(VLOOKUP(実施計画様式!AI391,―!$AN$2:$AO$27,2,FALSE),"error"))</f>
        <v>0</v>
      </c>
      <c r="AJ391">
        <f>IF(実施計画様式!AJ391="",0,IFERROR(VLOOKUP(実施計画様式!AJ391,―!$AN$2:$AO$27,2,FALSE),"error"))</f>
        <v>0</v>
      </c>
      <c r="AK391">
        <f>IF(実施計画様式!AK391="",0,IFERROR(VLOOKUP(実施計画様式!AK391,―!$AN$2:$AO$27,2,FALSE),"error"))</f>
        <v>0</v>
      </c>
      <c r="AL391">
        <f>IF(実施計画様式!AL391="",0,1)</f>
        <v>0</v>
      </c>
      <c r="AM391">
        <f>IF(実施計画様式!AM391="",0,IFERROR(VLOOKUP(実施計画様式!AM391,―!$AP$10:$AQ$23,2,FALSE),"error"))</f>
        <v>0</v>
      </c>
      <c r="AN391">
        <f>IF(実施計画様式!AN391="",0,IFERROR(VLOOKUP(実施計画様式!AN391,―!$AP$39:$AQ$44,2,FALSE),"error"))</f>
        <v>0</v>
      </c>
      <c r="AO391">
        <f>IF(実施計画様式!AO391="",0,IFERROR(VLOOKUP(実施計画様式!AO391,参考資料1_対象分野リスト!$B$2:$C$46,2,FALSE),"error"))</f>
        <v>0</v>
      </c>
      <c r="AP391">
        <f>IF(実施計画様式!AP391="",0,IFERROR(VLOOKUP(実施計画様式!AP391,参考資料1_対象分野リスト!$B$2:$C$46,2,FALSE),"error"))</f>
        <v>0</v>
      </c>
      <c r="AQ391">
        <f>IF(実施計画様式!AQ391="",0,IFERROR(VLOOKUP(実施計画様式!AQ391,参考資料1_対象分野リスト!$B$2:$C$46,2,FALSE),"error"))</f>
        <v>0</v>
      </c>
      <c r="AR391">
        <f>IF(実施計画様式!AR391="",0,IFERROR(VLOOKUP(実施計画様式!AR391,参考資料1_対象分野リスト!$B$2:$C$46,2,FALSE),"error"))</f>
        <v>0</v>
      </c>
      <c r="AS391">
        <f>IF(実施計画様式!AS391="",0,IFERROR(VLOOKUP(実施計画様式!AS391,参考資料1_対象分野リスト!$E$5:$F$35,2,FALSE),"error"))</f>
        <v>0</v>
      </c>
      <c r="BB391">
        <f>IF(実施計画様式!BB391="",0,IFERROR(VLOOKUP(実施計画様式!BB391,―!$AK$2:$AL$7,2,FALSE),"error"))</f>
        <v>0</v>
      </c>
      <c r="BC391" t="str">
        <f t="shared" si="37"/>
        <v/>
      </c>
      <c r="BF391">
        <v>99</v>
      </c>
      <c r="BG391" t="str">
        <f t="shared" si="39"/>
        <v/>
      </c>
      <c r="BH391" t="str">
        <f>IF(AG391&gt;0,IF(VLOOKUP($B$62,―!$Y$2:$Z$25,2,FALSE)&lt;分岐管理シート!AG391,"予算化方法","予算化方法_未定なし"),"")</f>
        <v/>
      </c>
      <c r="BI391" t="str">
        <f t="shared" si="40"/>
        <v/>
      </c>
      <c r="BJ391" t="str">
        <f t="shared" si="41"/>
        <v/>
      </c>
      <c r="BK391" t="str">
        <f t="shared" si="42"/>
        <v/>
      </c>
      <c r="BL391" t="str">
        <f>IF(AE391&lt;2,"",―!$AP$28)</f>
        <v/>
      </c>
      <c r="BM391" t="str">
        <f t="shared" si="43"/>
        <v/>
      </c>
      <c r="BN391" t="str">
        <f t="shared" si="44"/>
        <v/>
      </c>
      <c r="BP391">
        <f t="shared" si="38"/>
        <v>0</v>
      </c>
    </row>
    <row r="392" spans="3:68">
      <c r="C392">
        <v>320</v>
      </c>
      <c r="D392" s="22">
        <f>IF(実施計画様式!D392="",0,IFERROR(VLOOKUP(実施計画様式!D392,―!A:B,2,FALSE),"error"))</f>
        <v>0</v>
      </c>
      <c r="E392">
        <f>IF(実施計画様式!E392="",0,IFERROR(VLOOKUP(実施計画様式!E392,―!$C$40:$D$47,2,FALSE),"error"))</f>
        <v>0</v>
      </c>
      <c r="F392">
        <f>IF(実施計画様式!F392="",0,IFERROR(VLOOKUP(実施計画様式!F392,―!$E$2:$F$2,2,FALSE),"error"))</f>
        <v>0</v>
      </c>
      <c r="G392">
        <f>IFERROR(VLOOKUP(実施計画様式!G392,―!$G$2:$H$2,2,FALSE),0)</f>
        <v>0</v>
      </c>
      <c r="H392">
        <f>IF(実施計画様式!H392="",0,1)</f>
        <v>0</v>
      </c>
      <c r="I392">
        <f>IF(実施計画様式!I392="",0,IFERROR(VLOOKUP(実施計画様式!I392,―!$I$2:$J$2,2,FALSE),"error"))</f>
        <v>0</v>
      </c>
      <c r="J392">
        <f>IF(実施計画様式!J392="",0,1)</f>
        <v>0</v>
      </c>
      <c r="K392">
        <f>IF(実施計画様式!K392="",0,IFERROR(VLOOKUP(実施計画様式!K392,―!$K$1:$L$2,2,FALSE),"error"))</f>
        <v>0</v>
      </c>
      <c r="L392">
        <f>IF(実施計画様式!L392="",0,IFERROR(VLOOKUP(実施計画様式!L392,―!$M$2:$N$2,2,FALSE),"error"))</f>
        <v>0</v>
      </c>
      <c r="M392">
        <f>IFERROR(VLOOKUP(実施計画様式!M392,―!$O$1:$P$12,2,FALSE),0)</f>
        <v>0</v>
      </c>
      <c r="N392">
        <f>IF(実施計画様式!N392="",0,IFERROR(VLOOKUP(実施計画様式!N392,―!$O$1:$P$12,2,FALSE),"error"))</f>
        <v>0</v>
      </c>
      <c r="O392">
        <f>IF(実施計画様式!O392="",0,IFERROR(VLOOKUP(実施計画様式!O392,―!$O$1:$P$12,2,FALSE),"error"))</f>
        <v>0</v>
      </c>
      <c r="P392">
        <f>IF(実施計画様式!P392="",0,IFERROR(VLOOKUP(実施計画様式!P392,―!$O$1:$P$12,2,FALSE),"error"))</f>
        <v>0</v>
      </c>
      <c r="Q392">
        <f>IF(実施計画様式!Q392="",0,1)</f>
        <v>0</v>
      </c>
      <c r="R392" t="s">
        <v>7629</v>
      </c>
      <c r="S392" t="s">
        <v>7629</v>
      </c>
      <c r="T392">
        <f>IF(実施計画様式!T392="",0,1)</f>
        <v>0</v>
      </c>
      <c r="U392">
        <f>IF(実施計画様式!U392="",0,1)</f>
        <v>0</v>
      </c>
      <c r="V392">
        <f>IF(実施計画様式!V392="",0,1)</f>
        <v>0</v>
      </c>
      <c r="W392">
        <f>IF(実施計画様式!W392="",0,1)</f>
        <v>0</v>
      </c>
      <c r="X392">
        <f>IF(実施計画様式!X392="",0,1)</f>
        <v>0</v>
      </c>
      <c r="Y392">
        <f>IF(実施計画様式!Y392="",0,1)</f>
        <v>0</v>
      </c>
      <c r="Z392">
        <f>IF(実施計画様式!Z392="",0,1)</f>
        <v>0</v>
      </c>
      <c r="AA392">
        <f>IF(実施計画様式!AA392="",0,1)</f>
        <v>0</v>
      </c>
      <c r="AB392">
        <f>IF(実施計画様式!AB392="",0,IFERROR(VLOOKUP(実施計画様式!AB392,―!$Q$2:$R$3,2,FALSE),"error"))</f>
        <v>0</v>
      </c>
      <c r="AC392">
        <f>IF(実施計画様式!AC392="",0,IFERROR(VLOOKUP(実施計画様式!AC392,―!$S$2:$T$3,2,FALSE),"error"))</f>
        <v>0</v>
      </c>
      <c r="AD392">
        <f>IF(実施計画様式!AD392="",0,IFERROR(VLOOKUP(実施計画様式!AD392,―!$U$2:$V$3,2,FALSE),"error"))</f>
        <v>0</v>
      </c>
      <c r="AE392">
        <f>IF(実施計画様式!AE392="",0,IFERROR(VLOOKUP(実施計画様式!AE392,―!$W$2:$X$3,2,FALSE),"error"))</f>
        <v>0</v>
      </c>
      <c r="AF392">
        <f>IF(実施計画様式!AF392="",0,IFERROR(VLOOKUP(実施計画様式!AF392,―!$AP$29:$AQ$29,2,FALSE),"error"))</f>
        <v>0</v>
      </c>
      <c r="AG392">
        <f>IF(実施計画様式!AG392="",0,IFERROR(VLOOKUP(実施計画様式!AG392,―!$Y$2:$Z$25,2,FALSE),"error"))</f>
        <v>0</v>
      </c>
      <c r="AH392">
        <f>IF(実施計画様式!AH392="",0,IFERROR(VLOOKUP(実施計画様式!AH392,―!$AA$2:$AB$4,2,FALSE),"error"))</f>
        <v>0</v>
      </c>
      <c r="AI392">
        <f>IF(実施計画様式!AI392="",0,IFERROR(VLOOKUP(実施計画様式!AI392,―!$AN$2:$AO$27,2,FALSE),"error"))</f>
        <v>0</v>
      </c>
      <c r="AJ392">
        <f>IF(実施計画様式!AJ392="",0,IFERROR(VLOOKUP(実施計画様式!AJ392,―!$AN$2:$AO$27,2,FALSE),"error"))</f>
        <v>0</v>
      </c>
      <c r="AK392">
        <f>IF(実施計画様式!AK392="",0,IFERROR(VLOOKUP(実施計画様式!AK392,―!$AN$2:$AO$27,2,FALSE),"error"))</f>
        <v>0</v>
      </c>
      <c r="AL392">
        <f>IF(実施計画様式!AL392="",0,1)</f>
        <v>0</v>
      </c>
      <c r="AM392">
        <f>IF(実施計画様式!AM392="",0,IFERROR(VLOOKUP(実施計画様式!AM392,―!$AP$10:$AQ$23,2,FALSE),"error"))</f>
        <v>0</v>
      </c>
      <c r="AN392">
        <f>IF(実施計画様式!AN392="",0,IFERROR(VLOOKUP(実施計画様式!AN392,―!$AP$39:$AQ$44,2,FALSE),"error"))</f>
        <v>0</v>
      </c>
      <c r="AO392">
        <f>IF(実施計画様式!AO392="",0,IFERROR(VLOOKUP(実施計画様式!AO392,参考資料1_対象分野リスト!$B$2:$C$46,2,FALSE),"error"))</f>
        <v>0</v>
      </c>
      <c r="AP392">
        <f>IF(実施計画様式!AP392="",0,IFERROR(VLOOKUP(実施計画様式!AP392,参考資料1_対象分野リスト!$B$2:$C$46,2,FALSE),"error"))</f>
        <v>0</v>
      </c>
      <c r="AQ392">
        <f>IF(実施計画様式!AQ392="",0,IFERROR(VLOOKUP(実施計画様式!AQ392,参考資料1_対象分野リスト!$B$2:$C$46,2,FALSE),"error"))</f>
        <v>0</v>
      </c>
      <c r="AR392">
        <f>IF(実施計画様式!AR392="",0,IFERROR(VLOOKUP(実施計画様式!AR392,参考資料1_対象分野リスト!$B$2:$C$46,2,FALSE),"error"))</f>
        <v>0</v>
      </c>
      <c r="AS392">
        <f>IF(実施計画様式!AS392="",0,IFERROR(VLOOKUP(実施計画様式!AS392,参考資料1_対象分野リスト!$E$5:$F$35,2,FALSE),"error"))</f>
        <v>0</v>
      </c>
      <c r="BB392">
        <f>IF(実施計画様式!BB392="",0,IFERROR(VLOOKUP(実施計画様式!BB392,―!$AK$2:$AL$7,2,FALSE),"error"))</f>
        <v>0</v>
      </c>
      <c r="BC392" t="str">
        <f t="shared" si="37"/>
        <v/>
      </c>
      <c r="BF392">
        <v>99</v>
      </c>
      <c r="BG392" t="str">
        <f t="shared" si="39"/>
        <v/>
      </c>
      <c r="BH392" t="str">
        <f>IF(AG392&gt;0,IF(VLOOKUP($B$62,―!$Y$2:$Z$25,2,FALSE)&lt;分岐管理シート!AG392,"予算化方法","予算化方法_未定なし"),"")</f>
        <v/>
      </c>
      <c r="BI392" t="str">
        <f t="shared" si="40"/>
        <v/>
      </c>
      <c r="BJ392" t="str">
        <f t="shared" si="41"/>
        <v/>
      </c>
      <c r="BK392" t="str">
        <f t="shared" si="42"/>
        <v/>
      </c>
      <c r="BL392" t="str">
        <f>IF(AE392&lt;2,"",―!$AP$28)</f>
        <v/>
      </c>
      <c r="BM392" t="str">
        <f t="shared" si="43"/>
        <v/>
      </c>
      <c r="BN392" t="str">
        <f t="shared" si="44"/>
        <v/>
      </c>
      <c r="BP392">
        <f t="shared" si="38"/>
        <v>0</v>
      </c>
    </row>
    <row r="393" spans="3:68">
      <c r="C393">
        <v>321</v>
      </c>
      <c r="D393" s="22">
        <f>IF(実施計画様式!D393="",0,IFERROR(VLOOKUP(実施計画様式!D393,―!A:B,2,FALSE),"error"))</f>
        <v>0</v>
      </c>
      <c r="E393">
        <f>IF(実施計画様式!E393="",0,IFERROR(VLOOKUP(実施計画様式!E393,―!$C$40:$D$47,2,FALSE),"error"))</f>
        <v>0</v>
      </c>
      <c r="F393">
        <f>IF(実施計画様式!F393="",0,IFERROR(VLOOKUP(実施計画様式!F393,―!$E$2:$F$2,2,FALSE),"error"))</f>
        <v>0</v>
      </c>
      <c r="G393">
        <f>IFERROR(VLOOKUP(実施計画様式!G393,―!$G$2:$H$2,2,FALSE),0)</f>
        <v>0</v>
      </c>
      <c r="H393">
        <f>IF(実施計画様式!H393="",0,1)</f>
        <v>0</v>
      </c>
      <c r="I393">
        <f>IF(実施計画様式!I393="",0,IFERROR(VLOOKUP(実施計画様式!I393,―!$I$2:$J$2,2,FALSE),"error"))</f>
        <v>0</v>
      </c>
      <c r="J393">
        <f>IF(実施計画様式!J393="",0,1)</f>
        <v>0</v>
      </c>
      <c r="K393">
        <f>IF(実施計画様式!K393="",0,IFERROR(VLOOKUP(実施計画様式!K393,―!$K$1:$L$2,2,FALSE),"error"))</f>
        <v>0</v>
      </c>
      <c r="L393">
        <f>IF(実施計画様式!L393="",0,IFERROR(VLOOKUP(実施計画様式!L393,―!$M$2:$N$2,2,FALSE),"error"))</f>
        <v>0</v>
      </c>
      <c r="M393">
        <f>IFERROR(VLOOKUP(実施計画様式!M393,―!$O$1:$P$12,2,FALSE),0)</f>
        <v>0</v>
      </c>
      <c r="N393">
        <f>IF(実施計画様式!N393="",0,IFERROR(VLOOKUP(実施計画様式!N393,―!$O$1:$P$12,2,FALSE),"error"))</f>
        <v>0</v>
      </c>
      <c r="O393">
        <f>IF(実施計画様式!O393="",0,IFERROR(VLOOKUP(実施計画様式!O393,―!$O$1:$P$12,2,FALSE),"error"))</f>
        <v>0</v>
      </c>
      <c r="P393">
        <f>IF(実施計画様式!P393="",0,IFERROR(VLOOKUP(実施計画様式!P393,―!$O$1:$P$12,2,FALSE),"error"))</f>
        <v>0</v>
      </c>
      <c r="Q393">
        <f>IF(実施計画様式!Q393="",0,1)</f>
        <v>0</v>
      </c>
      <c r="R393" t="s">
        <v>7629</v>
      </c>
      <c r="S393" t="s">
        <v>7629</v>
      </c>
      <c r="T393">
        <f>IF(実施計画様式!T393="",0,1)</f>
        <v>0</v>
      </c>
      <c r="U393">
        <f>IF(実施計画様式!U393="",0,1)</f>
        <v>0</v>
      </c>
      <c r="V393">
        <f>IF(実施計画様式!V393="",0,1)</f>
        <v>0</v>
      </c>
      <c r="W393">
        <f>IF(実施計画様式!W393="",0,1)</f>
        <v>0</v>
      </c>
      <c r="X393">
        <f>IF(実施計画様式!X393="",0,1)</f>
        <v>0</v>
      </c>
      <c r="Y393">
        <f>IF(実施計画様式!Y393="",0,1)</f>
        <v>0</v>
      </c>
      <c r="Z393">
        <f>IF(実施計画様式!Z393="",0,1)</f>
        <v>0</v>
      </c>
      <c r="AA393">
        <f>IF(実施計画様式!AA393="",0,1)</f>
        <v>0</v>
      </c>
      <c r="AB393">
        <f>IF(実施計画様式!AB393="",0,IFERROR(VLOOKUP(実施計画様式!AB393,―!$Q$2:$R$3,2,FALSE),"error"))</f>
        <v>0</v>
      </c>
      <c r="AC393">
        <f>IF(実施計画様式!AC393="",0,IFERROR(VLOOKUP(実施計画様式!AC393,―!$S$2:$T$3,2,FALSE),"error"))</f>
        <v>0</v>
      </c>
      <c r="AD393">
        <f>IF(実施計画様式!AD393="",0,IFERROR(VLOOKUP(実施計画様式!AD393,―!$U$2:$V$3,2,FALSE),"error"))</f>
        <v>0</v>
      </c>
      <c r="AE393">
        <f>IF(実施計画様式!AE393="",0,IFERROR(VLOOKUP(実施計画様式!AE393,―!$W$2:$X$3,2,FALSE),"error"))</f>
        <v>0</v>
      </c>
      <c r="AF393">
        <f>IF(実施計画様式!AF393="",0,IFERROR(VLOOKUP(実施計画様式!AF393,―!$AP$29:$AQ$29,2,FALSE),"error"))</f>
        <v>0</v>
      </c>
      <c r="AG393">
        <f>IF(実施計画様式!AG393="",0,IFERROR(VLOOKUP(実施計画様式!AG393,―!$Y$2:$Z$25,2,FALSE),"error"))</f>
        <v>0</v>
      </c>
      <c r="AH393">
        <f>IF(実施計画様式!AH393="",0,IFERROR(VLOOKUP(実施計画様式!AH393,―!$AA$2:$AB$4,2,FALSE),"error"))</f>
        <v>0</v>
      </c>
      <c r="AI393">
        <f>IF(実施計画様式!AI393="",0,IFERROR(VLOOKUP(実施計画様式!AI393,―!$AN$2:$AO$27,2,FALSE),"error"))</f>
        <v>0</v>
      </c>
      <c r="AJ393">
        <f>IF(実施計画様式!AJ393="",0,IFERROR(VLOOKUP(実施計画様式!AJ393,―!$AN$2:$AO$27,2,FALSE),"error"))</f>
        <v>0</v>
      </c>
      <c r="AK393">
        <f>IF(実施計画様式!AK393="",0,IFERROR(VLOOKUP(実施計画様式!AK393,―!$AN$2:$AO$27,2,FALSE),"error"))</f>
        <v>0</v>
      </c>
      <c r="AL393">
        <f>IF(実施計画様式!AL393="",0,1)</f>
        <v>0</v>
      </c>
      <c r="AM393">
        <f>IF(実施計画様式!AM393="",0,IFERROR(VLOOKUP(実施計画様式!AM393,―!$AP$10:$AQ$23,2,FALSE),"error"))</f>
        <v>0</v>
      </c>
      <c r="AN393">
        <f>IF(実施計画様式!AN393="",0,IFERROR(VLOOKUP(実施計画様式!AN393,―!$AP$39:$AQ$44,2,FALSE),"error"))</f>
        <v>0</v>
      </c>
      <c r="AO393">
        <f>IF(実施計画様式!AO393="",0,IFERROR(VLOOKUP(実施計画様式!AO393,参考資料1_対象分野リスト!$B$2:$C$46,2,FALSE),"error"))</f>
        <v>0</v>
      </c>
      <c r="AP393">
        <f>IF(実施計画様式!AP393="",0,IFERROR(VLOOKUP(実施計画様式!AP393,参考資料1_対象分野リスト!$B$2:$C$46,2,FALSE),"error"))</f>
        <v>0</v>
      </c>
      <c r="AQ393">
        <f>IF(実施計画様式!AQ393="",0,IFERROR(VLOOKUP(実施計画様式!AQ393,参考資料1_対象分野リスト!$B$2:$C$46,2,FALSE),"error"))</f>
        <v>0</v>
      </c>
      <c r="AR393">
        <f>IF(実施計画様式!AR393="",0,IFERROR(VLOOKUP(実施計画様式!AR393,参考資料1_対象分野リスト!$B$2:$C$46,2,FALSE),"error"))</f>
        <v>0</v>
      </c>
      <c r="AS393">
        <f>IF(実施計画様式!AS393="",0,IFERROR(VLOOKUP(実施計画様式!AS393,参考資料1_対象分野リスト!$E$5:$F$35,2,FALSE),"error"))</f>
        <v>0</v>
      </c>
      <c r="BB393">
        <f>IF(実施計画様式!BB393="",0,IFERROR(VLOOKUP(実施計画様式!BB393,―!$AK$2:$AL$7,2,FALSE),"error"))</f>
        <v>0</v>
      </c>
      <c r="BC393" t="str">
        <f t="shared" si="37"/>
        <v/>
      </c>
      <c r="BF393">
        <v>99</v>
      </c>
      <c r="BG393" t="str">
        <f t="shared" si="39"/>
        <v/>
      </c>
      <c r="BH393" t="str">
        <f>IF(AG393&gt;0,IF(VLOOKUP($B$62,―!$Y$2:$Z$25,2,FALSE)&lt;分岐管理シート!AG393,"予算化方法","予算化方法_未定なし"),"")</f>
        <v/>
      </c>
      <c r="BI393" t="str">
        <f t="shared" si="40"/>
        <v/>
      </c>
      <c r="BJ393" t="str">
        <f t="shared" si="41"/>
        <v/>
      </c>
      <c r="BK393" t="str">
        <f t="shared" si="42"/>
        <v/>
      </c>
      <c r="BL393" t="str">
        <f>IF(AE393&lt;2,"",―!$AP$28)</f>
        <v/>
      </c>
      <c r="BM393" t="str">
        <f t="shared" si="43"/>
        <v/>
      </c>
      <c r="BN393" t="str">
        <f t="shared" si="44"/>
        <v/>
      </c>
      <c r="BP393">
        <f t="shared" si="38"/>
        <v>0</v>
      </c>
    </row>
    <row r="394" spans="3:68">
      <c r="C394">
        <v>322</v>
      </c>
      <c r="D394" s="22">
        <f>IF(実施計画様式!D394="",0,IFERROR(VLOOKUP(実施計画様式!D394,―!A:B,2,FALSE),"error"))</f>
        <v>0</v>
      </c>
      <c r="E394">
        <f>IF(実施計画様式!E394="",0,IFERROR(VLOOKUP(実施計画様式!E394,―!$C$40:$D$47,2,FALSE),"error"))</f>
        <v>0</v>
      </c>
      <c r="F394">
        <f>IF(実施計画様式!F394="",0,IFERROR(VLOOKUP(実施計画様式!F394,―!$E$2:$F$2,2,FALSE),"error"))</f>
        <v>0</v>
      </c>
      <c r="G394">
        <f>IFERROR(VLOOKUP(実施計画様式!G394,―!$G$2:$H$2,2,FALSE),0)</f>
        <v>0</v>
      </c>
      <c r="H394">
        <f>IF(実施計画様式!H394="",0,1)</f>
        <v>0</v>
      </c>
      <c r="I394">
        <f>IF(実施計画様式!I394="",0,IFERROR(VLOOKUP(実施計画様式!I394,―!$I$2:$J$2,2,FALSE),"error"))</f>
        <v>0</v>
      </c>
      <c r="J394">
        <f>IF(実施計画様式!J394="",0,1)</f>
        <v>0</v>
      </c>
      <c r="K394">
        <f>IF(実施計画様式!K394="",0,IFERROR(VLOOKUP(実施計画様式!K394,―!$K$1:$L$2,2,FALSE),"error"))</f>
        <v>0</v>
      </c>
      <c r="L394">
        <f>IF(実施計画様式!L394="",0,IFERROR(VLOOKUP(実施計画様式!L394,―!$M$2:$N$2,2,FALSE),"error"))</f>
        <v>0</v>
      </c>
      <c r="M394">
        <f>IFERROR(VLOOKUP(実施計画様式!M394,―!$O$1:$P$12,2,FALSE),0)</f>
        <v>0</v>
      </c>
      <c r="N394">
        <f>IF(実施計画様式!N394="",0,IFERROR(VLOOKUP(実施計画様式!N394,―!$O$1:$P$12,2,FALSE),"error"))</f>
        <v>0</v>
      </c>
      <c r="O394">
        <f>IF(実施計画様式!O394="",0,IFERROR(VLOOKUP(実施計画様式!O394,―!$O$1:$P$12,2,FALSE),"error"))</f>
        <v>0</v>
      </c>
      <c r="P394">
        <f>IF(実施計画様式!P394="",0,IFERROR(VLOOKUP(実施計画様式!P394,―!$O$1:$P$12,2,FALSE),"error"))</f>
        <v>0</v>
      </c>
      <c r="Q394">
        <f>IF(実施計画様式!Q394="",0,1)</f>
        <v>0</v>
      </c>
      <c r="R394" t="s">
        <v>7629</v>
      </c>
      <c r="S394" t="s">
        <v>7629</v>
      </c>
      <c r="T394">
        <f>IF(実施計画様式!T394="",0,1)</f>
        <v>0</v>
      </c>
      <c r="U394">
        <f>IF(実施計画様式!U394="",0,1)</f>
        <v>0</v>
      </c>
      <c r="V394">
        <f>IF(実施計画様式!V394="",0,1)</f>
        <v>0</v>
      </c>
      <c r="W394">
        <f>IF(実施計画様式!W394="",0,1)</f>
        <v>0</v>
      </c>
      <c r="X394">
        <f>IF(実施計画様式!X394="",0,1)</f>
        <v>0</v>
      </c>
      <c r="Y394">
        <f>IF(実施計画様式!Y394="",0,1)</f>
        <v>0</v>
      </c>
      <c r="Z394">
        <f>IF(実施計画様式!Z394="",0,1)</f>
        <v>0</v>
      </c>
      <c r="AA394">
        <f>IF(実施計画様式!AA394="",0,1)</f>
        <v>0</v>
      </c>
      <c r="AB394">
        <f>IF(実施計画様式!AB394="",0,IFERROR(VLOOKUP(実施計画様式!AB394,―!$Q$2:$R$3,2,FALSE),"error"))</f>
        <v>0</v>
      </c>
      <c r="AC394">
        <f>IF(実施計画様式!AC394="",0,IFERROR(VLOOKUP(実施計画様式!AC394,―!$S$2:$T$3,2,FALSE),"error"))</f>
        <v>0</v>
      </c>
      <c r="AD394">
        <f>IF(実施計画様式!AD394="",0,IFERROR(VLOOKUP(実施計画様式!AD394,―!$U$2:$V$3,2,FALSE),"error"))</f>
        <v>0</v>
      </c>
      <c r="AE394">
        <f>IF(実施計画様式!AE394="",0,IFERROR(VLOOKUP(実施計画様式!AE394,―!$W$2:$X$3,2,FALSE),"error"))</f>
        <v>0</v>
      </c>
      <c r="AF394">
        <f>IF(実施計画様式!AF394="",0,IFERROR(VLOOKUP(実施計画様式!AF394,―!$AP$29:$AQ$29,2,FALSE),"error"))</f>
        <v>0</v>
      </c>
      <c r="AG394">
        <f>IF(実施計画様式!AG394="",0,IFERROR(VLOOKUP(実施計画様式!AG394,―!$Y$2:$Z$25,2,FALSE),"error"))</f>
        <v>0</v>
      </c>
      <c r="AH394">
        <f>IF(実施計画様式!AH394="",0,IFERROR(VLOOKUP(実施計画様式!AH394,―!$AA$2:$AB$4,2,FALSE),"error"))</f>
        <v>0</v>
      </c>
      <c r="AI394">
        <f>IF(実施計画様式!AI394="",0,IFERROR(VLOOKUP(実施計画様式!AI394,―!$AN$2:$AO$27,2,FALSE),"error"))</f>
        <v>0</v>
      </c>
      <c r="AJ394">
        <f>IF(実施計画様式!AJ394="",0,IFERROR(VLOOKUP(実施計画様式!AJ394,―!$AN$2:$AO$27,2,FALSE),"error"))</f>
        <v>0</v>
      </c>
      <c r="AK394">
        <f>IF(実施計画様式!AK394="",0,IFERROR(VLOOKUP(実施計画様式!AK394,―!$AN$2:$AO$27,2,FALSE),"error"))</f>
        <v>0</v>
      </c>
      <c r="AL394">
        <f>IF(実施計画様式!AL394="",0,1)</f>
        <v>0</v>
      </c>
      <c r="AM394">
        <f>IF(実施計画様式!AM394="",0,IFERROR(VLOOKUP(実施計画様式!AM394,―!$AP$10:$AQ$23,2,FALSE),"error"))</f>
        <v>0</v>
      </c>
      <c r="AN394">
        <f>IF(実施計画様式!AN394="",0,IFERROR(VLOOKUP(実施計画様式!AN394,―!$AP$39:$AQ$44,2,FALSE),"error"))</f>
        <v>0</v>
      </c>
      <c r="AO394">
        <f>IF(実施計画様式!AO394="",0,IFERROR(VLOOKUP(実施計画様式!AO394,参考資料1_対象分野リスト!$B$2:$C$46,2,FALSE),"error"))</f>
        <v>0</v>
      </c>
      <c r="AP394">
        <f>IF(実施計画様式!AP394="",0,IFERROR(VLOOKUP(実施計画様式!AP394,参考資料1_対象分野リスト!$B$2:$C$46,2,FALSE),"error"))</f>
        <v>0</v>
      </c>
      <c r="AQ394">
        <f>IF(実施計画様式!AQ394="",0,IFERROR(VLOOKUP(実施計画様式!AQ394,参考資料1_対象分野リスト!$B$2:$C$46,2,FALSE),"error"))</f>
        <v>0</v>
      </c>
      <c r="AR394">
        <f>IF(実施計画様式!AR394="",0,IFERROR(VLOOKUP(実施計画様式!AR394,参考資料1_対象分野リスト!$B$2:$C$46,2,FALSE),"error"))</f>
        <v>0</v>
      </c>
      <c r="AS394">
        <f>IF(実施計画様式!AS394="",0,IFERROR(VLOOKUP(実施計画様式!AS394,参考資料1_対象分野リスト!$E$5:$F$35,2,FALSE),"error"))</f>
        <v>0</v>
      </c>
      <c r="BB394">
        <f>IF(実施計画様式!BB394="",0,IFERROR(VLOOKUP(実施計画様式!BB394,―!$AK$2:$AL$7,2,FALSE),"error"))</f>
        <v>0</v>
      </c>
      <c r="BC394" t="str">
        <f t="shared" ref="BC394:BC457" si="45">IF(D394=4,"",IF(D394=8,"",IF(D394=10,"支援開始時期_R7_通常","")))</f>
        <v/>
      </c>
      <c r="BF394">
        <v>99</v>
      </c>
      <c r="BG394" t="str">
        <f t="shared" si="39"/>
        <v/>
      </c>
      <c r="BH394" t="str">
        <f>IF(AG394&gt;0,IF(VLOOKUP($B$62,―!$Y$2:$Z$25,2,FALSE)&lt;分岐管理シート!AG394,"予算化方法","予算化方法_未定なし"),"")</f>
        <v/>
      </c>
      <c r="BI394" t="str">
        <f t="shared" si="40"/>
        <v/>
      </c>
      <c r="BJ394" t="str">
        <f t="shared" si="41"/>
        <v/>
      </c>
      <c r="BK394" t="str">
        <f t="shared" si="42"/>
        <v/>
      </c>
      <c r="BL394" t="str">
        <f>IF(AE394&lt;2,"",―!$AP$28)</f>
        <v/>
      </c>
      <c r="BM394" t="str">
        <f t="shared" si="43"/>
        <v/>
      </c>
      <c r="BN394" t="str">
        <f t="shared" si="44"/>
        <v/>
      </c>
      <c r="BP394">
        <f t="shared" ref="BP394:BP457" si="46">COUNTIF(D394:BD394,"error")</f>
        <v>0</v>
      </c>
    </row>
    <row r="395" spans="3:68">
      <c r="C395">
        <v>323</v>
      </c>
      <c r="D395" s="22">
        <f>IF(実施計画様式!D395="",0,IFERROR(VLOOKUP(実施計画様式!D395,―!A:B,2,FALSE),"error"))</f>
        <v>0</v>
      </c>
      <c r="E395">
        <f>IF(実施計画様式!E395="",0,IFERROR(VLOOKUP(実施計画様式!E395,―!$C$40:$D$47,2,FALSE),"error"))</f>
        <v>0</v>
      </c>
      <c r="F395">
        <f>IF(実施計画様式!F395="",0,IFERROR(VLOOKUP(実施計画様式!F395,―!$E$2:$F$2,2,FALSE),"error"))</f>
        <v>0</v>
      </c>
      <c r="G395">
        <f>IFERROR(VLOOKUP(実施計画様式!G395,―!$G$2:$H$2,2,FALSE),0)</f>
        <v>0</v>
      </c>
      <c r="H395">
        <f>IF(実施計画様式!H395="",0,1)</f>
        <v>0</v>
      </c>
      <c r="I395">
        <f>IF(実施計画様式!I395="",0,IFERROR(VLOOKUP(実施計画様式!I395,―!$I$2:$J$2,2,FALSE),"error"))</f>
        <v>0</v>
      </c>
      <c r="J395">
        <f>IF(実施計画様式!J395="",0,1)</f>
        <v>0</v>
      </c>
      <c r="K395">
        <f>IF(実施計画様式!K395="",0,IFERROR(VLOOKUP(実施計画様式!K395,―!$K$1:$L$2,2,FALSE),"error"))</f>
        <v>0</v>
      </c>
      <c r="L395">
        <f>IF(実施計画様式!L395="",0,IFERROR(VLOOKUP(実施計画様式!L395,―!$M$2:$N$2,2,FALSE),"error"))</f>
        <v>0</v>
      </c>
      <c r="M395">
        <f>IFERROR(VLOOKUP(実施計画様式!M395,―!$O$1:$P$12,2,FALSE),0)</f>
        <v>0</v>
      </c>
      <c r="N395">
        <f>IF(実施計画様式!N395="",0,IFERROR(VLOOKUP(実施計画様式!N395,―!$O$1:$P$12,2,FALSE),"error"))</f>
        <v>0</v>
      </c>
      <c r="O395">
        <f>IF(実施計画様式!O395="",0,IFERROR(VLOOKUP(実施計画様式!O395,―!$O$1:$P$12,2,FALSE),"error"))</f>
        <v>0</v>
      </c>
      <c r="P395">
        <f>IF(実施計画様式!P395="",0,IFERROR(VLOOKUP(実施計画様式!P395,―!$O$1:$P$12,2,FALSE),"error"))</f>
        <v>0</v>
      </c>
      <c r="Q395">
        <f>IF(実施計画様式!Q395="",0,1)</f>
        <v>0</v>
      </c>
      <c r="R395" t="s">
        <v>7629</v>
      </c>
      <c r="S395" t="s">
        <v>7629</v>
      </c>
      <c r="T395">
        <f>IF(実施計画様式!T395="",0,1)</f>
        <v>0</v>
      </c>
      <c r="U395">
        <f>IF(実施計画様式!U395="",0,1)</f>
        <v>0</v>
      </c>
      <c r="V395">
        <f>IF(実施計画様式!V395="",0,1)</f>
        <v>0</v>
      </c>
      <c r="W395">
        <f>IF(実施計画様式!W395="",0,1)</f>
        <v>0</v>
      </c>
      <c r="X395">
        <f>IF(実施計画様式!X395="",0,1)</f>
        <v>0</v>
      </c>
      <c r="Y395">
        <f>IF(実施計画様式!Y395="",0,1)</f>
        <v>0</v>
      </c>
      <c r="Z395">
        <f>IF(実施計画様式!Z395="",0,1)</f>
        <v>0</v>
      </c>
      <c r="AA395">
        <f>IF(実施計画様式!AA395="",0,1)</f>
        <v>0</v>
      </c>
      <c r="AB395">
        <f>IF(実施計画様式!AB395="",0,IFERROR(VLOOKUP(実施計画様式!AB395,―!$Q$2:$R$3,2,FALSE),"error"))</f>
        <v>0</v>
      </c>
      <c r="AC395">
        <f>IF(実施計画様式!AC395="",0,IFERROR(VLOOKUP(実施計画様式!AC395,―!$S$2:$T$3,2,FALSE),"error"))</f>
        <v>0</v>
      </c>
      <c r="AD395">
        <f>IF(実施計画様式!AD395="",0,IFERROR(VLOOKUP(実施計画様式!AD395,―!$U$2:$V$3,2,FALSE),"error"))</f>
        <v>0</v>
      </c>
      <c r="AE395">
        <f>IF(実施計画様式!AE395="",0,IFERROR(VLOOKUP(実施計画様式!AE395,―!$W$2:$X$3,2,FALSE),"error"))</f>
        <v>0</v>
      </c>
      <c r="AF395">
        <f>IF(実施計画様式!AF395="",0,IFERROR(VLOOKUP(実施計画様式!AF395,―!$AP$29:$AQ$29,2,FALSE),"error"))</f>
        <v>0</v>
      </c>
      <c r="AG395">
        <f>IF(実施計画様式!AG395="",0,IFERROR(VLOOKUP(実施計画様式!AG395,―!$Y$2:$Z$25,2,FALSE),"error"))</f>
        <v>0</v>
      </c>
      <c r="AH395">
        <f>IF(実施計画様式!AH395="",0,IFERROR(VLOOKUP(実施計画様式!AH395,―!$AA$2:$AB$4,2,FALSE),"error"))</f>
        <v>0</v>
      </c>
      <c r="AI395">
        <f>IF(実施計画様式!AI395="",0,IFERROR(VLOOKUP(実施計画様式!AI395,―!$AN$2:$AO$27,2,FALSE),"error"))</f>
        <v>0</v>
      </c>
      <c r="AJ395">
        <f>IF(実施計画様式!AJ395="",0,IFERROR(VLOOKUP(実施計画様式!AJ395,―!$AN$2:$AO$27,2,FALSE),"error"))</f>
        <v>0</v>
      </c>
      <c r="AK395">
        <f>IF(実施計画様式!AK395="",0,IFERROR(VLOOKUP(実施計画様式!AK395,―!$AN$2:$AO$27,2,FALSE),"error"))</f>
        <v>0</v>
      </c>
      <c r="AL395">
        <f>IF(実施計画様式!AL395="",0,1)</f>
        <v>0</v>
      </c>
      <c r="AM395">
        <f>IF(実施計画様式!AM395="",0,IFERROR(VLOOKUP(実施計画様式!AM395,―!$AP$10:$AQ$23,2,FALSE),"error"))</f>
        <v>0</v>
      </c>
      <c r="AN395">
        <f>IF(実施計画様式!AN395="",0,IFERROR(VLOOKUP(実施計画様式!AN395,―!$AP$39:$AQ$44,2,FALSE),"error"))</f>
        <v>0</v>
      </c>
      <c r="AO395">
        <f>IF(実施計画様式!AO395="",0,IFERROR(VLOOKUP(実施計画様式!AO395,参考資料1_対象分野リスト!$B$2:$C$46,2,FALSE),"error"))</f>
        <v>0</v>
      </c>
      <c r="AP395">
        <f>IF(実施計画様式!AP395="",0,IFERROR(VLOOKUP(実施計画様式!AP395,参考資料1_対象分野リスト!$B$2:$C$46,2,FALSE),"error"))</f>
        <v>0</v>
      </c>
      <c r="AQ395">
        <f>IF(実施計画様式!AQ395="",0,IFERROR(VLOOKUP(実施計画様式!AQ395,参考資料1_対象分野リスト!$B$2:$C$46,2,FALSE),"error"))</f>
        <v>0</v>
      </c>
      <c r="AR395">
        <f>IF(実施計画様式!AR395="",0,IFERROR(VLOOKUP(実施計画様式!AR395,参考資料1_対象分野リスト!$B$2:$C$46,2,FALSE),"error"))</f>
        <v>0</v>
      </c>
      <c r="AS395">
        <f>IF(実施計画様式!AS395="",0,IFERROR(VLOOKUP(実施計画様式!AS395,参考資料1_対象分野リスト!$E$5:$F$35,2,FALSE),"error"))</f>
        <v>0</v>
      </c>
      <c r="BB395">
        <f>IF(実施計画様式!BB395="",0,IFERROR(VLOOKUP(実施計画様式!BB395,―!$AK$2:$AL$7,2,FALSE),"error"))</f>
        <v>0</v>
      </c>
      <c r="BC395" t="str">
        <f t="shared" si="45"/>
        <v/>
      </c>
      <c r="BF395">
        <v>99</v>
      </c>
      <c r="BG395" t="str">
        <f t="shared" si="39"/>
        <v/>
      </c>
      <c r="BH395" t="str">
        <f>IF(AG395&gt;0,IF(VLOOKUP($B$62,―!$Y$2:$Z$25,2,FALSE)&lt;分岐管理シート!AG395,"予算化方法","予算化方法_未定なし"),"")</f>
        <v/>
      </c>
      <c r="BI395" t="str">
        <f t="shared" si="40"/>
        <v/>
      </c>
      <c r="BJ395" t="str">
        <f t="shared" si="41"/>
        <v/>
      </c>
      <c r="BK395" t="str">
        <f t="shared" si="42"/>
        <v/>
      </c>
      <c r="BL395" t="str">
        <f>IF(AE395&lt;2,"",―!$AP$28)</f>
        <v/>
      </c>
      <c r="BM395" t="str">
        <f t="shared" si="43"/>
        <v/>
      </c>
      <c r="BN395" t="str">
        <f t="shared" si="44"/>
        <v/>
      </c>
      <c r="BP395">
        <f t="shared" si="46"/>
        <v>0</v>
      </c>
    </row>
    <row r="396" spans="3:68">
      <c r="C396">
        <v>324</v>
      </c>
      <c r="D396" s="22">
        <f>IF(実施計画様式!D396="",0,IFERROR(VLOOKUP(実施計画様式!D396,―!A:B,2,FALSE),"error"))</f>
        <v>0</v>
      </c>
      <c r="E396">
        <f>IF(実施計画様式!E396="",0,IFERROR(VLOOKUP(実施計画様式!E396,―!$C$40:$D$47,2,FALSE),"error"))</f>
        <v>0</v>
      </c>
      <c r="F396">
        <f>IF(実施計画様式!F396="",0,IFERROR(VLOOKUP(実施計画様式!F396,―!$E$2:$F$2,2,FALSE),"error"))</f>
        <v>0</v>
      </c>
      <c r="G396">
        <f>IFERROR(VLOOKUP(実施計画様式!G396,―!$G$2:$H$2,2,FALSE),0)</f>
        <v>0</v>
      </c>
      <c r="H396">
        <f>IF(実施計画様式!H396="",0,1)</f>
        <v>0</v>
      </c>
      <c r="I396">
        <f>IF(実施計画様式!I396="",0,IFERROR(VLOOKUP(実施計画様式!I396,―!$I$2:$J$2,2,FALSE),"error"))</f>
        <v>0</v>
      </c>
      <c r="J396">
        <f>IF(実施計画様式!J396="",0,1)</f>
        <v>0</v>
      </c>
      <c r="K396">
        <f>IF(実施計画様式!K396="",0,IFERROR(VLOOKUP(実施計画様式!K396,―!$K$1:$L$2,2,FALSE),"error"))</f>
        <v>0</v>
      </c>
      <c r="L396">
        <f>IF(実施計画様式!L396="",0,IFERROR(VLOOKUP(実施計画様式!L396,―!$M$2:$N$2,2,FALSE),"error"))</f>
        <v>0</v>
      </c>
      <c r="M396">
        <f>IFERROR(VLOOKUP(実施計画様式!M396,―!$O$1:$P$12,2,FALSE),0)</f>
        <v>0</v>
      </c>
      <c r="N396">
        <f>IF(実施計画様式!N396="",0,IFERROR(VLOOKUP(実施計画様式!N396,―!$O$1:$P$12,2,FALSE),"error"))</f>
        <v>0</v>
      </c>
      <c r="O396">
        <f>IF(実施計画様式!O396="",0,IFERROR(VLOOKUP(実施計画様式!O396,―!$O$1:$P$12,2,FALSE),"error"))</f>
        <v>0</v>
      </c>
      <c r="P396">
        <f>IF(実施計画様式!P396="",0,IFERROR(VLOOKUP(実施計画様式!P396,―!$O$1:$P$12,2,FALSE),"error"))</f>
        <v>0</v>
      </c>
      <c r="Q396">
        <f>IF(実施計画様式!Q396="",0,1)</f>
        <v>0</v>
      </c>
      <c r="R396" t="s">
        <v>7629</v>
      </c>
      <c r="S396" t="s">
        <v>7629</v>
      </c>
      <c r="T396">
        <f>IF(実施計画様式!T396="",0,1)</f>
        <v>0</v>
      </c>
      <c r="U396">
        <f>IF(実施計画様式!U396="",0,1)</f>
        <v>0</v>
      </c>
      <c r="V396">
        <f>IF(実施計画様式!V396="",0,1)</f>
        <v>0</v>
      </c>
      <c r="W396">
        <f>IF(実施計画様式!W396="",0,1)</f>
        <v>0</v>
      </c>
      <c r="X396">
        <f>IF(実施計画様式!X396="",0,1)</f>
        <v>0</v>
      </c>
      <c r="Y396">
        <f>IF(実施計画様式!Y396="",0,1)</f>
        <v>0</v>
      </c>
      <c r="Z396">
        <f>IF(実施計画様式!Z396="",0,1)</f>
        <v>0</v>
      </c>
      <c r="AA396">
        <f>IF(実施計画様式!AA396="",0,1)</f>
        <v>0</v>
      </c>
      <c r="AB396">
        <f>IF(実施計画様式!AB396="",0,IFERROR(VLOOKUP(実施計画様式!AB396,―!$Q$2:$R$3,2,FALSE),"error"))</f>
        <v>0</v>
      </c>
      <c r="AC396">
        <f>IF(実施計画様式!AC396="",0,IFERROR(VLOOKUP(実施計画様式!AC396,―!$S$2:$T$3,2,FALSE),"error"))</f>
        <v>0</v>
      </c>
      <c r="AD396">
        <f>IF(実施計画様式!AD396="",0,IFERROR(VLOOKUP(実施計画様式!AD396,―!$U$2:$V$3,2,FALSE),"error"))</f>
        <v>0</v>
      </c>
      <c r="AE396">
        <f>IF(実施計画様式!AE396="",0,IFERROR(VLOOKUP(実施計画様式!AE396,―!$W$2:$X$3,2,FALSE),"error"))</f>
        <v>0</v>
      </c>
      <c r="AF396">
        <f>IF(実施計画様式!AF396="",0,IFERROR(VLOOKUP(実施計画様式!AF396,―!$AP$29:$AQ$29,2,FALSE),"error"))</f>
        <v>0</v>
      </c>
      <c r="AG396">
        <f>IF(実施計画様式!AG396="",0,IFERROR(VLOOKUP(実施計画様式!AG396,―!$Y$2:$Z$25,2,FALSE),"error"))</f>
        <v>0</v>
      </c>
      <c r="AH396">
        <f>IF(実施計画様式!AH396="",0,IFERROR(VLOOKUP(実施計画様式!AH396,―!$AA$2:$AB$4,2,FALSE),"error"))</f>
        <v>0</v>
      </c>
      <c r="AI396">
        <f>IF(実施計画様式!AI396="",0,IFERROR(VLOOKUP(実施計画様式!AI396,―!$AN$2:$AO$27,2,FALSE),"error"))</f>
        <v>0</v>
      </c>
      <c r="AJ396">
        <f>IF(実施計画様式!AJ396="",0,IFERROR(VLOOKUP(実施計画様式!AJ396,―!$AN$2:$AO$27,2,FALSE),"error"))</f>
        <v>0</v>
      </c>
      <c r="AK396">
        <f>IF(実施計画様式!AK396="",0,IFERROR(VLOOKUP(実施計画様式!AK396,―!$AN$2:$AO$27,2,FALSE),"error"))</f>
        <v>0</v>
      </c>
      <c r="AL396">
        <f>IF(実施計画様式!AL396="",0,1)</f>
        <v>0</v>
      </c>
      <c r="AM396">
        <f>IF(実施計画様式!AM396="",0,IFERROR(VLOOKUP(実施計画様式!AM396,―!$AP$10:$AQ$23,2,FALSE),"error"))</f>
        <v>0</v>
      </c>
      <c r="AN396">
        <f>IF(実施計画様式!AN396="",0,IFERROR(VLOOKUP(実施計画様式!AN396,―!$AP$39:$AQ$44,2,FALSE),"error"))</f>
        <v>0</v>
      </c>
      <c r="AO396">
        <f>IF(実施計画様式!AO396="",0,IFERROR(VLOOKUP(実施計画様式!AO396,参考資料1_対象分野リスト!$B$2:$C$46,2,FALSE),"error"))</f>
        <v>0</v>
      </c>
      <c r="AP396">
        <f>IF(実施計画様式!AP396="",0,IFERROR(VLOOKUP(実施計画様式!AP396,参考資料1_対象分野リスト!$B$2:$C$46,2,FALSE),"error"))</f>
        <v>0</v>
      </c>
      <c r="AQ396">
        <f>IF(実施計画様式!AQ396="",0,IFERROR(VLOOKUP(実施計画様式!AQ396,参考資料1_対象分野リスト!$B$2:$C$46,2,FALSE),"error"))</f>
        <v>0</v>
      </c>
      <c r="AR396">
        <f>IF(実施計画様式!AR396="",0,IFERROR(VLOOKUP(実施計画様式!AR396,参考資料1_対象分野リスト!$B$2:$C$46,2,FALSE),"error"))</f>
        <v>0</v>
      </c>
      <c r="AS396">
        <f>IF(実施計画様式!AS396="",0,IFERROR(VLOOKUP(実施計画様式!AS396,参考資料1_対象分野リスト!$E$5:$F$35,2,FALSE),"error"))</f>
        <v>0</v>
      </c>
      <c r="BB396">
        <f>IF(実施計画様式!BB396="",0,IFERROR(VLOOKUP(実施計画様式!BB396,―!$AK$2:$AL$7,2,FALSE),"error"))</f>
        <v>0</v>
      </c>
      <c r="BC396" t="str">
        <f t="shared" si="45"/>
        <v/>
      </c>
      <c r="BF396">
        <v>99</v>
      </c>
      <c r="BG396" t="str">
        <f t="shared" ref="BG396:BG459" si="47">IF(D396=1,"予算化時期_R7補正","")</f>
        <v/>
      </c>
      <c r="BH396" t="str">
        <f>IF(AG396&gt;0,IF(VLOOKUP($B$62,―!$Y$2:$Z$25,2,FALSE)&lt;分岐管理シート!AG396,"予算化方法","予算化方法_未定なし"),"")</f>
        <v/>
      </c>
      <c r="BI396" t="str">
        <f t="shared" ref="BI396:BI459" si="48">IF(D396=1,"予算区分_R8_通常","")</f>
        <v/>
      </c>
      <c r="BJ396" t="str">
        <f t="shared" ref="BJ396:BJ459" si="49">IF(D396=1,"経済対策との関係_R7補正","")</f>
        <v/>
      </c>
      <c r="BK396" t="str">
        <f t="shared" ref="BK396:BK459" si="50">IF(D396=1,"種類_推奨事業メニュー_R7補正","")</f>
        <v/>
      </c>
      <c r="BL396" t="str">
        <f>IF(AE396&lt;2,"",―!$AP$28)</f>
        <v/>
      </c>
      <c r="BM396" t="str">
        <f t="shared" ref="BM396:BM459" si="51">IF(D396=1,"対象分野_R7","")</f>
        <v/>
      </c>
      <c r="BN396" t="str">
        <f t="shared" ref="BN396:BN459" si="52">IF(AND(SUM(AN396:AQ396)&gt;=181,SUM(AN396:AQ396)&lt;=936),"農林水産・食品分野の細分化項目",IF(SUM(AN396:AQ396)&gt;936,"中小企業・小規模事業者の賃上げ環境整備の細分化項目",""))</f>
        <v/>
      </c>
      <c r="BP396">
        <f t="shared" si="46"/>
        <v>0</v>
      </c>
    </row>
    <row r="397" spans="3:68">
      <c r="C397">
        <v>325</v>
      </c>
      <c r="D397" s="22">
        <f>IF(実施計画様式!D397="",0,IFERROR(VLOOKUP(実施計画様式!D397,―!A:B,2,FALSE),"error"))</f>
        <v>0</v>
      </c>
      <c r="E397">
        <f>IF(実施計画様式!E397="",0,IFERROR(VLOOKUP(実施計画様式!E397,―!$C$40:$D$47,2,FALSE),"error"))</f>
        <v>0</v>
      </c>
      <c r="F397">
        <f>IF(実施計画様式!F397="",0,IFERROR(VLOOKUP(実施計画様式!F397,―!$E$2:$F$2,2,FALSE),"error"))</f>
        <v>0</v>
      </c>
      <c r="G397">
        <f>IFERROR(VLOOKUP(実施計画様式!G397,―!$G$2:$H$2,2,FALSE),0)</f>
        <v>0</v>
      </c>
      <c r="H397">
        <f>IF(実施計画様式!H397="",0,1)</f>
        <v>0</v>
      </c>
      <c r="I397">
        <f>IF(実施計画様式!I397="",0,IFERROR(VLOOKUP(実施計画様式!I397,―!$I$2:$J$2,2,FALSE),"error"))</f>
        <v>0</v>
      </c>
      <c r="J397">
        <f>IF(実施計画様式!J397="",0,1)</f>
        <v>0</v>
      </c>
      <c r="K397">
        <f>IF(実施計画様式!K397="",0,IFERROR(VLOOKUP(実施計画様式!K397,―!$K$1:$L$2,2,FALSE),"error"))</f>
        <v>0</v>
      </c>
      <c r="L397">
        <f>IF(実施計画様式!L397="",0,IFERROR(VLOOKUP(実施計画様式!L397,―!$M$2:$N$2,2,FALSE),"error"))</f>
        <v>0</v>
      </c>
      <c r="M397">
        <f>IFERROR(VLOOKUP(実施計画様式!M397,―!$O$1:$P$12,2,FALSE),0)</f>
        <v>0</v>
      </c>
      <c r="N397">
        <f>IF(実施計画様式!N397="",0,IFERROR(VLOOKUP(実施計画様式!N397,―!$O$1:$P$12,2,FALSE),"error"))</f>
        <v>0</v>
      </c>
      <c r="O397">
        <f>IF(実施計画様式!O397="",0,IFERROR(VLOOKUP(実施計画様式!O397,―!$O$1:$P$12,2,FALSE),"error"))</f>
        <v>0</v>
      </c>
      <c r="P397">
        <f>IF(実施計画様式!P397="",0,IFERROR(VLOOKUP(実施計画様式!P397,―!$O$1:$P$12,2,FALSE),"error"))</f>
        <v>0</v>
      </c>
      <c r="Q397">
        <f>IF(実施計画様式!Q397="",0,1)</f>
        <v>0</v>
      </c>
      <c r="R397" t="s">
        <v>7629</v>
      </c>
      <c r="S397" t="s">
        <v>7629</v>
      </c>
      <c r="T397">
        <f>IF(実施計画様式!T397="",0,1)</f>
        <v>0</v>
      </c>
      <c r="U397">
        <f>IF(実施計画様式!U397="",0,1)</f>
        <v>0</v>
      </c>
      <c r="V397">
        <f>IF(実施計画様式!V397="",0,1)</f>
        <v>0</v>
      </c>
      <c r="W397">
        <f>IF(実施計画様式!W397="",0,1)</f>
        <v>0</v>
      </c>
      <c r="X397">
        <f>IF(実施計画様式!X397="",0,1)</f>
        <v>0</v>
      </c>
      <c r="Y397">
        <f>IF(実施計画様式!Y397="",0,1)</f>
        <v>0</v>
      </c>
      <c r="Z397">
        <f>IF(実施計画様式!Z397="",0,1)</f>
        <v>0</v>
      </c>
      <c r="AA397">
        <f>IF(実施計画様式!AA397="",0,1)</f>
        <v>0</v>
      </c>
      <c r="AB397">
        <f>IF(実施計画様式!AB397="",0,IFERROR(VLOOKUP(実施計画様式!AB397,―!$Q$2:$R$3,2,FALSE),"error"))</f>
        <v>0</v>
      </c>
      <c r="AC397">
        <f>IF(実施計画様式!AC397="",0,IFERROR(VLOOKUP(実施計画様式!AC397,―!$S$2:$T$3,2,FALSE),"error"))</f>
        <v>0</v>
      </c>
      <c r="AD397">
        <f>IF(実施計画様式!AD397="",0,IFERROR(VLOOKUP(実施計画様式!AD397,―!$U$2:$V$3,2,FALSE),"error"))</f>
        <v>0</v>
      </c>
      <c r="AE397">
        <f>IF(実施計画様式!AE397="",0,IFERROR(VLOOKUP(実施計画様式!AE397,―!$W$2:$X$3,2,FALSE),"error"))</f>
        <v>0</v>
      </c>
      <c r="AF397">
        <f>IF(実施計画様式!AF397="",0,IFERROR(VLOOKUP(実施計画様式!AF397,―!$AP$29:$AQ$29,2,FALSE),"error"))</f>
        <v>0</v>
      </c>
      <c r="AG397">
        <f>IF(実施計画様式!AG397="",0,IFERROR(VLOOKUP(実施計画様式!AG397,―!$Y$2:$Z$25,2,FALSE),"error"))</f>
        <v>0</v>
      </c>
      <c r="AH397">
        <f>IF(実施計画様式!AH397="",0,IFERROR(VLOOKUP(実施計画様式!AH397,―!$AA$2:$AB$4,2,FALSE),"error"))</f>
        <v>0</v>
      </c>
      <c r="AI397">
        <f>IF(実施計画様式!AI397="",0,IFERROR(VLOOKUP(実施計画様式!AI397,―!$AN$2:$AO$27,2,FALSE),"error"))</f>
        <v>0</v>
      </c>
      <c r="AJ397">
        <f>IF(実施計画様式!AJ397="",0,IFERROR(VLOOKUP(実施計画様式!AJ397,―!$AN$2:$AO$27,2,FALSE),"error"))</f>
        <v>0</v>
      </c>
      <c r="AK397">
        <f>IF(実施計画様式!AK397="",0,IFERROR(VLOOKUP(実施計画様式!AK397,―!$AN$2:$AO$27,2,FALSE),"error"))</f>
        <v>0</v>
      </c>
      <c r="AL397">
        <f>IF(実施計画様式!AL397="",0,1)</f>
        <v>0</v>
      </c>
      <c r="AM397">
        <f>IF(実施計画様式!AM397="",0,IFERROR(VLOOKUP(実施計画様式!AM397,―!$AP$10:$AQ$23,2,FALSE),"error"))</f>
        <v>0</v>
      </c>
      <c r="AN397">
        <f>IF(実施計画様式!AN397="",0,IFERROR(VLOOKUP(実施計画様式!AN397,―!$AP$39:$AQ$44,2,FALSE),"error"))</f>
        <v>0</v>
      </c>
      <c r="AO397">
        <f>IF(実施計画様式!AO397="",0,IFERROR(VLOOKUP(実施計画様式!AO397,参考資料1_対象分野リスト!$B$2:$C$46,2,FALSE),"error"))</f>
        <v>0</v>
      </c>
      <c r="AP397">
        <f>IF(実施計画様式!AP397="",0,IFERROR(VLOOKUP(実施計画様式!AP397,参考資料1_対象分野リスト!$B$2:$C$46,2,FALSE),"error"))</f>
        <v>0</v>
      </c>
      <c r="AQ397">
        <f>IF(実施計画様式!AQ397="",0,IFERROR(VLOOKUP(実施計画様式!AQ397,参考資料1_対象分野リスト!$B$2:$C$46,2,FALSE),"error"))</f>
        <v>0</v>
      </c>
      <c r="AR397">
        <f>IF(実施計画様式!AR397="",0,IFERROR(VLOOKUP(実施計画様式!AR397,参考資料1_対象分野リスト!$B$2:$C$46,2,FALSE),"error"))</f>
        <v>0</v>
      </c>
      <c r="AS397">
        <f>IF(実施計画様式!AS397="",0,IFERROR(VLOOKUP(実施計画様式!AS397,参考資料1_対象分野リスト!$E$5:$F$35,2,FALSE),"error"))</f>
        <v>0</v>
      </c>
      <c r="BB397">
        <f>IF(実施計画様式!BB397="",0,IFERROR(VLOOKUP(実施計画様式!BB397,―!$AK$2:$AL$7,2,FALSE),"error"))</f>
        <v>0</v>
      </c>
      <c r="BC397" t="str">
        <f t="shared" si="45"/>
        <v/>
      </c>
      <c r="BF397">
        <v>99</v>
      </c>
      <c r="BG397" t="str">
        <f t="shared" si="47"/>
        <v/>
      </c>
      <c r="BH397" t="str">
        <f>IF(AG397&gt;0,IF(VLOOKUP($B$62,―!$Y$2:$Z$25,2,FALSE)&lt;分岐管理シート!AG397,"予算化方法","予算化方法_未定なし"),"")</f>
        <v/>
      </c>
      <c r="BI397" t="str">
        <f t="shared" si="48"/>
        <v/>
      </c>
      <c r="BJ397" t="str">
        <f t="shared" si="49"/>
        <v/>
      </c>
      <c r="BK397" t="str">
        <f t="shared" si="50"/>
        <v/>
      </c>
      <c r="BL397" t="str">
        <f>IF(AE397&lt;2,"",―!$AP$28)</f>
        <v/>
      </c>
      <c r="BM397" t="str">
        <f t="shared" si="51"/>
        <v/>
      </c>
      <c r="BN397" t="str">
        <f t="shared" si="52"/>
        <v/>
      </c>
      <c r="BP397">
        <f t="shared" si="46"/>
        <v>0</v>
      </c>
    </row>
    <row r="398" spans="3:68">
      <c r="C398">
        <v>326</v>
      </c>
      <c r="D398" s="22">
        <f>IF(実施計画様式!D398="",0,IFERROR(VLOOKUP(実施計画様式!D398,―!A:B,2,FALSE),"error"))</f>
        <v>0</v>
      </c>
      <c r="E398">
        <f>IF(実施計画様式!E398="",0,IFERROR(VLOOKUP(実施計画様式!E398,―!$C$40:$D$47,2,FALSE),"error"))</f>
        <v>0</v>
      </c>
      <c r="F398">
        <f>IF(実施計画様式!F398="",0,IFERROR(VLOOKUP(実施計画様式!F398,―!$E$2:$F$2,2,FALSE),"error"))</f>
        <v>0</v>
      </c>
      <c r="G398">
        <f>IFERROR(VLOOKUP(実施計画様式!G398,―!$G$2:$H$2,2,FALSE),0)</f>
        <v>0</v>
      </c>
      <c r="H398">
        <f>IF(実施計画様式!H398="",0,1)</f>
        <v>0</v>
      </c>
      <c r="I398">
        <f>IF(実施計画様式!I398="",0,IFERROR(VLOOKUP(実施計画様式!I398,―!$I$2:$J$2,2,FALSE),"error"))</f>
        <v>0</v>
      </c>
      <c r="J398">
        <f>IF(実施計画様式!J398="",0,1)</f>
        <v>0</v>
      </c>
      <c r="K398">
        <f>IF(実施計画様式!K398="",0,IFERROR(VLOOKUP(実施計画様式!K398,―!$K$1:$L$2,2,FALSE),"error"))</f>
        <v>0</v>
      </c>
      <c r="L398">
        <f>IF(実施計画様式!L398="",0,IFERROR(VLOOKUP(実施計画様式!L398,―!$M$2:$N$2,2,FALSE),"error"))</f>
        <v>0</v>
      </c>
      <c r="M398">
        <f>IFERROR(VLOOKUP(実施計画様式!M398,―!$O$1:$P$12,2,FALSE),0)</f>
        <v>0</v>
      </c>
      <c r="N398">
        <f>IF(実施計画様式!N398="",0,IFERROR(VLOOKUP(実施計画様式!N398,―!$O$1:$P$12,2,FALSE),"error"))</f>
        <v>0</v>
      </c>
      <c r="O398">
        <f>IF(実施計画様式!O398="",0,IFERROR(VLOOKUP(実施計画様式!O398,―!$O$1:$P$12,2,FALSE),"error"))</f>
        <v>0</v>
      </c>
      <c r="P398">
        <f>IF(実施計画様式!P398="",0,IFERROR(VLOOKUP(実施計画様式!P398,―!$O$1:$P$12,2,FALSE),"error"))</f>
        <v>0</v>
      </c>
      <c r="Q398">
        <f>IF(実施計画様式!Q398="",0,1)</f>
        <v>0</v>
      </c>
      <c r="R398" t="s">
        <v>7629</v>
      </c>
      <c r="S398" t="s">
        <v>7629</v>
      </c>
      <c r="T398">
        <f>IF(実施計画様式!T398="",0,1)</f>
        <v>0</v>
      </c>
      <c r="U398">
        <f>IF(実施計画様式!U398="",0,1)</f>
        <v>0</v>
      </c>
      <c r="V398">
        <f>IF(実施計画様式!V398="",0,1)</f>
        <v>0</v>
      </c>
      <c r="W398">
        <f>IF(実施計画様式!W398="",0,1)</f>
        <v>0</v>
      </c>
      <c r="X398">
        <f>IF(実施計画様式!X398="",0,1)</f>
        <v>0</v>
      </c>
      <c r="Y398">
        <f>IF(実施計画様式!Y398="",0,1)</f>
        <v>0</v>
      </c>
      <c r="Z398">
        <f>IF(実施計画様式!Z398="",0,1)</f>
        <v>0</v>
      </c>
      <c r="AA398">
        <f>IF(実施計画様式!AA398="",0,1)</f>
        <v>0</v>
      </c>
      <c r="AB398">
        <f>IF(実施計画様式!AB398="",0,IFERROR(VLOOKUP(実施計画様式!AB398,―!$Q$2:$R$3,2,FALSE),"error"))</f>
        <v>0</v>
      </c>
      <c r="AC398">
        <f>IF(実施計画様式!AC398="",0,IFERROR(VLOOKUP(実施計画様式!AC398,―!$S$2:$T$3,2,FALSE),"error"))</f>
        <v>0</v>
      </c>
      <c r="AD398">
        <f>IF(実施計画様式!AD398="",0,IFERROR(VLOOKUP(実施計画様式!AD398,―!$U$2:$V$3,2,FALSE),"error"))</f>
        <v>0</v>
      </c>
      <c r="AE398">
        <f>IF(実施計画様式!AE398="",0,IFERROR(VLOOKUP(実施計画様式!AE398,―!$W$2:$X$3,2,FALSE),"error"))</f>
        <v>0</v>
      </c>
      <c r="AF398">
        <f>IF(実施計画様式!AF398="",0,IFERROR(VLOOKUP(実施計画様式!AF398,―!$AP$29:$AQ$29,2,FALSE),"error"))</f>
        <v>0</v>
      </c>
      <c r="AG398">
        <f>IF(実施計画様式!AG398="",0,IFERROR(VLOOKUP(実施計画様式!AG398,―!$Y$2:$Z$25,2,FALSE),"error"))</f>
        <v>0</v>
      </c>
      <c r="AH398">
        <f>IF(実施計画様式!AH398="",0,IFERROR(VLOOKUP(実施計画様式!AH398,―!$AA$2:$AB$4,2,FALSE),"error"))</f>
        <v>0</v>
      </c>
      <c r="AI398">
        <f>IF(実施計画様式!AI398="",0,IFERROR(VLOOKUP(実施計画様式!AI398,―!$AN$2:$AO$27,2,FALSE),"error"))</f>
        <v>0</v>
      </c>
      <c r="AJ398">
        <f>IF(実施計画様式!AJ398="",0,IFERROR(VLOOKUP(実施計画様式!AJ398,―!$AN$2:$AO$27,2,FALSE),"error"))</f>
        <v>0</v>
      </c>
      <c r="AK398">
        <f>IF(実施計画様式!AK398="",0,IFERROR(VLOOKUP(実施計画様式!AK398,―!$AN$2:$AO$27,2,FALSE),"error"))</f>
        <v>0</v>
      </c>
      <c r="AL398">
        <f>IF(実施計画様式!AL398="",0,1)</f>
        <v>0</v>
      </c>
      <c r="AM398">
        <f>IF(実施計画様式!AM398="",0,IFERROR(VLOOKUP(実施計画様式!AM398,―!$AP$10:$AQ$23,2,FALSE),"error"))</f>
        <v>0</v>
      </c>
      <c r="AN398">
        <f>IF(実施計画様式!AN398="",0,IFERROR(VLOOKUP(実施計画様式!AN398,―!$AP$39:$AQ$44,2,FALSE),"error"))</f>
        <v>0</v>
      </c>
      <c r="AO398">
        <f>IF(実施計画様式!AO398="",0,IFERROR(VLOOKUP(実施計画様式!AO398,参考資料1_対象分野リスト!$B$2:$C$46,2,FALSE),"error"))</f>
        <v>0</v>
      </c>
      <c r="AP398">
        <f>IF(実施計画様式!AP398="",0,IFERROR(VLOOKUP(実施計画様式!AP398,参考資料1_対象分野リスト!$B$2:$C$46,2,FALSE),"error"))</f>
        <v>0</v>
      </c>
      <c r="AQ398">
        <f>IF(実施計画様式!AQ398="",0,IFERROR(VLOOKUP(実施計画様式!AQ398,参考資料1_対象分野リスト!$B$2:$C$46,2,FALSE),"error"))</f>
        <v>0</v>
      </c>
      <c r="AR398">
        <f>IF(実施計画様式!AR398="",0,IFERROR(VLOOKUP(実施計画様式!AR398,参考資料1_対象分野リスト!$B$2:$C$46,2,FALSE),"error"))</f>
        <v>0</v>
      </c>
      <c r="AS398">
        <f>IF(実施計画様式!AS398="",0,IFERROR(VLOOKUP(実施計画様式!AS398,参考資料1_対象分野リスト!$E$5:$F$35,2,FALSE),"error"))</f>
        <v>0</v>
      </c>
      <c r="BB398">
        <f>IF(実施計画様式!BB398="",0,IFERROR(VLOOKUP(実施計画様式!BB398,―!$AK$2:$AL$7,2,FALSE),"error"))</f>
        <v>0</v>
      </c>
      <c r="BC398" t="str">
        <f t="shared" si="45"/>
        <v/>
      </c>
      <c r="BF398">
        <v>99</v>
      </c>
      <c r="BG398" t="str">
        <f t="shared" si="47"/>
        <v/>
      </c>
      <c r="BH398" t="str">
        <f>IF(AG398&gt;0,IF(VLOOKUP($B$62,―!$Y$2:$Z$25,2,FALSE)&lt;分岐管理シート!AG398,"予算化方法","予算化方法_未定なし"),"")</f>
        <v/>
      </c>
      <c r="BI398" t="str">
        <f t="shared" si="48"/>
        <v/>
      </c>
      <c r="BJ398" t="str">
        <f t="shared" si="49"/>
        <v/>
      </c>
      <c r="BK398" t="str">
        <f t="shared" si="50"/>
        <v/>
      </c>
      <c r="BL398" t="str">
        <f>IF(AE398&lt;2,"",―!$AP$28)</f>
        <v/>
      </c>
      <c r="BM398" t="str">
        <f t="shared" si="51"/>
        <v/>
      </c>
      <c r="BN398" t="str">
        <f t="shared" si="52"/>
        <v/>
      </c>
      <c r="BP398">
        <f t="shared" si="46"/>
        <v>0</v>
      </c>
    </row>
    <row r="399" spans="3:68">
      <c r="C399">
        <v>327</v>
      </c>
      <c r="D399" s="22">
        <f>IF(実施計画様式!D399="",0,IFERROR(VLOOKUP(実施計画様式!D399,―!A:B,2,FALSE),"error"))</f>
        <v>0</v>
      </c>
      <c r="E399">
        <f>IF(実施計画様式!E399="",0,IFERROR(VLOOKUP(実施計画様式!E399,―!$C$40:$D$47,2,FALSE),"error"))</f>
        <v>0</v>
      </c>
      <c r="F399">
        <f>IF(実施計画様式!F399="",0,IFERROR(VLOOKUP(実施計画様式!F399,―!$E$2:$F$2,2,FALSE),"error"))</f>
        <v>0</v>
      </c>
      <c r="G399">
        <f>IFERROR(VLOOKUP(実施計画様式!G399,―!$G$2:$H$2,2,FALSE),0)</f>
        <v>0</v>
      </c>
      <c r="H399">
        <f>IF(実施計画様式!H399="",0,1)</f>
        <v>0</v>
      </c>
      <c r="I399">
        <f>IF(実施計画様式!I399="",0,IFERROR(VLOOKUP(実施計画様式!I399,―!$I$2:$J$2,2,FALSE),"error"))</f>
        <v>0</v>
      </c>
      <c r="J399">
        <f>IF(実施計画様式!J399="",0,1)</f>
        <v>0</v>
      </c>
      <c r="K399">
        <f>IF(実施計画様式!K399="",0,IFERROR(VLOOKUP(実施計画様式!K399,―!$K$1:$L$2,2,FALSE),"error"))</f>
        <v>0</v>
      </c>
      <c r="L399">
        <f>IF(実施計画様式!L399="",0,IFERROR(VLOOKUP(実施計画様式!L399,―!$M$2:$N$2,2,FALSE),"error"))</f>
        <v>0</v>
      </c>
      <c r="M399">
        <f>IFERROR(VLOOKUP(実施計画様式!M399,―!$O$1:$P$12,2,FALSE),0)</f>
        <v>0</v>
      </c>
      <c r="N399">
        <f>IF(実施計画様式!N399="",0,IFERROR(VLOOKUP(実施計画様式!N399,―!$O$1:$P$12,2,FALSE),"error"))</f>
        <v>0</v>
      </c>
      <c r="O399">
        <f>IF(実施計画様式!O399="",0,IFERROR(VLOOKUP(実施計画様式!O399,―!$O$1:$P$12,2,FALSE),"error"))</f>
        <v>0</v>
      </c>
      <c r="P399">
        <f>IF(実施計画様式!P399="",0,IFERROR(VLOOKUP(実施計画様式!P399,―!$O$1:$P$12,2,FALSE),"error"))</f>
        <v>0</v>
      </c>
      <c r="Q399">
        <f>IF(実施計画様式!Q399="",0,1)</f>
        <v>0</v>
      </c>
      <c r="R399" t="s">
        <v>7629</v>
      </c>
      <c r="S399" t="s">
        <v>7629</v>
      </c>
      <c r="T399">
        <f>IF(実施計画様式!T399="",0,1)</f>
        <v>0</v>
      </c>
      <c r="U399">
        <f>IF(実施計画様式!U399="",0,1)</f>
        <v>0</v>
      </c>
      <c r="V399">
        <f>IF(実施計画様式!V399="",0,1)</f>
        <v>0</v>
      </c>
      <c r="W399">
        <f>IF(実施計画様式!W399="",0,1)</f>
        <v>0</v>
      </c>
      <c r="X399">
        <f>IF(実施計画様式!X399="",0,1)</f>
        <v>0</v>
      </c>
      <c r="Y399">
        <f>IF(実施計画様式!Y399="",0,1)</f>
        <v>0</v>
      </c>
      <c r="Z399">
        <f>IF(実施計画様式!Z399="",0,1)</f>
        <v>0</v>
      </c>
      <c r="AA399">
        <f>IF(実施計画様式!AA399="",0,1)</f>
        <v>0</v>
      </c>
      <c r="AB399">
        <f>IF(実施計画様式!AB399="",0,IFERROR(VLOOKUP(実施計画様式!AB399,―!$Q$2:$R$3,2,FALSE),"error"))</f>
        <v>0</v>
      </c>
      <c r="AC399">
        <f>IF(実施計画様式!AC399="",0,IFERROR(VLOOKUP(実施計画様式!AC399,―!$S$2:$T$3,2,FALSE),"error"))</f>
        <v>0</v>
      </c>
      <c r="AD399">
        <f>IF(実施計画様式!AD399="",0,IFERROR(VLOOKUP(実施計画様式!AD399,―!$U$2:$V$3,2,FALSE),"error"))</f>
        <v>0</v>
      </c>
      <c r="AE399">
        <f>IF(実施計画様式!AE399="",0,IFERROR(VLOOKUP(実施計画様式!AE399,―!$W$2:$X$3,2,FALSE),"error"))</f>
        <v>0</v>
      </c>
      <c r="AF399">
        <f>IF(実施計画様式!AF399="",0,IFERROR(VLOOKUP(実施計画様式!AF399,―!$AP$29:$AQ$29,2,FALSE),"error"))</f>
        <v>0</v>
      </c>
      <c r="AG399">
        <f>IF(実施計画様式!AG399="",0,IFERROR(VLOOKUP(実施計画様式!AG399,―!$Y$2:$Z$25,2,FALSE),"error"))</f>
        <v>0</v>
      </c>
      <c r="AH399">
        <f>IF(実施計画様式!AH399="",0,IFERROR(VLOOKUP(実施計画様式!AH399,―!$AA$2:$AB$4,2,FALSE),"error"))</f>
        <v>0</v>
      </c>
      <c r="AI399">
        <f>IF(実施計画様式!AI399="",0,IFERROR(VLOOKUP(実施計画様式!AI399,―!$AN$2:$AO$27,2,FALSE),"error"))</f>
        <v>0</v>
      </c>
      <c r="AJ399">
        <f>IF(実施計画様式!AJ399="",0,IFERROR(VLOOKUP(実施計画様式!AJ399,―!$AN$2:$AO$27,2,FALSE),"error"))</f>
        <v>0</v>
      </c>
      <c r="AK399">
        <f>IF(実施計画様式!AK399="",0,IFERROR(VLOOKUP(実施計画様式!AK399,―!$AN$2:$AO$27,2,FALSE),"error"))</f>
        <v>0</v>
      </c>
      <c r="AL399">
        <f>IF(実施計画様式!AL399="",0,1)</f>
        <v>0</v>
      </c>
      <c r="AM399">
        <f>IF(実施計画様式!AM399="",0,IFERROR(VLOOKUP(実施計画様式!AM399,―!$AP$10:$AQ$23,2,FALSE),"error"))</f>
        <v>0</v>
      </c>
      <c r="AN399">
        <f>IF(実施計画様式!AN399="",0,IFERROR(VLOOKUP(実施計画様式!AN399,―!$AP$39:$AQ$44,2,FALSE),"error"))</f>
        <v>0</v>
      </c>
      <c r="AO399">
        <f>IF(実施計画様式!AO399="",0,IFERROR(VLOOKUP(実施計画様式!AO399,参考資料1_対象分野リスト!$B$2:$C$46,2,FALSE),"error"))</f>
        <v>0</v>
      </c>
      <c r="AP399">
        <f>IF(実施計画様式!AP399="",0,IFERROR(VLOOKUP(実施計画様式!AP399,参考資料1_対象分野リスト!$B$2:$C$46,2,FALSE),"error"))</f>
        <v>0</v>
      </c>
      <c r="AQ399">
        <f>IF(実施計画様式!AQ399="",0,IFERROR(VLOOKUP(実施計画様式!AQ399,参考資料1_対象分野リスト!$B$2:$C$46,2,FALSE),"error"))</f>
        <v>0</v>
      </c>
      <c r="AR399">
        <f>IF(実施計画様式!AR399="",0,IFERROR(VLOOKUP(実施計画様式!AR399,参考資料1_対象分野リスト!$B$2:$C$46,2,FALSE),"error"))</f>
        <v>0</v>
      </c>
      <c r="AS399">
        <f>IF(実施計画様式!AS399="",0,IFERROR(VLOOKUP(実施計画様式!AS399,参考資料1_対象分野リスト!$E$5:$F$35,2,FALSE),"error"))</f>
        <v>0</v>
      </c>
      <c r="BB399">
        <f>IF(実施計画様式!BB399="",0,IFERROR(VLOOKUP(実施計画様式!BB399,―!$AK$2:$AL$7,2,FALSE),"error"))</f>
        <v>0</v>
      </c>
      <c r="BC399" t="str">
        <f t="shared" si="45"/>
        <v/>
      </c>
      <c r="BF399">
        <v>99</v>
      </c>
      <c r="BG399" t="str">
        <f t="shared" si="47"/>
        <v/>
      </c>
      <c r="BH399" t="str">
        <f>IF(AG399&gt;0,IF(VLOOKUP($B$62,―!$Y$2:$Z$25,2,FALSE)&lt;分岐管理シート!AG399,"予算化方法","予算化方法_未定なし"),"")</f>
        <v/>
      </c>
      <c r="BI399" t="str">
        <f t="shared" si="48"/>
        <v/>
      </c>
      <c r="BJ399" t="str">
        <f t="shared" si="49"/>
        <v/>
      </c>
      <c r="BK399" t="str">
        <f t="shared" si="50"/>
        <v/>
      </c>
      <c r="BL399" t="str">
        <f>IF(AE399&lt;2,"",―!$AP$28)</f>
        <v/>
      </c>
      <c r="BM399" t="str">
        <f t="shared" si="51"/>
        <v/>
      </c>
      <c r="BN399" t="str">
        <f t="shared" si="52"/>
        <v/>
      </c>
      <c r="BP399">
        <f t="shared" si="46"/>
        <v>0</v>
      </c>
    </row>
    <row r="400" spans="3:68">
      <c r="C400">
        <v>328</v>
      </c>
      <c r="D400" s="22">
        <f>IF(実施計画様式!D400="",0,IFERROR(VLOOKUP(実施計画様式!D400,―!A:B,2,FALSE),"error"))</f>
        <v>0</v>
      </c>
      <c r="E400">
        <f>IF(実施計画様式!E400="",0,IFERROR(VLOOKUP(実施計画様式!E400,―!$C$40:$D$47,2,FALSE),"error"))</f>
        <v>0</v>
      </c>
      <c r="F400">
        <f>IF(実施計画様式!F400="",0,IFERROR(VLOOKUP(実施計画様式!F400,―!$E$2:$F$2,2,FALSE),"error"))</f>
        <v>0</v>
      </c>
      <c r="G400">
        <f>IFERROR(VLOOKUP(実施計画様式!G400,―!$G$2:$H$2,2,FALSE),0)</f>
        <v>0</v>
      </c>
      <c r="H400">
        <f>IF(実施計画様式!H400="",0,1)</f>
        <v>0</v>
      </c>
      <c r="I400">
        <f>IF(実施計画様式!I400="",0,IFERROR(VLOOKUP(実施計画様式!I400,―!$I$2:$J$2,2,FALSE),"error"))</f>
        <v>0</v>
      </c>
      <c r="J400">
        <f>IF(実施計画様式!J400="",0,1)</f>
        <v>0</v>
      </c>
      <c r="K400">
        <f>IF(実施計画様式!K400="",0,IFERROR(VLOOKUP(実施計画様式!K400,―!$K$1:$L$2,2,FALSE),"error"))</f>
        <v>0</v>
      </c>
      <c r="L400">
        <f>IF(実施計画様式!L400="",0,IFERROR(VLOOKUP(実施計画様式!L400,―!$M$2:$N$2,2,FALSE),"error"))</f>
        <v>0</v>
      </c>
      <c r="M400">
        <f>IFERROR(VLOOKUP(実施計画様式!M400,―!$O$1:$P$12,2,FALSE),0)</f>
        <v>0</v>
      </c>
      <c r="N400">
        <f>IF(実施計画様式!N400="",0,IFERROR(VLOOKUP(実施計画様式!N400,―!$O$1:$P$12,2,FALSE),"error"))</f>
        <v>0</v>
      </c>
      <c r="O400">
        <f>IF(実施計画様式!O400="",0,IFERROR(VLOOKUP(実施計画様式!O400,―!$O$1:$P$12,2,FALSE),"error"))</f>
        <v>0</v>
      </c>
      <c r="P400">
        <f>IF(実施計画様式!P400="",0,IFERROR(VLOOKUP(実施計画様式!P400,―!$O$1:$P$12,2,FALSE),"error"))</f>
        <v>0</v>
      </c>
      <c r="Q400">
        <f>IF(実施計画様式!Q400="",0,1)</f>
        <v>0</v>
      </c>
      <c r="R400" t="s">
        <v>7629</v>
      </c>
      <c r="S400" t="s">
        <v>7629</v>
      </c>
      <c r="T400">
        <f>IF(実施計画様式!T400="",0,1)</f>
        <v>0</v>
      </c>
      <c r="U400">
        <f>IF(実施計画様式!U400="",0,1)</f>
        <v>0</v>
      </c>
      <c r="V400">
        <f>IF(実施計画様式!V400="",0,1)</f>
        <v>0</v>
      </c>
      <c r="W400">
        <f>IF(実施計画様式!W400="",0,1)</f>
        <v>0</v>
      </c>
      <c r="X400">
        <f>IF(実施計画様式!X400="",0,1)</f>
        <v>0</v>
      </c>
      <c r="Y400">
        <f>IF(実施計画様式!Y400="",0,1)</f>
        <v>0</v>
      </c>
      <c r="Z400">
        <f>IF(実施計画様式!Z400="",0,1)</f>
        <v>0</v>
      </c>
      <c r="AA400">
        <f>IF(実施計画様式!AA400="",0,1)</f>
        <v>0</v>
      </c>
      <c r="AB400">
        <f>IF(実施計画様式!AB400="",0,IFERROR(VLOOKUP(実施計画様式!AB400,―!$Q$2:$R$3,2,FALSE),"error"))</f>
        <v>0</v>
      </c>
      <c r="AC400">
        <f>IF(実施計画様式!AC400="",0,IFERROR(VLOOKUP(実施計画様式!AC400,―!$S$2:$T$3,2,FALSE),"error"))</f>
        <v>0</v>
      </c>
      <c r="AD400">
        <f>IF(実施計画様式!AD400="",0,IFERROR(VLOOKUP(実施計画様式!AD400,―!$U$2:$V$3,2,FALSE),"error"))</f>
        <v>0</v>
      </c>
      <c r="AE400">
        <f>IF(実施計画様式!AE400="",0,IFERROR(VLOOKUP(実施計画様式!AE400,―!$W$2:$X$3,2,FALSE),"error"))</f>
        <v>0</v>
      </c>
      <c r="AF400">
        <f>IF(実施計画様式!AF400="",0,IFERROR(VLOOKUP(実施計画様式!AF400,―!$AP$29:$AQ$29,2,FALSE),"error"))</f>
        <v>0</v>
      </c>
      <c r="AG400">
        <f>IF(実施計画様式!AG400="",0,IFERROR(VLOOKUP(実施計画様式!AG400,―!$Y$2:$Z$25,2,FALSE),"error"))</f>
        <v>0</v>
      </c>
      <c r="AH400">
        <f>IF(実施計画様式!AH400="",0,IFERROR(VLOOKUP(実施計画様式!AH400,―!$AA$2:$AB$4,2,FALSE),"error"))</f>
        <v>0</v>
      </c>
      <c r="AI400">
        <f>IF(実施計画様式!AI400="",0,IFERROR(VLOOKUP(実施計画様式!AI400,―!$AN$2:$AO$27,2,FALSE),"error"))</f>
        <v>0</v>
      </c>
      <c r="AJ400">
        <f>IF(実施計画様式!AJ400="",0,IFERROR(VLOOKUP(実施計画様式!AJ400,―!$AN$2:$AO$27,2,FALSE),"error"))</f>
        <v>0</v>
      </c>
      <c r="AK400">
        <f>IF(実施計画様式!AK400="",0,IFERROR(VLOOKUP(実施計画様式!AK400,―!$AN$2:$AO$27,2,FALSE),"error"))</f>
        <v>0</v>
      </c>
      <c r="AL400">
        <f>IF(実施計画様式!AL400="",0,1)</f>
        <v>0</v>
      </c>
      <c r="AM400">
        <f>IF(実施計画様式!AM400="",0,IFERROR(VLOOKUP(実施計画様式!AM400,―!$AP$10:$AQ$23,2,FALSE),"error"))</f>
        <v>0</v>
      </c>
      <c r="AN400">
        <f>IF(実施計画様式!AN400="",0,IFERROR(VLOOKUP(実施計画様式!AN400,―!$AP$39:$AQ$44,2,FALSE),"error"))</f>
        <v>0</v>
      </c>
      <c r="AO400">
        <f>IF(実施計画様式!AO400="",0,IFERROR(VLOOKUP(実施計画様式!AO400,参考資料1_対象分野リスト!$B$2:$C$46,2,FALSE),"error"))</f>
        <v>0</v>
      </c>
      <c r="AP400">
        <f>IF(実施計画様式!AP400="",0,IFERROR(VLOOKUP(実施計画様式!AP400,参考資料1_対象分野リスト!$B$2:$C$46,2,FALSE),"error"))</f>
        <v>0</v>
      </c>
      <c r="AQ400">
        <f>IF(実施計画様式!AQ400="",0,IFERROR(VLOOKUP(実施計画様式!AQ400,参考資料1_対象分野リスト!$B$2:$C$46,2,FALSE),"error"))</f>
        <v>0</v>
      </c>
      <c r="AR400">
        <f>IF(実施計画様式!AR400="",0,IFERROR(VLOOKUP(実施計画様式!AR400,参考資料1_対象分野リスト!$B$2:$C$46,2,FALSE),"error"))</f>
        <v>0</v>
      </c>
      <c r="AS400">
        <f>IF(実施計画様式!AS400="",0,IFERROR(VLOOKUP(実施計画様式!AS400,参考資料1_対象分野リスト!$E$5:$F$35,2,FALSE),"error"))</f>
        <v>0</v>
      </c>
      <c r="BB400">
        <f>IF(実施計画様式!BB400="",0,IFERROR(VLOOKUP(実施計画様式!BB400,―!$AK$2:$AL$7,2,FALSE),"error"))</f>
        <v>0</v>
      </c>
      <c r="BC400" t="str">
        <f t="shared" si="45"/>
        <v/>
      </c>
      <c r="BF400">
        <v>99</v>
      </c>
      <c r="BG400" t="str">
        <f t="shared" si="47"/>
        <v/>
      </c>
      <c r="BH400" t="str">
        <f>IF(AG400&gt;0,IF(VLOOKUP($B$62,―!$Y$2:$Z$25,2,FALSE)&lt;分岐管理シート!AG400,"予算化方法","予算化方法_未定なし"),"")</f>
        <v/>
      </c>
      <c r="BI400" t="str">
        <f t="shared" si="48"/>
        <v/>
      </c>
      <c r="BJ400" t="str">
        <f t="shared" si="49"/>
        <v/>
      </c>
      <c r="BK400" t="str">
        <f t="shared" si="50"/>
        <v/>
      </c>
      <c r="BL400" t="str">
        <f>IF(AE400&lt;2,"",―!$AP$28)</f>
        <v/>
      </c>
      <c r="BM400" t="str">
        <f t="shared" si="51"/>
        <v/>
      </c>
      <c r="BN400" t="str">
        <f t="shared" si="52"/>
        <v/>
      </c>
      <c r="BP400">
        <f t="shared" si="46"/>
        <v>0</v>
      </c>
    </row>
    <row r="401" spans="3:68">
      <c r="C401">
        <v>329</v>
      </c>
      <c r="D401" s="22">
        <f>IF(実施計画様式!D401="",0,IFERROR(VLOOKUP(実施計画様式!D401,―!A:B,2,FALSE),"error"))</f>
        <v>0</v>
      </c>
      <c r="E401">
        <f>IF(実施計画様式!E401="",0,IFERROR(VLOOKUP(実施計画様式!E401,―!$C$40:$D$47,2,FALSE),"error"))</f>
        <v>0</v>
      </c>
      <c r="F401">
        <f>IF(実施計画様式!F401="",0,IFERROR(VLOOKUP(実施計画様式!F401,―!$E$2:$F$2,2,FALSE),"error"))</f>
        <v>0</v>
      </c>
      <c r="G401">
        <f>IFERROR(VLOOKUP(実施計画様式!G401,―!$G$2:$H$2,2,FALSE),0)</f>
        <v>0</v>
      </c>
      <c r="H401">
        <f>IF(実施計画様式!H401="",0,1)</f>
        <v>0</v>
      </c>
      <c r="I401">
        <f>IF(実施計画様式!I401="",0,IFERROR(VLOOKUP(実施計画様式!I401,―!$I$2:$J$2,2,FALSE),"error"))</f>
        <v>0</v>
      </c>
      <c r="J401">
        <f>IF(実施計画様式!J401="",0,1)</f>
        <v>0</v>
      </c>
      <c r="K401">
        <f>IF(実施計画様式!K401="",0,IFERROR(VLOOKUP(実施計画様式!K401,―!$K$1:$L$2,2,FALSE),"error"))</f>
        <v>0</v>
      </c>
      <c r="L401">
        <f>IF(実施計画様式!L401="",0,IFERROR(VLOOKUP(実施計画様式!L401,―!$M$2:$N$2,2,FALSE),"error"))</f>
        <v>0</v>
      </c>
      <c r="M401">
        <f>IFERROR(VLOOKUP(実施計画様式!M401,―!$O$1:$P$12,2,FALSE),0)</f>
        <v>0</v>
      </c>
      <c r="N401">
        <f>IF(実施計画様式!N401="",0,IFERROR(VLOOKUP(実施計画様式!N401,―!$O$1:$P$12,2,FALSE),"error"))</f>
        <v>0</v>
      </c>
      <c r="O401">
        <f>IF(実施計画様式!O401="",0,IFERROR(VLOOKUP(実施計画様式!O401,―!$O$1:$P$12,2,FALSE),"error"))</f>
        <v>0</v>
      </c>
      <c r="P401">
        <f>IF(実施計画様式!P401="",0,IFERROR(VLOOKUP(実施計画様式!P401,―!$O$1:$P$12,2,FALSE),"error"))</f>
        <v>0</v>
      </c>
      <c r="Q401">
        <f>IF(実施計画様式!Q401="",0,1)</f>
        <v>0</v>
      </c>
      <c r="R401" t="s">
        <v>7629</v>
      </c>
      <c r="S401" t="s">
        <v>7629</v>
      </c>
      <c r="T401">
        <f>IF(実施計画様式!T401="",0,1)</f>
        <v>0</v>
      </c>
      <c r="U401">
        <f>IF(実施計画様式!U401="",0,1)</f>
        <v>0</v>
      </c>
      <c r="V401">
        <f>IF(実施計画様式!V401="",0,1)</f>
        <v>0</v>
      </c>
      <c r="W401">
        <f>IF(実施計画様式!W401="",0,1)</f>
        <v>0</v>
      </c>
      <c r="X401">
        <f>IF(実施計画様式!X401="",0,1)</f>
        <v>0</v>
      </c>
      <c r="Y401">
        <f>IF(実施計画様式!Y401="",0,1)</f>
        <v>0</v>
      </c>
      <c r="Z401">
        <f>IF(実施計画様式!Z401="",0,1)</f>
        <v>0</v>
      </c>
      <c r="AA401">
        <f>IF(実施計画様式!AA401="",0,1)</f>
        <v>0</v>
      </c>
      <c r="AB401">
        <f>IF(実施計画様式!AB401="",0,IFERROR(VLOOKUP(実施計画様式!AB401,―!$Q$2:$R$3,2,FALSE),"error"))</f>
        <v>0</v>
      </c>
      <c r="AC401">
        <f>IF(実施計画様式!AC401="",0,IFERROR(VLOOKUP(実施計画様式!AC401,―!$S$2:$T$3,2,FALSE),"error"))</f>
        <v>0</v>
      </c>
      <c r="AD401">
        <f>IF(実施計画様式!AD401="",0,IFERROR(VLOOKUP(実施計画様式!AD401,―!$U$2:$V$3,2,FALSE),"error"))</f>
        <v>0</v>
      </c>
      <c r="AE401">
        <f>IF(実施計画様式!AE401="",0,IFERROR(VLOOKUP(実施計画様式!AE401,―!$W$2:$X$3,2,FALSE),"error"))</f>
        <v>0</v>
      </c>
      <c r="AF401">
        <f>IF(実施計画様式!AF401="",0,IFERROR(VLOOKUP(実施計画様式!AF401,―!$AP$29:$AQ$29,2,FALSE),"error"))</f>
        <v>0</v>
      </c>
      <c r="AG401">
        <f>IF(実施計画様式!AG401="",0,IFERROR(VLOOKUP(実施計画様式!AG401,―!$Y$2:$Z$25,2,FALSE),"error"))</f>
        <v>0</v>
      </c>
      <c r="AH401">
        <f>IF(実施計画様式!AH401="",0,IFERROR(VLOOKUP(実施計画様式!AH401,―!$AA$2:$AB$4,2,FALSE),"error"))</f>
        <v>0</v>
      </c>
      <c r="AI401">
        <f>IF(実施計画様式!AI401="",0,IFERROR(VLOOKUP(実施計画様式!AI401,―!$AN$2:$AO$27,2,FALSE),"error"))</f>
        <v>0</v>
      </c>
      <c r="AJ401">
        <f>IF(実施計画様式!AJ401="",0,IFERROR(VLOOKUP(実施計画様式!AJ401,―!$AN$2:$AO$27,2,FALSE),"error"))</f>
        <v>0</v>
      </c>
      <c r="AK401">
        <f>IF(実施計画様式!AK401="",0,IFERROR(VLOOKUP(実施計画様式!AK401,―!$AN$2:$AO$27,2,FALSE),"error"))</f>
        <v>0</v>
      </c>
      <c r="AL401">
        <f>IF(実施計画様式!AL401="",0,1)</f>
        <v>0</v>
      </c>
      <c r="AM401">
        <f>IF(実施計画様式!AM401="",0,IFERROR(VLOOKUP(実施計画様式!AM401,―!$AP$10:$AQ$23,2,FALSE),"error"))</f>
        <v>0</v>
      </c>
      <c r="AN401">
        <f>IF(実施計画様式!AN401="",0,IFERROR(VLOOKUP(実施計画様式!AN401,―!$AP$39:$AQ$44,2,FALSE),"error"))</f>
        <v>0</v>
      </c>
      <c r="AO401">
        <f>IF(実施計画様式!AO401="",0,IFERROR(VLOOKUP(実施計画様式!AO401,参考資料1_対象分野リスト!$B$2:$C$46,2,FALSE),"error"))</f>
        <v>0</v>
      </c>
      <c r="AP401">
        <f>IF(実施計画様式!AP401="",0,IFERROR(VLOOKUP(実施計画様式!AP401,参考資料1_対象分野リスト!$B$2:$C$46,2,FALSE),"error"))</f>
        <v>0</v>
      </c>
      <c r="AQ401">
        <f>IF(実施計画様式!AQ401="",0,IFERROR(VLOOKUP(実施計画様式!AQ401,参考資料1_対象分野リスト!$B$2:$C$46,2,FALSE),"error"))</f>
        <v>0</v>
      </c>
      <c r="AR401">
        <f>IF(実施計画様式!AR401="",0,IFERROR(VLOOKUP(実施計画様式!AR401,参考資料1_対象分野リスト!$B$2:$C$46,2,FALSE),"error"))</f>
        <v>0</v>
      </c>
      <c r="AS401">
        <f>IF(実施計画様式!AS401="",0,IFERROR(VLOOKUP(実施計画様式!AS401,参考資料1_対象分野リスト!$E$5:$F$35,2,FALSE),"error"))</f>
        <v>0</v>
      </c>
      <c r="BB401">
        <f>IF(実施計画様式!BB401="",0,IFERROR(VLOOKUP(実施計画様式!BB401,―!$AK$2:$AL$7,2,FALSE),"error"))</f>
        <v>0</v>
      </c>
      <c r="BC401" t="str">
        <f t="shared" si="45"/>
        <v/>
      </c>
      <c r="BF401">
        <v>99</v>
      </c>
      <c r="BG401" t="str">
        <f t="shared" si="47"/>
        <v/>
      </c>
      <c r="BH401" t="str">
        <f>IF(AG401&gt;0,IF(VLOOKUP($B$62,―!$Y$2:$Z$25,2,FALSE)&lt;分岐管理シート!AG401,"予算化方法","予算化方法_未定なし"),"")</f>
        <v/>
      </c>
      <c r="BI401" t="str">
        <f t="shared" si="48"/>
        <v/>
      </c>
      <c r="BJ401" t="str">
        <f t="shared" si="49"/>
        <v/>
      </c>
      <c r="BK401" t="str">
        <f t="shared" si="50"/>
        <v/>
      </c>
      <c r="BL401" t="str">
        <f>IF(AE401&lt;2,"",―!$AP$28)</f>
        <v/>
      </c>
      <c r="BM401" t="str">
        <f t="shared" si="51"/>
        <v/>
      </c>
      <c r="BN401" t="str">
        <f t="shared" si="52"/>
        <v/>
      </c>
      <c r="BP401">
        <f t="shared" si="46"/>
        <v>0</v>
      </c>
    </row>
    <row r="402" spans="3:68">
      <c r="C402">
        <v>330</v>
      </c>
      <c r="D402" s="22">
        <f>IF(実施計画様式!D402="",0,IFERROR(VLOOKUP(実施計画様式!D402,―!A:B,2,FALSE),"error"))</f>
        <v>0</v>
      </c>
      <c r="E402">
        <f>IF(実施計画様式!E402="",0,IFERROR(VLOOKUP(実施計画様式!E402,―!$C$40:$D$47,2,FALSE),"error"))</f>
        <v>0</v>
      </c>
      <c r="F402">
        <f>IF(実施計画様式!F402="",0,IFERROR(VLOOKUP(実施計画様式!F402,―!$E$2:$F$2,2,FALSE),"error"))</f>
        <v>0</v>
      </c>
      <c r="G402">
        <f>IFERROR(VLOOKUP(実施計画様式!G402,―!$G$2:$H$2,2,FALSE),0)</f>
        <v>0</v>
      </c>
      <c r="H402">
        <f>IF(実施計画様式!H402="",0,1)</f>
        <v>0</v>
      </c>
      <c r="I402">
        <f>IF(実施計画様式!I402="",0,IFERROR(VLOOKUP(実施計画様式!I402,―!$I$2:$J$2,2,FALSE),"error"))</f>
        <v>0</v>
      </c>
      <c r="J402">
        <f>IF(実施計画様式!J402="",0,1)</f>
        <v>0</v>
      </c>
      <c r="K402">
        <f>IF(実施計画様式!K402="",0,IFERROR(VLOOKUP(実施計画様式!K402,―!$K$1:$L$2,2,FALSE),"error"))</f>
        <v>0</v>
      </c>
      <c r="L402">
        <f>IF(実施計画様式!L402="",0,IFERROR(VLOOKUP(実施計画様式!L402,―!$M$2:$N$2,2,FALSE),"error"))</f>
        <v>0</v>
      </c>
      <c r="M402">
        <f>IFERROR(VLOOKUP(実施計画様式!M402,―!$O$1:$P$12,2,FALSE),0)</f>
        <v>0</v>
      </c>
      <c r="N402">
        <f>IF(実施計画様式!N402="",0,IFERROR(VLOOKUP(実施計画様式!N402,―!$O$1:$P$12,2,FALSE),"error"))</f>
        <v>0</v>
      </c>
      <c r="O402">
        <f>IF(実施計画様式!O402="",0,IFERROR(VLOOKUP(実施計画様式!O402,―!$O$1:$P$12,2,FALSE),"error"))</f>
        <v>0</v>
      </c>
      <c r="P402">
        <f>IF(実施計画様式!P402="",0,IFERROR(VLOOKUP(実施計画様式!P402,―!$O$1:$P$12,2,FALSE),"error"))</f>
        <v>0</v>
      </c>
      <c r="Q402">
        <f>IF(実施計画様式!Q402="",0,1)</f>
        <v>0</v>
      </c>
      <c r="R402" t="s">
        <v>7629</v>
      </c>
      <c r="S402" t="s">
        <v>7629</v>
      </c>
      <c r="T402">
        <f>IF(実施計画様式!T402="",0,1)</f>
        <v>0</v>
      </c>
      <c r="U402">
        <f>IF(実施計画様式!U402="",0,1)</f>
        <v>0</v>
      </c>
      <c r="V402">
        <f>IF(実施計画様式!V402="",0,1)</f>
        <v>0</v>
      </c>
      <c r="W402">
        <f>IF(実施計画様式!W402="",0,1)</f>
        <v>0</v>
      </c>
      <c r="X402">
        <f>IF(実施計画様式!X402="",0,1)</f>
        <v>0</v>
      </c>
      <c r="Y402">
        <f>IF(実施計画様式!Y402="",0,1)</f>
        <v>0</v>
      </c>
      <c r="Z402">
        <f>IF(実施計画様式!Z402="",0,1)</f>
        <v>0</v>
      </c>
      <c r="AA402">
        <f>IF(実施計画様式!AA402="",0,1)</f>
        <v>0</v>
      </c>
      <c r="AB402">
        <f>IF(実施計画様式!AB402="",0,IFERROR(VLOOKUP(実施計画様式!AB402,―!$Q$2:$R$3,2,FALSE),"error"))</f>
        <v>0</v>
      </c>
      <c r="AC402">
        <f>IF(実施計画様式!AC402="",0,IFERROR(VLOOKUP(実施計画様式!AC402,―!$S$2:$T$3,2,FALSE),"error"))</f>
        <v>0</v>
      </c>
      <c r="AD402">
        <f>IF(実施計画様式!AD402="",0,IFERROR(VLOOKUP(実施計画様式!AD402,―!$U$2:$V$3,2,FALSE),"error"))</f>
        <v>0</v>
      </c>
      <c r="AE402">
        <f>IF(実施計画様式!AE402="",0,IFERROR(VLOOKUP(実施計画様式!AE402,―!$W$2:$X$3,2,FALSE),"error"))</f>
        <v>0</v>
      </c>
      <c r="AF402">
        <f>IF(実施計画様式!AF402="",0,IFERROR(VLOOKUP(実施計画様式!AF402,―!$AP$29:$AQ$29,2,FALSE),"error"))</f>
        <v>0</v>
      </c>
      <c r="AG402">
        <f>IF(実施計画様式!AG402="",0,IFERROR(VLOOKUP(実施計画様式!AG402,―!$Y$2:$Z$25,2,FALSE),"error"))</f>
        <v>0</v>
      </c>
      <c r="AH402">
        <f>IF(実施計画様式!AH402="",0,IFERROR(VLOOKUP(実施計画様式!AH402,―!$AA$2:$AB$4,2,FALSE),"error"))</f>
        <v>0</v>
      </c>
      <c r="AI402">
        <f>IF(実施計画様式!AI402="",0,IFERROR(VLOOKUP(実施計画様式!AI402,―!$AN$2:$AO$27,2,FALSE),"error"))</f>
        <v>0</v>
      </c>
      <c r="AJ402">
        <f>IF(実施計画様式!AJ402="",0,IFERROR(VLOOKUP(実施計画様式!AJ402,―!$AN$2:$AO$27,2,FALSE),"error"))</f>
        <v>0</v>
      </c>
      <c r="AK402">
        <f>IF(実施計画様式!AK402="",0,IFERROR(VLOOKUP(実施計画様式!AK402,―!$AN$2:$AO$27,2,FALSE),"error"))</f>
        <v>0</v>
      </c>
      <c r="AL402">
        <f>IF(実施計画様式!AL402="",0,1)</f>
        <v>0</v>
      </c>
      <c r="AM402">
        <f>IF(実施計画様式!AM402="",0,IFERROR(VLOOKUP(実施計画様式!AM402,―!$AP$10:$AQ$23,2,FALSE),"error"))</f>
        <v>0</v>
      </c>
      <c r="AN402">
        <f>IF(実施計画様式!AN402="",0,IFERROR(VLOOKUP(実施計画様式!AN402,―!$AP$39:$AQ$44,2,FALSE),"error"))</f>
        <v>0</v>
      </c>
      <c r="AO402">
        <f>IF(実施計画様式!AO402="",0,IFERROR(VLOOKUP(実施計画様式!AO402,参考資料1_対象分野リスト!$B$2:$C$46,2,FALSE),"error"))</f>
        <v>0</v>
      </c>
      <c r="AP402">
        <f>IF(実施計画様式!AP402="",0,IFERROR(VLOOKUP(実施計画様式!AP402,参考資料1_対象分野リスト!$B$2:$C$46,2,FALSE),"error"))</f>
        <v>0</v>
      </c>
      <c r="AQ402">
        <f>IF(実施計画様式!AQ402="",0,IFERROR(VLOOKUP(実施計画様式!AQ402,参考資料1_対象分野リスト!$B$2:$C$46,2,FALSE),"error"))</f>
        <v>0</v>
      </c>
      <c r="AR402">
        <f>IF(実施計画様式!AR402="",0,IFERROR(VLOOKUP(実施計画様式!AR402,参考資料1_対象分野リスト!$B$2:$C$46,2,FALSE),"error"))</f>
        <v>0</v>
      </c>
      <c r="AS402">
        <f>IF(実施計画様式!AS402="",0,IFERROR(VLOOKUP(実施計画様式!AS402,参考資料1_対象分野リスト!$E$5:$F$35,2,FALSE),"error"))</f>
        <v>0</v>
      </c>
      <c r="BB402">
        <f>IF(実施計画様式!BB402="",0,IFERROR(VLOOKUP(実施計画様式!BB402,―!$AK$2:$AL$7,2,FALSE),"error"))</f>
        <v>0</v>
      </c>
      <c r="BC402" t="str">
        <f t="shared" si="45"/>
        <v/>
      </c>
      <c r="BF402">
        <v>99</v>
      </c>
      <c r="BG402" t="str">
        <f t="shared" si="47"/>
        <v/>
      </c>
      <c r="BH402" t="str">
        <f>IF(AG402&gt;0,IF(VLOOKUP($B$62,―!$Y$2:$Z$25,2,FALSE)&lt;分岐管理シート!AG402,"予算化方法","予算化方法_未定なし"),"")</f>
        <v/>
      </c>
      <c r="BI402" t="str">
        <f t="shared" si="48"/>
        <v/>
      </c>
      <c r="BJ402" t="str">
        <f t="shared" si="49"/>
        <v/>
      </c>
      <c r="BK402" t="str">
        <f t="shared" si="50"/>
        <v/>
      </c>
      <c r="BL402" t="str">
        <f>IF(AE402&lt;2,"",―!$AP$28)</f>
        <v/>
      </c>
      <c r="BM402" t="str">
        <f t="shared" si="51"/>
        <v/>
      </c>
      <c r="BN402" t="str">
        <f t="shared" si="52"/>
        <v/>
      </c>
      <c r="BP402">
        <f t="shared" si="46"/>
        <v>0</v>
      </c>
    </row>
    <row r="403" spans="3:68">
      <c r="C403">
        <v>331</v>
      </c>
      <c r="D403" s="22">
        <f>IF(実施計画様式!D403="",0,IFERROR(VLOOKUP(実施計画様式!D403,―!A:B,2,FALSE),"error"))</f>
        <v>0</v>
      </c>
      <c r="E403">
        <f>IF(実施計画様式!E403="",0,IFERROR(VLOOKUP(実施計画様式!E403,―!$C$40:$D$47,2,FALSE),"error"))</f>
        <v>0</v>
      </c>
      <c r="F403">
        <f>IF(実施計画様式!F403="",0,IFERROR(VLOOKUP(実施計画様式!F403,―!$E$2:$F$2,2,FALSE),"error"))</f>
        <v>0</v>
      </c>
      <c r="G403">
        <f>IFERROR(VLOOKUP(実施計画様式!G403,―!$G$2:$H$2,2,FALSE),0)</f>
        <v>0</v>
      </c>
      <c r="H403">
        <f>IF(実施計画様式!H403="",0,1)</f>
        <v>0</v>
      </c>
      <c r="I403">
        <f>IF(実施計画様式!I403="",0,IFERROR(VLOOKUP(実施計画様式!I403,―!$I$2:$J$2,2,FALSE),"error"))</f>
        <v>0</v>
      </c>
      <c r="J403">
        <f>IF(実施計画様式!J403="",0,1)</f>
        <v>0</v>
      </c>
      <c r="K403">
        <f>IF(実施計画様式!K403="",0,IFERROR(VLOOKUP(実施計画様式!K403,―!$K$1:$L$2,2,FALSE),"error"))</f>
        <v>0</v>
      </c>
      <c r="L403">
        <f>IF(実施計画様式!L403="",0,IFERROR(VLOOKUP(実施計画様式!L403,―!$M$2:$N$2,2,FALSE),"error"))</f>
        <v>0</v>
      </c>
      <c r="M403">
        <f>IFERROR(VLOOKUP(実施計画様式!M403,―!$O$1:$P$12,2,FALSE),0)</f>
        <v>0</v>
      </c>
      <c r="N403">
        <f>IF(実施計画様式!N403="",0,IFERROR(VLOOKUP(実施計画様式!N403,―!$O$1:$P$12,2,FALSE),"error"))</f>
        <v>0</v>
      </c>
      <c r="O403">
        <f>IF(実施計画様式!O403="",0,IFERROR(VLOOKUP(実施計画様式!O403,―!$O$1:$P$12,2,FALSE),"error"))</f>
        <v>0</v>
      </c>
      <c r="P403">
        <f>IF(実施計画様式!P403="",0,IFERROR(VLOOKUP(実施計画様式!P403,―!$O$1:$P$12,2,FALSE),"error"))</f>
        <v>0</v>
      </c>
      <c r="Q403">
        <f>IF(実施計画様式!Q403="",0,1)</f>
        <v>0</v>
      </c>
      <c r="R403" t="s">
        <v>7629</v>
      </c>
      <c r="S403" t="s">
        <v>7629</v>
      </c>
      <c r="T403">
        <f>IF(実施計画様式!T403="",0,1)</f>
        <v>0</v>
      </c>
      <c r="U403">
        <f>IF(実施計画様式!U403="",0,1)</f>
        <v>0</v>
      </c>
      <c r="V403">
        <f>IF(実施計画様式!V403="",0,1)</f>
        <v>0</v>
      </c>
      <c r="W403">
        <f>IF(実施計画様式!W403="",0,1)</f>
        <v>0</v>
      </c>
      <c r="X403">
        <f>IF(実施計画様式!X403="",0,1)</f>
        <v>0</v>
      </c>
      <c r="Y403">
        <f>IF(実施計画様式!Y403="",0,1)</f>
        <v>0</v>
      </c>
      <c r="Z403">
        <f>IF(実施計画様式!Z403="",0,1)</f>
        <v>0</v>
      </c>
      <c r="AA403">
        <f>IF(実施計画様式!AA403="",0,1)</f>
        <v>0</v>
      </c>
      <c r="AB403">
        <f>IF(実施計画様式!AB403="",0,IFERROR(VLOOKUP(実施計画様式!AB403,―!$Q$2:$R$3,2,FALSE),"error"))</f>
        <v>0</v>
      </c>
      <c r="AC403">
        <f>IF(実施計画様式!AC403="",0,IFERROR(VLOOKUP(実施計画様式!AC403,―!$S$2:$T$3,2,FALSE),"error"))</f>
        <v>0</v>
      </c>
      <c r="AD403">
        <f>IF(実施計画様式!AD403="",0,IFERROR(VLOOKUP(実施計画様式!AD403,―!$U$2:$V$3,2,FALSE),"error"))</f>
        <v>0</v>
      </c>
      <c r="AE403">
        <f>IF(実施計画様式!AE403="",0,IFERROR(VLOOKUP(実施計画様式!AE403,―!$W$2:$X$3,2,FALSE),"error"))</f>
        <v>0</v>
      </c>
      <c r="AF403">
        <f>IF(実施計画様式!AF403="",0,IFERROR(VLOOKUP(実施計画様式!AF403,―!$AP$29:$AQ$29,2,FALSE),"error"))</f>
        <v>0</v>
      </c>
      <c r="AG403">
        <f>IF(実施計画様式!AG403="",0,IFERROR(VLOOKUP(実施計画様式!AG403,―!$Y$2:$Z$25,2,FALSE),"error"))</f>
        <v>0</v>
      </c>
      <c r="AH403">
        <f>IF(実施計画様式!AH403="",0,IFERROR(VLOOKUP(実施計画様式!AH403,―!$AA$2:$AB$4,2,FALSE),"error"))</f>
        <v>0</v>
      </c>
      <c r="AI403">
        <f>IF(実施計画様式!AI403="",0,IFERROR(VLOOKUP(実施計画様式!AI403,―!$AN$2:$AO$27,2,FALSE),"error"))</f>
        <v>0</v>
      </c>
      <c r="AJ403">
        <f>IF(実施計画様式!AJ403="",0,IFERROR(VLOOKUP(実施計画様式!AJ403,―!$AN$2:$AO$27,2,FALSE),"error"))</f>
        <v>0</v>
      </c>
      <c r="AK403">
        <f>IF(実施計画様式!AK403="",0,IFERROR(VLOOKUP(実施計画様式!AK403,―!$AN$2:$AO$27,2,FALSE),"error"))</f>
        <v>0</v>
      </c>
      <c r="AL403">
        <f>IF(実施計画様式!AL403="",0,1)</f>
        <v>0</v>
      </c>
      <c r="AM403">
        <f>IF(実施計画様式!AM403="",0,IFERROR(VLOOKUP(実施計画様式!AM403,―!$AP$10:$AQ$23,2,FALSE),"error"))</f>
        <v>0</v>
      </c>
      <c r="AN403">
        <f>IF(実施計画様式!AN403="",0,IFERROR(VLOOKUP(実施計画様式!AN403,―!$AP$39:$AQ$44,2,FALSE),"error"))</f>
        <v>0</v>
      </c>
      <c r="AO403">
        <f>IF(実施計画様式!AO403="",0,IFERROR(VLOOKUP(実施計画様式!AO403,参考資料1_対象分野リスト!$B$2:$C$46,2,FALSE),"error"))</f>
        <v>0</v>
      </c>
      <c r="AP403">
        <f>IF(実施計画様式!AP403="",0,IFERROR(VLOOKUP(実施計画様式!AP403,参考資料1_対象分野リスト!$B$2:$C$46,2,FALSE),"error"))</f>
        <v>0</v>
      </c>
      <c r="AQ403">
        <f>IF(実施計画様式!AQ403="",0,IFERROR(VLOOKUP(実施計画様式!AQ403,参考資料1_対象分野リスト!$B$2:$C$46,2,FALSE),"error"))</f>
        <v>0</v>
      </c>
      <c r="AR403">
        <f>IF(実施計画様式!AR403="",0,IFERROR(VLOOKUP(実施計画様式!AR403,参考資料1_対象分野リスト!$B$2:$C$46,2,FALSE),"error"))</f>
        <v>0</v>
      </c>
      <c r="AS403">
        <f>IF(実施計画様式!AS403="",0,IFERROR(VLOOKUP(実施計画様式!AS403,参考資料1_対象分野リスト!$E$5:$F$35,2,FALSE),"error"))</f>
        <v>0</v>
      </c>
      <c r="BB403">
        <f>IF(実施計画様式!BB403="",0,IFERROR(VLOOKUP(実施計画様式!BB403,―!$AK$2:$AL$7,2,FALSE),"error"))</f>
        <v>0</v>
      </c>
      <c r="BC403" t="str">
        <f t="shared" si="45"/>
        <v/>
      </c>
      <c r="BF403">
        <v>99</v>
      </c>
      <c r="BG403" t="str">
        <f t="shared" si="47"/>
        <v/>
      </c>
      <c r="BH403" t="str">
        <f>IF(AG403&gt;0,IF(VLOOKUP($B$62,―!$Y$2:$Z$25,2,FALSE)&lt;分岐管理シート!AG403,"予算化方法","予算化方法_未定なし"),"")</f>
        <v/>
      </c>
      <c r="BI403" t="str">
        <f t="shared" si="48"/>
        <v/>
      </c>
      <c r="BJ403" t="str">
        <f t="shared" si="49"/>
        <v/>
      </c>
      <c r="BK403" t="str">
        <f t="shared" si="50"/>
        <v/>
      </c>
      <c r="BL403" t="str">
        <f>IF(AE403&lt;2,"",―!$AP$28)</f>
        <v/>
      </c>
      <c r="BM403" t="str">
        <f t="shared" si="51"/>
        <v/>
      </c>
      <c r="BN403" t="str">
        <f t="shared" si="52"/>
        <v/>
      </c>
      <c r="BP403">
        <f t="shared" si="46"/>
        <v>0</v>
      </c>
    </row>
    <row r="404" spans="3:68">
      <c r="C404">
        <v>332</v>
      </c>
      <c r="D404" s="22">
        <f>IF(実施計画様式!D404="",0,IFERROR(VLOOKUP(実施計画様式!D404,―!A:B,2,FALSE),"error"))</f>
        <v>0</v>
      </c>
      <c r="E404">
        <f>IF(実施計画様式!E404="",0,IFERROR(VLOOKUP(実施計画様式!E404,―!$C$40:$D$47,2,FALSE),"error"))</f>
        <v>0</v>
      </c>
      <c r="F404">
        <f>IF(実施計画様式!F404="",0,IFERROR(VLOOKUP(実施計画様式!F404,―!$E$2:$F$2,2,FALSE),"error"))</f>
        <v>0</v>
      </c>
      <c r="G404">
        <f>IFERROR(VLOOKUP(実施計画様式!G404,―!$G$2:$H$2,2,FALSE),0)</f>
        <v>0</v>
      </c>
      <c r="H404">
        <f>IF(実施計画様式!H404="",0,1)</f>
        <v>0</v>
      </c>
      <c r="I404">
        <f>IF(実施計画様式!I404="",0,IFERROR(VLOOKUP(実施計画様式!I404,―!$I$2:$J$2,2,FALSE),"error"))</f>
        <v>0</v>
      </c>
      <c r="J404">
        <f>IF(実施計画様式!J404="",0,1)</f>
        <v>0</v>
      </c>
      <c r="K404">
        <f>IF(実施計画様式!K404="",0,IFERROR(VLOOKUP(実施計画様式!K404,―!$K$1:$L$2,2,FALSE),"error"))</f>
        <v>0</v>
      </c>
      <c r="L404">
        <f>IF(実施計画様式!L404="",0,IFERROR(VLOOKUP(実施計画様式!L404,―!$M$2:$N$2,2,FALSE),"error"))</f>
        <v>0</v>
      </c>
      <c r="M404">
        <f>IFERROR(VLOOKUP(実施計画様式!M404,―!$O$1:$P$12,2,FALSE),0)</f>
        <v>0</v>
      </c>
      <c r="N404">
        <f>IF(実施計画様式!N404="",0,IFERROR(VLOOKUP(実施計画様式!N404,―!$O$1:$P$12,2,FALSE),"error"))</f>
        <v>0</v>
      </c>
      <c r="O404">
        <f>IF(実施計画様式!O404="",0,IFERROR(VLOOKUP(実施計画様式!O404,―!$O$1:$P$12,2,FALSE),"error"))</f>
        <v>0</v>
      </c>
      <c r="P404">
        <f>IF(実施計画様式!P404="",0,IFERROR(VLOOKUP(実施計画様式!P404,―!$O$1:$P$12,2,FALSE),"error"))</f>
        <v>0</v>
      </c>
      <c r="Q404">
        <f>IF(実施計画様式!Q404="",0,1)</f>
        <v>0</v>
      </c>
      <c r="R404" t="s">
        <v>7629</v>
      </c>
      <c r="S404" t="s">
        <v>7629</v>
      </c>
      <c r="T404">
        <f>IF(実施計画様式!T404="",0,1)</f>
        <v>0</v>
      </c>
      <c r="U404">
        <f>IF(実施計画様式!U404="",0,1)</f>
        <v>0</v>
      </c>
      <c r="V404">
        <f>IF(実施計画様式!V404="",0,1)</f>
        <v>0</v>
      </c>
      <c r="W404">
        <f>IF(実施計画様式!W404="",0,1)</f>
        <v>0</v>
      </c>
      <c r="X404">
        <f>IF(実施計画様式!X404="",0,1)</f>
        <v>0</v>
      </c>
      <c r="Y404">
        <f>IF(実施計画様式!Y404="",0,1)</f>
        <v>0</v>
      </c>
      <c r="Z404">
        <f>IF(実施計画様式!Z404="",0,1)</f>
        <v>0</v>
      </c>
      <c r="AA404">
        <f>IF(実施計画様式!AA404="",0,1)</f>
        <v>0</v>
      </c>
      <c r="AB404">
        <f>IF(実施計画様式!AB404="",0,IFERROR(VLOOKUP(実施計画様式!AB404,―!$Q$2:$R$3,2,FALSE),"error"))</f>
        <v>0</v>
      </c>
      <c r="AC404">
        <f>IF(実施計画様式!AC404="",0,IFERROR(VLOOKUP(実施計画様式!AC404,―!$S$2:$T$3,2,FALSE),"error"))</f>
        <v>0</v>
      </c>
      <c r="AD404">
        <f>IF(実施計画様式!AD404="",0,IFERROR(VLOOKUP(実施計画様式!AD404,―!$U$2:$V$3,2,FALSE),"error"))</f>
        <v>0</v>
      </c>
      <c r="AE404">
        <f>IF(実施計画様式!AE404="",0,IFERROR(VLOOKUP(実施計画様式!AE404,―!$W$2:$X$3,2,FALSE),"error"))</f>
        <v>0</v>
      </c>
      <c r="AF404">
        <f>IF(実施計画様式!AF404="",0,IFERROR(VLOOKUP(実施計画様式!AF404,―!$AP$29:$AQ$29,2,FALSE),"error"))</f>
        <v>0</v>
      </c>
      <c r="AG404">
        <f>IF(実施計画様式!AG404="",0,IFERROR(VLOOKUP(実施計画様式!AG404,―!$Y$2:$Z$25,2,FALSE),"error"))</f>
        <v>0</v>
      </c>
      <c r="AH404">
        <f>IF(実施計画様式!AH404="",0,IFERROR(VLOOKUP(実施計画様式!AH404,―!$AA$2:$AB$4,2,FALSE),"error"))</f>
        <v>0</v>
      </c>
      <c r="AI404">
        <f>IF(実施計画様式!AI404="",0,IFERROR(VLOOKUP(実施計画様式!AI404,―!$AN$2:$AO$27,2,FALSE),"error"))</f>
        <v>0</v>
      </c>
      <c r="AJ404">
        <f>IF(実施計画様式!AJ404="",0,IFERROR(VLOOKUP(実施計画様式!AJ404,―!$AN$2:$AO$27,2,FALSE),"error"))</f>
        <v>0</v>
      </c>
      <c r="AK404">
        <f>IF(実施計画様式!AK404="",0,IFERROR(VLOOKUP(実施計画様式!AK404,―!$AN$2:$AO$27,2,FALSE),"error"))</f>
        <v>0</v>
      </c>
      <c r="AL404">
        <f>IF(実施計画様式!AL404="",0,1)</f>
        <v>0</v>
      </c>
      <c r="AM404">
        <f>IF(実施計画様式!AM404="",0,IFERROR(VLOOKUP(実施計画様式!AM404,―!$AP$10:$AQ$23,2,FALSE),"error"))</f>
        <v>0</v>
      </c>
      <c r="AN404">
        <f>IF(実施計画様式!AN404="",0,IFERROR(VLOOKUP(実施計画様式!AN404,―!$AP$39:$AQ$44,2,FALSE),"error"))</f>
        <v>0</v>
      </c>
      <c r="AO404">
        <f>IF(実施計画様式!AO404="",0,IFERROR(VLOOKUP(実施計画様式!AO404,参考資料1_対象分野リスト!$B$2:$C$46,2,FALSE),"error"))</f>
        <v>0</v>
      </c>
      <c r="AP404">
        <f>IF(実施計画様式!AP404="",0,IFERROR(VLOOKUP(実施計画様式!AP404,参考資料1_対象分野リスト!$B$2:$C$46,2,FALSE),"error"))</f>
        <v>0</v>
      </c>
      <c r="AQ404">
        <f>IF(実施計画様式!AQ404="",0,IFERROR(VLOOKUP(実施計画様式!AQ404,参考資料1_対象分野リスト!$B$2:$C$46,2,FALSE),"error"))</f>
        <v>0</v>
      </c>
      <c r="AR404">
        <f>IF(実施計画様式!AR404="",0,IFERROR(VLOOKUP(実施計画様式!AR404,参考資料1_対象分野リスト!$B$2:$C$46,2,FALSE),"error"))</f>
        <v>0</v>
      </c>
      <c r="AS404">
        <f>IF(実施計画様式!AS404="",0,IFERROR(VLOOKUP(実施計画様式!AS404,参考資料1_対象分野リスト!$E$5:$F$35,2,FALSE),"error"))</f>
        <v>0</v>
      </c>
      <c r="BB404">
        <f>IF(実施計画様式!BB404="",0,IFERROR(VLOOKUP(実施計画様式!BB404,―!$AK$2:$AL$7,2,FALSE),"error"))</f>
        <v>0</v>
      </c>
      <c r="BC404" t="str">
        <f t="shared" si="45"/>
        <v/>
      </c>
      <c r="BF404">
        <v>99</v>
      </c>
      <c r="BG404" t="str">
        <f t="shared" si="47"/>
        <v/>
      </c>
      <c r="BH404" t="str">
        <f>IF(AG404&gt;0,IF(VLOOKUP($B$62,―!$Y$2:$Z$25,2,FALSE)&lt;分岐管理シート!AG404,"予算化方法","予算化方法_未定なし"),"")</f>
        <v/>
      </c>
      <c r="BI404" t="str">
        <f t="shared" si="48"/>
        <v/>
      </c>
      <c r="BJ404" t="str">
        <f t="shared" si="49"/>
        <v/>
      </c>
      <c r="BK404" t="str">
        <f t="shared" si="50"/>
        <v/>
      </c>
      <c r="BL404" t="str">
        <f>IF(AE404&lt;2,"",―!$AP$28)</f>
        <v/>
      </c>
      <c r="BM404" t="str">
        <f t="shared" si="51"/>
        <v/>
      </c>
      <c r="BN404" t="str">
        <f t="shared" si="52"/>
        <v/>
      </c>
      <c r="BP404">
        <f t="shared" si="46"/>
        <v>0</v>
      </c>
    </row>
    <row r="405" spans="3:68">
      <c r="C405">
        <v>333</v>
      </c>
      <c r="D405" s="22">
        <f>IF(実施計画様式!D405="",0,IFERROR(VLOOKUP(実施計画様式!D405,―!A:B,2,FALSE),"error"))</f>
        <v>0</v>
      </c>
      <c r="E405">
        <f>IF(実施計画様式!E405="",0,IFERROR(VLOOKUP(実施計画様式!E405,―!$C$40:$D$47,2,FALSE),"error"))</f>
        <v>0</v>
      </c>
      <c r="F405">
        <f>IF(実施計画様式!F405="",0,IFERROR(VLOOKUP(実施計画様式!F405,―!$E$2:$F$2,2,FALSE),"error"))</f>
        <v>0</v>
      </c>
      <c r="G405">
        <f>IFERROR(VLOOKUP(実施計画様式!G405,―!$G$2:$H$2,2,FALSE),0)</f>
        <v>0</v>
      </c>
      <c r="H405">
        <f>IF(実施計画様式!H405="",0,1)</f>
        <v>0</v>
      </c>
      <c r="I405">
        <f>IF(実施計画様式!I405="",0,IFERROR(VLOOKUP(実施計画様式!I405,―!$I$2:$J$2,2,FALSE),"error"))</f>
        <v>0</v>
      </c>
      <c r="J405">
        <f>IF(実施計画様式!J405="",0,1)</f>
        <v>0</v>
      </c>
      <c r="K405">
        <f>IF(実施計画様式!K405="",0,IFERROR(VLOOKUP(実施計画様式!K405,―!$K$1:$L$2,2,FALSE),"error"))</f>
        <v>0</v>
      </c>
      <c r="L405">
        <f>IF(実施計画様式!L405="",0,IFERROR(VLOOKUP(実施計画様式!L405,―!$M$2:$N$2,2,FALSE),"error"))</f>
        <v>0</v>
      </c>
      <c r="M405">
        <f>IFERROR(VLOOKUP(実施計画様式!M405,―!$O$1:$P$12,2,FALSE),0)</f>
        <v>0</v>
      </c>
      <c r="N405">
        <f>IF(実施計画様式!N405="",0,IFERROR(VLOOKUP(実施計画様式!N405,―!$O$1:$P$12,2,FALSE),"error"))</f>
        <v>0</v>
      </c>
      <c r="O405">
        <f>IF(実施計画様式!O405="",0,IFERROR(VLOOKUP(実施計画様式!O405,―!$O$1:$P$12,2,FALSE),"error"))</f>
        <v>0</v>
      </c>
      <c r="P405">
        <f>IF(実施計画様式!P405="",0,IFERROR(VLOOKUP(実施計画様式!P405,―!$O$1:$P$12,2,FALSE),"error"))</f>
        <v>0</v>
      </c>
      <c r="Q405">
        <f>IF(実施計画様式!Q405="",0,1)</f>
        <v>0</v>
      </c>
      <c r="R405" t="s">
        <v>7629</v>
      </c>
      <c r="S405" t="s">
        <v>7629</v>
      </c>
      <c r="T405">
        <f>IF(実施計画様式!T405="",0,1)</f>
        <v>0</v>
      </c>
      <c r="U405">
        <f>IF(実施計画様式!U405="",0,1)</f>
        <v>0</v>
      </c>
      <c r="V405">
        <f>IF(実施計画様式!V405="",0,1)</f>
        <v>0</v>
      </c>
      <c r="W405">
        <f>IF(実施計画様式!W405="",0,1)</f>
        <v>0</v>
      </c>
      <c r="X405">
        <f>IF(実施計画様式!X405="",0,1)</f>
        <v>0</v>
      </c>
      <c r="Y405">
        <f>IF(実施計画様式!Y405="",0,1)</f>
        <v>0</v>
      </c>
      <c r="Z405">
        <f>IF(実施計画様式!Z405="",0,1)</f>
        <v>0</v>
      </c>
      <c r="AA405">
        <f>IF(実施計画様式!AA405="",0,1)</f>
        <v>0</v>
      </c>
      <c r="AB405">
        <f>IF(実施計画様式!AB405="",0,IFERROR(VLOOKUP(実施計画様式!AB405,―!$Q$2:$R$3,2,FALSE),"error"))</f>
        <v>0</v>
      </c>
      <c r="AC405">
        <f>IF(実施計画様式!AC405="",0,IFERROR(VLOOKUP(実施計画様式!AC405,―!$S$2:$T$3,2,FALSE),"error"))</f>
        <v>0</v>
      </c>
      <c r="AD405">
        <f>IF(実施計画様式!AD405="",0,IFERROR(VLOOKUP(実施計画様式!AD405,―!$U$2:$V$3,2,FALSE),"error"))</f>
        <v>0</v>
      </c>
      <c r="AE405">
        <f>IF(実施計画様式!AE405="",0,IFERROR(VLOOKUP(実施計画様式!AE405,―!$W$2:$X$3,2,FALSE),"error"))</f>
        <v>0</v>
      </c>
      <c r="AF405">
        <f>IF(実施計画様式!AF405="",0,IFERROR(VLOOKUP(実施計画様式!AF405,―!$AP$29:$AQ$29,2,FALSE),"error"))</f>
        <v>0</v>
      </c>
      <c r="AG405">
        <f>IF(実施計画様式!AG405="",0,IFERROR(VLOOKUP(実施計画様式!AG405,―!$Y$2:$Z$25,2,FALSE),"error"))</f>
        <v>0</v>
      </c>
      <c r="AH405">
        <f>IF(実施計画様式!AH405="",0,IFERROR(VLOOKUP(実施計画様式!AH405,―!$AA$2:$AB$4,2,FALSE),"error"))</f>
        <v>0</v>
      </c>
      <c r="AI405">
        <f>IF(実施計画様式!AI405="",0,IFERROR(VLOOKUP(実施計画様式!AI405,―!$AN$2:$AO$27,2,FALSE),"error"))</f>
        <v>0</v>
      </c>
      <c r="AJ405">
        <f>IF(実施計画様式!AJ405="",0,IFERROR(VLOOKUP(実施計画様式!AJ405,―!$AN$2:$AO$27,2,FALSE),"error"))</f>
        <v>0</v>
      </c>
      <c r="AK405">
        <f>IF(実施計画様式!AK405="",0,IFERROR(VLOOKUP(実施計画様式!AK405,―!$AN$2:$AO$27,2,FALSE),"error"))</f>
        <v>0</v>
      </c>
      <c r="AL405">
        <f>IF(実施計画様式!AL405="",0,1)</f>
        <v>0</v>
      </c>
      <c r="AM405">
        <f>IF(実施計画様式!AM405="",0,IFERROR(VLOOKUP(実施計画様式!AM405,―!$AP$10:$AQ$23,2,FALSE),"error"))</f>
        <v>0</v>
      </c>
      <c r="AN405">
        <f>IF(実施計画様式!AN405="",0,IFERROR(VLOOKUP(実施計画様式!AN405,―!$AP$39:$AQ$44,2,FALSE),"error"))</f>
        <v>0</v>
      </c>
      <c r="AO405">
        <f>IF(実施計画様式!AO405="",0,IFERROR(VLOOKUP(実施計画様式!AO405,参考資料1_対象分野リスト!$B$2:$C$46,2,FALSE),"error"))</f>
        <v>0</v>
      </c>
      <c r="AP405">
        <f>IF(実施計画様式!AP405="",0,IFERROR(VLOOKUP(実施計画様式!AP405,参考資料1_対象分野リスト!$B$2:$C$46,2,FALSE),"error"))</f>
        <v>0</v>
      </c>
      <c r="AQ405">
        <f>IF(実施計画様式!AQ405="",0,IFERROR(VLOOKUP(実施計画様式!AQ405,参考資料1_対象分野リスト!$B$2:$C$46,2,FALSE),"error"))</f>
        <v>0</v>
      </c>
      <c r="AR405">
        <f>IF(実施計画様式!AR405="",0,IFERROR(VLOOKUP(実施計画様式!AR405,参考資料1_対象分野リスト!$B$2:$C$46,2,FALSE),"error"))</f>
        <v>0</v>
      </c>
      <c r="AS405">
        <f>IF(実施計画様式!AS405="",0,IFERROR(VLOOKUP(実施計画様式!AS405,参考資料1_対象分野リスト!$E$5:$F$35,2,FALSE),"error"))</f>
        <v>0</v>
      </c>
      <c r="BB405">
        <f>IF(実施計画様式!BB405="",0,IFERROR(VLOOKUP(実施計画様式!BB405,―!$AK$2:$AL$7,2,FALSE),"error"))</f>
        <v>0</v>
      </c>
      <c r="BC405" t="str">
        <f t="shared" si="45"/>
        <v/>
      </c>
      <c r="BF405">
        <v>99</v>
      </c>
      <c r="BG405" t="str">
        <f t="shared" si="47"/>
        <v/>
      </c>
      <c r="BH405" t="str">
        <f>IF(AG405&gt;0,IF(VLOOKUP($B$62,―!$Y$2:$Z$25,2,FALSE)&lt;分岐管理シート!AG405,"予算化方法","予算化方法_未定なし"),"")</f>
        <v/>
      </c>
      <c r="BI405" t="str">
        <f t="shared" si="48"/>
        <v/>
      </c>
      <c r="BJ405" t="str">
        <f t="shared" si="49"/>
        <v/>
      </c>
      <c r="BK405" t="str">
        <f t="shared" si="50"/>
        <v/>
      </c>
      <c r="BL405" t="str">
        <f>IF(AE405&lt;2,"",―!$AP$28)</f>
        <v/>
      </c>
      <c r="BM405" t="str">
        <f t="shared" si="51"/>
        <v/>
      </c>
      <c r="BN405" t="str">
        <f t="shared" si="52"/>
        <v/>
      </c>
      <c r="BP405">
        <f t="shared" si="46"/>
        <v>0</v>
      </c>
    </row>
    <row r="406" spans="3:68">
      <c r="C406">
        <v>334</v>
      </c>
      <c r="D406" s="22">
        <f>IF(実施計画様式!D406="",0,IFERROR(VLOOKUP(実施計画様式!D406,―!A:B,2,FALSE),"error"))</f>
        <v>0</v>
      </c>
      <c r="E406">
        <f>IF(実施計画様式!E406="",0,IFERROR(VLOOKUP(実施計画様式!E406,―!$C$40:$D$47,2,FALSE),"error"))</f>
        <v>0</v>
      </c>
      <c r="F406">
        <f>IF(実施計画様式!F406="",0,IFERROR(VLOOKUP(実施計画様式!F406,―!$E$2:$F$2,2,FALSE),"error"))</f>
        <v>0</v>
      </c>
      <c r="G406">
        <f>IFERROR(VLOOKUP(実施計画様式!G406,―!$G$2:$H$2,2,FALSE),0)</f>
        <v>0</v>
      </c>
      <c r="H406">
        <f>IF(実施計画様式!H406="",0,1)</f>
        <v>0</v>
      </c>
      <c r="I406">
        <f>IF(実施計画様式!I406="",0,IFERROR(VLOOKUP(実施計画様式!I406,―!$I$2:$J$2,2,FALSE),"error"))</f>
        <v>0</v>
      </c>
      <c r="J406">
        <f>IF(実施計画様式!J406="",0,1)</f>
        <v>0</v>
      </c>
      <c r="K406">
        <f>IF(実施計画様式!K406="",0,IFERROR(VLOOKUP(実施計画様式!K406,―!$K$1:$L$2,2,FALSE),"error"))</f>
        <v>0</v>
      </c>
      <c r="L406">
        <f>IF(実施計画様式!L406="",0,IFERROR(VLOOKUP(実施計画様式!L406,―!$M$2:$N$2,2,FALSE),"error"))</f>
        <v>0</v>
      </c>
      <c r="M406">
        <f>IFERROR(VLOOKUP(実施計画様式!M406,―!$O$1:$P$12,2,FALSE),0)</f>
        <v>0</v>
      </c>
      <c r="N406">
        <f>IF(実施計画様式!N406="",0,IFERROR(VLOOKUP(実施計画様式!N406,―!$O$1:$P$12,2,FALSE),"error"))</f>
        <v>0</v>
      </c>
      <c r="O406">
        <f>IF(実施計画様式!O406="",0,IFERROR(VLOOKUP(実施計画様式!O406,―!$O$1:$P$12,2,FALSE),"error"))</f>
        <v>0</v>
      </c>
      <c r="P406">
        <f>IF(実施計画様式!P406="",0,IFERROR(VLOOKUP(実施計画様式!P406,―!$O$1:$P$12,2,FALSE),"error"))</f>
        <v>0</v>
      </c>
      <c r="Q406">
        <f>IF(実施計画様式!Q406="",0,1)</f>
        <v>0</v>
      </c>
      <c r="R406" t="s">
        <v>7629</v>
      </c>
      <c r="S406" t="s">
        <v>7629</v>
      </c>
      <c r="T406">
        <f>IF(実施計画様式!T406="",0,1)</f>
        <v>0</v>
      </c>
      <c r="U406">
        <f>IF(実施計画様式!U406="",0,1)</f>
        <v>0</v>
      </c>
      <c r="V406">
        <f>IF(実施計画様式!V406="",0,1)</f>
        <v>0</v>
      </c>
      <c r="W406">
        <f>IF(実施計画様式!W406="",0,1)</f>
        <v>0</v>
      </c>
      <c r="X406">
        <f>IF(実施計画様式!X406="",0,1)</f>
        <v>0</v>
      </c>
      <c r="Y406">
        <f>IF(実施計画様式!Y406="",0,1)</f>
        <v>0</v>
      </c>
      <c r="Z406">
        <f>IF(実施計画様式!Z406="",0,1)</f>
        <v>0</v>
      </c>
      <c r="AA406">
        <f>IF(実施計画様式!AA406="",0,1)</f>
        <v>0</v>
      </c>
      <c r="AB406">
        <f>IF(実施計画様式!AB406="",0,IFERROR(VLOOKUP(実施計画様式!AB406,―!$Q$2:$R$3,2,FALSE),"error"))</f>
        <v>0</v>
      </c>
      <c r="AC406">
        <f>IF(実施計画様式!AC406="",0,IFERROR(VLOOKUP(実施計画様式!AC406,―!$S$2:$T$3,2,FALSE),"error"))</f>
        <v>0</v>
      </c>
      <c r="AD406">
        <f>IF(実施計画様式!AD406="",0,IFERROR(VLOOKUP(実施計画様式!AD406,―!$U$2:$V$3,2,FALSE),"error"))</f>
        <v>0</v>
      </c>
      <c r="AE406">
        <f>IF(実施計画様式!AE406="",0,IFERROR(VLOOKUP(実施計画様式!AE406,―!$W$2:$X$3,2,FALSE),"error"))</f>
        <v>0</v>
      </c>
      <c r="AF406">
        <f>IF(実施計画様式!AF406="",0,IFERROR(VLOOKUP(実施計画様式!AF406,―!$AP$29:$AQ$29,2,FALSE),"error"))</f>
        <v>0</v>
      </c>
      <c r="AG406">
        <f>IF(実施計画様式!AG406="",0,IFERROR(VLOOKUP(実施計画様式!AG406,―!$Y$2:$Z$25,2,FALSE),"error"))</f>
        <v>0</v>
      </c>
      <c r="AH406">
        <f>IF(実施計画様式!AH406="",0,IFERROR(VLOOKUP(実施計画様式!AH406,―!$AA$2:$AB$4,2,FALSE),"error"))</f>
        <v>0</v>
      </c>
      <c r="AI406">
        <f>IF(実施計画様式!AI406="",0,IFERROR(VLOOKUP(実施計画様式!AI406,―!$AN$2:$AO$27,2,FALSE),"error"))</f>
        <v>0</v>
      </c>
      <c r="AJ406">
        <f>IF(実施計画様式!AJ406="",0,IFERROR(VLOOKUP(実施計画様式!AJ406,―!$AN$2:$AO$27,2,FALSE),"error"))</f>
        <v>0</v>
      </c>
      <c r="AK406">
        <f>IF(実施計画様式!AK406="",0,IFERROR(VLOOKUP(実施計画様式!AK406,―!$AN$2:$AO$27,2,FALSE),"error"))</f>
        <v>0</v>
      </c>
      <c r="AL406">
        <f>IF(実施計画様式!AL406="",0,1)</f>
        <v>0</v>
      </c>
      <c r="AM406">
        <f>IF(実施計画様式!AM406="",0,IFERROR(VLOOKUP(実施計画様式!AM406,―!$AP$10:$AQ$23,2,FALSE),"error"))</f>
        <v>0</v>
      </c>
      <c r="AN406">
        <f>IF(実施計画様式!AN406="",0,IFERROR(VLOOKUP(実施計画様式!AN406,―!$AP$39:$AQ$44,2,FALSE),"error"))</f>
        <v>0</v>
      </c>
      <c r="AO406">
        <f>IF(実施計画様式!AO406="",0,IFERROR(VLOOKUP(実施計画様式!AO406,参考資料1_対象分野リスト!$B$2:$C$46,2,FALSE),"error"))</f>
        <v>0</v>
      </c>
      <c r="AP406">
        <f>IF(実施計画様式!AP406="",0,IFERROR(VLOOKUP(実施計画様式!AP406,参考資料1_対象分野リスト!$B$2:$C$46,2,FALSE),"error"))</f>
        <v>0</v>
      </c>
      <c r="AQ406">
        <f>IF(実施計画様式!AQ406="",0,IFERROR(VLOOKUP(実施計画様式!AQ406,参考資料1_対象分野リスト!$B$2:$C$46,2,FALSE),"error"))</f>
        <v>0</v>
      </c>
      <c r="AR406">
        <f>IF(実施計画様式!AR406="",0,IFERROR(VLOOKUP(実施計画様式!AR406,参考資料1_対象分野リスト!$B$2:$C$46,2,FALSE),"error"))</f>
        <v>0</v>
      </c>
      <c r="AS406">
        <f>IF(実施計画様式!AS406="",0,IFERROR(VLOOKUP(実施計画様式!AS406,参考資料1_対象分野リスト!$E$5:$F$35,2,FALSE),"error"))</f>
        <v>0</v>
      </c>
      <c r="BB406">
        <f>IF(実施計画様式!BB406="",0,IFERROR(VLOOKUP(実施計画様式!BB406,―!$AK$2:$AL$7,2,FALSE),"error"))</f>
        <v>0</v>
      </c>
      <c r="BC406" t="str">
        <f t="shared" si="45"/>
        <v/>
      </c>
      <c r="BF406">
        <v>99</v>
      </c>
      <c r="BG406" t="str">
        <f t="shared" si="47"/>
        <v/>
      </c>
      <c r="BH406" t="str">
        <f>IF(AG406&gt;0,IF(VLOOKUP($B$62,―!$Y$2:$Z$25,2,FALSE)&lt;分岐管理シート!AG406,"予算化方法","予算化方法_未定なし"),"")</f>
        <v/>
      </c>
      <c r="BI406" t="str">
        <f t="shared" si="48"/>
        <v/>
      </c>
      <c r="BJ406" t="str">
        <f t="shared" si="49"/>
        <v/>
      </c>
      <c r="BK406" t="str">
        <f t="shared" si="50"/>
        <v/>
      </c>
      <c r="BL406" t="str">
        <f>IF(AE406&lt;2,"",―!$AP$28)</f>
        <v/>
      </c>
      <c r="BM406" t="str">
        <f t="shared" si="51"/>
        <v/>
      </c>
      <c r="BN406" t="str">
        <f t="shared" si="52"/>
        <v/>
      </c>
      <c r="BP406">
        <f t="shared" si="46"/>
        <v>0</v>
      </c>
    </row>
    <row r="407" spans="3:68">
      <c r="C407">
        <v>335</v>
      </c>
      <c r="D407" s="22">
        <f>IF(実施計画様式!D407="",0,IFERROR(VLOOKUP(実施計画様式!D407,―!A:B,2,FALSE),"error"))</f>
        <v>0</v>
      </c>
      <c r="E407">
        <f>IF(実施計画様式!E407="",0,IFERROR(VLOOKUP(実施計画様式!E407,―!$C$40:$D$47,2,FALSE),"error"))</f>
        <v>0</v>
      </c>
      <c r="F407">
        <f>IF(実施計画様式!F407="",0,IFERROR(VLOOKUP(実施計画様式!F407,―!$E$2:$F$2,2,FALSE),"error"))</f>
        <v>0</v>
      </c>
      <c r="G407">
        <f>IFERROR(VLOOKUP(実施計画様式!G407,―!$G$2:$H$2,2,FALSE),0)</f>
        <v>0</v>
      </c>
      <c r="H407">
        <f>IF(実施計画様式!H407="",0,1)</f>
        <v>0</v>
      </c>
      <c r="I407">
        <f>IF(実施計画様式!I407="",0,IFERROR(VLOOKUP(実施計画様式!I407,―!$I$2:$J$2,2,FALSE),"error"))</f>
        <v>0</v>
      </c>
      <c r="J407">
        <f>IF(実施計画様式!J407="",0,1)</f>
        <v>0</v>
      </c>
      <c r="K407">
        <f>IF(実施計画様式!K407="",0,IFERROR(VLOOKUP(実施計画様式!K407,―!$K$1:$L$2,2,FALSE),"error"))</f>
        <v>0</v>
      </c>
      <c r="L407">
        <f>IF(実施計画様式!L407="",0,IFERROR(VLOOKUP(実施計画様式!L407,―!$M$2:$N$2,2,FALSE),"error"))</f>
        <v>0</v>
      </c>
      <c r="M407">
        <f>IFERROR(VLOOKUP(実施計画様式!M407,―!$O$1:$P$12,2,FALSE),0)</f>
        <v>0</v>
      </c>
      <c r="N407">
        <f>IF(実施計画様式!N407="",0,IFERROR(VLOOKUP(実施計画様式!N407,―!$O$1:$P$12,2,FALSE),"error"))</f>
        <v>0</v>
      </c>
      <c r="O407">
        <f>IF(実施計画様式!O407="",0,IFERROR(VLOOKUP(実施計画様式!O407,―!$O$1:$P$12,2,FALSE),"error"))</f>
        <v>0</v>
      </c>
      <c r="P407">
        <f>IF(実施計画様式!P407="",0,IFERROR(VLOOKUP(実施計画様式!P407,―!$O$1:$P$12,2,FALSE),"error"))</f>
        <v>0</v>
      </c>
      <c r="Q407">
        <f>IF(実施計画様式!Q407="",0,1)</f>
        <v>0</v>
      </c>
      <c r="R407" t="s">
        <v>7629</v>
      </c>
      <c r="S407" t="s">
        <v>7629</v>
      </c>
      <c r="T407">
        <f>IF(実施計画様式!T407="",0,1)</f>
        <v>0</v>
      </c>
      <c r="U407">
        <f>IF(実施計画様式!U407="",0,1)</f>
        <v>0</v>
      </c>
      <c r="V407">
        <f>IF(実施計画様式!V407="",0,1)</f>
        <v>0</v>
      </c>
      <c r="W407">
        <f>IF(実施計画様式!W407="",0,1)</f>
        <v>0</v>
      </c>
      <c r="X407">
        <f>IF(実施計画様式!X407="",0,1)</f>
        <v>0</v>
      </c>
      <c r="Y407">
        <f>IF(実施計画様式!Y407="",0,1)</f>
        <v>0</v>
      </c>
      <c r="Z407">
        <f>IF(実施計画様式!Z407="",0,1)</f>
        <v>0</v>
      </c>
      <c r="AA407">
        <f>IF(実施計画様式!AA407="",0,1)</f>
        <v>0</v>
      </c>
      <c r="AB407">
        <f>IF(実施計画様式!AB407="",0,IFERROR(VLOOKUP(実施計画様式!AB407,―!$Q$2:$R$3,2,FALSE),"error"))</f>
        <v>0</v>
      </c>
      <c r="AC407">
        <f>IF(実施計画様式!AC407="",0,IFERROR(VLOOKUP(実施計画様式!AC407,―!$S$2:$T$3,2,FALSE),"error"))</f>
        <v>0</v>
      </c>
      <c r="AD407">
        <f>IF(実施計画様式!AD407="",0,IFERROR(VLOOKUP(実施計画様式!AD407,―!$U$2:$V$3,2,FALSE),"error"))</f>
        <v>0</v>
      </c>
      <c r="AE407">
        <f>IF(実施計画様式!AE407="",0,IFERROR(VLOOKUP(実施計画様式!AE407,―!$W$2:$X$3,2,FALSE),"error"))</f>
        <v>0</v>
      </c>
      <c r="AF407">
        <f>IF(実施計画様式!AF407="",0,IFERROR(VLOOKUP(実施計画様式!AF407,―!$AP$29:$AQ$29,2,FALSE),"error"))</f>
        <v>0</v>
      </c>
      <c r="AG407">
        <f>IF(実施計画様式!AG407="",0,IFERROR(VLOOKUP(実施計画様式!AG407,―!$Y$2:$Z$25,2,FALSE),"error"))</f>
        <v>0</v>
      </c>
      <c r="AH407">
        <f>IF(実施計画様式!AH407="",0,IFERROR(VLOOKUP(実施計画様式!AH407,―!$AA$2:$AB$4,2,FALSE),"error"))</f>
        <v>0</v>
      </c>
      <c r="AI407">
        <f>IF(実施計画様式!AI407="",0,IFERROR(VLOOKUP(実施計画様式!AI407,―!$AN$2:$AO$27,2,FALSE),"error"))</f>
        <v>0</v>
      </c>
      <c r="AJ407">
        <f>IF(実施計画様式!AJ407="",0,IFERROR(VLOOKUP(実施計画様式!AJ407,―!$AN$2:$AO$27,2,FALSE),"error"))</f>
        <v>0</v>
      </c>
      <c r="AK407">
        <f>IF(実施計画様式!AK407="",0,IFERROR(VLOOKUP(実施計画様式!AK407,―!$AN$2:$AO$27,2,FALSE),"error"))</f>
        <v>0</v>
      </c>
      <c r="AL407">
        <f>IF(実施計画様式!AL407="",0,1)</f>
        <v>0</v>
      </c>
      <c r="AM407">
        <f>IF(実施計画様式!AM407="",0,IFERROR(VLOOKUP(実施計画様式!AM407,―!$AP$10:$AQ$23,2,FALSE),"error"))</f>
        <v>0</v>
      </c>
      <c r="AN407">
        <f>IF(実施計画様式!AN407="",0,IFERROR(VLOOKUP(実施計画様式!AN407,―!$AP$39:$AQ$44,2,FALSE),"error"))</f>
        <v>0</v>
      </c>
      <c r="AO407">
        <f>IF(実施計画様式!AO407="",0,IFERROR(VLOOKUP(実施計画様式!AO407,参考資料1_対象分野リスト!$B$2:$C$46,2,FALSE),"error"))</f>
        <v>0</v>
      </c>
      <c r="AP407">
        <f>IF(実施計画様式!AP407="",0,IFERROR(VLOOKUP(実施計画様式!AP407,参考資料1_対象分野リスト!$B$2:$C$46,2,FALSE),"error"))</f>
        <v>0</v>
      </c>
      <c r="AQ407">
        <f>IF(実施計画様式!AQ407="",0,IFERROR(VLOOKUP(実施計画様式!AQ407,参考資料1_対象分野リスト!$B$2:$C$46,2,FALSE),"error"))</f>
        <v>0</v>
      </c>
      <c r="AR407">
        <f>IF(実施計画様式!AR407="",0,IFERROR(VLOOKUP(実施計画様式!AR407,参考資料1_対象分野リスト!$B$2:$C$46,2,FALSE),"error"))</f>
        <v>0</v>
      </c>
      <c r="AS407">
        <f>IF(実施計画様式!AS407="",0,IFERROR(VLOOKUP(実施計画様式!AS407,参考資料1_対象分野リスト!$E$5:$F$35,2,FALSE),"error"))</f>
        <v>0</v>
      </c>
      <c r="BB407">
        <f>IF(実施計画様式!BB407="",0,IFERROR(VLOOKUP(実施計画様式!BB407,―!$AK$2:$AL$7,2,FALSE),"error"))</f>
        <v>0</v>
      </c>
      <c r="BC407" t="str">
        <f t="shared" si="45"/>
        <v/>
      </c>
      <c r="BF407">
        <v>99</v>
      </c>
      <c r="BG407" t="str">
        <f t="shared" si="47"/>
        <v/>
      </c>
      <c r="BH407" t="str">
        <f>IF(AG407&gt;0,IF(VLOOKUP($B$62,―!$Y$2:$Z$25,2,FALSE)&lt;分岐管理シート!AG407,"予算化方法","予算化方法_未定なし"),"")</f>
        <v/>
      </c>
      <c r="BI407" t="str">
        <f t="shared" si="48"/>
        <v/>
      </c>
      <c r="BJ407" t="str">
        <f t="shared" si="49"/>
        <v/>
      </c>
      <c r="BK407" t="str">
        <f t="shared" si="50"/>
        <v/>
      </c>
      <c r="BL407" t="str">
        <f>IF(AE407&lt;2,"",―!$AP$28)</f>
        <v/>
      </c>
      <c r="BM407" t="str">
        <f t="shared" si="51"/>
        <v/>
      </c>
      <c r="BN407" t="str">
        <f t="shared" si="52"/>
        <v/>
      </c>
      <c r="BP407">
        <f t="shared" si="46"/>
        <v>0</v>
      </c>
    </row>
    <row r="408" spans="3:68">
      <c r="C408">
        <v>336</v>
      </c>
      <c r="D408" s="22">
        <f>IF(実施計画様式!D408="",0,IFERROR(VLOOKUP(実施計画様式!D408,―!A:B,2,FALSE),"error"))</f>
        <v>0</v>
      </c>
      <c r="E408">
        <f>IF(実施計画様式!E408="",0,IFERROR(VLOOKUP(実施計画様式!E408,―!$C$40:$D$47,2,FALSE),"error"))</f>
        <v>0</v>
      </c>
      <c r="F408">
        <f>IF(実施計画様式!F408="",0,IFERROR(VLOOKUP(実施計画様式!F408,―!$E$2:$F$2,2,FALSE),"error"))</f>
        <v>0</v>
      </c>
      <c r="G408">
        <f>IFERROR(VLOOKUP(実施計画様式!G408,―!$G$2:$H$2,2,FALSE),0)</f>
        <v>0</v>
      </c>
      <c r="H408">
        <f>IF(実施計画様式!H408="",0,1)</f>
        <v>0</v>
      </c>
      <c r="I408">
        <f>IF(実施計画様式!I408="",0,IFERROR(VLOOKUP(実施計画様式!I408,―!$I$2:$J$2,2,FALSE),"error"))</f>
        <v>0</v>
      </c>
      <c r="J408">
        <f>IF(実施計画様式!J408="",0,1)</f>
        <v>0</v>
      </c>
      <c r="K408">
        <f>IF(実施計画様式!K408="",0,IFERROR(VLOOKUP(実施計画様式!K408,―!$K$1:$L$2,2,FALSE),"error"))</f>
        <v>0</v>
      </c>
      <c r="L408">
        <f>IF(実施計画様式!L408="",0,IFERROR(VLOOKUP(実施計画様式!L408,―!$M$2:$N$2,2,FALSE),"error"))</f>
        <v>0</v>
      </c>
      <c r="M408">
        <f>IFERROR(VLOOKUP(実施計画様式!M408,―!$O$1:$P$12,2,FALSE),0)</f>
        <v>0</v>
      </c>
      <c r="N408">
        <f>IF(実施計画様式!N408="",0,IFERROR(VLOOKUP(実施計画様式!N408,―!$O$1:$P$12,2,FALSE),"error"))</f>
        <v>0</v>
      </c>
      <c r="O408">
        <f>IF(実施計画様式!O408="",0,IFERROR(VLOOKUP(実施計画様式!O408,―!$O$1:$P$12,2,FALSE),"error"))</f>
        <v>0</v>
      </c>
      <c r="P408">
        <f>IF(実施計画様式!P408="",0,IFERROR(VLOOKUP(実施計画様式!P408,―!$O$1:$P$12,2,FALSE),"error"))</f>
        <v>0</v>
      </c>
      <c r="Q408">
        <f>IF(実施計画様式!Q408="",0,1)</f>
        <v>0</v>
      </c>
      <c r="R408" t="s">
        <v>7629</v>
      </c>
      <c r="S408" t="s">
        <v>7629</v>
      </c>
      <c r="T408">
        <f>IF(実施計画様式!T408="",0,1)</f>
        <v>0</v>
      </c>
      <c r="U408">
        <f>IF(実施計画様式!U408="",0,1)</f>
        <v>0</v>
      </c>
      <c r="V408">
        <f>IF(実施計画様式!V408="",0,1)</f>
        <v>0</v>
      </c>
      <c r="W408">
        <f>IF(実施計画様式!W408="",0,1)</f>
        <v>0</v>
      </c>
      <c r="X408">
        <f>IF(実施計画様式!X408="",0,1)</f>
        <v>0</v>
      </c>
      <c r="Y408">
        <f>IF(実施計画様式!Y408="",0,1)</f>
        <v>0</v>
      </c>
      <c r="Z408">
        <f>IF(実施計画様式!Z408="",0,1)</f>
        <v>0</v>
      </c>
      <c r="AA408">
        <f>IF(実施計画様式!AA408="",0,1)</f>
        <v>0</v>
      </c>
      <c r="AB408">
        <f>IF(実施計画様式!AB408="",0,IFERROR(VLOOKUP(実施計画様式!AB408,―!$Q$2:$R$3,2,FALSE),"error"))</f>
        <v>0</v>
      </c>
      <c r="AC408">
        <f>IF(実施計画様式!AC408="",0,IFERROR(VLOOKUP(実施計画様式!AC408,―!$S$2:$T$3,2,FALSE),"error"))</f>
        <v>0</v>
      </c>
      <c r="AD408">
        <f>IF(実施計画様式!AD408="",0,IFERROR(VLOOKUP(実施計画様式!AD408,―!$U$2:$V$3,2,FALSE),"error"))</f>
        <v>0</v>
      </c>
      <c r="AE408">
        <f>IF(実施計画様式!AE408="",0,IFERROR(VLOOKUP(実施計画様式!AE408,―!$W$2:$X$3,2,FALSE),"error"))</f>
        <v>0</v>
      </c>
      <c r="AF408">
        <f>IF(実施計画様式!AF408="",0,IFERROR(VLOOKUP(実施計画様式!AF408,―!$AP$29:$AQ$29,2,FALSE),"error"))</f>
        <v>0</v>
      </c>
      <c r="AG408">
        <f>IF(実施計画様式!AG408="",0,IFERROR(VLOOKUP(実施計画様式!AG408,―!$Y$2:$Z$25,2,FALSE),"error"))</f>
        <v>0</v>
      </c>
      <c r="AH408">
        <f>IF(実施計画様式!AH408="",0,IFERROR(VLOOKUP(実施計画様式!AH408,―!$AA$2:$AB$4,2,FALSE),"error"))</f>
        <v>0</v>
      </c>
      <c r="AI408">
        <f>IF(実施計画様式!AI408="",0,IFERROR(VLOOKUP(実施計画様式!AI408,―!$AN$2:$AO$27,2,FALSE),"error"))</f>
        <v>0</v>
      </c>
      <c r="AJ408">
        <f>IF(実施計画様式!AJ408="",0,IFERROR(VLOOKUP(実施計画様式!AJ408,―!$AN$2:$AO$27,2,FALSE),"error"))</f>
        <v>0</v>
      </c>
      <c r="AK408">
        <f>IF(実施計画様式!AK408="",0,IFERROR(VLOOKUP(実施計画様式!AK408,―!$AN$2:$AO$27,2,FALSE),"error"))</f>
        <v>0</v>
      </c>
      <c r="AL408">
        <f>IF(実施計画様式!AL408="",0,1)</f>
        <v>0</v>
      </c>
      <c r="AM408">
        <f>IF(実施計画様式!AM408="",0,IFERROR(VLOOKUP(実施計画様式!AM408,―!$AP$10:$AQ$23,2,FALSE),"error"))</f>
        <v>0</v>
      </c>
      <c r="AN408">
        <f>IF(実施計画様式!AN408="",0,IFERROR(VLOOKUP(実施計画様式!AN408,―!$AP$39:$AQ$44,2,FALSE),"error"))</f>
        <v>0</v>
      </c>
      <c r="AO408">
        <f>IF(実施計画様式!AO408="",0,IFERROR(VLOOKUP(実施計画様式!AO408,参考資料1_対象分野リスト!$B$2:$C$46,2,FALSE),"error"))</f>
        <v>0</v>
      </c>
      <c r="AP408">
        <f>IF(実施計画様式!AP408="",0,IFERROR(VLOOKUP(実施計画様式!AP408,参考資料1_対象分野リスト!$B$2:$C$46,2,FALSE),"error"))</f>
        <v>0</v>
      </c>
      <c r="AQ408">
        <f>IF(実施計画様式!AQ408="",0,IFERROR(VLOOKUP(実施計画様式!AQ408,参考資料1_対象分野リスト!$B$2:$C$46,2,FALSE),"error"))</f>
        <v>0</v>
      </c>
      <c r="AR408">
        <f>IF(実施計画様式!AR408="",0,IFERROR(VLOOKUP(実施計画様式!AR408,参考資料1_対象分野リスト!$B$2:$C$46,2,FALSE),"error"))</f>
        <v>0</v>
      </c>
      <c r="AS408">
        <f>IF(実施計画様式!AS408="",0,IFERROR(VLOOKUP(実施計画様式!AS408,参考資料1_対象分野リスト!$E$5:$F$35,2,FALSE),"error"))</f>
        <v>0</v>
      </c>
      <c r="BB408">
        <f>IF(実施計画様式!BB408="",0,IFERROR(VLOOKUP(実施計画様式!BB408,―!$AK$2:$AL$7,2,FALSE),"error"))</f>
        <v>0</v>
      </c>
      <c r="BC408" t="str">
        <f t="shared" si="45"/>
        <v/>
      </c>
      <c r="BF408">
        <v>99</v>
      </c>
      <c r="BG408" t="str">
        <f t="shared" si="47"/>
        <v/>
      </c>
      <c r="BH408" t="str">
        <f>IF(AG408&gt;0,IF(VLOOKUP($B$62,―!$Y$2:$Z$25,2,FALSE)&lt;分岐管理シート!AG408,"予算化方法","予算化方法_未定なし"),"")</f>
        <v/>
      </c>
      <c r="BI408" t="str">
        <f t="shared" si="48"/>
        <v/>
      </c>
      <c r="BJ408" t="str">
        <f t="shared" si="49"/>
        <v/>
      </c>
      <c r="BK408" t="str">
        <f t="shared" si="50"/>
        <v/>
      </c>
      <c r="BL408" t="str">
        <f>IF(AE408&lt;2,"",―!$AP$28)</f>
        <v/>
      </c>
      <c r="BM408" t="str">
        <f t="shared" si="51"/>
        <v/>
      </c>
      <c r="BN408" t="str">
        <f t="shared" si="52"/>
        <v/>
      </c>
      <c r="BP408">
        <f t="shared" si="46"/>
        <v>0</v>
      </c>
    </row>
    <row r="409" spans="3:68">
      <c r="C409">
        <v>337</v>
      </c>
      <c r="D409" s="22">
        <f>IF(実施計画様式!D409="",0,IFERROR(VLOOKUP(実施計画様式!D409,―!A:B,2,FALSE),"error"))</f>
        <v>0</v>
      </c>
      <c r="E409">
        <f>IF(実施計画様式!E409="",0,IFERROR(VLOOKUP(実施計画様式!E409,―!$C$40:$D$47,2,FALSE),"error"))</f>
        <v>0</v>
      </c>
      <c r="F409">
        <f>IF(実施計画様式!F409="",0,IFERROR(VLOOKUP(実施計画様式!F409,―!$E$2:$F$2,2,FALSE),"error"))</f>
        <v>0</v>
      </c>
      <c r="G409">
        <f>IFERROR(VLOOKUP(実施計画様式!G409,―!$G$2:$H$2,2,FALSE),0)</f>
        <v>0</v>
      </c>
      <c r="H409">
        <f>IF(実施計画様式!H409="",0,1)</f>
        <v>0</v>
      </c>
      <c r="I409">
        <f>IF(実施計画様式!I409="",0,IFERROR(VLOOKUP(実施計画様式!I409,―!$I$2:$J$2,2,FALSE),"error"))</f>
        <v>0</v>
      </c>
      <c r="J409">
        <f>IF(実施計画様式!J409="",0,1)</f>
        <v>0</v>
      </c>
      <c r="K409">
        <f>IF(実施計画様式!K409="",0,IFERROR(VLOOKUP(実施計画様式!K409,―!$K$1:$L$2,2,FALSE),"error"))</f>
        <v>0</v>
      </c>
      <c r="L409">
        <f>IF(実施計画様式!L409="",0,IFERROR(VLOOKUP(実施計画様式!L409,―!$M$2:$N$2,2,FALSE),"error"))</f>
        <v>0</v>
      </c>
      <c r="M409">
        <f>IFERROR(VLOOKUP(実施計画様式!M409,―!$O$1:$P$12,2,FALSE),0)</f>
        <v>0</v>
      </c>
      <c r="N409">
        <f>IF(実施計画様式!N409="",0,IFERROR(VLOOKUP(実施計画様式!N409,―!$O$1:$P$12,2,FALSE),"error"))</f>
        <v>0</v>
      </c>
      <c r="O409">
        <f>IF(実施計画様式!O409="",0,IFERROR(VLOOKUP(実施計画様式!O409,―!$O$1:$P$12,2,FALSE),"error"))</f>
        <v>0</v>
      </c>
      <c r="P409">
        <f>IF(実施計画様式!P409="",0,IFERROR(VLOOKUP(実施計画様式!P409,―!$O$1:$P$12,2,FALSE),"error"))</f>
        <v>0</v>
      </c>
      <c r="Q409">
        <f>IF(実施計画様式!Q409="",0,1)</f>
        <v>0</v>
      </c>
      <c r="R409" t="s">
        <v>7629</v>
      </c>
      <c r="S409" t="s">
        <v>7629</v>
      </c>
      <c r="T409">
        <f>IF(実施計画様式!T409="",0,1)</f>
        <v>0</v>
      </c>
      <c r="U409">
        <f>IF(実施計画様式!U409="",0,1)</f>
        <v>0</v>
      </c>
      <c r="V409">
        <f>IF(実施計画様式!V409="",0,1)</f>
        <v>0</v>
      </c>
      <c r="W409">
        <f>IF(実施計画様式!W409="",0,1)</f>
        <v>0</v>
      </c>
      <c r="X409">
        <f>IF(実施計画様式!X409="",0,1)</f>
        <v>0</v>
      </c>
      <c r="Y409">
        <f>IF(実施計画様式!Y409="",0,1)</f>
        <v>0</v>
      </c>
      <c r="Z409">
        <f>IF(実施計画様式!Z409="",0,1)</f>
        <v>0</v>
      </c>
      <c r="AA409">
        <f>IF(実施計画様式!AA409="",0,1)</f>
        <v>0</v>
      </c>
      <c r="AB409">
        <f>IF(実施計画様式!AB409="",0,IFERROR(VLOOKUP(実施計画様式!AB409,―!$Q$2:$R$3,2,FALSE),"error"))</f>
        <v>0</v>
      </c>
      <c r="AC409">
        <f>IF(実施計画様式!AC409="",0,IFERROR(VLOOKUP(実施計画様式!AC409,―!$S$2:$T$3,2,FALSE),"error"))</f>
        <v>0</v>
      </c>
      <c r="AD409">
        <f>IF(実施計画様式!AD409="",0,IFERROR(VLOOKUP(実施計画様式!AD409,―!$U$2:$V$3,2,FALSE),"error"))</f>
        <v>0</v>
      </c>
      <c r="AE409">
        <f>IF(実施計画様式!AE409="",0,IFERROR(VLOOKUP(実施計画様式!AE409,―!$W$2:$X$3,2,FALSE),"error"))</f>
        <v>0</v>
      </c>
      <c r="AF409">
        <f>IF(実施計画様式!AF409="",0,IFERROR(VLOOKUP(実施計画様式!AF409,―!$AP$29:$AQ$29,2,FALSE),"error"))</f>
        <v>0</v>
      </c>
      <c r="AG409">
        <f>IF(実施計画様式!AG409="",0,IFERROR(VLOOKUP(実施計画様式!AG409,―!$Y$2:$Z$25,2,FALSE),"error"))</f>
        <v>0</v>
      </c>
      <c r="AH409">
        <f>IF(実施計画様式!AH409="",0,IFERROR(VLOOKUP(実施計画様式!AH409,―!$AA$2:$AB$4,2,FALSE),"error"))</f>
        <v>0</v>
      </c>
      <c r="AI409">
        <f>IF(実施計画様式!AI409="",0,IFERROR(VLOOKUP(実施計画様式!AI409,―!$AN$2:$AO$27,2,FALSE),"error"))</f>
        <v>0</v>
      </c>
      <c r="AJ409">
        <f>IF(実施計画様式!AJ409="",0,IFERROR(VLOOKUP(実施計画様式!AJ409,―!$AN$2:$AO$27,2,FALSE),"error"))</f>
        <v>0</v>
      </c>
      <c r="AK409">
        <f>IF(実施計画様式!AK409="",0,IFERROR(VLOOKUP(実施計画様式!AK409,―!$AN$2:$AO$27,2,FALSE),"error"))</f>
        <v>0</v>
      </c>
      <c r="AL409">
        <f>IF(実施計画様式!AL409="",0,1)</f>
        <v>0</v>
      </c>
      <c r="AM409">
        <f>IF(実施計画様式!AM409="",0,IFERROR(VLOOKUP(実施計画様式!AM409,―!$AP$10:$AQ$23,2,FALSE),"error"))</f>
        <v>0</v>
      </c>
      <c r="AN409">
        <f>IF(実施計画様式!AN409="",0,IFERROR(VLOOKUP(実施計画様式!AN409,―!$AP$39:$AQ$44,2,FALSE),"error"))</f>
        <v>0</v>
      </c>
      <c r="AO409">
        <f>IF(実施計画様式!AO409="",0,IFERROR(VLOOKUP(実施計画様式!AO409,参考資料1_対象分野リスト!$B$2:$C$46,2,FALSE),"error"))</f>
        <v>0</v>
      </c>
      <c r="AP409">
        <f>IF(実施計画様式!AP409="",0,IFERROR(VLOOKUP(実施計画様式!AP409,参考資料1_対象分野リスト!$B$2:$C$46,2,FALSE),"error"))</f>
        <v>0</v>
      </c>
      <c r="AQ409">
        <f>IF(実施計画様式!AQ409="",0,IFERROR(VLOOKUP(実施計画様式!AQ409,参考資料1_対象分野リスト!$B$2:$C$46,2,FALSE),"error"))</f>
        <v>0</v>
      </c>
      <c r="AR409">
        <f>IF(実施計画様式!AR409="",0,IFERROR(VLOOKUP(実施計画様式!AR409,参考資料1_対象分野リスト!$B$2:$C$46,2,FALSE),"error"))</f>
        <v>0</v>
      </c>
      <c r="AS409">
        <f>IF(実施計画様式!AS409="",0,IFERROR(VLOOKUP(実施計画様式!AS409,参考資料1_対象分野リスト!$E$5:$F$35,2,FALSE),"error"))</f>
        <v>0</v>
      </c>
      <c r="BB409">
        <f>IF(実施計画様式!BB409="",0,IFERROR(VLOOKUP(実施計画様式!BB409,―!$AK$2:$AL$7,2,FALSE),"error"))</f>
        <v>0</v>
      </c>
      <c r="BC409" t="str">
        <f t="shared" si="45"/>
        <v/>
      </c>
      <c r="BF409">
        <v>99</v>
      </c>
      <c r="BG409" t="str">
        <f t="shared" si="47"/>
        <v/>
      </c>
      <c r="BH409" t="str">
        <f>IF(AG409&gt;0,IF(VLOOKUP($B$62,―!$Y$2:$Z$25,2,FALSE)&lt;分岐管理シート!AG409,"予算化方法","予算化方法_未定なし"),"")</f>
        <v/>
      </c>
      <c r="BI409" t="str">
        <f t="shared" si="48"/>
        <v/>
      </c>
      <c r="BJ409" t="str">
        <f t="shared" si="49"/>
        <v/>
      </c>
      <c r="BK409" t="str">
        <f t="shared" si="50"/>
        <v/>
      </c>
      <c r="BL409" t="str">
        <f>IF(AE409&lt;2,"",―!$AP$28)</f>
        <v/>
      </c>
      <c r="BM409" t="str">
        <f t="shared" si="51"/>
        <v/>
      </c>
      <c r="BN409" t="str">
        <f t="shared" si="52"/>
        <v/>
      </c>
      <c r="BP409">
        <f t="shared" si="46"/>
        <v>0</v>
      </c>
    </row>
    <row r="410" spans="3:68">
      <c r="C410">
        <v>338</v>
      </c>
      <c r="D410" s="22">
        <f>IF(実施計画様式!D410="",0,IFERROR(VLOOKUP(実施計画様式!D410,―!A:B,2,FALSE),"error"))</f>
        <v>0</v>
      </c>
      <c r="E410">
        <f>IF(実施計画様式!E410="",0,IFERROR(VLOOKUP(実施計画様式!E410,―!$C$40:$D$47,2,FALSE),"error"))</f>
        <v>0</v>
      </c>
      <c r="F410">
        <f>IF(実施計画様式!F410="",0,IFERROR(VLOOKUP(実施計画様式!F410,―!$E$2:$F$2,2,FALSE),"error"))</f>
        <v>0</v>
      </c>
      <c r="G410">
        <f>IFERROR(VLOOKUP(実施計画様式!G410,―!$G$2:$H$2,2,FALSE),0)</f>
        <v>0</v>
      </c>
      <c r="H410">
        <f>IF(実施計画様式!H410="",0,1)</f>
        <v>0</v>
      </c>
      <c r="I410">
        <f>IF(実施計画様式!I410="",0,IFERROR(VLOOKUP(実施計画様式!I410,―!$I$2:$J$2,2,FALSE),"error"))</f>
        <v>0</v>
      </c>
      <c r="J410">
        <f>IF(実施計画様式!J410="",0,1)</f>
        <v>0</v>
      </c>
      <c r="K410">
        <f>IF(実施計画様式!K410="",0,IFERROR(VLOOKUP(実施計画様式!K410,―!$K$1:$L$2,2,FALSE),"error"))</f>
        <v>0</v>
      </c>
      <c r="L410">
        <f>IF(実施計画様式!L410="",0,IFERROR(VLOOKUP(実施計画様式!L410,―!$M$2:$N$2,2,FALSE),"error"))</f>
        <v>0</v>
      </c>
      <c r="M410">
        <f>IFERROR(VLOOKUP(実施計画様式!M410,―!$O$1:$P$12,2,FALSE),0)</f>
        <v>0</v>
      </c>
      <c r="N410">
        <f>IF(実施計画様式!N410="",0,IFERROR(VLOOKUP(実施計画様式!N410,―!$O$1:$P$12,2,FALSE),"error"))</f>
        <v>0</v>
      </c>
      <c r="O410">
        <f>IF(実施計画様式!O410="",0,IFERROR(VLOOKUP(実施計画様式!O410,―!$O$1:$P$12,2,FALSE),"error"))</f>
        <v>0</v>
      </c>
      <c r="P410">
        <f>IF(実施計画様式!P410="",0,IFERROR(VLOOKUP(実施計画様式!P410,―!$O$1:$P$12,2,FALSE),"error"))</f>
        <v>0</v>
      </c>
      <c r="Q410">
        <f>IF(実施計画様式!Q410="",0,1)</f>
        <v>0</v>
      </c>
      <c r="R410" t="s">
        <v>7629</v>
      </c>
      <c r="S410" t="s">
        <v>7629</v>
      </c>
      <c r="T410">
        <f>IF(実施計画様式!T410="",0,1)</f>
        <v>0</v>
      </c>
      <c r="U410">
        <f>IF(実施計画様式!U410="",0,1)</f>
        <v>0</v>
      </c>
      <c r="V410">
        <f>IF(実施計画様式!V410="",0,1)</f>
        <v>0</v>
      </c>
      <c r="W410">
        <f>IF(実施計画様式!W410="",0,1)</f>
        <v>0</v>
      </c>
      <c r="X410">
        <f>IF(実施計画様式!X410="",0,1)</f>
        <v>0</v>
      </c>
      <c r="Y410">
        <f>IF(実施計画様式!Y410="",0,1)</f>
        <v>0</v>
      </c>
      <c r="Z410">
        <f>IF(実施計画様式!Z410="",0,1)</f>
        <v>0</v>
      </c>
      <c r="AA410">
        <f>IF(実施計画様式!AA410="",0,1)</f>
        <v>0</v>
      </c>
      <c r="AB410">
        <f>IF(実施計画様式!AB410="",0,IFERROR(VLOOKUP(実施計画様式!AB410,―!$Q$2:$R$3,2,FALSE),"error"))</f>
        <v>0</v>
      </c>
      <c r="AC410">
        <f>IF(実施計画様式!AC410="",0,IFERROR(VLOOKUP(実施計画様式!AC410,―!$S$2:$T$3,2,FALSE),"error"))</f>
        <v>0</v>
      </c>
      <c r="AD410">
        <f>IF(実施計画様式!AD410="",0,IFERROR(VLOOKUP(実施計画様式!AD410,―!$U$2:$V$3,2,FALSE),"error"))</f>
        <v>0</v>
      </c>
      <c r="AE410">
        <f>IF(実施計画様式!AE410="",0,IFERROR(VLOOKUP(実施計画様式!AE410,―!$W$2:$X$3,2,FALSE),"error"))</f>
        <v>0</v>
      </c>
      <c r="AF410">
        <f>IF(実施計画様式!AF410="",0,IFERROR(VLOOKUP(実施計画様式!AF410,―!$AP$29:$AQ$29,2,FALSE),"error"))</f>
        <v>0</v>
      </c>
      <c r="AG410">
        <f>IF(実施計画様式!AG410="",0,IFERROR(VLOOKUP(実施計画様式!AG410,―!$Y$2:$Z$25,2,FALSE),"error"))</f>
        <v>0</v>
      </c>
      <c r="AH410">
        <f>IF(実施計画様式!AH410="",0,IFERROR(VLOOKUP(実施計画様式!AH410,―!$AA$2:$AB$4,2,FALSE),"error"))</f>
        <v>0</v>
      </c>
      <c r="AI410">
        <f>IF(実施計画様式!AI410="",0,IFERROR(VLOOKUP(実施計画様式!AI410,―!$AN$2:$AO$27,2,FALSE),"error"))</f>
        <v>0</v>
      </c>
      <c r="AJ410">
        <f>IF(実施計画様式!AJ410="",0,IFERROR(VLOOKUP(実施計画様式!AJ410,―!$AN$2:$AO$27,2,FALSE),"error"))</f>
        <v>0</v>
      </c>
      <c r="AK410">
        <f>IF(実施計画様式!AK410="",0,IFERROR(VLOOKUP(実施計画様式!AK410,―!$AN$2:$AO$27,2,FALSE),"error"))</f>
        <v>0</v>
      </c>
      <c r="AL410">
        <f>IF(実施計画様式!AL410="",0,1)</f>
        <v>0</v>
      </c>
      <c r="AM410">
        <f>IF(実施計画様式!AM410="",0,IFERROR(VLOOKUP(実施計画様式!AM410,―!$AP$10:$AQ$23,2,FALSE),"error"))</f>
        <v>0</v>
      </c>
      <c r="AN410">
        <f>IF(実施計画様式!AN410="",0,IFERROR(VLOOKUP(実施計画様式!AN410,―!$AP$39:$AQ$44,2,FALSE),"error"))</f>
        <v>0</v>
      </c>
      <c r="AO410">
        <f>IF(実施計画様式!AO410="",0,IFERROR(VLOOKUP(実施計画様式!AO410,参考資料1_対象分野リスト!$B$2:$C$46,2,FALSE),"error"))</f>
        <v>0</v>
      </c>
      <c r="AP410">
        <f>IF(実施計画様式!AP410="",0,IFERROR(VLOOKUP(実施計画様式!AP410,参考資料1_対象分野リスト!$B$2:$C$46,2,FALSE),"error"))</f>
        <v>0</v>
      </c>
      <c r="AQ410">
        <f>IF(実施計画様式!AQ410="",0,IFERROR(VLOOKUP(実施計画様式!AQ410,参考資料1_対象分野リスト!$B$2:$C$46,2,FALSE),"error"))</f>
        <v>0</v>
      </c>
      <c r="AR410">
        <f>IF(実施計画様式!AR410="",0,IFERROR(VLOOKUP(実施計画様式!AR410,参考資料1_対象分野リスト!$B$2:$C$46,2,FALSE),"error"))</f>
        <v>0</v>
      </c>
      <c r="AS410">
        <f>IF(実施計画様式!AS410="",0,IFERROR(VLOOKUP(実施計画様式!AS410,参考資料1_対象分野リスト!$E$5:$F$35,2,FALSE),"error"))</f>
        <v>0</v>
      </c>
      <c r="BB410">
        <f>IF(実施計画様式!BB410="",0,IFERROR(VLOOKUP(実施計画様式!BB410,―!$AK$2:$AL$7,2,FALSE),"error"))</f>
        <v>0</v>
      </c>
      <c r="BC410" t="str">
        <f t="shared" si="45"/>
        <v/>
      </c>
      <c r="BF410">
        <v>99</v>
      </c>
      <c r="BG410" t="str">
        <f t="shared" si="47"/>
        <v/>
      </c>
      <c r="BH410" t="str">
        <f>IF(AG410&gt;0,IF(VLOOKUP($B$62,―!$Y$2:$Z$25,2,FALSE)&lt;分岐管理シート!AG410,"予算化方法","予算化方法_未定なし"),"")</f>
        <v/>
      </c>
      <c r="BI410" t="str">
        <f t="shared" si="48"/>
        <v/>
      </c>
      <c r="BJ410" t="str">
        <f t="shared" si="49"/>
        <v/>
      </c>
      <c r="BK410" t="str">
        <f t="shared" si="50"/>
        <v/>
      </c>
      <c r="BL410" t="str">
        <f>IF(AE410&lt;2,"",―!$AP$28)</f>
        <v/>
      </c>
      <c r="BM410" t="str">
        <f t="shared" si="51"/>
        <v/>
      </c>
      <c r="BN410" t="str">
        <f t="shared" si="52"/>
        <v/>
      </c>
      <c r="BP410">
        <f t="shared" si="46"/>
        <v>0</v>
      </c>
    </row>
    <row r="411" spans="3:68">
      <c r="C411">
        <v>339</v>
      </c>
      <c r="D411" s="22">
        <f>IF(実施計画様式!D411="",0,IFERROR(VLOOKUP(実施計画様式!D411,―!A:B,2,FALSE),"error"))</f>
        <v>0</v>
      </c>
      <c r="E411">
        <f>IF(実施計画様式!E411="",0,IFERROR(VLOOKUP(実施計画様式!E411,―!$C$40:$D$47,2,FALSE),"error"))</f>
        <v>0</v>
      </c>
      <c r="F411">
        <f>IF(実施計画様式!F411="",0,IFERROR(VLOOKUP(実施計画様式!F411,―!$E$2:$F$2,2,FALSE),"error"))</f>
        <v>0</v>
      </c>
      <c r="G411">
        <f>IFERROR(VLOOKUP(実施計画様式!G411,―!$G$2:$H$2,2,FALSE),0)</f>
        <v>0</v>
      </c>
      <c r="H411">
        <f>IF(実施計画様式!H411="",0,1)</f>
        <v>0</v>
      </c>
      <c r="I411">
        <f>IF(実施計画様式!I411="",0,IFERROR(VLOOKUP(実施計画様式!I411,―!$I$2:$J$2,2,FALSE),"error"))</f>
        <v>0</v>
      </c>
      <c r="J411">
        <f>IF(実施計画様式!J411="",0,1)</f>
        <v>0</v>
      </c>
      <c r="K411">
        <f>IF(実施計画様式!K411="",0,IFERROR(VLOOKUP(実施計画様式!K411,―!$K$1:$L$2,2,FALSE),"error"))</f>
        <v>0</v>
      </c>
      <c r="L411">
        <f>IF(実施計画様式!L411="",0,IFERROR(VLOOKUP(実施計画様式!L411,―!$M$2:$N$2,2,FALSE),"error"))</f>
        <v>0</v>
      </c>
      <c r="M411">
        <f>IFERROR(VLOOKUP(実施計画様式!M411,―!$O$1:$P$12,2,FALSE),0)</f>
        <v>0</v>
      </c>
      <c r="N411">
        <f>IF(実施計画様式!N411="",0,IFERROR(VLOOKUP(実施計画様式!N411,―!$O$1:$P$12,2,FALSE),"error"))</f>
        <v>0</v>
      </c>
      <c r="O411">
        <f>IF(実施計画様式!O411="",0,IFERROR(VLOOKUP(実施計画様式!O411,―!$O$1:$P$12,2,FALSE),"error"))</f>
        <v>0</v>
      </c>
      <c r="P411">
        <f>IF(実施計画様式!P411="",0,IFERROR(VLOOKUP(実施計画様式!P411,―!$O$1:$P$12,2,FALSE),"error"))</f>
        <v>0</v>
      </c>
      <c r="Q411">
        <f>IF(実施計画様式!Q411="",0,1)</f>
        <v>0</v>
      </c>
      <c r="R411" t="s">
        <v>7629</v>
      </c>
      <c r="S411" t="s">
        <v>7629</v>
      </c>
      <c r="T411">
        <f>IF(実施計画様式!T411="",0,1)</f>
        <v>0</v>
      </c>
      <c r="U411">
        <f>IF(実施計画様式!U411="",0,1)</f>
        <v>0</v>
      </c>
      <c r="V411">
        <f>IF(実施計画様式!V411="",0,1)</f>
        <v>0</v>
      </c>
      <c r="W411">
        <f>IF(実施計画様式!W411="",0,1)</f>
        <v>0</v>
      </c>
      <c r="X411">
        <f>IF(実施計画様式!X411="",0,1)</f>
        <v>0</v>
      </c>
      <c r="Y411">
        <f>IF(実施計画様式!Y411="",0,1)</f>
        <v>0</v>
      </c>
      <c r="Z411">
        <f>IF(実施計画様式!Z411="",0,1)</f>
        <v>0</v>
      </c>
      <c r="AA411">
        <f>IF(実施計画様式!AA411="",0,1)</f>
        <v>0</v>
      </c>
      <c r="AB411">
        <f>IF(実施計画様式!AB411="",0,IFERROR(VLOOKUP(実施計画様式!AB411,―!$Q$2:$R$3,2,FALSE),"error"))</f>
        <v>0</v>
      </c>
      <c r="AC411">
        <f>IF(実施計画様式!AC411="",0,IFERROR(VLOOKUP(実施計画様式!AC411,―!$S$2:$T$3,2,FALSE),"error"))</f>
        <v>0</v>
      </c>
      <c r="AD411">
        <f>IF(実施計画様式!AD411="",0,IFERROR(VLOOKUP(実施計画様式!AD411,―!$U$2:$V$3,2,FALSE),"error"))</f>
        <v>0</v>
      </c>
      <c r="AE411">
        <f>IF(実施計画様式!AE411="",0,IFERROR(VLOOKUP(実施計画様式!AE411,―!$W$2:$X$3,2,FALSE),"error"))</f>
        <v>0</v>
      </c>
      <c r="AF411">
        <f>IF(実施計画様式!AF411="",0,IFERROR(VLOOKUP(実施計画様式!AF411,―!$AP$29:$AQ$29,2,FALSE),"error"))</f>
        <v>0</v>
      </c>
      <c r="AG411">
        <f>IF(実施計画様式!AG411="",0,IFERROR(VLOOKUP(実施計画様式!AG411,―!$Y$2:$Z$25,2,FALSE),"error"))</f>
        <v>0</v>
      </c>
      <c r="AH411">
        <f>IF(実施計画様式!AH411="",0,IFERROR(VLOOKUP(実施計画様式!AH411,―!$AA$2:$AB$4,2,FALSE),"error"))</f>
        <v>0</v>
      </c>
      <c r="AI411">
        <f>IF(実施計画様式!AI411="",0,IFERROR(VLOOKUP(実施計画様式!AI411,―!$AN$2:$AO$27,2,FALSE),"error"))</f>
        <v>0</v>
      </c>
      <c r="AJ411">
        <f>IF(実施計画様式!AJ411="",0,IFERROR(VLOOKUP(実施計画様式!AJ411,―!$AN$2:$AO$27,2,FALSE),"error"))</f>
        <v>0</v>
      </c>
      <c r="AK411">
        <f>IF(実施計画様式!AK411="",0,IFERROR(VLOOKUP(実施計画様式!AK411,―!$AN$2:$AO$27,2,FALSE),"error"))</f>
        <v>0</v>
      </c>
      <c r="AL411">
        <f>IF(実施計画様式!AL411="",0,1)</f>
        <v>0</v>
      </c>
      <c r="AM411">
        <f>IF(実施計画様式!AM411="",0,IFERROR(VLOOKUP(実施計画様式!AM411,―!$AP$10:$AQ$23,2,FALSE),"error"))</f>
        <v>0</v>
      </c>
      <c r="AN411">
        <f>IF(実施計画様式!AN411="",0,IFERROR(VLOOKUP(実施計画様式!AN411,―!$AP$39:$AQ$44,2,FALSE),"error"))</f>
        <v>0</v>
      </c>
      <c r="AO411">
        <f>IF(実施計画様式!AO411="",0,IFERROR(VLOOKUP(実施計画様式!AO411,参考資料1_対象分野リスト!$B$2:$C$46,2,FALSE),"error"))</f>
        <v>0</v>
      </c>
      <c r="AP411">
        <f>IF(実施計画様式!AP411="",0,IFERROR(VLOOKUP(実施計画様式!AP411,参考資料1_対象分野リスト!$B$2:$C$46,2,FALSE),"error"))</f>
        <v>0</v>
      </c>
      <c r="AQ411">
        <f>IF(実施計画様式!AQ411="",0,IFERROR(VLOOKUP(実施計画様式!AQ411,参考資料1_対象分野リスト!$B$2:$C$46,2,FALSE),"error"))</f>
        <v>0</v>
      </c>
      <c r="AR411">
        <f>IF(実施計画様式!AR411="",0,IFERROR(VLOOKUP(実施計画様式!AR411,参考資料1_対象分野リスト!$B$2:$C$46,2,FALSE),"error"))</f>
        <v>0</v>
      </c>
      <c r="AS411">
        <f>IF(実施計画様式!AS411="",0,IFERROR(VLOOKUP(実施計画様式!AS411,参考資料1_対象分野リスト!$E$5:$F$35,2,FALSE),"error"))</f>
        <v>0</v>
      </c>
      <c r="BB411">
        <f>IF(実施計画様式!BB411="",0,IFERROR(VLOOKUP(実施計画様式!BB411,―!$AK$2:$AL$7,2,FALSE),"error"))</f>
        <v>0</v>
      </c>
      <c r="BC411" t="str">
        <f t="shared" si="45"/>
        <v/>
      </c>
      <c r="BF411">
        <v>99</v>
      </c>
      <c r="BG411" t="str">
        <f t="shared" si="47"/>
        <v/>
      </c>
      <c r="BH411" t="str">
        <f>IF(AG411&gt;0,IF(VLOOKUP($B$62,―!$Y$2:$Z$25,2,FALSE)&lt;分岐管理シート!AG411,"予算化方法","予算化方法_未定なし"),"")</f>
        <v/>
      </c>
      <c r="BI411" t="str">
        <f t="shared" si="48"/>
        <v/>
      </c>
      <c r="BJ411" t="str">
        <f t="shared" si="49"/>
        <v/>
      </c>
      <c r="BK411" t="str">
        <f t="shared" si="50"/>
        <v/>
      </c>
      <c r="BL411" t="str">
        <f>IF(AE411&lt;2,"",―!$AP$28)</f>
        <v/>
      </c>
      <c r="BM411" t="str">
        <f t="shared" si="51"/>
        <v/>
      </c>
      <c r="BN411" t="str">
        <f t="shared" si="52"/>
        <v/>
      </c>
      <c r="BP411">
        <f t="shared" si="46"/>
        <v>0</v>
      </c>
    </row>
    <row r="412" spans="3:68">
      <c r="C412">
        <v>340</v>
      </c>
      <c r="D412" s="22">
        <f>IF(実施計画様式!D412="",0,IFERROR(VLOOKUP(実施計画様式!D412,―!A:B,2,FALSE),"error"))</f>
        <v>0</v>
      </c>
      <c r="E412">
        <f>IF(実施計画様式!E412="",0,IFERROR(VLOOKUP(実施計画様式!E412,―!$C$40:$D$47,2,FALSE),"error"))</f>
        <v>0</v>
      </c>
      <c r="F412">
        <f>IF(実施計画様式!F412="",0,IFERROR(VLOOKUP(実施計画様式!F412,―!$E$2:$F$2,2,FALSE),"error"))</f>
        <v>0</v>
      </c>
      <c r="G412">
        <f>IFERROR(VLOOKUP(実施計画様式!G412,―!$G$2:$H$2,2,FALSE),0)</f>
        <v>0</v>
      </c>
      <c r="H412">
        <f>IF(実施計画様式!H412="",0,1)</f>
        <v>0</v>
      </c>
      <c r="I412">
        <f>IF(実施計画様式!I412="",0,IFERROR(VLOOKUP(実施計画様式!I412,―!$I$2:$J$2,2,FALSE),"error"))</f>
        <v>0</v>
      </c>
      <c r="J412">
        <f>IF(実施計画様式!J412="",0,1)</f>
        <v>0</v>
      </c>
      <c r="K412">
        <f>IF(実施計画様式!K412="",0,IFERROR(VLOOKUP(実施計画様式!K412,―!$K$1:$L$2,2,FALSE),"error"))</f>
        <v>0</v>
      </c>
      <c r="L412">
        <f>IF(実施計画様式!L412="",0,IFERROR(VLOOKUP(実施計画様式!L412,―!$M$2:$N$2,2,FALSE),"error"))</f>
        <v>0</v>
      </c>
      <c r="M412">
        <f>IFERROR(VLOOKUP(実施計画様式!M412,―!$O$1:$P$12,2,FALSE),0)</f>
        <v>0</v>
      </c>
      <c r="N412">
        <f>IF(実施計画様式!N412="",0,IFERROR(VLOOKUP(実施計画様式!N412,―!$O$1:$P$12,2,FALSE),"error"))</f>
        <v>0</v>
      </c>
      <c r="O412">
        <f>IF(実施計画様式!O412="",0,IFERROR(VLOOKUP(実施計画様式!O412,―!$O$1:$P$12,2,FALSE),"error"))</f>
        <v>0</v>
      </c>
      <c r="P412">
        <f>IF(実施計画様式!P412="",0,IFERROR(VLOOKUP(実施計画様式!P412,―!$O$1:$P$12,2,FALSE),"error"))</f>
        <v>0</v>
      </c>
      <c r="Q412">
        <f>IF(実施計画様式!Q412="",0,1)</f>
        <v>0</v>
      </c>
      <c r="R412" t="s">
        <v>7629</v>
      </c>
      <c r="S412" t="s">
        <v>7629</v>
      </c>
      <c r="T412">
        <f>IF(実施計画様式!T412="",0,1)</f>
        <v>0</v>
      </c>
      <c r="U412">
        <f>IF(実施計画様式!U412="",0,1)</f>
        <v>0</v>
      </c>
      <c r="V412">
        <f>IF(実施計画様式!V412="",0,1)</f>
        <v>0</v>
      </c>
      <c r="W412">
        <f>IF(実施計画様式!W412="",0,1)</f>
        <v>0</v>
      </c>
      <c r="X412">
        <f>IF(実施計画様式!X412="",0,1)</f>
        <v>0</v>
      </c>
      <c r="Y412">
        <f>IF(実施計画様式!Y412="",0,1)</f>
        <v>0</v>
      </c>
      <c r="Z412">
        <f>IF(実施計画様式!Z412="",0,1)</f>
        <v>0</v>
      </c>
      <c r="AA412">
        <f>IF(実施計画様式!AA412="",0,1)</f>
        <v>0</v>
      </c>
      <c r="AB412">
        <f>IF(実施計画様式!AB412="",0,IFERROR(VLOOKUP(実施計画様式!AB412,―!$Q$2:$R$3,2,FALSE),"error"))</f>
        <v>0</v>
      </c>
      <c r="AC412">
        <f>IF(実施計画様式!AC412="",0,IFERROR(VLOOKUP(実施計画様式!AC412,―!$S$2:$T$3,2,FALSE),"error"))</f>
        <v>0</v>
      </c>
      <c r="AD412">
        <f>IF(実施計画様式!AD412="",0,IFERROR(VLOOKUP(実施計画様式!AD412,―!$U$2:$V$3,2,FALSE),"error"))</f>
        <v>0</v>
      </c>
      <c r="AE412">
        <f>IF(実施計画様式!AE412="",0,IFERROR(VLOOKUP(実施計画様式!AE412,―!$W$2:$X$3,2,FALSE),"error"))</f>
        <v>0</v>
      </c>
      <c r="AF412">
        <f>IF(実施計画様式!AF412="",0,IFERROR(VLOOKUP(実施計画様式!AF412,―!$AP$29:$AQ$29,2,FALSE),"error"))</f>
        <v>0</v>
      </c>
      <c r="AG412">
        <f>IF(実施計画様式!AG412="",0,IFERROR(VLOOKUP(実施計画様式!AG412,―!$Y$2:$Z$25,2,FALSE),"error"))</f>
        <v>0</v>
      </c>
      <c r="AH412">
        <f>IF(実施計画様式!AH412="",0,IFERROR(VLOOKUP(実施計画様式!AH412,―!$AA$2:$AB$4,2,FALSE),"error"))</f>
        <v>0</v>
      </c>
      <c r="AI412">
        <f>IF(実施計画様式!AI412="",0,IFERROR(VLOOKUP(実施計画様式!AI412,―!$AN$2:$AO$27,2,FALSE),"error"))</f>
        <v>0</v>
      </c>
      <c r="AJ412">
        <f>IF(実施計画様式!AJ412="",0,IFERROR(VLOOKUP(実施計画様式!AJ412,―!$AN$2:$AO$27,2,FALSE),"error"))</f>
        <v>0</v>
      </c>
      <c r="AK412">
        <f>IF(実施計画様式!AK412="",0,IFERROR(VLOOKUP(実施計画様式!AK412,―!$AN$2:$AO$27,2,FALSE),"error"))</f>
        <v>0</v>
      </c>
      <c r="AL412">
        <f>IF(実施計画様式!AL412="",0,1)</f>
        <v>0</v>
      </c>
      <c r="AM412">
        <f>IF(実施計画様式!AM412="",0,IFERROR(VLOOKUP(実施計画様式!AM412,―!$AP$10:$AQ$23,2,FALSE),"error"))</f>
        <v>0</v>
      </c>
      <c r="AN412">
        <f>IF(実施計画様式!AN412="",0,IFERROR(VLOOKUP(実施計画様式!AN412,―!$AP$39:$AQ$44,2,FALSE),"error"))</f>
        <v>0</v>
      </c>
      <c r="AO412">
        <f>IF(実施計画様式!AO412="",0,IFERROR(VLOOKUP(実施計画様式!AO412,参考資料1_対象分野リスト!$B$2:$C$46,2,FALSE),"error"))</f>
        <v>0</v>
      </c>
      <c r="AP412">
        <f>IF(実施計画様式!AP412="",0,IFERROR(VLOOKUP(実施計画様式!AP412,参考資料1_対象分野リスト!$B$2:$C$46,2,FALSE),"error"))</f>
        <v>0</v>
      </c>
      <c r="AQ412">
        <f>IF(実施計画様式!AQ412="",0,IFERROR(VLOOKUP(実施計画様式!AQ412,参考資料1_対象分野リスト!$B$2:$C$46,2,FALSE),"error"))</f>
        <v>0</v>
      </c>
      <c r="AR412">
        <f>IF(実施計画様式!AR412="",0,IFERROR(VLOOKUP(実施計画様式!AR412,参考資料1_対象分野リスト!$B$2:$C$46,2,FALSE),"error"))</f>
        <v>0</v>
      </c>
      <c r="AS412">
        <f>IF(実施計画様式!AS412="",0,IFERROR(VLOOKUP(実施計画様式!AS412,参考資料1_対象分野リスト!$E$5:$F$35,2,FALSE),"error"))</f>
        <v>0</v>
      </c>
      <c r="BB412">
        <f>IF(実施計画様式!BB412="",0,IFERROR(VLOOKUP(実施計画様式!BB412,―!$AK$2:$AL$7,2,FALSE),"error"))</f>
        <v>0</v>
      </c>
      <c r="BC412" t="str">
        <f t="shared" si="45"/>
        <v/>
      </c>
      <c r="BF412">
        <v>99</v>
      </c>
      <c r="BG412" t="str">
        <f t="shared" si="47"/>
        <v/>
      </c>
      <c r="BH412" t="str">
        <f>IF(AG412&gt;0,IF(VLOOKUP($B$62,―!$Y$2:$Z$25,2,FALSE)&lt;分岐管理シート!AG412,"予算化方法","予算化方法_未定なし"),"")</f>
        <v/>
      </c>
      <c r="BI412" t="str">
        <f t="shared" si="48"/>
        <v/>
      </c>
      <c r="BJ412" t="str">
        <f t="shared" si="49"/>
        <v/>
      </c>
      <c r="BK412" t="str">
        <f t="shared" si="50"/>
        <v/>
      </c>
      <c r="BL412" t="str">
        <f>IF(AE412&lt;2,"",―!$AP$28)</f>
        <v/>
      </c>
      <c r="BM412" t="str">
        <f t="shared" si="51"/>
        <v/>
      </c>
      <c r="BN412" t="str">
        <f t="shared" si="52"/>
        <v/>
      </c>
      <c r="BP412">
        <f t="shared" si="46"/>
        <v>0</v>
      </c>
    </row>
    <row r="413" spans="3:68">
      <c r="C413">
        <v>341</v>
      </c>
      <c r="D413" s="22">
        <f>IF(実施計画様式!D413="",0,IFERROR(VLOOKUP(実施計画様式!D413,―!A:B,2,FALSE),"error"))</f>
        <v>0</v>
      </c>
      <c r="E413">
        <f>IF(実施計画様式!E413="",0,IFERROR(VLOOKUP(実施計画様式!E413,―!$C$40:$D$47,2,FALSE),"error"))</f>
        <v>0</v>
      </c>
      <c r="F413">
        <f>IF(実施計画様式!F413="",0,IFERROR(VLOOKUP(実施計画様式!F413,―!$E$2:$F$2,2,FALSE),"error"))</f>
        <v>0</v>
      </c>
      <c r="G413">
        <f>IFERROR(VLOOKUP(実施計画様式!G413,―!$G$2:$H$2,2,FALSE),0)</f>
        <v>0</v>
      </c>
      <c r="H413">
        <f>IF(実施計画様式!H413="",0,1)</f>
        <v>0</v>
      </c>
      <c r="I413">
        <f>IF(実施計画様式!I413="",0,IFERROR(VLOOKUP(実施計画様式!I413,―!$I$2:$J$2,2,FALSE),"error"))</f>
        <v>0</v>
      </c>
      <c r="J413">
        <f>IF(実施計画様式!J413="",0,1)</f>
        <v>0</v>
      </c>
      <c r="K413">
        <f>IF(実施計画様式!K413="",0,IFERROR(VLOOKUP(実施計画様式!K413,―!$K$1:$L$2,2,FALSE),"error"))</f>
        <v>0</v>
      </c>
      <c r="L413">
        <f>IF(実施計画様式!L413="",0,IFERROR(VLOOKUP(実施計画様式!L413,―!$M$2:$N$2,2,FALSE),"error"))</f>
        <v>0</v>
      </c>
      <c r="M413">
        <f>IFERROR(VLOOKUP(実施計画様式!M413,―!$O$1:$P$12,2,FALSE),0)</f>
        <v>0</v>
      </c>
      <c r="N413">
        <f>IF(実施計画様式!N413="",0,IFERROR(VLOOKUP(実施計画様式!N413,―!$O$1:$P$12,2,FALSE),"error"))</f>
        <v>0</v>
      </c>
      <c r="O413">
        <f>IF(実施計画様式!O413="",0,IFERROR(VLOOKUP(実施計画様式!O413,―!$O$1:$P$12,2,FALSE),"error"))</f>
        <v>0</v>
      </c>
      <c r="P413">
        <f>IF(実施計画様式!P413="",0,IFERROR(VLOOKUP(実施計画様式!P413,―!$O$1:$P$12,2,FALSE),"error"))</f>
        <v>0</v>
      </c>
      <c r="Q413">
        <f>IF(実施計画様式!Q413="",0,1)</f>
        <v>0</v>
      </c>
      <c r="R413" t="s">
        <v>7629</v>
      </c>
      <c r="S413" t="s">
        <v>7629</v>
      </c>
      <c r="T413">
        <f>IF(実施計画様式!T413="",0,1)</f>
        <v>0</v>
      </c>
      <c r="U413">
        <f>IF(実施計画様式!U413="",0,1)</f>
        <v>0</v>
      </c>
      <c r="V413">
        <f>IF(実施計画様式!V413="",0,1)</f>
        <v>0</v>
      </c>
      <c r="W413">
        <f>IF(実施計画様式!W413="",0,1)</f>
        <v>0</v>
      </c>
      <c r="X413">
        <f>IF(実施計画様式!X413="",0,1)</f>
        <v>0</v>
      </c>
      <c r="Y413">
        <f>IF(実施計画様式!Y413="",0,1)</f>
        <v>0</v>
      </c>
      <c r="Z413">
        <f>IF(実施計画様式!Z413="",0,1)</f>
        <v>0</v>
      </c>
      <c r="AA413">
        <f>IF(実施計画様式!AA413="",0,1)</f>
        <v>0</v>
      </c>
      <c r="AB413">
        <f>IF(実施計画様式!AB413="",0,IFERROR(VLOOKUP(実施計画様式!AB413,―!$Q$2:$R$3,2,FALSE),"error"))</f>
        <v>0</v>
      </c>
      <c r="AC413">
        <f>IF(実施計画様式!AC413="",0,IFERROR(VLOOKUP(実施計画様式!AC413,―!$S$2:$T$3,2,FALSE),"error"))</f>
        <v>0</v>
      </c>
      <c r="AD413">
        <f>IF(実施計画様式!AD413="",0,IFERROR(VLOOKUP(実施計画様式!AD413,―!$U$2:$V$3,2,FALSE),"error"))</f>
        <v>0</v>
      </c>
      <c r="AE413">
        <f>IF(実施計画様式!AE413="",0,IFERROR(VLOOKUP(実施計画様式!AE413,―!$W$2:$X$3,2,FALSE),"error"))</f>
        <v>0</v>
      </c>
      <c r="AF413">
        <f>IF(実施計画様式!AF413="",0,IFERROR(VLOOKUP(実施計画様式!AF413,―!$AP$29:$AQ$29,2,FALSE),"error"))</f>
        <v>0</v>
      </c>
      <c r="AG413">
        <f>IF(実施計画様式!AG413="",0,IFERROR(VLOOKUP(実施計画様式!AG413,―!$Y$2:$Z$25,2,FALSE),"error"))</f>
        <v>0</v>
      </c>
      <c r="AH413">
        <f>IF(実施計画様式!AH413="",0,IFERROR(VLOOKUP(実施計画様式!AH413,―!$AA$2:$AB$4,2,FALSE),"error"))</f>
        <v>0</v>
      </c>
      <c r="AI413">
        <f>IF(実施計画様式!AI413="",0,IFERROR(VLOOKUP(実施計画様式!AI413,―!$AN$2:$AO$27,2,FALSE),"error"))</f>
        <v>0</v>
      </c>
      <c r="AJ413">
        <f>IF(実施計画様式!AJ413="",0,IFERROR(VLOOKUP(実施計画様式!AJ413,―!$AN$2:$AO$27,2,FALSE),"error"))</f>
        <v>0</v>
      </c>
      <c r="AK413">
        <f>IF(実施計画様式!AK413="",0,IFERROR(VLOOKUP(実施計画様式!AK413,―!$AN$2:$AO$27,2,FALSE),"error"))</f>
        <v>0</v>
      </c>
      <c r="AL413">
        <f>IF(実施計画様式!AL413="",0,1)</f>
        <v>0</v>
      </c>
      <c r="AM413">
        <f>IF(実施計画様式!AM413="",0,IFERROR(VLOOKUP(実施計画様式!AM413,―!$AP$10:$AQ$23,2,FALSE),"error"))</f>
        <v>0</v>
      </c>
      <c r="AN413">
        <f>IF(実施計画様式!AN413="",0,IFERROR(VLOOKUP(実施計画様式!AN413,―!$AP$39:$AQ$44,2,FALSE),"error"))</f>
        <v>0</v>
      </c>
      <c r="AO413">
        <f>IF(実施計画様式!AO413="",0,IFERROR(VLOOKUP(実施計画様式!AO413,参考資料1_対象分野リスト!$B$2:$C$46,2,FALSE),"error"))</f>
        <v>0</v>
      </c>
      <c r="AP413">
        <f>IF(実施計画様式!AP413="",0,IFERROR(VLOOKUP(実施計画様式!AP413,参考資料1_対象分野リスト!$B$2:$C$46,2,FALSE),"error"))</f>
        <v>0</v>
      </c>
      <c r="AQ413">
        <f>IF(実施計画様式!AQ413="",0,IFERROR(VLOOKUP(実施計画様式!AQ413,参考資料1_対象分野リスト!$B$2:$C$46,2,FALSE),"error"))</f>
        <v>0</v>
      </c>
      <c r="AR413">
        <f>IF(実施計画様式!AR413="",0,IFERROR(VLOOKUP(実施計画様式!AR413,参考資料1_対象分野リスト!$B$2:$C$46,2,FALSE),"error"))</f>
        <v>0</v>
      </c>
      <c r="AS413">
        <f>IF(実施計画様式!AS413="",0,IFERROR(VLOOKUP(実施計画様式!AS413,参考資料1_対象分野リスト!$E$5:$F$35,2,FALSE),"error"))</f>
        <v>0</v>
      </c>
      <c r="BB413">
        <f>IF(実施計画様式!BB413="",0,IFERROR(VLOOKUP(実施計画様式!BB413,―!$AK$2:$AL$7,2,FALSE),"error"))</f>
        <v>0</v>
      </c>
      <c r="BC413" t="str">
        <f t="shared" si="45"/>
        <v/>
      </c>
      <c r="BF413">
        <v>99</v>
      </c>
      <c r="BG413" t="str">
        <f t="shared" si="47"/>
        <v/>
      </c>
      <c r="BH413" t="str">
        <f>IF(AG413&gt;0,IF(VLOOKUP($B$62,―!$Y$2:$Z$25,2,FALSE)&lt;分岐管理シート!AG413,"予算化方法","予算化方法_未定なし"),"")</f>
        <v/>
      </c>
      <c r="BI413" t="str">
        <f t="shared" si="48"/>
        <v/>
      </c>
      <c r="BJ413" t="str">
        <f t="shared" si="49"/>
        <v/>
      </c>
      <c r="BK413" t="str">
        <f t="shared" si="50"/>
        <v/>
      </c>
      <c r="BL413" t="str">
        <f>IF(AE413&lt;2,"",―!$AP$28)</f>
        <v/>
      </c>
      <c r="BM413" t="str">
        <f t="shared" si="51"/>
        <v/>
      </c>
      <c r="BN413" t="str">
        <f t="shared" si="52"/>
        <v/>
      </c>
      <c r="BP413">
        <f t="shared" si="46"/>
        <v>0</v>
      </c>
    </row>
    <row r="414" spans="3:68">
      <c r="C414">
        <v>342</v>
      </c>
      <c r="D414" s="22">
        <f>IF(実施計画様式!D414="",0,IFERROR(VLOOKUP(実施計画様式!D414,―!A:B,2,FALSE),"error"))</f>
        <v>0</v>
      </c>
      <c r="E414">
        <f>IF(実施計画様式!E414="",0,IFERROR(VLOOKUP(実施計画様式!E414,―!$C$40:$D$47,2,FALSE),"error"))</f>
        <v>0</v>
      </c>
      <c r="F414">
        <f>IF(実施計画様式!F414="",0,IFERROR(VLOOKUP(実施計画様式!F414,―!$E$2:$F$2,2,FALSE),"error"))</f>
        <v>0</v>
      </c>
      <c r="G414">
        <f>IFERROR(VLOOKUP(実施計画様式!G414,―!$G$2:$H$2,2,FALSE),0)</f>
        <v>0</v>
      </c>
      <c r="H414">
        <f>IF(実施計画様式!H414="",0,1)</f>
        <v>0</v>
      </c>
      <c r="I414">
        <f>IF(実施計画様式!I414="",0,IFERROR(VLOOKUP(実施計画様式!I414,―!$I$2:$J$2,2,FALSE),"error"))</f>
        <v>0</v>
      </c>
      <c r="J414">
        <f>IF(実施計画様式!J414="",0,1)</f>
        <v>0</v>
      </c>
      <c r="K414">
        <f>IF(実施計画様式!K414="",0,IFERROR(VLOOKUP(実施計画様式!K414,―!$K$1:$L$2,2,FALSE),"error"))</f>
        <v>0</v>
      </c>
      <c r="L414">
        <f>IF(実施計画様式!L414="",0,IFERROR(VLOOKUP(実施計画様式!L414,―!$M$2:$N$2,2,FALSE),"error"))</f>
        <v>0</v>
      </c>
      <c r="M414">
        <f>IFERROR(VLOOKUP(実施計画様式!M414,―!$O$1:$P$12,2,FALSE),0)</f>
        <v>0</v>
      </c>
      <c r="N414">
        <f>IF(実施計画様式!N414="",0,IFERROR(VLOOKUP(実施計画様式!N414,―!$O$1:$P$12,2,FALSE),"error"))</f>
        <v>0</v>
      </c>
      <c r="O414">
        <f>IF(実施計画様式!O414="",0,IFERROR(VLOOKUP(実施計画様式!O414,―!$O$1:$P$12,2,FALSE),"error"))</f>
        <v>0</v>
      </c>
      <c r="P414">
        <f>IF(実施計画様式!P414="",0,IFERROR(VLOOKUP(実施計画様式!P414,―!$O$1:$P$12,2,FALSE),"error"))</f>
        <v>0</v>
      </c>
      <c r="Q414">
        <f>IF(実施計画様式!Q414="",0,1)</f>
        <v>0</v>
      </c>
      <c r="R414" t="s">
        <v>7629</v>
      </c>
      <c r="S414" t="s">
        <v>7629</v>
      </c>
      <c r="T414">
        <f>IF(実施計画様式!T414="",0,1)</f>
        <v>0</v>
      </c>
      <c r="U414">
        <f>IF(実施計画様式!U414="",0,1)</f>
        <v>0</v>
      </c>
      <c r="V414">
        <f>IF(実施計画様式!V414="",0,1)</f>
        <v>0</v>
      </c>
      <c r="W414">
        <f>IF(実施計画様式!W414="",0,1)</f>
        <v>0</v>
      </c>
      <c r="X414">
        <f>IF(実施計画様式!X414="",0,1)</f>
        <v>0</v>
      </c>
      <c r="Y414">
        <f>IF(実施計画様式!Y414="",0,1)</f>
        <v>0</v>
      </c>
      <c r="Z414">
        <f>IF(実施計画様式!Z414="",0,1)</f>
        <v>0</v>
      </c>
      <c r="AA414">
        <f>IF(実施計画様式!AA414="",0,1)</f>
        <v>0</v>
      </c>
      <c r="AB414">
        <f>IF(実施計画様式!AB414="",0,IFERROR(VLOOKUP(実施計画様式!AB414,―!$Q$2:$R$3,2,FALSE),"error"))</f>
        <v>0</v>
      </c>
      <c r="AC414">
        <f>IF(実施計画様式!AC414="",0,IFERROR(VLOOKUP(実施計画様式!AC414,―!$S$2:$T$3,2,FALSE),"error"))</f>
        <v>0</v>
      </c>
      <c r="AD414">
        <f>IF(実施計画様式!AD414="",0,IFERROR(VLOOKUP(実施計画様式!AD414,―!$U$2:$V$3,2,FALSE),"error"))</f>
        <v>0</v>
      </c>
      <c r="AE414">
        <f>IF(実施計画様式!AE414="",0,IFERROR(VLOOKUP(実施計画様式!AE414,―!$W$2:$X$3,2,FALSE),"error"))</f>
        <v>0</v>
      </c>
      <c r="AF414">
        <f>IF(実施計画様式!AF414="",0,IFERROR(VLOOKUP(実施計画様式!AF414,―!$AP$29:$AQ$29,2,FALSE),"error"))</f>
        <v>0</v>
      </c>
      <c r="AG414">
        <f>IF(実施計画様式!AG414="",0,IFERROR(VLOOKUP(実施計画様式!AG414,―!$Y$2:$Z$25,2,FALSE),"error"))</f>
        <v>0</v>
      </c>
      <c r="AH414">
        <f>IF(実施計画様式!AH414="",0,IFERROR(VLOOKUP(実施計画様式!AH414,―!$AA$2:$AB$4,2,FALSE),"error"))</f>
        <v>0</v>
      </c>
      <c r="AI414">
        <f>IF(実施計画様式!AI414="",0,IFERROR(VLOOKUP(実施計画様式!AI414,―!$AN$2:$AO$27,2,FALSE),"error"))</f>
        <v>0</v>
      </c>
      <c r="AJ414">
        <f>IF(実施計画様式!AJ414="",0,IFERROR(VLOOKUP(実施計画様式!AJ414,―!$AN$2:$AO$27,2,FALSE),"error"))</f>
        <v>0</v>
      </c>
      <c r="AK414">
        <f>IF(実施計画様式!AK414="",0,IFERROR(VLOOKUP(実施計画様式!AK414,―!$AN$2:$AO$27,2,FALSE),"error"))</f>
        <v>0</v>
      </c>
      <c r="AL414">
        <f>IF(実施計画様式!AL414="",0,1)</f>
        <v>0</v>
      </c>
      <c r="AM414">
        <f>IF(実施計画様式!AM414="",0,IFERROR(VLOOKUP(実施計画様式!AM414,―!$AP$10:$AQ$23,2,FALSE),"error"))</f>
        <v>0</v>
      </c>
      <c r="AN414">
        <f>IF(実施計画様式!AN414="",0,IFERROR(VLOOKUP(実施計画様式!AN414,―!$AP$39:$AQ$44,2,FALSE),"error"))</f>
        <v>0</v>
      </c>
      <c r="AO414">
        <f>IF(実施計画様式!AO414="",0,IFERROR(VLOOKUP(実施計画様式!AO414,参考資料1_対象分野リスト!$B$2:$C$46,2,FALSE),"error"))</f>
        <v>0</v>
      </c>
      <c r="AP414">
        <f>IF(実施計画様式!AP414="",0,IFERROR(VLOOKUP(実施計画様式!AP414,参考資料1_対象分野リスト!$B$2:$C$46,2,FALSE),"error"))</f>
        <v>0</v>
      </c>
      <c r="AQ414">
        <f>IF(実施計画様式!AQ414="",0,IFERROR(VLOOKUP(実施計画様式!AQ414,参考資料1_対象分野リスト!$B$2:$C$46,2,FALSE),"error"))</f>
        <v>0</v>
      </c>
      <c r="AR414">
        <f>IF(実施計画様式!AR414="",0,IFERROR(VLOOKUP(実施計画様式!AR414,参考資料1_対象分野リスト!$B$2:$C$46,2,FALSE),"error"))</f>
        <v>0</v>
      </c>
      <c r="AS414">
        <f>IF(実施計画様式!AS414="",0,IFERROR(VLOOKUP(実施計画様式!AS414,参考資料1_対象分野リスト!$E$5:$F$35,2,FALSE),"error"))</f>
        <v>0</v>
      </c>
      <c r="BB414">
        <f>IF(実施計画様式!BB414="",0,IFERROR(VLOOKUP(実施計画様式!BB414,―!$AK$2:$AL$7,2,FALSE),"error"))</f>
        <v>0</v>
      </c>
      <c r="BC414" t="str">
        <f t="shared" si="45"/>
        <v/>
      </c>
      <c r="BF414">
        <v>99</v>
      </c>
      <c r="BG414" t="str">
        <f t="shared" si="47"/>
        <v/>
      </c>
      <c r="BH414" t="str">
        <f>IF(AG414&gt;0,IF(VLOOKUP($B$62,―!$Y$2:$Z$25,2,FALSE)&lt;分岐管理シート!AG414,"予算化方法","予算化方法_未定なし"),"")</f>
        <v/>
      </c>
      <c r="BI414" t="str">
        <f t="shared" si="48"/>
        <v/>
      </c>
      <c r="BJ414" t="str">
        <f t="shared" si="49"/>
        <v/>
      </c>
      <c r="BK414" t="str">
        <f t="shared" si="50"/>
        <v/>
      </c>
      <c r="BL414" t="str">
        <f>IF(AE414&lt;2,"",―!$AP$28)</f>
        <v/>
      </c>
      <c r="BM414" t="str">
        <f t="shared" si="51"/>
        <v/>
      </c>
      <c r="BN414" t="str">
        <f t="shared" si="52"/>
        <v/>
      </c>
      <c r="BP414">
        <f t="shared" si="46"/>
        <v>0</v>
      </c>
    </row>
    <row r="415" spans="3:68">
      <c r="C415">
        <v>343</v>
      </c>
      <c r="D415" s="22">
        <f>IF(実施計画様式!D415="",0,IFERROR(VLOOKUP(実施計画様式!D415,―!A:B,2,FALSE),"error"))</f>
        <v>0</v>
      </c>
      <c r="E415">
        <f>IF(実施計画様式!E415="",0,IFERROR(VLOOKUP(実施計画様式!E415,―!$C$40:$D$47,2,FALSE),"error"))</f>
        <v>0</v>
      </c>
      <c r="F415">
        <f>IF(実施計画様式!F415="",0,IFERROR(VLOOKUP(実施計画様式!F415,―!$E$2:$F$2,2,FALSE),"error"))</f>
        <v>0</v>
      </c>
      <c r="G415">
        <f>IFERROR(VLOOKUP(実施計画様式!G415,―!$G$2:$H$2,2,FALSE),0)</f>
        <v>0</v>
      </c>
      <c r="H415">
        <f>IF(実施計画様式!H415="",0,1)</f>
        <v>0</v>
      </c>
      <c r="I415">
        <f>IF(実施計画様式!I415="",0,IFERROR(VLOOKUP(実施計画様式!I415,―!$I$2:$J$2,2,FALSE),"error"))</f>
        <v>0</v>
      </c>
      <c r="J415">
        <f>IF(実施計画様式!J415="",0,1)</f>
        <v>0</v>
      </c>
      <c r="K415">
        <f>IF(実施計画様式!K415="",0,IFERROR(VLOOKUP(実施計画様式!K415,―!$K$1:$L$2,2,FALSE),"error"))</f>
        <v>0</v>
      </c>
      <c r="L415">
        <f>IF(実施計画様式!L415="",0,IFERROR(VLOOKUP(実施計画様式!L415,―!$M$2:$N$2,2,FALSE),"error"))</f>
        <v>0</v>
      </c>
      <c r="M415">
        <f>IFERROR(VLOOKUP(実施計画様式!M415,―!$O$1:$P$12,2,FALSE),0)</f>
        <v>0</v>
      </c>
      <c r="N415">
        <f>IF(実施計画様式!N415="",0,IFERROR(VLOOKUP(実施計画様式!N415,―!$O$1:$P$12,2,FALSE),"error"))</f>
        <v>0</v>
      </c>
      <c r="O415">
        <f>IF(実施計画様式!O415="",0,IFERROR(VLOOKUP(実施計画様式!O415,―!$O$1:$P$12,2,FALSE),"error"))</f>
        <v>0</v>
      </c>
      <c r="P415">
        <f>IF(実施計画様式!P415="",0,IFERROR(VLOOKUP(実施計画様式!P415,―!$O$1:$P$12,2,FALSE),"error"))</f>
        <v>0</v>
      </c>
      <c r="Q415">
        <f>IF(実施計画様式!Q415="",0,1)</f>
        <v>0</v>
      </c>
      <c r="R415" t="s">
        <v>7629</v>
      </c>
      <c r="S415" t="s">
        <v>7629</v>
      </c>
      <c r="T415">
        <f>IF(実施計画様式!T415="",0,1)</f>
        <v>0</v>
      </c>
      <c r="U415">
        <f>IF(実施計画様式!U415="",0,1)</f>
        <v>0</v>
      </c>
      <c r="V415">
        <f>IF(実施計画様式!V415="",0,1)</f>
        <v>0</v>
      </c>
      <c r="W415">
        <f>IF(実施計画様式!W415="",0,1)</f>
        <v>0</v>
      </c>
      <c r="X415">
        <f>IF(実施計画様式!X415="",0,1)</f>
        <v>0</v>
      </c>
      <c r="Y415">
        <f>IF(実施計画様式!Y415="",0,1)</f>
        <v>0</v>
      </c>
      <c r="Z415">
        <f>IF(実施計画様式!Z415="",0,1)</f>
        <v>0</v>
      </c>
      <c r="AA415">
        <f>IF(実施計画様式!AA415="",0,1)</f>
        <v>0</v>
      </c>
      <c r="AB415">
        <f>IF(実施計画様式!AB415="",0,IFERROR(VLOOKUP(実施計画様式!AB415,―!$Q$2:$R$3,2,FALSE),"error"))</f>
        <v>0</v>
      </c>
      <c r="AC415">
        <f>IF(実施計画様式!AC415="",0,IFERROR(VLOOKUP(実施計画様式!AC415,―!$S$2:$T$3,2,FALSE),"error"))</f>
        <v>0</v>
      </c>
      <c r="AD415">
        <f>IF(実施計画様式!AD415="",0,IFERROR(VLOOKUP(実施計画様式!AD415,―!$U$2:$V$3,2,FALSE),"error"))</f>
        <v>0</v>
      </c>
      <c r="AE415">
        <f>IF(実施計画様式!AE415="",0,IFERROR(VLOOKUP(実施計画様式!AE415,―!$W$2:$X$3,2,FALSE),"error"))</f>
        <v>0</v>
      </c>
      <c r="AF415">
        <f>IF(実施計画様式!AF415="",0,IFERROR(VLOOKUP(実施計画様式!AF415,―!$AP$29:$AQ$29,2,FALSE),"error"))</f>
        <v>0</v>
      </c>
      <c r="AG415">
        <f>IF(実施計画様式!AG415="",0,IFERROR(VLOOKUP(実施計画様式!AG415,―!$Y$2:$Z$25,2,FALSE),"error"))</f>
        <v>0</v>
      </c>
      <c r="AH415">
        <f>IF(実施計画様式!AH415="",0,IFERROR(VLOOKUP(実施計画様式!AH415,―!$AA$2:$AB$4,2,FALSE),"error"))</f>
        <v>0</v>
      </c>
      <c r="AI415">
        <f>IF(実施計画様式!AI415="",0,IFERROR(VLOOKUP(実施計画様式!AI415,―!$AN$2:$AO$27,2,FALSE),"error"))</f>
        <v>0</v>
      </c>
      <c r="AJ415">
        <f>IF(実施計画様式!AJ415="",0,IFERROR(VLOOKUP(実施計画様式!AJ415,―!$AN$2:$AO$27,2,FALSE),"error"))</f>
        <v>0</v>
      </c>
      <c r="AK415">
        <f>IF(実施計画様式!AK415="",0,IFERROR(VLOOKUP(実施計画様式!AK415,―!$AN$2:$AO$27,2,FALSE),"error"))</f>
        <v>0</v>
      </c>
      <c r="AL415">
        <f>IF(実施計画様式!AL415="",0,1)</f>
        <v>0</v>
      </c>
      <c r="AM415">
        <f>IF(実施計画様式!AM415="",0,IFERROR(VLOOKUP(実施計画様式!AM415,―!$AP$10:$AQ$23,2,FALSE),"error"))</f>
        <v>0</v>
      </c>
      <c r="AN415">
        <f>IF(実施計画様式!AN415="",0,IFERROR(VLOOKUP(実施計画様式!AN415,―!$AP$39:$AQ$44,2,FALSE),"error"))</f>
        <v>0</v>
      </c>
      <c r="AO415">
        <f>IF(実施計画様式!AO415="",0,IFERROR(VLOOKUP(実施計画様式!AO415,参考資料1_対象分野リスト!$B$2:$C$46,2,FALSE),"error"))</f>
        <v>0</v>
      </c>
      <c r="AP415">
        <f>IF(実施計画様式!AP415="",0,IFERROR(VLOOKUP(実施計画様式!AP415,参考資料1_対象分野リスト!$B$2:$C$46,2,FALSE),"error"))</f>
        <v>0</v>
      </c>
      <c r="AQ415">
        <f>IF(実施計画様式!AQ415="",0,IFERROR(VLOOKUP(実施計画様式!AQ415,参考資料1_対象分野リスト!$B$2:$C$46,2,FALSE),"error"))</f>
        <v>0</v>
      </c>
      <c r="AR415">
        <f>IF(実施計画様式!AR415="",0,IFERROR(VLOOKUP(実施計画様式!AR415,参考資料1_対象分野リスト!$B$2:$C$46,2,FALSE),"error"))</f>
        <v>0</v>
      </c>
      <c r="AS415">
        <f>IF(実施計画様式!AS415="",0,IFERROR(VLOOKUP(実施計画様式!AS415,参考資料1_対象分野リスト!$E$5:$F$35,2,FALSE),"error"))</f>
        <v>0</v>
      </c>
      <c r="BB415">
        <f>IF(実施計画様式!BB415="",0,IFERROR(VLOOKUP(実施計画様式!BB415,―!$AK$2:$AL$7,2,FALSE),"error"))</f>
        <v>0</v>
      </c>
      <c r="BC415" t="str">
        <f t="shared" si="45"/>
        <v/>
      </c>
      <c r="BF415">
        <v>99</v>
      </c>
      <c r="BG415" t="str">
        <f t="shared" si="47"/>
        <v/>
      </c>
      <c r="BH415" t="str">
        <f>IF(AG415&gt;0,IF(VLOOKUP($B$62,―!$Y$2:$Z$25,2,FALSE)&lt;分岐管理シート!AG415,"予算化方法","予算化方法_未定なし"),"")</f>
        <v/>
      </c>
      <c r="BI415" t="str">
        <f t="shared" si="48"/>
        <v/>
      </c>
      <c r="BJ415" t="str">
        <f t="shared" si="49"/>
        <v/>
      </c>
      <c r="BK415" t="str">
        <f t="shared" si="50"/>
        <v/>
      </c>
      <c r="BL415" t="str">
        <f>IF(AE415&lt;2,"",―!$AP$28)</f>
        <v/>
      </c>
      <c r="BM415" t="str">
        <f t="shared" si="51"/>
        <v/>
      </c>
      <c r="BN415" t="str">
        <f t="shared" si="52"/>
        <v/>
      </c>
      <c r="BP415">
        <f t="shared" si="46"/>
        <v>0</v>
      </c>
    </row>
    <row r="416" spans="3:68">
      <c r="C416">
        <v>344</v>
      </c>
      <c r="D416" s="22">
        <f>IF(実施計画様式!D416="",0,IFERROR(VLOOKUP(実施計画様式!D416,―!A:B,2,FALSE),"error"))</f>
        <v>0</v>
      </c>
      <c r="E416">
        <f>IF(実施計画様式!E416="",0,IFERROR(VLOOKUP(実施計画様式!E416,―!$C$40:$D$47,2,FALSE),"error"))</f>
        <v>0</v>
      </c>
      <c r="F416">
        <f>IF(実施計画様式!F416="",0,IFERROR(VLOOKUP(実施計画様式!F416,―!$E$2:$F$2,2,FALSE),"error"))</f>
        <v>0</v>
      </c>
      <c r="G416">
        <f>IFERROR(VLOOKUP(実施計画様式!G416,―!$G$2:$H$2,2,FALSE),0)</f>
        <v>0</v>
      </c>
      <c r="H416">
        <f>IF(実施計画様式!H416="",0,1)</f>
        <v>0</v>
      </c>
      <c r="I416">
        <f>IF(実施計画様式!I416="",0,IFERROR(VLOOKUP(実施計画様式!I416,―!$I$2:$J$2,2,FALSE),"error"))</f>
        <v>0</v>
      </c>
      <c r="J416">
        <f>IF(実施計画様式!J416="",0,1)</f>
        <v>0</v>
      </c>
      <c r="K416">
        <f>IF(実施計画様式!K416="",0,IFERROR(VLOOKUP(実施計画様式!K416,―!$K$1:$L$2,2,FALSE),"error"))</f>
        <v>0</v>
      </c>
      <c r="L416">
        <f>IF(実施計画様式!L416="",0,IFERROR(VLOOKUP(実施計画様式!L416,―!$M$2:$N$2,2,FALSE),"error"))</f>
        <v>0</v>
      </c>
      <c r="M416">
        <f>IFERROR(VLOOKUP(実施計画様式!M416,―!$O$1:$P$12,2,FALSE),0)</f>
        <v>0</v>
      </c>
      <c r="N416">
        <f>IF(実施計画様式!N416="",0,IFERROR(VLOOKUP(実施計画様式!N416,―!$O$1:$P$12,2,FALSE),"error"))</f>
        <v>0</v>
      </c>
      <c r="O416">
        <f>IF(実施計画様式!O416="",0,IFERROR(VLOOKUP(実施計画様式!O416,―!$O$1:$P$12,2,FALSE),"error"))</f>
        <v>0</v>
      </c>
      <c r="P416">
        <f>IF(実施計画様式!P416="",0,IFERROR(VLOOKUP(実施計画様式!P416,―!$O$1:$P$12,2,FALSE),"error"))</f>
        <v>0</v>
      </c>
      <c r="Q416">
        <f>IF(実施計画様式!Q416="",0,1)</f>
        <v>0</v>
      </c>
      <c r="R416" t="s">
        <v>7629</v>
      </c>
      <c r="S416" t="s">
        <v>7629</v>
      </c>
      <c r="T416">
        <f>IF(実施計画様式!T416="",0,1)</f>
        <v>0</v>
      </c>
      <c r="U416">
        <f>IF(実施計画様式!U416="",0,1)</f>
        <v>0</v>
      </c>
      <c r="V416">
        <f>IF(実施計画様式!V416="",0,1)</f>
        <v>0</v>
      </c>
      <c r="W416">
        <f>IF(実施計画様式!W416="",0,1)</f>
        <v>0</v>
      </c>
      <c r="X416">
        <f>IF(実施計画様式!X416="",0,1)</f>
        <v>0</v>
      </c>
      <c r="Y416">
        <f>IF(実施計画様式!Y416="",0,1)</f>
        <v>0</v>
      </c>
      <c r="Z416">
        <f>IF(実施計画様式!Z416="",0,1)</f>
        <v>0</v>
      </c>
      <c r="AA416">
        <f>IF(実施計画様式!AA416="",0,1)</f>
        <v>0</v>
      </c>
      <c r="AB416">
        <f>IF(実施計画様式!AB416="",0,IFERROR(VLOOKUP(実施計画様式!AB416,―!$Q$2:$R$3,2,FALSE),"error"))</f>
        <v>0</v>
      </c>
      <c r="AC416">
        <f>IF(実施計画様式!AC416="",0,IFERROR(VLOOKUP(実施計画様式!AC416,―!$S$2:$T$3,2,FALSE),"error"))</f>
        <v>0</v>
      </c>
      <c r="AD416">
        <f>IF(実施計画様式!AD416="",0,IFERROR(VLOOKUP(実施計画様式!AD416,―!$U$2:$V$3,2,FALSE),"error"))</f>
        <v>0</v>
      </c>
      <c r="AE416">
        <f>IF(実施計画様式!AE416="",0,IFERROR(VLOOKUP(実施計画様式!AE416,―!$W$2:$X$3,2,FALSE),"error"))</f>
        <v>0</v>
      </c>
      <c r="AF416">
        <f>IF(実施計画様式!AF416="",0,IFERROR(VLOOKUP(実施計画様式!AF416,―!$AP$29:$AQ$29,2,FALSE),"error"))</f>
        <v>0</v>
      </c>
      <c r="AG416">
        <f>IF(実施計画様式!AG416="",0,IFERROR(VLOOKUP(実施計画様式!AG416,―!$Y$2:$Z$25,2,FALSE),"error"))</f>
        <v>0</v>
      </c>
      <c r="AH416">
        <f>IF(実施計画様式!AH416="",0,IFERROR(VLOOKUP(実施計画様式!AH416,―!$AA$2:$AB$4,2,FALSE),"error"))</f>
        <v>0</v>
      </c>
      <c r="AI416">
        <f>IF(実施計画様式!AI416="",0,IFERROR(VLOOKUP(実施計画様式!AI416,―!$AN$2:$AO$27,2,FALSE),"error"))</f>
        <v>0</v>
      </c>
      <c r="AJ416">
        <f>IF(実施計画様式!AJ416="",0,IFERROR(VLOOKUP(実施計画様式!AJ416,―!$AN$2:$AO$27,2,FALSE),"error"))</f>
        <v>0</v>
      </c>
      <c r="AK416">
        <f>IF(実施計画様式!AK416="",0,IFERROR(VLOOKUP(実施計画様式!AK416,―!$AN$2:$AO$27,2,FALSE),"error"))</f>
        <v>0</v>
      </c>
      <c r="AL416">
        <f>IF(実施計画様式!AL416="",0,1)</f>
        <v>0</v>
      </c>
      <c r="AM416">
        <f>IF(実施計画様式!AM416="",0,IFERROR(VLOOKUP(実施計画様式!AM416,―!$AP$10:$AQ$23,2,FALSE),"error"))</f>
        <v>0</v>
      </c>
      <c r="AN416">
        <f>IF(実施計画様式!AN416="",0,IFERROR(VLOOKUP(実施計画様式!AN416,―!$AP$39:$AQ$44,2,FALSE),"error"))</f>
        <v>0</v>
      </c>
      <c r="AO416">
        <f>IF(実施計画様式!AO416="",0,IFERROR(VLOOKUP(実施計画様式!AO416,参考資料1_対象分野リスト!$B$2:$C$46,2,FALSE),"error"))</f>
        <v>0</v>
      </c>
      <c r="AP416">
        <f>IF(実施計画様式!AP416="",0,IFERROR(VLOOKUP(実施計画様式!AP416,参考資料1_対象分野リスト!$B$2:$C$46,2,FALSE),"error"))</f>
        <v>0</v>
      </c>
      <c r="AQ416">
        <f>IF(実施計画様式!AQ416="",0,IFERROR(VLOOKUP(実施計画様式!AQ416,参考資料1_対象分野リスト!$B$2:$C$46,2,FALSE),"error"))</f>
        <v>0</v>
      </c>
      <c r="AR416">
        <f>IF(実施計画様式!AR416="",0,IFERROR(VLOOKUP(実施計画様式!AR416,参考資料1_対象分野リスト!$B$2:$C$46,2,FALSE),"error"))</f>
        <v>0</v>
      </c>
      <c r="AS416">
        <f>IF(実施計画様式!AS416="",0,IFERROR(VLOOKUP(実施計画様式!AS416,参考資料1_対象分野リスト!$E$5:$F$35,2,FALSE),"error"))</f>
        <v>0</v>
      </c>
      <c r="BB416">
        <f>IF(実施計画様式!BB416="",0,IFERROR(VLOOKUP(実施計画様式!BB416,―!$AK$2:$AL$7,2,FALSE),"error"))</f>
        <v>0</v>
      </c>
      <c r="BC416" t="str">
        <f t="shared" si="45"/>
        <v/>
      </c>
      <c r="BF416">
        <v>99</v>
      </c>
      <c r="BG416" t="str">
        <f t="shared" si="47"/>
        <v/>
      </c>
      <c r="BH416" t="str">
        <f>IF(AG416&gt;0,IF(VLOOKUP($B$62,―!$Y$2:$Z$25,2,FALSE)&lt;分岐管理シート!AG416,"予算化方法","予算化方法_未定なし"),"")</f>
        <v/>
      </c>
      <c r="BI416" t="str">
        <f t="shared" si="48"/>
        <v/>
      </c>
      <c r="BJ416" t="str">
        <f t="shared" si="49"/>
        <v/>
      </c>
      <c r="BK416" t="str">
        <f t="shared" si="50"/>
        <v/>
      </c>
      <c r="BL416" t="str">
        <f>IF(AE416&lt;2,"",―!$AP$28)</f>
        <v/>
      </c>
      <c r="BM416" t="str">
        <f t="shared" si="51"/>
        <v/>
      </c>
      <c r="BN416" t="str">
        <f t="shared" si="52"/>
        <v/>
      </c>
      <c r="BP416">
        <f t="shared" si="46"/>
        <v>0</v>
      </c>
    </row>
    <row r="417" spans="3:68">
      <c r="C417">
        <v>345</v>
      </c>
      <c r="D417" s="22">
        <f>IF(実施計画様式!D417="",0,IFERROR(VLOOKUP(実施計画様式!D417,―!A:B,2,FALSE),"error"))</f>
        <v>0</v>
      </c>
      <c r="E417">
        <f>IF(実施計画様式!E417="",0,IFERROR(VLOOKUP(実施計画様式!E417,―!$C$40:$D$47,2,FALSE),"error"))</f>
        <v>0</v>
      </c>
      <c r="F417">
        <f>IF(実施計画様式!F417="",0,IFERROR(VLOOKUP(実施計画様式!F417,―!$E$2:$F$2,2,FALSE),"error"))</f>
        <v>0</v>
      </c>
      <c r="G417">
        <f>IFERROR(VLOOKUP(実施計画様式!G417,―!$G$2:$H$2,2,FALSE),0)</f>
        <v>0</v>
      </c>
      <c r="H417">
        <f>IF(実施計画様式!H417="",0,1)</f>
        <v>0</v>
      </c>
      <c r="I417">
        <f>IF(実施計画様式!I417="",0,IFERROR(VLOOKUP(実施計画様式!I417,―!$I$2:$J$2,2,FALSE),"error"))</f>
        <v>0</v>
      </c>
      <c r="J417">
        <f>IF(実施計画様式!J417="",0,1)</f>
        <v>0</v>
      </c>
      <c r="K417">
        <f>IF(実施計画様式!K417="",0,IFERROR(VLOOKUP(実施計画様式!K417,―!$K$1:$L$2,2,FALSE),"error"))</f>
        <v>0</v>
      </c>
      <c r="L417">
        <f>IF(実施計画様式!L417="",0,IFERROR(VLOOKUP(実施計画様式!L417,―!$M$2:$N$2,2,FALSE),"error"))</f>
        <v>0</v>
      </c>
      <c r="M417">
        <f>IFERROR(VLOOKUP(実施計画様式!M417,―!$O$1:$P$12,2,FALSE),0)</f>
        <v>0</v>
      </c>
      <c r="N417">
        <f>IF(実施計画様式!N417="",0,IFERROR(VLOOKUP(実施計画様式!N417,―!$O$1:$P$12,2,FALSE),"error"))</f>
        <v>0</v>
      </c>
      <c r="O417">
        <f>IF(実施計画様式!O417="",0,IFERROR(VLOOKUP(実施計画様式!O417,―!$O$1:$P$12,2,FALSE),"error"))</f>
        <v>0</v>
      </c>
      <c r="P417">
        <f>IF(実施計画様式!P417="",0,IFERROR(VLOOKUP(実施計画様式!P417,―!$O$1:$P$12,2,FALSE),"error"))</f>
        <v>0</v>
      </c>
      <c r="Q417">
        <f>IF(実施計画様式!Q417="",0,1)</f>
        <v>0</v>
      </c>
      <c r="R417" t="s">
        <v>7629</v>
      </c>
      <c r="S417" t="s">
        <v>7629</v>
      </c>
      <c r="T417">
        <f>IF(実施計画様式!T417="",0,1)</f>
        <v>0</v>
      </c>
      <c r="U417">
        <f>IF(実施計画様式!U417="",0,1)</f>
        <v>0</v>
      </c>
      <c r="V417">
        <f>IF(実施計画様式!V417="",0,1)</f>
        <v>0</v>
      </c>
      <c r="W417">
        <f>IF(実施計画様式!W417="",0,1)</f>
        <v>0</v>
      </c>
      <c r="X417">
        <f>IF(実施計画様式!X417="",0,1)</f>
        <v>0</v>
      </c>
      <c r="Y417">
        <f>IF(実施計画様式!Y417="",0,1)</f>
        <v>0</v>
      </c>
      <c r="Z417">
        <f>IF(実施計画様式!Z417="",0,1)</f>
        <v>0</v>
      </c>
      <c r="AA417">
        <f>IF(実施計画様式!AA417="",0,1)</f>
        <v>0</v>
      </c>
      <c r="AB417">
        <f>IF(実施計画様式!AB417="",0,IFERROR(VLOOKUP(実施計画様式!AB417,―!$Q$2:$R$3,2,FALSE),"error"))</f>
        <v>0</v>
      </c>
      <c r="AC417">
        <f>IF(実施計画様式!AC417="",0,IFERROR(VLOOKUP(実施計画様式!AC417,―!$S$2:$T$3,2,FALSE),"error"))</f>
        <v>0</v>
      </c>
      <c r="AD417">
        <f>IF(実施計画様式!AD417="",0,IFERROR(VLOOKUP(実施計画様式!AD417,―!$U$2:$V$3,2,FALSE),"error"))</f>
        <v>0</v>
      </c>
      <c r="AE417">
        <f>IF(実施計画様式!AE417="",0,IFERROR(VLOOKUP(実施計画様式!AE417,―!$W$2:$X$3,2,FALSE),"error"))</f>
        <v>0</v>
      </c>
      <c r="AF417">
        <f>IF(実施計画様式!AF417="",0,IFERROR(VLOOKUP(実施計画様式!AF417,―!$AP$29:$AQ$29,2,FALSE),"error"))</f>
        <v>0</v>
      </c>
      <c r="AG417">
        <f>IF(実施計画様式!AG417="",0,IFERROR(VLOOKUP(実施計画様式!AG417,―!$Y$2:$Z$25,2,FALSE),"error"))</f>
        <v>0</v>
      </c>
      <c r="AH417">
        <f>IF(実施計画様式!AH417="",0,IFERROR(VLOOKUP(実施計画様式!AH417,―!$AA$2:$AB$4,2,FALSE),"error"))</f>
        <v>0</v>
      </c>
      <c r="AI417">
        <f>IF(実施計画様式!AI417="",0,IFERROR(VLOOKUP(実施計画様式!AI417,―!$AN$2:$AO$27,2,FALSE),"error"))</f>
        <v>0</v>
      </c>
      <c r="AJ417">
        <f>IF(実施計画様式!AJ417="",0,IFERROR(VLOOKUP(実施計画様式!AJ417,―!$AN$2:$AO$27,2,FALSE),"error"))</f>
        <v>0</v>
      </c>
      <c r="AK417">
        <f>IF(実施計画様式!AK417="",0,IFERROR(VLOOKUP(実施計画様式!AK417,―!$AN$2:$AO$27,2,FALSE),"error"))</f>
        <v>0</v>
      </c>
      <c r="AL417">
        <f>IF(実施計画様式!AL417="",0,1)</f>
        <v>0</v>
      </c>
      <c r="AM417">
        <f>IF(実施計画様式!AM417="",0,IFERROR(VLOOKUP(実施計画様式!AM417,―!$AP$10:$AQ$23,2,FALSE),"error"))</f>
        <v>0</v>
      </c>
      <c r="AN417">
        <f>IF(実施計画様式!AN417="",0,IFERROR(VLOOKUP(実施計画様式!AN417,―!$AP$39:$AQ$44,2,FALSE),"error"))</f>
        <v>0</v>
      </c>
      <c r="AO417">
        <f>IF(実施計画様式!AO417="",0,IFERROR(VLOOKUP(実施計画様式!AO417,参考資料1_対象分野リスト!$B$2:$C$46,2,FALSE),"error"))</f>
        <v>0</v>
      </c>
      <c r="AP417">
        <f>IF(実施計画様式!AP417="",0,IFERROR(VLOOKUP(実施計画様式!AP417,参考資料1_対象分野リスト!$B$2:$C$46,2,FALSE),"error"))</f>
        <v>0</v>
      </c>
      <c r="AQ417">
        <f>IF(実施計画様式!AQ417="",0,IFERROR(VLOOKUP(実施計画様式!AQ417,参考資料1_対象分野リスト!$B$2:$C$46,2,FALSE),"error"))</f>
        <v>0</v>
      </c>
      <c r="AR417">
        <f>IF(実施計画様式!AR417="",0,IFERROR(VLOOKUP(実施計画様式!AR417,参考資料1_対象分野リスト!$B$2:$C$46,2,FALSE),"error"))</f>
        <v>0</v>
      </c>
      <c r="AS417">
        <f>IF(実施計画様式!AS417="",0,IFERROR(VLOOKUP(実施計画様式!AS417,参考資料1_対象分野リスト!$E$5:$F$35,2,FALSE),"error"))</f>
        <v>0</v>
      </c>
      <c r="BB417">
        <f>IF(実施計画様式!BB417="",0,IFERROR(VLOOKUP(実施計画様式!BB417,―!$AK$2:$AL$7,2,FALSE),"error"))</f>
        <v>0</v>
      </c>
      <c r="BC417" t="str">
        <f t="shared" si="45"/>
        <v/>
      </c>
      <c r="BF417">
        <v>99</v>
      </c>
      <c r="BG417" t="str">
        <f t="shared" si="47"/>
        <v/>
      </c>
      <c r="BH417" t="str">
        <f>IF(AG417&gt;0,IF(VLOOKUP($B$62,―!$Y$2:$Z$25,2,FALSE)&lt;分岐管理シート!AG417,"予算化方法","予算化方法_未定なし"),"")</f>
        <v/>
      </c>
      <c r="BI417" t="str">
        <f t="shared" si="48"/>
        <v/>
      </c>
      <c r="BJ417" t="str">
        <f t="shared" si="49"/>
        <v/>
      </c>
      <c r="BK417" t="str">
        <f t="shared" si="50"/>
        <v/>
      </c>
      <c r="BL417" t="str">
        <f>IF(AE417&lt;2,"",―!$AP$28)</f>
        <v/>
      </c>
      <c r="BM417" t="str">
        <f t="shared" si="51"/>
        <v/>
      </c>
      <c r="BN417" t="str">
        <f t="shared" si="52"/>
        <v/>
      </c>
      <c r="BP417">
        <f t="shared" si="46"/>
        <v>0</v>
      </c>
    </row>
    <row r="418" spans="3:68">
      <c r="C418">
        <v>346</v>
      </c>
      <c r="D418" s="22">
        <f>IF(実施計画様式!D418="",0,IFERROR(VLOOKUP(実施計画様式!D418,―!A:B,2,FALSE),"error"))</f>
        <v>0</v>
      </c>
      <c r="E418">
        <f>IF(実施計画様式!E418="",0,IFERROR(VLOOKUP(実施計画様式!E418,―!$C$40:$D$47,2,FALSE),"error"))</f>
        <v>0</v>
      </c>
      <c r="F418">
        <f>IF(実施計画様式!F418="",0,IFERROR(VLOOKUP(実施計画様式!F418,―!$E$2:$F$2,2,FALSE),"error"))</f>
        <v>0</v>
      </c>
      <c r="G418">
        <f>IFERROR(VLOOKUP(実施計画様式!G418,―!$G$2:$H$2,2,FALSE),0)</f>
        <v>0</v>
      </c>
      <c r="H418">
        <f>IF(実施計画様式!H418="",0,1)</f>
        <v>0</v>
      </c>
      <c r="I418">
        <f>IF(実施計画様式!I418="",0,IFERROR(VLOOKUP(実施計画様式!I418,―!$I$2:$J$2,2,FALSE),"error"))</f>
        <v>0</v>
      </c>
      <c r="J418">
        <f>IF(実施計画様式!J418="",0,1)</f>
        <v>0</v>
      </c>
      <c r="K418">
        <f>IF(実施計画様式!K418="",0,IFERROR(VLOOKUP(実施計画様式!K418,―!$K$1:$L$2,2,FALSE),"error"))</f>
        <v>0</v>
      </c>
      <c r="L418">
        <f>IF(実施計画様式!L418="",0,IFERROR(VLOOKUP(実施計画様式!L418,―!$M$2:$N$2,2,FALSE),"error"))</f>
        <v>0</v>
      </c>
      <c r="M418">
        <f>IFERROR(VLOOKUP(実施計画様式!M418,―!$O$1:$P$12,2,FALSE),0)</f>
        <v>0</v>
      </c>
      <c r="N418">
        <f>IF(実施計画様式!N418="",0,IFERROR(VLOOKUP(実施計画様式!N418,―!$O$1:$P$12,2,FALSE),"error"))</f>
        <v>0</v>
      </c>
      <c r="O418">
        <f>IF(実施計画様式!O418="",0,IFERROR(VLOOKUP(実施計画様式!O418,―!$O$1:$P$12,2,FALSE),"error"))</f>
        <v>0</v>
      </c>
      <c r="P418">
        <f>IF(実施計画様式!P418="",0,IFERROR(VLOOKUP(実施計画様式!P418,―!$O$1:$P$12,2,FALSE),"error"))</f>
        <v>0</v>
      </c>
      <c r="Q418">
        <f>IF(実施計画様式!Q418="",0,1)</f>
        <v>0</v>
      </c>
      <c r="R418" t="s">
        <v>7629</v>
      </c>
      <c r="S418" t="s">
        <v>7629</v>
      </c>
      <c r="T418">
        <f>IF(実施計画様式!T418="",0,1)</f>
        <v>0</v>
      </c>
      <c r="U418">
        <f>IF(実施計画様式!U418="",0,1)</f>
        <v>0</v>
      </c>
      <c r="V418">
        <f>IF(実施計画様式!V418="",0,1)</f>
        <v>0</v>
      </c>
      <c r="W418">
        <f>IF(実施計画様式!W418="",0,1)</f>
        <v>0</v>
      </c>
      <c r="X418">
        <f>IF(実施計画様式!X418="",0,1)</f>
        <v>0</v>
      </c>
      <c r="Y418">
        <f>IF(実施計画様式!Y418="",0,1)</f>
        <v>0</v>
      </c>
      <c r="Z418">
        <f>IF(実施計画様式!Z418="",0,1)</f>
        <v>0</v>
      </c>
      <c r="AA418">
        <f>IF(実施計画様式!AA418="",0,1)</f>
        <v>0</v>
      </c>
      <c r="AB418">
        <f>IF(実施計画様式!AB418="",0,IFERROR(VLOOKUP(実施計画様式!AB418,―!$Q$2:$R$3,2,FALSE),"error"))</f>
        <v>0</v>
      </c>
      <c r="AC418">
        <f>IF(実施計画様式!AC418="",0,IFERROR(VLOOKUP(実施計画様式!AC418,―!$S$2:$T$3,2,FALSE),"error"))</f>
        <v>0</v>
      </c>
      <c r="AD418">
        <f>IF(実施計画様式!AD418="",0,IFERROR(VLOOKUP(実施計画様式!AD418,―!$U$2:$V$3,2,FALSE),"error"))</f>
        <v>0</v>
      </c>
      <c r="AE418">
        <f>IF(実施計画様式!AE418="",0,IFERROR(VLOOKUP(実施計画様式!AE418,―!$W$2:$X$3,2,FALSE),"error"))</f>
        <v>0</v>
      </c>
      <c r="AF418">
        <f>IF(実施計画様式!AF418="",0,IFERROR(VLOOKUP(実施計画様式!AF418,―!$AP$29:$AQ$29,2,FALSE),"error"))</f>
        <v>0</v>
      </c>
      <c r="AG418">
        <f>IF(実施計画様式!AG418="",0,IFERROR(VLOOKUP(実施計画様式!AG418,―!$Y$2:$Z$25,2,FALSE),"error"))</f>
        <v>0</v>
      </c>
      <c r="AH418">
        <f>IF(実施計画様式!AH418="",0,IFERROR(VLOOKUP(実施計画様式!AH418,―!$AA$2:$AB$4,2,FALSE),"error"))</f>
        <v>0</v>
      </c>
      <c r="AI418">
        <f>IF(実施計画様式!AI418="",0,IFERROR(VLOOKUP(実施計画様式!AI418,―!$AN$2:$AO$27,2,FALSE),"error"))</f>
        <v>0</v>
      </c>
      <c r="AJ418">
        <f>IF(実施計画様式!AJ418="",0,IFERROR(VLOOKUP(実施計画様式!AJ418,―!$AN$2:$AO$27,2,FALSE),"error"))</f>
        <v>0</v>
      </c>
      <c r="AK418">
        <f>IF(実施計画様式!AK418="",0,IFERROR(VLOOKUP(実施計画様式!AK418,―!$AN$2:$AO$27,2,FALSE),"error"))</f>
        <v>0</v>
      </c>
      <c r="AL418">
        <f>IF(実施計画様式!AL418="",0,1)</f>
        <v>0</v>
      </c>
      <c r="AM418">
        <f>IF(実施計画様式!AM418="",0,IFERROR(VLOOKUP(実施計画様式!AM418,―!$AP$10:$AQ$23,2,FALSE),"error"))</f>
        <v>0</v>
      </c>
      <c r="AN418">
        <f>IF(実施計画様式!AN418="",0,IFERROR(VLOOKUP(実施計画様式!AN418,―!$AP$39:$AQ$44,2,FALSE),"error"))</f>
        <v>0</v>
      </c>
      <c r="AO418">
        <f>IF(実施計画様式!AO418="",0,IFERROR(VLOOKUP(実施計画様式!AO418,参考資料1_対象分野リスト!$B$2:$C$46,2,FALSE),"error"))</f>
        <v>0</v>
      </c>
      <c r="AP418">
        <f>IF(実施計画様式!AP418="",0,IFERROR(VLOOKUP(実施計画様式!AP418,参考資料1_対象分野リスト!$B$2:$C$46,2,FALSE),"error"))</f>
        <v>0</v>
      </c>
      <c r="AQ418">
        <f>IF(実施計画様式!AQ418="",0,IFERROR(VLOOKUP(実施計画様式!AQ418,参考資料1_対象分野リスト!$B$2:$C$46,2,FALSE),"error"))</f>
        <v>0</v>
      </c>
      <c r="AR418">
        <f>IF(実施計画様式!AR418="",0,IFERROR(VLOOKUP(実施計画様式!AR418,参考資料1_対象分野リスト!$B$2:$C$46,2,FALSE),"error"))</f>
        <v>0</v>
      </c>
      <c r="AS418">
        <f>IF(実施計画様式!AS418="",0,IFERROR(VLOOKUP(実施計画様式!AS418,参考資料1_対象分野リスト!$E$5:$F$35,2,FALSE),"error"))</f>
        <v>0</v>
      </c>
      <c r="BB418">
        <f>IF(実施計画様式!BB418="",0,IFERROR(VLOOKUP(実施計画様式!BB418,―!$AK$2:$AL$7,2,FALSE),"error"))</f>
        <v>0</v>
      </c>
      <c r="BC418" t="str">
        <f t="shared" si="45"/>
        <v/>
      </c>
      <c r="BF418">
        <v>99</v>
      </c>
      <c r="BG418" t="str">
        <f t="shared" si="47"/>
        <v/>
      </c>
      <c r="BH418" t="str">
        <f>IF(AG418&gt;0,IF(VLOOKUP($B$62,―!$Y$2:$Z$25,2,FALSE)&lt;分岐管理シート!AG418,"予算化方法","予算化方法_未定なし"),"")</f>
        <v/>
      </c>
      <c r="BI418" t="str">
        <f t="shared" si="48"/>
        <v/>
      </c>
      <c r="BJ418" t="str">
        <f t="shared" si="49"/>
        <v/>
      </c>
      <c r="BK418" t="str">
        <f t="shared" si="50"/>
        <v/>
      </c>
      <c r="BL418" t="str">
        <f>IF(AE418&lt;2,"",―!$AP$28)</f>
        <v/>
      </c>
      <c r="BM418" t="str">
        <f t="shared" si="51"/>
        <v/>
      </c>
      <c r="BN418" t="str">
        <f t="shared" si="52"/>
        <v/>
      </c>
      <c r="BP418">
        <f t="shared" si="46"/>
        <v>0</v>
      </c>
    </row>
    <row r="419" spans="3:68">
      <c r="C419">
        <v>347</v>
      </c>
      <c r="D419" s="22">
        <f>IF(実施計画様式!D419="",0,IFERROR(VLOOKUP(実施計画様式!D419,―!A:B,2,FALSE),"error"))</f>
        <v>0</v>
      </c>
      <c r="E419">
        <f>IF(実施計画様式!E419="",0,IFERROR(VLOOKUP(実施計画様式!E419,―!$C$40:$D$47,2,FALSE),"error"))</f>
        <v>0</v>
      </c>
      <c r="F419">
        <f>IF(実施計画様式!F419="",0,IFERROR(VLOOKUP(実施計画様式!F419,―!$E$2:$F$2,2,FALSE),"error"))</f>
        <v>0</v>
      </c>
      <c r="G419">
        <f>IFERROR(VLOOKUP(実施計画様式!G419,―!$G$2:$H$2,2,FALSE),0)</f>
        <v>0</v>
      </c>
      <c r="H419">
        <f>IF(実施計画様式!H419="",0,1)</f>
        <v>0</v>
      </c>
      <c r="I419">
        <f>IF(実施計画様式!I419="",0,IFERROR(VLOOKUP(実施計画様式!I419,―!$I$2:$J$2,2,FALSE),"error"))</f>
        <v>0</v>
      </c>
      <c r="J419">
        <f>IF(実施計画様式!J419="",0,1)</f>
        <v>0</v>
      </c>
      <c r="K419">
        <f>IF(実施計画様式!K419="",0,IFERROR(VLOOKUP(実施計画様式!K419,―!$K$1:$L$2,2,FALSE),"error"))</f>
        <v>0</v>
      </c>
      <c r="L419">
        <f>IF(実施計画様式!L419="",0,IFERROR(VLOOKUP(実施計画様式!L419,―!$M$2:$N$2,2,FALSE),"error"))</f>
        <v>0</v>
      </c>
      <c r="M419">
        <f>IFERROR(VLOOKUP(実施計画様式!M419,―!$O$1:$P$12,2,FALSE),0)</f>
        <v>0</v>
      </c>
      <c r="N419">
        <f>IF(実施計画様式!N419="",0,IFERROR(VLOOKUP(実施計画様式!N419,―!$O$1:$P$12,2,FALSE),"error"))</f>
        <v>0</v>
      </c>
      <c r="O419">
        <f>IF(実施計画様式!O419="",0,IFERROR(VLOOKUP(実施計画様式!O419,―!$O$1:$P$12,2,FALSE),"error"))</f>
        <v>0</v>
      </c>
      <c r="P419">
        <f>IF(実施計画様式!P419="",0,IFERROR(VLOOKUP(実施計画様式!P419,―!$O$1:$P$12,2,FALSE),"error"))</f>
        <v>0</v>
      </c>
      <c r="Q419">
        <f>IF(実施計画様式!Q419="",0,1)</f>
        <v>0</v>
      </c>
      <c r="R419" t="s">
        <v>7629</v>
      </c>
      <c r="S419" t="s">
        <v>7629</v>
      </c>
      <c r="T419">
        <f>IF(実施計画様式!T419="",0,1)</f>
        <v>0</v>
      </c>
      <c r="U419">
        <f>IF(実施計画様式!U419="",0,1)</f>
        <v>0</v>
      </c>
      <c r="V419">
        <f>IF(実施計画様式!V419="",0,1)</f>
        <v>0</v>
      </c>
      <c r="W419">
        <f>IF(実施計画様式!W419="",0,1)</f>
        <v>0</v>
      </c>
      <c r="X419">
        <f>IF(実施計画様式!X419="",0,1)</f>
        <v>0</v>
      </c>
      <c r="Y419">
        <f>IF(実施計画様式!Y419="",0,1)</f>
        <v>0</v>
      </c>
      <c r="Z419">
        <f>IF(実施計画様式!Z419="",0,1)</f>
        <v>0</v>
      </c>
      <c r="AA419">
        <f>IF(実施計画様式!AA419="",0,1)</f>
        <v>0</v>
      </c>
      <c r="AB419">
        <f>IF(実施計画様式!AB419="",0,IFERROR(VLOOKUP(実施計画様式!AB419,―!$Q$2:$R$3,2,FALSE),"error"))</f>
        <v>0</v>
      </c>
      <c r="AC419">
        <f>IF(実施計画様式!AC419="",0,IFERROR(VLOOKUP(実施計画様式!AC419,―!$S$2:$T$3,2,FALSE),"error"))</f>
        <v>0</v>
      </c>
      <c r="AD419">
        <f>IF(実施計画様式!AD419="",0,IFERROR(VLOOKUP(実施計画様式!AD419,―!$U$2:$V$3,2,FALSE),"error"))</f>
        <v>0</v>
      </c>
      <c r="AE419">
        <f>IF(実施計画様式!AE419="",0,IFERROR(VLOOKUP(実施計画様式!AE419,―!$W$2:$X$3,2,FALSE),"error"))</f>
        <v>0</v>
      </c>
      <c r="AF419">
        <f>IF(実施計画様式!AF419="",0,IFERROR(VLOOKUP(実施計画様式!AF419,―!$AP$29:$AQ$29,2,FALSE),"error"))</f>
        <v>0</v>
      </c>
      <c r="AG419">
        <f>IF(実施計画様式!AG419="",0,IFERROR(VLOOKUP(実施計画様式!AG419,―!$Y$2:$Z$25,2,FALSE),"error"))</f>
        <v>0</v>
      </c>
      <c r="AH419">
        <f>IF(実施計画様式!AH419="",0,IFERROR(VLOOKUP(実施計画様式!AH419,―!$AA$2:$AB$4,2,FALSE),"error"))</f>
        <v>0</v>
      </c>
      <c r="AI419">
        <f>IF(実施計画様式!AI419="",0,IFERROR(VLOOKUP(実施計画様式!AI419,―!$AN$2:$AO$27,2,FALSE),"error"))</f>
        <v>0</v>
      </c>
      <c r="AJ419">
        <f>IF(実施計画様式!AJ419="",0,IFERROR(VLOOKUP(実施計画様式!AJ419,―!$AN$2:$AO$27,2,FALSE),"error"))</f>
        <v>0</v>
      </c>
      <c r="AK419">
        <f>IF(実施計画様式!AK419="",0,IFERROR(VLOOKUP(実施計画様式!AK419,―!$AN$2:$AO$27,2,FALSE),"error"))</f>
        <v>0</v>
      </c>
      <c r="AL419">
        <f>IF(実施計画様式!AL419="",0,1)</f>
        <v>0</v>
      </c>
      <c r="AM419">
        <f>IF(実施計画様式!AM419="",0,IFERROR(VLOOKUP(実施計画様式!AM419,―!$AP$10:$AQ$23,2,FALSE),"error"))</f>
        <v>0</v>
      </c>
      <c r="AN419">
        <f>IF(実施計画様式!AN419="",0,IFERROR(VLOOKUP(実施計画様式!AN419,―!$AP$39:$AQ$44,2,FALSE),"error"))</f>
        <v>0</v>
      </c>
      <c r="AO419">
        <f>IF(実施計画様式!AO419="",0,IFERROR(VLOOKUP(実施計画様式!AO419,参考資料1_対象分野リスト!$B$2:$C$46,2,FALSE),"error"))</f>
        <v>0</v>
      </c>
      <c r="AP419">
        <f>IF(実施計画様式!AP419="",0,IFERROR(VLOOKUP(実施計画様式!AP419,参考資料1_対象分野リスト!$B$2:$C$46,2,FALSE),"error"))</f>
        <v>0</v>
      </c>
      <c r="AQ419">
        <f>IF(実施計画様式!AQ419="",0,IFERROR(VLOOKUP(実施計画様式!AQ419,参考資料1_対象分野リスト!$B$2:$C$46,2,FALSE),"error"))</f>
        <v>0</v>
      </c>
      <c r="AR419">
        <f>IF(実施計画様式!AR419="",0,IFERROR(VLOOKUP(実施計画様式!AR419,参考資料1_対象分野リスト!$B$2:$C$46,2,FALSE),"error"))</f>
        <v>0</v>
      </c>
      <c r="AS419">
        <f>IF(実施計画様式!AS419="",0,IFERROR(VLOOKUP(実施計画様式!AS419,参考資料1_対象分野リスト!$E$5:$F$35,2,FALSE),"error"))</f>
        <v>0</v>
      </c>
      <c r="BB419">
        <f>IF(実施計画様式!BB419="",0,IFERROR(VLOOKUP(実施計画様式!BB419,―!$AK$2:$AL$7,2,FALSE),"error"))</f>
        <v>0</v>
      </c>
      <c r="BC419" t="str">
        <f t="shared" si="45"/>
        <v/>
      </c>
      <c r="BF419">
        <v>99</v>
      </c>
      <c r="BG419" t="str">
        <f t="shared" si="47"/>
        <v/>
      </c>
      <c r="BH419" t="str">
        <f>IF(AG419&gt;0,IF(VLOOKUP($B$62,―!$Y$2:$Z$25,2,FALSE)&lt;分岐管理シート!AG419,"予算化方法","予算化方法_未定なし"),"")</f>
        <v/>
      </c>
      <c r="BI419" t="str">
        <f t="shared" si="48"/>
        <v/>
      </c>
      <c r="BJ419" t="str">
        <f t="shared" si="49"/>
        <v/>
      </c>
      <c r="BK419" t="str">
        <f t="shared" si="50"/>
        <v/>
      </c>
      <c r="BL419" t="str">
        <f>IF(AE419&lt;2,"",―!$AP$28)</f>
        <v/>
      </c>
      <c r="BM419" t="str">
        <f t="shared" si="51"/>
        <v/>
      </c>
      <c r="BN419" t="str">
        <f t="shared" si="52"/>
        <v/>
      </c>
      <c r="BP419">
        <f t="shared" si="46"/>
        <v>0</v>
      </c>
    </row>
    <row r="420" spans="3:68">
      <c r="C420">
        <v>348</v>
      </c>
      <c r="D420" s="22">
        <f>IF(実施計画様式!D420="",0,IFERROR(VLOOKUP(実施計画様式!D420,―!A:B,2,FALSE),"error"))</f>
        <v>0</v>
      </c>
      <c r="E420">
        <f>IF(実施計画様式!E420="",0,IFERROR(VLOOKUP(実施計画様式!E420,―!$C$40:$D$47,2,FALSE),"error"))</f>
        <v>0</v>
      </c>
      <c r="F420">
        <f>IF(実施計画様式!F420="",0,IFERROR(VLOOKUP(実施計画様式!F420,―!$E$2:$F$2,2,FALSE),"error"))</f>
        <v>0</v>
      </c>
      <c r="G420">
        <f>IFERROR(VLOOKUP(実施計画様式!G420,―!$G$2:$H$2,2,FALSE),0)</f>
        <v>0</v>
      </c>
      <c r="H420">
        <f>IF(実施計画様式!H420="",0,1)</f>
        <v>0</v>
      </c>
      <c r="I420">
        <f>IF(実施計画様式!I420="",0,IFERROR(VLOOKUP(実施計画様式!I420,―!$I$2:$J$2,2,FALSE),"error"))</f>
        <v>0</v>
      </c>
      <c r="J420">
        <f>IF(実施計画様式!J420="",0,1)</f>
        <v>0</v>
      </c>
      <c r="K420">
        <f>IF(実施計画様式!K420="",0,IFERROR(VLOOKUP(実施計画様式!K420,―!$K$1:$L$2,2,FALSE),"error"))</f>
        <v>0</v>
      </c>
      <c r="L420">
        <f>IF(実施計画様式!L420="",0,IFERROR(VLOOKUP(実施計画様式!L420,―!$M$2:$N$2,2,FALSE),"error"))</f>
        <v>0</v>
      </c>
      <c r="M420">
        <f>IFERROR(VLOOKUP(実施計画様式!M420,―!$O$1:$P$12,2,FALSE),0)</f>
        <v>0</v>
      </c>
      <c r="N420">
        <f>IF(実施計画様式!N420="",0,IFERROR(VLOOKUP(実施計画様式!N420,―!$O$1:$P$12,2,FALSE),"error"))</f>
        <v>0</v>
      </c>
      <c r="O420">
        <f>IF(実施計画様式!O420="",0,IFERROR(VLOOKUP(実施計画様式!O420,―!$O$1:$P$12,2,FALSE),"error"))</f>
        <v>0</v>
      </c>
      <c r="P420">
        <f>IF(実施計画様式!P420="",0,IFERROR(VLOOKUP(実施計画様式!P420,―!$O$1:$P$12,2,FALSE),"error"))</f>
        <v>0</v>
      </c>
      <c r="Q420">
        <f>IF(実施計画様式!Q420="",0,1)</f>
        <v>0</v>
      </c>
      <c r="R420" t="s">
        <v>7629</v>
      </c>
      <c r="S420" t="s">
        <v>7629</v>
      </c>
      <c r="T420">
        <f>IF(実施計画様式!T420="",0,1)</f>
        <v>0</v>
      </c>
      <c r="U420">
        <f>IF(実施計画様式!U420="",0,1)</f>
        <v>0</v>
      </c>
      <c r="V420">
        <f>IF(実施計画様式!V420="",0,1)</f>
        <v>0</v>
      </c>
      <c r="W420">
        <f>IF(実施計画様式!W420="",0,1)</f>
        <v>0</v>
      </c>
      <c r="X420">
        <f>IF(実施計画様式!X420="",0,1)</f>
        <v>0</v>
      </c>
      <c r="Y420">
        <f>IF(実施計画様式!Y420="",0,1)</f>
        <v>0</v>
      </c>
      <c r="Z420">
        <f>IF(実施計画様式!Z420="",0,1)</f>
        <v>0</v>
      </c>
      <c r="AA420">
        <f>IF(実施計画様式!AA420="",0,1)</f>
        <v>0</v>
      </c>
      <c r="AB420">
        <f>IF(実施計画様式!AB420="",0,IFERROR(VLOOKUP(実施計画様式!AB420,―!$Q$2:$R$3,2,FALSE),"error"))</f>
        <v>0</v>
      </c>
      <c r="AC420">
        <f>IF(実施計画様式!AC420="",0,IFERROR(VLOOKUP(実施計画様式!AC420,―!$S$2:$T$3,2,FALSE),"error"))</f>
        <v>0</v>
      </c>
      <c r="AD420">
        <f>IF(実施計画様式!AD420="",0,IFERROR(VLOOKUP(実施計画様式!AD420,―!$U$2:$V$3,2,FALSE),"error"))</f>
        <v>0</v>
      </c>
      <c r="AE420">
        <f>IF(実施計画様式!AE420="",0,IFERROR(VLOOKUP(実施計画様式!AE420,―!$W$2:$X$3,2,FALSE),"error"))</f>
        <v>0</v>
      </c>
      <c r="AF420">
        <f>IF(実施計画様式!AF420="",0,IFERROR(VLOOKUP(実施計画様式!AF420,―!$AP$29:$AQ$29,2,FALSE),"error"))</f>
        <v>0</v>
      </c>
      <c r="AG420">
        <f>IF(実施計画様式!AG420="",0,IFERROR(VLOOKUP(実施計画様式!AG420,―!$Y$2:$Z$25,2,FALSE),"error"))</f>
        <v>0</v>
      </c>
      <c r="AH420">
        <f>IF(実施計画様式!AH420="",0,IFERROR(VLOOKUP(実施計画様式!AH420,―!$AA$2:$AB$4,2,FALSE),"error"))</f>
        <v>0</v>
      </c>
      <c r="AI420">
        <f>IF(実施計画様式!AI420="",0,IFERROR(VLOOKUP(実施計画様式!AI420,―!$AN$2:$AO$27,2,FALSE),"error"))</f>
        <v>0</v>
      </c>
      <c r="AJ420">
        <f>IF(実施計画様式!AJ420="",0,IFERROR(VLOOKUP(実施計画様式!AJ420,―!$AN$2:$AO$27,2,FALSE),"error"))</f>
        <v>0</v>
      </c>
      <c r="AK420">
        <f>IF(実施計画様式!AK420="",0,IFERROR(VLOOKUP(実施計画様式!AK420,―!$AN$2:$AO$27,2,FALSE),"error"))</f>
        <v>0</v>
      </c>
      <c r="AL420">
        <f>IF(実施計画様式!AL420="",0,1)</f>
        <v>0</v>
      </c>
      <c r="AM420">
        <f>IF(実施計画様式!AM420="",0,IFERROR(VLOOKUP(実施計画様式!AM420,―!$AP$10:$AQ$23,2,FALSE),"error"))</f>
        <v>0</v>
      </c>
      <c r="AN420">
        <f>IF(実施計画様式!AN420="",0,IFERROR(VLOOKUP(実施計画様式!AN420,―!$AP$39:$AQ$44,2,FALSE),"error"))</f>
        <v>0</v>
      </c>
      <c r="AO420">
        <f>IF(実施計画様式!AO420="",0,IFERROR(VLOOKUP(実施計画様式!AO420,参考資料1_対象分野リスト!$B$2:$C$46,2,FALSE),"error"))</f>
        <v>0</v>
      </c>
      <c r="AP420">
        <f>IF(実施計画様式!AP420="",0,IFERROR(VLOOKUP(実施計画様式!AP420,参考資料1_対象分野リスト!$B$2:$C$46,2,FALSE),"error"))</f>
        <v>0</v>
      </c>
      <c r="AQ420">
        <f>IF(実施計画様式!AQ420="",0,IFERROR(VLOOKUP(実施計画様式!AQ420,参考資料1_対象分野リスト!$B$2:$C$46,2,FALSE),"error"))</f>
        <v>0</v>
      </c>
      <c r="AR420">
        <f>IF(実施計画様式!AR420="",0,IFERROR(VLOOKUP(実施計画様式!AR420,参考資料1_対象分野リスト!$B$2:$C$46,2,FALSE),"error"))</f>
        <v>0</v>
      </c>
      <c r="AS420">
        <f>IF(実施計画様式!AS420="",0,IFERROR(VLOOKUP(実施計画様式!AS420,参考資料1_対象分野リスト!$E$5:$F$35,2,FALSE),"error"))</f>
        <v>0</v>
      </c>
      <c r="BB420">
        <f>IF(実施計画様式!BB420="",0,IFERROR(VLOOKUP(実施計画様式!BB420,―!$AK$2:$AL$7,2,FALSE),"error"))</f>
        <v>0</v>
      </c>
      <c r="BC420" t="str">
        <f t="shared" si="45"/>
        <v/>
      </c>
      <c r="BF420">
        <v>99</v>
      </c>
      <c r="BG420" t="str">
        <f t="shared" si="47"/>
        <v/>
      </c>
      <c r="BH420" t="str">
        <f>IF(AG420&gt;0,IF(VLOOKUP($B$62,―!$Y$2:$Z$25,2,FALSE)&lt;分岐管理シート!AG420,"予算化方法","予算化方法_未定なし"),"")</f>
        <v/>
      </c>
      <c r="BI420" t="str">
        <f t="shared" si="48"/>
        <v/>
      </c>
      <c r="BJ420" t="str">
        <f t="shared" si="49"/>
        <v/>
      </c>
      <c r="BK420" t="str">
        <f t="shared" si="50"/>
        <v/>
      </c>
      <c r="BL420" t="str">
        <f>IF(AE420&lt;2,"",―!$AP$28)</f>
        <v/>
      </c>
      <c r="BM420" t="str">
        <f t="shared" si="51"/>
        <v/>
      </c>
      <c r="BN420" t="str">
        <f t="shared" si="52"/>
        <v/>
      </c>
      <c r="BP420">
        <f t="shared" si="46"/>
        <v>0</v>
      </c>
    </row>
    <row r="421" spans="3:68">
      <c r="C421">
        <v>349</v>
      </c>
      <c r="D421" s="22">
        <f>IF(実施計画様式!D421="",0,IFERROR(VLOOKUP(実施計画様式!D421,―!A:B,2,FALSE),"error"))</f>
        <v>0</v>
      </c>
      <c r="E421">
        <f>IF(実施計画様式!E421="",0,IFERROR(VLOOKUP(実施計画様式!E421,―!$C$40:$D$47,2,FALSE),"error"))</f>
        <v>0</v>
      </c>
      <c r="F421">
        <f>IF(実施計画様式!F421="",0,IFERROR(VLOOKUP(実施計画様式!F421,―!$E$2:$F$2,2,FALSE),"error"))</f>
        <v>0</v>
      </c>
      <c r="G421">
        <f>IFERROR(VLOOKUP(実施計画様式!G421,―!$G$2:$H$2,2,FALSE),0)</f>
        <v>0</v>
      </c>
      <c r="H421">
        <f>IF(実施計画様式!H421="",0,1)</f>
        <v>0</v>
      </c>
      <c r="I421">
        <f>IF(実施計画様式!I421="",0,IFERROR(VLOOKUP(実施計画様式!I421,―!$I$2:$J$2,2,FALSE),"error"))</f>
        <v>0</v>
      </c>
      <c r="J421">
        <f>IF(実施計画様式!J421="",0,1)</f>
        <v>0</v>
      </c>
      <c r="K421">
        <f>IF(実施計画様式!K421="",0,IFERROR(VLOOKUP(実施計画様式!K421,―!$K$1:$L$2,2,FALSE),"error"))</f>
        <v>0</v>
      </c>
      <c r="L421">
        <f>IF(実施計画様式!L421="",0,IFERROR(VLOOKUP(実施計画様式!L421,―!$M$2:$N$2,2,FALSE),"error"))</f>
        <v>0</v>
      </c>
      <c r="M421">
        <f>IFERROR(VLOOKUP(実施計画様式!M421,―!$O$1:$P$12,2,FALSE),0)</f>
        <v>0</v>
      </c>
      <c r="N421">
        <f>IF(実施計画様式!N421="",0,IFERROR(VLOOKUP(実施計画様式!N421,―!$O$1:$P$12,2,FALSE),"error"))</f>
        <v>0</v>
      </c>
      <c r="O421">
        <f>IF(実施計画様式!O421="",0,IFERROR(VLOOKUP(実施計画様式!O421,―!$O$1:$P$12,2,FALSE),"error"))</f>
        <v>0</v>
      </c>
      <c r="P421">
        <f>IF(実施計画様式!P421="",0,IFERROR(VLOOKUP(実施計画様式!P421,―!$O$1:$P$12,2,FALSE),"error"))</f>
        <v>0</v>
      </c>
      <c r="Q421">
        <f>IF(実施計画様式!Q421="",0,1)</f>
        <v>0</v>
      </c>
      <c r="R421" t="s">
        <v>7629</v>
      </c>
      <c r="S421" t="s">
        <v>7629</v>
      </c>
      <c r="T421">
        <f>IF(実施計画様式!T421="",0,1)</f>
        <v>0</v>
      </c>
      <c r="U421">
        <f>IF(実施計画様式!U421="",0,1)</f>
        <v>0</v>
      </c>
      <c r="V421">
        <f>IF(実施計画様式!V421="",0,1)</f>
        <v>0</v>
      </c>
      <c r="W421">
        <f>IF(実施計画様式!W421="",0,1)</f>
        <v>0</v>
      </c>
      <c r="X421">
        <f>IF(実施計画様式!X421="",0,1)</f>
        <v>0</v>
      </c>
      <c r="Y421">
        <f>IF(実施計画様式!Y421="",0,1)</f>
        <v>0</v>
      </c>
      <c r="Z421">
        <f>IF(実施計画様式!Z421="",0,1)</f>
        <v>0</v>
      </c>
      <c r="AA421">
        <f>IF(実施計画様式!AA421="",0,1)</f>
        <v>0</v>
      </c>
      <c r="AB421">
        <f>IF(実施計画様式!AB421="",0,IFERROR(VLOOKUP(実施計画様式!AB421,―!$Q$2:$R$3,2,FALSE),"error"))</f>
        <v>0</v>
      </c>
      <c r="AC421">
        <f>IF(実施計画様式!AC421="",0,IFERROR(VLOOKUP(実施計画様式!AC421,―!$S$2:$T$3,2,FALSE),"error"))</f>
        <v>0</v>
      </c>
      <c r="AD421">
        <f>IF(実施計画様式!AD421="",0,IFERROR(VLOOKUP(実施計画様式!AD421,―!$U$2:$V$3,2,FALSE),"error"))</f>
        <v>0</v>
      </c>
      <c r="AE421">
        <f>IF(実施計画様式!AE421="",0,IFERROR(VLOOKUP(実施計画様式!AE421,―!$W$2:$X$3,2,FALSE),"error"))</f>
        <v>0</v>
      </c>
      <c r="AF421">
        <f>IF(実施計画様式!AF421="",0,IFERROR(VLOOKUP(実施計画様式!AF421,―!$AP$29:$AQ$29,2,FALSE),"error"))</f>
        <v>0</v>
      </c>
      <c r="AG421">
        <f>IF(実施計画様式!AG421="",0,IFERROR(VLOOKUP(実施計画様式!AG421,―!$Y$2:$Z$25,2,FALSE),"error"))</f>
        <v>0</v>
      </c>
      <c r="AH421">
        <f>IF(実施計画様式!AH421="",0,IFERROR(VLOOKUP(実施計画様式!AH421,―!$AA$2:$AB$4,2,FALSE),"error"))</f>
        <v>0</v>
      </c>
      <c r="AI421">
        <f>IF(実施計画様式!AI421="",0,IFERROR(VLOOKUP(実施計画様式!AI421,―!$AN$2:$AO$27,2,FALSE),"error"))</f>
        <v>0</v>
      </c>
      <c r="AJ421">
        <f>IF(実施計画様式!AJ421="",0,IFERROR(VLOOKUP(実施計画様式!AJ421,―!$AN$2:$AO$27,2,FALSE),"error"))</f>
        <v>0</v>
      </c>
      <c r="AK421">
        <f>IF(実施計画様式!AK421="",0,IFERROR(VLOOKUP(実施計画様式!AK421,―!$AN$2:$AO$27,2,FALSE),"error"))</f>
        <v>0</v>
      </c>
      <c r="AL421">
        <f>IF(実施計画様式!AL421="",0,1)</f>
        <v>0</v>
      </c>
      <c r="AM421">
        <f>IF(実施計画様式!AM421="",0,IFERROR(VLOOKUP(実施計画様式!AM421,―!$AP$10:$AQ$23,2,FALSE),"error"))</f>
        <v>0</v>
      </c>
      <c r="AN421">
        <f>IF(実施計画様式!AN421="",0,IFERROR(VLOOKUP(実施計画様式!AN421,―!$AP$39:$AQ$44,2,FALSE),"error"))</f>
        <v>0</v>
      </c>
      <c r="AO421">
        <f>IF(実施計画様式!AO421="",0,IFERROR(VLOOKUP(実施計画様式!AO421,参考資料1_対象分野リスト!$B$2:$C$46,2,FALSE),"error"))</f>
        <v>0</v>
      </c>
      <c r="AP421">
        <f>IF(実施計画様式!AP421="",0,IFERROR(VLOOKUP(実施計画様式!AP421,参考資料1_対象分野リスト!$B$2:$C$46,2,FALSE),"error"))</f>
        <v>0</v>
      </c>
      <c r="AQ421">
        <f>IF(実施計画様式!AQ421="",0,IFERROR(VLOOKUP(実施計画様式!AQ421,参考資料1_対象分野リスト!$B$2:$C$46,2,FALSE),"error"))</f>
        <v>0</v>
      </c>
      <c r="AR421">
        <f>IF(実施計画様式!AR421="",0,IFERROR(VLOOKUP(実施計画様式!AR421,参考資料1_対象分野リスト!$B$2:$C$46,2,FALSE),"error"))</f>
        <v>0</v>
      </c>
      <c r="AS421">
        <f>IF(実施計画様式!AS421="",0,IFERROR(VLOOKUP(実施計画様式!AS421,参考資料1_対象分野リスト!$E$5:$F$35,2,FALSE),"error"))</f>
        <v>0</v>
      </c>
      <c r="BB421">
        <f>IF(実施計画様式!BB421="",0,IFERROR(VLOOKUP(実施計画様式!BB421,―!$AK$2:$AL$7,2,FALSE),"error"))</f>
        <v>0</v>
      </c>
      <c r="BC421" t="str">
        <f t="shared" si="45"/>
        <v/>
      </c>
      <c r="BF421">
        <v>99</v>
      </c>
      <c r="BG421" t="str">
        <f t="shared" si="47"/>
        <v/>
      </c>
      <c r="BH421" t="str">
        <f>IF(AG421&gt;0,IF(VLOOKUP($B$62,―!$Y$2:$Z$25,2,FALSE)&lt;分岐管理シート!AG421,"予算化方法","予算化方法_未定なし"),"")</f>
        <v/>
      </c>
      <c r="BI421" t="str">
        <f t="shared" si="48"/>
        <v/>
      </c>
      <c r="BJ421" t="str">
        <f t="shared" si="49"/>
        <v/>
      </c>
      <c r="BK421" t="str">
        <f t="shared" si="50"/>
        <v/>
      </c>
      <c r="BL421" t="str">
        <f>IF(AE421&lt;2,"",―!$AP$28)</f>
        <v/>
      </c>
      <c r="BM421" t="str">
        <f t="shared" si="51"/>
        <v/>
      </c>
      <c r="BN421" t="str">
        <f t="shared" si="52"/>
        <v/>
      </c>
      <c r="BP421">
        <f t="shared" si="46"/>
        <v>0</v>
      </c>
    </row>
    <row r="422" spans="3:68">
      <c r="C422">
        <v>350</v>
      </c>
      <c r="D422" s="22">
        <f>IF(実施計画様式!D422="",0,IFERROR(VLOOKUP(実施計画様式!D422,―!A:B,2,FALSE),"error"))</f>
        <v>0</v>
      </c>
      <c r="E422">
        <f>IF(実施計画様式!E422="",0,IFERROR(VLOOKUP(実施計画様式!E422,―!$C$40:$D$47,2,FALSE),"error"))</f>
        <v>0</v>
      </c>
      <c r="F422">
        <f>IF(実施計画様式!F422="",0,IFERROR(VLOOKUP(実施計画様式!F422,―!$E$2:$F$2,2,FALSE),"error"))</f>
        <v>0</v>
      </c>
      <c r="G422">
        <f>IFERROR(VLOOKUP(実施計画様式!G422,―!$G$2:$H$2,2,FALSE),0)</f>
        <v>0</v>
      </c>
      <c r="H422">
        <f>IF(実施計画様式!H422="",0,1)</f>
        <v>0</v>
      </c>
      <c r="I422">
        <f>IF(実施計画様式!I422="",0,IFERROR(VLOOKUP(実施計画様式!I422,―!$I$2:$J$2,2,FALSE),"error"))</f>
        <v>0</v>
      </c>
      <c r="J422">
        <f>IF(実施計画様式!J422="",0,1)</f>
        <v>0</v>
      </c>
      <c r="K422">
        <f>IF(実施計画様式!K422="",0,IFERROR(VLOOKUP(実施計画様式!K422,―!$K$1:$L$2,2,FALSE),"error"))</f>
        <v>0</v>
      </c>
      <c r="L422">
        <f>IF(実施計画様式!L422="",0,IFERROR(VLOOKUP(実施計画様式!L422,―!$M$2:$N$2,2,FALSE),"error"))</f>
        <v>0</v>
      </c>
      <c r="M422">
        <f>IFERROR(VLOOKUP(実施計画様式!M422,―!$O$1:$P$12,2,FALSE),0)</f>
        <v>0</v>
      </c>
      <c r="N422">
        <f>IF(実施計画様式!N422="",0,IFERROR(VLOOKUP(実施計画様式!N422,―!$O$1:$P$12,2,FALSE),"error"))</f>
        <v>0</v>
      </c>
      <c r="O422">
        <f>IF(実施計画様式!O422="",0,IFERROR(VLOOKUP(実施計画様式!O422,―!$O$1:$P$12,2,FALSE),"error"))</f>
        <v>0</v>
      </c>
      <c r="P422">
        <f>IF(実施計画様式!P422="",0,IFERROR(VLOOKUP(実施計画様式!P422,―!$O$1:$P$12,2,FALSE),"error"))</f>
        <v>0</v>
      </c>
      <c r="Q422">
        <f>IF(実施計画様式!Q422="",0,1)</f>
        <v>0</v>
      </c>
      <c r="R422" t="s">
        <v>7629</v>
      </c>
      <c r="S422" t="s">
        <v>7629</v>
      </c>
      <c r="T422">
        <f>IF(実施計画様式!T422="",0,1)</f>
        <v>0</v>
      </c>
      <c r="U422">
        <f>IF(実施計画様式!U422="",0,1)</f>
        <v>0</v>
      </c>
      <c r="V422">
        <f>IF(実施計画様式!V422="",0,1)</f>
        <v>0</v>
      </c>
      <c r="W422">
        <f>IF(実施計画様式!W422="",0,1)</f>
        <v>0</v>
      </c>
      <c r="X422">
        <f>IF(実施計画様式!X422="",0,1)</f>
        <v>0</v>
      </c>
      <c r="Y422">
        <f>IF(実施計画様式!Y422="",0,1)</f>
        <v>0</v>
      </c>
      <c r="Z422">
        <f>IF(実施計画様式!Z422="",0,1)</f>
        <v>0</v>
      </c>
      <c r="AA422">
        <f>IF(実施計画様式!AA422="",0,1)</f>
        <v>0</v>
      </c>
      <c r="AB422">
        <f>IF(実施計画様式!AB422="",0,IFERROR(VLOOKUP(実施計画様式!AB422,―!$Q$2:$R$3,2,FALSE),"error"))</f>
        <v>0</v>
      </c>
      <c r="AC422">
        <f>IF(実施計画様式!AC422="",0,IFERROR(VLOOKUP(実施計画様式!AC422,―!$S$2:$T$3,2,FALSE),"error"))</f>
        <v>0</v>
      </c>
      <c r="AD422">
        <f>IF(実施計画様式!AD422="",0,IFERROR(VLOOKUP(実施計画様式!AD422,―!$U$2:$V$3,2,FALSE),"error"))</f>
        <v>0</v>
      </c>
      <c r="AE422">
        <f>IF(実施計画様式!AE422="",0,IFERROR(VLOOKUP(実施計画様式!AE422,―!$W$2:$X$3,2,FALSE),"error"))</f>
        <v>0</v>
      </c>
      <c r="AF422">
        <f>IF(実施計画様式!AF422="",0,IFERROR(VLOOKUP(実施計画様式!AF422,―!$AP$29:$AQ$29,2,FALSE),"error"))</f>
        <v>0</v>
      </c>
      <c r="AG422">
        <f>IF(実施計画様式!AG422="",0,IFERROR(VLOOKUP(実施計画様式!AG422,―!$Y$2:$Z$25,2,FALSE),"error"))</f>
        <v>0</v>
      </c>
      <c r="AH422">
        <f>IF(実施計画様式!AH422="",0,IFERROR(VLOOKUP(実施計画様式!AH422,―!$AA$2:$AB$4,2,FALSE),"error"))</f>
        <v>0</v>
      </c>
      <c r="AI422">
        <f>IF(実施計画様式!AI422="",0,IFERROR(VLOOKUP(実施計画様式!AI422,―!$AN$2:$AO$27,2,FALSE),"error"))</f>
        <v>0</v>
      </c>
      <c r="AJ422">
        <f>IF(実施計画様式!AJ422="",0,IFERROR(VLOOKUP(実施計画様式!AJ422,―!$AN$2:$AO$27,2,FALSE),"error"))</f>
        <v>0</v>
      </c>
      <c r="AK422">
        <f>IF(実施計画様式!AK422="",0,IFERROR(VLOOKUP(実施計画様式!AK422,―!$AN$2:$AO$27,2,FALSE),"error"))</f>
        <v>0</v>
      </c>
      <c r="AL422">
        <f>IF(実施計画様式!AL422="",0,1)</f>
        <v>0</v>
      </c>
      <c r="AM422">
        <f>IF(実施計画様式!AM422="",0,IFERROR(VLOOKUP(実施計画様式!AM422,―!$AP$10:$AQ$23,2,FALSE),"error"))</f>
        <v>0</v>
      </c>
      <c r="AN422">
        <f>IF(実施計画様式!AN422="",0,IFERROR(VLOOKUP(実施計画様式!AN422,―!$AP$39:$AQ$44,2,FALSE),"error"))</f>
        <v>0</v>
      </c>
      <c r="AO422">
        <f>IF(実施計画様式!AO422="",0,IFERROR(VLOOKUP(実施計画様式!AO422,参考資料1_対象分野リスト!$B$2:$C$46,2,FALSE),"error"))</f>
        <v>0</v>
      </c>
      <c r="AP422">
        <f>IF(実施計画様式!AP422="",0,IFERROR(VLOOKUP(実施計画様式!AP422,参考資料1_対象分野リスト!$B$2:$C$46,2,FALSE),"error"))</f>
        <v>0</v>
      </c>
      <c r="AQ422">
        <f>IF(実施計画様式!AQ422="",0,IFERROR(VLOOKUP(実施計画様式!AQ422,参考資料1_対象分野リスト!$B$2:$C$46,2,FALSE),"error"))</f>
        <v>0</v>
      </c>
      <c r="AR422">
        <f>IF(実施計画様式!AR422="",0,IFERROR(VLOOKUP(実施計画様式!AR422,参考資料1_対象分野リスト!$B$2:$C$46,2,FALSE),"error"))</f>
        <v>0</v>
      </c>
      <c r="AS422">
        <f>IF(実施計画様式!AS422="",0,IFERROR(VLOOKUP(実施計画様式!AS422,参考資料1_対象分野リスト!$E$5:$F$35,2,FALSE),"error"))</f>
        <v>0</v>
      </c>
      <c r="BB422">
        <f>IF(実施計画様式!BB422="",0,IFERROR(VLOOKUP(実施計画様式!BB422,―!$AK$2:$AL$7,2,FALSE),"error"))</f>
        <v>0</v>
      </c>
      <c r="BC422" t="str">
        <f t="shared" si="45"/>
        <v/>
      </c>
      <c r="BF422">
        <v>99</v>
      </c>
      <c r="BG422" t="str">
        <f t="shared" si="47"/>
        <v/>
      </c>
      <c r="BH422" t="str">
        <f>IF(AG422&gt;0,IF(VLOOKUP($B$62,―!$Y$2:$Z$25,2,FALSE)&lt;分岐管理シート!AG422,"予算化方法","予算化方法_未定なし"),"")</f>
        <v/>
      </c>
      <c r="BI422" t="str">
        <f t="shared" si="48"/>
        <v/>
      </c>
      <c r="BJ422" t="str">
        <f t="shared" si="49"/>
        <v/>
      </c>
      <c r="BK422" t="str">
        <f t="shared" si="50"/>
        <v/>
      </c>
      <c r="BL422" t="str">
        <f>IF(AE422&lt;2,"",―!$AP$28)</f>
        <v/>
      </c>
      <c r="BM422" t="str">
        <f t="shared" si="51"/>
        <v/>
      </c>
      <c r="BN422" t="str">
        <f t="shared" si="52"/>
        <v/>
      </c>
      <c r="BP422">
        <f t="shared" si="46"/>
        <v>0</v>
      </c>
    </row>
    <row r="423" spans="3:68">
      <c r="C423">
        <v>351</v>
      </c>
      <c r="D423" s="22">
        <f>IF(実施計画様式!D423="",0,IFERROR(VLOOKUP(実施計画様式!D423,―!A:B,2,FALSE),"error"))</f>
        <v>0</v>
      </c>
      <c r="E423">
        <f>IF(実施計画様式!E423="",0,IFERROR(VLOOKUP(実施計画様式!E423,―!$C$40:$D$47,2,FALSE),"error"))</f>
        <v>0</v>
      </c>
      <c r="F423">
        <f>IF(実施計画様式!F423="",0,IFERROR(VLOOKUP(実施計画様式!F423,―!$E$2:$F$2,2,FALSE),"error"))</f>
        <v>0</v>
      </c>
      <c r="G423">
        <f>IFERROR(VLOOKUP(実施計画様式!G423,―!$G$2:$H$2,2,FALSE),0)</f>
        <v>0</v>
      </c>
      <c r="H423">
        <f>IF(実施計画様式!H423="",0,1)</f>
        <v>0</v>
      </c>
      <c r="I423">
        <f>IF(実施計画様式!I423="",0,IFERROR(VLOOKUP(実施計画様式!I423,―!$I$2:$J$2,2,FALSE),"error"))</f>
        <v>0</v>
      </c>
      <c r="J423">
        <f>IF(実施計画様式!J423="",0,1)</f>
        <v>0</v>
      </c>
      <c r="K423">
        <f>IF(実施計画様式!K423="",0,IFERROR(VLOOKUP(実施計画様式!K423,―!$K$1:$L$2,2,FALSE),"error"))</f>
        <v>0</v>
      </c>
      <c r="L423">
        <f>IF(実施計画様式!L423="",0,IFERROR(VLOOKUP(実施計画様式!L423,―!$M$2:$N$2,2,FALSE),"error"))</f>
        <v>0</v>
      </c>
      <c r="M423">
        <f>IFERROR(VLOOKUP(実施計画様式!M423,―!$O$1:$P$12,2,FALSE),0)</f>
        <v>0</v>
      </c>
      <c r="N423">
        <f>IF(実施計画様式!N423="",0,IFERROR(VLOOKUP(実施計画様式!N423,―!$O$1:$P$12,2,FALSE),"error"))</f>
        <v>0</v>
      </c>
      <c r="O423">
        <f>IF(実施計画様式!O423="",0,IFERROR(VLOOKUP(実施計画様式!O423,―!$O$1:$P$12,2,FALSE),"error"))</f>
        <v>0</v>
      </c>
      <c r="P423">
        <f>IF(実施計画様式!P423="",0,IFERROR(VLOOKUP(実施計画様式!P423,―!$O$1:$P$12,2,FALSE),"error"))</f>
        <v>0</v>
      </c>
      <c r="Q423">
        <f>IF(実施計画様式!Q423="",0,1)</f>
        <v>0</v>
      </c>
      <c r="R423" t="s">
        <v>7629</v>
      </c>
      <c r="S423" t="s">
        <v>7629</v>
      </c>
      <c r="T423">
        <f>IF(実施計画様式!T423="",0,1)</f>
        <v>0</v>
      </c>
      <c r="U423">
        <f>IF(実施計画様式!U423="",0,1)</f>
        <v>0</v>
      </c>
      <c r="V423">
        <f>IF(実施計画様式!V423="",0,1)</f>
        <v>0</v>
      </c>
      <c r="W423">
        <f>IF(実施計画様式!W423="",0,1)</f>
        <v>0</v>
      </c>
      <c r="X423">
        <f>IF(実施計画様式!X423="",0,1)</f>
        <v>0</v>
      </c>
      <c r="Y423">
        <f>IF(実施計画様式!Y423="",0,1)</f>
        <v>0</v>
      </c>
      <c r="Z423">
        <f>IF(実施計画様式!Z423="",0,1)</f>
        <v>0</v>
      </c>
      <c r="AA423">
        <f>IF(実施計画様式!AA423="",0,1)</f>
        <v>0</v>
      </c>
      <c r="AB423">
        <f>IF(実施計画様式!AB423="",0,IFERROR(VLOOKUP(実施計画様式!AB423,―!$Q$2:$R$3,2,FALSE),"error"))</f>
        <v>0</v>
      </c>
      <c r="AC423">
        <f>IF(実施計画様式!AC423="",0,IFERROR(VLOOKUP(実施計画様式!AC423,―!$S$2:$T$3,2,FALSE),"error"))</f>
        <v>0</v>
      </c>
      <c r="AD423">
        <f>IF(実施計画様式!AD423="",0,IFERROR(VLOOKUP(実施計画様式!AD423,―!$U$2:$V$3,2,FALSE),"error"))</f>
        <v>0</v>
      </c>
      <c r="AE423">
        <f>IF(実施計画様式!AE423="",0,IFERROR(VLOOKUP(実施計画様式!AE423,―!$W$2:$X$3,2,FALSE),"error"))</f>
        <v>0</v>
      </c>
      <c r="AF423">
        <f>IF(実施計画様式!AF423="",0,IFERROR(VLOOKUP(実施計画様式!AF423,―!$AP$29:$AQ$29,2,FALSE),"error"))</f>
        <v>0</v>
      </c>
      <c r="AG423">
        <f>IF(実施計画様式!AG423="",0,IFERROR(VLOOKUP(実施計画様式!AG423,―!$Y$2:$Z$25,2,FALSE),"error"))</f>
        <v>0</v>
      </c>
      <c r="AH423">
        <f>IF(実施計画様式!AH423="",0,IFERROR(VLOOKUP(実施計画様式!AH423,―!$AA$2:$AB$4,2,FALSE),"error"))</f>
        <v>0</v>
      </c>
      <c r="AI423">
        <f>IF(実施計画様式!AI423="",0,IFERROR(VLOOKUP(実施計画様式!AI423,―!$AN$2:$AO$27,2,FALSE),"error"))</f>
        <v>0</v>
      </c>
      <c r="AJ423">
        <f>IF(実施計画様式!AJ423="",0,IFERROR(VLOOKUP(実施計画様式!AJ423,―!$AN$2:$AO$27,2,FALSE),"error"))</f>
        <v>0</v>
      </c>
      <c r="AK423">
        <f>IF(実施計画様式!AK423="",0,IFERROR(VLOOKUP(実施計画様式!AK423,―!$AN$2:$AO$27,2,FALSE),"error"))</f>
        <v>0</v>
      </c>
      <c r="AL423">
        <f>IF(実施計画様式!AL423="",0,1)</f>
        <v>0</v>
      </c>
      <c r="AM423">
        <f>IF(実施計画様式!AM423="",0,IFERROR(VLOOKUP(実施計画様式!AM423,―!$AP$10:$AQ$23,2,FALSE),"error"))</f>
        <v>0</v>
      </c>
      <c r="AN423">
        <f>IF(実施計画様式!AN423="",0,IFERROR(VLOOKUP(実施計画様式!AN423,―!$AP$39:$AQ$44,2,FALSE),"error"))</f>
        <v>0</v>
      </c>
      <c r="AO423">
        <f>IF(実施計画様式!AO423="",0,IFERROR(VLOOKUP(実施計画様式!AO423,参考資料1_対象分野リスト!$B$2:$C$46,2,FALSE),"error"))</f>
        <v>0</v>
      </c>
      <c r="AP423">
        <f>IF(実施計画様式!AP423="",0,IFERROR(VLOOKUP(実施計画様式!AP423,参考資料1_対象分野リスト!$B$2:$C$46,2,FALSE),"error"))</f>
        <v>0</v>
      </c>
      <c r="AQ423">
        <f>IF(実施計画様式!AQ423="",0,IFERROR(VLOOKUP(実施計画様式!AQ423,参考資料1_対象分野リスト!$B$2:$C$46,2,FALSE),"error"))</f>
        <v>0</v>
      </c>
      <c r="AR423">
        <f>IF(実施計画様式!AR423="",0,IFERROR(VLOOKUP(実施計画様式!AR423,参考資料1_対象分野リスト!$B$2:$C$46,2,FALSE),"error"))</f>
        <v>0</v>
      </c>
      <c r="AS423">
        <f>IF(実施計画様式!AS423="",0,IFERROR(VLOOKUP(実施計画様式!AS423,参考資料1_対象分野リスト!$E$5:$F$35,2,FALSE),"error"))</f>
        <v>0</v>
      </c>
      <c r="BB423">
        <f>IF(実施計画様式!BB423="",0,IFERROR(VLOOKUP(実施計画様式!BB423,―!$AK$2:$AL$7,2,FALSE),"error"))</f>
        <v>0</v>
      </c>
      <c r="BC423" t="str">
        <f t="shared" si="45"/>
        <v/>
      </c>
      <c r="BF423">
        <v>99</v>
      </c>
      <c r="BG423" t="str">
        <f t="shared" si="47"/>
        <v/>
      </c>
      <c r="BH423" t="str">
        <f>IF(AG423&gt;0,IF(VLOOKUP($B$62,―!$Y$2:$Z$25,2,FALSE)&lt;分岐管理シート!AG423,"予算化方法","予算化方法_未定なし"),"")</f>
        <v/>
      </c>
      <c r="BI423" t="str">
        <f t="shared" si="48"/>
        <v/>
      </c>
      <c r="BJ423" t="str">
        <f t="shared" si="49"/>
        <v/>
      </c>
      <c r="BK423" t="str">
        <f t="shared" si="50"/>
        <v/>
      </c>
      <c r="BL423" t="str">
        <f>IF(AE423&lt;2,"",―!$AP$28)</f>
        <v/>
      </c>
      <c r="BM423" t="str">
        <f t="shared" si="51"/>
        <v/>
      </c>
      <c r="BN423" t="str">
        <f t="shared" si="52"/>
        <v/>
      </c>
      <c r="BP423">
        <f t="shared" si="46"/>
        <v>0</v>
      </c>
    </row>
    <row r="424" spans="3:68">
      <c r="C424">
        <v>352</v>
      </c>
      <c r="D424" s="22">
        <f>IF(実施計画様式!D424="",0,IFERROR(VLOOKUP(実施計画様式!D424,―!A:B,2,FALSE),"error"))</f>
        <v>0</v>
      </c>
      <c r="E424">
        <f>IF(実施計画様式!E424="",0,IFERROR(VLOOKUP(実施計画様式!E424,―!$C$40:$D$47,2,FALSE),"error"))</f>
        <v>0</v>
      </c>
      <c r="F424">
        <f>IF(実施計画様式!F424="",0,IFERROR(VLOOKUP(実施計画様式!F424,―!$E$2:$F$2,2,FALSE),"error"))</f>
        <v>0</v>
      </c>
      <c r="G424">
        <f>IFERROR(VLOOKUP(実施計画様式!G424,―!$G$2:$H$2,2,FALSE),0)</f>
        <v>0</v>
      </c>
      <c r="H424">
        <f>IF(実施計画様式!H424="",0,1)</f>
        <v>0</v>
      </c>
      <c r="I424">
        <f>IF(実施計画様式!I424="",0,IFERROR(VLOOKUP(実施計画様式!I424,―!$I$2:$J$2,2,FALSE),"error"))</f>
        <v>0</v>
      </c>
      <c r="J424">
        <f>IF(実施計画様式!J424="",0,1)</f>
        <v>0</v>
      </c>
      <c r="K424">
        <f>IF(実施計画様式!K424="",0,IFERROR(VLOOKUP(実施計画様式!K424,―!$K$1:$L$2,2,FALSE),"error"))</f>
        <v>0</v>
      </c>
      <c r="L424">
        <f>IF(実施計画様式!L424="",0,IFERROR(VLOOKUP(実施計画様式!L424,―!$M$2:$N$2,2,FALSE),"error"))</f>
        <v>0</v>
      </c>
      <c r="M424">
        <f>IFERROR(VLOOKUP(実施計画様式!M424,―!$O$1:$P$12,2,FALSE),0)</f>
        <v>0</v>
      </c>
      <c r="N424">
        <f>IF(実施計画様式!N424="",0,IFERROR(VLOOKUP(実施計画様式!N424,―!$O$1:$P$12,2,FALSE),"error"))</f>
        <v>0</v>
      </c>
      <c r="O424">
        <f>IF(実施計画様式!O424="",0,IFERROR(VLOOKUP(実施計画様式!O424,―!$O$1:$P$12,2,FALSE),"error"))</f>
        <v>0</v>
      </c>
      <c r="P424">
        <f>IF(実施計画様式!P424="",0,IFERROR(VLOOKUP(実施計画様式!P424,―!$O$1:$P$12,2,FALSE),"error"))</f>
        <v>0</v>
      </c>
      <c r="Q424">
        <f>IF(実施計画様式!Q424="",0,1)</f>
        <v>0</v>
      </c>
      <c r="R424" t="s">
        <v>7629</v>
      </c>
      <c r="S424" t="s">
        <v>7629</v>
      </c>
      <c r="T424">
        <f>IF(実施計画様式!T424="",0,1)</f>
        <v>0</v>
      </c>
      <c r="U424">
        <f>IF(実施計画様式!U424="",0,1)</f>
        <v>0</v>
      </c>
      <c r="V424">
        <f>IF(実施計画様式!V424="",0,1)</f>
        <v>0</v>
      </c>
      <c r="W424">
        <f>IF(実施計画様式!W424="",0,1)</f>
        <v>0</v>
      </c>
      <c r="X424">
        <f>IF(実施計画様式!X424="",0,1)</f>
        <v>0</v>
      </c>
      <c r="Y424">
        <f>IF(実施計画様式!Y424="",0,1)</f>
        <v>0</v>
      </c>
      <c r="Z424">
        <f>IF(実施計画様式!Z424="",0,1)</f>
        <v>0</v>
      </c>
      <c r="AA424">
        <f>IF(実施計画様式!AA424="",0,1)</f>
        <v>0</v>
      </c>
      <c r="AB424">
        <f>IF(実施計画様式!AB424="",0,IFERROR(VLOOKUP(実施計画様式!AB424,―!$Q$2:$R$3,2,FALSE),"error"))</f>
        <v>0</v>
      </c>
      <c r="AC424">
        <f>IF(実施計画様式!AC424="",0,IFERROR(VLOOKUP(実施計画様式!AC424,―!$S$2:$T$3,2,FALSE),"error"))</f>
        <v>0</v>
      </c>
      <c r="AD424">
        <f>IF(実施計画様式!AD424="",0,IFERROR(VLOOKUP(実施計画様式!AD424,―!$U$2:$V$3,2,FALSE),"error"))</f>
        <v>0</v>
      </c>
      <c r="AE424">
        <f>IF(実施計画様式!AE424="",0,IFERROR(VLOOKUP(実施計画様式!AE424,―!$W$2:$X$3,2,FALSE),"error"))</f>
        <v>0</v>
      </c>
      <c r="AF424">
        <f>IF(実施計画様式!AF424="",0,IFERROR(VLOOKUP(実施計画様式!AF424,―!$AP$29:$AQ$29,2,FALSE),"error"))</f>
        <v>0</v>
      </c>
      <c r="AG424">
        <f>IF(実施計画様式!AG424="",0,IFERROR(VLOOKUP(実施計画様式!AG424,―!$Y$2:$Z$25,2,FALSE),"error"))</f>
        <v>0</v>
      </c>
      <c r="AH424">
        <f>IF(実施計画様式!AH424="",0,IFERROR(VLOOKUP(実施計画様式!AH424,―!$AA$2:$AB$4,2,FALSE),"error"))</f>
        <v>0</v>
      </c>
      <c r="AI424">
        <f>IF(実施計画様式!AI424="",0,IFERROR(VLOOKUP(実施計画様式!AI424,―!$AN$2:$AO$27,2,FALSE),"error"))</f>
        <v>0</v>
      </c>
      <c r="AJ424">
        <f>IF(実施計画様式!AJ424="",0,IFERROR(VLOOKUP(実施計画様式!AJ424,―!$AN$2:$AO$27,2,FALSE),"error"))</f>
        <v>0</v>
      </c>
      <c r="AK424">
        <f>IF(実施計画様式!AK424="",0,IFERROR(VLOOKUP(実施計画様式!AK424,―!$AN$2:$AO$27,2,FALSE),"error"))</f>
        <v>0</v>
      </c>
      <c r="AL424">
        <f>IF(実施計画様式!AL424="",0,1)</f>
        <v>0</v>
      </c>
      <c r="AM424">
        <f>IF(実施計画様式!AM424="",0,IFERROR(VLOOKUP(実施計画様式!AM424,―!$AP$10:$AQ$23,2,FALSE),"error"))</f>
        <v>0</v>
      </c>
      <c r="AN424">
        <f>IF(実施計画様式!AN424="",0,IFERROR(VLOOKUP(実施計画様式!AN424,―!$AP$39:$AQ$44,2,FALSE),"error"))</f>
        <v>0</v>
      </c>
      <c r="AO424">
        <f>IF(実施計画様式!AO424="",0,IFERROR(VLOOKUP(実施計画様式!AO424,参考資料1_対象分野リスト!$B$2:$C$46,2,FALSE),"error"))</f>
        <v>0</v>
      </c>
      <c r="AP424">
        <f>IF(実施計画様式!AP424="",0,IFERROR(VLOOKUP(実施計画様式!AP424,参考資料1_対象分野リスト!$B$2:$C$46,2,FALSE),"error"))</f>
        <v>0</v>
      </c>
      <c r="AQ424">
        <f>IF(実施計画様式!AQ424="",0,IFERROR(VLOOKUP(実施計画様式!AQ424,参考資料1_対象分野リスト!$B$2:$C$46,2,FALSE),"error"))</f>
        <v>0</v>
      </c>
      <c r="AR424">
        <f>IF(実施計画様式!AR424="",0,IFERROR(VLOOKUP(実施計画様式!AR424,参考資料1_対象分野リスト!$B$2:$C$46,2,FALSE),"error"))</f>
        <v>0</v>
      </c>
      <c r="AS424">
        <f>IF(実施計画様式!AS424="",0,IFERROR(VLOOKUP(実施計画様式!AS424,参考資料1_対象分野リスト!$E$5:$F$35,2,FALSE),"error"))</f>
        <v>0</v>
      </c>
      <c r="BB424">
        <f>IF(実施計画様式!BB424="",0,IFERROR(VLOOKUP(実施計画様式!BB424,―!$AK$2:$AL$7,2,FALSE),"error"))</f>
        <v>0</v>
      </c>
      <c r="BC424" t="str">
        <f t="shared" si="45"/>
        <v/>
      </c>
      <c r="BF424">
        <v>99</v>
      </c>
      <c r="BG424" t="str">
        <f t="shared" si="47"/>
        <v/>
      </c>
      <c r="BH424" t="str">
        <f>IF(AG424&gt;0,IF(VLOOKUP($B$62,―!$Y$2:$Z$25,2,FALSE)&lt;分岐管理シート!AG424,"予算化方法","予算化方法_未定なし"),"")</f>
        <v/>
      </c>
      <c r="BI424" t="str">
        <f t="shared" si="48"/>
        <v/>
      </c>
      <c r="BJ424" t="str">
        <f t="shared" si="49"/>
        <v/>
      </c>
      <c r="BK424" t="str">
        <f t="shared" si="50"/>
        <v/>
      </c>
      <c r="BL424" t="str">
        <f>IF(AE424&lt;2,"",―!$AP$28)</f>
        <v/>
      </c>
      <c r="BM424" t="str">
        <f t="shared" si="51"/>
        <v/>
      </c>
      <c r="BN424" t="str">
        <f t="shared" si="52"/>
        <v/>
      </c>
      <c r="BP424">
        <f t="shared" si="46"/>
        <v>0</v>
      </c>
    </row>
    <row r="425" spans="3:68">
      <c r="C425">
        <v>353</v>
      </c>
      <c r="D425" s="22">
        <f>IF(実施計画様式!D425="",0,IFERROR(VLOOKUP(実施計画様式!D425,―!A:B,2,FALSE),"error"))</f>
        <v>0</v>
      </c>
      <c r="E425">
        <f>IF(実施計画様式!E425="",0,IFERROR(VLOOKUP(実施計画様式!E425,―!$C$40:$D$47,2,FALSE),"error"))</f>
        <v>0</v>
      </c>
      <c r="F425">
        <f>IF(実施計画様式!F425="",0,IFERROR(VLOOKUP(実施計画様式!F425,―!$E$2:$F$2,2,FALSE),"error"))</f>
        <v>0</v>
      </c>
      <c r="G425">
        <f>IFERROR(VLOOKUP(実施計画様式!G425,―!$G$2:$H$2,2,FALSE),0)</f>
        <v>0</v>
      </c>
      <c r="H425">
        <f>IF(実施計画様式!H425="",0,1)</f>
        <v>0</v>
      </c>
      <c r="I425">
        <f>IF(実施計画様式!I425="",0,IFERROR(VLOOKUP(実施計画様式!I425,―!$I$2:$J$2,2,FALSE),"error"))</f>
        <v>0</v>
      </c>
      <c r="J425">
        <f>IF(実施計画様式!J425="",0,1)</f>
        <v>0</v>
      </c>
      <c r="K425">
        <f>IF(実施計画様式!K425="",0,IFERROR(VLOOKUP(実施計画様式!K425,―!$K$1:$L$2,2,FALSE),"error"))</f>
        <v>0</v>
      </c>
      <c r="L425">
        <f>IF(実施計画様式!L425="",0,IFERROR(VLOOKUP(実施計画様式!L425,―!$M$2:$N$2,2,FALSE),"error"))</f>
        <v>0</v>
      </c>
      <c r="M425">
        <f>IFERROR(VLOOKUP(実施計画様式!M425,―!$O$1:$P$12,2,FALSE),0)</f>
        <v>0</v>
      </c>
      <c r="N425">
        <f>IF(実施計画様式!N425="",0,IFERROR(VLOOKUP(実施計画様式!N425,―!$O$1:$P$12,2,FALSE),"error"))</f>
        <v>0</v>
      </c>
      <c r="O425">
        <f>IF(実施計画様式!O425="",0,IFERROR(VLOOKUP(実施計画様式!O425,―!$O$1:$P$12,2,FALSE),"error"))</f>
        <v>0</v>
      </c>
      <c r="P425">
        <f>IF(実施計画様式!P425="",0,IFERROR(VLOOKUP(実施計画様式!P425,―!$O$1:$P$12,2,FALSE),"error"))</f>
        <v>0</v>
      </c>
      <c r="Q425">
        <f>IF(実施計画様式!Q425="",0,1)</f>
        <v>0</v>
      </c>
      <c r="R425" t="s">
        <v>7629</v>
      </c>
      <c r="S425" t="s">
        <v>7629</v>
      </c>
      <c r="T425">
        <f>IF(実施計画様式!T425="",0,1)</f>
        <v>0</v>
      </c>
      <c r="U425">
        <f>IF(実施計画様式!U425="",0,1)</f>
        <v>0</v>
      </c>
      <c r="V425">
        <f>IF(実施計画様式!V425="",0,1)</f>
        <v>0</v>
      </c>
      <c r="W425">
        <f>IF(実施計画様式!W425="",0,1)</f>
        <v>0</v>
      </c>
      <c r="X425">
        <f>IF(実施計画様式!X425="",0,1)</f>
        <v>0</v>
      </c>
      <c r="Y425">
        <f>IF(実施計画様式!Y425="",0,1)</f>
        <v>0</v>
      </c>
      <c r="Z425">
        <f>IF(実施計画様式!Z425="",0,1)</f>
        <v>0</v>
      </c>
      <c r="AA425">
        <f>IF(実施計画様式!AA425="",0,1)</f>
        <v>0</v>
      </c>
      <c r="AB425">
        <f>IF(実施計画様式!AB425="",0,IFERROR(VLOOKUP(実施計画様式!AB425,―!$Q$2:$R$3,2,FALSE),"error"))</f>
        <v>0</v>
      </c>
      <c r="AC425">
        <f>IF(実施計画様式!AC425="",0,IFERROR(VLOOKUP(実施計画様式!AC425,―!$S$2:$T$3,2,FALSE),"error"))</f>
        <v>0</v>
      </c>
      <c r="AD425">
        <f>IF(実施計画様式!AD425="",0,IFERROR(VLOOKUP(実施計画様式!AD425,―!$U$2:$V$3,2,FALSE),"error"))</f>
        <v>0</v>
      </c>
      <c r="AE425">
        <f>IF(実施計画様式!AE425="",0,IFERROR(VLOOKUP(実施計画様式!AE425,―!$W$2:$X$3,2,FALSE),"error"))</f>
        <v>0</v>
      </c>
      <c r="AF425">
        <f>IF(実施計画様式!AF425="",0,IFERROR(VLOOKUP(実施計画様式!AF425,―!$AP$29:$AQ$29,2,FALSE),"error"))</f>
        <v>0</v>
      </c>
      <c r="AG425">
        <f>IF(実施計画様式!AG425="",0,IFERROR(VLOOKUP(実施計画様式!AG425,―!$Y$2:$Z$25,2,FALSE),"error"))</f>
        <v>0</v>
      </c>
      <c r="AH425">
        <f>IF(実施計画様式!AH425="",0,IFERROR(VLOOKUP(実施計画様式!AH425,―!$AA$2:$AB$4,2,FALSE),"error"))</f>
        <v>0</v>
      </c>
      <c r="AI425">
        <f>IF(実施計画様式!AI425="",0,IFERROR(VLOOKUP(実施計画様式!AI425,―!$AN$2:$AO$27,2,FALSE),"error"))</f>
        <v>0</v>
      </c>
      <c r="AJ425">
        <f>IF(実施計画様式!AJ425="",0,IFERROR(VLOOKUP(実施計画様式!AJ425,―!$AN$2:$AO$27,2,FALSE),"error"))</f>
        <v>0</v>
      </c>
      <c r="AK425">
        <f>IF(実施計画様式!AK425="",0,IFERROR(VLOOKUP(実施計画様式!AK425,―!$AN$2:$AO$27,2,FALSE),"error"))</f>
        <v>0</v>
      </c>
      <c r="AL425">
        <f>IF(実施計画様式!AL425="",0,1)</f>
        <v>0</v>
      </c>
      <c r="AM425">
        <f>IF(実施計画様式!AM425="",0,IFERROR(VLOOKUP(実施計画様式!AM425,―!$AP$10:$AQ$23,2,FALSE),"error"))</f>
        <v>0</v>
      </c>
      <c r="AN425">
        <f>IF(実施計画様式!AN425="",0,IFERROR(VLOOKUP(実施計画様式!AN425,―!$AP$39:$AQ$44,2,FALSE),"error"))</f>
        <v>0</v>
      </c>
      <c r="AO425">
        <f>IF(実施計画様式!AO425="",0,IFERROR(VLOOKUP(実施計画様式!AO425,参考資料1_対象分野リスト!$B$2:$C$46,2,FALSE),"error"))</f>
        <v>0</v>
      </c>
      <c r="AP425">
        <f>IF(実施計画様式!AP425="",0,IFERROR(VLOOKUP(実施計画様式!AP425,参考資料1_対象分野リスト!$B$2:$C$46,2,FALSE),"error"))</f>
        <v>0</v>
      </c>
      <c r="AQ425">
        <f>IF(実施計画様式!AQ425="",0,IFERROR(VLOOKUP(実施計画様式!AQ425,参考資料1_対象分野リスト!$B$2:$C$46,2,FALSE),"error"))</f>
        <v>0</v>
      </c>
      <c r="AR425">
        <f>IF(実施計画様式!AR425="",0,IFERROR(VLOOKUP(実施計画様式!AR425,参考資料1_対象分野リスト!$B$2:$C$46,2,FALSE),"error"))</f>
        <v>0</v>
      </c>
      <c r="AS425">
        <f>IF(実施計画様式!AS425="",0,IFERROR(VLOOKUP(実施計画様式!AS425,参考資料1_対象分野リスト!$E$5:$F$35,2,FALSE),"error"))</f>
        <v>0</v>
      </c>
      <c r="BB425">
        <f>IF(実施計画様式!BB425="",0,IFERROR(VLOOKUP(実施計画様式!BB425,―!$AK$2:$AL$7,2,FALSE),"error"))</f>
        <v>0</v>
      </c>
      <c r="BC425" t="str">
        <f t="shared" si="45"/>
        <v/>
      </c>
      <c r="BF425">
        <v>99</v>
      </c>
      <c r="BG425" t="str">
        <f t="shared" si="47"/>
        <v/>
      </c>
      <c r="BH425" t="str">
        <f>IF(AG425&gt;0,IF(VLOOKUP($B$62,―!$Y$2:$Z$25,2,FALSE)&lt;分岐管理シート!AG425,"予算化方法","予算化方法_未定なし"),"")</f>
        <v/>
      </c>
      <c r="BI425" t="str">
        <f t="shared" si="48"/>
        <v/>
      </c>
      <c r="BJ425" t="str">
        <f t="shared" si="49"/>
        <v/>
      </c>
      <c r="BK425" t="str">
        <f t="shared" si="50"/>
        <v/>
      </c>
      <c r="BL425" t="str">
        <f>IF(AE425&lt;2,"",―!$AP$28)</f>
        <v/>
      </c>
      <c r="BM425" t="str">
        <f t="shared" si="51"/>
        <v/>
      </c>
      <c r="BN425" t="str">
        <f t="shared" si="52"/>
        <v/>
      </c>
      <c r="BP425">
        <f t="shared" si="46"/>
        <v>0</v>
      </c>
    </row>
    <row r="426" spans="3:68">
      <c r="C426">
        <v>354</v>
      </c>
      <c r="D426" s="22">
        <f>IF(実施計画様式!D426="",0,IFERROR(VLOOKUP(実施計画様式!D426,―!A:B,2,FALSE),"error"))</f>
        <v>0</v>
      </c>
      <c r="E426">
        <f>IF(実施計画様式!E426="",0,IFERROR(VLOOKUP(実施計画様式!E426,―!$C$40:$D$47,2,FALSE),"error"))</f>
        <v>0</v>
      </c>
      <c r="F426">
        <f>IF(実施計画様式!F426="",0,IFERROR(VLOOKUP(実施計画様式!F426,―!$E$2:$F$2,2,FALSE),"error"))</f>
        <v>0</v>
      </c>
      <c r="G426">
        <f>IFERROR(VLOOKUP(実施計画様式!G426,―!$G$2:$H$2,2,FALSE),0)</f>
        <v>0</v>
      </c>
      <c r="H426">
        <f>IF(実施計画様式!H426="",0,1)</f>
        <v>0</v>
      </c>
      <c r="I426">
        <f>IF(実施計画様式!I426="",0,IFERROR(VLOOKUP(実施計画様式!I426,―!$I$2:$J$2,2,FALSE),"error"))</f>
        <v>0</v>
      </c>
      <c r="J426">
        <f>IF(実施計画様式!J426="",0,1)</f>
        <v>0</v>
      </c>
      <c r="K426">
        <f>IF(実施計画様式!K426="",0,IFERROR(VLOOKUP(実施計画様式!K426,―!$K$1:$L$2,2,FALSE),"error"))</f>
        <v>0</v>
      </c>
      <c r="L426">
        <f>IF(実施計画様式!L426="",0,IFERROR(VLOOKUP(実施計画様式!L426,―!$M$2:$N$2,2,FALSE),"error"))</f>
        <v>0</v>
      </c>
      <c r="M426">
        <f>IFERROR(VLOOKUP(実施計画様式!M426,―!$O$1:$P$12,2,FALSE),0)</f>
        <v>0</v>
      </c>
      <c r="N426">
        <f>IF(実施計画様式!N426="",0,IFERROR(VLOOKUP(実施計画様式!N426,―!$O$1:$P$12,2,FALSE),"error"))</f>
        <v>0</v>
      </c>
      <c r="O426">
        <f>IF(実施計画様式!O426="",0,IFERROR(VLOOKUP(実施計画様式!O426,―!$O$1:$P$12,2,FALSE),"error"))</f>
        <v>0</v>
      </c>
      <c r="P426">
        <f>IF(実施計画様式!P426="",0,IFERROR(VLOOKUP(実施計画様式!P426,―!$O$1:$P$12,2,FALSE),"error"))</f>
        <v>0</v>
      </c>
      <c r="Q426">
        <f>IF(実施計画様式!Q426="",0,1)</f>
        <v>0</v>
      </c>
      <c r="R426" t="s">
        <v>7629</v>
      </c>
      <c r="S426" t="s">
        <v>7629</v>
      </c>
      <c r="T426">
        <f>IF(実施計画様式!T426="",0,1)</f>
        <v>0</v>
      </c>
      <c r="U426">
        <f>IF(実施計画様式!U426="",0,1)</f>
        <v>0</v>
      </c>
      <c r="V426">
        <f>IF(実施計画様式!V426="",0,1)</f>
        <v>0</v>
      </c>
      <c r="W426">
        <f>IF(実施計画様式!W426="",0,1)</f>
        <v>0</v>
      </c>
      <c r="X426">
        <f>IF(実施計画様式!X426="",0,1)</f>
        <v>0</v>
      </c>
      <c r="Y426">
        <f>IF(実施計画様式!Y426="",0,1)</f>
        <v>0</v>
      </c>
      <c r="Z426">
        <f>IF(実施計画様式!Z426="",0,1)</f>
        <v>0</v>
      </c>
      <c r="AA426">
        <f>IF(実施計画様式!AA426="",0,1)</f>
        <v>0</v>
      </c>
      <c r="AB426">
        <f>IF(実施計画様式!AB426="",0,IFERROR(VLOOKUP(実施計画様式!AB426,―!$Q$2:$R$3,2,FALSE),"error"))</f>
        <v>0</v>
      </c>
      <c r="AC426">
        <f>IF(実施計画様式!AC426="",0,IFERROR(VLOOKUP(実施計画様式!AC426,―!$S$2:$T$3,2,FALSE),"error"))</f>
        <v>0</v>
      </c>
      <c r="AD426">
        <f>IF(実施計画様式!AD426="",0,IFERROR(VLOOKUP(実施計画様式!AD426,―!$U$2:$V$3,2,FALSE),"error"))</f>
        <v>0</v>
      </c>
      <c r="AE426">
        <f>IF(実施計画様式!AE426="",0,IFERROR(VLOOKUP(実施計画様式!AE426,―!$W$2:$X$3,2,FALSE),"error"))</f>
        <v>0</v>
      </c>
      <c r="AF426">
        <f>IF(実施計画様式!AF426="",0,IFERROR(VLOOKUP(実施計画様式!AF426,―!$AP$29:$AQ$29,2,FALSE),"error"))</f>
        <v>0</v>
      </c>
      <c r="AG426">
        <f>IF(実施計画様式!AG426="",0,IFERROR(VLOOKUP(実施計画様式!AG426,―!$Y$2:$Z$25,2,FALSE),"error"))</f>
        <v>0</v>
      </c>
      <c r="AH426">
        <f>IF(実施計画様式!AH426="",0,IFERROR(VLOOKUP(実施計画様式!AH426,―!$AA$2:$AB$4,2,FALSE),"error"))</f>
        <v>0</v>
      </c>
      <c r="AI426">
        <f>IF(実施計画様式!AI426="",0,IFERROR(VLOOKUP(実施計画様式!AI426,―!$AN$2:$AO$27,2,FALSE),"error"))</f>
        <v>0</v>
      </c>
      <c r="AJ426">
        <f>IF(実施計画様式!AJ426="",0,IFERROR(VLOOKUP(実施計画様式!AJ426,―!$AN$2:$AO$27,2,FALSE),"error"))</f>
        <v>0</v>
      </c>
      <c r="AK426">
        <f>IF(実施計画様式!AK426="",0,IFERROR(VLOOKUP(実施計画様式!AK426,―!$AN$2:$AO$27,2,FALSE),"error"))</f>
        <v>0</v>
      </c>
      <c r="AL426">
        <f>IF(実施計画様式!AL426="",0,1)</f>
        <v>0</v>
      </c>
      <c r="AM426">
        <f>IF(実施計画様式!AM426="",0,IFERROR(VLOOKUP(実施計画様式!AM426,―!$AP$10:$AQ$23,2,FALSE),"error"))</f>
        <v>0</v>
      </c>
      <c r="AN426">
        <f>IF(実施計画様式!AN426="",0,IFERROR(VLOOKUP(実施計画様式!AN426,―!$AP$39:$AQ$44,2,FALSE),"error"))</f>
        <v>0</v>
      </c>
      <c r="AO426">
        <f>IF(実施計画様式!AO426="",0,IFERROR(VLOOKUP(実施計画様式!AO426,参考資料1_対象分野リスト!$B$2:$C$46,2,FALSE),"error"))</f>
        <v>0</v>
      </c>
      <c r="AP426">
        <f>IF(実施計画様式!AP426="",0,IFERROR(VLOOKUP(実施計画様式!AP426,参考資料1_対象分野リスト!$B$2:$C$46,2,FALSE),"error"))</f>
        <v>0</v>
      </c>
      <c r="AQ426">
        <f>IF(実施計画様式!AQ426="",0,IFERROR(VLOOKUP(実施計画様式!AQ426,参考資料1_対象分野リスト!$B$2:$C$46,2,FALSE),"error"))</f>
        <v>0</v>
      </c>
      <c r="AR426">
        <f>IF(実施計画様式!AR426="",0,IFERROR(VLOOKUP(実施計画様式!AR426,参考資料1_対象分野リスト!$B$2:$C$46,2,FALSE),"error"))</f>
        <v>0</v>
      </c>
      <c r="AS426">
        <f>IF(実施計画様式!AS426="",0,IFERROR(VLOOKUP(実施計画様式!AS426,参考資料1_対象分野リスト!$E$5:$F$35,2,FALSE),"error"))</f>
        <v>0</v>
      </c>
      <c r="BB426">
        <f>IF(実施計画様式!BB426="",0,IFERROR(VLOOKUP(実施計画様式!BB426,―!$AK$2:$AL$7,2,FALSE),"error"))</f>
        <v>0</v>
      </c>
      <c r="BC426" t="str">
        <f t="shared" si="45"/>
        <v/>
      </c>
      <c r="BF426">
        <v>99</v>
      </c>
      <c r="BG426" t="str">
        <f t="shared" si="47"/>
        <v/>
      </c>
      <c r="BH426" t="str">
        <f>IF(AG426&gt;0,IF(VLOOKUP($B$62,―!$Y$2:$Z$25,2,FALSE)&lt;分岐管理シート!AG426,"予算化方法","予算化方法_未定なし"),"")</f>
        <v/>
      </c>
      <c r="BI426" t="str">
        <f t="shared" si="48"/>
        <v/>
      </c>
      <c r="BJ426" t="str">
        <f t="shared" si="49"/>
        <v/>
      </c>
      <c r="BK426" t="str">
        <f t="shared" si="50"/>
        <v/>
      </c>
      <c r="BL426" t="str">
        <f>IF(AE426&lt;2,"",―!$AP$28)</f>
        <v/>
      </c>
      <c r="BM426" t="str">
        <f t="shared" si="51"/>
        <v/>
      </c>
      <c r="BN426" t="str">
        <f t="shared" si="52"/>
        <v/>
      </c>
      <c r="BP426">
        <f t="shared" si="46"/>
        <v>0</v>
      </c>
    </row>
    <row r="427" spans="3:68">
      <c r="C427">
        <v>355</v>
      </c>
      <c r="D427" s="22">
        <f>IF(実施計画様式!D427="",0,IFERROR(VLOOKUP(実施計画様式!D427,―!A:B,2,FALSE),"error"))</f>
        <v>0</v>
      </c>
      <c r="E427">
        <f>IF(実施計画様式!E427="",0,IFERROR(VLOOKUP(実施計画様式!E427,―!$C$40:$D$47,2,FALSE),"error"))</f>
        <v>0</v>
      </c>
      <c r="F427">
        <f>IF(実施計画様式!F427="",0,IFERROR(VLOOKUP(実施計画様式!F427,―!$E$2:$F$2,2,FALSE),"error"))</f>
        <v>0</v>
      </c>
      <c r="G427">
        <f>IFERROR(VLOOKUP(実施計画様式!G427,―!$G$2:$H$2,2,FALSE),0)</f>
        <v>0</v>
      </c>
      <c r="H427">
        <f>IF(実施計画様式!H427="",0,1)</f>
        <v>0</v>
      </c>
      <c r="I427">
        <f>IF(実施計画様式!I427="",0,IFERROR(VLOOKUP(実施計画様式!I427,―!$I$2:$J$2,2,FALSE),"error"))</f>
        <v>0</v>
      </c>
      <c r="J427">
        <f>IF(実施計画様式!J427="",0,1)</f>
        <v>0</v>
      </c>
      <c r="K427">
        <f>IF(実施計画様式!K427="",0,IFERROR(VLOOKUP(実施計画様式!K427,―!$K$1:$L$2,2,FALSE),"error"))</f>
        <v>0</v>
      </c>
      <c r="L427">
        <f>IF(実施計画様式!L427="",0,IFERROR(VLOOKUP(実施計画様式!L427,―!$M$2:$N$2,2,FALSE),"error"))</f>
        <v>0</v>
      </c>
      <c r="M427">
        <f>IFERROR(VLOOKUP(実施計画様式!M427,―!$O$1:$P$12,2,FALSE),0)</f>
        <v>0</v>
      </c>
      <c r="N427">
        <f>IF(実施計画様式!N427="",0,IFERROR(VLOOKUP(実施計画様式!N427,―!$O$1:$P$12,2,FALSE),"error"))</f>
        <v>0</v>
      </c>
      <c r="O427">
        <f>IF(実施計画様式!O427="",0,IFERROR(VLOOKUP(実施計画様式!O427,―!$O$1:$P$12,2,FALSE),"error"))</f>
        <v>0</v>
      </c>
      <c r="P427">
        <f>IF(実施計画様式!P427="",0,IFERROR(VLOOKUP(実施計画様式!P427,―!$O$1:$P$12,2,FALSE),"error"))</f>
        <v>0</v>
      </c>
      <c r="Q427">
        <f>IF(実施計画様式!Q427="",0,1)</f>
        <v>0</v>
      </c>
      <c r="R427" t="s">
        <v>7629</v>
      </c>
      <c r="S427" t="s">
        <v>7629</v>
      </c>
      <c r="T427">
        <f>IF(実施計画様式!T427="",0,1)</f>
        <v>0</v>
      </c>
      <c r="U427">
        <f>IF(実施計画様式!U427="",0,1)</f>
        <v>0</v>
      </c>
      <c r="V427">
        <f>IF(実施計画様式!V427="",0,1)</f>
        <v>0</v>
      </c>
      <c r="W427">
        <f>IF(実施計画様式!W427="",0,1)</f>
        <v>0</v>
      </c>
      <c r="X427">
        <f>IF(実施計画様式!X427="",0,1)</f>
        <v>0</v>
      </c>
      <c r="Y427">
        <f>IF(実施計画様式!Y427="",0,1)</f>
        <v>0</v>
      </c>
      <c r="Z427">
        <f>IF(実施計画様式!Z427="",0,1)</f>
        <v>0</v>
      </c>
      <c r="AA427">
        <f>IF(実施計画様式!AA427="",0,1)</f>
        <v>0</v>
      </c>
      <c r="AB427">
        <f>IF(実施計画様式!AB427="",0,IFERROR(VLOOKUP(実施計画様式!AB427,―!$Q$2:$R$3,2,FALSE),"error"))</f>
        <v>0</v>
      </c>
      <c r="AC427">
        <f>IF(実施計画様式!AC427="",0,IFERROR(VLOOKUP(実施計画様式!AC427,―!$S$2:$T$3,2,FALSE),"error"))</f>
        <v>0</v>
      </c>
      <c r="AD427">
        <f>IF(実施計画様式!AD427="",0,IFERROR(VLOOKUP(実施計画様式!AD427,―!$U$2:$V$3,2,FALSE),"error"))</f>
        <v>0</v>
      </c>
      <c r="AE427">
        <f>IF(実施計画様式!AE427="",0,IFERROR(VLOOKUP(実施計画様式!AE427,―!$W$2:$X$3,2,FALSE),"error"))</f>
        <v>0</v>
      </c>
      <c r="AF427">
        <f>IF(実施計画様式!AF427="",0,IFERROR(VLOOKUP(実施計画様式!AF427,―!$AP$29:$AQ$29,2,FALSE),"error"))</f>
        <v>0</v>
      </c>
      <c r="AG427">
        <f>IF(実施計画様式!AG427="",0,IFERROR(VLOOKUP(実施計画様式!AG427,―!$Y$2:$Z$25,2,FALSE),"error"))</f>
        <v>0</v>
      </c>
      <c r="AH427">
        <f>IF(実施計画様式!AH427="",0,IFERROR(VLOOKUP(実施計画様式!AH427,―!$AA$2:$AB$4,2,FALSE),"error"))</f>
        <v>0</v>
      </c>
      <c r="AI427">
        <f>IF(実施計画様式!AI427="",0,IFERROR(VLOOKUP(実施計画様式!AI427,―!$AN$2:$AO$27,2,FALSE),"error"))</f>
        <v>0</v>
      </c>
      <c r="AJ427">
        <f>IF(実施計画様式!AJ427="",0,IFERROR(VLOOKUP(実施計画様式!AJ427,―!$AN$2:$AO$27,2,FALSE),"error"))</f>
        <v>0</v>
      </c>
      <c r="AK427">
        <f>IF(実施計画様式!AK427="",0,IFERROR(VLOOKUP(実施計画様式!AK427,―!$AN$2:$AO$27,2,FALSE),"error"))</f>
        <v>0</v>
      </c>
      <c r="AL427">
        <f>IF(実施計画様式!AL427="",0,1)</f>
        <v>0</v>
      </c>
      <c r="AM427">
        <f>IF(実施計画様式!AM427="",0,IFERROR(VLOOKUP(実施計画様式!AM427,―!$AP$10:$AQ$23,2,FALSE),"error"))</f>
        <v>0</v>
      </c>
      <c r="AN427">
        <f>IF(実施計画様式!AN427="",0,IFERROR(VLOOKUP(実施計画様式!AN427,―!$AP$39:$AQ$44,2,FALSE),"error"))</f>
        <v>0</v>
      </c>
      <c r="AO427">
        <f>IF(実施計画様式!AO427="",0,IFERROR(VLOOKUP(実施計画様式!AO427,参考資料1_対象分野リスト!$B$2:$C$46,2,FALSE),"error"))</f>
        <v>0</v>
      </c>
      <c r="AP427">
        <f>IF(実施計画様式!AP427="",0,IFERROR(VLOOKUP(実施計画様式!AP427,参考資料1_対象分野リスト!$B$2:$C$46,2,FALSE),"error"))</f>
        <v>0</v>
      </c>
      <c r="AQ427">
        <f>IF(実施計画様式!AQ427="",0,IFERROR(VLOOKUP(実施計画様式!AQ427,参考資料1_対象分野リスト!$B$2:$C$46,2,FALSE),"error"))</f>
        <v>0</v>
      </c>
      <c r="AR427">
        <f>IF(実施計画様式!AR427="",0,IFERROR(VLOOKUP(実施計画様式!AR427,参考資料1_対象分野リスト!$B$2:$C$46,2,FALSE),"error"))</f>
        <v>0</v>
      </c>
      <c r="AS427">
        <f>IF(実施計画様式!AS427="",0,IFERROR(VLOOKUP(実施計画様式!AS427,参考資料1_対象分野リスト!$E$5:$F$35,2,FALSE),"error"))</f>
        <v>0</v>
      </c>
      <c r="BB427">
        <f>IF(実施計画様式!BB427="",0,IFERROR(VLOOKUP(実施計画様式!BB427,―!$AK$2:$AL$7,2,FALSE),"error"))</f>
        <v>0</v>
      </c>
      <c r="BC427" t="str">
        <f t="shared" si="45"/>
        <v/>
      </c>
      <c r="BF427">
        <v>99</v>
      </c>
      <c r="BG427" t="str">
        <f t="shared" si="47"/>
        <v/>
      </c>
      <c r="BH427" t="str">
        <f>IF(AG427&gt;0,IF(VLOOKUP($B$62,―!$Y$2:$Z$25,2,FALSE)&lt;分岐管理シート!AG427,"予算化方法","予算化方法_未定なし"),"")</f>
        <v/>
      </c>
      <c r="BI427" t="str">
        <f t="shared" si="48"/>
        <v/>
      </c>
      <c r="BJ427" t="str">
        <f t="shared" si="49"/>
        <v/>
      </c>
      <c r="BK427" t="str">
        <f t="shared" si="50"/>
        <v/>
      </c>
      <c r="BL427" t="str">
        <f>IF(AE427&lt;2,"",―!$AP$28)</f>
        <v/>
      </c>
      <c r="BM427" t="str">
        <f t="shared" si="51"/>
        <v/>
      </c>
      <c r="BN427" t="str">
        <f t="shared" si="52"/>
        <v/>
      </c>
      <c r="BP427">
        <f t="shared" si="46"/>
        <v>0</v>
      </c>
    </row>
    <row r="428" spans="3:68">
      <c r="C428">
        <v>356</v>
      </c>
      <c r="D428" s="22">
        <f>IF(実施計画様式!D428="",0,IFERROR(VLOOKUP(実施計画様式!D428,―!A:B,2,FALSE),"error"))</f>
        <v>0</v>
      </c>
      <c r="E428">
        <f>IF(実施計画様式!E428="",0,IFERROR(VLOOKUP(実施計画様式!E428,―!$C$40:$D$47,2,FALSE),"error"))</f>
        <v>0</v>
      </c>
      <c r="F428">
        <f>IF(実施計画様式!F428="",0,IFERROR(VLOOKUP(実施計画様式!F428,―!$E$2:$F$2,2,FALSE),"error"))</f>
        <v>0</v>
      </c>
      <c r="G428">
        <f>IFERROR(VLOOKUP(実施計画様式!G428,―!$G$2:$H$2,2,FALSE),0)</f>
        <v>0</v>
      </c>
      <c r="H428">
        <f>IF(実施計画様式!H428="",0,1)</f>
        <v>0</v>
      </c>
      <c r="I428">
        <f>IF(実施計画様式!I428="",0,IFERROR(VLOOKUP(実施計画様式!I428,―!$I$2:$J$2,2,FALSE),"error"))</f>
        <v>0</v>
      </c>
      <c r="J428">
        <f>IF(実施計画様式!J428="",0,1)</f>
        <v>0</v>
      </c>
      <c r="K428">
        <f>IF(実施計画様式!K428="",0,IFERROR(VLOOKUP(実施計画様式!K428,―!$K$1:$L$2,2,FALSE),"error"))</f>
        <v>0</v>
      </c>
      <c r="L428">
        <f>IF(実施計画様式!L428="",0,IFERROR(VLOOKUP(実施計画様式!L428,―!$M$2:$N$2,2,FALSE),"error"))</f>
        <v>0</v>
      </c>
      <c r="M428">
        <f>IFERROR(VLOOKUP(実施計画様式!M428,―!$O$1:$P$12,2,FALSE),0)</f>
        <v>0</v>
      </c>
      <c r="N428">
        <f>IF(実施計画様式!N428="",0,IFERROR(VLOOKUP(実施計画様式!N428,―!$O$1:$P$12,2,FALSE),"error"))</f>
        <v>0</v>
      </c>
      <c r="O428">
        <f>IF(実施計画様式!O428="",0,IFERROR(VLOOKUP(実施計画様式!O428,―!$O$1:$P$12,2,FALSE),"error"))</f>
        <v>0</v>
      </c>
      <c r="P428">
        <f>IF(実施計画様式!P428="",0,IFERROR(VLOOKUP(実施計画様式!P428,―!$O$1:$P$12,2,FALSE),"error"))</f>
        <v>0</v>
      </c>
      <c r="Q428">
        <f>IF(実施計画様式!Q428="",0,1)</f>
        <v>0</v>
      </c>
      <c r="R428" t="s">
        <v>7629</v>
      </c>
      <c r="S428" t="s">
        <v>7629</v>
      </c>
      <c r="T428">
        <f>IF(実施計画様式!T428="",0,1)</f>
        <v>0</v>
      </c>
      <c r="U428">
        <f>IF(実施計画様式!U428="",0,1)</f>
        <v>0</v>
      </c>
      <c r="V428">
        <f>IF(実施計画様式!V428="",0,1)</f>
        <v>0</v>
      </c>
      <c r="W428">
        <f>IF(実施計画様式!W428="",0,1)</f>
        <v>0</v>
      </c>
      <c r="X428">
        <f>IF(実施計画様式!X428="",0,1)</f>
        <v>0</v>
      </c>
      <c r="Y428">
        <f>IF(実施計画様式!Y428="",0,1)</f>
        <v>0</v>
      </c>
      <c r="Z428">
        <f>IF(実施計画様式!Z428="",0,1)</f>
        <v>0</v>
      </c>
      <c r="AA428">
        <f>IF(実施計画様式!AA428="",0,1)</f>
        <v>0</v>
      </c>
      <c r="AB428">
        <f>IF(実施計画様式!AB428="",0,IFERROR(VLOOKUP(実施計画様式!AB428,―!$Q$2:$R$3,2,FALSE),"error"))</f>
        <v>0</v>
      </c>
      <c r="AC428">
        <f>IF(実施計画様式!AC428="",0,IFERROR(VLOOKUP(実施計画様式!AC428,―!$S$2:$T$3,2,FALSE),"error"))</f>
        <v>0</v>
      </c>
      <c r="AD428">
        <f>IF(実施計画様式!AD428="",0,IFERROR(VLOOKUP(実施計画様式!AD428,―!$U$2:$V$3,2,FALSE),"error"))</f>
        <v>0</v>
      </c>
      <c r="AE428">
        <f>IF(実施計画様式!AE428="",0,IFERROR(VLOOKUP(実施計画様式!AE428,―!$W$2:$X$3,2,FALSE),"error"))</f>
        <v>0</v>
      </c>
      <c r="AF428">
        <f>IF(実施計画様式!AF428="",0,IFERROR(VLOOKUP(実施計画様式!AF428,―!$AP$29:$AQ$29,2,FALSE),"error"))</f>
        <v>0</v>
      </c>
      <c r="AG428">
        <f>IF(実施計画様式!AG428="",0,IFERROR(VLOOKUP(実施計画様式!AG428,―!$Y$2:$Z$25,2,FALSE),"error"))</f>
        <v>0</v>
      </c>
      <c r="AH428">
        <f>IF(実施計画様式!AH428="",0,IFERROR(VLOOKUP(実施計画様式!AH428,―!$AA$2:$AB$4,2,FALSE),"error"))</f>
        <v>0</v>
      </c>
      <c r="AI428">
        <f>IF(実施計画様式!AI428="",0,IFERROR(VLOOKUP(実施計画様式!AI428,―!$AN$2:$AO$27,2,FALSE),"error"))</f>
        <v>0</v>
      </c>
      <c r="AJ428">
        <f>IF(実施計画様式!AJ428="",0,IFERROR(VLOOKUP(実施計画様式!AJ428,―!$AN$2:$AO$27,2,FALSE),"error"))</f>
        <v>0</v>
      </c>
      <c r="AK428">
        <f>IF(実施計画様式!AK428="",0,IFERROR(VLOOKUP(実施計画様式!AK428,―!$AN$2:$AO$27,2,FALSE),"error"))</f>
        <v>0</v>
      </c>
      <c r="AL428">
        <f>IF(実施計画様式!AL428="",0,1)</f>
        <v>0</v>
      </c>
      <c r="AM428">
        <f>IF(実施計画様式!AM428="",0,IFERROR(VLOOKUP(実施計画様式!AM428,―!$AP$10:$AQ$23,2,FALSE),"error"))</f>
        <v>0</v>
      </c>
      <c r="AN428">
        <f>IF(実施計画様式!AN428="",0,IFERROR(VLOOKUP(実施計画様式!AN428,―!$AP$39:$AQ$44,2,FALSE),"error"))</f>
        <v>0</v>
      </c>
      <c r="AO428">
        <f>IF(実施計画様式!AO428="",0,IFERROR(VLOOKUP(実施計画様式!AO428,参考資料1_対象分野リスト!$B$2:$C$46,2,FALSE),"error"))</f>
        <v>0</v>
      </c>
      <c r="AP428">
        <f>IF(実施計画様式!AP428="",0,IFERROR(VLOOKUP(実施計画様式!AP428,参考資料1_対象分野リスト!$B$2:$C$46,2,FALSE),"error"))</f>
        <v>0</v>
      </c>
      <c r="AQ428">
        <f>IF(実施計画様式!AQ428="",0,IFERROR(VLOOKUP(実施計画様式!AQ428,参考資料1_対象分野リスト!$B$2:$C$46,2,FALSE),"error"))</f>
        <v>0</v>
      </c>
      <c r="AR428">
        <f>IF(実施計画様式!AR428="",0,IFERROR(VLOOKUP(実施計画様式!AR428,参考資料1_対象分野リスト!$B$2:$C$46,2,FALSE),"error"))</f>
        <v>0</v>
      </c>
      <c r="AS428">
        <f>IF(実施計画様式!AS428="",0,IFERROR(VLOOKUP(実施計画様式!AS428,参考資料1_対象分野リスト!$E$5:$F$35,2,FALSE),"error"))</f>
        <v>0</v>
      </c>
      <c r="BB428">
        <f>IF(実施計画様式!BB428="",0,IFERROR(VLOOKUP(実施計画様式!BB428,―!$AK$2:$AL$7,2,FALSE),"error"))</f>
        <v>0</v>
      </c>
      <c r="BC428" t="str">
        <f t="shared" si="45"/>
        <v/>
      </c>
      <c r="BF428">
        <v>99</v>
      </c>
      <c r="BG428" t="str">
        <f t="shared" si="47"/>
        <v/>
      </c>
      <c r="BH428" t="str">
        <f>IF(AG428&gt;0,IF(VLOOKUP($B$62,―!$Y$2:$Z$25,2,FALSE)&lt;分岐管理シート!AG428,"予算化方法","予算化方法_未定なし"),"")</f>
        <v/>
      </c>
      <c r="BI428" t="str">
        <f t="shared" si="48"/>
        <v/>
      </c>
      <c r="BJ428" t="str">
        <f t="shared" si="49"/>
        <v/>
      </c>
      <c r="BK428" t="str">
        <f t="shared" si="50"/>
        <v/>
      </c>
      <c r="BL428" t="str">
        <f>IF(AE428&lt;2,"",―!$AP$28)</f>
        <v/>
      </c>
      <c r="BM428" t="str">
        <f t="shared" si="51"/>
        <v/>
      </c>
      <c r="BN428" t="str">
        <f t="shared" si="52"/>
        <v/>
      </c>
      <c r="BP428">
        <f t="shared" si="46"/>
        <v>0</v>
      </c>
    </row>
    <row r="429" spans="3:68">
      <c r="C429">
        <v>357</v>
      </c>
      <c r="D429" s="22">
        <f>IF(実施計画様式!D429="",0,IFERROR(VLOOKUP(実施計画様式!D429,―!A:B,2,FALSE),"error"))</f>
        <v>0</v>
      </c>
      <c r="E429">
        <f>IF(実施計画様式!E429="",0,IFERROR(VLOOKUP(実施計画様式!E429,―!$C$40:$D$47,2,FALSE),"error"))</f>
        <v>0</v>
      </c>
      <c r="F429">
        <f>IF(実施計画様式!F429="",0,IFERROR(VLOOKUP(実施計画様式!F429,―!$E$2:$F$2,2,FALSE),"error"))</f>
        <v>0</v>
      </c>
      <c r="G429">
        <f>IFERROR(VLOOKUP(実施計画様式!G429,―!$G$2:$H$2,2,FALSE),0)</f>
        <v>0</v>
      </c>
      <c r="H429">
        <f>IF(実施計画様式!H429="",0,1)</f>
        <v>0</v>
      </c>
      <c r="I429">
        <f>IF(実施計画様式!I429="",0,IFERROR(VLOOKUP(実施計画様式!I429,―!$I$2:$J$2,2,FALSE),"error"))</f>
        <v>0</v>
      </c>
      <c r="J429">
        <f>IF(実施計画様式!J429="",0,1)</f>
        <v>0</v>
      </c>
      <c r="K429">
        <f>IF(実施計画様式!K429="",0,IFERROR(VLOOKUP(実施計画様式!K429,―!$K$1:$L$2,2,FALSE),"error"))</f>
        <v>0</v>
      </c>
      <c r="L429">
        <f>IF(実施計画様式!L429="",0,IFERROR(VLOOKUP(実施計画様式!L429,―!$M$2:$N$2,2,FALSE),"error"))</f>
        <v>0</v>
      </c>
      <c r="M429">
        <f>IFERROR(VLOOKUP(実施計画様式!M429,―!$O$1:$P$12,2,FALSE),0)</f>
        <v>0</v>
      </c>
      <c r="N429">
        <f>IF(実施計画様式!N429="",0,IFERROR(VLOOKUP(実施計画様式!N429,―!$O$1:$P$12,2,FALSE),"error"))</f>
        <v>0</v>
      </c>
      <c r="O429">
        <f>IF(実施計画様式!O429="",0,IFERROR(VLOOKUP(実施計画様式!O429,―!$O$1:$P$12,2,FALSE),"error"))</f>
        <v>0</v>
      </c>
      <c r="P429">
        <f>IF(実施計画様式!P429="",0,IFERROR(VLOOKUP(実施計画様式!P429,―!$O$1:$P$12,2,FALSE),"error"))</f>
        <v>0</v>
      </c>
      <c r="Q429">
        <f>IF(実施計画様式!Q429="",0,1)</f>
        <v>0</v>
      </c>
      <c r="R429" t="s">
        <v>7629</v>
      </c>
      <c r="S429" t="s">
        <v>7629</v>
      </c>
      <c r="T429">
        <f>IF(実施計画様式!T429="",0,1)</f>
        <v>0</v>
      </c>
      <c r="U429">
        <f>IF(実施計画様式!U429="",0,1)</f>
        <v>0</v>
      </c>
      <c r="V429">
        <f>IF(実施計画様式!V429="",0,1)</f>
        <v>0</v>
      </c>
      <c r="W429">
        <f>IF(実施計画様式!W429="",0,1)</f>
        <v>0</v>
      </c>
      <c r="X429">
        <f>IF(実施計画様式!X429="",0,1)</f>
        <v>0</v>
      </c>
      <c r="Y429">
        <f>IF(実施計画様式!Y429="",0,1)</f>
        <v>0</v>
      </c>
      <c r="Z429">
        <f>IF(実施計画様式!Z429="",0,1)</f>
        <v>0</v>
      </c>
      <c r="AA429">
        <f>IF(実施計画様式!AA429="",0,1)</f>
        <v>0</v>
      </c>
      <c r="AB429">
        <f>IF(実施計画様式!AB429="",0,IFERROR(VLOOKUP(実施計画様式!AB429,―!$Q$2:$R$3,2,FALSE),"error"))</f>
        <v>0</v>
      </c>
      <c r="AC429">
        <f>IF(実施計画様式!AC429="",0,IFERROR(VLOOKUP(実施計画様式!AC429,―!$S$2:$T$3,2,FALSE),"error"))</f>
        <v>0</v>
      </c>
      <c r="AD429">
        <f>IF(実施計画様式!AD429="",0,IFERROR(VLOOKUP(実施計画様式!AD429,―!$U$2:$V$3,2,FALSE),"error"))</f>
        <v>0</v>
      </c>
      <c r="AE429">
        <f>IF(実施計画様式!AE429="",0,IFERROR(VLOOKUP(実施計画様式!AE429,―!$W$2:$X$3,2,FALSE),"error"))</f>
        <v>0</v>
      </c>
      <c r="AF429">
        <f>IF(実施計画様式!AF429="",0,IFERROR(VLOOKUP(実施計画様式!AF429,―!$AP$29:$AQ$29,2,FALSE),"error"))</f>
        <v>0</v>
      </c>
      <c r="AG429">
        <f>IF(実施計画様式!AG429="",0,IFERROR(VLOOKUP(実施計画様式!AG429,―!$Y$2:$Z$25,2,FALSE),"error"))</f>
        <v>0</v>
      </c>
      <c r="AH429">
        <f>IF(実施計画様式!AH429="",0,IFERROR(VLOOKUP(実施計画様式!AH429,―!$AA$2:$AB$4,2,FALSE),"error"))</f>
        <v>0</v>
      </c>
      <c r="AI429">
        <f>IF(実施計画様式!AI429="",0,IFERROR(VLOOKUP(実施計画様式!AI429,―!$AN$2:$AO$27,2,FALSE),"error"))</f>
        <v>0</v>
      </c>
      <c r="AJ429">
        <f>IF(実施計画様式!AJ429="",0,IFERROR(VLOOKUP(実施計画様式!AJ429,―!$AN$2:$AO$27,2,FALSE),"error"))</f>
        <v>0</v>
      </c>
      <c r="AK429">
        <f>IF(実施計画様式!AK429="",0,IFERROR(VLOOKUP(実施計画様式!AK429,―!$AN$2:$AO$27,2,FALSE),"error"))</f>
        <v>0</v>
      </c>
      <c r="AL429">
        <f>IF(実施計画様式!AL429="",0,1)</f>
        <v>0</v>
      </c>
      <c r="AM429">
        <f>IF(実施計画様式!AM429="",0,IFERROR(VLOOKUP(実施計画様式!AM429,―!$AP$10:$AQ$23,2,FALSE),"error"))</f>
        <v>0</v>
      </c>
      <c r="AN429">
        <f>IF(実施計画様式!AN429="",0,IFERROR(VLOOKUP(実施計画様式!AN429,―!$AP$39:$AQ$44,2,FALSE),"error"))</f>
        <v>0</v>
      </c>
      <c r="AO429">
        <f>IF(実施計画様式!AO429="",0,IFERROR(VLOOKUP(実施計画様式!AO429,参考資料1_対象分野リスト!$B$2:$C$46,2,FALSE),"error"))</f>
        <v>0</v>
      </c>
      <c r="AP429">
        <f>IF(実施計画様式!AP429="",0,IFERROR(VLOOKUP(実施計画様式!AP429,参考資料1_対象分野リスト!$B$2:$C$46,2,FALSE),"error"))</f>
        <v>0</v>
      </c>
      <c r="AQ429">
        <f>IF(実施計画様式!AQ429="",0,IFERROR(VLOOKUP(実施計画様式!AQ429,参考資料1_対象分野リスト!$B$2:$C$46,2,FALSE),"error"))</f>
        <v>0</v>
      </c>
      <c r="AR429">
        <f>IF(実施計画様式!AR429="",0,IFERROR(VLOOKUP(実施計画様式!AR429,参考資料1_対象分野リスト!$B$2:$C$46,2,FALSE),"error"))</f>
        <v>0</v>
      </c>
      <c r="AS429">
        <f>IF(実施計画様式!AS429="",0,IFERROR(VLOOKUP(実施計画様式!AS429,参考資料1_対象分野リスト!$E$5:$F$35,2,FALSE),"error"))</f>
        <v>0</v>
      </c>
      <c r="BB429">
        <f>IF(実施計画様式!BB429="",0,IFERROR(VLOOKUP(実施計画様式!BB429,―!$AK$2:$AL$7,2,FALSE),"error"))</f>
        <v>0</v>
      </c>
      <c r="BC429" t="str">
        <f t="shared" si="45"/>
        <v/>
      </c>
      <c r="BF429">
        <v>99</v>
      </c>
      <c r="BG429" t="str">
        <f t="shared" si="47"/>
        <v/>
      </c>
      <c r="BH429" t="str">
        <f>IF(AG429&gt;0,IF(VLOOKUP($B$62,―!$Y$2:$Z$25,2,FALSE)&lt;分岐管理シート!AG429,"予算化方法","予算化方法_未定なし"),"")</f>
        <v/>
      </c>
      <c r="BI429" t="str">
        <f t="shared" si="48"/>
        <v/>
      </c>
      <c r="BJ429" t="str">
        <f t="shared" si="49"/>
        <v/>
      </c>
      <c r="BK429" t="str">
        <f t="shared" si="50"/>
        <v/>
      </c>
      <c r="BL429" t="str">
        <f>IF(AE429&lt;2,"",―!$AP$28)</f>
        <v/>
      </c>
      <c r="BM429" t="str">
        <f t="shared" si="51"/>
        <v/>
      </c>
      <c r="BN429" t="str">
        <f t="shared" si="52"/>
        <v/>
      </c>
      <c r="BP429">
        <f t="shared" si="46"/>
        <v>0</v>
      </c>
    </row>
    <row r="430" spans="3:68">
      <c r="C430">
        <v>358</v>
      </c>
      <c r="D430" s="22">
        <f>IF(実施計画様式!D430="",0,IFERROR(VLOOKUP(実施計画様式!D430,―!A:B,2,FALSE),"error"))</f>
        <v>0</v>
      </c>
      <c r="E430">
        <f>IF(実施計画様式!E430="",0,IFERROR(VLOOKUP(実施計画様式!E430,―!$C$40:$D$47,2,FALSE),"error"))</f>
        <v>0</v>
      </c>
      <c r="F430">
        <f>IF(実施計画様式!F430="",0,IFERROR(VLOOKUP(実施計画様式!F430,―!$E$2:$F$2,2,FALSE),"error"))</f>
        <v>0</v>
      </c>
      <c r="G430">
        <f>IFERROR(VLOOKUP(実施計画様式!G430,―!$G$2:$H$2,2,FALSE),0)</f>
        <v>0</v>
      </c>
      <c r="H430">
        <f>IF(実施計画様式!H430="",0,1)</f>
        <v>0</v>
      </c>
      <c r="I430">
        <f>IF(実施計画様式!I430="",0,IFERROR(VLOOKUP(実施計画様式!I430,―!$I$2:$J$2,2,FALSE),"error"))</f>
        <v>0</v>
      </c>
      <c r="J430">
        <f>IF(実施計画様式!J430="",0,1)</f>
        <v>0</v>
      </c>
      <c r="K430">
        <f>IF(実施計画様式!K430="",0,IFERROR(VLOOKUP(実施計画様式!K430,―!$K$1:$L$2,2,FALSE),"error"))</f>
        <v>0</v>
      </c>
      <c r="L430">
        <f>IF(実施計画様式!L430="",0,IFERROR(VLOOKUP(実施計画様式!L430,―!$M$2:$N$2,2,FALSE),"error"))</f>
        <v>0</v>
      </c>
      <c r="M430">
        <f>IFERROR(VLOOKUP(実施計画様式!M430,―!$O$1:$P$12,2,FALSE),0)</f>
        <v>0</v>
      </c>
      <c r="N430">
        <f>IF(実施計画様式!N430="",0,IFERROR(VLOOKUP(実施計画様式!N430,―!$O$1:$P$12,2,FALSE),"error"))</f>
        <v>0</v>
      </c>
      <c r="O430">
        <f>IF(実施計画様式!O430="",0,IFERROR(VLOOKUP(実施計画様式!O430,―!$O$1:$P$12,2,FALSE),"error"))</f>
        <v>0</v>
      </c>
      <c r="P430">
        <f>IF(実施計画様式!P430="",0,IFERROR(VLOOKUP(実施計画様式!P430,―!$O$1:$P$12,2,FALSE),"error"))</f>
        <v>0</v>
      </c>
      <c r="Q430">
        <f>IF(実施計画様式!Q430="",0,1)</f>
        <v>0</v>
      </c>
      <c r="R430" t="s">
        <v>7629</v>
      </c>
      <c r="S430" t="s">
        <v>7629</v>
      </c>
      <c r="T430">
        <f>IF(実施計画様式!T430="",0,1)</f>
        <v>0</v>
      </c>
      <c r="U430">
        <f>IF(実施計画様式!U430="",0,1)</f>
        <v>0</v>
      </c>
      <c r="V430">
        <f>IF(実施計画様式!V430="",0,1)</f>
        <v>0</v>
      </c>
      <c r="W430">
        <f>IF(実施計画様式!W430="",0,1)</f>
        <v>0</v>
      </c>
      <c r="X430">
        <f>IF(実施計画様式!X430="",0,1)</f>
        <v>0</v>
      </c>
      <c r="Y430">
        <f>IF(実施計画様式!Y430="",0,1)</f>
        <v>0</v>
      </c>
      <c r="Z430">
        <f>IF(実施計画様式!Z430="",0,1)</f>
        <v>0</v>
      </c>
      <c r="AA430">
        <f>IF(実施計画様式!AA430="",0,1)</f>
        <v>0</v>
      </c>
      <c r="AB430">
        <f>IF(実施計画様式!AB430="",0,IFERROR(VLOOKUP(実施計画様式!AB430,―!$Q$2:$R$3,2,FALSE),"error"))</f>
        <v>0</v>
      </c>
      <c r="AC430">
        <f>IF(実施計画様式!AC430="",0,IFERROR(VLOOKUP(実施計画様式!AC430,―!$S$2:$T$3,2,FALSE),"error"))</f>
        <v>0</v>
      </c>
      <c r="AD430">
        <f>IF(実施計画様式!AD430="",0,IFERROR(VLOOKUP(実施計画様式!AD430,―!$U$2:$V$3,2,FALSE),"error"))</f>
        <v>0</v>
      </c>
      <c r="AE430">
        <f>IF(実施計画様式!AE430="",0,IFERROR(VLOOKUP(実施計画様式!AE430,―!$W$2:$X$3,2,FALSE),"error"))</f>
        <v>0</v>
      </c>
      <c r="AF430">
        <f>IF(実施計画様式!AF430="",0,IFERROR(VLOOKUP(実施計画様式!AF430,―!$AP$29:$AQ$29,2,FALSE),"error"))</f>
        <v>0</v>
      </c>
      <c r="AG430">
        <f>IF(実施計画様式!AG430="",0,IFERROR(VLOOKUP(実施計画様式!AG430,―!$Y$2:$Z$25,2,FALSE),"error"))</f>
        <v>0</v>
      </c>
      <c r="AH430">
        <f>IF(実施計画様式!AH430="",0,IFERROR(VLOOKUP(実施計画様式!AH430,―!$AA$2:$AB$4,2,FALSE),"error"))</f>
        <v>0</v>
      </c>
      <c r="AI430">
        <f>IF(実施計画様式!AI430="",0,IFERROR(VLOOKUP(実施計画様式!AI430,―!$AN$2:$AO$27,2,FALSE),"error"))</f>
        <v>0</v>
      </c>
      <c r="AJ430">
        <f>IF(実施計画様式!AJ430="",0,IFERROR(VLOOKUP(実施計画様式!AJ430,―!$AN$2:$AO$27,2,FALSE),"error"))</f>
        <v>0</v>
      </c>
      <c r="AK430">
        <f>IF(実施計画様式!AK430="",0,IFERROR(VLOOKUP(実施計画様式!AK430,―!$AN$2:$AO$27,2,FALSE),"error"))</f>
        <v>0</v>
      </c>
      <c r="AL430">
        <f>IF(実施計画様式!AL430="",0,1)</f>
        <v>0</v>
      </c>
      <c r="AM430">
        <f>IF(実施計画様式!AM430="",0,IFERROR(VLOOKUP(実施計画様式!AM430,―!$AP$10:$AQ$23,2,FALSE),"error"))</f>
        <v>0</v>
      </c>
      <c r="AN430">
        <f>IF(実施計画様式!AN430="",0,IFERROR(VLOOKUP(実施計画様式!AN430,―!$AP$39:$AQ$44,2,FALSE),"error"))</f>
        <v>0</v>
      </c>
      <c r="AO430">
        <f>IF(実施計画様式!AO430="",0,IFERROR(VLOOKUP(実施計画様式!AO430,参考資料1_対象分野リスト!$B$2:$C$46,2,FALSE),"error"))</f>
        <v>0</v>
      </c>
      <c r="AP430">
        <f>IF(実施計画様式!AP430="",0,IFERROR(VLOOKUP(実施計画様式!AP430,参考資料1_対象分野リスト!$B$2:$C$46,2,FALSE),"error"))</f>
        <v>0</v>
      </c>
      <c r="AQ430">
        <f>IF(実施計画様式!AQ430="",0,IFERROR(VLOOKUP(実施計画様式!AQ430,参考資料1_対象分野リスト!$B$2:$C$46,2,FALSE),"error"))</f>
        <v>0</v>
      </c>
      <c r="AR430">
        <f>IF(実施計画様式!AR430="",0,IFERROR(VLOOKUP(実施計画様式!AR430,参考資料1_対象分野リスト!$B$2:$C$46,2,FALSE),"error"))</f>
        <v>0</v>
      </c>
      <c r="AS430">
        <f>IF(実施計画様式!AS430="",0,IFERROR(VLOOKUP(実施計画様式!AS430,参考資料1_対象分野リスト!$E$5:$F$35,2,FALSE),"error"))</f>
        <v>0</v>
      </c>
      <c r="BB430">
        <f>IF(実施計画様式!BB430="",0,IFERROR(VLOOKUP(実施計画様式!BB430,―!$AK$2:$AL$7,2,FALSE),"error"))</f>
        <v>0</v>
      </c>
      <c r="BC430" t="str">
        <f t="shared" si="45"/>
        <v/>
      </c>
      <c r="BF430">
        <v>99</v>
      </c>
      <c r="BG430" t="str">
        <f t="shared" si="47"/>
        <v/>
      </c>
      <c r="BH430" t="str">
        <f>IF(AG430&gt;0,IF(VLOOKUP($B$62,―!$Y$2:$Z$25,2,FALSE)&lt;分岐管理シート!AG430,"予算化方法","予算化方法_未定なし"),"")</f>
        <v/>
      </c>
      <c r="BI430" t="str">
        <f t="shared" si="48"/>
        <v/>
      </c>
      <c r="BJ430" t="str">
        <f t="shared" si="49"/>
        <v/>
      </c>
      <c r="BK430" t="str">
        <f t="shared" si="50"/>
        <v/>
      </c>
      <c r="BL430" t="str">
        <f>IF(AE430&lt;2,"",―!$AP$28)</f>
        <v/>
      </c>
      <c r="BM430" t="str">
        <f t="shared" si="51"/>
        <v/>
      </c>
      <c r="BN430" t="str">
        <f t="shared" si="52"/>
        <v/>
      </c>
      <c r="BP430">
        <f t="shared" si="46"/>
        <v>0</v>
      </c>
    </row>
    <row r="431" spans="3:68">
      <c r="C431">
        <v>359</v>
      </c>
      <c r="D431" s="22">
        <f>IF(実施計画様式!D431="",0,IFERROR(VLOOKUP(実施計画様式!D431,―!A:B,2,FALSE),"error"))</f>
        <v>0</v>
      </c>
      <c r="E431">
        <f>IF(実施計画様式!E431="",0,IFERROR(VLOOKUP(実施計画様式!E431,―!$C$40:$D$47,2,FALSE),"error"))</f>
        <v>0</v>
      </c>
      <c r="F431">
        <f>IF(実施計画様式!F431="",0,IFERROR(VLOOKUP(実施計画様式!F431,―!$E$2:$F$2,2,FALSE),"error"))</f>
        <v>0</v>
      </c>
      <c r="G431">
        <f>IFERROR(VLOOKUP(実施計画様式!G431,―!$G$2:$H$2,2,FALSE),0)</f>
        <v>0</v>
      </c>
      <c r="H431">
        <f>IF(実施計画様式!H431="",0,1)</f>
        <v>0</v>
      </c>
      <c r="I431">
        <f>IF(実施計画様式!I431="",0,IFERROR(VLOOKUP(実施計画様式!I431,―!$I$2:$J$2,2,FALSE),"error"))</f>
        <v>0</v>
      </c>
      <c r="J431">
        <f>IF(実施計画様式!J431="",0,1)</f>
        <v>0</v>
      </c>
      <c r="K431">
        <f>IF(実施計画様式!K431="",0,IFERROR(VLOOKUP(実施計画様式!K431,―!$K$1:$L$2,2,FALSE),"error"))</f>
        <v>0</v>
      </c>
      <c r="L431">
        <f>IF(実施計画様式!L431="",0,IFERROR(VLOOKUP(実施計画様式!L431,―!$M$2:$N$2,2,FALSE),"error"))</f>
        <v>0</v>
      </c>
      <c r="M431">
        <f>IFERROR(VLOOKUP(実施計画様式!M431,―!$O$1:$P$12,2,FALSE),0)</f>
        <v>0</v>
      </c>
      <c r="N431">
        <f>IF(実施計画様式!N431="",0,IFERROR(VLOOKUP(実施計画様式!N431,―!$O$1:$P$12,2,FALSE),"error"))</f>
        <v>0</v>
      </c>
      <c r="O431">
        <f>IF(実施計画様式!O431="",0,IFERROR(VLOOKUP(実施計画様式!O431,―!$O$1:$P$12,2,FALSE),"error"))</f>
        <v>0</v>
      </c>
      <c r="P431">
        <f>IF(実施計画様式!P431="",0,IFERROR(VLOOKUP(実施計画様式!P431,―!$O$1:$P$12,2,FALSE),"error"))</f>
        <v>0</v>
      </c>
      <c r="Q431">
        <f>IF(実施計画様式!Q431="",0,1)</f>
        <v>0</v>
      </c>
      <c r="R431" t="s">
        <v>7629</v>
      </c>
      <c r="S431" t="s">
        <v>7629</v>
      </c>
      <c r="T431">
        <f>IF(実施計画様式!T431="",0,1)</f>
        <v>0</v>
      </c>
      <c r="U431">
        <f>IF(実施計画様式!U431="",0,1)</f>
        <v>0</v>
      </c>
      <c r="V431">
        <f>IF(実施計画様式!V431="",0,1)</f>
        <v>0</v>
      </c>
      <c r="W431">
        <f>IF(実施計画様式!W431="",0,1)</f>
        <v>0</v>
      </c>
      <c r="X431">
        <f>IF(実施計画様式!X431="",0,1)</f>
        <v>0</v>
      </c>
      <c r="Y431">
        <f>IF(実施計画様式!Y431="",0,1)</f>
        <v>0</v>
      </c>
      <c r="Z431">
        <f>IF(実施計画様式!Z431="",0,1)</f>
        <v>0</v>
      </c>
      <c r="AA431">
        <f>IF(実施計画様式!AA431="",0,1)</f>
        <v>0</v>
      </c>
      <c r="AB431">
        <f>IF(実施計画様式!AB431="",0,IFERROR(VLOOKUP(実施計画様式!AB431,―!$Q$2:$R$3,2,FALSE),"error"))</f>
        <v>0</v>
      </c>
      <c r="AC431">
        <f>IF(実施計画様式!AC431="",0,IFERROR(VLOOKUP(実施計画様式!AC431,―!$S$2:$T$3,2,FALSE),"error"))</f>
        <v>0</v>
      </c>
      <c r="AD431">
        <f>IF(実施計画様式!AD431="",0,IFERROR(VLOOKUP(実施計画様式!AD431,―!$U$2:$V$3,2,FALSE),"error"))</f>
        <v>0</v>
      </c>
      <c r="AE431">
        <f>IF(実施計画様式!AE431="",0,IFERROR(VLOOKUP(実施計画様式!AE431,―!$W$2:$X$3,2,FALSE),"error"))</f>
        <v>0</v>
      </c>
      <c r="AF431">
        <f>IF(実施計画様式!AF431="",0,IFERROR(VLOOKUP(実施計画様式!AF431,―!$AP$29:$AQ$29,2,FALSE),"error"))</f>
        <v>0</v>
      </c>
      <c r="AG431">
        <f>IF(実施計画様式!AG431="",0,IFERROR(VLOOKUP(実施計画様式!AG431,―!$Y$2:$Z$25,2,FALSE),"error"))</f>
        <v>0</v>
      </c>
      <c r="AH431">
        <f>IF(実施計画様式!AH431="",0,IFERROR(VLOOKUP(実施計画様式!AH431,―!$AA$2:$AB$4,2,FALSE),"error"))</f>
        <v>0</v>
      </c>
      <c r="AI431">
        <f>IF(実施計画様式!AI431="",0,IFERROR(VLOOKUP(実施計画様式!AI431,―!$AN$2:$AO$27,2,FALSE),"error"))</f>
        <v>0</v>
      </c>
      <c r="AJ431">
        <f>IF(実施計画様式!AJ431="",0,IFERROR(VLOOKUP(実施計画様式!AJ431,―!$AN$2:$AO$27,2,FALSE),"error"))</f>
        <v>0</v>
      </c>
      <c r="AK431">
        <f>IF(実施計画様式!AK431="",0,IFERROR(VLOOKUP(実施計画様式!AK431,―!$AN$2:$AO$27,2,FALSE),"error"))</f>
        <v>0</v>
      </c>
      <c r="AL431">
        <f>IF(実施計画様式!AL431="",0,1)</f>
        <v>0</v>
      </c>
      <c r="AM431">
        <f>IF(実施計画様式!AM431="",0,IFERROR(VLOOKUP(実施計画様式!AM431,―!$AP$10:$AQ$23,2,FALSE),"error"))</f>
        <v>0</v>
      </c>
      <c r="AN431">
        <f>IF(実施計画様式!AN431="",0,IFERROR(VLOOKUP(実施計画様式!AN431,―!$AP$39:$AQ$44,2,FALSE),"error"))</f>
        <v>0</v>
      </c>
      <c r="AO431">
        <f>IF(実施計画様式!AO431="",0,IFERROR(VLOOKUP(実施計画様式!AO431,参考資料1_対象分野リスト!$B$2:$C$46,2,FALSE),"error"))</f>
        <v>0</v>
      </c>
      <c r="AP431">
        <f>IF(実施計画様式!AP431="",0,IFERROR(VLOOKUP(実施計画様式!AP431,参考資料1_対象分野リスト!$B$2:$C$46,2,FALSE),"error"))</f>
        <v>0</v>
      </c>
      <c r="AQ431">
        <f>IF(実施計画様式!AQ431="",0,IFERROR(VLOOKUP(実施計画様式!AQ431,参考資料1_対象分野リスト!$B$2:$C$46,2,FALSE),"error"))</f>
        <v>0</v>
      </c>
      <c r="AR431">
        <f>IF(実施計画様式!AR431="",0,IFERROR(VLOOKUP(実施計画様式!AR431,参考資料1_対象分野リスト!$B$2:$C$46,2,FALSE),"error"))</f>
        <v>0</v>
      </c>
      <c r="AS431">
        <f>IF(実施計画様式!AS431="",0,IFERROR(VLOOKUP(実施計画様式!AS431,参考資料1_対象分野リスト!$E$5:$F$35,2,FALSE),"error"))</f>
        <v>0</v>
      </c>
      <c r="BB431">
        <f>IF(実施計画様式!BB431="",0,IFERROR(VLOOKUP(実施計画様式!BB431,―!$AK$2:$AL$7,2,FALSE),"error"))</f>
        <v>0</v>
      </c>
      <c r="BC431" t="str">
        <f t="shared" si="45"/>
        <v/>
      </c>
      <c r="BF431">
        <v>99</v>
      </c>
      <c r="BG431" t="str">
        <f t="shared" si="47"/>
        <v/>
      </c>
      <c r="BH431" t="str">
        <f>IF(AG431&gt;0,IF(VLOOKUP($B$62,―!$Y$2:$Z$25,2,FALSE)&lt;分岐管理シート!AG431,"予算化方法","予算化方法_未定なし"),"")</f>
        <v/>
      </c>
      <c r="BI431" t="str">
        <f t="shared" si="48"/>
        <v/>
      </c>
      <c r="BJ431" t="str">
        <f t="shared" si="49"/>
        <v/>
      </c>
      <c r="BK431" t="str">
        <f t="shared" si="50"/>
        <v/>
      </c>
      <c r="BL431" t="str">
        <f>IF(AE431&lt;2,"",―!$AP$28)</f>
        <v/>
      </c>
      <c r="BM431" t="str">
        <f t="shared" si="51"/>
        <v/>
      </c>
      <c r="BN431" t="str">
        <f t="shared" si="52"/>
        <v/>
      </c>
      <c r="BP431">
        <f t="shared" si="46"/>
        <v>0</v>
      </c>
    </row>
    <row r="432" spans="3:68">
      <c r="C432">
        <v>360</v>
      </c>
      <c r="D432" s="22">
        <f>IF(実施計画様式!D432="",0,IFERROR(VLOOKUP(実施計画様式!D432,―!A:B,2,FALSE),"error"))</f>
        <v>0</v>
      </c>
      <c r="E432">
        <f>IF(実施計画様式!E432="",0,IFERROR(VLOOKUP(実施計画様式!E432,―!$C$40:$D$47,2,FALSE),"error"))</f>
        <v>0</v>
      </c>
      <c r="F432">
        <f>IF(実施計画様式!F432="",0,IFERROR(VLOOKUP(実施計画様式!F432,―!$E$2:$F$2,2,FALSE),"error"))</f>
        <v>0</v>
      </c>
      <c r="G432">
        <f>IFERROR(VLOOKUP(実施計画様式!G432,―!$G$2:$H$2,2,FALSE),0)</f>
        <v>0</v>
      </c>
      <c r="H432">
        <f>IF(実施計画様式!H432="",0,1)</f>
        <v>0</v>
      </c>
      <c r="I432">
        <f>IF(実施計画様式!I432="",0,IFERROR(VLOOKUP(実施計画様式!I432,―!$I$2:$J$2,2,FALSE),"error"))</f>
        <v>0</v>
      </c>
      <c r="J432">
        <f>IF(実施計画様式!J432="",0,1)</f>
        <v>0</v>
      </c>
      <c r="K432">
        <f>IF(実施計画様式!K432="",0,IFERROR(VLOOKUP(実施計画様式!K432,―!$K$1:$L$2,2,FALSE),"error"))</f>
        <v>0</v>
      </c>
      <c r="L432">
        <f>IF(実施計画様式!L432="",0,IFERROR(VLOOKUP(実施計画様式!L432,―!$M$2:$N$2,2,FALSE),"error"))</f>
        <v>0</v>
      </c>
      <c r="M432">
        <f>IFERROR(VLOOKUP(実施計画様式!M432,―!$O$1:$P$12,2,FALSE),0)</f>
        <v>0</v>
      </c>
      <c r="N432">
        <f>IF(実施計画様式!N432="",0,IFERROR(VLOOKUP(実施計画様式!N432,―!$O$1:$P$12,2,FALSE),"error"))</f>
        <v>0</v>
      </c>
      <c r="O432">
        <f>IF(実施計画様式!O432="",0,IFERROR(VLOOKUP(実施計画様式!O432,―!$O$1:$P$12,2,FALSE),"error"))</f>
        <v>0</v>
      </c>
      <c r="P432">
        <f>IF(実施計画様式!P432="",0,IFERROR(VLOOKUP(実施計画様式!P432,―!$O$1:$P$12,2,FALSE),"error"))</f>
        <v>0</v>
      </c>
      <c r="Q432">
        <f>IF(実施計画様式!Q432="",0,1)</f>
        <v>0</v>
      </c>
      <c r="R432" t="s">
        <v>7629</v>
      </c>
      <c r="S432" t="s">
        <v>7629</v>
      </c>
      <c r="T432">
        <f>IF(実施計画様式!T432="",0,1)</f>
        <v>0</v>
      </c>
      <c r="U432">
        <f>IF(実施計画様式!U432="",0,1)</f>
        <v>0</v>
      </c>
      <c r="V432">
        <f>IF(実施計画様式!V432="",0,1)</f>
        <v>0</v>
      </c>
      <c r="W432">
        <f>IF(実施計画様式!W432="",0,1)</f>
        <v>0</v>
      </c>
      <c r="X432">
        <f>IF(実施計画様式!X432="",0,1)</f>
        <v>0</v>
      </c>
      <c r="Y432">
        <f>IF(実施計画様式!Y432="",0,1)</f>
        <v>0</v>
      </c>
      <c r="Z432">
        <f>IF(実施計画様式!Z432="",0,1)</f>
        <v>0</v>
      </c>
      <c r="AA432">
        <f>IF(実施計画様式!AA432="",0,1)</f>
        <v>0</v>
      </c>
      <c r="AB432">
        <f>IF(実施計画様式!AB432="",0,IFERROR(VLOOKUP(実施計画様式!AB432,―!$Q$2:$R$3,2,FALSE),"error"))</f>
        <v>0</v>
      </c>
      <c r="AC432">
        <f>IF(実施計画様式!AC432="",0,IFERROR(VLOOKUP(実施計画様式!AC432,―!$S$2:$T$3,2,FALSE),"error"))</f>
        <v>0</v>
      </c>
      <c r="AD432">
        <f>IF(実施計画様式!AD432="",0,IFERROR(VLOOKUP(実施計画様式!AD432,―!$U$2:$V$3,2,FALSE),"error"))</f>
        <v>0</v>
      </c>
      <c r="AE432">
        <f>IF(実施計画様式!AE432="",0,IFERROR(VLOOKUP(実施計画様式!AE432,―!$W$2:$X$3,2,FALSE),"error"))</f>
        <v>0</v>
      </c>
      <c r="AF432">
        <f>IF(実施計画様式!AF432="",0,IFERROR(VLOOKUP(実施計画様式!AF432,―!$AP$29:$AQ$29,2,FALSE),"error"))</f>
        <v>0</v>
      </c>
      <c r="AG432">
        <f>IF(実施計画様式!AG432="",0,IFERROR(VLOOKUP(実施計画様式!AG432,―!$Y$2:$Z$25,2,FALSE),"error"))</f>
        <v>0</v>
      </c>
      <c r="AH432">
        <f>IF(実施計画様式!AH432="",0,IFERROR(VLOOKUP(実施計画様式!AH432,―!$AA$2:$AB$4,2,FALSE),"error"))</f>
        <v>0</v>
      </c>
      <c r="AI432">
        <f>IF(実施計画様式!AI432="",0,IFERROR(VLOOKUP(実施計画様式!AI432,―!$AN$2:$AO$27,2,FALSE),"error"))</f>
        <v>0</v>
      </c>
      <c r="AJ432">
        <f>IF(実施計画様式!AJ432="",0,IFERROR(VLOOKUP(実施計画様式!AJ432,―!$AN$2:$AO$27,2,FALSE),"error"))</f>
        <v>0</v>
      </c>
      <c r="AK432">
        <f>IF(実施計画様式!AK432="",0,IFERROR(VLOOKUP(実施計画様式!AK432,―!$AN$2:$AO$27,2,FALSE),"error"))</f>
        <v>0</v>
      </c>
      <c r="AL432">
        <f>IF(実施計画様式!AL432="",0,1)</f>
        <v>0</v>
      </c>
      <c r="AM432">
        <f>IF(実施計画様式!AM432="",0,IFERROR(VLOOKUP(実施計画様式!AM432,―!$AP$10:$AQ$23,2,FALSE),"error"))</f>
        <v>0</v>
      </c>
      <c r="AN432">
        <f>IF(実施計画様式!AN432="",0,IFERROR(VLOOKUP(実施計画様式!AN432,―!$AP$39:$AQ$44,2,FALSE),"error"))</f>
        <v>0</v>
      </c>
      <c r="AO432">
        <f>IF(実施計画様式!AO432="",0,IFERROR(VLOOKUP(実施計画様式!AO432,参考資料1_対象分野リスト!$B$2:$C$46,2,FALSE),"error"))</f>
        <v>0</v>
      </c>
      <c r="AP432">
        <f>IF(実施計画様式!AP432="",0,IFERROR(VLOOKUP(実施計画様式!AP432,参考資料1_対象分野リスト!$B$2:$C$46,2,FALSE),"error"))</f>
        <v>0</v>
      </c>
      <c r="AQ432">
        <f>IF(実施計画様式!AQ432="",0,IFERROR(VLOOKUP(実施計画様式!AQ432,参考資料1_対象分野リスト!$B$2:$C$46,2,FALSE),"error"))</f>
        <v>0</v>
      </c>
      <c r="AR432">
        <f>IF(実施計画様式!AR432="",0,IFERROR(VLOOKUP(実施計画様式!AR432,参考資料1_対象分野リスト!$B$2:$C$46,2,FALSE),"error"))</f>
        <v>0</v>
      </c>
      <c r="AS432">
        <f>IF(実施計画様式!AS432="",0,IFERROR(VLOOKUP(実施計画様式!AS432,参考資料1_対象分野リスト!$E$5:$F$35,2,FALSE),"error"))</f>
        <v>0</v>
      </c>
      <c r="BB432">
        <f>IF(実施計画様式!BB432="",0,IFERROR(VLOOKUP(実施計画様式!BB432,―!$AK$2:$AL$7,2,FALSE),"error"))</f>
        <v>0</v>
      </c>
      <c r="BC432" t="str">
        <f t="shared" si="45"/>
        <v/>
      </c>
      <c r="BF432">
        <v>99</v>
      </c>
      <c r="BG432" t="str">
        <f t="shared" si="47"/>
        <v/>
      </c>
      <c r="BH432" t="str">
        <f>IF(AG432&gt;0,IF(VLOOKUP($B$62,―!$Y$2:$Z$25,2,FALSE)&lt;分岐管理シート!AG432,"予算化方法","予算化方法_未定なし"),"")</f>
        <v/>
      </c>
      <c r="BI432" t="str">
        <f t="shared" si="48"/>
        <v/>
      </c>
      <c r="BJ432" t="str">
        <f t="shared" si="49"/>
        <v/>
      </c>
      <c r="BK432" t="str">
        <f t="shared" si="50"/>
        <v/>
      </c>
      <c r="BL432" t="str">
        <f>IF(AE432&lt;2,"",―!$AP$28)</f>
        <v/>
      </c>
      <c r="BM432" t="str">
        <f t="shared" si="51"/>
        <v/>
      </c>
      <c r="BN432" t="str">
        <f t="shared" si="52"/>
        <v/>
      </c>
      <c r="BP432">
        <f t="shared" si="46"/>
        <v>0</v>
      </c>
    </row>
    <row r="433" spans="3:68">
      <c r="C433">
        <v>361</v>
      </c>
      <c r="D433" s="22">
        <f>IF(実施計画様式!D433="",0,IFERROR(VLOOKUP(実施計画様式!D433,―!A:B,2,FALSE),"error"))</f>
        <v>0</v>
      </c>
      <c r="E433">
        <f>IF(実施計画様式!E433="",0,IFERROR(VLOOKUP(実施計画様式!E433,―!$C$40:$D$47,2,FALSE),"error"))</f>
        <v>0</v>
      </c>
      <c r="F433">
        <f>IF(実施計画様式!F433="",0,IFERROR(VLOOKUP(実施計画様式!F433,―!$E$2:$F$2,2,FALSE),"error"))</f>
        <v>0</v>
      </c>
      <c r="G433">
        <f>IFERROR(VLOOKUP(実施計画様式!G433,―!$G$2:$H$2,2,FALSE),0)</f>
        <v>0</v>
      </c>
      <c r="H433">
        <f>IF(実施計画様式!H433="",0,1)</f>
        <v>0</v>
      </c>
      <c r="I433">
        <f>IF(実施計画様式!I433="",0,IFERROR(VLOOKUP(実施計画様式!I433,―!$I$2:$J$2,2,FALSE),"error"))</f>
        <v>0</v>
      </c>
      <c r="J433">
        <f>IF(実施計画様式!J433="",0,1)</f>
        <v>0</v>
      </c>
      <c r="K433">
        <f>IF(実施計画様式!K433="",0,IFERROR(VLOOKUP(実施計画様式!K433,―!$K$1:$L$2,2,FALSE),"error"))</f>
        <v>0</v>
      </c>
      <c r="L433">
        <f>IF(実施計画様式!L433="",0,IFERROR(VLOOKUP(実施計画様式!L433,―!$M$2:$N$2,2,FALSE),"error"))</f>
        <v>0</v>
      </c>
      <c r="M433">
        <f>IFERROR(VLOOKUP(実施計画様式!M433,―!$O$1:$P$12,2,FALSE),0)</f>
        <v>0</v>
      </c>
      <c r="N433">
        <f>IF(実施計画様式!N433="",0,IFERROR(VLOOKUP(実施計画様式!N433,―!$O$1:$P$12,2,FALSE),"error"))</f>
        <v>0</v>
      </c>
      <c r="O433">
        <f>IF(実施計画様式!O433="",0,IFERROR(VLOOKUP(実施計画様式!O433,―!$O$1:$P$12,2,FALSE),"error"))</f>
        <v>0</v>
      </c>
      <c r="P433">
        <f>IF(実施計画様式!P433="",0,IFERROR(VLOOKUP(実施計画様式!P433,―!$O$1:$P$12,2,FALSE),"error"))</f>
        <v>0</v>
      </c>
      <c r="Q433">
        <f>IF(実施計画様式!Q433="",0,1)</f>
        <v>0</v>
      </c>
      <c r="R433" t="s">
        <v>7629</v>
      </c>
      <c r="S433" t="s">
        <v>7629</v>
      </c>
      <c r="T433">
        <f>IF(実施計画様式!T433="",0,1)</f>
        <v>0</v>
      </c>
      <c r="U433">
        <f>IF(実施計画様式!U433="",0,1)</f>
        <v>0</v>
      </c>
      <c r="V433">
        <f>IF(実施計画様式!V433="",0,1)</f>
        <v>0</v>
      </c>
      <c r="W433">
        <f>IF(実施計画様式!W433="",0,1)</f>
        <v>0</v>
      </c>
      <c r="X433">
        <f>IF(実施計画様式!X433="",0,1)</f>
        <v>0</v>
      </c>
      <c r="Y433">
        <f>IF(実施計画様式!Y433="",0,1)</f>
        <v>0</v>
      </c>
      <c r="Z433">
        <f>IF(実施計画様式!Z433="",0,1)</f>
        <v>0</v>
      </c>
      <c r="AA433">
        <f>IF(実施計画様式!AA433="",0,1)</f>
        <v>0</v>
      </c>
      <c r="AB433">
        <f>IF(実施計画様式!AB433="",0,IFERROR(VLOOKUP(実施計画様式!AB433,―!$Q$2:$R$3,2,FALSE),"error"))</f>
        <v>0</v>
      </c>
      <c r="AC433">
        <f>IF(実施計画様式!AC433="",0,IFERROR(VLOOKUP(実施計画様式!AC433,―!$S$2:$T$3,2,FALSE),"error"))</f>
        <v>0</v>
      </c>
      <c r="AD433">
        <f>IF(実施計画様式!AD433="",0,IFERROR(VLOOKUP(実施計画様式!AD433,―!$U$2:$V$3,2,FALSE),"error"))</f>
        <v>0</v>
      </c>
      <c r="AE433">
        <f>IF(実施計画様式!AE433="",0,IFERROR(VLOOKUP(実施計画様式!AE433,―!$W$2:$X$3,2,FALSE),"error"))</f>
        <v>0</v>
      </c>
      <c r="AF433">
        <f>IF(実施計画様式!AF433="",0,IFERROR(VLOOKUP(実施計画様式!AF433,―!$AP$29:$AQ$29,2,FALSE),"error"))</f>
        <v>0</v>
      </c>
      <c r="AG433">
        <f>IF(実施計画様式!AG433="",0,IFERROR(VLOOKUP(実施計画様式!AG433,―!$Y$2:$Z$25,2,FALSE),"error"))</f>
        <v>0</v>
      </c>
      <c r="AH433">
        <f>IF(実施計画様式!AH433="",0,IFERROR(VLOOKUP(実施計画様式!AH433,―!$AA$2:$AB$4,2,FALSE),"error"))</f>
        <v>0</v>
      </c>
      <c r="AI433">
        <f>IF(実施計画様式!AI433="",0,IFERROR(VLOOKUP(実施計画様式!AI433,―!$AN$2:$AO$27,2,FALSE),"error"))</f>
        <v>0</v>
      </c>
      <c r="AJ433">
        <f>IF(実施計画様式!AJ433="",0,IFERROR(VLOOKUP(実施計画様式!AJ433,―!$AN$2:$AO$27,2,FALSE),"error"))</f>
        <v>0</v>
      </c>
      <c r="AK433">
        <f>IF(実施計画様式!AK433="",0,IFERROR(VLOOKUP(実施計画様式!AK433,―!$AN$2:$AO$27,2,FALSE),"error"))</f>
        <v>0</v>
      </c>
      <c r="AL433">
        <f>IF(実施計画様式!AL433="",0,1)</f>
        <v>0</v>
      </c>
      <c r="AM433">
        <f>IF(実施計画様式!AM433="",0,IFERROR(VLOOKUP(実施計画様式!AM433,―!$AP$10:$AQ$23,2,FALSE),"error"))</f>
        <v>0</v>
      </c>
      <c r="AN433">
        <f>IF(実施計画様式!AN433="",0,IFERROR(VLOOKUP(実施計画様式!AN433,―!$AP$39:$AQ$44,2,FALSE),"error"))</f>
        <v>0</v>
      </c>
      <c r="AO433">
        <f>IF(実施計画様式!AO433="",0,IFERROR(VLOOKUP(実施計画様式!AO433,参考資料1_対象分野リスト!$B$2:$C$46,2,FALSE),"error"))</f>
        <v>0</v>
      </c>
      <c r="AP433">
        <f>IF(実施計画様式!AP433="",0,IFERROR(VLOOKUP(実施計画様式!AP433,参考資料1_対象分野リスト!$B$2:$C$46,2,FALSE),"error"))</f>
        <v>0</v>
      </c>
      <c r="AQ433">
        <f>IF(実施計画様式!AQ433="",0,IFERROR(VLOOKUP(実施計画様式!AQ433,参考資料1_対象分野リスト!$B$2:$C$46,2,FALSE),"error"))</f>
        <v>0</v>
      </c>
      <c r="AR433">
        <f>IF(実施計画様式!AR433="",0,IFERROR(VLOOKUP(実施計画様式!AR433,参考資料1_対象分野リスト!$B$2:$C$46,2,FALSE),"error"))</f>
        <v>0</v>
      </c>
      <c r="AS433">
        <f>IF(実施計画様式!AS433="",0,IFERROR(VLOOKUP(実施計画様式!AS433,参考資料1_対象分野リスト!$E$5:$F$35,2,FALSE),"error"))</f>
        <v>0</v>
      </c>
      <c r="BB433">
        <f>IF(実施計画様式!BB433="",0,IFERROR(VLOOKUP(実施計画様式!BB433,―!$AK$2:$AL$7,2,FALSE),"error"))</f>
        <v>0</v>
      </c>
      <c r="BC433" t="str">
        <f t="shared" si="45"/>
        <v/>
      </c>
      <c r="BF433">
        <v>99</v>
      </c>
      <c r="BG433" t="str">
        <f t="shared" si="47"/>
        <v/>
      </c>
      <c r="BH433" t="str">
        <f>IF(AG433&gt;0,IF(VLOOKUP($B$62,―!$Y$2:$Z$25,2,FALSE)&lt;分岐管理シート!AG433,"予算化方法","予算化方法_未定なし"),"")</f>
        <v/>
      </c>
      <c r="BI433" t="str">
        <f t="shared" si="48"/>
        <v/>
      </c>
      <c r="BJ433" t="str">
        <f t="shared" si="49"/>
        <v/>
      </c>
      <c r="BK433" t="str">
        <f t="shared" si="50"/>
        <v/>
      </c>
      <c r="BL433" t="str">
        <f>IF(AE433&lt;2,"",―!$AP$28)</f>
        <v/>
      </c>
      <c r="BM433" t="str">
        <f t="shared" si="51"/>
        <v/>
      </c>
      <c r="BN433" t="str">
        <f t="shared" si="52"/>
        <v/>
      </c>
      <c r="BP433">
        <f t="shared" si="46"/>
        <v>0</v>
      </c>
    </row>
    <row r="434" spans="3:68">
      <c r="C434">
        <v>362</v>
      </c>
      <c r="D434" s="22">
        <f>IF(実施計画様式!D434="",0,IFERROR(VLOOKUP(実施計画様式!D434,―!A:B,2,FALSE),"error"))</f>
        <v>0</v>
      </c>
      <c r="E434">
        <f>IF(実施計画様式!E434="",0,IFERROR(VLOOKUP(実施計画様式!E434,―!$C$40:$D$47,2,FALSE),"error"))</f>
        <v>0</v>
      </c>
      <c r="F434">
        <f>IF(実施計画様式!F434="",0,IFERROR(VLOOKUP(実施計画様式!F434,―!$E$2:$F$2,2,FALSE),"error"))</f>
        <v>0</v>
      </c>
      <c r="G434">
        <f>IFERROR(VLOOKUP(実施計画様式!G434,―!$G$2:$H$2,2,FALSE),0)</f>
        <v>0</v>
      </c>
      <c r="H434">
        <f>IF(実施計画様式!H434="",0,1)</f>
        <v>0</v>
      </c>
      <c r="I434">
        <f>IF(実施計画様式!I434="",0,IFERROR(VLOOKUP(実施計画様式!I434,―!$I$2:$J$2,2,FALSE),"error"))</f>
        <v>0</v>
      </c>
      <c r="J434">
        <f>IF(実施計画様式!J434="",0,1)</f>
        <v>0</v>
      </c>
      <c r="K434">
        <f>IF(実施計画様式!K434="",0,IFERROR(VLOOKUP(実施計画様式!K434,―!$K$1:$L$2,2,FALSE),"error"))</f>
        <v>0</v>
      </c>
      <c r="L434">
        <f>IF(実施計画様式!L434="",0,IFERROR(VLOOKUP(実施計画様式!L434,―!$M$2:$N$2,2,FALSE),"error"))</f>
        <v>0</v>
      </c>
      <c r="M434">
        <f>IFERROR(VLOOKUP(実施計画様式!M434,―!$O$1:$P$12,2,FALSE),0)</f>
        <v>0</v>
      </c>
      <c r="N434">
        <f>IF(実施計画様式!N434="",0,IFERROR(VLOOKUP(実施計画様式!N434,―!$O$1:$P$12,2,FALSE),"error"))</f>
        <v>0</v>
      </c>
      <c r="O434">
        <f>IF(実施計画様式!O434="",0,IFERROR(VLOOKUP(実施計画様式!O434,―!$O$1:$P$12,2,FALSE),"error"))</f>
        <v>0</v>
      </c>
      <c r="P434">
        <f>IF(実施計画様式!P434="",0,IFERROR(VLOOKUP(実施計画様式!P434,―!$O$1:$P$12,2,FALSE),"error"))</f>
        <v>0</v>
      </c>
      <c r="Q434">
        <f>IF(実施計画様式!Q434="",0,1)</f>
        <v>0</v>
      </c>
      <c r="R434" t="s">
        <v>7629</v>
      </c>
      <c r="S434" t="s">
        <v>7629</v>
      </c>
      <c r="T434">
        <f>IF(実施計画様式!T434="",0,1)</f>
        <v>0</v>
      </c>
      <c r="U434">
        <f>IF(実施計画様式!U434="",0,1)</f>
        <v>0</v>
      </c>
      <c r="V434">
        <f>IF(実施計画様式!V434="",0,1)</f>
        <v>0</v>
      </c>
      <c r="W434">
        <f>IF(実施計画様式!W434="",0,1)</f>
        <v>0</v>
      </c>
      <c r="X434">
        <f>IF(実施計画様式!X434="",0,1)</f>
        <v>0</v>
      </c>
      <c r="Y434">
        <f>IF(実施計画様式!Y434="",0,1)</f>
        <v>0</v>
      </c>
      <c r="Z434">
        <f>IF(実施計画様式!Z434="",0,1)</f>
        <v>0</v>
      </c>
      <c r="AA434">
        <f>IF(実施計画様式!AA434="",0,1)</f>
        <v>0</v>
      </c>
      <c r="AB434">
        <f>IF(実施計画様式!AB434="",0,IFERROR(VLOOKUP(実施計画様式!AB434,―!$Q$2:$R$3,2,FALSE),"error"))</f>
        <v>0</v>
      </c>
      <c r="AC434">
        <f>IF(実施計画様式!AC434="",0,IFERROR(VLOOKUP(実施計画様式!AC434,―!$S$2:$T$3,2,FALSE),"error"))</f>
        <v>0</v>
      </c>
      <c r="AD434">
        <f>IF(実施計画様式!AD434="",0,IFERROR(VLOOKUP(実施計画様式!AD434,―!$U$2:$V$3,2,FALSE),"error"))</f>
        <v>0</v>
      </c>
      <c r="AE434">
        <f>IF(実施計画様式!AE434="",0,IFERROR(VLOOKUP(実施計画様式!AE434,―!$W$2:$X$3,2,FALSE),"error"))</f>
        <v>0</v>
      </c>
      <c r="AF434">
        <f>IF(実施計画様式!AF434="",0,IFERROR(VLOOKUP(実施計画様式!AF434,―!$AP$29:$AQ$29,2,FALSE),"error"))</f>
        <v>0</v>
      </c>
      <c r="AG434">
        <f>IF(実施計画様式!AG434="",0,IFERROR(VLOOKUP(実施計画様式!AG434,―!$Y$2:$Z$25,2,FALSE),"error"))</f>
        <v>0</v>
      </c>
      <c r="AH434">
        <f>IF(実施計画様式!AH434="",0,IFERROR(VLOOKUP(実施計画様式!AH434,―!$AA$2:$AB$4,2,FALSE),"error"))</f>
        <v>0</v>
      </c>
      <c r="AI434">
        <f>IF(実施計画様式!AI434="",0,IFERROR(VLOOKUP(実施計画様式!AI434,―!$AN$2:$AO$27,2,FALSE),"error"))</f>
        <v>0</v>
      </c>
      <c r="AJ434">
        <f>IF(実施計画様式!AJ434="",0,IFERROR(VLOOKUP(実施計画様式!AJ434,―!$AN$2:$AO$27,2,FALSE),"error"))</f>
        <v>0</v>
      </c>
      <c r="AK434">
        <f>IF(実施計画様式!AK434="",0,IFERROR(VLOOKUP(実施計画様式!AK434,―!$AN$2:$AO$27,2,FALSE),"error"))</f>
        <v>0</v>
      </c>
      <c r="AL434">
        <f>IF(実施計画様式!AL434="",0,1)</f>
        <v>0</v>
      </c>
      <c r="AM434">
        <f>IF(実施計画様式!AM434="",0,IFERROR(VLOOKUP(実施計画様式!AM434,―!$AP$10:$AQ$23,2,FALSE),"error"))</f>
        <v>0</v>
      </c>
      <c r="AN434">
        <f>IF(実施計画様式!AN434="",0,IFERROR(VLOOKUP(実施計画様式!AN434,―!$AP$39:$AQ$44,2,FALSE),"error"))</f>
        <v>0</v>
      </c>
      <c r="AO434">
        <f>IF(実施計画様式!AO434="",0,IFERROR(VLOOKUP(実施計画様式!AO434,参考資料1_対象分野リスト!$B$2:$C$46,2,FALSE),"error"))</f>
        <v>0</v>
      </c>
      <c r="AP434">
        <f>IF(実施計画様式!AP434="",0,IFERROR(VLOOKUP(実施計画様式!AP434,参考資料1_対象分野リスト!$B$2:$C$46,2,FALSE),"error"))</f>
        <v>0</v>
      </c>
      <c r="AQ434">
        <f>IF(実施計画様式!AQ434="",0,IFERROR(VLOOKUP(実施計画様式!AQ434,参考資料1_対象分野リスト!$B$2:$C$46,2,FALSE),"error"))</f>
        <v>0</v>
      </c>
      <c r="AR434">
        <f>IF(実施計画様式!AR434="",0,IFERROR(VLOOKUP(実施計画様式!AR434,参考資料1_対象分野リスト!$B$2:$C$46,2,FALSE),"error"))</f>
        <v>0</v>
      </c>
      <c r="AS434">
        <f>IF(実施計画様式!AS434="",0,IFERROR(VLOOKUP(実施計画様式!AS434,参考資料1_対象分野リスト!$E$5:$F$35,2,FALSE),"error"))</f>
        <v>0</v>
      </c>
      <c r="BB434">
        <f>IF(実施計画様式!BB434="",0,IFERROR(VLOOKUP(実施計画様式!BB434,―!$AK$2:$AL$7,2,FALSE),"error"))</f>
        <v>0</v>
      </c>
      <c r="BC434" t="str">
        <f t="shared" si="45"/>
        <v/>
      </c>
      <c r="BF434">
        <v>99</v>
      </c>
      <c r="BG434" t="str">
        <f t="shared" si="47"/>
        <v/>
      </c>
      <c r="BH434" t="str">
        <f>IF(AG434&gt;0,IF(VLOOKUP($B$62,―!$Y$2:$Z$25,2,FALSE)&lt;分岐管理シート!AG434,"予算化方法","予算化方法_未定なし"),"")</f>
        <v/>
      </c>
      <c r="BI434" t="str">
        <f t="shared" si="48"/>
        <v/>
      </c>
      <c r="BJ434" t="str">
        <f t="shared" si="49"/>
        <v/>
      </c>
      <c r="BK434" t="str">
        <f t="shared" si="50"/>
        <v/>
      </c>
      <c r="BL434" t="str">
        <f>IF(AE434&lt;2,"",―!$AP$28)</f>
        <v/>
      </c>
      <c r="BM434" t="str">
        <f t="shared" si="51"/>
        <v/>
      </c>
      <c r="BN434" t="str">
        <f t="shared" si="52"/>
        <v/>
      </c>
      <c r="BP434">
        <f t="shared" si="46"/>
        <v>0</v>
      </c>
    </row>
    <row r="435" spans="3:68">
      <c r="C435">
        <v>363</v>
      </c>
      <c r="D435" s="22">
        <f>IF(実施計画様式!D435="",0,IFERROR(VLOOKUP(実施計画様式!D435,―!A:B,2,FALSE),"error"))</f>
        <v>0</v>
      </c>
      <c r="E435">
        <f>IF(実施計画様式!E435="",0,IFERROR(VLOOKUP(実施計画様式!E435,―!$C$40:$D$47,2,FALSE),"error"))</f>
        <v>0</v>
      </c>
      <c r="F435">
        <f>IF(実施計画様式!F435="",0,IFERROR(VLOOKUP(実施計画様式!F435,―!$E$2:$F$2,2,FALSE),"error"))</f>
        <v>0</v>
      </c>
      <c r="G435">
        <f>IFERROR(VLOOKUP(実施計画様式!G435,―!$G$2:$H$2,2,FALSE),0)</f>
        <v>0</v>
      </c>
      <c r="H435">
        <f>IF(実施計画様式!H435="",0,1)</f>
        <v>0</v>
      </c>
      <c r="I435">
        <f>IF(実施計画様式!I435="",0,IFERROR(VLOOKUP(実施計画様式!I435,―!$I$2:$J$2,2,FALSE),"error"))</f>
        <v>0</v>
      </c>
      <c r="J435">
        <f>IF(実施計画様式!J435="",0,1)</f>
        <v>0</v>
      </c>
      <c r="K435">
        <f>IF(実施計画様式!K435="",0,IFERROR(VLOOKUP(実施計画様式!K435,―!$K$1:$L$2,2,FALSE),"error"))</f>
        <v>0</v>
      </c>
      <c r="L435">
        <f>IF(実施計画様式!L435="",0,IFERROR(VLOOKUP(実施計画様式!L435,―!$M$2:$N$2,2,FALSE),"error"))</f>
        <v>0</v>
      </c>
      <c r="M435">
        <f>IFERROR(VLOOKUP(実施計画様式!M435,―!$O$1:$P$12,2,FALSE),0)</f>
        <v>0</v>
      </c>
      <c r="N435">
        <f>IF(実施計画様式!N435="",0,IFERROR(VLOOKUP(実施計画様式!N435,―!$O$1:$P$12,2,FALSE),"error"))</f>
        <v>0</v>
      </c>
      <c r="O435">
        <f>IF(実施計画様式!O435="",0,IFERROR(VLOOKUP(実施計画様式!O435,―!$O$1:$P$12,2,FALSE),"error"))</f>
        <v>0</v>
      </c>
      <c r="P435">
        <f>IF(実施計画様式!P435="",0,IFERROR(VLOOKUP(実施計画様式!P435,―!$O$1:$P$12,2,FALSE),"error"))</f>
        <v>0</v>
      </c>
      <c r="Q435">
        <f>IF(実施計画様式!Q435="",0,1)</f>
        <v>0</v>
      </c>
      <c r="R435" t="s">
        <v>7629</v>
      </c>
      <c r="S435" t="s">
        <v>7629</v>
      </c>
      <c r="T435">
        <f>IF(実施計画様式!T435="",0,1)</f>
        <v>0</v>
      </c>
      <c r="U435">
        <f>IF(実施計画様式!U435="",0,1)</f>
        <v>0</v>
      </c>
      <c r="V435">
        <f>IF(実施計画様式!V435="",0,1)</f>
        <v>0</v>
      </c>
      <c r="W435">
        <f>IF(実施計画様式!W435="",0,1)</f>
        <v>0</v>
      </c>
      <c r="X435">
        <f>IF(実施計画様式!X435="",0,1)</f>
        <v>0</v>
      </c>
      <c r="Y435">
        <f>IF(実施計画様式!Y435="",0,1)</f>
        <v>0</v>
      </c>
      <c r="Z435">
        <f>IF(実施計画様式!Z435="",0,1)</f>
        <v>0</v>
      </c>
      <c r="AA435">
        <f>IF(実施計画様式!AA435="",0,1)</f>
        <v>0</v>
      </c>
      <c r="AB435">
        <f>IF(実施計画様式!AB435="",0,IFERROR(VLOOKUP(実施計画様式!AB435,―!$Q$2:$R$3,2,FALSE),"error"))</f>
        <v>0</v>
      </c>
      <c r="AC435">
        <f>IF(実施計画様式!AC435="",0,IFERROR(VLOOKUP(実施計画様式!AC435,―!$S$2:$T$3,2,FALSE),"error"))</f>
        <v>0</v>
      </c>
      <c r="AD435">
        <f>IF(実施計画様式!AD435="",0,IFERROR(VLOOKUP(実施計画様式!AD435,―!$U$2:$V$3,2,FALSE),"error"))</f>
        <v>0</v>
      </c>
      <c r="AE435">
        <f>IF(実施計画様式!AE435="",0,IFERROR(VLOOKUP(実施計画様式!AE435,―!$W$2:$X$3,2,FALSE),"error"))</f>
        <v>0</v>
      </c>
      <c r="AF435">
        <f>IF(実施計画様式!AF435="",0,IFERROR(VLOOKUP(実施計画様式!AF435,―!$AP$29:$AQ$29,2,FALSE),"error"))</f>
        <v>0</v>
      </c>
      <c r="AG435">
        <f>IF(実施計画様式!AG435="",0,IFERROR(VLOOKUP(実施計画様式!AG435,―!$Y$2:$Z$25,2,FALSE),"error"))</f>
        <v>0</v>
      </c>
      <c r="AH435">
        <f>IF(実施計画様式!AH435="",0,IFERROR(VLOOKUP(実施計画様式!AH435,―!$AA$2:$AB$4,2,FALSE),"error"))</f>
        <v>0</v>
      </c>
      <c r="AI435">
        <f>IF(実施計画様式!AI435="",0,IFERROR(VLOOKUP(実施計画様式!AI435,―!$AN$2:$AO$27,2,FALSE),"error"))</f>
        <v>0</v>
      </c>
      <c r="AJ435">
        <f>IF(実施計画様式!AJ435="",0,IFERROR(VLOOKUP(実施計画様式!AJ435,―!$AN$2:$AO$27,2,FALSE),"error"))</f>
        <v>0</v>
      </c>
      <c r="AK435">
        <f>IF(実施計画様式!AK435="",0,IFERROR(VLOOKUP(実施計画様式!AK435,―!$AN$2:$AO$27,2,FALSE),"error"))</f>
        <v>0</v>
      </c>
      <c r="AL435">
        <f>IF(実施計画様式!AL435="",0,1)</f>
        <v>0</v>
      </c>
      <c r="AM435">
        <f>IF(実施計画様式!AM435="",0,IFERROR(VLOOKUP(実施計画様式!AM435,―!$AP$10:$AQ$23,2,FALSE),"error"))</f>
        <v>0</v>
      </c>
      <c r="AN435">
        <f>IF(実施計画様式!AN435="",0,IFERROR(VLOOKUP(実施計画様式!AN435,―!$AP$39:$AQ$44,2,FALSE),"error"))</f>
        <v>0</v>
      </c>
      <c r="AO435">
        <f>IF(実施計画様式!AO435="",0,IFERROR(VLOOKUP(実施計画様式!AO435,参考資料1_対象分野リスト!$B$2:$C$46,2,FALSE),"error"))</f>
        <v>0</v>
      </c>
      <c r="AP435">
        <f>IF(実施計画様式!AP435="",0,IFERROR(VLOOKUP(実施計画様式!AP435,参考資料1_対象分野リスト!$B$2:$C$46,2,FALSE),"error"))</f>
        <v>0</v>
      </c>
      <c r="AQ435">
        <f>IF(実施計画様式!AQ435="",0,IFERROR(VLOOKUP(実施計画様式!AQ435,参考資料1_対象分野リスト!$B$2:$C$46,2,FALSE),"error"))</f>
        <v>0</v>
      </c>
      <c r="AR435">
        <f>IF(実施計画様式!AR435="",0,IFERROR(VLOOKUP(実施計画様式!AR435,参考資料1_対象分野リスト!$B$2:$C$46,2,FALSE),"error"))</f>
        <v>0</v>
      </c>
      <c r="AS435">
        <f>IF(実施計画様式!AS435="",0,IFERROR(VLOOKUP(実施計画様式!AS435,参考資料1_対象分野リスト!$E$5:$F$35,2,FALSE),"error"))</f>
        <v>0</v>
      </c>
      <c r="BB435">
        <f>IF(実施計画様式!BB435="",0,IFERROR(VLOOKUP(実施計画様式!BB435,―!$AK$2:$AL$7,2,FALSE),"error"))</f>
        <v>0</v>
      </c>
      <c r="BC435" t="str">
        <f t="shared" si="45"/>
        <v/>
      </c>
      <c r="BF435">
        <v>99</v>
      </c>
      <c r="BG435" t="str">
        <f t="shared" si="47"/>
        <v/>
      </c>
      <c r="BH435" t="str">
        <f>IF(AG435&gt;0,IF(VLOOKUP($B$62,―!$Y$2:$Z$25,2,FALSE)&lt;分岐管理シート!AG435,"予算化方法","予算化方法_未定なし"),"")</f>
        <v/>
      </c>
      <c r="BI435" t="str">
        <f t="shared" si="48"/>
        <v/>
      </c>
      <c r="BJ435" t="str">
        <f t="shared" si="49"/>
        <v/>
      </c>
      <c r="BK435" t="str">
        <f t="shared" si="50"/>
        <v/>
      </c>
      <c r="BL435" t="str">
        <f>IF(AE435&lt;2,"",―!$AP$28)</f>
        <v/>
      </c>
      <c r="BM435" t="str">
        <f t="shared" si="51"/>
        <v/>
      </c>
      <c r="BN435" t="str">
        <f t="shared" si="52"/>
        <v/>
      </c>
      <c r="BP435">
        <f t="shared" si="46"/>
        <v>0</v>
      </c>
    </row>
    <row r="436" spans="3:68">
      <c r="C436">
        <v>364</v>
      </c>
      <c r="D436" s="22">
        <f>IF(実施計画様式!D436="",0,IFERROR(VLOOKUP(実施計画様式!D436,―!A:B,2,FALSE),"error"))</f>
        <v>0</v>
      </c>
      <c r="E436">
        <f>IF(実施計画様式!E436="",0,IFERROR(VLOOKUP(実施計画様式!E436,―!$C$40:$D$47,2,FALSE),"error"))</f>
        <v>0</v>
      </c>
      <c r="F436">
        <f>IF(実施計画様式!F436="",0,IFERROR(VLOOKUP(実施計画様式!F436,―!$E$2:$F$2,2,FALSE),"error"))</f>
        <v>0</v>
      </c>
      <c r="G436">
        <f>IFERROR(VLOOKUP(実施計画様式!G436,―!$G$2:$H$2,2,FALSE),0)</f>
        <v>0</v>
      </c>
      <c r="H436">
        <f>IF(実施計画様式!H436="",0,1)</f>
        <v>0</v>
      </c>
      <c r="I436">
        <f>IF(実施計画様式!I436="",0,IFERROR(VLOOKUP(実施計画様式!I436,―!$I$2:$J$2,2,FALSE),"error"))</f>
        <v>0</v>
      </c>
      <c r="J436">
        <f>IF(実施計画様式!J436="",0,1)</f>
        <v>0</v>
      </c>
      <c r="K436">
        <f>IF(実施計画様式!K436="",0,IFERROR(VLOOKUP(実施計画様式!K436,―!$K$1:$L$2,2,FALSE),"error"))</f>
        <v>0</v>
      </c>
      <c r="L436">
        <f>IF(実施計画様式!L436="",0,IFERROR(VLOOKUP(実施計画様式!L436,―!$M$2:$N$2,2,FALSE),"error"))</f>
        <v>0</v>
      </c>
      <c r="M436">
        <f>IFERROR(VLOOKUP(実施計画様式!M436,―!$O$1:$P$12,2,FALSE),0)</f>
        <v>0</v>
      </c>
      <c r="N436">
        <f>IF(実施計画様式!N436="",0,IFERROR(VLOOKUP(実施計画様式!N436,―!$O$1:$P$12,2,FALSE),"error"))</f>
        <v>0</v>
      </c>
      <c r="O436">
        <f>IF(実施計画様式!O436="",0,IFERROR(VLOOKUP(実施計画様式!O436,―!$O$1:$P$12,2,FALSE),"error"))</f>
        <v>0</v>
      </c>
      <c r="P436">
        <f>IF(実施計画様式!P436="",0,IFERROR(VLOOKUP(実施計画様式!P436,―!$O$1:$P$12,2,FALSE),"error"))</f>
        <v>0</v>
      </c>
      <c r="Q436">
        <f>IF(実施計画様式!Q436="",0,1)</f>
        <v>0</v>
      </c>
      <c r="R436" t="s">
        <v>7629</v>
      </c>
      <c r="S436" t="s">
        <v>7629</v>
      </c>
      <c r="T436">
        <f>IF(実施計画様式!T436="",0,1)</f>
        <v>0</v>
      </c>
      <c r="U436">
        <f>IF(実施計画様式!U436="",0,1)</f>
        <v>0</v>
      </c>
      <c r="V436">
        <f>IF(実施計画様式!V436="",0,1)</f>
        <v>0</v>
      </c>
      <c r="W436">
        <f>IF(実施計画様式!W436="",0,1)</f>
        <v>0</v>
      </c>
      <c r="X436">
        <f>IF(実施計画様式!X436="",0,1)</f>
        <v>0</v>
      </c>
      <c r="Y436">
        <f>IF(実施計画様式!Y436="",0,1)</f>
        <v>0</v>
      </c>
      <c r="Z436">
        <f>IF(実施計画様式!Z436="",0,1)</f>
        <v>0</v>
      </c>
      <c r="AA436">
        <f>IF(実施計画様式!AA436="",0,1)</f>
        <v>0</v>
      </c>
      <c r="AB436">
        <f>IF(実施計画様式!AB436="",0,IFERROR(VLOOKUP(実施計画様式!AB436,―!$Q$2:$R$3,2,FALSE),"error"))</f>
        <v>0</v>
      </c>
      <c r="AC436">
        <f>IF(実施計画様式!AC436="",0,IFERROR(VLOOKUP(実施計画様式!AC436,―!$S$2:$T$3,2,FALSE),"error"))</f>
        <v>0</v>
      </c>
      <c r="AD436">
        <f>IF(実施計画様式!AD436="",0,IFERROR(VLOOKUP(実施計画様式!AD436,―!$U$2:$V$3,2,FALSE),"error"))</f>
        <v>0</v>
      </c>
      <c r="AE436">
        <f>IF(実施計画様式!AE436="",0,IFERROR(VLOOKUP(実施計画様式!AE436,―!$W$2:$X$3,2,FALSE),"error"))</f>
        <v>0</v>
      </c>
      <c r="AF436">
        <f>IF(実施計画様式!AF436="",0,IFERROR(VLOOKUP(実施計画様式!AF436,―!$AP$29:$AQ$29,2,FALSE),"error"))</f>
        <v>0</v>
      </c>
      <c r="AG436">
        <f>IF(実施計画様式!AG436="",0,IFERROR(VLOOKUP(実施計画様式!AG436,―!$Y$2:$Z$25,2,FALSE),"error"))</f>
        <v>0</v>
      </c>
      <c r="AH436">
        <f>IF(実施計画様式!AH436="",0,IFERROR(VLOOKUP(実施計画様式!AH436,―!$AA$2:$AB$4,2,FALSE),"error"))</f>
        <v>0</v>
      </c>
      <c r="AI436">
        <f>IF(実施計画様式!AI436="",0,IFERROR(VLOOKUP(実施計画様式!AI436,―!$AN$2:$AO$27,2,FALSE),"error"))</f>
        <v>0</v>
      </c>
      <c r="AJ436">
        <f>IF(実施計画様式!AJ436="",0,IFERROR(VLOOKUP(実施計画様式!AJ436,―!$AN$2:$AO$27,2,FALSE),"error"))</f>
        <v>0</v>
      </c>
      <c r="AK436">
        <f>IF(実施計画様式!AK436="",0,IFERROR(VLOOKUP(実施計画様式!AK436,―!$AN$2:$AO$27,2,FALSE),"error"))</f>
        <v>0</v>
      </c>
      <c r="AL436">
        <f>IF(実施計画様式!AL436="",0,1)</f>
        <v>0</v>
      </c>
      <c r="AM436">
        <f>IF(実施計画様式!AM436="",0,IFERROR(VLOOKUP(実施計画様式!AM436,―!$AP$10:$AQ$23,2,FALSE),"error"))</f>
        <v>0</v>
      </c>
      <c r="AN436">
        <f>IF(実施計画様式!AN436="",0,IFERROR(VLOOKUP(実施計画様式!AN436,―!$AP$39:$AQ$44,2,FALSE),"error"))</f>
        <v>0</v>
      </c>
      <c r="AO436">
        <f>IF(実施計画様式!AO436="",0,IFERROR(VLOOKUP(実施計画様式!AO436,参考資料1_対象分野リスト!$B$2:$C$46,2,FALSE),"error"))</f>
        <v>0</v>
      </c>
      <c r="AP436">
        <f>IF(実施計画様式!AP436="",0,IFERROR(VLOOKUP(実施計画様式!AP436,参考資料1_対象分野リスト!$B$2:$C$46,2,FALSE),"error"))</f>
        <v>0</v>
      </c>
      <c r="AQ436">
        <f>IF(実施計画様式!AQ436="",0,IFERROR(VLOOKUP(実施計画様式!AQ436,参考資料1_対象分野リスト!$B$2:$C$46,2,FALSE),"error"))</f>
        <v>0</v>
      </c>
      <c r="AR436">
        <f>IF(実施計画様式!AR436="",0,IFERROR(VLOOKUP(実施計画様式!AR436,参考資料1_対象分野リスト!$B$2:$C$46,2,FALSE),"error"))</f>
        <v>0</v>
      </c>
      <c r="AS436">
        <f>IF(実施計画様式!AS436="",0,IFERROR(VLOOKUP(実施計画様式!AS436,参考資料1_対象分野リスト!$E$5:$F$35,2,FALSE),"error"))</f>
        <v>0</v>
      </c>
      <c r="BB436">
        <f>IF(実施計画様式!BB436="",0,IFERROR(VLOOKUP(実施計画様式!BB436,―!$AK$2:$AL$7,2,FALSE),"error"))</f>
        <v>0</v>
      </c>
      <c r="BC436" t="str">
        <f t="shared" si="45"/>
        <v/>
      </c>
      <c r="BF436">
        <v>99</v>
      </c>
      <c r="BG436" t="str">
        <f t="shared" si="47"/>
        <v/>
      </c>
      <c r="BH436" t="str">
        <f>IF(AG436&gt;0,IF(VLOOKUP($B$62,―!$Y$2:$Z$25,2,FALSE)&lt;分岐管理シート!AG436,"予算化方法","予算化方法_未定なし"),"")</f>
        <v/>
      </c>
      <c r="BI436" t="str">
        <f t="shared" si="48"/>
        <v/>
      </c>
      <c r="BJ436" t="str">
        <f t="shared" si="49"/>
        <v/>
      </c>
      <c r="BK436" t="str">
        <f t="shared" si="50"/>
        <v/>
      </c>
      <c r="BL436" t="str">
        <f>IF(AE436&lt;2,"",―!$AP$28)</f>
        <v/>
      </c>
      <c r="BM436" t="str">
        <f t="shared" si="51"/>
        <v/>
      </c>
      <c r="BN436" t="str">
        <f t="shared" si="52"/>
        <v/>
      </c>
      <c r="BP436">
        <f t="shared" si="46"/>
        <v>0</v>
      </c>
    </row>
    <row r="437" spans="3:68">
      <c r="C437">
        <v>365</v>
      </c>
      <c r="D437" s="22">
        <f>IF(実施計画様式!D437="",0,IFERROR(VLOOKUP(実施計画様式!D437,―!A:B,2,FALSE),"error"))</f>
        <v>0</v>
      </c>
      <c r="E437">
        <f>IF(実施計画様式!E437="",0,IFERROR(VLOOKUP(実施計画様式!E437,―!$C$40:$D$47,2,FALSE),"error"))</f>
        <v>0</v>
      </c>
      <c r="F437">
        <f>IF(実施計画様式!F437="",0,IFERROR(VLOOKUP(実施計画様式!F437,―!$E$2:$F$2,2,FALSE),"error"))</f>
        <v>0</v>
      </c>
      <c r="G437">
        <f>IFERROR(VLOOKUP(実施計画様式!G437,―!$G$2:$H$2,2,FALSE),0)</f>
        <v>0</v>
      </c>
      <c r="H437">
        <f>IF(実施計画様式!H437="",0,1)</f>
        <v>0</v>
      </c>
      <c r="I437">
        <f>IF(実施計画様式!I437="",0,IFERROR(VLOOKUP(実施計画様式!I437,―!$I$2:$J$2,2,FALSE),"error"))</f>
        <v>0</v>
      </c>
      <c r="J437">
        <f>IF(実施計画様式!J437="",0,1)</f>
        <v>0</v>
      </c>
      <c r="K437">
        <f>IF(実施計画様式!K437="",0,IFERROR(VLOOKUP(実施計画様式!K437,―!$K$1:$L$2,2,FALSE),"error"))</f>
        <v>0</v>
      </c>
      <c r="L437">
        <f>IF(実施計画様式!L437="",0,IFERROR(VLOOKUP(実施計画様式!L437,―!$M$2:$N$2,2,FALSE),"error"))</f>
        <v>0</v>
      </c>
      <c r="M437">
        <f>IFERROR(VLOOKUP(実施計画様式!M437,―!$O$1:$P$12,2,FALSE),0)</f>
        <v>0</v>
      </c>
      <c r="N437">
        <f>IF(実施計画様式!N437="",0,IFERROR(VLOOKUP(実施計画様式!N437,―!$O$1:$P$12,2,FALSE),"error"))</f>
        <v>0</v>
      </c>
      <c r="O437">
        <f>IF(実施計画様式!O437="",0,IFERROR(VLOOKUP(実施計画様式!O437,―!$O$1:$P$12,2,FALSE),"error"))</f>
        <v>0</v>
      </c>
      <c r="P437">
        <f>IF(実施計画様式!P437="",0,IFERROR(VLOOKUP(実施計画様式!P437,―!$O$1:$P$12,2,FALSE),"error"))</f>
        <v>0</v>
      </c>
      <c r="Q437">
        <f>IF(実施計画様式!Q437="",0,1)</f>
        <v>0</v>
      </c>
      <c r="R437" t="s">
        <v>7629</v>
      </c>
      <c r="S437" t="s">
        <v>7629</v>
      </c>
      <c r="T437">
        <f>IF(実施計画様式!T437="",0,1)</f>
        <v>0</v>
      </c>
      <c r="U437">
        <f>IF(実施計画様式!U437="",0,1)</f>
        <v>0</v>
      </c>
      <c r="V437">
        <f>IF(実施計画様式!V437="",0,1)</f>
        <v>0</v>
      </c>
      <c r="W437">
        <f>IF(実施計画様式!W437="",0,1)</f>
        <v>0</v>
      </c>
      <c r="X437">
        <f>IF(実施計画様式!X437="",0,1)</f>
        <v>0</v>
      </c>
      <c r="Y437">
        <f>IF(実施計画様式!Y437="",0,1)</f>
        <v>0</v>
      </c>
      <c r="Z437">
        <f>IF(実施計画様式!Z437="",0,1)</f>
        <v>0</v>
      </c>
      <c r="AA437">
        <f>IF(実施計画様式!AA437="",0,1)</f>
        <v>0</v>
      </c>
      <c r="AB437">
        <f>IF(実施計画様式!AB437="",0,IFERROR(VLOOKUP(実施計画様式!AB437,―!$Q$2:$R$3,2,FALSE),"error"))</f>
        <v>0</v>
      </c>
      <c r="AC437">
        <f>IF(実施計画様式!AC437="",0,IFERROR(VLOOKUP(実施計画様式!AC437,―!$S$2:$T$3,2,FALSE),"error"))</f>
        <v>0</v>
      </c>
      <c r="AD437">
        <f>IF(実施計画様式!AD437="",0,IFERROR(VLOOKUP(実施計画様式!AD437,―!$U$2:$V$3,2,FALSE),"error"))</f>
        <v>0</v>
      </c>
      <c r="AE437">
        <f>IF(実施計画様式!AE437="",0,IFERROR(VLOOKUP(実施計画様式!AE437,―!$W$2:$X$3,2,FALSE),"error"))</f>
        <v>0</v>
      </c>
      <c r="AF437">
        <f>IF(実施計画様式!AF437="",0,IFERROR(VLOOKUP(実施計画様式!AF437,―!$AP$29:$AQ$29,2,FALSE),"error"))</f>
        <v>0</v>
      </c>
      <c r="AG437">
        <f>IF(実施計画様式!AG437="",0,IFERROR(VLOOKUP(実施計画様式!AG437,―!$Y$2:$Z$25,2,FALSE),"error"))</f>
        <v>0</v>
      </c>
      <c r="AH437">
        <f>IF(実施計画様式!AH437="",0,IFERROR(VLOOKUP(実施計画様式!AH437,―!$AA$2:$AB$4,2,FALSE),"error"))</f>
        <v>0</v>
      </c>
      <c r="AI437">
        <f>IF(実施計画様式!AI437="",0,IFERROR(VLOOKUP(実施計画様式!AI437,―!$AN$2:$AO$27,2,FALSE),"error"))</f>
        <v>0</v>
      </c>
      <c r="AJ437">
        <f>IF(実施計画様式!AJ437="",0,IFERROR(VLOOKUP(実施計画様式!AJ437,―!$AN$2:$AO$27,2,FALSE),"error"))</f>
        <v>0</v>
      </c>
      <c r="AK437">
        <f>IF(実施計画様式!AK437="",0,IFERROR(VLOOKUP(実施計画様式!AK437,―!$AN$2:$AO$27,2,FALSE),"error"))</f>
        <v>0</v>
      </c>
      <c r="AL437">
        <f>IF(実施計画様式!AL437="",0,1)</f>
        <v>0</v>
      </c>
      <c r="AM437">
        <f>IF(実施計画様式!AM437="",0,IFERROR(VLOOKUP(実施計画様式!AM437,―!$AP$10:$AQ$23,2,FALSE),"error"))</f>
        <v>0</v>
      </c>
      <c r="AN437">
        <f>IF(実施計画様式!AN437="",0,IFERROR(VLOOKUP(実施計画様式!AN437,―!$AP$39:$AQ$44,2,FALSE),"error"))</f>
        <v>0</v>
      </c>
      <c r="AO437">
        <f>IF(実施計画様式!AO437="",0,IFERROR(VLOOKUP(実施計画様式!AO437,参考資料1_対象分野リスト!$B$2:$C$46,2,FALSE),"error"))</f>
        <v>0</v>
      </c>
      <c r="AP437">
        <f>IF(実施計画様式!AP437="",0,IFERROR(VLOOKUP(実施計画様式!AP437,参考資料1_対象分野リスト!$B$2:$C$46,2,FALSE),"error"))</f>
        <v>0</v>
      </c>
      <c r="AQ437">
        <f>IF(実施計画様式!AQ437="",0,IFERROR(VLOOKUP(実施計画様式!AQ437,参考資料1_対象分野リスト!$B$2:$C$46,2,FALSE),"error"))</f>
        <v>0</v>
      </c>
      <c r="AR437">
        <f>IF(実施計画様式!AR437="",0,IFERROR(VLOOKUP(実施計画様式!AR437,参考資料1_対象分野リスト!$B$2:$C$46,2,FALSE),"error"))</f>
        <v>0</v>
      </c>
      <c r="AS437">
        <f>IF(実施計画様式!AS437="",0,IFERROR(VLOOKUP(実施計画様式!AS437,参考資料1_対象分野リスト!$E$5:$F$35,2,FALSE),"error"))</f>
        <v>0</v>
      </c>
      <c r="BB437">
        <f>IF(実施計画様式!BB437="",0,IFERROR(VLOOKUP(実施計画様式!BB437,―!$AK$2:$AL$7,2,FALSE),"error"))</f>
        <v>0</v>
      </c>
      <c r="BC437" t="str">
        <f t="shared" si="45"/>
        <v/>
      </c>
      <c r="BF437">
        <v>99</v>
      </c>
      <c r="BG437" t="str">
        <f t="shared" si="47"/>
        <v/>
      </c>
      <c r="BH437" t="str">
        <f>IF(AG437&gt;0,IF(VLOOKUP($B$62,―!$Y$2:$Z$25,2,FALSE)&lt;分岐管理シート!AG437,"予算化方法","予算化方法_未定なし"),"")</f>
        <v/>
      </c>
      <c r="BI437" t="str">
        <f t="shared" si="48"/>
        <v/>
      </c>
      <c r="BJ437" t="str">
        <f t="shared" si="49"/>
        <v/>
      </c>
      <c r="BK437" t="str">
        <f t="shared" si="50"/>
        <v/>
      </c>
      <c r="BL437" t="str">
        <f>IF(AE437&lt;2,"",―!$AP$28)</f>
        <v/>
      </c>
      <c r="BM437" t="str">
        <f t="shared" si="51"/>
        <v/>
      </c>
      <c r="BN437" t="str">
        <f t="shared" si="52"/>
        <v/>
      </c>
      <c r="BP437">
        <f t="shared" si="46"/>
        <v>0</v>
      </c>
    </row>
    <row r="438" spans="3:68">
      <c r="C438">
        <v>366</v>
      </c>
      <c r="D438" s="22">
        <f>IF(実施計画様式!D438="",0,IFERROR(VLOOKUP(実施計画様式!D438,―!A:B,2,FALSE),"error"))</f>
        <v>0</v>
      </c>
      <c r="E438">
        <f>IF(実施計画様式!E438="",0,IFERROR(VLOOKUP(実施計画様式!E438,―!$C$40:$D$47,2,FALSE),"error"))</f>
        <v>0</v>
      </c>
      <c r="F438">
        <f>IF(実施計画様式!F438="",0,IFERROR(VLOOKUP(実施計画様式!F438,―!$E$2:$F$2,2,FALSE),"error"))</f>
        <v>0</v>
      </c>
      <c r="G438">
        <f>IFERROR(VLOOKUP(実施計画様式!G438,―!$G$2:$H$2,2,FALSE),0)</f>
        <v>0</v>
      </c>
      <c r="H438">
        <f>IF(実施計画様式!H438="",0,1)</f>
        <v>0</v>
      </c>
      <c r="I438">
        <f>IF(実施計画様式!I438="",0,IFERROR(VLOOKUP(実施計画様式!I438,―!$I$2:$J$2,2,FALSE),"error"))</f>
        <v>0</v>
      </c>
      <c r="J438">
        <f>IF(実施計画様式!J438="",0,1)</f>
        <v>0</v>
      </c>
      <c r="K438">
        <f>IF(実施計画様式!K438="",0,IFERROR(VLOOKUP(実施計画様式!K438,―!$K$1:$L$2,2,FALSE),"error"))</f>
        <v>0</v>
      </c>
      <c r="L438">
        <f>IF(実施計画様式!L438="",0,IFERROR(VLOOKUP(実施計画様式!L438,―!$M$2:$N$2,2,FALSE),"error"))</f>
        <v>0</v>
      </c>
      <c r="M438">
        <f>IFERROR(VLOOKUP(実施計画様式!M438,―!$O$1:$P$12,2,FALSE),0)</f>
        <v>0</v>
      </c>
      <c r="N438">
        <f>IF(実施計画様式!N438="",0,IFERROR(VLOOKUP(実施計画様式!N438,―!$O$1:$P$12,2,FALSE),"error"))</f>
        <v>0</v>
      </c>
      <c r="O438">
        <f>IF(実施計画様式!O438="",0,IFERROR(VLOOKUP(実施計画様式!O438,―!$O$1:$P$12,2,FALSE),"error"))</f>
        <v>0</v>
      </c>
      <c r="P438">
        <f>IF(実施計画様式!P438="",0,IFERROR(VLOOKUP(実施計画様式!P438,―!$O$1:$P$12,2,FALSE),"error"))</f>
        <v>0</v>
      </c>
      <c r="Q438">
        <f>IF(実施計画様式!Q438="",0,1)</f>
        <v>0</v>
      </c>
      <c r="R438" t="s">
        <v>7629</v>
      </c>
      <c r="S438" t="s">
        <v>7629</v>
      </c>
      <c r="T438">
        <f>IF(実施計画様式!T438="",0,1)</f>
        <v>0</v>
      </c>
      <c r="U438">
        <f>IF(実施計画様式!U438="",0,1)</f>
        <v>0</v>
      </c>
      <c r="V438">
        <f>IF(実施計画様式!V438="",0,1)</f>
        <v>0</v>
      </c>
      <c r="W438">
        <f>IF(実施計画様式!W438="",0,1)</f>
        <v>0</v>
      </c>
      <c r="X438">
        <f>IF(実施計画様式!X438="",0,1)</f>
        <v>0</v>
      </c>
      <c r="Y438">
        <f>IF(実施計画様式!Y438="",0,1)</f>
        <v>0</v>
      </c>
      <c r="Z438">
        <f>IF(実施計画様式!Z438="",0,1)</f>
        <v>0</v>
      </c>
      <c r="AA438">
        <f>IF(実施計画様式!AA438="",0,1)</f>
        <v>0</v>
      </c>
      <c r="AB438">
        <f>IF(実施計画様式!AB438="",0,IFERROR(VLOOKUP(実施計画様式!AB438,―!$Q$2:$R$3,2,FALSE),"error"))</f>
        <v>0</v>
      </c>
      <c r="AC438">
        <f>IF(実施計画様式!AC438="",0,IFERROR(VLOOKUP(実施計画様式!AC438,―!$S$2:$T$3,2,FALSE),"error"))</f>
        <v>0</v>
      </c>
      <c r="AD438">
        <f>IF(実施計画様式!AD438="",0,IFERROR(VLOOKUP(実施計画様式!AD438,―!$U$2:$V$3,2,FALSE),"error"))</f>
        <v>0</v>
      </c>
      <c r="AE438">
        <f>IF(実施計画様式!AE438="",0,IFERROR(VLOOKUP(実施計画様式!AE438,―!$W$2:$X$3,2,FALSE),"error"))</f>
        <v>0</v>
      </c>
      <c r="AF438">
        <f>IF(実施計画様式!AF438="",0,IFERROR(VLOOKUP(実施計画様式!AF438,―!$AP$29:$AQ$29,2,FALSE),"error"))</f>
        <v>0</v>
      </c>
      <c r="AG438">
        <f>IF(実施計画様式!AG438="",0,IFERROR(VLOOKUP(実施計画様式!AG438,―!$Y$2:$Z$25,2,FALSE),"error"))</f>
        <v>0</v>
      </c>
      <c r="AH438">
        <f>IF(実施計画様式!AH438="",0,IFERROR(VLOOKUP(実施計画様式!AH438,―!$AA$2:$AB$4,2,FALSE),"error"))</f>
        <v>0</v>
      </c>
      <c r="AI438">
        <f>IF(実施計画様式!AI438="",0,IFERROR(VLOOKUP(実施計画様式!AI438,―!$AN$2:$AO$27,2,FALSE),"error"))</f>
        <v>0</v>
      </c>
      <c r="AJ438">
        <f>IF(実施計画様式!AJ438="",0,IFERROR(VLOOKUP(実施計画様式!AJ438,―!$AN$2:$AO$27,2,FALSE),"error"))</f>
        <v>0</v>
      </c>
      <c r="AK438">
        <f>IF(実施計画様式!AK438="",0,IFERROR(VLOOKUP(実施計画様式!AK438,―!$AN$2:$AO$27,2,FALSE),"error"))</f>
        <v>0</v>
      </c>
      <c r="AL438">
        <f>IF(実施計画様式!AL438="",0,1)</f>
        <v>0</v>
      </c>
      <c r="AM438">
        <f>IF(実施計画様式!AM438="",0,IFERROR(VLOOKUP(実施計画様式!AM438,―!$AP$10:$AQ$23,2,FALSE),"error"))</f>
        <v>0</v>
      </c>
      <c r="AN438">
        <f>IF(実施計画様式!AN438="",0,IFERROR(VLOOKUP(実施計画様式!AN438,―!$AP$39:$AQ$44,2,FALSE),"error"))</f>
        <v>0</v>
      </c>
      <c r="AO438">
        <f>IF(実施計画様式!AO438="",0,IFERROR(VLOOKUP(実施計画様式!AO438,参考資料1_対象分野リスト!$B$2:$C$46,2,FALSE),"error"))</f>
        <v>0</v>
      </c>
      <c r="AP438">
        <f>IF(実施計画様式!AP438="",0,IFERROR(VLOOKUP(実施計画様式!AP438,参考資料1_対象分野リスト!$B$2:$C$46,2,FALSE),"error"))</f>
        <v>0</v>
      </c>
      <c r="AQ438">
        <f>IF(実施計画様式!AQ438="",0,IFERROR(VLOOKUP(実施計画様式!AQ438,参考資料1_対象分野リスト!$B$2:$C$46,2,FALSE),"error"))</f>
        <v>0</v>
      </c>
      <c r="AR438">
        <f>IF(実施計画様式!AR438="",0,IFERROR(VLOOKUP(実施計画様式!AR438,参考資料1_対象分野リスト!$B$2:$C$46,2,FALSE),"error"))</f>
        <v>0</v>
      </c>
      <c r="AS438">
        <f>IF(実施計画様式!AS438="",0,IFERROR(VLOOKUP(実施計画様式!AS438,参考資料1_対象分野リスト!$E$5:$F$35,2,FALSE),"error"))</f>
        <v>0</v>
      </c>
      <c r="BB438">
        <f>IF(実施計画様式!BB438="",0,IFERROR(VLOOKUP(実施計画様式!BB438,―!$AK$2:$AL$7,2,FALSE),"error"))</f>
        <v>0</v>
      </c>
      <c r="BC438" t="str">
        <f t="shared" si="45"/>
        <v/>
      </c>
      <c r="BF438">
        <v>99</v>
      </c>
      <c r="BG438" t="str">
        <f t="shared" si="47"/>
        <v/>
      </c>
      <c r="BH438" t="str">
        <f>IF(AG438&gt;0,IF(VLOOKUP($B$62,―!$Y$2:$Z$25,2,FALSE)&lt;分岐管理シート!AG438,"予算化方法","予算化方法_未定なし"),"")</f>
        <v/>
      </c>
      <c r="BI438" t="str">
        <f t="shared" si="48"/>
        <v/>
      </c>
      <c r="BJ438" t="str">
        <f t="shared" si="49"/>
        <v/>
      </c>
      <c r="BK438" t="str">
        <f t="shared" si="50"/>
        <v/>
      </c>
      <c r="BL438" t="str">
        <f>IF(AE438&lt;2,"",―!$AP$28)</f>
        <v/>
      </c>
      <c r="BM438" t="str">
        <f t="shared" si="51"/>
        <v/>
      </c>
      <c r="BN438" t="str">
        <f t="shared" si="52"/>
        <v/>
      </c>
      <c r="BP438">
        <f t="shared" si="46"/>
        <v>0</v>
      </c>
    </row>
    <row r="439" spans="3:68">
      <c r="C439">
        <v>367</v>
      </c>
      <c r="D439" s="22">
        <f>IF(実施計画様式!D439="",0,IFERROR(VLOOKUP(実施計画様式!D439,―!A:B,2,FALSE),"error"))</f>
        <v>0</v>
      </c>
      <c r="E439">
        <f>IF(実施計画様式!E439="",0,IFERROR(VLOOKUP(実施計画様式!E439,―!$C$40:$D$47,2,FALSE),"error"))</f>
        <v>0</v>
      </c>
      <c r="F439">
        <f>IF(実施計画様式!F439="",0,IFERROR(VLOOKUP(実施計画様式!F439,―!$E$2:$F$2,2,FALSE),"error"))</f>
        <v>0</v>
      </c>
      <c r="G439">
        <f>IFERROR(VLOOKUP(実施計画様式!G439,―!$G$2:$H$2,2,FALSE),0)</f>
        <v>0</v>
      </c>
      <c r="H439">
        <f>IF(実施計画様式!H439="",0,1)</f>
        <v>0</v>
      </c>
      <c r="I439">
        <f>IF(実施計画様式!I439="",0,IFERROR(VLOOKUP(実施計画様式!I439,―!$I$2:$J$2,2,FALSE),"error"))</f>
        <v>0</v>
      </c>
      <c r="J439">
        <f>IF(実施計画様式!J439="",0,1)</f>
        <v>0</v>
      </c>
      <c r="K439">
        <f>IF(実施計画様式!K439="",0,IFERROR(VLOOKUP(実施計画様式!K439,―!$K$1:$L$2,2,FALSE),"error"))</f>
        <v>0</v>
      </c>
      <c r="L439">
        <f>IF(実施計画様式!L439="",0,IFERROR(VLOOKUP(実施計画様式!L439,―!$M$2:$N$2,2,FALSE),"error"))</f>
        <v>0</v>
      </c>
      <c r="M439">
        <f>IFERROR(VLOOKUP(実施計画様式!M439,―!$O$1:$P$12,2,FALSE),0)</f>
        <v>0</v>
      </c>
      <c r="N439">
        <f>IF(実施計画様式!N439="",0,IFERROR(VLOOKUP(実施計画様式!N439,―!$O$1:$P$12,2,FALSE),"error"))</f>
        <v>0</v>
      </c>
      <c r="O439">
        <f>IF(実施計画様式!O439="",0,IFERROR(VLOOKUP(実施計画様式!O439,―!$O$1:$P$12,2,FALSE),"error"))</f>
        <v>0</v>
      </c>
      <c r="P439">
        <f>IF(実施計画様式!P439="",0,IFERROR(VLOOKUP(実施計画様式!P439,―!$O$1:$P$12,2,FALSE),"error"))</f>
        <v>0</v>
      </c>
      <c r="Q439">
        <f>IF(実施計画様式!Q439="",0,1)</f>
        <v>0</v>
      </c>
      <c r="R439" t="s">
        <v>7629</v>
      </c>
      <c r="S439" t="s">
        <v>7629</v>
      </c>
      <c r="T439">
        <f>IF(実施計画様式!T439="",0,1)</f>
        <v>0</v>
      </c>
      <c r="U439">
        <f>IF(実施計画様式!U439="",0,1)</f>
        <v>0</v>
      </c>
      <c r="V439">
        <f>IF(実施計画様式!V439="",0,1)</f>
        <v>0</v>
      </c>
      <c r="W439">
        <f>IF(実施計画様式!W439="",0,1)</f>
        <v>0</v>
      </c>
      <c r="X439">
        <f>IF(実施計画様式!X439="",0,1)</f>
        <v>0</v>
      </c>
      <c r="Y439">
        <f>IF(実施計画様式!Y439="",0,1)</f>
        <v>0</v>
      </c>
      <c r="Z439">
        <f>IF(実施計画様式!Z439="",0,1)</f>
        <v>0</v>
      </c>
      <c r="AA439">
        <f>IF(実施計画様式!AA439="",0,1)</f>
        <v>0</v>
      </c>
      <c r="AB439">
        <f>IF(実施計画様式!AB439="",0,IFERROR(VLOOKUP(実施計画様式!AB439,―!$Q$2:$R$3,2,FALSE),"error"))</f>
        <v>0</v>
      </c>
      <c r="AC439">
        <f>IF(実施計画様式!AC439="",0,IFERROR(VLOOKUP(実施計画様式!AC439,―!$S$2:$T$3,2,FALSE),"error"))</f>
        <v>0</v>
      </c>
      <c r="AD439">
        <f>IF(実施計画様式!AD439="",0,IFERROR(VLOOKUP(実施計画様式!AD439,―!$U$2:$V$3,2,FALSE),"error"))</f>
        <v>0</v>
      </c>
      <c r="AE439">
        <f>IF(実施計画様式!AE439="",0,IFERROR(VLOOKUP(実施計画様式!AE439,―!$W$2:$X$3,2,FALSE),"error"))</f>
        <v>0</v>
      </c>
      <c r="AF439">
        <f>IF(実施計画様式!AF439="",0,IFERROR(VLOOKUP(実施計画様式!AF439,―!$AP$29:$AQ$29,2,FALSE),"error"))</f>
        <v>0</v>
      </c>
      <c r="AG439">
        <f>IF(実施計画様式!AG439="",0,IFERROR(VLOOKUP(実施計画様式!AG439,―!$Y$2:$Z$25,2,FALSE),"error"))</f>
        <v>0</v>
      </c>
      <c r="AH439">
        <f>IF(実施計画様式!AH439="",0,IFERROR(VLOOKUP(実施計画様式!AH439,―!$AA$2:$AB$4,2,FALSE),"error"))</f>
        <v>0</v>
      </c>
      <c r="AI439">
        <f>IF(実施計画様式!AI439="",0,IFERROR(VLOOKUP(実施計画様式!AI439,―!$AN$2:$AO$27,2,FALSE),"error"))</f>
        <v>0</v>
      </c>
      <c r="AJ439">
        <f>IF(実施計画様式!AJ439="",0,IFERROR(VLOOKUP(実施計画様式!AJ439,―!$AN$2:$AO$27,2,FALSE),"error"))</f>
        <v>0</v>
      </c>
      <c r="AK439">
        <f>IF(実施計画様式!AK439="",0,IFERROR(VLOOKUP(実施計画様式!AK439,―!$AN$2:$AO$27,2,FALSE),"error"))</f>
        <v>0</v>
      </c>
      <c r="AL439">
        <f>IF(実施計画様式!AL439="",0,1)</f>
        <v>0</v>
      </c>
      <c r="AM439">
        <f>IF(実施計画様式!AM439="",0,IFERROR(VLOOKUP(実施計画様式!AM439,―!$AP$10:$AQ$23,2,FALSE),"error"))</f>
        <v>0</v>
      </c>
      <c r="AN439">
        <f>IF(実施計画様式!AN439="",0,IFERROR(VLOOKUP(実施計画様式!AN439,―!$AP$39:$AQ$44,2,FALSE),"error"))</f>
        <v>0</v>
      </c>
      <c r="AO439">
        <f>IF(実施計画様式!AO439="",0,IFERROR(VLOOKUP(実施計画様式!AO439,参考資料1_対象分野リスト!$B$2:$C$46,2,FALSE),"error"))</f>
        <v>0</v>
      </c>
      <c r="AP439">
        <f>IF(実施計画様式!AP439="",0,IFERROR(VLOOKUP(実施計画様式!AP439,参考資料1_対象分野リスト!$B$2:$C$46,2,FALSE),"error"))</f>
        <v>0</v>
      </c>
      <c r="AQ439">
        <f>IF(実施計画様式!AQ439="",0,IFERROR(VLOOKUP(実施計画様式!AQ439,参考資料1_対象分野リスト!$B$2:$C$46,2,FALSE),"error"))</f>
        <v>0</v>
      </c>
      <c r="AR439">
        <f>IF(実施計画様式!AR439="",0,IFERROR(VLOOKUP(実施計画様式!AR439,参考資料1_対象分野リスト!$B$2:$C$46,2,FALSE),"error"))</f>
        <v>0</v>
      </c>
      <c r="AS439">
        <f>IF(実施計画様式!AS439="",0,IFERROR(VLOOKUP(実施計画様式!AS439,参考資料1_対象分野リスト!$E$5:$F$35,2,FALSE),"error"))</f>
        <v>0</v>
      </c>
      <c r="BB439">
        <f>IF(実施計画様式!BB439="",0,IFERROR(VLOOKUP(実施計画様式!BB439,―!$AK$2:$AL$7,2,FALSE),"error"))</f>
        <v>0</v>
      </c>
      <c r="BC439" t="str">
        <f t="shared" si="45"/>
        <v/>
      </c>
      <c r="BF439">
        <v>99</v>
      </c>
      <c r="BG439" t="str">
        <f t="shared" si="47"/>
        <v/>
      </c>
      <c r="BH439" t="str">
        <f>IF(AG439&gt;0,IF(VLOOKUP($B$62,―!$Y$2:$Z$25,2,FALSE)&lt;分岐管理シート!AG439,"予算化方法","予算化方法_未定なし"),"")</f>
        <v/>
      </c>
      <c r="BI439" t="str">
        <f t="shared" si="48"/>
        <v/>
      </c>
      <c r="BJ439" t="str">
        <f t="shared" si="49"/>
        <v/>
      </c>
      <c r="BK439" t="str">
        <f t="shared" si="50"/>
        <v/>
      </c>
      <c r="BL439" t="str">
        <f>IF(AE439&lt;2,"",―!$AP$28)</f>
        <v/>
      </c>
      <c r="BM439" t="str">
        <f t="shared" si="51"/>
        <v/>
      </c>
      <c r="BN439" t="str">
        <f t="shared" si="52"/>
        <v/>
      </c>
      <c r="BP439">
        <f t="shared" si="46"/>
        <v>0</v>
      </c>
    </row>
    <row r="440" spans="3:68">
      <c r="C440">
        <v>368</v>
      </c>
      <c r="D440" s="22">
        <f>IF(実施計画様式!D440="",0,IFERROR(VLOOKUP(実施計画様式!D440,―!A:B,2,FALSE),"error"))</f>
        <v>0</v>
      </c>
      <c r="E440">
        <f>IF(実施計画様式!E440="",0,IFERROR(VLOOKUP(実施計画様式!E440,―!$C$40:$D$47,2,FALSE),"error"))</f>
        <v>0</v>
      </c>
      <c r="F440">
        <f>IF(実施計画様式!F440="",0,IFERROR(VLOOKUP(実施計画様式!F440,―!$E$2:$F$2,2,FALSE),"error"))</f>
        <v>0</v>
      </c>
      <c r="G440">
        <f>IFERROR(VLOOKUP(実施計画様式!G440,―!$G$2:$H$2,2,FALSE),0)</f>
        <v>0</v>
      </c>
      <c r="H440">
        <f>IF(実施計画様式!H440="",0,1)</f>
        <v>0</v>
      </c>
      <c r="I440">
        <f>IF(実施計画様式!I440="",0,IFERROR(VLOOKUP(実施計画様式!I440,―!$I$2:$J$2,2,FALSE),"error"))</f>
        <v>0</v>
      </c>
      <c r="J440">
        <f>IF(実施計画様式!J440="",0,1)</f>
        <v>0</v>
      </c>
      <c r="K440">
        <f>IF(実施計画様式!K440="",0,IFERROR(VLOOKUP(実施計画様式!K440,―!$K$1:$L$2,2,FALSE),"error"))</f>
        <v>0</v>
      </c>
      <c r="L440">
        <f>IF(実施計画様式!L440="",0,IFERROR(VLOOKUP(実施計画様式!L440,―!$M$2:$N$2,2,FALSE),"error"))</f>
        <v>0</v>
      </c>
      <c r="M440">
        <f>IFERROR(VLOOKUP(実施計画様式!M440,―!$O$1:$P$12,2,FALSE),0)</f>
        <v>0</v>
      </c>
      <c r="N440">
        <f>IF(実施計画様式!N440="",0,IFERROR(VLOOKUP(実施計画様式!N440,―!$O$1:$P$12,2,FALSE),"error"))</f>
        <v>0</v>
      </c>
      <c r="O440">
        <f>IF(実施計画様式!O440="",0,IFERROR(VLOOKUP(実施計画様式!O440,―!$O$1:$P$12,2,FALSE),"error"))</f>
        <v>0</v>
      </c>
      <c r="P440">
        <f>IF(実施計画様式!P440="",0,IFERROR(VLOOKUP(実施計画様式!P440,―!$O$1:$P$12,2,FALSE),"error"))</f>
        <v>0</v>
      </c>
      <c r="Q440">
        <f>IF(実施計画様式!Q440="",0,1)</f>
        <v>0</v>
      </c>
      <c r="R440" t="s">
        <v>7629</v>
      </c>
      <c r="S440" t="s">
        <v>7629</v>
      </c>
      <c r="T440">
        <f>IF(実施計画様式!T440="",0,1)</f>
        <v>0</v>
      </c>
      <c r="U440">
        <f>IF(実施計画様式!U440="",0,1)</f>
        <v>0</v>
      </c>
      <c r="V440">
        <f>IF(実施計画様式!V440="",0,1)</f>
        <v>0</v>
      </c>
      <c r="W440">
        <f>IF(実施計画様式!W440="",0,1)</f>
        <v>0</v>
      </c>
      <c r="X440">
        <f>IF(実施計画様式!X440="",0,1)</f>
        <v>0</v>
      </c>
      <c r="Y440">
        <f>IF(実施計画様式!Y440="",0,1)</f>
        <v>0</v>
      </c>
      <c r="Z440">
        <f>IF(実施計画様式!Z440="",0,1)</f>
        <v>0</v>
      </c>
      <c r="AA440">
        <f>IF(実施計画様式!AA440="",0,1)</f>
        <v>0</v>
      </c>
      <c r="AB440">
        <f>IF(実施計画様式!AB440="",0,IFERROR(VLOOKUP(実施計画様式!AB440,―!$Q$2:$R$3,2,FALSE),"error"))</f>
        <v>0</v>
      </c>
      <c r="AC440">
        <f>IF(実施計画様式!AC440="",0,IFERROR(VLOOKUP(実施計画様式!AC440,―!$S$2:$T$3,2,FALSE),"error"))</f>
        <v>0</v>
      </c>
      <c r="AD440">
        <f>IF(実施計画様式!AD440="",0,IFERROR(VLOOKUP(実施計画様式!AD440,―!$U$2:$V$3,2,FALSE),"error"))</f>
        <v>0</v>
      </c>
      <c r="AE440">
        <f>IF(実施計画様式!AE440="",0,IFERROR(VLOOKUP(実施計画様式!AE440,―!$W$2:$X$3,2,FALSE),"error"))</f>
        <v>0</v>
      </c>
      <c r="AF440">
        <f>IF(実施計画様式!AF440="",0,IFERROR(VLOOKUP(実施計画様式!AF440,―!$AP$29:$AQ$29,2,FALSE),"error"))</f>
        <v>0</v>
      </c>
      <c r="AG440">
        <f>IF(実施計画様式!AG440="",0,IFERROR(VLOOKUP(実施計画様式!AG440,―!$Y$2:$Z$25,2,FALSE),"error"))</f>
        <v>0</v>
      </c>
      <c r="AH440">
        <f>IF(実施計画様式!AH440="",0,IFERROR(VLOOKUP(実施計画様式!AH440,―!$AA$2:$AB$4,2,FALSE),"error"))</f>
        <v>0</v>
      </c>
      <c r="AI440">
        <f>IF(実施計画様式!AI440="",0,IFERROR(VLOOKUP(実施計画様式!AI440,―!$AN$2:$AO$27,2,FALSE),"error"))</f>
        <v>0</v>
      </c>
      <c r="AJ440">
        <f>IF(実施計画様式!AJ440="",0,IFERROR(VLOOKUP(実施計画様式!AJ440,―!$AN$2:$AO$27,2,FALSE),"error"))</f>
        <v>0</v>
      </c>
      <c r="AK440">
        <f>IF(実施計画様式!AK440="",0,IFERROR(VLOOKUP(実施計画様式!AK440,―!$AN$2:$AO$27,2,FALSE),"error"))</f>
        <v>0</v>
      </c>
      <c r="AL440">
        <f>IF(実施計画様式!AL440="",0,1)</f>
        <v>0</v>
      </c>
      <c r="AM440">
        <f>IF(実施計画様式!AM440="",0,IFERROR(VLOOKUP(実施計画様式!AM440,―!$AP$10:$AQ$23,2,FALSE),"error"))</f>
        <v>0</v>
      </c>
      <c r="AN440">
        <f>IF(実施計画様式!AN440="",0,IFERROR(VLOOKUP(実施計画様式!AN440,―!$AP$39:$AQ$44,2,FALSE),"error"))</f>
        <v>0</v>
      </c>
      <c r="AO440">
        <f>IF(実施計画様式!AO440="",0,IFERROR(VLOOKUP(実施計画様式!AO440,参考資料1_対象分野リスト!$B$2:$C$46,2,FALSE),"error"))</f>
        <v>0</v>
      </c>
      <c r="AP440">
        <f>IF(実施計画様式!AP440="",0,IFERROR(VLOOKUP(実施計画様式!AP440,参考資料1_対象分野リスト!$B$2:$C$46,2,FALSE),"error"))</f>
        <v>0</v>
      </c>
      <c r="AQ440">
        <f>IF(実施計画様式!AQ440="",0,IFERROR(VLOOKUP(実施計画様式!AQ440,参考資料1_対象分野リスト!$B$2:$C$46,2,FALSE),"error"))</f>
        <v>0</v>
      </c>
      <c r="AR440">
        <f>IF(実施計画様式!AR440="",0,IFERROR(VLOOKUP(実施計画様式!AR440,参考資料1_対象分野リスト!$B$2:$C$46,2,FALSE),"error"))</f>
        <v>0</v>
      </c>
      <c r="AS440">
        <f>IF(実施計画様式!AS440="",0,IFERROR(VLOOKUP(実施計画様式!AS440,参考資料1_対象分野リスト!$E$5:$F$35,2,FALSE),"error"))</f>
        <v>0</v>
      </c>
      <c r="BB440">
        <f>IF(実施計画様式!BB440="",0,IFERROR(VLOOKUP(実施計画様式!BB440,―!$AK$2:$AL$7,2,FALSE),"error"))</f>
        <v>0</v>
      </c>
      <c r="BC440" t="str">
        <f t="shared" si="45"/>
        <v/>
      </c>
      <c r="BF440">
        <v>99</v>
      </c>
      <c r="BG440" t="str">
        <f t="shared" si="47"/>
        <v/>
      </c>
      <c r="BH440" t="str">
        <f>IF(AG440&gt;0,IF(VLOOKUP($B$62,―!$Y$2:$Z$25,2,FALSE)&lt;分岐管理シート!AG440,"予算化方法","予算化方法_未定なし"),"")</f>
        <v/>
      </c>
      <c r="BI440" t="str">
        <f t="shared" si="48"/>
        <v/>
      </c>
      <c r="BJ440" t="str">
        <f t="shared" si="49"/>
        <v/>
      </c>
      <c r="BK440" t="str">
        <f t="shared" si="50"/>
        <v/>
      </c>
      <c r="BL440" t="str">
        <f>IF(AE440&lt;2,"",―!$AP$28)</f>
        <v/>
      </c>
      <c r="BM440" t="str">
        <f t="shared" si="51"/>
        <v/>
      </c>
      <c r="BN440" t="str">
        <f t="shared" si="52"/>
        <v/>
      </c>
      <c r="BP440">
        <f t="shared" si="46"/>
        <v>0</v>
      </c>
    </row>
    <row r="441" spans="3:68">
      <c r="C441">
        <v>369</v>
      </c>
      <c r="D441" s="22">
        <f>IF(実施計画様式!D441="",0,IFERROR(VLOOKUP(実施計画様式!D441,―!A:B,2,FALSE),"error"))</f>
        <v>0</v>
      </c>
      <c r="E441">
        <f>IF(実施計画様式!E441="",0,IFERROR(VLOOKUP(実施計画様式!E441,―!$C$40:$D$47,2,FALSE),"error"))</f>
        <v>0</v>
      </c>
      <c r="F441">
        <f>IF(実施計画様式!F441="",0,IFERROR(VLOOKUP(実施計画様式!F441,―!$E$2:$F$2,2,FALSE),"error"))</f>
        <v>0</v>
      </c>
      <c r="G441">
        <f>IFERROR(VLOOKUP(実施計画様式!G441,―!$G$2:$H$2,2,FALSE),0)</f>
        <v>0</v>
      </c>
      <c r="H441">
        <f>IF(実施計画様式!H441="",0,1)</f>
        <v>0</v>
      </c>
      <c r="I441">
        <f>IF(実施計画様式!I441="",0,IFERROR(VLOOKUP(実施計画様式!I441,―!$I$2:$J$2,2,FALSE),"error"))</f>
        <v>0</v>
      </c>
      <c r="J441">
        <f>IF(実施計画様式!J441="",0,1)</f>
        <v>0</v>
      </c>
      <c r="K441">
        <f>IF(実施計画様式!K441="",0,IFERROR(VLOOKUP(実施計画様式!K441,―!$K$1:$L$2,2,FALSE),"error"))</f>
        <v>0</v>
      </c>
      <c r="L441">
        <f>IF(実施計画様式!L441="",0,IFERROR(VLOOKUP(実施計画様式!L441,―!$M$2:$N$2,2,FALSE),"error"))</f>
        <v>0</v>
      </c>
      <c r="M441">
        <f>IFERROR(VLOOKUP(実施計画様式!M441,―!$O$1:$P$12,2,FALSE),0)</f>
        <v>0</v>
      </c>
      <c r="N441">
        <f>IF(実施計画様式!N441="",0,IFERROR(VLOOKUP(実施計画様式!N441,―!$O$1:$P$12,2,FALSE),"error"))</f>
        <v>0</v>
      </c>
      <c r="O441">
        <f>IF(実施計画様式!O441="",0,IFERROR(VLOOKUP(実施計画様式!O441,―!$O$1:$P$12,2,FALSE),"error"))</f>
        <v>0</v>
      </c>
      <c r="P441">
        <f>IF(実施計画様式!P441="",0,IFERROR(VLOOKUP(実施計画様式!P441,―!$O$1:$P$12,2,FALSE),"error"))</f>
        <v>0</v>
      </c>
      <c r="Q441">
        <f>IF(実施計画様式!Q441="",0,1)</f>
        <v>0</v>
      </c>
      <c r="R441" t="s">
        <v>7629</v>
      </c>
      <c r="S441" t="s">
        <v>7629</v>
      </c>
      <c r="T441">
        <f>IF(実施計画様式!T441="",0,1)</f>
        <v>0</v>
      </c>
      <c r="U441">
        <f>IF(実施計画様式!U441="",0,1)</f>
        <v>0</v>
      </c>
      <c r="V441">
        <f>IF(実施計画様式!V441="",0,1)</f>
        <v>0</v>
      </c>
      <c r="W441">
        <f>IF(実施計画様式!W441="",0,1)</f>
        <v>0</v>
      </c>
      <c r="X441">
        <f>IF(実施計画様式!X441="",0,1)</f>
        <v>0</v>
      </c>
      <c r="Y441">
        <f>IF(実施計画様式!Y441="",0,1)</f>
        <v>0</v>
      </c>
      <c r="Z441">
        <f>IF(実施計画様式!Z441="",0,1)</f>
        <v>0</v>
      </c>
      <c r="AA441">
        <f>IF(実施計画様式!AA441="",0,1)</f>
        <v>0</v>
      </c>
      <c r="AB441">
        <f>IF(実施計画様式!AB441="",0,IFERROR(VLOOKUP(実施計画様式!AB441,―!$Q$2:$R$3,2,FALSE),"error"))</f>
        <v>0</v>
      </c>
      <c r="AC441">
        <f>IF(実施計画様式!AC441="",0,IFERROR(VLOOKUP(実施計画様式!AC441,―!$S$2:$T$3,2,FALSE),"error"))</f>
        <v>0</v>
      </c>
      <c r="AD441">
        <f>IF(実施計画様式!AD441="",0,IFERROR(VLOOKUP(実施計画様式!AD441,―!$U$2:$V$3,2,FALSE),"error"))</f>
        <v>0</v>
      </c>
      <c r="AE441">
        <f>IF(実施計画様式!AE441="",0,IFERROR(VLOOKUP(実施計画様式!AE441,―!$W$2:$X$3,2,FALSE),"error"))</f>
        <v>0</v>
      </c>
      <c r="AF441">
        <f>IF(実施計画様式!AF441="",0,IFERROR(VLOOKUP(実施計画様式!AF441,―!$AP$29:$AQ$29,2,FALSE),"error"))</f>
        <v>0</v>
      </c>
      <c r="AG441">
        <f>IF(実施計画様式!AG441="",0,IFERROR(VLOOKUP(実施計画様式!AG441,―!$Y$2:$Z$25,2,FALSE),"error"))</f>
        <v>0</v>
      </c>
      <c r="AH441">
        <f>IF(実施計画様式!AH441="",0,IFERROR(VLOOKUP(実施計画様式!AH441,―!$AA$2:$AB$4,2,FALSE),"error"))</f>
        <v>0</v>
      </c>
      <c r="AI441">
        <f>IF(実施計画様式!AI441="",0,IFERROR(VLOOKUP(実施計画様式!AI441,―!$AN$2:$AO$27,2,FALSE),"error"))</f>
        <v>0</v>
      </c>
      <c r="AJ441">
        <f>IF(実施計画様式!AJ441="",0,IFERROR(VLOOKUP(実施計画様式!AJ441,―!$AN$2:$AO$27,2,FALSE),"error"))</f>
        <v>0</v>
      </c>
      <c r="AK441">
        <f>IF(実施計画様式!AK441="",0,IFERROR(VLOOKUP(実施計画様式!AK441,―!$AN$2:$AO$27,2,FALSE),"error"))</f>
        <v>0</v>
      </c>
      <c r="AL441">
        <f>IF(実施計画様式!AL441="",0,1)</f>
        <v>0</v>
      </c>
      <c r="AM441">
        <f>IF(実施計画様式!AM441="",0,IFERROR(VLOOKUP(実施計画様式!AM441,―!$AP$10:$AQ$23,2,FALSE),"error"))</f>
        <v>0</v>
      </c>
      <c r="AN441">
        <f>IF(実施計画様式!AN441="",0,IFERROR(VLOOKUP(実施計画様式!AN441,―!$AP$39:$AQ$44,2,FALSE),"error"))</f>
        <v>0</v>
      </c>
      <c r="AO441">
        <f>IF(実施計画様式!AO441="",0,IFERROR(VLOOKUP(実施計画様式!AO441,参考資料1_対象分野リスト!$B$2:$C$46,2,FALSE),"error"))</f>
        <v>0</v>
      </c>
      <c r="AP441">
        <f>IF(実施計画様式!AP441="",0,IFERROR(VLOOKUP(実施計画様式!AP441,参考資料1_対象分野リスト!$B$2:$C$46,2,FALSE),"error"))</f>
        <v>0</v>
      </c>
      <c r="AQ441">
        <f>IF(実施計画様式!AQ441="",0,IFERROR(VLOOKUP(実施計画様式!AQ441,参考資料1_対象分野リスト!$B$2:$C$46,2,FALSE),"error"))</f>
        <v>0</v>
      </c>
      <c r="AR441">
        <f>IF(実施計画様式!AR441="",0,IFERROR(VLOOKUP(実施計画様式!AR441,参考資料1_対象分野リスト!$B$2:$C$46,2,FALSE),"error"))</f>
        <v>0</v>
      </c>
      <c r="AS441">
        <f>IF(実施計画様式!AS441="",0,IFERROR(VLOOKUP(実施計画様式!AS441,参考資料1_対象分野リスト!$E$5:$F$35,2,FALSE),"error"))</f>
        <v>0</v>
      </c>
      <c r="BB441">
        <f>IF(実施計画様式!BB441="",0,IFERROR(VLOOKUP(実施計画様式!BB441,―!$AK$2:$AL$7,2,FALSE),"error"))</f>
        <v>0</v>
      </c>
      <c r="BC441" t="str">
        <f t="shared" si="45"/>
        <v/>
      </c>
      <c r="BF441">
        <v>99</v>
      </c>
      <c r="BG441" t="str">
        <f t="shared" si="47"/>
        <v/>
      </c>
      <c r="BH441" t="str">
        <f>IF(AG441&gt;0,IF(VLOOKUP($B$62,―!$Y$2:$Z$25,2,FALSE)&lt;分岐管理シート!AG441,"予算化方法","予算化方法_未定なし"),"")</f>
        <v/>
      </c>
      <c r="BI441" t="str">
        <f t="shared" si="48"/>
        <v/>
      </c>
      <c r="BJ441" t="str">
        <f t="shared" si="49"/>
        <v/>
      </c>
      <c r="BK441" t="str">
        <f t="shared" si="50"/>
        <v/>
      </c>
      <c r="BL441" t="str">
        <f>IF(AE441&lt;2,"",―!$AP$28)</f>
        <v/>
      </c>
      <c r="BM441" t="str">
        <f t="shared" si="51"/>
        <v/>
      </c>
      <c r="BN441" t="str">
        <f t="shared" si="52"/>
        <v/>
      </c>
      <c r="BP441">
        <f t="shared" si="46"/>
        <v>0</v>
      </c>
    </row>
    <row r="442" spans="3:68">
      <c r="C442">
        <v>370</v>
      </c>
      <c r="D442" s="22">
        <f>IF(実施計画様式!D442="",0,IFERROR(VLOOKUP(実施計画様式!D442,―!A:B,2,FALSE),"error"))</f>
        <v>0</v>
      </c>
      <c r="E442">
        <f>IF(実施計画様式!E442="",0,IFERROR(VLOOKUP(実施計画様式!E442,―!$C$40:$D$47,2,FALSE),"error"))</f>
        <v>0</v>
      </c>
      <c r="F442">
        <f>IF(実施計画様式!F442="",0,IFERROR(VLOOKUP(実施計画様式!F442,―!$E$2:$F$2,2,FALSE),"error"))</f>
        <v>0</v>
      </c>
      <c r="G442">
        <f>IFERROR(VLOOKUP(実施計画様式!G442,―!$G$2:$H$2,2,FALSE),0)</f>
        <v>0</v>
      </c>
      <c r="H442">
        <f>IF(実施計画様式!H442="",0,1)</f>
        <v>0</v>
      </c>
      <c r="I442">
        <f>IF(実施計画様式!I442="",0,IFERROR(VLOOKUP(実施計画様式!I442,―!$I$2:$J$2,2,FALSE),"error"))</f>
        <v>0</v>
      </c>
      <c r="J442">
        <f>IF(実施計画様式!J442="",0,1)</f>
        <v>0</v>
      </c>
      <c r="K442">
        <f>IF(実施計画様式!K442="",0,IFERROR(VLOOKUP(実施計画様式!K442,―!$K$1:$L$2,2,FALSE),"error"))</f>
        <v>0</v>
      </c>
      <c r="L442">
        <f>IF(実施計画様式!L442="",0,IFERROR(VLOOKUP(実施計画様式!L442,―!$M$2:$N$2,2,FALSE),"error"))</f>
        <v>0</v>
      </c>
      <c r="M442">
        <f>IFERROR(VLOOKUP(実施計画様式!M442,―!$O$1:$P$12,2,FALSE),0)</f>
        <v>0</v>
      </c>
      <c r="N442">
        <f>IF(実施計画様式!N442="",0,IFERROR(VLOOKUP(実施計画様式!N442,―!$O$1:$P$12,2,FALSE),"error"))</f>
        <v>0</v>
      </c>
      <c r="O442">
        <f>IF(実施計画様式!O442="",0,IFERROR(VLOOKUP(実施計画様式!O442,―!$O$1:$P$12,2,FALSE),"error"))</f>
        <v>0</v>
      </c>
      <c r="P442">
        <f>IF(実施計画様式!P442="",0,IFERROR(VLOOKUP(実施計画様式!P442,―!$O$1:$P$12,2,FALSE),"error"))</f>
        <v>0</v>
      </c>
      <c r="Q442">
        <f>IF(実施計画様式!Q442="",0,1)</f>
        <v>0</v>
      </c>
      <c r="R442" t="s">
        <v>7629</v>
      </c>
      <c r="S442" t="s">
        <v>7629</v>
      </c>
      <c r="T442">
        <f>IF(実施計画様式!T442="",0,1)</f>
        <v>0</v>
      </c>
      <c r="U442">
        <f>IF(実施計画様式!U442="",0,1)</f>
        <v>0</v>
      </c>
      <c r="V442">
        <f>IF(実施計画様式!V442="",0,1)</f>
        <v>0</v>
      </c>
      <c r="W442">
        <f>IF(実施計画様式!W442="",0,1)</f>
        <v>0</v>
      </c>
      <c r="X442">
        <f>IF(実施計画様式!X442="",0,1)</f>
        <v>0</v>
      </c>
      <c r="Y442">
        <f>IF(実施計画様式!Y442="",0,1)</f>
        <v>0</v>
      </c>
      <c r="Z442">
        <f>IF(実施計画様式!Z442="",0,1)</f>
        <v>0</v>
      </c>
      <c r="AA442">
        <f>IF(実施計画様式!AA442="",0,1)</f>
        <v>0</v>
      </c>
      <c r="AB442">
        <f>IF(実施計画様式!AB442="",0,IFERROR(VLOOKUP(実施計画様式!AB442,―!$Q$2:$R$3,2,FALSE),"error"))</f>
        <v>0</v>
      </c>
      <c r="AC442">
        <f>IF(実施計画様式!AC442="",0,IFERROR(VLOOKUP(実施計画様式!AC442,―!$S$2:$T$3,2,FALSE),"error"))</f>
        <v>0</v>
      </c>
      <c r="AD442">
        <f>IF(実施計画様式!AD442="",0,IFERROR(VLOOKUP(実施計画様式!AD442,―!$U$2:$V$3,2,FALSE),"error"))</f>
        <v>0</v>
      </c>
      <c r="AE442">
        <f>IF(実施計画様式!AE442="",0,IFERROR(VLOOKUP(実施計画様式!AE442,―!$W$2:$X$3,2,FALSE),"error"))</f>
        <v>0</v>
      </c>
      <c r="AF442">
        <f>IF(実施計画様式!AF442="",0,IFERROR(VLOOKUP(実施計画様式!AF442,―!$AP$29:$AQ$29,2,FALSE),"error"))</f>
        <v>0</v>
      </c>
      <c r="AG442">
        <f>IF(実施計画様式!AG442="",0,IFERROR(VLOOKUP(実施計画様式!AG442,―!$Y$2:$Z$25,2,FALSE),"error"))</f>
        <v>0</v>
      </c>
      <c r="AH442">
        <f>IF(実施計画様式!AH442="",0,IFERROR(VLOOKUP(実施計画様式!AH442,―!$AA$2:$AB$4,2,FALSE),"error"))</f>
        <v>0</v>
      </c>
      <c r="AI442">
        <f>IF(実施計画様式!AI442="",0,IFERROR(VLOOKUP(実施計画様式!AI442,―!$AN$2:$AO$27,2,FALSE),"error"))</f>
        <v>0</v>
      </c>
      <c r="AJ442">
        <f>IF(実施計画様式!AJ442="",0,IFERROR(VLOOKUP(実施計画様式!AJ442,―!$AN$2:$AO$27,2,FALSE),"error"))</f>
        <v>0</v>
      </c>
      <c r="AK442">
        <f>IF(実施計画様式!AK442="",0,IFERROR(VLOOKUP(実施計画様式!AK442,―!$AN$2:$AO$27,2,FALSE),"error"))</f>
        <v>0</v>
      </c>
      <c r="AL442">
        <f>IF(実施計画様式!AL442="",0,1)</f>
        <v>0</v>
      </c>
      <c r="AM442">
        <f>IF(実施計画様式!AM442="",0,IFERROR(VLOOKUP(実施計画様式!AM442,―!$AP$10:$AQ$23,2,FALSE),"error"))</f>
        <v>0</v>
      </c>
      <c r="AN442">
        <f>IF(実施計画様式!AN442="",0,IFERROR(VLOOKUP(実施計画様式!AN442,―!$AP$39:$AQ$44,2,FALSE),"error"))</f>
        <v>0</v>
      </c>
      <c r="AO442">
        <f>IF(実施計画様式!AO442="",0,IFERROR(VLOOKUP(実施計画様式!AO442,参考資料1_対象分野リスト!$B$2:$C$46,2,FALSE),"error"))</f>
        <v>0</v>
      </c>
      <c r="AP442">
        <f>IF(実施計画様式!AP442="",0,IFERROR(VLOOKUP(実施計画様式!AP442,参考資料1_対象分野リスト!$B$2:$C$46,2,FALSE),"error"))</f>
        <v>0</v>
      </c>
      <c r="AQ442">
        <f>IF(実施計画様式!AQ442="",0,IFERROR(VLOOKUP(実施計画様式!AQ442,参考資料1_対象分野リスト!$B$2:$C$46,2,FALSE),"error"))</f>
        <v>0</v>
      </c>
      <c r="AR442">
        <f>IF(実施計画様式!AR442="",0,IFERROR(VLOOKUP(実施計画様式!AR442,参考資料1_対象分野リスト!$B$2:$C$46,2,FALSE),"error"))</f>
        <v>0</v>
      </c>
      <c r="AS442">
        <f>IF(実施計画様式!AS442="",0,IFERROR(VLOOKUP(実施計画様式!AS442,参考資料1_対象分野リスト!$E$5:$F$35,2,FALSE),"error"))</f>
        <v>0</v>
      </c>
      <c r="BB442">
        <f>IF(実施計画様式!BB442="",0,IFERROR(VLOOKUP(実施計画様式!BB442,―!$AK$2:$AL$7,2,FALSE),"error"))</f>
        <v>0</v>
      </c>
      <c r="BC442" t="str">
        <f t="shared" si="45"/>
        <v/>
      </c>
      <c r="BF442">
        <v>99</v>
      </c>
      <c r="BG442" t="str">
        <f t="shared" si="47"/>
        <v/>
      </c>
      <c r="BH442" t="str">
        <f>IF(AG442&gt;0,IF(VLOOKUP($B$62,―!$Y$2:$Z$25,2,FALSE)&lt;分岐管理シート!AG442,"予算化方法","予算化方法_未定なし"),"")</f>
        <v/>
      </c>
      <c r="BI442" t="str">
        <f t="shared" si="48"/>
        <v/>
      </c>
      <c r="BJ442" t="str">
        <f t="shared" si="49"/>
        <v/>
      </c>
      <c r="BK442" t="str">
        <f t="shared" si="50"/>
        <v/>
      </c>
      <c r="BL442" t="str">
        <f>IF(AE442&lt;2,"",―!$AP$28)</f>
        <v/>
      </c>
      <c r="BM442" t="str">
        <f t="shared" si="51"/>
        <v/>
      </c>
      <c r="BN442" t="str">
        <f t="shared" si="52"/>
        <v/>
      </c>
      <c r="BP442">
        <f t="shared" si="46"/>
        <v>0</v>
      </c>
    </row>
    <row r="443" spans="3:68">
      <c r="C443">
        <v>371</v>
      </c>
      <c r="D443" s="22">
        <f>IF(実施計画様式!D443="",0,IFERROR(VLOOKUP(実施計画様式!D443,―!A:B,2,FALSE),"error"))</f>
        <v>0</v>
      </c>
      <c r="E443">
        <f>IF(実施計画様式!E443="",0,IFERROR(VLOOKUP(実施計画様式!E443,―!$C$40:$D$47,2,FALSE),"error"))</f>
        <v>0</v>
      </c>
      <c r="F443">
        <f>IF(実施計画様式!F443="",0,IFERROR(VLOOKUP(実施計画様式!F443,―!$E$2:$F$2,2,FALSE),"error"))</f>
        <v>0</v>
      </c>
      <c r="G443">
        <f>IFERROR(VLOOKUP(実施計画様式!G443,―!$G$2:$H$2,2,FALSE),0)</f>
        <v>0</v>
      </c>
      <c r="H443">
        <f>IF(実施計画様式!H443="",0,1)</f>
        <v>0</v>
      </c>
      <c r="I443">
        <f>IF(実施計画様式!I443="",0,IFERROR(VLOOKUP(実施計画様式!I443,―!$I$2:$J$2,2,FALSE),"error"))</f>
        <v>0</v>
      </c>
      <c r="J443">
        <f>IF(実施計画様式!J443="",0,1)</f>
        <v>0</v>
      </c>
      <c r="K443">
        <f>IF(実施計画様式!K443="",0,IFERROR(VLOOKUP(実施計画様式!K443,―!$K$1:$L$2,2,FALSE),"error"))</f>
        <v>0</v>
      </c>
      <c r="L443">
        <f>IF(実施計画様式!L443="",0,IFERROR(VLOOKUP(実施計画様式!L443,―!$M$2:$N$2,2,FALSE),"error"))</f>
        <v>0</v>
      </c>
      <c r="M443">
        <f>IFERROR(VLOOKUP(実施計画様式!M443,―!$O$1:$P$12,2,FALSE),0)</f>
        <v>0</v>
      </c>
      <c r="N443">
        <f>IF(実施計画様式!N443="",0,IFERROR(VLOOKUP(実施計画様式!N443,―!$O$1:$P$12,2,FALSE),"error"))</f>
        <v>0</v>
      </c>
      <c r="O443">
        <f>IF(実施計画様式!O443="",0,IFERROR(VLOOKUP(実施計画様式!O443,―!$O$1:$P$12,2,FALSE),"error"))</f>
        <v>0</v>
      </c>
      <c r="P443">
        <f>IF(実施計画様式!P443="",0,IFERROR(VLOOKUP(実施計画様式!P443,―!$O$1:$P$12,2,FALSE),"error"))</f>
        <v>0</v>
      </c>
      <c r="Q443">
        <f>IF(実施計画様式!Q443="",0,1)</f>
        <v>0</v>
      </c>
      <c r="R443" t="s">
        <v>7629</v>
      </c>
      <c r="S443" t="s">
        <v>7629</v>
      </c>
      <c r="T443">
        <f>IF(実施計画様式!T443="",0,1)</f>
        <v>0</v>
      </c>
      <c r="U443">
        <f>IF(実施計画様式!U443="",0,1)</f>
        <v>0</v>
      </c>
      <c r="V443">
        <f>IF(実施計画様式!V443="",0,1)</f>
        <v>0</v>
      </c>
      <c r="W443">
        <f>IF(実施計画様式!W443="",0,1)</f>
        <v>0</v>
      </c>
      <c r="X443">
        <f>IF(実施計画様式!X443="",0,1)</f>
        <v>0</v>
      </c>
      <c r="Y443">
        <f>IF(実施計画様式!Y443="",0,1)</f>
        <v>0</v>
      </c>
      <c r="Z443">
        <f>IF(実施計画様式!Z443="",0,1)</f>
        <v>0</v>
      </c>
      <c r="AA443">
        <f>IF(実施計画様式!AA443="",0,1)</f>
        <v>0</v>
      </c>
      <c r="AB443">
        <f>IF(実施計画様式!AB443="",0,IFERROR(VLOOKUP(実施計画様式!AB443,―!$Q$2:$R$3,2,FALSE),"error"))</f>
        <v>0</v>
      </c>
      <c r="AC443">
        <f>IF(実施計画様式!AC443="",0,IFERROR(VLOOKUP(実施計画様式!AC443,―!$S$2:$T$3,2,FALSE),"error"))</f>
        <v>0</v>
      </c>
      <c r="AD443">
        <f>IF(実施計画様式!AD443="",0,IFERROR(VLOOKUP(実施計画様式!AD443,―!$U$2:$V$3,2,FALSE),"error"))</f>
        <v>0</v>
      </c>
      <c r="AE443">
        <f>IF(実施計画様式!AE443="",0,IFERROR(VLOOKUP(実施計画様式!AE443,―!$W$2:$X$3,2,FALSE),"error"))</f>
        <v>0</v>
      </c>
      <c r="AF443">
        <f>IF(実施計画様式!AF443="",0,IFERROR(VLOOKUP(実施計画様式!AF443,―!$AP$29:$AQ$29,2,FALSE),"error"))</f>
        <v>0</v>
      </c>
      <c r="AG443">
        <f>IF(実施計画様式!AG443="",0,IFERROR(VLOOKUP(実施計画様式!AG443,―!$Y$2:$Z$25,2,FALSE),"error"))</f>
        <v>0</v>
      </c>
      <c r="AH443">
        <f>IF(実施計画様式!AH443="",0,IFERROR(VLOOKUP(実施計画様式!AH443,―!$AA$2:$AB$4,2,FALSE),"error"))</f>
        <v>0</v>
      </c>
      <c r="AI443">
        <f>IF(実施計画様式!AI443="",0,IFERROR(VLOOKUP(実施計画様式!AI443,―!$AN$2:$AO$27,2,FALSE),"error"))</f>
        <v>0</v>
      </c>
      <c r="AJ443">
        <f>IF(実施計画様式!AJ443="",0,IFERROR(VLOOKUP(実施計画様式!AJ443,―!$AN$2:$AO$27,2,FALSE),"error"))</f>
        <v>0</v>
      </c>
      <c r="AK443">
        <f>IF(実施計画様式!AK443="",0,IFERROR(VLOOKUP(実施計画様式!AK443,―!$AN$2:$AO$27,2,FALSE),"error"))</f>
        <v>0</v>
      </c>
      <c r="AL443">
        <f>IF(実施計画様式!AL443="",0,1)</f>
        <v>0</v>
      </c>
      <c r="AM443">
        <f>IF(実施計画様式!AM443="",0,IFERROR(VLOOKUP(実施計画様式!AM443,―!$AP$10:$AQ$23,2,FALSE),"error"))</f>
        <v>0</v>
      </c>
      <c r="AN443">
        <f>IF(実施計画様式!AN443="",0,IFERROR(VLOOKUP(実施計画様式!AN443,―!$AP$39:$AQ$44,2,FALSE),"error"))</f>
        <v>0</v>
      </c>
      <c r="AO443">
        <f>IF(実施計画様式!AO443="",0,IFERROR(VLOOKUP(実施計画様式!AO443,参考資料1_対象分野リスト!$B$2:$C$46,2,FALSE),"error"))</f>
        <v>0</v>
      </c>
      <c r="AP443">
        <f>IF(実施計画様式!AP443="",0,IFERROR(VLOOKUP(実施計画様式!AP443,参考資料1_対象分野リスト!$B$2:$C$46,2,FALSE),"error"))</f>
        <v>0</v>
      </c>
      <c r="AQ443">
        <f>IF(実施計画様式!AQ443="",0,IFERROR(VLOOKUP(実施計画様式!AQ443,参考資料1_対象分野リスト!$B$2:$C$46,2,FALSE),"error"))</f>
        <v>0</v>
      </c>
      <c r="AR443">
        <f>IF(実施計画様式!AR443="",0,IFERROR(VLOOKUP(実施計画様式!AR443,参考資料1_対象分野リスト!$B$2:$C$46,2,FALSE),"error"))</f>
        <v>0</v>
      </c>
      <c r="AS443">
        <f>IF(実施計画様式!AS443="",0,IFERROR(VLOOKUP(実施計画様式!AS443,参考資料1_対象分野リスト!$E$5:$F$35,2,FALSE),"error"))</f>
        <v>0</v>
      </c>
      <c r="BB443">
        <f>IF(実施計画様式!BB443="",0,IFERROR(VLOOKUP(実施計画様式!BB443,―!$AK$2:$AL$7,2,FALSE),"error"))</f>
        <v>0</v>
      </c>
      <c r="BC443" t="str">
        <f t="shared" si="45"/>
        <v/>
      </c>
      <c r="BF443">
        <v>99</v>
      </c>
      <c r="BG443" t="str">
        <f t="shared" si="47"/>
        <v/>
      </c>
      <c r="BH443" t="str">
        <f>IF(AG443&gt;0,IF(VLOOKUP($B$62,―!$Y$2:$Z$25,2,FALSE)&lt;分岐管理シート!AG443,"予算化方法","予算化方法_未定なし"),"")</f>
        <v/>
      </c>
      <c r="BI443" t="str">
        <f t="shared" si="48"/>
        <v/>
      </c>
      <c r="BJ443" t="str">
        <f t="shared" si="49"/>
        <v/>
      </c>
      <c r="BK443" t="str">
        <f t="shared" si="50"/>
        <v/>
      </c>
      <c r="BL443" t="str">
        <f>IF(AE443&lt;2,"",―!$AP$28)</f>
        <v/>
      </c>
      <c r="BM443" t="str">
        <f t="shared" si="51"/>
        <v/>
      </c>
      <c r="BN443" t="str">
        <f t="shared" si="52"/>
        <v/>
      </c>
      <c r="BP443">
        <f t="shared" si="46"/>
        <v>0</v>
      </c>
    </row>
    <row r="444" spans="3:68">
      <c r="C444">
        <v>372</v>
      </c>
      <c r="D444" s="22">
        <f>IF(実施計画様式!D444="",0,IFERROR(VLOOKUP(実施計画様式!D444,―!A:B,2,FALSE),"error"))</f>
        <v>0</v>
      </c>
      <c r="E444">
        <f>IF(実施計画様式!E444="",0,IFERROR(VLOOKUP(実施計画様式!E444,―!$C$40:$D$47,2,FALSE),"error"))</f>
        <v>0</v>
      </c>
      <c r="F444">
        <f>IF(実施計画様式!F444="",0,IFERROR(VLOOKUP(実施計画様式!F444,―!$E$2:$F$2,2,FALSE),"error"))</f>
        <v>0</v>
      </c>
      <c r="G444">
        <f>IFERROR(VLOOKUP(実施計画様式!G444,―!$G$2:$H$2,2,FALSE),0)</f>
        <v>0</v>
      </c>
      <c r="H444">
        <f>IF(実施計画様式!H444="",0,1)</f>
        <v>0</v>
      </c>
      <c r="I444">
        <f>IF(実施計画様式!I444="",0,IFERROR(VLOOKUP(実施計画様式!I444,―!$I$2:$J$2,2,FALSE),"error"))</f>
        <v>0</v>
      </c>
      <c r="J444">
        <f>IF(実施計画様式!J444="",0,1)</f>
        <v>0</v>
      </c>
      <c r="K444">
        <f>IF(実施計画様式!K444="",0,IFERROR(VLOOKUP(実施計画様式!K444,―!$K$1:$L$2,2,FALSE),"error"))</f>
        <v>0</v>
      </c>
      <c r="L444">
        <f>IF(実施計画様式!L444="",0,IFERROR(VLOOKUP(実施計画様式!L444,―!$M$2:$N$2,2,FALSE),"error"))</f>
        <v>0</v>
      </c>
      <c r="M444">
        <f>IFERROR(VLOOKUP(実施計画様式!M444,―!$O$1:$P$12,2,FALSE),0)</f>
        <v>0</v>
      </c>
      <c r="N444">
        <f>IF(実施計画様式!N444="",0,IFERROR(VLOOKUP(実施計画様式!N444,―!$O$1:$P$12,2,FALSE),"error"))</f>
        <v>0</v>
      </c>
      <c r="O444">
        <f>IF(実施計画様式!O444="",0,IFERROR(VLOOKUP(実施計画様式!O444,―!$O$1:$P$12,2,FALSE),"error"))</f>
        <v>0</v>
      </c>
      <c r="P444">
        <f>IF(実施計画様式!P444="",0,IFERROR(VLOOKUP(実施計画様式!P444,―!$O$1:$P$12,2,FALSE),"error"))</f>
        <v>0</v>
      </c>
      <c r="Q444">
        <f>IF(実施計画様式!Q444="",0,1)</f>
        <v>0</v>
      </c>
      <c r="R444" t="s">
        <v>7629</v>
      </c>
      <c r="S444" t="s">
        <v>7629</v>
      </c>
      <c r="T444">
        <f>IF(実施計画様式!T444="",0,1)</f>
        <v>0</v>
      </c>
      <c r="U444">
        <f>IF(実施計画様式!U444="",0,1)</f>
        <v>0</v>
      </c>
      <c r="V444">
        <f>IF(実施計画様式!V444="",0,1)</f>
        <v>0</v>
      </c>
      <c r="W444">
        <f>IF(実施計画様式!W444="",0,1)</f>
        <v>0</v>
      </c>
      <c r="X444">
        <f>IF(実施計画様式!X444="",0,1)</f>
        <v>0</v>
      </c>
      <c r="Y444">
        <f>IF(実施計画様式!Y444="",0,1)</f>
        <v>0</v>
      </c>
      <c r="Z444">
        <f>IF(実施計画様式!Z444="",0,1)</f>
        <v>0</v>
      </c>
      <c r="AA444">
        <f>IF(実施計画様式!AA444="",0,1)</f>
        <v>0</v>
      </c>
      <c r="AB444">
        <f>IF(実施計画様式!AB444="",0,IFERROR(VLOOKUP(実施計画様式!AB444,―!$Q$2:$R$3,2,FALSE),"error"))</f>
        <v>0</v>
      </c>
      <c r="AC444">
        <f>IF(実施計画様式!AC444="",0,IFERROR(VLOOKUP(実施計画様式!AC444,―!$S$2:$T$3,2,FALSE),"error"))</f>
        <v>0</v>
      </c>
      <c r="AD444">
        <f>IF(実施計画様式!AD444="",0,IFERROR(VLOOKUP(実施計画様式!AD444,―!$U$2:$V$3,2,FALSE),"error"))</f>
        <v>0</v>
      </c>
      <c r="AE444">
        <f>IF(実施計画様式!AE444="",0,IFERROR(VLOOKUP(実施計画様式!AE444,―!$W$2:$X$3,2,FALSE),"error"))</f>
        <v>0</v>
      </c>
      <c r="AF444">
        <f>IF(実施計画様式!AF444="",0,IFERROR(VLOOKUP(実施計画様式!AF444,―!$AP$29:$AQ$29,2,FALSE),"error"))</f>
        <v>0</v>
      </c>
      <c r="AG444">
        <f>IF(実施計画様式!AG444="",0,IFERROR(VLOOKUP(実施計画様式!AG444,―!$Y$2:$Z$25,2,FALSE),"error"))</f>
        <v>0</v>
      </c>
      <c r="AH444">
        <f>IF(実施計画様式!AH444="",0,IFERROR(VLOOKUP(実施計画様式!AH444,―!$AA$2:$AB$4,2,FALSE),"error"))</f>
        <v>0</v>
      </c>
      <c r="AI444">
        <f>IF(実施計画様式!AI444="",0,IFERROR(VLOOKUP(実施計画様式!AI444,―!$AN$2:$AO$27,2,FALSE),"error"))</f>
        <v>0</v>
      </c>
      <c r="AJ444">
        <f>IF(実施計画様式!AJ444="",0,IFERROR(VLOOKUP(実施計画様式!AJ444,―!$AN$2:$AO$27,2,FALSE),"error"))</f>
        <v>0</v>
      </c>
      <c r="AK444">
        <f>IF(実施計画様式!AK444="",0,IFERROR(VLOOKUP(実施計画様式!AK444,―!$AN$2:$AO$27,2,FALSE),"error"))</f>
        <v>0</v>
      </c>
      <c r="AL444">
        <f>IF(実施計画様式!AL444="",0,1)</f>
        <v>0</v>
      </c>
      <c r="AM444">
        <f>IF(実施計画様式!AM444="",0,IFERROR(VLOOKUP(実施計画様式!AM444,―!$AP$10:$AQ$23,2,FALSE),"error"))</f>
        <v>0</v>
      </c>
      <c r="AN444">
        <f>IF(実施計画様式!AN444="",0,IFERROR(VLOOKUP(実施計画様式!AN444,―!$AP$39:$AQ$44,2,FALSE),"error"))</f>
        <v>0</v>
      </c>
      <c r="AO444">
        <f>IF(実施計画様式!AO444="",0,IFERROR(VLOOKUP(実施計画様式!AO444,参考資料1_対象分野リスト!$B$2:$C$46,2,FALSE),"error"))</f>
        <v>0</v>
      </c>
      <c r="AP444">
        <f>IF(実施計画様式!AP444="",0,IFERROR(VLOOKUP(実施計画様式!AP444,参考資料1_対象分野リスト!$B$2:$C$46,2,FALSE),"error"))</f>
        <v>0</v>
      </c>
      <c r="AQ444">
        <f>IF(実施計画様式!AQ444="",0,IFERROR(VLOOKUP(実施計画様式!AQ444,参考資料1_対象分野リスト!$B$2:$C$46,2,FALSE),"error"))</f>
        <v>0</v>
      </c>
      <c r="AR444">
        <f>IF(実施計画様式!AR444="",0,IFERROR(VLOOKUP(実施計画様式!AR444,参考資料1_対象分野リスト!$B$2:$C$46,2,FALSE),"error"))</f>
        <v>0</v>
      </c>
      <c r="AS444">
        <f>IF(実施計画様式!AS444="",0,IFERROR(VLOOKUP(実施計画様式!AS444,参考資料1_対象分野リスト!$E$5:$F$35,2,FALSE),"error"))</f>
        <v>0</v>
      </c>
      <c r="BB444">
        <f>IF(実施計画様式!BB444="",0,IFERROR(VLOOKUP(実施計画様式!BB444,―!$AK$2:$AL$7,2,FALSE),"error"))</f>
        <v>0</v>
      </c>
      <c r="BC444" t="str">
        <f t="shared" si="45"/>
        <v/>
      </c>
      <c r="BF444">
        <v>99</v>
      </c>
      <c r="BG444" t="str">
        <f t="shared" si="47"/>
        <v/>
      </c>
      <c r="BH444" t="str">
        <f>IF(AG444&gt;0,IF(VLOOKUP($B$62,―!$Y$2:$Z$25,2,FALSE)&lt;分岐管理シート!AG444,"予算化方法","予算化方法_未定なし"),"")</f>
        <v/>
      </c>
      <c r="BI444" t="str">
        <f t="shared" si="48"/>
        <v/>
      </c>
      <c r="BJ444" t="str">
        <f t="shared" si="49"/>
        <v/>
      </c>
      <c r="BK444" t="str">
        <f t="shared" si="50"/>
        <v/>
      </c>
      <c r="BL444" t="str">
        <f>IF(AE444&lt;2,"",―!$AP$28)</f>
        <v/>
      </c>
      <c r="BM444" t="str">
        <f t="shared" si="51"/>
        <v/>
      </c>
      <c r="BN444" t="str">
        <f t="shared" si="52"/>
        <v/>
      </c>
      <c r="BP444">
        <f t="shared" si="46"/>
        <v>0</v>
      </c>
    </row>
    <row r="445" spans="3:68">
      <c r="C445">
        <v>373</v>
      </c>
      <c r="D445" s="22">
        <f>IF(実施計画様式!D445="",0,IFERROR(VLOOKUP(実施計画様式!D445,―!A:B,2,FALSE),"error"))</f>
        <v>0</v>
      </c>
      <c r="E445">
        <f>IF(実施計画様式!E445="",0,IFERROR(VLOOKUP(実施計画様式!E445,―!$C$40:$D$47,2,FALSE),"error"))</f>
        <v>0</v>
      </c>
      <c r="F445">
        <f>IF(実施計画様式!F445="",0,IFERROR(VLOOKUP(実施計画様式!F445,―!$E$2:$F$2,2,FALSE),"error"))</f>
        <v>0</v>
      </c>
      <c r="G445">
        <f>IFERROR(VLOOKUP(実施計画様式!G445,―!$G$2:$H$2,2,FALSE),0)</f>
        <v>0</v>
      </c>
      <c r="H445">
        <f>IF(実施計画様式!H445="",0,1)</f>
        <v>0</v>
      </c>
      <c r="I445">
        <f>IF(実施計画様式!I445="",0,IFERROR(VLOOKUP(実施計画様式!I445,―!$I$2:$J$2,2,FALSE),"error"))</f>
        <v>0</v>
      </c>
      <c r="J445">
        <f>IF(実施計画様式!J445="",0,1)</f>
        <v>0</v>
      </c>
      <c r="K445">
        <f>IF(実施計画様式!K445="",0,IFERROR(VLOOKUP(実施計画様式!K445,―!$K$1:$L$2,2,FALSE),"error"))</f>
        <v>0</v>
      </c>
      <c r="L445">
        <f>IF(実施計画様式!L445="",0,IFERROR(VLOOKUP(実施計画様式!L445,―!$M$2:$N$2,2,FALSE),"error"))</f>
        <v>0</v>
      </c>
      <c r="M445">
        <f>IFERROR(VLOOKUP(実施計画様式!M445,―!$O$1:$P$12,2,FALSE),0)</f>
        <v>0</v>
      </c>
      <c r="N445">
        <f>IF(実施計画様式!N445="",0,IFERROR(VLOOKUP(実施計画様式!N445,―!$O$1:$P$12,2,FALSE),"error"))</f>
        <v>0</v>
      </c>
      <c r="O445">
        <f>IF(実施計画様式!O445="",0,IFERROR(VLOOKUP(実施計画様式!O445,―!$O$1:$P$12,2,FALSE),"error"))</f>
        <v>0</v>
      </c>
      <c r="P445">
        <f>IF(実施計画様式!P445="",0,IFERROR(VLOOKUP(実施計画様式!P445,―!$O$1:$P$12,2,FALSE),"error"))</f>
        <v>0</v>
      </c>
      <c r="Q445">
        <f>IF(実施計画様式!Q445="",0,1)</f>
        <v>0</v>
      </c>
      <c r="R445" t="s">
        <v>7629</v>
      </c>
      <c r="S445" t="s">
        <v>7629</v>
      </c>
      <c r="T445">
        <f>IF(実施計画様式!T445="",0,1)</f>
        <v>0</v>
      </c>
      <c r="U445">
        <f>IF(実施計画様式!U445="",0,1)</f>
        <v>0</v>
      </c>
      <c r="V445">
        <f>IF(実施計画様式!V445="",0,1)</f>
        <v>0</v>
      </c>
      <c r="W445">
        <f>IF(実施計画様式!W445="",0,1)</f>
        <v>0</v>
      </c>
      <c r="X445">
        <f>IF(実施計画様式!X445="",0,1)</f>
        <v>0</v>
      </c>
      <c r="Y445">
        <f>IF(実施計画様式!Y445="",0,1)</f>
        <v>0</v>
      </c>
      <c r="Z445">
        <f>IF(実施計画様式!Z445="",0,1)</f>
        <v>0</v>
      </c>
      <c r="AA445">
        <f>IF(実施計画様式!AA445="",0,1)</f>
        <v>0</v>
      </c>
      <c r="AB445">
        <f>IF(実施計画様式!AB445="",0,IFERROR(VLOOKUP(実施計画様式!AB445,―!$Q$2:$R$3,2,FALSE),"error"))</f>
        <v>0</v>
      </c>
      <c r="AC445">
        <f>IF(実施計画様式!AC445="",0,IFERROR(VLOOKUP(実施計画様式!AC445,―!$S$2:$T$3,2,FALSE),"error"))</f>
        <v>0</v>
      </c>
      <c r="AD445">
        <f>IF(実施計画様式!AD445="",0,IFERROR(VLOOKUP(実施計画様式!AD445,―!$U$2:$V$3,2,FALSE),"error"))</f>
        <v>0</v>
      </c>
      <c r="AE445">
        <f>IF(実施計画様式!AE445="",0,IFERROR(VLOOKUP(実施計画様式!AE445,―!$W$2:$X$3,2,FALSE),"error"))</f>
        <v>0</v>
      </c>
      <c r="AF445">
        <f>IF(実施計画様式!AF445="",0,IFERROR(VLOOKUP(実施計画様式!AF445,―!$AP$29:$AQ$29,2,FALSE),"error"))</f>
        <v>0</v>
      </c>
      <c r="AG445">
        <f>IF(実施計画様式!AG445="",0,IFERROR(VLOOKUP(実施計画様式!AG445,―!$Y$2:$Z$25,2,FALSE),"error"))</f>
        <v>0</v>
      </c>
      <c r="AH445">
        <f>IF(実施計画様式!AH445="",0,IFERROR(VLOOKUP(実施計画様式!AH445,―!$AA$2:$AB$4,2,FALSE),"error"))</f>
        <v>0</v>
      </c>
      <c r="AI445">
        <f>IF(実施計画様式!AI445="",0,IFERROR(VLOOKUP(実施計画様式!AI445,―!$AN$2:$AO$27,2,FALSE),"error"))</f>
        <v>0</v>
      </c>
      <c r="AJ445">
        <f>IF(実施計画様式!AJ445="",0,IFERROR(VLOOKUP(実施計画様式!AJ445,―!$AN$2:$AO$27,2,FALSE),"error"))</f>
        <v>0</v>
      </c>
      <c r="AK445">
        <f>IF(実施計画様式!AK445="",0,IFERROR(VLOOKUP(実施計画様式!AK445,―!$AN$2:$AO$27,2,FALSE),"error"))</f>
        <v>0</v>
      </c>
      <c r="AL445">
        <f>IF(実施計画様式!AL445="",0,1)</f>
        <v>0</v>
      </c>
      <c r="AM445">
        <f>IF(実施計画様式!AM445="",0,IFERROR(VLOOKUP(実施計画様式!AM445,―!$AP$10:$AQ$23,2,FALSE),"error"))</f>
        <v>0</v>
      </c>
      <c r="AN445">
        <f>IF(実施計画様式!AN445="",0,IFERROR(VLOOKUP(実施計画様式!AN445,―!$AP$39:$AQ$44,2,FALSE),"error"))</f>
        <v>0</v>
      </c>
      <c r="AO445">
        <f>IF(実施計画様式!AO445="",0,IFERROR(VLOOKUP(実施計画様式!AO445,参考資料1_対象分野リスト!$B$2:$C$46,2,FALSE),"error"))</f>
        <v>0</v>
      </c>
      <c r="AP445">
        <f>IF(実施計画様式!AP445="",0,IFERROR(VLOOKUP(実施計画様式!AP445,参考資料1_対象分野リスト!$B$2:$C$46,2,FALSE),"error"))</f>
        <v>0</v>
      </c>
      <c r="AQ445">
        <f>IF(実施計画様式!AQ445="",0,IFERROR(VLOOKUP(実施計画様式!AQ445,参考資料1_対象分野リスト!$B$2:$C$46,2,FALSE),"error"))</f>
        <v>0</v>
      </c>
      <c r="AR445">
        <f>IF(実施計画様式!AR445="",0,IFERROR(VLOOKUP(実施計画様式!AR445,参考資料1_対象分野リスト!$B$2:$C$46,2,FALSE),"error"))</f>
        <v>0</v>
      </c>
      <c r="AS445">
        <f>IF(実施計画様式!AS445="",0,IFERROR(VLOOKUP(実施計画様式!AS445,参考資料1_対象分野リスト!$E$5:$F$35,2,FALSE),"error"))</f>
        <v>0</v>
      </c>
      <c r="BB445">
        <f>IF(実施計画様式!BB445="",0,IFERROR(VLOOKUP(実施計画様式!BB445,―!$AK$2:$AL$7,2,FALSE),"error"))</f>
        <v>0</v>
      </c>
      <c r="BC445" t="str">
        <f t="shared" si="45"/>
        <v/>
      </c>
      <c r="BF445">
        <v>99</v>
      </c>
      <c r="BG445" t="str">
        <f t="shared" si="47"/>
        <v/>
      </c>
      <c r="BH445" t="str">
        <f>IF(AG445&gt;0,IF(VLOOKUP($B$62,―!$Y$2:$Z$25,2,FALSE)&lt;分岐管理シート!AG445,"予算化方法","予算化方法_未定なし"),"")</f>
        <v/>
      </c>
      <c r="BI445" t="str">
        <f t="shared" si="48"/>
        <v/>
      </c>
      <c r="BJ445" t="str">
        <f t="shared" si="49"/>
        <v/>
      </c>
      <c r="BK445" t="str">
        <f t="shared" si="50"/>
        <v/>
      </c>
      <c r="BL445" t="str">
        <f>IF(AE445&lt;2,"",―!$AP$28)</f>
        <v/>
      </c>
      <c r="BM445" t="str">
        <f t="shared" si="51"/>
        <v/>
      </c>
      <c r="BN445" t="str">
        <f t="shared" si="52"/>
        <v/>
      </c>
      <c r="BP445">
        <f t="shared" si="46"/>
        <v>0</v>
      </c>
    </row>
    <row r="446" spans="3:68">
      <c r="C446">
        <v>374</v>
      </c>
      <c r="D446" s="22">
        <f>IF(実施計画様式!D446="",0,IFERROR(VLOOKUP(実施計画様式!D446,―!A:B,2,FALSE),"error"))</f>
        <v>0</v>
      </c>
      <c r="E446">
        <f>IF(実施計画様式!E446="",0,IFERROR(VLOOKUP(実施計画様式!E446,―!$C$40:$D$47,2,FALSE),"error"))</f>
        <v>0</v>
      </c>
      <c r="F446">
        <f>IF(実施計画様式!F446="",0,IFERROR(VLOOKUP(実施計画様式!F446,―!$E$2:$F$2,2,FALSE),"error"))</f>
        <v>0</v>
      </c>
      <c r="G446">
        <f>IFERROR(VLOOKUP(実施計画様式!G446,―!$G$2:$H$2,2,FALSE),0)</f>
        <v>0</v>
      </c>
      <c r="H446">
        <f>IF(実施計画様式!H446="",0,1)</f>
        <v>0</v>
      </c>
      <c r="I446">
        <f>IF(実施計画様式!I446="",0,IFERROR(VLOOKUP(実施計画様式!I446,―!$I$2:$J$2,2,FALSE),"error"))</f>
        <v>0</v>
      </c>
      <c r="J446">
        <f>IF(実施計画様式!J446="",0,1)</f>
        <v>0</v>
      </c>
      <c r="K446">
        <f>IF(実施計画様式!K446="",0,IFERROR(VLOOKUP(実施計画様式!K446,―!$K$1:$L$2,2,FALSE),"error"))</f>
        <v>0</v>
      </c>
      <c r="L446">
        <f>IF(実施計画様式!L446="",0,IFERROR(VLOOKUP(実施計画様式!L446,―!$M$2:$N$2,2,FALSE),"error"))</f>
        <v>0</v>
      </c>
      <c r="M446">
        <f>IFERROR(VLOOKUP(実施計画様式!M446,―!$O$1:$P$12,2,FALSE),0)</f>
        <v>0</v>
      </c>
      <c r="N446">
        <f>IF(実施計画様式!N446="",0,IFERROR(VLOOKUP(実施計画様式!N446,―!$O$1:$P$12,2,FALSE),"error"))</f>
        <v>0</v>
      </c>
      <c r="O446">
        <f>IF(実施計画様式!O446="",0,IFERROR(VLOOKUP(実施計画様式!O446,―!$O$1:$P$12,2,FALSE),"error"))</f>
        <v>0</v>
      </c>
      <c r="P446">
        <f>IF(実施計画様式!P446="",0,IFERROR(VLOOKUP(実施計画様式!P446,―!$O$1:$P$12,2,FALSE),"error"))</f>
        <v>0</v>
      </c>
      <c r="Q446">
        <f>IF(実施計画様式!Q446="",0,1)</f>
        <v>0</v>
      </c>
      <c r="R446" t="s">
        <v>7629</v>
      </c>
      <c r="S446" t="s">
        <v>7629</v>
      </c>
      <c r="T446">
        <f>IF(実施計画様式!T446="",0,1)</f>
        <v>0</v>
      </c>
      <c r="U446">
        <f>IF(実施計画様式!U446="",0,1)</f>
        <v>0</v>
      </c>
      <c r="V446">
        <f>IF(実施計画様式!V446="",0,1)</f>
        <v>0</v>
      </c>
      <c r="W446">
        <f>IF(実施計画様式!W446="",0,1)</f>
        <v>0</v>
      </c>
      <c r="X446">
        <f>IF(実施計画様式!X446="",0,1)</f>
        <v>0</v>
      </c>
      <c r="Y446">
        <f>IF(実施計画様式!Y446="",0,1)</f>
        <v>0</v>
      </c>
      <c r="Z446">
        <f>IF(実施計画様式!Z446="",0,1)</f>
        <v>0</v>
      </c>
      <c r="AA446">
        <f>IF(実施計画様式!AA446="",0,1)</f>
        <v>0</v>
      </c>
      <c r="AB446">
        <f>IF(実施計画様式!AB446="",0,IFERROR(VLOOKUP(実施計画様式!AB446,―!$Q$2:$R$3,2,FALSE),"error"))</f>
        <v>0</v>
      </c>
      <c r="AC446">
        <f>IF(実施計画様式!AC446="",0,IFERROR(VLOOKUP(実施計画様式!AC446,―!$S$2:$T$3,2,FALSE),"error"))</f>
        <v>0</v>
      </c>
      <c r="AD446">
        <f>IF(実施計画様式!AD446="",0,IFERROR(VLOOKUP(実施計画様式!AD446,―!$U$2:$V$3,2,FALSE),"error"))</f>
        <v>0</v>
      </c>
      <c r="AE446">
        <f>IF(実施計画様式!AE446="",0,IFERROR(VLOOKUP(実施計画様式!AE446,―!$W$2:$X$3,2,FALSE),"error"))</f>
        <v>0</v>
      </c>
      <c r="AF446">
        <f>IF(実施計画様式!AF446="",0,IFERROR(VLOOKUP(実施計画様式!AF446,―!$AP$29:$AQ$29,2,FALSE),"error"))</f>
        <v>0</v>
      </c>
      <c r="AG446">
        <f>IF(実施計画様式!AG446="",0,IFERROR(VLOOKUP(実施計画様式!AG446,―!$Y$2:$Z$25,2,FALSE),"error"))</f>
        <v>0</v>
      </c>
      <c r="AH446">
        <f>IF(実施計画様式!AH446="",0,IFERROR(VLOOKUP(実施計画様式!AH446,―!$AA$2:$AB$4,2,FALSE),"error"))</f>
        <v>0</v>
      </c>
      <c r="AI446">
        <f>IF(実施計画様式!AI446="",0,IFERROR(VLOOKUP(実施計画様式!AI446,―!$AN$2:$AO$27,2,FALSE),"error"))</f>
        <v>0</v>
      </c>
      <c r="AJ446">
        <f>IF(実施計画様式!AJ446="",0,IFERROR(VLOOKUP(実施計画様式!AJ446,―!$AN$2:$AO$27,2,FALSE),"error"))</f>
        <v>0</v>
      </c>
      <c r="AK446">
        <f>IF(実施計画様式!AK446="",0,IFERROR(VLOOKUP(実施計画様式!AK446,―!$AN$2:$AO$27,2,FALSE),"error"))</f>
        <v>0</v>
      </c>
      <c r="AL446">
        <f>IF(実施計画様式!AL446="",0,1)</f>
        <v>0</v>
      </c>
      <c r="AM446">
        <f>IF(実施計画様式!AM446="",0,IFERROR(VLOOKUP(実施計画様式!AM446,―!$AP$10:$AQ$23,2,FALSE),"error"))</f>
        <v>0</v>
      </c>
      <c r="AN446">
        <f>IF(実施計画様式!AN446="",0,IFERROR(VLOOKUP(実施計画様式!AN446,―!$AP$39:$AQ$44,2,FALSE),"error"))</f>
        <v>0</v>
      </c>
      <c r="AO446">
        <f>IF(実施計画様式!AO446="",0,IFERROR(VLOOKUP(実施計画様式!AO446,参考資料1_対象分野リスト!$B$2:$C$46,2,FALSE),"error"))</f>
        <v>0</v>
      </c>
      <c r="AP446">
        <f>IF(実施計画様式!AP446="",0,IFERROR(VLOOKUP(実施計画様式!AP446,参考資料1_対象分野リスト!$B$2:$C$46,2,FALSE),"error"))</f>
        <v>0</v>
      </c>
      <c r="AQ446">
        <f>IF(実施計画様式!AQ446="",0,IFERROR(VLOOKUP(実施計画様式!AQ446,参考資料1_対象分野リスト!$B$2:$C$46,2,FALSE),"error"))</f>
        <v>0</v>
      </c>
      <c r="AR446">
        <f>IF(実施計画様式!AR446="",0,IFERROR(VLOOKUP(実施計画様式!AR446,参考資料1_対象分野リスト!$B$2:$C$46,2,FALSE),"error"))</f>
        <v>0</v>
      </c>
      <c r="AS446">
        <f>IF(実施計画様式!AS446="",0,IFERROR(VLOOKUP(実施計画様式!AS446,参考資料1_対象分野リスト!$E$5:$F$35,2,FALSE),"error"))</f>
        <v>0</v>
      </c>
      <c r="BB446">
        <f>IF(実施計画様式!BB446="",0,IFERROR(VLOOKUP(実施計画様式!BB446,―!$AK$2:$AL$7,2,FALSE),"error"))</f>
        <v>0</v>
      </c>
      <c r="BC446" t="str">
        <f t="shared" si="45"/>
        <v/>
      </c>
      <c r="BF446">
        <v>99</v>
      </c>
      <c r="BG446" t="str">
        <f t="shared" si="47"/>
        <v/>
      </c>
      <c r="BH446" t="str">
        <f>IF(AG446&gt;0,IF(VLOOKUP($B$62,―!$Y$2:$Z$25,2,FALSE)&lt;分岐管理シート!AG446,"予算化方法","予算化方法_未定なし"),"")</f>
        <v/>
      </c>
      <c r="BI446" t="str">
        <f t="shared" si="48"/>
        <v/>
      </c>
      <c r="BJ446" t="str">
        <f t="shared" si="49"/>
        <v/>
      </c>
      <c r="BK446" t="str">
        <f t="shared" si="50"/>
        <v/>
      </c>
      <c r="BL446" t="str">
        <f>IF(AE446&lt;2,"",―!$AP$28)</f>
        <v/>
      </c>
      <c r="BM446" t="str">
        <f t="shared" si="51"/>
        <v/>
      </c>
      <c r="BN446" t="str">
        <f t="shared" si="52"/>
        <v/>
      </c>
      <c r="BP446">
        <f t="shared" si="46"/>
        <v>0</v>
      </c>
    </row>
    <row r="447" spans="3:68">
      <c r="C447">
        <v>375</v>
      </c>
      <c r="D447" s="22">
        <f>IF(実施計画様式!D447="",0,IFERROR(VLOOKUP(実施計画様式!D447,―!A:B,2,FALSE),"error"))</f>
        <v>0</v>
      </c>
      <c r="E447">
        <f>IF(実施計画様式!E447="",0,IFERROR(VLOOKUP(実施計画様式!E447,―!$C$40:$D$47,2,FALSE),"error"))</f>
        <v>0</v>
      </c>
      <c r="F447">
        <f>IF(実施計画様式!F447="",0,IFERROR(VLOOKUP(実施計画様式!F447,―!$E$2:$F$2,2,FALSE),"error"))</f>
        <v>0</v>
      </c>
      <c r="G447">
        <f>IFERROR(VLOOKUP(実施計画様式!G447,―!$G$2:$H$2,2,FALSE),0)</f>
        <v>0</v>
      </c>
      <c r="H447">
        <f>IF(実施計画様式!H447="",0,1)</f>
        <v>0</v>
      </c>
      <c r="I447">
        <f>IF(実施計画様式!I447="",0,IFERROR(VLOOKUP(実施計画様式!I447,―!$I$2:$J$2,2,FALSE),"error"))</f>
        <v>0</v>
      </c>
      <c r="J447">
        <f>IF(実施計画様式!J447="",0,1)</f>
        <v>0</v>
      </c>
      <c r="K447">
        <f>IF(実施計画様式!K447="",0,IFERROR(VLOOKUP(実施計画様式!K447,―!$K$1:$L$2,2,FALSE),"error"))</f>
        <v>0</v>
      </c>
      <c r="L447">
        <f>IF(実施計画様式!L447="",0,IFERROR(VLOOKUP(実施計画様式!L447,―!$M$2:$N$2,2,FALSE),"error"))</f>
        <v>0</v>
      </c>
      <c r="M447">
        <f>IFERROR(VLOOKUP(実施計画様式!M447,―!$O$1:$P$12,2,FALSE),0)</f>
        <v>0</v>
      </c>
      <c r="N447">
        <f>IF(実施計画様式!N447="",0,IFERROR(VLOOKUP(実施計画様式!N447,―!$O$1:$P$12,2,FALSE),"error"))</f>
        <v>0</v>
      </c>
      <c r="O447">
        <f>IF(実施計画様式!O447="",0,IFERROR(VLOOKUP(実施計画様式!O447,―!$O$1:$P$12,2,FALSE),"error"))</f>
        <v>0</v>
      </c>
      <c r="P447">
        <f>IF(実施計画様式!P447="",0,IFERROR(VLOOKUP(実施計画様式!P447,―!$O$1:$P$12,2,FALSE),"error"))</f>
        <v>0</v>
      </c>
      <c r="Q447">
        <f>IF(実施計画様式!Q447="",0,1)</f>
        <v>0</v>
      </c>
      <c r="R447" t="s">
        <v>7629</v>
      </c>
      <c r="S447" t="s">
        <v>7629</v>
      </c>
      <c r="T447">
        <f>IF(実施計画様式!T447="",0,1)</f>
        <v>0</v>
      </c>
      <c r="U447">
        <f>IF(実施計画様式!U447="",0,1)</f>
        <v>0</v>
      </c>
      <c r="V447">
        <f>IF(実施計画様式!V447="",0,1)</f>
        <v>0</v>
      </c>
      <c r="W447">
        <f>IF(実施計画様式!W447="",0,1)</f>
        <v>0</v>
      </c>
      <c r="X447">
        <f>IF(実施計画様式!X447="",0,1)</f>
        <v>0</v>
      </c>
      <c r="Y447">
        <f>IF(実施計画様式!Y447="",0,1)</f>
        <v>0</v>
      </c>
      <c r="Z447">
        <f>IF(実施計画様式!Z447="",0,1)</f>
        <v>0</v>
      </c>
      <c r="AA447">
        <f>IF(実施計画様式!AA447="",0,1)</f>
        <v>0</v>
      </c>
      <c r="AB447">
        <f>IF(実施計画様式!AB447="",0,IFERROR(VLOOKUP(実施計画様式!AB447,―!$Q$2:$R$3,2,FALSE),"error"))</f>
        <v>0</v>
      </c>
      <c r="AC447">
        <f>IF(実施計画様式!AC447="",0,IFERROR(VLOOKUP(実施計画様式!AC447,―!$S$2:$T$3,2,FALSE),"error"))</f>
        <v>0</v>
      </c>
      <c r="AD447">
        <f>IF(実施計画様式!AD447="",0,IFERROR(VLOOKUP(実施計画様式!AD447,―!$U$2:$V$3,2,FALSE),"error"))</f>
        <v>0</v>
      </c>
      <c r="AE447">
        <f>IF(実施計画様式!AE447="",0,IFERROR(VLOOKUP(実施計画様式!AE447,―!$W$2:$X$3,2,FALSE),"error"))</f>
        <v>0</v>
      </c>
      <c r="AF447">
        <f>IF(実施計画様式!AF447="",0,IFERROR(VLOOKUP(実施計画様式!AF447,―!$AP$29:$AQ$29,2,FALSE),"error"))</f>
        <v>0</v>
      </c>
      <c r="AG447">
        <f>IF(実施計画様式!AG447="",0,IFERROR(VLOOKUP(実施計画様式!AG447,―!$Y$2:$Z$25,2,FALSE),"error"))</f>
        <v>0</v>
      </c>
      <c r="AH447">
        <f>IF(実施計画様式!AH447="",0,IFERROR(VLOOKUP(実施計画様式!AH447,―!$AA$2:$AB$4,2,FALSE),"error"))</f>
        <v>0</v>
      </c>
      <c r="AI447">
        <f>IF(実施計画様式!AI447="",0,IFERROR(VLOOKUP(実施計画様式!AI447,―!$AN$2:$AO$27,2,FALSE),"error"))</f>
        <v>0</v>
      </c>
      <c r="AJ447">
        <f>IF(実施計画様式!AJ447="",0,IFERROR(VLOOKUP(実施計画様式!AJ447,―!$AN$2:$AO$27,2,FALSE),"error"))</f>
        <v>0</v>
      </c>
      <c r="AK447">
        <f>IF(実施計画様式!AK447="",0,IFERROR(VLOOKUP(実施計画様式!AK447,―!$AN$2:$AO$27,2,FALSE),"error"))</f>
        <v>0</v>
      </c>
      <c r="AL447">
        <f>IF(実施計画様式!AL447="",0,1)</f>
        <v>0</v>
      </c>
      <c r="AM447">
        <f>IF(実施計画様式!AM447="",0,IFERROR(VLOOKUP(実施計画様式!AM447,―!$AP$10:$AQ$23,2,FALSE),"error"))</f>
        <v>0</v>
      </c>
      <c r="AN447">
        <f>IF(実施計画様式!AN447="",0,IFERROR(VLOOKUP(実施計画様式!AN447,―!$AP$39:$AQ$44,2,FALSE),"error"))</f>
        <v>0</v>
      </c>
      <c r="AO447">
        <f>IF(実施計画様式!AO447="",0,IFERROR(VLOOKUP(実施計画様式!AO447,参考資料1_対象分野リスト!$B$2:$C$46,2,FALSE),"error"))</f>
        <v>0</v>
      </c>
      <c r="AP447">
        <f>IF(実施計画様式!AP447="",0,IFERROR(VLOOKUP(実施計画様式!AP447,参考資料1_対象分野リスト!$B$2:$C$46,2,FALSE),"error"))</f>
        <v>0</v>
      </c>
      <c r="AQ447">
        <f>IF(実施計画様式!AQ447="",0,IFERROR(VLOOKUP(実施計画様式!AQ447,参考資料1_対象分野リスト!$B$2:$C$46,2,FALSE),"error"))</f>
        <v>0</v>
      </c>
      <c r="AR447">
        <f>IF(実施計画様式!AR447="",0,IFERROR(VLOOKUP(実施計画様式!AR447,参考資料1_対象分野リスト!$B$2:$C$46,2,FALSE),"error"))</f>
        <v>0</v>
      </c>
      <c r="AS447">
        <f>IF(実施計画様式!AS447="",0,IFERROR(VLOOKUP(実施計画様式!AS447,参考資料1_対象分野リスト!$E$5:$F$35,2,FALSE),"error"))</f>
        <v>0</v>
      </c>
      <c r="BB447">
        <f>IF(実施計画様式!BB447="",0,IFERROR(VLOOKUP(実施計画様式!BB447,―!$AK$2:$AL$7,2,FALSE),"error"))</f>
        <v>0</v>
      </c>
      <c r="BC447" t="str">
        <f t="shared" si="45"/>
        <v/>
      </c>
      <c r="BF447">
        <v>99</v>
      </c>
      <c r="BG447" t="str">
        <f t="shared" si="47"/>
        <v/>
      </c>
      <c r="BH447" t="str">
        <f>IF(AG447&gt;0,IF(VLOOKUP($B$62,―!$Y$2:$Z$25,2,FALSE)&lt;分岐管理シート!AG447,"予算化方法","予算化方法_未定なし"),"")</f>
        <v/>
      </c>
      <c r="BI447" t="str">
        <f t="shared" si="48"/>
        <v/>
      </c>
      <c r="BJ447" t="str">
        <f t="shared" si="49"/>
        <v/>
      </c>
      <c r="BK447" t="str">
        <f t="shared" si="50"/>
        <v/>
      </c>
      <c r="BL447" t="str">
        <f>IF(AE447&lt;2,"",―!$AP$28)</f>
        <v/>
      </c>
      <c r="BM447" t="str">
        <f t="shared" si="51"/>
        <v/>
      </c>
      <c r="BN447" t="str">
        <f t="shared" si="52"/>
        <v/>
      </c>
      <c r="BP447">
        <f t="shared" si="46"/>
        <v>0</v>
      </c>
    </row>
    <row r="448" spans="3:68">
      <c r="C448">
        <v>376</v>
      </c>
      <c r="D448" s="22">
        <f>IF(実施計画様式!D448="",0,IFERROR(VLOOKUP(実施計画様式!D448,―!A:B,2,FALSE),"error"))</f>
        <v>0</v>
      </c>
      <c r="E448">
        <f>IF(実施計画様式!E448="",0,IFERROR(VLOOKUP(実施計画様式!E448,―!$C$40:$D$47,2,FALSE),"error"))</f>
        <v>0</v>
      </c>
      <c r="F448">
        <f>IF(実施計画様式!F448="",0,IFERROR(VLOOKUP(実施計画様式!F448,―!$E$2:$F$2,2,FALSE),"error"))</f>
        <v>0</v>
      </c>
      <c r="G448">
        <f>IFERROR(VLOOKUP(実施計画様式!G448,―!$G$2:$H$2,2,FALSE),0)</f>
        <v>0</v>
      </c>
      <c r="H448">
        <f>IF(実施計画様式!H448="",0,1)</f>
        <v>0</v>
      </c>
      <c r="I448">
        <f>IF(実施計画様式!I448="",0,IFERROR(VLOOKUP(実施計画様式!I448,―!$I$2:$J$2,2,FALSE),"error"))</f>
        <v>0</v>
      </c>
      <c r="J448">
        <f>IF(実施計画様式!J448="",0,1)</f>
        <v>0</v>
      </c>
      <c r="K448">
        <f>IF(実施計画様式!K448="",0,IFERROR(VLOOKUP(実施計画様式!K448,―!$K$1:$L$2,2,FALSE),"error"))</f>
        <v>0</v>
      </c>
      <c r="L448">
        <f>IF(実施計画様式!L448="",0,IFERROR(VLOOKUP(実施計画様式!L448,―!$M$2:$N$2,2,FALSE),"error"))</f>
        <v>0</v>
      </c>
      <c r="M448">
        <f>IFERROR(VLOOKUP(実施計画様式!M448,―!$O$1:$P$12,2,FALSE),0)</f>
        <v>0</v>
      </c>
      <c r="N448">
        <f>IF(実施計画様式!N448="",0,IFERROR(VLOOKUP(実施計画様式!N448,―!$O$1:$P$12,2,FALSE),"error"))</f>
        <v>0</v>
      </c>
      <c r="O448">
        <f>IF(実施計画様式!O448="",0,IFERROR(VLOOKUP(実施計画様式!O448,―!$O$1:$P$12,2,FALSE),"error"))</f>
        <v>0</v>
      </c>
      <c r="P448">
        <f>IF(実施計画様式!P448="",0,IFERROR(VLOOKUP(実施計画様式!P448,―!$O$1:$P$12,2,FALSE),"error"))</f>
        <v>0</v>
      </c>
      <c r="Q448">
        <f>IF(実施計画様式!Q448="",0,1)</f>
        <v>0</v>
      </c>
      <c r="R448" t="s">
        <v>7629</v>
      </c>
      <c r="S448" t="s">
        <v>7629</v>
      </c>
      <c r="T448">
        <f>IF(実施計画様式!T448="",0,1)</f>
        <v>0</v>
      </c>
      <c r="U448">
        <f>IF(実施計画様式!U448="",0,1)</f>
        <v>0</v>
      </c>
      <c r="V448">
        <f>IF(実施計画様式!V448="",0,1)</f>
        <v>0</v>
      </c>
      <c r="W448">
        <f>IF(実施計画様式!W448="",0,1)</f>
        <v>0</v>
      </c>
      <c r="X448">
        <f>IF(実施計画様式!X448="",0,1)</f>
        <v>0</v>
      </c>
      <c r="Y448">
        <f>IF(実施計画様式!Y448="",0,1)</f>
        <v>0</v>
      </c>
      <c r="Z448">
        <f>IF(実施計画様式!Z448="",0,1)</f>
        <v>0</v>
      </c>
      <c r="AA448">
        <f>IF(実施計画様式!AA448="",0,1)</f>
        <v>0</v>
      </c>
      <c r="AB448">
        <f>IF(実施計画様式!AB448="",0,IFERROR(VLOOKUP(実施計画様式!AB448,―!$Q$2:$R$3,2,FALSE),"error"))</f>
        <v>0</v>
      </c>
      <c r="AC448">
        <f>IF(実施計画様式!AC448="",0,IFERROR(VLOOKUP(実施計画様式!AC448,―!$S$2:$T$3,2,FALSE),"error"))</f>
        <v>0</v>
      </c>
      <c r="AD448">
        <f>IF(実施計画様式!AD448="",0,IFERROR(VLOOKUP(実施計画様式!AD448,―!$U$2:$V$3,2,FALSE),"error"))</f>
        <v>0</v>
      </c>
      <c r="AE448">
        <f>IF(実施計画様式!AE448="",0,IFERROR(VLOOKUP(実施計画様式!AE448,―!$W$2:$X$3,2,FALSE),"error"))</f>
        <v>0</v>
      </c>
      <c r="AF448">
        <f>IF(実施計画様式!AF448="",0,IFERROR(VLOOKUP(実施計画様式!AF448,―!$AP$29:$AQ$29,2,FALSE),"error"))</f>
        <v>0</v>
      </c>
      <c r="AG448">
        <f>IF(実施計画様式!AG448="",0,IFERROR(VLOOKUP(実施計画様式!AG448,―!$Y$2:$Z$25,2,FALSE),"error"))</f>
        <v>0</v>
      </c>
      <c r="AH448">
        <f>IF(実施計画様式!AH448="",0,IFERROR(VLOOKUP(実施計画様式!AH448,―!$AA$2:$AB$4,2,FALSE),"error"))</f>
        <v>0</v>
      </c>
      <c r="AI448">
        <f>IF(実施計画様式!AI448="",0,IFERROR(VLOOKUP(実施計画様式!AI448,―!$AN$2:$AO$27,2,FALSE),"error"))</f>
        <v>0</v>
      </c>
      <c r="AJ448">
        <f>IF(実施計画様式!AJ448="",0,IFERROR(VLOOKUP(実施計画様式!AJ448,―!$AN$2:$AO$27,2,FALSE),"error"))</f>
        <v>0</v>
      </c>
      <c r="AK448">
        <f>IF(実施計画様式!AK448="",0,IFERROR(VLOOKUP(実施計画様式!AK448,―!$AN$2:$AO$27,2,FALSE),"error"))</f>
        <v>0</v>
      </c>
      <c r="AL448">
        <f>IF(実施計画様式!AL448="",0,1)</f>
        <v>0</v>
      </c>
      <c r="AM448">
        <f>IF(実施計画様式!AM448="",0,IFERROR(VLOOKUP(実施計画様式!AM448,―!$AP$10:$AQ$23,2,FALSE),"error"))</f>
        <v>0</v>
      </c>
      <c r="AN448">
        <f>IF(実施計画様式!AN448="",0,IFERROR(VLOOKUP(実施計画様式!AN448,―!$AP$39:$AQ$44,2,FALSE),"error"))</f>
        <v>0</v>
      </c>
      <c r="AO448">
        <f>IF(実施計画様式!AO448="",0,IFERROR(VLOOKUP(実施計画様式!AO448,参考資料1_対象分野リスト!$B$2:$C$46,2,FALSE),"error"))</f>
        <v>0</v>
      </c>
      <c r="AP448">
        <f>IF(実施計画様式!AP448="",0,IFERROR(VLOOKUP(実施計画様式!AP448,参考資料1_対象分野リスト!$B$2:$C$46,2,FALSE),"error"))</f>
        <v>0</v>
      </c>
      <c r="AQ448">
        <f>IF(実施計画様式!AQ448="",0,IFERROR(VLOOKUP(実施計画様式!AQ448,参考資料1_対象分野リスト!$B$2:$C$46,2,FALSE),"error"))</f>
        <v>0</v>
      </c>
      <c r="AR448">
        <f>IF(実施計画様式!AR448="",0,IFERROR(VLOOKUP(実施計画様式!AR448,参考資料1_対象分野リスト!$B$2:$C$46,2,FALSE),"error"))</f>
        <v>0</v>
      </c>
      <c r="AS448">
        <f>IF(実施計画様式!AS448="",0,IFERROR(VLOOKUP(実施計画様式!AS448,参考資料1_対象分野リスト!$E$5:$F$35,2,FALSE),"error"))</f>
        <v>0</v>
      </c>
      <c r="BB448">
        <f>IF(実施計画様式!BB448="",0,IFERROR(VLOOKUP(実施計画様式!BB448,―!$AK$2:$AL$7,2,FALSE),"error"))</f>
        <v>0</v>
      </c>
      <c r="BC448" t="str">
        <f t="shared" si="45"/>
        <v/>
      </c>
      <c r="BF448">
        <v>99</v>
      </c>
      <c r="BG448" t="str">
        <f t="shared" si="47"/>
        <v/>
      </c>
      <c r="BH448" t="str">
        <f>IF(AG448&gt;0,IF(VLOOKUP($B$62,―!$Y$2:$Z$25,2,FALSE)&lt;分岐管理シート!AG448,"予算化方法","予算化方法_未定なし"),"")</f>
        <v/>
      </c>
      <c r="BI448" t="str">
        <f t="shared" si="48"/>
        <v/>
      </c>
      <c r="BJ448" t="str">
        <f t="shared" si="49"/>
        <v/>
      </c>
      <c r="BK448" t="str">
        <f t="shared" si="50"/>
        <v/>
      </c>
      <c r="BL448" t="str">
        <f>IF(AE448&lt;2,"",―!$AP$28)</f>
        <v/>
      </c>
      <c r="BM448" t="str">
        <f t="shared" si="51"/>
        <v/>
      </c>
      <c r="BN448" t="str">
        <f t="shared" si="52"/>
        <v/>
      </c>
      <c r="BP448">
        <f t="shared" si="46"/>
        <v>0</v>
      </c>
    </row>
    <row r="449" spans="3:68">
      <c r="C449">
        <v>377</v>
      </c>
      <c r="D449" s="22">
        <f>IF(実施計画様式!D449="",0,IFERROR(VLOOKUP(実施計画様式!D449,―!A:B,2,FALSE),"error"))</f>
        <v>0</v>
      </c>
      <c r="E449">
        <f>IF(実施計画様式!E449="",0,IFERROR(VLOOKUP(実施計画様式!E449,―!$C$40:$D$47,2,FALSE),"error"))</f>
        <v>0</v>
      </c>
      <c r="F449">
        <f>IF(実施計画様式!F449="",0,IFERROR(VLOOKUP(実施計画様式!F449,―!$E$2:$F$2,2,FALSE),"error"))</f>
        <v>0</v>
      </c>
      <c r="G449">
        <f>IFERROR(VLOOKUP(実施計画様式!G449,―!$G$2:$H$2,2,FALSE),0)</f>
        <v>0</v>
      </c>
      <c r="H449">
        <f>IF(実施計画様式!H449="",0,1)</f>
        <v>0</v>
      </c>
      <c r="I449">
        <f>IF(実施計画様式!I449="",0,IFERROR(VLOOKUP(実施計画様式!I449,―!$I$2:$J$2,2,FALSE),"error"))</f>
        <v>0</v>
      </c>
      <c r="J449">
        <f>IF(実施計画様式!J449="",0,1)</f>
        <v>0</v>
      </c>
      <c r="K449">
        <f>IF(実施計画様式!K449="",0,IFERROR(VLOOKUP(実施計画様式!K449,―!$K$1:$L$2,2,FALSE),"error"))</f>
        <v>0</v>
      </c>
      <c r="L449">
        <f>IF(実施計画様式!L449="",0,IFERROR(VLOOKUP(実施計画様式!L449,―!$M$2:$N$2,2,FALSE),"error"))</f>
        <v>0</v>
      </c>
      <c r="M449">
        <f>IFERROR(VLOOKUP(実施計画様式!M449,―!$O$1:$P$12,2,FALSE),0)</f>
        <v>0</v>
      </c>
      <c r="N449">
        <f>IF(実施計画様式!N449="",0,IFERROR(VLOOKUP(実施計画様式!N449,―!$O$1:$P$12,2,FALSE),"error"))</f>
        <v>0</v>
      </c>
      <c r="O449">
        <f>IF(実施計画様式!O449="",0,IFERROR(VLOOKUP(実施計画様式!O449,―!$O$1:$P$12,2,FALSE),"error"))</f>
        <v>0</v>
      </c>
      <c r="P449">
        <f>IF(実施計画様式!P449="",0,IFERROR(VLOOKUP(実施計画様式!P449,―!$O$1:$P$12,2,FALSE),"error"))</f>
        <v>0</v>
      </c>
      <c r="Q449">
        <f>IF(実施計画様式!Q449="",0,1)</f>
        <v>0</v>
      </c>
      <c r="R449" t="s">
        <v>7629</v>
      </c>
      <c r="S449" t="s">
        <v>7629</v>
      </c>
      <c r="T449">
        <f>IF(実施計画様式!T449="",0,1)</f>
        <v>0</v>
      </c>
      <c r="U449">
        <f>IF(実施計画様式!U449="",0,1)</f>
        <v>0</v>
      </c>
      <c r="V449">
        <f>IF(実施計画様式!V449="",0,1)</f>
        <v>0</v>
      </c>
      <c r="W449">
        <f>IF(実施計画様式!W449="",0,1)</f>
        <v>0</v>
      </c>
      <c r="X449">
        <f>IF(実施計画様式!X449="",0,1)</f>
        <v>0</v>
      </c>
      <c r="Y449">
        <f>IF(実施計画様式!Y449="",0,1)</f>
        <v>0</v>
      </c>
      <c r="Z449">
        <f>IF(実施計画様式!Z449="",0,1)</f>
        <v>0</v>
      </c>
      <c r="AA449">
        <f>IF(実施計画様式!AA449="",0,1)</f>
        <v>0</v>
      </c>
      <c r="AB449">
        <f>IF(実施計画様式!AB449="",0,IFERROR(VLOOKUP(実施計画様式!AB449,―!$Q$2:$R$3,2,FALSE),"error"))</f>
        <v>0</v>
      </c>
      <c r="AC449">
        <f>IF(実施計画様式!AC449="",0,IFERROR(VLOOKUP(実施計画様式!AC449,―!$S$2:$T$3,2,FALSE),"error"))</f>
        <v>0</v>
      </c>
      <c r="AD449">
        <f>IF(実施計画様式!AD449="",0,IFERROR(VLOOKUP(実施計画様式!AD449,―!$U$2:$V$3,2,FALSE),"error"))</f>
        <v>0</v>
      </c>
      <c r="AE449">
        <f>IF(実施計画様式!AE449="",0,IFERROR(VLOOKUP(実施計画様式!AE449,―!$W$2:$X$3,2,FALSE),"error"))</f>
        <v>0</v>
      </c>
      <c r="AF449">
        <f>IF(実施計画様式!AF449="",0,IFERROR(VLOOKUP(実施計画様式!AF449,―!$AP$29:$AQ$29,2,FALSE),"error"))</f>
        <v>0</v>
      </c>
      <c r="AG449">
        <f>IF(実施計画様式!AG449="",0,IFERROR(VLOOKUP(実施計画様式!AG449,―!$Y$2:$Z$25,2,FALSE),"error"))</f>
        <v>0</v>
      </c>
      <c r="AH449">
        <f>IF(実施計画様式!AH449="",0,IFERROR(VLOOKUP(実施計画様式!AH449,―!$AA$2:$AB$4,2,FALSE),"error"))</f>
        <v>0</v>
      </c>
      <c r="AI449">
        <f>IF(実施計画様式!AI449="",0,IFERROR(VLOOKUP(実施計画様式!AI449,―!$AN$2:$AO$27,2,FALSE),"error"))</f>
        <v>0</v>
      </c>
      <c r="AJ449">
        <f>IF(実施計画様式!AJ449="",0,IFERROR(VLOOKUP(実施計画様式!AJ449,―!$AN$2:$AO$27,2,FALSE),"error"))</f>
        <v>0</v>
      </c>
      <c r="AK449">
        <f>IF(実施計画様式!AK449="",0,IFERROR(VLOOKUP(実施計画様式!AK449,―!$AN$2:$AO$27,2,FALSE),"error"))</f>
        <v>0</v>
      </c>
      <c r="AL449">
        <f>IF(実施計画様式!AL449="",0,1)</f>
        <v>0</v>
      </c>
      <c r="AM449">
        <f>IF(実施計画様式!AM449="",0,IFERROR(VLOOKUP(実施計画様式!AM449,―!$AP$10:$AQ$23,2,FALSE),"error"))</f>
        <v>0</v>
      </c>
      <c r="AN449">
        <f>IF(実施計画様式!AN449="",0,IFERROR(VLOOKUP(実施計画様式!AN449,―!$AP$39:$AQ$44,2,FALSE),"error"))</f>
        <v>0</v>
      </c>
      <c r="AO449">
        <f>IF(実施計画様式!AO449="",0,IFERROR(VLOOKUP(実施計画様式!AO449,参考資料1_対象分野リスト!$B$2:$C$46,2,FALSE),"error"))</f>
        <v>0</v>
      </c>
      <c r="AP449">
        <f>IF(実施計画様式!AP449="",0,IFERROR(VLOOKUP(実施計画様式!AP449,参考資料1_対象分野リスト!$B$2:$C$46,2,FALSE),"error"))</f>
        <v>0</v>
      </c>
      <c r="AQ449">
        <f>IF(実施計画様式!AQ449="",0,IFERROR(VLOOKUP(実施計画様式!AQ449,参考資料1_対象分野リスト!$B$2:$C$46,2,FALSE),"error"))</f>
        <v>0</v>
      </c>
      <c r="AR449">
        <f>IF(実施計画様式!AR449="",0,IFERROR(VLOOKUP(実施計画様式!AR449,参考資料1_対象分野リスト!$B$2:$C$46,2,FALSE),"error"))</f>
        <v>0</v>
      </c>
      <c r="AS449">
        <f>IF(実施計画様式!AS449="",0,IFERROR(VLOOKUP(実施計画様式!AS449,参考資料1_対象分野リスト!$E$5:$F$35,2,FALSE),"error"))</f>
        <v>0</v>
      </c>
      <c r="BB449">
        <f>IF(実施計画様式!BB449="",0,IFERROR(VLOOKUP(実施計画様式!BB449,―!$AK$2:$AL$7,2,FALSE),"error"))</f>
        <v>0</v>
      </c>
      <c r="BC449" t="str">
        <f t="shared" si="45"/>
        <v/>
      </c>
      <c r="BF449">
        <v>99</v>
      </c>
      <c r="BG449" t="str">
        <f t="shared" si="47"/>
        <v/>
      </c>
      <c r="BH449" t="str">
        <f>IF(AG449&gt;0,IF(VLOOKUP($B$62,―!$Y$2:$Z$25,2,FALSE)&lt;分岐管理シート!AG449,"予算化方法","予算化方法_未定なし"),"")</f>
        <v/>
      </c>
      <c r="BI449" t="str">
        <f t="shared" si="48"/>
        <v/>
      </c>
      <c r="BJ449" t="str">
        <f t="shared" si="49"/>
        <v/>
      </c>
      <c r="BK449" t="str">
        <f t="shared" si="50"/>
        <v/>
      </c>
      <c r="BL449" t="str">
        <f>IF(AE449&lt;2,"",―!$AP$28)</f>
        <v/>
      </c>
      <c r="BM449" t="str">
        <f t="shared" si="51"/>
        <v/>
      </c>
      <c r="BN449" t="str">
        <f t="shared" si="52"/>
        <v/>
      </c>
      <c r="BP449">
        <f t="shared" si="46"/>
        <v>0</v>
      </c>
    </row>
    <row r="450" spans="3:68">
      <c r="C450">
        <v>378</v>
      </c>
      <c r="D450" s="22">
        <f>IF(実施計画様式!D450="",0,IFERROR(VLOOKUP(実施計画様式!D450,―!A:B,2,FALSE),"error"))</f>
        <v>0</v>
      </c>
      <c r="E450">
        <f>IF(実施計画様式!E450="",0,IFERROR(VLOOKUP(実施計画様式!E450,―!$C$40:$D$47,2,FALSE),"error"))</f>
        <v>0</v>
      </c>
      <c r="F450">
        <f>IF(実施計画様式!F450="",0,IFERROR(VLOOKUP(実施計画様式!F450,―!$E$2:$F$2,2,FALSE),"error"))</f>
        <v>0</v>
      </c>
      <c r="G450">
        <f>IFERROR(VLOOKUP(実施計画様式!G450,―!$G$2:$H$2,2,FALSE),0)</f>
        <v>0</v>
      </c>
      <c r="H450">
        <f>IF(実施計画様式!H450="",0,1)</f>
        <v>0</v>
      </c>
      <c r="I450">
        <f>IF(実施計画様式!I450="",0,IFERROR(VLOOKUP(実施計画様式!I450,―!$I$2:$J$2,2,FALSE),"error"))</f>
        <v>0</v>
      </c>
      <c r="J450">
        <f>IF(実施計画様式!J450="",0,1)</f>
        <v>0</v>
      </c>
      <c r="K450">
        <f>IF(実施計画様式!K450="",0,IFERROR(VLOOKUP(実施計画様式!K450,―!$K$1:$L$2,2,FALSE),"error"))</f>
        <v>0</v>
      </c>
      <c r="L450">
        <f>IF(実施計画様式!L450="",0,IFERROR(VLOOKUP(実施計画様式!L450,―!$M$2:$N$2,2,FALSE),"error"))</f>
        <v>0</v>
      </c>
      <c r="M450">
        <f>IFERROR(VLOOKUP(実施計画様式!M450,―!$O$1:$P$12,2,FALSE),0)</f>
        <v>0</v>
      </c>
      <c r="N450">
        <f>IF(実施計画様式!N450="",0,IFERROR(VLOOKUP(実施計画様式!N450,―!$O$1:$P$12,2,FALSE),"error"))</f>
        <v>0</v>
      </c>
      <c r="O450">
        <f>IF(実施計画様式!O450="",0,IFERROR(VLOOKUP(実施計画様式!O450,―!$O$1:$P$12,2,FALSE),"error"))</f>
        <v>0</v>
      </c>
      <c r="P450">
        <f>IF(実施計画様式!P450="",0,IFERROR(VLOOKUP(実施計画様式!P450,―!$O$1:$P$12,2,FALSE),"error"))</f>
        <v>0</v>
      </c>
      <c r="Q450">
        <f>IF(実施計画様式!Q450="",0,1)</f>
        <v>0</v>
      </c>
      <c r="R450" t="s">
        <v>7629</v>
      </c>
      <c r="S450" t="s">
        <v>7629</v>
      </c>
      <c r="T450">
        <f>IF(実施計画様式!T450="",0,1)</f>
        <v>0</v>
      </c>
      <c r="U450">
        <f>IF(実施計画様式!U450="",0,1)</f>
        <v>0</v>
      </c>
      <c r="V450">
        <f>IF(実施計画様式!V450="",0,1)</f>
        <v>0</v>
      </c>
      <c r="W450">
        <f>IF(実施計画様式!W450="",0,1)</f>
        <v>0</v>
      </c>
      <c r="X450">
        <f>IF(実施計画様式!X450="",0,1)</f>
        <v>0</v>
      </c>
      <c r="Y450">
        <f>IF(実施計画様式!Y450="",0,1)</f>
        <v>0</v>
      </c>
      <c r="Z450">
        <f>IF(実施計画様式!Z450="",0,1)</f>
        <v>0</v>
      </c>
      <c r="AA450">
        <f>IF(実施計画様式!AA450="",0,1)</f>
        <v>0</v>
      </c>
      <c r="AB450">
        <f>IF(実施計画様式!AB450="",0,IFERROR(VLOOKUP(実施計画様式!AB450,―!$Q$2:$R$3,2,FALSE),"error"))</f>
        <v>0</v>
      </c>
      <c r="AC450">
        <f>IF(実施計画様式!AC450="",0,IFERROR(VLOOKUP(実施計画様式!AC450,―!$S$2:$T$3,2,FALSE),"error"))</f>
        <v>0</v>
      </c>
      <c r="AD450">
        <f>IF(実施計画様式!AD450="",0,IFERROR(VLOOKUP(実施計画様式!AD450,―!$U$2:$V$3,2,FALSE),"error"))</f>
        <v>0</v>
      </c>
      <c r="AE450">
        <f>IF(実施計画様式!AE450="",0,IFERROR(VLOOKUP(実施計画様式!AE450,―!$W$2:$X$3,2,FALSE),"error"))</f>
        <v>0</v>
      </c>
      <c r="AF450">
        <f>IF(実施計画様式!AF450="",0,IFERROR(VLOOKUP(実施計画様式!AF450,―!$AP$29:$AQ$29,2,FALSE),"error"))</f>
        <v>0</v>
      </c>
      <c r="AG450">
        <f>IF(実施計画様式!AG450="",0,IFERROR(VLOOKUP(実施計画様式!AG450,―!$Y$2:$Z$25,2,FALSE),"error"))</f>
        <v>0</v>
      </c>
      <c r="AH450">
        <f>IF(実施計画様式!AH450="",0,IFERROR(VLOOKUP(実施計画様式!AH450,―!$AA$2:$AB$4,2,FALSE),"error"))</f>
        <v>0</v>
      </c>
      <c r="AI450">
        <f>IF(実施計画様式!AI450="",0,IFERROR(VLOOKUP(実施計画様式!AI450,―!$AN$2:$AO$27,2,FALSE),"error"))</f>
        <v>0</v>
      </c>
      <c r="AJ450">
        <f>IF(実施計画様式!AJ450="",0,IFERROR(VLOOKUP(実施計画様式!AJ450,―!$AN$2:$AO$27,2,FALSE),"error"))</f>
        <v>0</v>
      </c>
      <c r="AK450">
        <f>IF(実施計画様式!AK450="",0,IFERROR(VLOOKUP(実施計画様式!AK450,―!$AN$2:$AO$27,2,FALSE),"error"))</f>
        <v>0</v>
      </c>
      <c r="AL450">
        <f>IF(実施計画様式!AL450="",0,1)</f>
        <v>0</v>
      </c>
      <c r="AM450">
        <f>IF(実施計画様式!AM450="",0,IFERROR(VLOOKUP(実施計画様式!AM450,―!$AP$10:$AQ$23,2,FALSE),"error"))</f>
        <v>0</v>
      </c>
      <c r="AN450">
        <f>IF(実施計画様式!AN450="",0,IFERROR(VLOOKUP(実施計画様式!AN450,―!$AP$39:$AQ$44,2,FALSE),"error"))</f>
        <v>0</v>
      </c>
      <c r="AO450">
        <f>IF(実施計画様式!AO450="",0,IFERROR(VLOOKUP(実施計画様式!AO450,参考資料1_対象分野リスト!$B$2:$C$46,2,FALSE),"error"))</f>
        <v>0</v>
      </c>
      <c r="AP450">
        <f>IF(実施計画様式!AP450="",0,IFERROR(VLOOKUP(実施計画様式!AP450,参考資料1_対象分野リスト!$B$2:$C$46,2,FALSE),"error"))</f>
        <v>0</v>
      </c>
      <c r="AQ450">
        <f>IF(実施計画様式!AQ450="",0,IFERROR(VLOOKUP(実施計画様式!AQ450,参考資料1_対象分野リスト!$B$2:$C$46,2,FALSE),"error"))</f>
        <v>0</v>
      </c>
      <c r="AR450">
        <f>IF(実施計画様式!AR450="",0,IFERROR(VLOOKUP(実施計画様式!AR450,参考資料1_対象分野リスト!$B$2:$C$46,2,FALSE),"error"))</f>
        <v>0</v>
      </c>
      <c r="AS450">
        <f>IF(実施計画様式!AS450="",0,IFERROR(VLOOKUP(実施計画様式!AS450,参考資料1_対象分野リスト!$E$5:$F$35,2,FALSE),"error"))</f>
        <v>0</v>
      </c>
      <c r="BB450">
        <f>IF(実施計画様式!BB450="",0,IFERROR(VLOOKUP(実施計画様式!BB450,―!$AK$2:$AL$7,2,FALSE),"error"))</f>
        <v>0</v>
      </c>
      <c r="BC450" t="str">
        <f t="shared" si="45"/>
        <v/>
      </c>
      <c r="BF450">
        <v>99</v>
      </c>
      <c r="BG450" t="str">
        <f t="shared" si="47"/>
        <v/>
      </c>
      <c r="BH450" t="str">
        <f>IF(AG450&gt;0,IF(VLOOKUP($B$62,―!$Y$2:$Z$25,2,FALSE)&lt;分岐管理シート!AG450,"予算化方法","予算化方法_未定なし"),"")</f>
        <v/>
      </c>
      <c r="BI450" t="str">
        <f t="shared" si="48"/>
        <v/>
      </c>
      <c r="BJ450" t="str">
        <f t="shared" si="49"/>
        <v/>
      </c>
      <c r="BK450" t="str">
        <f t="shared" si="50"/>
        <v/>
      </c>
      <c r="BL450" t="str">
        <f>IF(AE450&lt;2,"",―!$AP$28)</f>
        <v/>
      </c>
      <c r="BM450" t="str">
        <f t="shared" si="51"/>
        <v/>
      </c>
      <c r="BN450" t="str">
        <f t="shared" si="52"/>
        <v/>
      </c>
      <c r="BP450">
        <f t="shared" si="46"/>
        <v>0</v>
      </c>
    </row>
    <row r="451" spans="3:68">
      <c r="C451">
        <v>379</v>
      </c>
      <c r="D451" s="22">
        <f>IF(実施計画様式!D451="",0,IFERROR(VLOOKUP(実施計画様式!D451,―!A:B,2,FALSE),"error"))</f>
        <v>0</v>
      </c>
      <c r="E451">
        <f>IF(実施計画様式!E451="",0,IFERROR(VLOOKUP(実施計画様式!E451,―!$C$40:$D$47,2,FALSE),"error"))</f>
        <v>0</v>
      </c>
      <c r="F451">
        <f>IF(実施計画様式!F451="",0,IFERROR(VLOOKUP(実施計画様式!F451,―!$E$2:$F$2,2,FALSE),"error"))</f>
        <v>0</v>
      </c>
      <c r="G451">
        <f>IFERROR(VLOOKUP(実施計画様式!G451,―!$G$2:$H$2,2,FALSE),0)</f>
        <v>0</v>
      </c>
      <c r="H451">
        <f>IF(実施計画様式!H451="",0,1)</f>
        <v>0</v>
      </c>
      <c r="I451">
        <f>IF(実施計画様式!I451="",0,IFERROR(VLOOKUP(実施計画様式!I451,―!$I$2:$J$2,2,FALSE),"error"))</f>
        <v>0</v>
      </c>
      <c r="J451">
        <f>IF(実施計画様式!J451="",0,1)</f>
        <v>0</v>
      </c>
      <c r="K451">
        <f>IF(実施計画様式!K451="",0,IFERROR(VLOOKUP(実施計画様式!K451,―!$K$1:$L$2,2,FALSE),"error"))</f>
        <v>0</v>
      </c>
      <c r="L451">
        <f>IF(実施計画様式!L451="",0,IFERROR(VLOOKUP(実施計画様式!L451,―!$M$2:$N$2,2,FALSE),"error"))</f>
        <v>0</v>
      </c>
      <c r="M451">
        <f>IFERROR(VLOOKUP(実施計画様式!M451,―!$O$1:$P$12,2,FALSE),0)</f>
        <v>0</v>
      </c>
      <c r="N451">
        <f>IF(実施計画様式!N451="",0,IFERROR(VLOOKUP(実施計画様式!N451,―!$O$1:$P$12,2,FALSE),"error"))</f>
        <v>0</v>
      </c>
      <c r="O451">
        <f>IF(実施計画様式!O451="",0,IFERROR(VLOOKUP(実施計画様式!O451,―!$O$1:$P$12,2,FALSE),"error"))</f>
        <v>0</v>
      </c>
      <c r="P451">
        <f>IF(実施計画様式!P451="",0,IFERROR(VLOOKUP(実施計画様式!P451,―!$O$1:$P$12,2,FALSE),"error"))</f>
        <v>0</v>
      </c>
      <c r="Q451">
        <f>IF(実施計画様式!Q451="",0,1)</f>
        <v>0</v>
      </c>
      <c r="R451" t="s">
        <v>7629</v>
      </c>
      <c r="S451" t="s">
        <v>7629</v>
      </c>
      <c r="T451">
        <f>IF(実施計画様式!T451="",0,1)</f>
        <v>0</v>
      </c>
      <c r="U451">
        <f>IF(実施計画様式!U451="",0,1)</f>
        <v>0</v>
      </c>
      <c r="V451">
        <f>IF(実施計画様式!V451="",0,1)</f>
        <v>0</v>
      </c>
      <c r="W451">
        <f>IF(実施計画様式!W451="",0,1)</f>
        <v>0</v>
      </c>
      <c r="X451">
        <f>IF(実施計画様式!X451="",0,1)</f>
        <v>0</v>
      </c>
      <c r="Y451">
        <f>IF(実施計画様式!Y451="",0,1)</f>
        <v>0</v>
      </c>
      <c r="Z451">
        <f>IF(実施計画様式!Z451="",0,1)</f>
        <v>0</v>
      </c>
      <c r="AA451">
        <f>IF(実施計画様式!AA451="",0,1)</f>
        <v>0</v>
      </c>
      <c r="AB451">
        <f>IF(実施計画様式!AB451="",0,IFERROR(VLOOKUP(実施計画様式!AB451,―!$Q$2:$R$3,2,FALSE),"error"))</f>
        <v>0</v>
      </c>
      <c r="AC451">
        <f>IF(実施計画様式!AC451="",0,IFERROR(VLOOKUP(実施計画様式!AC451,―!$S$2:$T$3,2,FALSE),"error"))</f>
        <v>0</v>
      </c>
      <c r="AD451">
        <f>IF(実施計画様式!AD451="",0,IFERROR(VLOOKUP(実施計画様式!AD451,―!$U$2:$V$3,2,FALSE),"error"))</f>
        <v>0</v>
      </c>
      <c r="AE451">
        <f>IF(実施計画様式!AE451="",0,IFERROR(VLOOKUP(実施計画様式!AE451,―!$W$2:$X$3,2,FALSE),"error"))</f>
        <v>0</v>
      </c>
      <c r="AF451">
        <f>IF(実施計画様式!AF451="",0,IFERROR(VLOOKUP(実施計画様式!AF451,―!$AP$29:$AQ$29,2,FALSE),"error"))</f>
        <v>0</v>
      </c>
      <c r="AG451">
        <f>IF(実施計画様式!AG451="",0,IFERROR(VLOOKUP(実施計画様式!AG451,―!$Y$2:$Z$25,2,FALSE),"error"))</f>
        <v>0</v>
      </c>
      <c r="AH451">
        <f>IF(実施計画様式!AH451="",0,IFERROR(VLOOKUP(実施計画様式!AH451,―!$AA$2:$AB$4,2,FALSE),"error"))</f>
        <v>0</v>
      </c>
      <c r="AI451">
        <f>IF(実施計画様式!AI451="",0,IFERROR(VLOOKUP(実施計画様式!AI451,―!$AN$2:$AO$27,2,FALSE),"error"))</f>
        <v>0</v>
      </c>
      <c r="AJ451">
        <f>IF(実施計画様式!AJ451="",0,IFERROR(VLOOKUP(実施計画様式!AJ451,―!$AN$2:$AO$27,2,FALSE),"error"))</f>
        <v>0</v>
      </c>
      <c r="AK451">
        <f>IF(実施計画様式!AK451="",0,IFERROR(VLOOKUP(実施計画様式!AK451,―!$AN$2:$AO$27,2,FALSE),"error"))</f>
        <v>0</v>
      </c>
      <c r="AL451">
        <f>IF(実施計画様式!AL451="",0,1)</f>
        <v>0</v>
      </c>
      <c r="AM451">
        <f>IF(実施計画様式!AM451="",0,IFERROR(VLOOKUP(実施計画様式!AM451,―!$AP$10:$AQ$23,2,FALSE),"error"))</f>
        <v>0</v>
      </c>
      <c r="AN451">
        <f>IF(実施計画様式!AN451="",0,IFERROR(VLOOKUP(実施計画様式!AN451,―!$AP$39:$AQ$44,2,FALSE),"error"))</f>
        <v>0</v>
      </c>
      <c r="AO451">
        <f>IF(実施計画様式!AO451="",0,IFERROR(VLOOKUP(実施計画様式!AO451,参考資料1_対象分野リスト!$B$2:$C$46,2,FALSE),"error"))</f>
        <v>0</v>
      </c>
      <c r="AP451">
        <f>IF(実施計画様式!AP451="",0,IFERROR(VLOOKUP(実施計画様式!AP451,参考資料1_対象分野リスト!$B$2:$C$46,2,FALSE),"error"))</f>
        <v>0</v>
      </c>
      <c r="AQ451">
        <f>IF(実施計画様式!AQ451="",0,IFERROR(VLOOKUP(実施計画様式!AQ451,参考資料1_対象分野リスト!$B$2:$C$46,2,FALSE),"error"))</f>
        <v>0</v>
      </c>
      <c r="AR451">
        <f>IF(実施計画様式!AR451="",0,IFERROR(VLOOKUP(実施計画様式!AR451,参考資料1_対象分野リスト!$B$2:$C$46,2,FALSE),"error"))</f>
        <v>0</v>
      </c>
      <c r="AS451">
        <f>IF(実施計画様式!AS451="",0,IFERROR(VLOOKUP(実施計画様式!AS451,参考資料1_対象分野リスト!$E$5:$F$35,2,FALSE),"error"))</f>
        <v>0</v>
      </c>
      <c r="BB451">
        <f>IF(実施計画様式!BB451="",0,IFERROR(VLOOKUP(実施計画様式!BB451,―!$AK$2:$AL$7,2,FALSE),"error"))</f>
        <v>0</v>
      </c>
      <c r="BC451" t="str">
        <f t="shared" si="45"/>
        <v/>
      </c>
      <c r="BF451">
        <v>99</v>
      </c>
      <c r="BG451" t="str">
        <f t="shared" si="47"/>
        <v/>
      </c>
      <c r="BH451" t="str">
        <f>IF(AG451&gt;0,IF(VLOOKUP($B$62,―!$Y$2:$Z$25,2,FALSE)&lt;分岐管理シート!AG451,"予算化方法","予算化方法_未定なし"),"")</f>
        <v/>
      </c>
      <c r="BI451" t="str">
        <f t="shared" si="48"/>
        <v/>
      </c>
      <c r="BJ451" t="str">
        <f t="shared" si="49"/>
        <v/>
      </c>
      <c r="BK451" t="str">
        <f t="shared" si="50"/>
        <v/>
      </c>
      <c r="BL451" t="str">
        <f>IF(AE451&lt;2,"",―!$AP$28)</f>
        <v/>
      </c>
      <c r="BM451" t="str">
        <f t="shared" si="51"/>
        <v/>
      </c>
      <c r="BN451" t="str">
        <f t="shared" si="52"/>
        <v/>
      </c>
      <c r="BP451">
        <f t="shared" si="46"/>
        <v>0</v>
      </c>
    </row>
    <row r="452" spans="3:68">
      <c r="C452">
        <v>380</v>
      </c>
      <c r="D452" s="22">
        <f>IF(実施計画様式!D452="",0,IFERROR(VLOOKUP(実施計画様式!D452,―!A:B,2,FALSE),"error"))</f>
        <v>0</v>
      </c>
      <c r="E452">
        <f>IF(実施計画様式!E452="",0,IFERROR(VLOOKUP(実施計画様式!E452,―!$C$40:$D$47,2,FALSE),"error"))</f>
        <v>0</v>
      </c>
      <c r="F452">
        <f>IF(実施計画様式!F452="",0,IFERROR(VLOOKUP(実施計画様式!F452,―!$E$2:$F$2,2,FALSE),"error"))</f>
        <v>0</v>
      </c>
      <c r="G452">
        <f>IFERROR(VLOOKUP(実施計画様式!G452,―!$G$2:$H$2,2,FALSE),0)</f>
        <v>0</v>
      </c>
      <c r="H452">
        <f>IF(実施計画様式!H452="",0,1)</f>
        <v>0</v>
      </c>
      <c r="I452">
        <f>IF(実施計画様式!I452="",0,IFERROR(VLOOKUP(実施計画様式!I452,―!$I$2:$J$2,2,FALSE),"error"))</f>
        <v>0</v>
      </c>
      <c r="J452">
        <f>IF(実施計画様式!J452="",0,1)</f>
        <v>0</v>
      </c>
      <c r="K452">
        <f>IF(実施計画様式!K452="",0,IFERROR(VLOOKUP(実施計画様式!K452,―!$K$1:$L$2,2,FALSE),"error"))</f>
        <v>0</v>
      </c>
      <c r="L452">
        <f>IF(実施計画様式!L452="",0,IFERROR(VLOOKUP(実施計画様式!L452,―!$M$2:$N$2,2,FALSE),"error"))</f>
        <v>0</v>
      </c>
      <c r="M452">
        <f>IFERROR(VLOOKUP(実施計画様式!M452,―!$O$1:$P$12,2,FALSE),0)</f>
        <v>0</v>
      </c>
      <c r="N452">
        <f>IF(実施計画様式!N452="",0,IFERROR(VLOOKUP(実施計画様式!N452,―!$O$1:$P$12,2,FALSE),"error"))</f>
        <v>0</v>
      </c>
      <c r="O452">
        <f>IF(実施計画様式!O452="",0,IFERROR(VLOOKUP(実施計画様式!O452,―!$O$1:$P$12,2,FALSE),"error"))</f>
        <v>0</v>
      </c>
      <c r="P452">
        <f>IF(実施計画様式!P452="",0,IFERROR(VLOOKUP(実施計画様式!P452,―!$O$1:$P$12,2,FALSE),"error"))</f>
        <v>0</v>
      </c>
      <c r="Q452">
        <f>IF(実施計画様式!Q452="",0,1)</f>
        <v>0</v>
      </c>
      <c r="R452" t="s">
        <v>7629</v>
      </c>
      <c r="S452" t="s">
        <v>7629</v>
      </c>
      <c r="T452">
        <f>IF(実施計画様式!T452="",0,1)</f>
        <v>0</v>
      </c>
      <c r="U452">
        <f>IF(実施計画様式!U452="",0,1)</f>
        <v>0</v>
      </c>
      <c r="V452">
        <f>IF(実施計画様式!V452="",0,1)</f>
        <v>0</v>
      </c>
      <c r="W452">
        <f>IF(実施計画様式!W452="",0,1)</f>
        <v>0</v>
      </c>
      <c r="X452">
        <f>IF(実施計画様式!X452="",0,1)</f>
        <v>0</v>
      </c>
      <c r="Y452">
        <f>IF(実施計画様式!Y452="",0,1)</f>
        <v>0</v>
      </c>
      <c r="Z452">
        <f>IF(実施計画様式!Z452="",0,1)</f>
        <v>0</v>
      </c>
      <c r="AA452">
        <f>IF(実施計画様式!AA452="",0,1)</f>
        <v>0</v>
      </c>
      <c r="AB452">
        <f>IF(実施計画様式!AB452="",0,IFERROR(VLOOKUP(実施計画様式!AB452,―!$Q$2:$R$3,2,FALSE),"error"))</f>
        <v>0</v>
      </c>
      <c r="AC452">
        <f>IF(実施計画様式!AC452="",0,IFERROR(VLOOKUP(実施計画様式!AC452,―!$S$2:$T$3,2,FALSE),"error"))</f>
        <v>0</v>
      </c>
      <c r="AD452">
        <f>IF(実施計画様式!AD452="",0,IFERROR(VLOOKUP(実施計画様式!AD452,―!$U$2:$V$3,2,FALSE),"error"))</f>
        <v>0</v>
      </c>
      <c r="AE452">
        <f>IF(実施計画様式!AE452="",0,IFERROR(VLOOKUP(実施計画様式!AE452,―!$W$2:$X$3,2,FALSE),"error"))</f>
        <v>0</v>
      </c>
      <c r="AF452">
        <f>IF(実施計画様式!AF452="",0,IFERROR(VLOOKUP(実施計画様式!AF452,―!$AP$29:$AQ$29,2,FALSE),"error"))</f>
        <v>0</v>
      </c>
      <c r="AG452">
        <f>IF(実施計画様式!AG452="",0,IFERROR(VLOOKUP(実施計画様式!AG452,―!$Y$2:$Z$25,2,FALSE),"error"))</f>
        <v>0</v>
      </c>
      <c r="AH452">
        <f>IF(実施計画様式!AH452="",0,IFERROR(VLOOKUP(実施計画様式!AH452,―!$AA$2:$AB$4,2,FALSE),"error"))</f>
        <v>0</v>
      </c>
      <c r="AI452">
        <f>IF(実施計画様式!AI452="",0,IFERROR(VLOOKUP(実施計画様式!AI452,―!$AN$2:$AO$27,2,FALSE),"error"))</f>
        <v>0</v>
      </c>
      <c r="AJ452">
        <f>IF(実施計画様式!AJ452="",0,IFERROR(VLOOKUP(実施計画様式!AJ452,―!$AN$2:$AO$27,2,FALSE),"error"))</f>
        <v>0</v>
      </c>
      <c r="AK452">
        <f>IF(実施計画様式!AK452="",0,IFERROR(VLOOKUP(実施計画様式!AK452,―!$AN$2:$AO$27,2,FALSE),"error"))</f>
        <v>0</v>
      </c>
      <c r="AL452">
        <f>IF(実施計画様式!AL452="",0,1)</f>
        <v>0</v>
      </c>
      <c r="AM452">
        <f>IF(実施計画様式!AM452="",0,IFERROR(VLOOKUP(実施計画様式!AM452,―!$AP$10:$AQ$23,2,FALSE),"error"))</f>
        <v>0</v>
      </c>
      <c r="AN452">
        <f>IF(実施計画様式!AN452="",0,IFERROR(VLOOKUP(実施計画様式!AN452,―!$AP$39:$AQ$44,2,FALSE),"error"))</f>
        <v>0</v>
      </c>
      <c r="AO452">
        <f>IF(実施計画様式!AO452="",0,IFERROR(VLOOKUP(実施計画様式!AO452,参考資料1_対象分野リスト!$B$2:$C$46,2,FALSE),"error"))</f>
        <v>0</v>
      </c>
      <c r="AP452">
        <f>IF(実施計画様式!AP452="",0,IFERROR(VLOOKUP(実施計画様式!AP452,参考資料1_対象分野リスト!$B$2:$C$46,2,FALSE),"error"))</f>
        <v>0</v>
      </c>
      <c r="AQ452">
        <f>IF(実施計画様式!AQ452="",0,IFERROR(VLOOKUP(実施計画様式!AQ452,参考資料1_対象分野リスト!$B$2:$C$46,2,FALSE),"error"))</f>
        <v>0</v>
      </c>
      <c r="AR452">
        <f>IF(実施計画様式!AR452="",0,IFERROR(VLOOKUP(実施計画様式!AR452,参考資料1_対象分野リスト!$B$2:$C$46,2,FALSE),"error"))</f>
        <v>0</v>
      </c>
      <c r="AS452">
        <f>IF(実施計画様式!AS452="",0,IFERROR(VLOOKUP(実施計画様式!AS452,参考資料1_対象分野リスト!$E$5:$F$35,2,FALSE),"error"))</f>
        <v>0</v>
      </c>
      <c r="BB452">
        <f>IF(実施計画様式!BB452="",0,IFERROR(VLOOKUP(実施計画様式!BB452,―!$AK$2:$AL$7,2,FALSE),"error"))</f>
        <v>0</v>
      </c>
      <c r="BC452" t="str">
        <f t="shared" si="45"/>
        <v/>
      </c>
      <c r="BF452">
        <v>99</v>
      </c>
      <c r="BG452" t="str">
        <f t="shared" si="47"/>
        <v/>
      </c>
      <c r="BH452" t="str">
        <f>IF(AG452&gt;0,IF(VLOOKUP($B$62,―!$Y$2:$Z$25,2,FALSE)&lt;分岐管理シート!AG452,"予算化方法","予算化方法_未定なし"),"")</f>
        <v/>
      </c>
      <c r="BI452" t="str">
        <f t="shared" si="48"/>
        <v/>
      </c>
      <c r="BJ452" t="str">
        <f t="shared" si="49"/>
        <v/>
      </c>
      <c r="BK452" t="str">
        <f t="shared" si="50"/>
        <v/>
      </c>
      <c r="BL452" t="str">
        <f>IF(AE452&lt;2,"",―!$AP$28)</f>
        <v/>
      </c>
      <c r="BM452" t="str">
        <f t="shared" si="51"/>
        <v/>
      </c>
      <c r="BN452" t="str">
        <f t="shared" si="52"/>
        <v/>
      </c>
      <c r="BP452">
        <f t="shared" si="46"/>
        <v>0</v>
      </c>
    </row>
    <row r="453" spans="3:68">
      <c r="C453">
        <v>381</v>
      </c>
      <c r="D453" s="22">
        <f>IF(実施計画様式!D453="",0,IFERROR(VLOOKUP(実施計画様式!D453,―!A:B,2,FALSE),"error"))</f>
        <v>0</v>
      </c>
      <c r="E453">
        <f>IF(実施計画様式!E453="",0,IFERROR(VLOOKUP(実施計画様式!E453,―!$C$40:$D$47,2,FALSE),"error"))</f>
        <v>0</v>
      </c>
      <c r="F453">
        <f>IF(実施計画様式!F453="",0,IFERROR(VLOOKUP(実施計画様式!F453,―!$E$2:$F$2,2,FALSE),"error"))</f>
        <v>0</v>
      </c>
      <c r="G453">
        <f>IFERROR(VLOOKUP(実施計画様式!G453,―!$G$2:$H$2,2,FALSE),0)</f>
        <v>0</v>
      </c>
      <c r="H453">
        <f>IF(実施計画様式!H453="",0,1)</f>
        <v>0</v>
      </c>
      <c r="I453">
        <f>IF(実施計画様式!I453="",0,IFERROR(VLOOKUP(実施計画様式!I453,―!$I$2:$J$2,2,FALSE),"error"))</f>
        <v>0</v>
      </c>
      <c r="J453">
        <f>IF(実施計画様式!J453="",0,1)</f>
        <v>0</v>
      </c>
      <c r="K453">
        <f>IF(実施計画様式!K453="",0,IFERROR(VLOOKUP(実施計画様式!K453,―!$K$1:$L$2,2,FALSE),"error"))</f>
        <v>0</v>
      </c>
      <c r="L453">
        <f>IF(実施計画様式!L453="",0,IFERROR(VLOOKUP(実施計画様式!L453,―!$M$2:$N$2,2,FALSE),"error"))</f>
        <v>0</v>
      </c>
      <c r="M453">
        <f>IFERROR(VLOOKUP(実施計画様式!M453,―!$O$1:$P$12,2,FALSE),0)</f>
        <v>0</v>
      </c>
      <c r="N453">
        <f>IF(実施計画様式!N453="",0,IFERROR(VLOOKUP(実施計画様式!N453,―!$O$1:$P$12,2,FALSE),"error"))</f>
        <v>0</v>
      </c>
      <c r="O453">
        <f>IF(実施計画様式!O453="",0,IFERROR(VLOOKUP(実施計画様式!O453,―!$O$1:$P$12,2,FALSE),"error"))</f>
        <v>0</v>
      </c>
      <c r="P453">
        <f>IF(実施計画様式!P453="",0,IFERROR(VLOOKUP(実施計画様式!P453,―!$O$1:$P$12,2,FALSE),"error"))</f>
        <v>0</v>
      </c>
      <c r="Q453">
        <f>IF(実施計画様式!Q453="",0,1)</f>
        <v>0</v>
      </c>
      <c r="R453" t="s">
        <v>7629</v>
      </c>
      <c r="S453" t="s">
        <v>7629</v>
      </c>
      <c r="T453">
        <f>IF(実施計画様式!T453="",0,1)</f>
        <v>0</v>
      </c>
      <c r="U453">
        <f>IF(実施計画様式!U453="",0,1)</f>
        <v>0</v>
      </c>
      <c r="V453">
        <f>IF(実施計画様式!V453="",0,1)</f>
        <v>0</v>
      </c>
      <c r="W453">
        <f>IF(実施計画様式!W453="",0,1)</f>
        <v>0</v>
      </c>
      <c r="X453">
        <f>IF(実施計画様式!X453="",0,1)</f>
        <v>0</v>
      </c>
      <c r="Y453">
        <f>IF(実施計画様式!Y453="",0,1)</f>
        <v>0</v>
      </c>
      <c r="Z453">
        <f>IF(実施計画様式!Z453="",0,1)</f>
        <v>0</v>
      </c>
      <c r="AA453">
        <f>IF(実施計画様式!AA453="",0,1)</f>
        <v>0</v>
      </c>
      <c r="AB453">
        <f>IF(実施計画様式!AB453="",0,IFERROR(VLOOKUP(実施計画様式!AB453,―!$Q$2:$R$3,2,FALSE),"error"))</f>
        <v>0</v>
      </c>
      <c r="AC453">
        <f>IF(実施計画様式!AC453="",0,IFERROR(VLOOKUP(実施計画様式!AC453,―!$S$2:$T$3,2,FALSE),"error"))</f>
        <v>0</v>
      </c>
      <c r="AD453">
        <f>IF(実施計画様式!AD453="",0,IFERROR(VLOOKUP(実施計画様式!AD453,―!$U$2:$V$3,2,FALSE),"error"))</f>
        <v>0</v>
      </c>
      <c r="AE453">
        <f>IF(実施計画様式!AE453="",0,IFERROR(VLOOKUP(実施計画様式!AE453,―!$W$2:$X$3,2,FALSE),"error"))</f>
        <v>0</v>
      </c>
      <c r="AF453">
        <f>IF(実施計画様式!AF453="",0,IFERROR(VLOOKUP(実施計画様式!AF453,―!$AP$29:$AQ$29,2,FALSE),"error"))</f>
        <v>0</v>
      </c>
      <c r="AG453">
        <f>IF(実施計画様式!AG453="",0,IFERROR(VLOOKUP(実施計画様式!AG453,―!$Y$2:$Z$25,2,FALSE),"error"))</f>
        <v>0</v>
      </c>
      <c r="AH453">
        <f>IF(実施計画様式!AH453="",0,IFERROR(VLOOKUP(実施計画様式!AH453,―!$AA$2:$AB$4,2,FALSE),"error"))</f>
        <v>0</v>
      </c>
      <c r="AI453">
        <f>IF(実施計画様式!AI453="",0,IFERROR(VLOOKUP(実施計画様式!AI453,―!$AN$2:$AO$27,2,FALSE),"error"))</f>
        <v>0</v>
      </c>
      <c r="AJ453">
        <f>IF(実施計画様式!AJ453="",0,IFERROR(VLOOKUP(実施計画様式!AJ453,―!$AN$2:$AO$27,2,FALSE),"error"))</f>
        <v>0</v>
      </c>
      <c r="AK453">
        <f>IF(実施計画様式!AK453="",0,IFERROR(VLOOKUP(実施計画様式!AK453,―!$AN$2:$AO$27,2,FALSE),"error"))</f>
        <v>0</v>
      </c>
      <c r="AL453">
        <f>IF(実施計画様式!AL453="",0,1)</f>
        <v>0</v>
      </c>
      <c r="AM453">
        <f>IF(実施計画様式!AM453="",0,IFERROR(VLOOKUP(実施計画様式!AM453,―!$AP$10:$AQ$23,2,FALSE),"error"))</f>
        <v>0</v>
      </c>
      <c r="AN453">
        <f>IF(実施計画様式!AN453="",0,IFERROR(VLOOKUP(実施計画様式!AN453,―!$AP$39:$AQ$44,2,FALSE),"error"))</f>
        <v>0</v>
      </c>
      <c r="AO453">
        <f>IF(実施計画様式!AO453="",0,IFERROR(VLOOKUP(実施計画様式!AO453,参考資料1_対象分野リスト!$B$2:$C$46,2,FALSE),"error"))</f>
        <v>0</v>
      </c>
      <c r="AP453">
        <f>IF(実施計画様式!AP453="",0,IFERROR(VLOOKUP(実施計画様式!AP453,参考資料1_対象分野リスト!$B$2:$C$46,2,FALSE),"error"))</f>
        <v>0</v>
      </c>
      <c r="AQ453">
        <f>IF(実施計画様式!AQ453="",0,IFERROR(VLOOKUP(実施計画様式!AQ453,参考資料1_対象分野リスト!$B$2:$C$46,2,FALSE),"error"))</f>
        <v>0</v>
      </c>
      <c r="AR453">
        <f>IF(実施計画様式!AR453="",0,IFERROR(VLOOKUP(実施計画様式!AR453,参考資料1_対象分野リスト!$B$2:$C$46,2,FALSE),"error"))</f>
        <v>0</v>
      </c>
      <c r="AS453">
        <f>IF(実施計画様式!AS453="",0,IFERROR(VLOOKUP(実施計画様式!AS453,参考資料1_対象分野リスト!$E$5:$F$35,2,FALSE),"error"))</f>
        <v>0</v>
      </c>
      <c r="BB453">
        <f>IF(実施計画様式!BB453="",0,IFERROR(VLOOKUP(実施計画様式!BB453,―!$AK$2:$AL$7,2,FALSE),"error"))</f>
        <v>0</v>
      </c>
      <c r="BC453" t="str">
        <f t="shared" si="45"/>
        <v/>
      </c>
      <c r="BF453">
        <v>99</v>
      </c>
      <c r="BG453" t="str">
        <f t="shared" si="47"/>
        <v/>
      </c>
      <c r="BH453" t="str">
        <f>IF(AG453&gt;0,IF(VLOOKUP($B$62,―!$Y$2:$Z$25,2,FALSE)&lt;分岐管理シート!AG453,"予算化方法","予算化方法_未定なし"),"")</f>
        <v/>
      </c>
      <c r="BI453" t="str">
        <f t="shared" si="48"/>
        <v/>
      </c>
      <c r="BJ453" t="str">
        <f t="shared" si="49"/>
        <v/>
      </c>
      <c r="BK453" t="str">
        <f t="shared" si="50"/>
        <v/>
      </c>
      <c r="BL453" t="str">
        <f>IF(AE453&lt;2,"",―!$AP$28)</f>
        <v/>
      </c>
      <c r="BM453" t="str">
        <f t="shared" si="51"/>
        <v/>
      </c>
      <c r="BN453" t="str">
        <f t="shared" si="52"/>
        <v/>
      </c>
      <c r="BP453">
        <f t="shared" si="46"/>
        <v>0</v>
      </c>
    </row>
    <row r="454" spans="3:68">
      <c r="C454">
        <v>382</v>
      </c>
      <c r="D454" s="22">
        <f>IF(実施計画様式!D454="",0,IFERROR(VLOOKUP(実施計画様式!D454,―!A:B,2,FALSE),"error"))</f>
        <v>0</v>
      </c>
      <c r="E454">
        <f>IF(実施計画様式!E454="",0,IFERROR(VLOOKUP(実施計画様式!E454,―!$C$40:$D$47,2,FALSE),"error"))</f>
        <v>0</v>
      </c>
      <c r="F454">
        <f>IF(実施計画様式!F454="",0,IFERROR(VLOOKUP(実施計画様式!F454,―!$E$2:$F$2,2,FALSE),"error"))</f>
        <v>0</v>
      </c>
      <c r="G454">
        <f>IFERROR(VLOOKUP(実施計画様式!G454,―!$G$2:$H$2,2,FALSE),0)</f>
        <v>0</v>
      </c>
      <c r="H454">
        <f>IF(実施計画様式!H454="",0,1)</f>
        <v>0</v>
      </c>
      <c r="I454">
        <f>IF(実施計画様式!I454="",0,IFERROR(VLOOKUP(実施計画様式!I454,―!$I$2:$J$2,2,FALSE),"error"))</f>
        <v>0</v>
      </c>
      <c r="J454">
        <f>IF(実施計画様式!J454="",0,1)</f>
        <v>0</v>
      </c>
      <c r="K454">
        <f>IF(実施計画様式!K454="",0,IFERROR(VLOOKUP(実施計画様式!K454,―!$K$1:$L$2,2,FALSE),"error"))</f>
        <v>0</v>
      </c>
      <c r="L454">
        <f>IF(実施計画様式!L454="",0,IFERROR(VLOOKUP(実施計画様式!L454,―!$M$2:$N$2,2,FALSE),"error"))</f>
        <v>0</v>
      </c>
      <c r="M454">
        <f>IFERROR(VLOOKUP(実施計画様式!M454,―!$O$1:$P$12,2,FALSE),0)</f>
        <v>0</v>
      </c>
      <c r="N454">
        <f>IF(実施計画様式!N454="",0,IFERROR(VLOOKUP(実施計画様式!N454,―!$O$1:$P$12,2,FALSE),"error"))</f>
        <v>0</v>
      </c>
      <c r="O454">
        <f>IF(実施計画様式!O454="",0,IFERROR(VLOOKUP(実施計画様式!O454,―!$O$1:$P$12,2,FALSE),"error"))</f>
        <v>0</v>
      </c>
      <c r="P454">
        <f>IF(実施計画様式!P454="",0,IFERROR(VLOOKUP(実施計画様式!P454,―!$O$1:$P$12,2,FALSE),"error"))</f>
        <v>0</v>
      </c>
      <c r="Q454">
        <f>IF(実施計画様式!Q454="",0,1)</f>
        <v>0</v>
      </c>
      <c r="R454" t="s">
        <v>7629</v>
      </c>
      <c r="S454" t="s">
        <v>7629</v>
      </c>
      <c r="T454">
        <f>IF(実施計画様式!T454="",0,1)</f>
        <v>0</v>
      </c>
      <c r="U454">
        <f>IF(実施計画様式!U454="",0,1)</f>
        <v>0</v>
      </c>
      <c r="V454">
        <f>IF(実施計画様式!V454="",0,1)</f>
        <v>0</v>
      </c>
      <c r="W454">
        <f>IF(実施計画様式!W454="",0,1)</f>
        <v>0</v>
      </c>
      <c r="X454">
        <f>IF(実施計画様式!X454="",0,1)</f>
        <v>0</v>
      </c>
      <c r="Y454">
        <f>IF(実施計画様式!Y454="",0,1)</f>
        <v>0</v>
      </c>
      <c r="Z454">
        <f>IF(実施計画様式!Z454="",0,1)</f>
        <v>0</v>
      </c>
      <c r="AA454">
        <f>IF(実施計画様式!AA454="",0,1)</f>
        <v>0</v>
      </c>
      <c r="AB454">
        <f>IF(実施計画様式!AB454="",0,IFERROR(VLOOKUP(実施計画様式!AB454,―!$Q$2:$R$3,2,FALSE),"error"))</f>
        <v>0</v>
      </c>
      <c r="AC454">
        <f>IF(実施計画様式!AC454="",0,IFERROR(VLOOKUP(実施計画様式!AC454,―!$S$2:$T$3,2,FALSE),"error"))</f>
        <v>0</v>
      </c>
      <c r="AD454">
        <f>IF(実施計画様式!AD454="",0,IFERROR(VLOOKUP(実施計画様式!AD454,―!$U$2:$V$3,2,FALSE),"error"))</f>
        <v>0</v>
      </c>
      <c r="AE454">
        <f>IF(実施計画様式!AE454="",0,IFERROR(VLOOKUP(実施計画様式!AE454,―!$W$2:$X$3,2,FALSE),"error"))</f>
        <v>0</v>
      </c>
      <c r="AF454">
        <f>IF(実施計画様式!AF454="",0,IFERROR(VLOOKUP(実施計画様式!AF454,―!$AP$29:$AQ$29,2,FALSE),"error"))</f>
        <v>0</v>
      </c>
      <c r="AG454">
        <f>IF(実施計画様式!AG454="",0,IFERROR(VLOOKUP(実施計画様式!AG454,―!$Y$2:$Z$25,2,FALSE),"error"))</f>
        <v>0</v>
      </c>
      <c r="AH454">
        <f>IF(実施計画様式!AH454="",0,IFERROR(VLOOKUP(実施計画様式!AH454,―!$AA$2:$AB$4,2,FALSE),"error"))</f>
        <v>0</v>
      </c>
      <c r="AI454">
        <f>IF(実施計画様式!AI454="",0,IFERROR(VLOOKUP(実施計画様式!AI454,―!$AN$2:$AO$27,2,FALSE),"error"))</f>
        <v>0</v>
      </c>
      <c r="AJ454">
        <f>IF(実施計画様式!AJ454="",0,IFERROR(VLOOKUP(実施計画様式!AJ454,―!$AN$2:$AO$27,2,FALSE),"error"))</f>
        <v>0</v>
      </c>
      <c r="AK454">
        <f>IF(実施計画様式!AK454="",0,IFERROR(VLOOKUP(実施計画様式!AK454,―!$AN$2:$AO$27,2,FALSE),"error"))</f>
        <v>0</v>
      </c>
      <c r="AL454">
        <f>IF(実施計画様式!AL454="",0,1)</f>
        <v>0</v>
      </c>
      <c r="AM454">
        <f>IF(実施計画様式!AM454="",0,IFERROR(VLOOKUP(実施計画様式!AM454,―!$AP$10:$AQ$23,2,FALSE),"error"))</f>
        <v>0</v>
      </c>
      <c r="AN454">
        <f>IF(実施計画様式!AN454="",0,IFERROR(VLOOKUP(実施計画様式!AN454,―!$AP$39:$AQ$44,2,FALSE),"error"))</f>
        <v>0</v>
      </c>
      <c r="AO454">
        <f>IF(実施計画様式!AO454="",0,IFERROR(VLOOKUP(実施計画様式!AO454,参考資料1_対象分野リスト!$B$2:$C$46,2,FALSE),"error"))</f>
        <v>0</v>
      </c>
      <c r="AP454">
        <f>IF(実施計画様式!AP454="",0,IFERROR(VLOOKUP(実施計画様式!AP454,参考資料1_対象分野リスト!$B$2:$C$46,2,FALSE),"error"))</f>
        <v>0</v>
      </c>
      <c r="AQ454">
        <f>IF(実施計画様式!AQ454="",0,IFERROR(VLOOKUP(実施計画様式!AQ454,参考資料1_対象分野リスト!$B$2:$C$46,2,FALSE),"error"))</f>
        <v>0</v>
      </c>
      <c r="AR454">
        <f>IF(実施計画様式!AR454="",0,IFERROR(VLOOKUP(実施計画様式!AR454,参考資料1_対象分野リスト!$B$2:$C$46,2,FALSE),"error"))</f>
        <v>0</v>
      </c>
      <c r="AS454">
        <f>IF(実施計画様式!AS454="",0,IFERROR(VLOOKUP(実施計画様式!AS454,参考資料1_対象分野リスト!$E$5:$F$35,2,FALSE),"error"))</f>
        <v>0</v>
      </c>
      <c r="BB454">
        <f>IF(実施計画様式!BB454="",0,IFERROR(VLOOKUP(実施計画様式!BB454,―!$AK$2:$AL$7,2,FALSE),"error"))</f>
        <v>0</v>
      </c>
      <c r="BC454" t="str">
        <f t="shared" si="45"/>
        <v/>
      </c>
      <c r="BF454">
        <v>99</v>
      </c>
      <c r="BG454" t="str">
        <f t="shared" si="47"/>
        <v/>
      </c>
      <c r="BH454" t="str">
        <f>IF(AG454&gt;0,IF(VLOOKUP($B$62,―!$Y$2:$Z$25,2,FALSE)&lt;分岐管理シート!AG454,"予算化方法","予算化方法_未定なし"),"")</f>
        <v/>
      </c>
      <c r="BI454" t="str">
        <f t="shared" si="48"/>
        <v/>
      </c>
      <c r="BJ454" t="str">
        <f t="shared" si="49"/>
        <v/>
      </c>
      <c r="BK454" t="str">
        <f t="shared" si="50"/>
        <v/>
      </c>
      <c r="BL454" t="str">
        <f>IF(AE454&lt;2,"",―!$AP$28)</f>
        <v/>
      </c>
      <c r="BM454" t="str">
        <f t="shared" si="51"/>
        <v/>
      </c>
      <c r="BN454" t="str">
        <f t="shared" si="52"/>
        <v/>
      </c>
      <c r="BP454">
        <f t="shared" si="46"/>
        <v>0</v>
      </c>
    </row>
    <row r="455" spans="3:68">
      <c r="C455">
        <v>383</v>
      </c>
      <c r="D455" s="22">
        <f>IF(実施計画様式!D455="",0,IFERROR(VLOOKUP(実施計画様式!D455,―!A:B,2,FALSE),"error"))</f>
        <v>0</v>
      </c>
      <c r="E455">
        <f>IF(実施計画様式!E455="",0,IFERROR(VLOOKUP(実施計画様式!E455,―!$C$40:$D$47,2,FALSE),"error"))</f>
        <v>0</v>
      </c>
      <c r="F455">
        <f>IF(実施計画様式!F455="",0,IFERROR(VLOOKUP(実施計画様式!F455,―!$E$2:$F$2,2,FALSE),"error"))</f>
        <v>0</v>
      </c>
      <c r="G455">
        <f>IFERROR(VLOOKUP(実施計画様式!G455,―!$G$2:$H$2,2,FALSE),0)</f>
        <v>0</v>
      </c>
      <c r="H455">
        <f>IF(実施計画様式!H455="",0,1)</f>
        <v>0</v>
      </c>
      <c r="I455">
        <f>IF(実施計画様式!I455="",0,IFERROR(VLOOKUP(実施計画様式!I455,―!$I$2:$J$2,2,FALSE),"error"))</f>
        <v>0</v>
      </c>
      <c r="J455">
        <f>IF(実施計画様式!J455="",0,1)</f>
        <v>0</v>
      </c>
      <c r="K455">
        <f>IF(実施計画様式!K455="",0,IFERROR(VLOOKUP(実施計画様式!K455,―!$K$1:$L$2,2,FALSE),"error"))</f>
        <v>0</v>
      </c>
      <c r="L455">
        <f>IF(実施計画様式!L455="",0,IFERROR(VLOOKUP(実施計画様式!L455,―!$M$2:$N$2,2,FALSE),"error"))</f>
        <v>0</v>
      </c>
      <c r="M455">
        <f>IFERROR(VLOOKUP(実施計画様式!M455,―!$O$1:$P$12,2,FALSE),0)</f>
        <v>0</v>
      </c>
      <c r="N455">
        <f>IF(実施計画様式!N455="",0,IFERROR(VLOOKUP(実施計画様式!N455,―!$O$1:$P$12,2,FALSE),"error"))</f>
        <v>0</v>
      </c>
      <c r="O455">
        <f>IF(実施計画様式!O455="",0,IFERROR(VLOOKUP(実施計画様式!O455,―!$O$1:$P$12,2,FALSE),"error"))</f>
        <v>0</v>
      </c>
      <c r="P455">
        <f>IF(実施計画様式!P455="",0,IFERROR(VLOOKUP(実施計画様式!P455,―!$O$1:$P$12,2,FALSE),"error"))</f>
        <v>0</v>
      </c>
      <c r="Q455">
        <f>IF(実施計画様式!Q455="",0,1)</f>
        <v>0</v>
      </c>
      <c r="R455" t="s">
        <v>7629</v>
      </c>
      <c r="S455" t="s">
        <v>7629</v>
      </c>
      <c r="T455">
        <f>IF(実施計画様式!T455="",0,1)</f>
        <v>0</v>
      </c>
      <c r="U455">
        <f>IF(実施計画様式!U455="",0,1)</f>
        <v>0</v>
      </c>
      <c r="V455">
        <f>IF(実施計画様式!V455="",0,1)</f>
        <v>0</v>
      </c>
      <c r="W455">
        <f>IF(実施計画様式!W455="",0,1)</f>
        <v>0</v>
      </c>
      <c r="X455">
        <f>IF(実施計画様式!X455="",0,1)</f>
        <v>0</v>
      </c>
      <c r="Y455">
        <f>IF(実施計画様式!Y455="",0,1)</f>
        <v>0</v>
      </c>
      <c r="Z455">
        <f>IF(実施計画様式!Z455="",0,1)</f>
        <v>0</v>
      </c>
      <c r="AA455">
        <f>IF(実施計画様式!AA455="",0,1)</f>
        <v>0</v>
      </c>
      <c r="AB455">
        <f>IF(実施計画様式!AB455="",0,IFERROR(VLOOKUP(実施計画様式!AB455,―!$Q$2:$R$3,2,FALSE),"error"))</f>
        <v>0</v>
      </c>
      <c r="AC455">
        <f>IF(実施計画様式!AC455="",0,IFERROR(VLOOKUP(実施計画様式!AC455,―!$S$2:$T$3,2,FALSE),"error"))</f>
        <v>0</v>
      </c>
      <c r="AD455">
        <f>IF(実施計画様式!AD455="",0,IFERROR(VLOOKUP(実施計画様式!AD455,―!$U$2:$V$3,2,FALSE),"error"))</f>
        <v>0</v>
      </c>
      <c r="AE455">
        <f>IF(実施計画様式!AE455="",0,IFERROR(VLOOKUP(実施計画様式!AE455,―!$W$2:$X$3,2,FALSE),"error"))</f>
        <v>0</v>
      </c>
      <c r="AF455">
        <f>IF(実施計画様式!AF455="",0,IFERROR(VLOOKUP(実施計画様式!AF455,―!$AP$29:$AQ$29,2,FALSE),"error"))</f>
        <v>0</v>
      </c>
      <c r="AG455">
        <f>IF(実施計画様式!AG455="",0,IFERROR(VLOOKUP(実施計画様式!AG455,―!$Y$2:$Z$25,2,FALSE),"error"))</f>
        <v>0</v>
      </c>
      <c r="AH455">
        <f>IF(実施計画様式!AH455="",0,IFERROR(VLOOKUP(実施計画様式!AH455,―!$AA$2:$AB$4,2,FALSE),"error"))</f>
        <v>0</v>
      </c>
      <c r="AI455">
        <f>IF(実施計画様式!AI455="",0,IFERROR(VLOOKUP(実施計画様式!AI455,―!$AN$2:$AO$27,2,FALSE),"error"))</f>
        <v>0</v>
      </c>
      <c r="AJ455">
        <f>IF(実施計画様式!AJ455="",0,IFERROR(VLOOKUP(実施計画様式!AJ455,―!$AN$2:$AO$27,2,FALSE),"error"))</f>
        <v>0</v>
      </c>
      <c r="AK455">
        <f>IF(実施計画様式!AK455="",0,IFERROR(VLOOKUP(実施計画様式!AK455,―!$AN$2:$AO$27,2,FALSE),"error"))</f>
        <v>0</v>
      </c>
      <c r="AL455">
        <f>IF(実施計画様式!AL455="",0,1)</f>
        <v>0</v>
      </c>
      <c r="AM455">
        <f>IF(実施計画様式!AM455="",0,IFERROR(VLOOKUP(実施計画様式!AM455,―!$AP$10:$AQ$23,2,FALSE),"error"))</f>
        <v>0</v>
      </c>
      <c r="AN455">
        <f>IF(実施計画様式!AN455="",0,IFERROR(VLOOKUP(実施計画様式!AN455,―!$AP$39:$AQ$44,2,FALSE),"error"))</f>
        <v>0</v>
      </c>
      <c r="AO455">
        <f>IF(実施計画様式!AO455="",0,IFERROR(VLOOKUP(実施計画様式!AO455,参考資料1_対象分野リスト!$B$2:$C$46,2,FALSE),"error"))</f>
        <v>0</v>
      </c>
      <c r="AP455">
        <f>IF(実施計画様式!AP455="",0,IFERROR(VLOOKUP(実施計画様式!AP455,参考資料1_対象分野リスト!$B$2:$C$46,2,FALSE),"error"))</f>
        <v>0</v>
      </c>
      <c r="AQ455">
        <f>IF(実施計画様式!AQ455="",0,IFERROR(VLOOKUP(実施計画様式!AQ455,参考資料1_対象分野リスト!$B$2:$C$46,2,FALSE),"error"))</f>
        <v>0</v>
      </c>
      <c r="AR455">
        <f>IF(実施計画様式!AR455="",0,IFERROR(VLOOKUP(実施計画様式!AR455,参考資料1_対象分野リスト!$B$2:$C$46,2,FALSE),"error"))</f>
        <v>0</v>
      </c>
      <c r="AS455">
        <f>IF(実施計画様式!AS455="",0,IFERROR(VLOOKUP(実施計画様式!AS455,参考資料1_対象分野リスト!$E$5:$F$35,2,FALSE),"error"))</f>
        <v>0</v>
      </c>
      <c r="BB455">
        <f>IF(実施計画様式!BB455="",0,IFERROR(VLOOKUP(実施計画様式!BB455,―!$AK$2:$AL$7,2,FALSE),"error"))</f>
        <v>0</v>
      </c>
      <c r="BC455" t="str">
        <f t="shared" si="45"/>
        <v/>
      </c>
      <c r="BF455">
        <v>99</v>
      </c>
      <c r="BG455" t="str">
        <f t="shared" si="47"/>
        <v/>
      </c>
      <c r="BH455" t="str">
        <f>IF(AG455&gt;0,IF(VLOOKUP($B$62,―!$Y$2:$Z$25,2,FALSE)&lt;分岐管理シート!AG455,"予算化方法","予算化方法_未定なし"),"")</f>
        <v/>
      </c>
      <c r="BI455" t="str">
        <f t="shared" si="48"/>
        <v/>
      </c>
      <c r="BJ455" t="str">
        <f t="shared" si="49"/>
        <v/>
      </c>
      <c r="BK455" t="str">
        <f t="shared" si="50"/>
        <v/>
      </c>
      <c r="BL455" t="str">
        <f>IF(AE455&lt;2,"",―!$AP$28)</f>
        <v/>
      </c>
      <c r="BM455" t="str">
        <f t="shared" si="51"/>
        <v/>
      </c>
      <c r="BN455" t="str">
        <f t="shared" si="52"/>
        <v/>
      </c>
      <c r="BP455">
        <f t="shared" si="46"/>
        <v>0</v>
      </c>
    </row>
    <row r="456" spans="3:68">
      <c r="C456">
        <v>384</v>
      </c>
      <c r="D456" s="22">
        <f>IF(実施計画様式!D456="",0,IFERROR(VLOOKUP(実施計画様式!D456,―!A:B,2,FALSE),"error"))</f>
        <v>0</v>
      </c>
      <c r="E456">
        <f>IF(実施計画様式!E456="",0,IFERROR(VLOOKUP(実施計画様式!E456,―!$C$40:$D$47,2,FALSE),"error"))</f>
        <v>0</v>
      </c>
      <c r="F456">
        <f>IF(実施計画様式!F456="",0,IFERROR(VLOOKUP(実施計画様式!F456,―!$E$2:$F$2,2,FALSE),"error"))</f>
        <v>0</v>
      </c>
      <c r="G456">
        <f>IFERROR(VLOOKUP(実施計画様式!G456,―!$G$2:$H$2,2,FALSE),0)</f>
        <v>0</v>
      </c>
      <c r="H456">
        <f>IF(実施計画様式!H456="",0,1)</f>
        <v>0</v>
      </c>
      <c r="I456">
        <f>IF(実施計画様式!I456="",0,IFERROR(VLOOKUP(実施計画様式!I456,―!$I$2:$J$2,2,FALSE),"error"))</f>
        <v>0</v>
      </c>
      <c r="J456">
        <f>IF(実施計画様式!J456="",0,1)</f>
        <v>0</v>
      </c>
      <c r="K456">
        <f>IF(実施計画様式!K456="",0,IFERROR(VLOOKUP(実施計画様式!K456,―!$K$1:$L$2,2,FALSE),"error"))</f>
        <v>0</v>
      </c>
      <c r="L456">
        <f>IF(実施計画様式!L456="",0,IFERROR(VLOOKUP(実施計画様式!L456,―!$M$2:$N$2,2,FALSE),"error"))</f>
        <v>0</v>
      </c>
      <c r="M456">
        <f>IFERROR(VLOOKUP(実施計画様式!M456,―!$O$1:$P$12,2,FALSE),0)</f>
        <v>0</v>
      </c>
      <c r="N456">
        <f>IF(実施計画様式!N456="",0,IFERROR(VLOOKUP(実施計画様式!N456,―!$O$1:$P$12,2,FALSE),"error"))</f>
        <v>0</v>
      </c>
      <c r="O456">
        <f>IF(実施計画様式!O456="",0,IFERROR(VLOOKUP(実施計画様式!O456,―!$O$1:$P$12,2,FALSE),"error"))</f>
        <v>0</v>
      </c>
      <c r="P456">
        <f>IF(実施計画様式!P456="",0,IFERROR(VLOOKUP(実施計画様式!P456,―!$O$1:$P$12,2,FALSE),"error"))</f>
        <v>0</v>
      </c>
      <c r="Q456">
        <f>IF(実施計画様式!Q456="",0,1)</f>
        <v>0</v>
      </c>
      <c r="R456" t="s">
        <v>7629</v>
      </c>
      <c r="S456" t="s">
        <v>7629</v>
      </c>
      <c r="T456">
        <f>IF(実施計画様式!T456="",0,1)</f>
        <v>0</v>
      </c>
      <c r="U456">
        <f>IF(実施計画様式!U456="",0,1)</f>
        <v>0</v>
      </c>
      <c r="V456">
        <f>IF(実施計画様式!V456="",0,1)</f>
        <v>0</v>
      </c>
      <c r="W456">
        <f>IF(実施計画様式!W456="",0,1)</f>
        <v>0</v>
      </c>
      <c r="X456">
        <f>IF(実施計画様式!X456="",0,1)</f>
        <v>0</v>
      </c>
      <c r="Y456">
        <f>IF(実施計画様式!Y456="",0,1)</f>
        <v>0</v>
      </c>
      <c r="Z456">
        <f>IF(実施計画様式!Z456="",0,1)</f>
        <v>0</v>
      </c>
      <c r="AA456">
        <f>IF(実施計画様式!AA456="",0,1)</f>
        <v>0</v>
      </c>
      <c r="AB456">
        <f>IF(実施計画様式!AB456="",0,IFERROR(VLOOKUP(実施計画様式!AB456,―!$Q$2:$R$3,2,FALSE),"error"))</f>
        <v>0</v>
      </c>
      <c r="AC456">
        <f>IF(実施計画様式!AC456="",0,IFERROR(VLOOKUP(実施計画様式!AC456,―!$S$2:$T$3,2,FALSE),"error"))</f>
        <v>0</v>
      </c>
      <c r="AD456">
        <f>IF(実施計画様式!AD456="",0,IFERROR(VLOOKUP(実施計画様式!AD456,―!$U$2:$V$3,2,FALSE),"error"))</f>
        <v>0</v>
      </c>
      <c r="AE456">
        <f>IF(実施計画様式!AE456="",0,IFERROR(VLOOKUP(実施計画様式!AE456,―!$W$2:$X$3,2,FALSE),"error"))</f>
        <v>0</v>
      </c>
      <c r="AF456">
        <f>IF(実施計画様式!AF456="",0,IFERROR(VLOOKUP(実施計画様式!AF456,―!$AP$29:$AQ$29,2,FALSE),"error"))</f>
        <v>0</v>
      </c>
      <c r="AG456">
        <f>IF(実施計画様式!AG456="",0,IFERROR(VLOOKUP(実施計画様式!AG456,―!$Y$2:$Z$25,2,FALSE),"error"))</f>
        <v>0</v>
      </c>
      <c r="AH456">
        <f>IF(実施計画様式!AH456="",0,IFERROR(VLOOKUP(実施計画様式!AH456,―!$AA$2:$AB$4,2,FALSE),"error"))</f>
        <v>0</v>
      </c>
      <c r="AI456">
        <f>IF(実施計画様式!AI456="",0,IFERROR(VLOOKUP(実施計画様式!AI456,―!$AN$2:$AO$27,2,FALSE),"error"))</f>
        <v>0</v>
      </c>
      <c r="AJ456">
        <f>IF(実施計画様式!AJ456="",0,IFERROR(VLOOKUP(実施計画様式!AJ456,―!$AN$2:$AO$27,2,FALSE),"error"))</f>
        <v>0</v>
      </c>
      <c r="AK456">
        <f>IF(実施計画様式!AK456="",0,IFERROR(VLOOKUP(実施計画様式!AK456,―!$AN$2:$AO$27,2,FALSE),"error"))</f>
        <v>0</v>
      </c>
      <c r="AL456">
        <f>IF(実施計画様式!AL456="",0,1)</f>
        <v>0</v>
      </c>
      <c r="AM456">
        <f>IF(実施計画様式!AM456="",0,IFERROR(VLOOKUP(実施計画様式!AM456,―!$AP$10:$AQ$23,2,FALSE),"error"))</f>
        <v>0</v>
      </c>
      <c r="AN456">
        <f>IF(実施計画様式!AN456="",0,IFERROR(VLOOKUP(実施計画様式!AN456,―!$AP$39:$AQ$44,2,FALSE),"error"))</f>
        <v>0</v>
      </c>
      <c r="AO456">
        <f>IF(実施計画様式!AO456="",0,IFERROR(VLOOKUP(実施計画様式!AO456,参考資料1_対象分野リスト!$B$2:$C$46,2,FALSE),"error"))</f>
        <v>0</v>
      </c>
      <c r="AP456">
        <f>IF(実施計画様式!AP456="",0,IFERROR(VLOOKUP(実施計画様式!AP456,参考資料1_対象分野リスト!$B$2:$C$46,2,FALSE),"error"))</f>
        <v>0</v>
      </c>
      <c r="AQ456">
        <f>IF(実施計画様式!AQ456="",0,IFERROR(VLOOKUP(実施計画様式!AQ456,参考資料1_対象分野リスト!$B$2:$C$46,2,FALSE),"error"))</f>
        <v>0</v>
      </c>
      <c r="AR456">
        <f>IF(実施計画様式!AR456="",0,IFERROR(VLOOKUP(実施計画様式!AR456,参考資料1_対象分野リスト!$B$2:$C$46,2,FALSE),"error"))</f>
        <v>0</v>
      </c>
      <c r="AS456">
        <f>IF(実施計画様式!AS456="",0,IFERROR(VLOOKUP(実施計画様式!AS456,参考資料1_対象分野リスト!$E$5:$F$35,2,FALSE),"error"))</f>
        <v>0</v>
      </c>
      <c r="BB456">
        <f>IF(実施計画様式!BB456="",0,IFERROR(VLOOKUP(実施計画様式!BB456,―!$AK$2:$AL$7,2,FALSE),"error"))</f>
        <v>0</v>
      </c>
      <c r="BC456" t="str">
        <f t="shared" si="45"/>
        <v/>
      </c>
      <c r="BF456">
        <v>99</v>
      </c>
      <c r="BG456" t="str">
        <f t="shared" si="47"/>
        <v/>
      </c>
      <c r="BH456" t="str">
        <f>IF(AG456&gt;0,IF(VLOOKUP($B$62,―!$Y$2:$Z$25,2,FALSE)&lt;分岐管理シート!AG456,"予算化方法","予算化方法_未定なし"),"")</f>
        <v/>
      </c>
      <c r="BI456" t="str">
        <f t="shared" si="48"/>
        <v/>
      </c>
      <c r="BJ456" t="str">
        <f t="shared" si="49"/>
        <v/>
      </c>
      <c r="BK456" t="str">
        <f t="shared" si="50"/>
        <v/>
      </c>
      <c r="BL456" t="str">
        <f>IF(AE456&lt;2,"",―!$AP$28)</f>
        <v/>
      </c>
      <c r="BM456" t="str">
        <f t="shared" si="51"/>
        <v/>
      </c>
      <c r="BN456" t="str">
        <f t="shared" si="52"/>
        <v/>
      </c>
      <c r="BP456">
        <f t="shared" si="46"/>
        <v>0</v>
      </c>
    </row>
    <row r="457" spans="3:68">
      <c r="C457">
        <v>385</v>
      </c>
      <c r="D457" s="22">
        <f>IF(実施計画様式!D457="",0,IFERROR(VLOOKUP(実施計画様式!D457,―!A:B,2,FALSE),"error"))</f>
        <v>0</v>
      </c>
      <c r="E457">
        <f>IF(実施計画様式!E457="",0,IFERROR(VLOOKUP(実施計画様式!E457,―!$C$40:$D$47,2,FALSE),"error"))</f>
        <v>0</v>
      </c>
      <c r="F457">
        <f>IF(実施計画様式!F457="",0,IFERROR(VLOOKUP(実施計画様式!F457,―!$E$2:$F$2,2,FALSE),"error"))</f>
        <v>0</v>
      </c>
      <c r="G457">
        <f>IFERROR(VLOOKUP(実施計画様式!G457,―!$G$2:$H$2,2,FALSE),0)</f>
        <v>0</v>
      </c>
      <c r="H457">
        <f>IF(実施計画様式!H457="",0,1)</f>
        <v>0</v>
      </c>
      <c r="I457">
        <f>IF(実施計画様式!I457="",0,IFERROR(VLOOKUP(実施計画様式!I457,―!$I$2:$J$2,2,FALSE),"error"))</f>
        <v>0</v>
      </c>
      <c r="J457">
        <f>IF(実施計画様式!J457="",0,1)</f>
        <v>0</v>
      </c>
      <c r="K457">
        <f>IF(実施計画様式!K457="",0,IFERROR(VLOOKUP(実施計画様式!K457,―!$K$1:$L$2,2,FALSE),"error"))</f>
        <v>0</v>
      </c>
      <c r="L457">
        <f>IF(実施計画様式!L457="",0,IFERROR(VLOOKUP(実施計画様式!L457,―!$M$2:$N$2,2,FALSE),"error"))</f>
        <v>0</v>
      </c>
      <c r="M457">
        <f>IFERROR(VLOOKUP(実施計画様式!M457,―!$O$1:$P$12,2,FALSE),0)</f>
        <v>0</v>
      </c>
      <c r="N457">
        <f>IF(実施計画様式!N457="",0,IFERROR(VLOOKUP(実施計画様式!N457,―!$O$1:$P$12,2,FALSE),"error"))</f>
        <v>0</v>
      </c>
      <c r="O457">
        <f>IF(実施計画様式!O457="",0,IFERROR(VLOOKUP(実施計画様式!O457,―!$O$1:$P$12,2,FALSE),"error"))</f>
        <v>0</v>
      </c>
      <c r="P457">
        <f>IF(実施計画様式!P457="",0,IFERROR(VLOOKUP(実施計画様式!P457,―!$O$1:$P$12,2,FALSE),"error"))</f>
        <v>0</v>
      </c>
      <c r="Q457">
        <f>IF(実施計画様式!Q457="",0,1)</f>
        <v>0</v>
      </c>
      <c r="R457" t="s">
        <v>7629</v>
      </c>
      <c r="S457" t="s">
        <v>7629</v>
      </c>
      <c r="T457">
        <f>IF(実施計画様式!T457="",0,1)</f>
        <v>0</v>
      </c>
      <c r="U457">
        <f>IF(実施計画様式!U457="",0,1)</f>
        <v>0</v>
      </c>
      <c r="V457">
        <f>IF(実施計画様式!V457="",0,1)</f>
        <v>0</v>
      </c>
      <c r="W457">
        <f>IF(実施計画様式!W457="",0,1)</f>
        <v>0</v>
      </c>
      <c r="X457">
        <f>IF(実施計画様式!X457="",0,1)</f>
        <v>0</v>
      </c>
      <c r="Y457">
        <f>IF(実施計画様式!Y457="",0,1)</f>
        <v>0</v>
      </c>
      <c r="Z457">
        <f>IF(実施計画様式!Z457="",0,1)</f>
        <v>0</v>
      </c>
      <c r="AA457">
        <f>IF(実施計画様式!AA457="",0,1)</f>
        <v>0</v>
      </c>
      <c r="AB457">
        <f>IF(実施計画様式!AB457="",0,IFERROR(VLOOKUP(実施計画様式!AB457,―!$Q$2:$R$3,2,FALSE),"error"))</f>
        <v>0</v>
      </c>
      <c r="AC457">
        <f>IF(実施計画様式!AC457="",0,IFERROR(VLOOKUP(実施計画様式!AC457,―!$S$2:$T$3,2,FALSE),"error"))</f>
        <v>0</v>
      </c>
      <c r="AD457">
        <f>IF(実施計画様式!AD457="",0,IFERROR(VLOOKUP(実施計画様式!AD457,―!$U$2:$V$3,2,FALSE),"error"))</f>
        <v>0</v>
      </c>
      <c r="AE457">
        <f>IF(実施計画様式!AE457="",0,IFERROR(VLOOKUP(実施計画様式!AE457,―!$W$2:$X$3,2,FALSE),"error"))</f>
        <v>0</v>
      </c>
      <c r="AF457">
        <f>IF(実施計画様式!AF457="",0,IFERROR(VLOOKUP(実施計画様式!AF457,―!$AP$29:$AQ$29,2,FALSE),"error"))</f>
        <v>0</v>
      </c>
      <c r="AG457">
        <f>IF(実施計画様式!AG457="",0,IFERROR(VLOOKUP(実施計画様式!AG457,―!$Y$2:$Z$25,2,FALSE),"error"))</f>
        <v>0</v>
      </c>
      <c r="AH457">
        <f>IF(実施計画様式!AH457="",0,IFERROR(VLOOKUP(実施計画様式!AH457,―!$AA$2:$AB$4,2,FALSE),"error"))</f>
        <v>0</v>
      </c>
      <c r="AI457">
        <f>IF(実施計画様式!AI457="",0,IFERROR(VLOOKUP(実施計画様式!AI457,―!$AN$2:$AO$27,2,FALSE),"error"))</f>
        <v>0</v>
      </c>
      <c r="AJ457">
        <f>IF(実施計画様式!AJ457="",0,IFERROR(VLOOKUP(実施計画様式!AJ457,―!$AN$2:$AO$27,2,FALSE),"error"))</f>
        <v>0</v>
      </c>
      <c r="AK457">
        <f>IF(実施計画様式!AK457="",0,IFERROR(VLOOKUP(実施計画様式!AK457,―!$AN$2:$AO$27,2,FALSE),"error"))</f>
        <v>0</v>
      </c>
      <c r="AL457">
        <f>IF(実施計画様式!AL457="",0,1)</f>
        <v>0</v>
      </c>
      <c r="AM457">
        <f>IF(実施計画様式!AM457="",0,IFERROR(VLOOKUP(実施計画様式!AM457,―!$AP$10:$AQ$23,2,FALSE),"error"))</f>
        <v>0</v>
      </c>
      <c r="AN457">
        <f>IF(実施計画様式!AN457="",0,IFERROR(VLOOKUP(実施計画様式!AN457,―!$AP$39:$AQ$44,2,FALSE),"error"))</f>
        <v>0</v>
      </c>
      <c r="AO457">
        <f>IF(実施計画様式!AO457="",0,IFERROR(VLOOKUP(実施計画様式!AO457,参考資料1_対象分野リスト!$B$2:$C$46,2,FALSE),"error"))</f>
        <v>0</v>
      </c>
      <c r="AP457">
        <f>IF(実施計画様式!AP457="",0,IFERROR(VLOOKUP(実施計画様式!AP457,参考資料1_対象分野リスト!$B$2:$C$46,2,FALSE),"error"))</f>
        <v>0</v>
      </c>
      <c r="AQ457">
        <f>IF(実施計画様式!AQ457="",0,IFERROR(VLOOKUP(実施計画様式!AQ457,参考資料1_対象分野リスト!$B$2:$C$46,2,FALSE),"error"))</f>
        <v>0</v>
      </c>
      <c r="AR457">
        <f>IF(実施計画様式!AR457="",0,IFERROR(VLOOKUP(実施計画様式!AR457,参考資料1_対象分野リスト!$B$2:$C$46,2,FALSE),"error"))</f>
        <v>0</v>
      </c>
      <c r="AS457">
        <f>IF(実施計画様式!AS457="",0,IFERROR(VLOOKUP(実施計画様式!AS457,参考資料1_対象分野リスト!$E$5:$F$35,2,FALSE),"error"))</f>
        <v>0</v>
      </c>
      <c r="BB457">
        <f>IF(実施計画様式!BB457="",0,IFERROR(VLOOKUP(実施計画様式!BB457,―!$AK$2:$AL$7,2,FALSE),"error"))</f>
        <v>0</v>
      </c>
      <c r="BC457" t="str">
        <f t="shared" si="45"/>
        <v/>
      </c>
      <c r="BF457">
        <v>99</v>
      </c>
      <c r="BG457" t="str">
        <f t="shared" si="47"/>
        <v/>
      </c>
      <c r="BH457" t="str">
        <f>IF(AG457&gt;0,IF(VLOOKUP($B$62,―!$Y$2:$Z$25,2,FALSE)&lt;分岐管理シート!AG457,"予算化方法","予算化方法_未定なし"),"")</f>
        <v/>
      </c>
      <c r="BI457" t="str">
        <f t="shared" si="48"/>
        <v/>
      </c>
      <c r="BJ457" t="str">
        <f t="shared" si="49"/>
        <v/>
      </c>
      <c r="BK457" t="str">
        <f t="shared" si="50"/>
        <v/>
      </c>
      <c r="BL457" t="str">
        <f>IF(AE457&lt;2,"",―!$AP$28)</f>
        <v/>
      </c>
      <c r="BM457" t="str">
        <f t="shared" si="51"/>
        <v/>
      </c>
      <c r="BN457" t="str">
        <f t="shared" si="52"/>
        <v/>
      </c>
      <c r="BP457">
        <f t="shared" si="46"/>
        <v>0</v>
      </c>
    </row>
    <row r="458" spans="3:68">
      <c r="C458">
        <v>386</v>
      </c>
      <c r="D458" s="22">
        <f>IF(実施計画様式!D458="",0,IFERROR(VLOOKUP(実施計画様式!D458,―!A:B,2,FALSE),"error"))</f>
        <v>0</v>
      </c>
      <c r="E458">
        <f>IF(実施計画様式!E458="",0,IFERROR(VLOOKUP(実施計画様式!E458,―!$C$40:$D$47,2,FALSE),"error"))</f>
        <v>0</v>
      </c>
      <c r="F458">
        <f>IF(実施計画様式!F458="",0,IFERROR(VLOOKUP(実施計画様式!F458,―!$E$2:$F$2,2,FALSE),"error"))</f>
        <v>0</v>
      </c>
      <c r="G458">
        <f>IFERROR(VLOOKUP(実施計画様式!G458,―!$G$2:$H$2,2,FALSE),0)</f>
        <v>0</v>
      </c>
      <c r="H458">
        <f>IF(実施計画様式!H458="",0,1)</f>
        <v>0</v>
      </c>
      <c r="I458">
        <f>IF(実施計画様式!I458="",0,IFERROR(VLOOKUP(実施計画様式!I458,―!$I$2:$J$2,2,FALSE),"error"))</f>
        <v>0</v>
      </c>
      <c r="J458">
        <f>IF(実施計画様式!J458="",0,1)</f>
        <v>0</v>
      </c>
      <c r="K458">
        <f>IF(実施計画様式!K458="",0,IFERROR(VLOOKUP(実施計画様式!K458,―!$K$1:$L$2,2,FALSE),"error"))</f>
        <v>0</v>
      </c>
      <c r="L458">
        <f>IF(実施計画様式!L458="",0,IFERROR(VLOOKUP(実施計画様式!L458,―!$M$2:$N$2,2,FALSE),"error"))</f>
        <v>0</v>
      </c>
      <c r="M458">
        <f>IFERROR(VLOOKUP(実施計画様式!M458,―!$O$1:$P$12,2,FALSE),0)</f>
        <v>0</v>
      </c>
      <c r="N458">
        <f>IF(実施計画様式!N458="",0,IFERROR(VLOOKUP(実施計画様式!N458,―!$O$1:$P$12,2,FALSE),"error"))</f>
        <v>0</v>
      </c>
      <c r="O458">
        <f>IF(実施計画様式!O458="",0,IFERROR(VLOOKUP(実施計画様式!O458,―!$O$1:$P$12,2,FALSE),"error"))</f>
        <v>0</v>
      </c>
      <c r="P458">
        <f>IF(実施計画様式!P458="",0,IFERROR(VLOOKUP(実施計画様式!P458,―!$O$1:$P$12,2,FALSE),"error"))</f>
        <v>0</v>
      </c>
      <c r="Q458">
        <f>IF(実施計画様式!Q458="",0,1)</f>
        <v>0</v>
      </c>
      <c r="R458" t="s">
        <v>7629</v>
      </c>
      <c r="S458" t="s">
        <v>7629</v>
      </c>
      <c r="T458">
        <f>IF(実施計画様式!T458="",0,1)</f>
        <v>0</v>
      </c>
      <c r="U458">
        <f>IF(実施計画様式!U458="",0,1)</f>
        <v>0</v>
      </c>
      <c r="V458">
        <f>IF(実施計画様式!V458="",0,1)</f>
        <v>0</v>
      </c>
      <c r="W458">
        <f>IF(実施計画様式!W458="",0,1)</f>
        <v>0</v>
      </c>
      <c r="X458">
        <f>IF(実施計画様式!X458="",0,1)</f>
        <v>0</v>
      </c>
      <c r="Y458">
        <f>IF(実施計画様式!Y458="",0,1)</f>
        <v>0</v>
      </c>
      <c r="Z458">
        <f>IF(実施計画様式!Z458="",0,1)</f>
        <v>0</v>
      </c>
      <c r="AA458">
        <f>IF(実施計画様式!AA458="",0,1)</f>
        <v>0</v>
      </c>
      <c r="AB458">
        <f>IF(実施計画様式!AB458="",0,IFERROR(VLOOKUP(実施計画様式!AB458,―!$Q$2:$R$3,2,FALSE),"error"))</f>
        <v>0</v>
      </c>
      <c r="AC458">
        <f>IF(実施計画様式!AC458="",0,IFERROR(VLOOKUP(実施計画様式!AC458,―!$S$2:$T$3,2,FALSE),"error"))</f>
        <v>0</v>
      </c>
      <c r="AD458">
        <f>IF(実施計画様式!AD458="",0,IFERROR(VLOOKUP(実施計画様式!AD458,―!$U$2:$V$3,2,FALSE),"error"))</f>
        <v>0</v>
      </c>
      <c r="AE458">
        <f>IF(実施計画様式!AE458="",0,IFERROR(VLOOKUP(実施計画様式!AE458,―!$W$2:$X$3,2,FALSE),"error"))</f>
        <v>0</v>
      </c>
      <c r="AF458">
        <f>IF(実施計画様式!AF458="",0,IFERROR(VLOOKUP(実施計画様式!AF458,―!$AP$29:$AQ$29,2,FALSE),"error"))</f>
        <v>0</v>
      </c>
      <c r="AG458">
        <f>IF(実施計画様式!AG458="",0,IFERROR(VLOOKUP(実施計画様式!AG458,―!$Y$2:$Z$25,2,FALSE),"error"))</f>
        <v>0</v>
      </c>
      <c r="AH458">
        <f>IF(実施計画様式!AH458="",0,IFERROR(VLOOKUP(実施計画様式!AH458,―!$AA$2:$AB$4,2,FALSE),"error"))</f>
        <v>0</v>
      </c>
      <c r="AI458">
        <f>IF(実施計画様式!AI458="",0,IFERROR(VLOOKUP(実施計画様式!AI458,―!$AN$2:$AO$27,2,FALSE),"error"))</f>
        <v>0</v>
      </c>
      <c r="AJ458">
        <f>IF(実施計画様式!AJ458="",0,IFERROR(VLOOKUP(実施計画様式!AJ458,―!$AN$2:$AO$27,2,FALSE),"error"))</f>
        <v>0</v>
      </c>
      <c r="AK458">
        <f>IF(実施計画様式!AK458="",0,IFERROR(VLOOKUP(実施計画様式!AK458,―!$AN$2:$AO$27,2,FALSE),"error"))</f>
        <v>0</v>
      </c>
      <c r="AL458">
        <f>IF(実施計画様式!AL458="",0,1)</f>
        <v>0</v>
      </c>
      <c r="AM458">
        <f>IF(実施計画様式!AM458="",0,IFERROR(VLOOKUP(実施計画様式!AM458,―!$AP$10:$AQ$23,2,FALSE),"error"))</f>
        <v>0</v>
      </c>
      <c r="AN458">
        <f>IF(実施計画様式!AN458="",0,IFERROR(VLOOKUP(実施計画様式!AN458,―!$AP$39:$AQ$44,2,FALSE),"error"))</f>
        <v>0</v>
      </c>
      <c r="AO458">
        <f>IF(実施計画様式!AO458="",0,IFERROR(VLOOKUP(実施計画様式!AO458,参考資料1_対象分野リスト!$B$2:$C$46,2,FALSE),"error"))</f>
        <v>0</v>
      </c>
      <c r="AP458">
        <f>IF(実施計画様式!AP458="",0,IFERROR(VLOOKUP(実施計画様式!AP458,参考資料1_対象分野リスト!$B$2:$C$46,2,FALSE),"error"))</f>
        <v>0</v>
      </c>
      <c r="AQ458">
        <f>IF(実施計画様式!AQ458="",0,IFERROR(VLOOKUP(実施計画様式!AQ458,参考資料1_対象分野リスト!$B$2:$C$46,2,FALSE),"error"))</f>
        <v>0</v>
      </c>
      <c r="AR458">
        <f>IF(実施計画様式!AR458="",0,IFERROR(VLOOKUP(実施計画様式!AR458,参考資料1_対象分野リスト!$B$2:$C$46,2,FALSE),"error"))</f>
        <v>0</v>
      </c>
      <c r="AS458">
        <f>IF(実施計画様式!AS458="",0,IFERROR(VLOOKUP(実施計画様式!AS458,参考資料1_対象分野リスト!$E$5:$F$35,2,FALSE),"error"))</f>
        <v>0</v>
      </c>
      <c r="BB458">
        <f>IF(実施計画様式!BB458="",0,IFERROR(VLOOKUP(実施計画様式!BB458,―!$AK$2:$AL$7,2,FALSE),"error"))</f>
        <v>0</v>
      </c>
      <c r="BC458" t="str">
        <f t="shared" ref="BC458:BC468" si="53">IF(D458=4,"",IF(D458=8,"",IF(D458=10,"支援開始時期_R7_通常","")))</f>
        <v/>
      </c>
      <c r="BF458">
        <v>99</v>
      </c>
      <c r="BG458" t="str">
        <f t="shared" si="47"/>
        <v/>
      </c>
      <c r="BH458" t="str">
        <f>IF(AG458&gt;0,IF(VLOOKUP($B$62,―!$Y$2:$Z$25,2,FALSE)&lt;分岐管理シート!AG458,"予算化方法","予算化方法_未定なし"),"")</f>
        <v/>
      </c>
      <c r="BI458" t="str">
        <f t="shared" si="48"/>
        <v/>
      </c>
      <c r="BJ458" t="str">
        <f t="shared" si="49"/>
        <v/>
      </c>
      <c r="BK458" t="str">
        <f t="shared" si="50"/>
        <v/>
      </c>
      <c r="BL458" t="str">
        <f>IF(AE458&lt;2,"",―!$AP$28)</f>
        <v/>
      </c>
      <c r="BM458" t="str">
        <f t="shared" si="51"/>
        <v/>
      </c>
      <c r="BN458" t="str">
        <f t="shared" si="52"/>
        <v/>
      </c>
      <c r="BP458">
        <f t="shared" ref="BP458:BP472" si="54">COUNTIF(D458:BD458,"error")</f>
        <v>0</v>
      </c>
    </row>
    <row r="459" spans="3:68">
      <c r="C459">
        <v>387</v>
      </c>
      <c r="D459" s="22">
        <f>IF(実施計画様式!D459="",0,IFERROR(VLOOKUP(実施計画様式!D459,―!A:B,2,FALSE),"error"))</f>
        <v>0</v>
      </c>
      <c r="E459">
        <f>IF(実施計画様式!E459="",0,IFERROR(VLOOKUP(実施計画様式!E459,―!$C$40:$D$47,2,FALSE),"error"))</f>
        <v>0</v>
      </c>
      <c r="F459">
        <f>IF(実施計画様式!F459="",0,IFERROR(VLOOKUP(実施計画様式!F459,―!$E$2:$F$2,2,FALSE),"error"))</f>
        <v>0</v>
      </c>
      <c r="G459">
        <f>IFERROR(VLOOKUP(実施計画様式!G459,―!$G$2:$H$2,2,FALSE),0)</f>
        <v>0</v>
      </c>
      <c r="H459">
        <f>IF(実施計画様式!H459="",0,1)</f>
        <v>0</v>
      </c>
      <c r="I459">
        <f>IF(実施計画様式!I459="",0,IFERROR(VLOOKUP(実施計画様式!I459,―!$I$2:$J$2,2,FALSE),"error"))</f>
        <v>0</v>
      </c>
      <c r="J459">
        <f>IF(実施計画様式!J459="",0,1)</f>
        <v>0</v>
      </c>
      <c r="K459">
        <f>IF(実施計画様式!K459="",0,IFERROR(VLOOKUP(実施計画様式!K459,―!$K$1:$L$2,2,FALSE),"error"))</f>
        <v>0</v>
      </c>
      <c r="L459">
        <f>IF(実施計画様式!L459="",0,IFERROR(VLOOKUP(実施計画様式!L459,―!$M$2:$N$2,2,FALSE),"error"))</f>
        <v>0</v>
      </c>
      <c r="M459">
        <f>IFERROR(VLOOKUP(実施計画様式!M459,―!$O$1:$P$12,2,FALSE),0)</f>
        <v>0</v>
      </c>
      <c r="N459">
        <f>IF(実施計画様式!N459="",0,IFERROR(VLOOKUP(実施計画様式!N459,―!$O$1:$P$12,2,FALSE),"error"))</f>
        <v>0</v>
      </c>
      <c r="O459">
        <f>IF(実施計画様式!O459="",0,IFERROR(VLOOKUP(実施計画様式!O459,―!$O$1:$P$12,2,FALSE),"error"))</f>
        <v>0</v>
      </c>
      <c r="P459">
        <f>IF(実施計画様式!P459="",0,IFERROR(VLOOKUP(実施計画様式!P459,―!$O$1:$P$12,2,FALSE),"error"))</f>
        <v>0</v>
      </c>
      <c r="Q459">
        <f>IF(実施計画様式!Q459="",0,1)</f>
        <v>0</v>
      </c>
      <c r="R459" t="s">
        <v>7629</v>
      </c>
      <c r="S459" t="s">
        <v>7629</v>
      </c>
      <c r="T459">
        <f>IF(実施計画様式!T459="",0,1)</f>
        <v>0</v>
      </c>
      <c r="U459">
        <f>IF(実施計画様式!U459="",0,1)</f>
        <v>0</v>
      </c>
      <c r="V459">
        <f>IF(実施計画様式!V459="",0,1)</f>
        <v>0</v>
      </c>
      <c r="W459">
        <f>IF(実施計画様式!W459="",0,1)</f>
        <v>0</v>
      </c>
      <c r="X459">
        <f>IF(実施計画様式!X459="",0,1)</f>
        <v>0</v>
      </c>
      <c r="Y459">
        <f>IF(実施計画様式!Y459="",0,1)</f>
        <v>0</v>
      </c>
      <c r="Z459">
        <f>IF(実施計画様式!Z459="",0,1)</f>
        <v>0</v>
      </c>
      <c r="AA459">
        <f>IF(実施計画様式!AA459="",0,1)</f>
        <v>0</v>
      </c>
      <c r="AB459">
        <f>IF(実施計画様式!AB459="",0,IFERROR(VLOOKUP(実施計画様式!AB459,―!$Q$2:$R$3,2,FALSE),"error"))</f>
        <v>0</v>
      </c>
      <c r="AC459">
        <f>IF(実施計画様式!AC459="",0,IFERROR(VLOOKUP(実施計画様式!AC459,―!$S$2:$T$3,2,FALSE),"error"))</f>
        <v>0</v>
      </c>
      <c r="AD459">
        <f>IF(実施計画様式!AD459="",0,IFERROR(VLOOKUP(実施計画様式!AD459,―!$U$2:$V$3,2,FALSE),"error"))</f>
        <v>0</v>
      </c>
      <c r="AE459">
        <f>IF(実施計画様式!AE459="",0,IFERROR(VLOOKUP(実施計画様式!AE459,―!$W$2:$X$3,2,FALSE),"error"))</f>
        <v>0</v>
      </c>
      <c r="AF459">
        <f>IF(実施計画様式!AF459="",0,IFERROR(VLOOKUP(実施計画様式!AF459,―!$AP$29:$AQ$29,2,FALSE),"error"))</f>
        <v>0</v>
      </c>
      <c r="AG459">
        <f>IF(実施計画様式!AG459="",0,IFERROR(VLOOKUP(実施計画様式!AG459,―!$Y$2:$Z$25,2,FALSE),"error"))</f>
        <v>0</v>
      </c>
      <c r="AH459">
        <f>IF(実施計画様式!AH459="",0,IFERROR(VLOOKUP(実施計画様式!AH459,―!$AA$2:$AB$4,2,FALSE),"error"))</f>
        <v>0</v>
      </c>
      <c r="AI459">
        <f>IF(実施計画様式!AI459="",0,IFERROR(VLOOKUP(実施計画様式!AI459,―!$AN$2:$AO$27,2,FALSE),"error"))</f>
        <v>0</v>
      </c>
      <c r="AJ459">
        <f>IF(実施計画様式!AJ459="",0,IFERROR(VLOOKUP(実施計画様式!AJ459,―!$AN$2:$AO$27,2,FALSE),"error"))</f>
        <v>0</v>
      </c>
      <c r="AK459">
        <f>IF(実施計画様式!AK459="",0,IFERROR(VLOOKUP(実施計画様式!AK459,―!$AN$2:$AO$27,2,FALSE),"error"))</f>
        <v>0</v>
      </c>
      <c r="AL459">
        <f>IF(実施計画様式!AL459="",0,1)</f>
        <v>0</v>
      </c>
      <c r="AM459">
        <f>IF(実施計画様式!AM459="",0,IFERROR(VLOOKUP(実施計画様式!AM459,―!$AP$10:$AQ$23,2,FALSE),"error"))</f>
        <v>0</v>
      </c>
      <c r="AN459">
        <f>IF(実施計画様式!AN459="",0,IFERROR(VLOOKUP(実施計画様式!AN459,―!$AP$39:$AQ$44,2,FALSE),"error"))</f>
        <v>0</v>
      </c>
      <c r="AO459">
        <f>IF(実施計画様式!AO459="",0,IFERROR(VLOOKUP(実施計画様式!AO459,参考資料1_対象分野リスト!$B$2:$C$46,2,FALSE),"error"))</f>
        <v>0</v>
      </c>
      <c r="AP459">
        <f>IF(実施計画様式!AP459="",0,IFERROR(VLOOKUP(実施計画様式!AP459,参考資料1_対象分野リスト!$B$2:$C$46,2,FALSE),"error"))</f>
        <v>0</v>
      </c>
      <c r="AQ459">
        <f>IF(実施計画様式!AQ459="",0,IFERROR(VLOOKUP(実施計画様式!AQ459,参考資料1_対象分野リスト!$B$2:$C$46,2,FALSE),"error"))</f>
        <v>0</v>
      </c>
      <c r="AR459">
        <f>IF(実施計画様式!AR459="",0,IFERROR(VLOOKUP(実施計画様式!AR459,参考資料1_対象分野リスト!$B$2:$C$46,2,FALSE),"error"))</f>
        <v>0</v>
      </c>
      <c r="AS459">
        <f>IF(実施計画様式!AS459="",0,IFERROR(VLOOKUP(実施計画様式!AS459,参考資料1_対象分野リスト!$E$5:$F$35,2,FALSE),"error"))</f>
        <v>0</v>
      </c>
      <c r="BB459">
        <f>IF(実施計画様式!BB459="",0,IFERROR(VLOOKUP(実施計画様式!BB459,―!$AK$2:$AL$7,2,FALSE),"error"))</f>
        <v>0</v>
      </c>
      <c r="BC459" t="str">
        <f t="shared" si="53"/>
        <v/>
      </c>
      <c r="BF459">
        <v>99</v>
      </c>
      <c r="BG459" t="str">
        <f t="shared" si="47"/>
        <v/>
      </c>
      <c r="BH459" t="str">
        <f>IF(AG459&gt;0,IF(VLOOKUP($B$62,―!$Y$2:$Z$25,2,FALSE)&lt;分岐管理シート!AG459,"予算化方法","予算化方法_未定なし"),"")</f>
        <v/>
      </c>
      <c r="BI459" t="str">
        <f t="shared" si="48"/>
        <v/>
      </c>
      <c r="BJ459" t="str">
        <f t="shared" si="49"/>
        <v/>
      </c>
      <c r="BK459" t="str">
        <f t="shared" si="50"/>
        <v/>
      </c>
      <c r="BL459" t="str">
        <f>IF(AE459&lt;2,"",―!$AP$28)</f>
        <v/>
      </c>
      <c r="BM459" t="str">
        <f t="shared" si="51"/>
        <v/>
      </c>
      <c r="BN459" t="str">
        <f t="shared" si="52"/>
        <v/>
      </c>
      <c r="BP459">
        <f t="shared" si="54"/>
        <v>0</v>
      </c>
    </row>
    <row r="460" spans="3:68">
      <c r="C460">
        <v>388</v>
      </c>
      <c r="D460" s="22">
        <f>IF(実施計画様式!D460="",0,IFERROR(VLOOKUP(実施計画様式!D460,―!A:B,2,FALSE),"error"))</f>
        <v>0</v>
      </c>
      <c r="E460">
        <f>IF(実施計画様式!E460="",0,IFERROR(VLOOKUP(実施計画様式!E460,―!$C$40:$D$47,2,FALSE),"error"))</f>
        <v>0</v>
      </c>
      <c r="F460">
        <f>IF(実施計画様式!F460="",0,IFERROR(VLOOKUP(実施計画様式!F460,―!$E$2:$F$2,2,FALSE),"error"))</f>
        <v>0</v>
      </c>
      <c r="G460">
        <f>IFERROR(VLOOKUP(実施計画様式!G460,―!$G$2:$H$2,2,FALSE),0)</f>
        <v>0</v>
      </c>
      <c r="H460">
        <f>IF(実施計画様式!H460="",0,1)</f>
        <v>0</v>
      </c>
      <c r="I460">
        <f>IF(実施計画様式!I460="",0,IFERROR(VLOOKUP(実施計画様式!I460,―!$I$2:$J$2,2,FALSE),"error"))</f>
        <v>0</v>
      </c>
      <c r="J460">
        <f>IF(実施計画様式!J460="",0,1)</f>
        <v>0</v>
      </c>
      <c r="K460">
        <f>IF(実施計画様式!K460="",0,IFERROR(VLOOKUP(実施計画様式!K460,―!$K$1:$L$2,2,FALSE),"error"))</f>
        <v>0</v>
      </c>
      <c r="L460">
        <f>IF(実施計画様式!L460="",0,IFERROR(VLOOKUP(実施計画様式!L460,―!$M$2:$N$2,2,FALSE),"error"))</f>
        <v>0</v>
      </c>
      <c r="M460">
        <f>IFERROR(VLOOKUP(実施計画様式!M460,―!$O$1:$P$12,2,FALSE),0)</f>
        <v>0</v>
      </c>
      <c r="N460">
        <f>IF(実施計画様式!N460="",0,IFERROR(VLOOKUP(実施計画様式!N460,―!$O$1:$P$12,2,FALSE),"error"))</f>
        <v>0</v>
      </c>
      <c r="O460">
        <f>IF(実施計画様式!O460="",0,IFERROR(VLOOKUP(実施計画様式!O460,―!$O$1:$P$12,2,FALSE),"error"))</f>
        <v>0</v>
      </c>
      <c r="P460">
        <f>IF(実施計画様式!P460="",0,IFERROR(VLOOKUP(実施計画様式!P460,―!$O$1:$P$12,2,FALSE),"error"))</f>
        <v>0</v>
      </c>
      <c r="Q460">
        <f>IF(実施計画様式!Q460="",0,1)</f>
        <v>0</v>
      </c>
      <c r="R460" t="s">
        <v>7629</v>
      </c>
      <c r="S460" t="s">
        <v>7629</v>
      </c>
      <c r="T460">
        <f>IF(実施計画様式!T460="",0,1)</f>
        <v>0</v>
      </c>
      <c r="U460">
        <f>IF(実施計画様式!U460="",0,1)</f>
        <v>0</v>
      </c>
      <c r="V460">
        <f>IF(実施計画様式!V460="",0,1)</f>
        <v>0</v>
      </c>
      <c r="W460">
        <f>IF(実施計画様式!W460="",0,1)</f>
        <v>0</v>
      </c>
      <c r="X460">
        <f>IF(実施計画様式!X460="",0,1)</f>
        <v>0</v>
      </c>
      <c r="Y460">
        <f>IF(実施計画様式!Y460="",0,1)</f>
        <v>0</v>
      </c>
      <c r="Z460">
        <f>IF(実施計画様式!Z460="",0,1)</f>
        <v>0</v>
      </c>
      <c r="AA460">
        <f>IF(実施計画様式!AA460="",0,1)</f>
        <v>0</v>
      </c>
      <c r="AB460">
        <f>IF(実施計画様式!AB460="",0,IFERROR(VLOOKUP(実施計画様式!AB460,―!$Q$2:$R$3,2,FALSE),"error"))</f>
        <v>0</v>
      </c>
      <c r="AC460">
        <f>IF(実施計画様式!AC460="",0,IFERROR(VLOOKUP(実施計画様式!AC460,―!$S$2:$T$3,2,FALSE),"error"))</f>
        <v>0</v>
      </c>
      <c r="AD460">
        <f>IF(実施計画様式!AD460="",0,IFERROR(VLOOKUP(実施計画様式!AD460,―!$U$2:$V$3,2,FALSE),"error"))</f>
        <v>0</v>
      </c>
      <c r="AE460">
        <f>IF(実施計画様式!AE460="",0,IFERROR(VLOOKUP(実施計画様式!AE460,―!$W$2:$X$3,2,FALSE),"error"))</f>
        <v>0</v>
      </c>
      <c r="AF460">
        <f>IF(実施計画様式!AF460="",0,IFERROR(VLOOKUP(実施計画様式!AF460,―!$AP$29:$AQ$29,2,FALSE),"error"))</f>
        <v>0</v>
      </c>
      <c r="AG460">
        <f>IF(実施計画様式!AG460="",0,IFERROR(VLOOKUP(実施計画様式!AG460,―!$Y$2:$Z$25,2,FALSE),"error"))</f>
        <v>0</v>
      </c>
      <c r="AH460">
        <f>IF(実施計画様式!AH460="",0,IFERROR(VLOOKUP(実施計画様式!AH460,―!$AA$2:$AB$4,2,FALSE),"error"))</f>
        <v>0</v>
      </c>
      <c r="AI460">
        <f>IF(実施計画様式!AI460="",0,IFERROR(VLOOKUP(実施計画様式!AI460,―!$AN$2:$AO$27,2,FALSE),"error"))</f>
        <v>0</v>
      </c>
      <c r="AJ460">
        <f>IF(実施計画様式!AJ460="",0,IFERROR(VLOOKUP(実施計画様式!AJ460,―!$AN$2:$AO$27,2,FALSE),"error"))</f>
        <v>0</v>
      </c>
      <c r="AK460">
        <f>IF(実施計画様式!AK460="",0,IFERROR(VLOOKUP(実施計画様式!AK460,―!$AN$2:$AO$27,2,FALSE),"error"))</f>
        <v>0</v>
      </c>
      <c r="AL460">
        <f>IF(実施計画様式!AL460="",0,1)</f>
        <v>0</v>
      </c>
      <c r="AM460">
        <f>IF(実施計画様式!AM460="",0,IFERROR(VLOOKUP(実施計画様式!AM460,―!$AP$10:$AQ$23,2,FALSE),"error"))</f>
        <v>0</v>
      </c>
      <c r="AN460">
        <f>IF(実施計画様式!AN460="",0,IFERROR(VLOOKUP(実施計画様式!AN460,―!$AP$39:$AQ$44,2,FALSE),"error"))</f>
        <v>0</v>
      </c>
      <c r="AO460">
        <f>IF(実施計画様式!AO460="",0,IFERROR(VLOOKUP(実施計画様式!AO460,参考資料1_対象分野リスト!$B$2:$C$46,2,FALSE),"error"))</f>
        <v>0</v>
      </c>
      <c r="AP460">
        <f>IF(実施計画様式!AP460="",0,IFERROR(VLOOKUP(実施計画様式!AP460,参考資料1_対象分野リスト!$B$2:$C$46,2,FALSE),"error"))</f>
        <v>0</v>
      </c>
      <c r="AQ460">
        <f>IF(実施計画様式!AQ460="",0,IFERROR(VLOOKUP(実施計画様式!AQ460,参考資料1_対象分野リスト!$B$2:$C$46,2,FALSE),"error"))</f>
        <v>0</v>
      </c>
      <c r="AR460">
        <f>IF(実施計画様式!AR460="",0,IFERROR(VLOOKUP(実施計画様式!AR460,参考資料1_対象分野リスト!$B$2:$C$46,2,FALSE),"error"))</f>
        <v>0</v>
      </c>
      <c r="AS460">
        <f>IF(実施計画様式!AS460="",0,IFERROR(VLOOKUP(実施計画様式!AS460,参考資料1_対象分野リスト!$E$5:$F$35,2,FALSE),"error"))</f>
        <v>0</v>
      </c>
      <c r="BB460">
        <f>IF(実施計画様式!BB460="",0,IFERROR(VLOOKUP(実施計画様式!BB460,―!$AK$2:$AL$7,2,FALSE),"error"))</f>
        <v>0</v>
      </c>
      <c r="BC460" t="str">
        <f t="shared" si="53"/>
        <v/>
      </c>
      <c r="BF460">
        <v>99</v>
      </c>
      <c r="BG460" t="str">
        <f t="shared" ref="BG460:BG472" si="55">IF(D460=1,"予算化時期_R7補正","")</f>
        <v/>
      </c>
      <c r="BH460" t="str">
        <f>IF(AG460&gt;0,IF(VLOOKUP($B$62,―!$Y$2:$Z$25,2,FALSE)&lt;分岐管理シート!AG460,"予算化方法","予算化方法_未定なし"),"")</f>
        <v/>
      </c>
      <c r="BI460" t="str">
        <f t="shared" ref="BI460:BI472" si="56">IF(D460=1,"予算区分_R8_通常","")</f>
        <v/>
      </c>
      <c r="BJ460" t="str">
        <f t="shared" ref="BJ460:BJ472" si="57">IF(D460=1,"経済対策との関係_R7補正","")</f>
        <v/>
      </c>
      <c r="BK460" t="str">
        <f t="shared" ref="BK460:BK472" si="58">IF(D460=1,"種類_推奨事業メニュー_R7補正","")</f>
        <v/>
      </c>
      <c r="BL460" t="str">
        <f>IF(AE460&lt;2,"",―!$AP$28)</f>
        <v/>
      </c>
      <c r="BM460" t="str">
        <f t="shared" ref="BM460:BM472" si="59">IF(D460=1,"対象分野_R7","")</f>
        <v/>
      </c>
      <c r="BN460" t="str">
        <f t="shared" ref="BN460:BN472" si="60">IF(AND(SUM(AN460:AQ460)&gt;=181,SUM(AN460:AQ460)&lt;=936),"農林水産・食品分野の細分化項目",IF(SUM(AN460:AQ460)&gt;936,"中小企業・小規模事業者の賃上げ環境整備の細分化項目",""))</f>
        <v/>
      </c>
      <c r="BP460">
        <f t="shared" si="54"/>
        <v>0</v>
      </c>
    </row>
    <row r="461" spans="3:68">
      <c r="C461">
        <v>389</v>
      </c>
      <c r="D461" s="22">
        <f>IF(実施計画様式!D461="",0,IFERROR(VLOOKUP(実施計画様式!D461,―!A:B,2,FALSE),"error"))</f>
        <v>0</v>
      </c>
      <c r="E461">
        <f>IF(実施計画様式!E461="",0,IFERROR(VLOOKUP(実施計画様式!E461,―!$C$40:$D$47,2,FALSE),"error"))</f>
        <v>0</v>
      </c>
      <c r="F461">
        <f>IF(実施計画様式!F461="",0,IFERROR(VLOOKUP(実施計画様式!F461,―!$E$2:$F$2,2,FALSE),"error"))</f>
        <v>0</v>
      </c>
      <c r="G461">
        <f>IFERROR(VLOOKUP(実施計画様式!G461,―!$G$2:$H$2,2,FALSE),0)</f>
        <v>0</v>
      </c>
      <c r="H461">
        <f>IF(実施計画様式!H461="",0,1)</f>
        <v>0</v>
      </c>
      <c r="I461">
        <f>IF(実施計画様式!I461="",0,IFERROR(VLOOKUP(実施計画様式!I461,―!$I$2:$J$2,2,FALSE),"error"))</f>
        <v>0</v>
      </c>
      <c r="J461">
        <f>IF(実施計画様式!J461="",0,1)</f>
        <v>0</v>
      </c>
      <c r="K461">
        <f>IF(実施計画様式!K461="",0,IFERROR(VLOOKUP(実施計画様式!K461,―!$K$1:$L$2,2,FALSE),"error"))</f>
        <v>0</v>
      </c>
      <c r="L461">
        <f>IF(実施計画様式!L461="",0,IFERROR(VLOOKUP(実施計画様式!L461,―!$M$2:$N$2,2,FALSE),"error"))</f>
        <v>0</v>
      </c>
      <c r="M461">
        <f>IFERROR(VLOOKUP(実施計画様式!M461,―!$O$1:$P$12,2,FALSE),0)</f>
        <v>0</v>
      </c>
      <c r="N461">
        <f>IF(実施計画様式!N461="",0,IFERROR(VLOOKUP(実施計画様式!N461,―!$O$1:$P$12,2,FALSE),"error"))</f>
        <v>0</v>
      </c>
      <c r="O461">
        <f>IF(実施計画様式!O461="",0,IFERROR(VLOOKUP(実施計画様式!O461,―!$O$1:$P$12,2,FALSE),"error"))</f>
        <v>0</v>
      </c>
      <c r="P461">
        <f>IF(実施計画様式!P461="",0,IFERROR(VLOOKUP(実施計画様式!P461,―!$O$1:$P$12,2,FALSE),"error"))</f>
        <v>0</v>
      </c>
      <c r="Q461">
        <f>IF(実施計画様式!Q461="",0,1)</f>
        <v>0</v>
      </c>
      <c r="R461" t="s">
        <v>7629</v>
      </c>
      <c r="S461" t="s">
        <v>7629</v>
      </c>
      <c r="T461">
        <f>IF(実施計画様式!T461="",0,1)</f>
        <v>0</v>
      </c>
      <c r="U461">
        <f>IF(実施計画様式!U461="",0,1)</f>
        <v>0</v>
      </c>
      <c r="V461">
        <f>IF(実施計画様式!V461="",0,1)</f>
        <v>0</v>
      </c>
      <c r="W461">
        <f>IF(実施計画様式!W461="",0,1)</f>
        <v>0</v>
      </c>
      <c r="X461">
        <f>IF(実施計画様式!X461="",0,1)</f>
        <v>0</v>
      </c>
      <c r="Y461">
        <f>IF(実施計画様式!Y461="",0,1)</f>
        <v>0</v>
      </c>
      <c r="Z461">
        <f>IF(実施計画様式!Z461="",0,1)</f>
        <v>0</v>
      </c>
      <c r="AA461">
        <f>IF(実施計画様式!AA461="",0,1)</f>
        <v>0</v>
      </c>
      <c r="AB461">
        <f>IF(実施計画様式!AB461="",0,IFERROR(VLOOKUP(実施計画様式!AB461,―!$Q$2:$R$3,2,FALSE),"error"))</f>
        <v>0</v>
      </c>
      <c r="AC461">
        <f>IF(実施計画様式!AC461="",0,IFERROR(VLOOKUP(実施計画様式!AC461,―!$S$2:$T$3,2,FALSE),"error"))</f>
        <v>0</v>
      </c>
      <c r="AD461">
        <f>IF(実施計画様式!AD461="",0,IFERROR(VLOOKUP(実施計画様式!AD461,―!$U$2:$V$3,2,FALSE),"error"))</f>
        <v>0</v>
      </c>
      <c r="AE461">
        <f>IF(実施計画様式!AE461="",0,IFERROR(VLOOKUP(実施計画様式!AE461,―!$W$2:$X$3,2,FALSE),"error"))</f>
        <v>0</v>
      </c>
      <c r="AF461">
        <f>IF(実施計画様式!AF461="",0,IFERROR(VLOOKUP(実施計画様式!AF461,―!$AP$29:$AQ$29,2,FALSE),"error"))</f>
        <v>0</v>
      </c>
      <c r="AG461">
        <f>IF(実施計画様式!AG461="",0,IFERROR(VLOOKUP(実施計画様式!AG461,―!$Y$2:$Z$25,2,FALSE),"error"))</f>
        <v>0</v>
      </c>
      <c r="AH461">
        <f>IF(実施計画様式!AH461="",0,IFERROR(VLOOKUP(実施計画様式!AH461,―!$AA$2:$AB$4,2,FALSE),"error"))</f>
        <v>0</v>
      </c>
      <c r="AI461">
        <f>IF(実施計画様式!AI461="",0,IFERROR(VLOOKUP(実施計画様式!AI461,―!$AN$2:$AO$27,2,FALSE),"error"))</f>
        <v>0</v>
      </c>
      <c r="AJ461">
        <f>IF(実施計画様式!AJ461="",0,IFERROR(VLOOKUP(実施計画様式!AJ461,―!$AN$2:$AO$27,2,FALSE),"error"))</f>
        <v>0</v>
      </c>
      <c r="AK461">
        <f>IF(実施計画様式!AK461="",0,IFERROR(VLOOKUP(実施計画様式!AK461,―!$AN$2:$AO$27,2,FALSE),"error"))</f>
        <v>0</v>
      </c>
      <c r="AL461">
        <f>IF(実施計画様式!AL461="",0,1)</f>
        <v>0</v>
      </c>
      <c r="AM461">
        <f>IF(実施計画様式!AM461="",0,IFERROR(VLOOKUP(実施計画様式!AM461,―!$AP$10:$AQ$23,2,FALSE),"error"))</f>
        <v>0</v>
      </c>
      <c r="AN461">
        <f>IF(実施計画様式!AN461="",0,IFERROR(VLOOKUP(実施計画様式!AN461,―!$AP$39:$AQ$44,2,FALSE),"error"))</f>
        <v>0</v>
      </c>
      <c r="AO461">
        <f>IF(実施計画様式!AO461="",0,IFERROR(VLOOKUP(実施計画様式!AO461,参考資料1_対象分野リスト!$B$2:$C$46,2,FALSE),"error"))</f>
        <v>0</v>
      </c>
      <c r="AP461">
        <f>IF(実施計画様式!AP461="",0,IFERROR(VLOOKUP(実施計画様式!AP461,参考資料1_対象分野リスト!$B$2:$C$46,2,FALSE),"error"))</f>
        <v>0</v>
      </c>
      <c r="AQ461">
        <f>IF(実施計画様式!AQ461="",0,IFERROR(VLOOKUP(実施計画様式!AQ461,参考資料1_対象分野リスト!$B$2:$C$46,2,FALSE),"error"))</f>
        <v>0</v>
      </c>
      <c r="AR461">
        <f>IF(実施計画様式!AR461="",0,IFERROR(VLOOKUP(実施計画様式!AR461,参考資料1_対象分野リスト!$B$2:$C$46,2,FALSE),"error"))</f>
        <v>0</v>
      </c>
      <c r="AS461">
        <f>IF(実施計画様式!AS461="",0,IFERROR(VLOOKUP(実施計画様式!AS461,参考資料1_対象分野リスト!$E$5:$F$35,2,FALSE),"error"))</f>
        <v>0</v>
      </c>
      <c r="BB461">
        <f>IF(実施計画様式!BB461="",0,IFERROR(VLOOKUP(実施計画様式!BB461,―!$AK$2:$AL$7,2,FALSE),"error"))</f>
        <v>0</v>
      </c>
      <c r="BC461" t="str">
        <f t="shared" si="53"/>
        <v/>
      </c>
      <c r="BF461">
        <v>99</v>
      </c>
      <c r="BG461" t="str">
        <f t="shared" si="55"/>
        <v/>
      </c>
      <c r="BH461" t="str">
        <f>IF(AG461&gt;0,IF(VLOOKUP($B$62,―!$Y$2:$Z$25,2,FALSE)&lt;分岐管理シート!AG461,"予算化方法","予算化方法_未定なし"),"")</f>
        <v/>
      </c>
      <c r="BI461" t="str">
        <f t="shared" si="56"/>
        <v/>
      </c>
      <c r="BJ461" t="str">
        <f t="shared" si="57"/>
        <v/>
      </c>
      <c r="BK461" t="str">
        <f t="shared" si="58"/>
        <v/>
      </c>
      <c r="BL461" t="str">
        <f>IF(AE461&lt;2,"",―!$AP$28)</f>
        <v/>
      </c>
      <c r="BM461" t="str">
        <f t="shared" si="59"/>
        <v/>
      </c>
      <c r="BN461" t="str">
        <f t="shared" si="60"/>
        <v/>
      </c>
      <c r="BP461">
        <f t="shared" si="54"/>
        <v>0</v>
      </c>
    </row>
    <row r="462" spans="3:68">
      <c r="C462">
        <v>390</v>
      </c>
      <c r="D462" s="22">
        <f>IF(実施計画様式!D462="",0,IFERROR(VLOOKUP(実施計画様式!D462,―!A:B,2,FALSE),"error"))</f>
        <v>0</v>
      </c>
      <c r="E462">
        <f>IF(実施計画様式!E462="",0,IFERROR(VLOOKUP(実施計画様式!E462,―!$C$40:$D$47,2,FALSE),"error"))</f>
        <v>0</v>
      </c>
      <c r="F462">
        <f>IF(実施計画様式!F462="",0,IFERROR(VLOOKUP(実施計画様式!F462,―!$E$2:$F$2,2,FALSE),"error"))</f>
        <v>0</v>
      </c>
      <c r="G462">
        <f>IFERROR(VLOOKUP(実施計画様式!G462,―!$G$2:$H$2,2,FALSE),0)</f>
        <v>0</v>
      </c>
      <c r="H462">
        <f>IF(実施計画様式!H462="",0,1)</f>
        <v>0</v>
      </c>
      <c r="I462">
        <f>IF(実施計画様式!I462="",0,IFERROR(VLOOKUP(実施計画様式!I462,―!$I$2:$J$2,2,FALSE),"error"))</f>
        <v>0</v>
      </c>
      <c r="J462">
        <f>IF(実施計画様式!J462="",0,1)</f>
        <v>0</v>
      </c>
      <c r="K462">
        <f>IF(実施計画様式!K462="",0,IFERROR(VLOOKUP(実施計画様式!K462,―!$K$1:$L$2,2,FALSE),"error"))</f>
        <v>0</v>
      </c>
      <c r="L462">
        <f>IF(実施計画様式!L462="",0,IFERROR(VLOOKUP(実施計画様式!L462,―!$M$2:$N$2,2,FALSE),"error"))</f>
        <v>0</v>
      </c>
      <c r="M462">
        <f>IFERROR(VLOOKUP(実施計画様式!M462,―!$O$1:$P$12,2,FALSE),0)</f>
        <v>0</v>
      </c>
      <c r="N462">
        <f>IF(実施計画様式!N462="",0,IFERROR(VLOOKUP(実施計画様式!N462,―!$O$1:$P$12,2,FALSE),"error"))</f>
        <v>0</v>
      </c>
      <c r="O462">
        <f>IF(実施計画様式!O462="",0,IFERROR(VLOOKUP(実施計画様式!O462,―!$O$1:$P$12,2,FALSE),"error"))</f>
        <v>0</v>
      </c>
      <c r="P462">
        <f>IF(実施計画様式!P462="",0,IFERROR(VLOOKUP(実施計画様式!P462,―!$O$1:$P$12,2,FALSE),"error"))</f>
        <v>0</v>
      </c>
      <c r="Q462">
        <f>IF(実施計画様式!Q462="",0,1)</f>
        <v>0</v>
      </c>
      <c r="R462" t="s">
        <v>7629</v>
      </c>
      <c r="S462" t="s">
        <v>7629</v>
      </c>
      <c r="T462">
        <f>IF(実施計画様式!T462="",0,1)</f>
        <v>0</v>
      </c>
      <c r="U462">
        <f>IF(実施計画様式!U462="",0,1)</f>
        <v>0</v>
      </c>
      <c r="V462">
        <f>IF(実施計画様式!V462="",0,1)</f>
        <v>0</v>
      </c>
      <c r="W462">
        <f>IF(実施計画様式!W462="",0,1)</f>
        <v>0</v>
      </c>
      <c r="X462">
        <f>IF(実施計画様式!X462="",0,1)</f>
        <v>0</v>
      </c>
      <c r="Y462">
        <f>IF(実施計画様式!Y462="",0,1)</f>
        <v>0</v>
      </c>
      <c r="Z462">
        <f>IF(実施計画様式!Z462="",0,1)</f>
        <v>0</v>
      </c>
      <c r="AA462">
        <f>IF(実施計画様式!AA462="",0,1)</f>
        <v>0</v>
      </c>
      <c r="AB462">
        <f>IF(実施計画様式!AB462="",0,IFERROR(VLOOKUP(実施計画様式!AB462,―!$Q$2:$R$3,2,FALSE),"error"))</f>
        <v>0</v>
      </c>
      <c r="AC462">
        <f>IF(実施計画様式!AC462="",0,IFERROR(VLOOKUP(実施計画様式!AC462,―!$S$2:$T$3,2,FALSE),"error"))</f>
        <v>0</v>
      </c>
      <c r="AD462">
        <f>IF(実施計画様式!AD462="",0,IFERROR(VLOOKUP(実施計画様式!AD462,―!$U$2:$V$3,2,FALSE),"error"))</f>
        <v>0</v>
      </c>
      <c r="AE462">
        <f>IF(実施計画様式!AE462="",0,IFERROR(VLOOKUP(実施計画様式!AE462,―!$W$2:$X$3,2,FALSE),"error"))</f>
        <v>0</v>
      </c>
      <c r="AF462">
        <f>IF(実施計画様式!AF462="",0,IFERROR(VLOOKUP(実施計画様式!AF462,―!$AP$29:$AQ$29,2,FALSE),"error"))</f>
        <v>0</v>
      </c>
      <c r="AG462">
        <f>IF(実施計画様式!AG462="",0,IFERROR(VLOOKUP(実施計画様式!AG462,―!$Y$2:$Z$25,2,FALSE),"error"))</f>
        <v>0</v>
      </c>
      <c r="AH462">
        <f>IF(実施計画様式!AH462="",0,IFERROR(VLOOKUP(実施計画様式!AH462,―!$AA$2:$AB$4,2,FALSE),"error"))</f>
        <v>0</v>
      </c>
      <c r="AI462">
        <f>IF(実施計画様式!AI462="",0,IFERROR(VLOOKUP(実施計画様式!AI462,―!$AN$2:$AO$27,2,FALSE),"error"))</f>
        <v>0</v>
      </c>
      <c r="AJ462">
        <f>IF(実施計画様式!AJ462="",0,IFERROR(VLOOKUP(実施計画様式!AJ462,―!$AN$2:$AO$27,2,FALSE),"error"))</f>
        <v>0</v>
      </c>
      <c r="AK462">
        <f>IF(実施計画様式!AK462="",0,IFERROR(VLOOKUP(実施計画様式!AK462,―!$AN$2:$AO$27,2,FALSE),"error"))</f>
        <v>0</v>
      </c>
      <c r="AL462">
        <f>IF(実施計画様式!AL462="",0,1)</f>
        <v>0</v>
      </c>
      <c r="AM462">
        <f>IF(実施計画様式!AM462="",0,IFERROR(VLOOKUP(実施計画様式!AM462,―!$AP$10:$AQ$23,2,FALSE),"error"))</f>
        <v>0</v>
      </c>
      <c r="AN462">
        <f>IF(実施計画様式!AN462="",0,IFERROR(VLOOKUP(実施計画様式!AN462,―!$AP$39:$AQ$44,2,FALSE),"error"))</f>
        <v>0</v>
      </c>
      <c r="AO462">
        <f>IF(実施計画様式!AO462="",0,IFERROR(VLOOKUP(実施計画様式!AO462,参考資料1_対象分野リスト!$B$2:$C$46,2,FALSE),"error"))</f>
        <v>0</v>
      </c>
      <c r="AP462">
        <f>IF(実施計画様式!AP462="",0,IFERROR(VLOOKUP(実施計画様式!AP462,参考資料1_対象分野リスト!$B$2:$C$46,2,FALSE),"error"))</f>
        <v>0</v>
      </c>
      <c r="AQ462">
        <f>IF(実施計画様式!AQ462="",0,IFERROR(VLOOKUP(実施計画様式!AQ462,参考資料1_対象分野リスト!$B$2:$C$46,2,FALSE),"error"))</f>
        <v>0</v>
      </c>
      <c r="AR462">
        <f>IF(実施計画様式!AR462="",0,IFERROR(VLOOKUP(実施計画様式!AR462,参考資料1_対象分野リスト!$B$2:$C$46,2,FALSE),"error"))</f>
        <v>0</v>
      </c>
      <c r="AS462">
        <f>IF(実施計画様式!AS462="",0,IFERROR(VLOOKUP(実施計画様式!AS462,参考資料1_対象分野リスト!$E$5:$F$35,2,FALSE),"error"))</f>
        <v>0</v>
      </c>
      <c r="BB462">
        <f>IF(実施計画様式!BB462="",0,IFERROR(VLOOKUP(実施計画様式!BB462,―!$AK$2:$AL$7,2,FALSE),"error"))</f>
        <v>0</v>
      </c>
      <c r="BC462" t="str">
        <f t="shared" si="53"/>
        <v/>
      </c>
      <c r="BF462">
        <v>99</v>
      </c>
      <c r="BG462" t="str">
        <f t="shared" si="55"/>
        <v/>
      </c>
      <c r="BH462" t="str">
        <f>IF(AG462&gt;0,IF(VLOOKUP($B$62,―!$Y$2:$Z$25,2,FALSE)&lt;分岐管理シート!AG462,"予算化方法","予算化方法_未定なし"),"")</f>
        <v/>
      </c>
      <c r="BI462" t="str">
        <f t="shared" si="56"/>
        <v/>
      </c>
      <c r="BJ462" t="str">
        <f t="shared" si="57"/>
        <v/>
      </c>
      <c r="BK462" t="str">
        <f t="shared" si="58"/>
        <v/>
      </c>
      <c r="BL462" t="str">
        <f>IF(AE462&lt;2,"",―!$AP$28)</f>
        <v/>
      </c>
      <c r="BM462" t="str">
        <f t="shared" si="59"/>
        <v/>
      </c>
      <c r="BN462" t="str">
        <f t="shared" si="60"/>
        <v/>
      </c>
      <c r="BP462">
        <f t="shared" si="54"/>
        <v>0</v>
      </c>
    </row>
    <row r="463" spans="3:68">
      <c r="C463">
        <v>391</v>
      </c>
      <c r="D463" s="22">
        <f>IF(実施計画様式!D463="",0,IFERROR(VLOOKUP(実施計画様式!D463,―!A:B,2,FALSE),"error"))</f>
        <v>0</v>
      </c>
      <c r="E463">
        <f>IF(実施計画様式!E463="",0,IFERROR(VLOOKUP(実施計画様式!E463,―!$C$40:$D$47,2,FALSE),"error"))</f>
        <v>0</v>
      </c>
      <c r="F463">
        <f>IF(実施計画様式!F463="",0,IFERROR(VLOOKUP(実施計画様式!F463,―!$E$2:$F$2,2,FALSE),"error"))</f>
        <v>0</v>
      </c>
      <c r="G463">
        <f>IFERROR(VLOOKUP(実施計画様式!G463,―!$G$2:$H$2,2,FALSE),0)</f>
        <v>0</v>
      </c>
      <c r="H463">
        <f>IF(実施計画様式!H463="",0,1)</f>
        <v>0</v>
      </c>
      <c r="I463">
        <f>IF(実施計画様式!I463="",0,IFERROR(VLOOKUP(実施計画様式!I463,―!$I$2:$J$2,2,FALSE),"error"))</f>
        <v>0</v>
      </c>
      <c r="J463">
        <f>IF(実施計画様式!J463="",0,1)</f>
        <v>0</v>
      </c>
      <c r="K463">
        <f>IF(実施計画様式!K463="",0,IFERROR(VLOOKUP(実施計画様式!K463,―!$K$1:$L$2,2,FALSE),"error"))</f>
        <v>0</v>
      </c>
      <c r="L463">
        <f>IF(実施計画様式!L463="",0,IFERROR(VLOOKUP(実施計画様式!L463,―!$M$2:$N$2,2,FALSE),"error"))</f>
        <v>0</v>
      </c>
      <c r="M463">
        <f>IFERROR(VLOOKUP(実施計画様式!M463,―!$O$1:$P$12,2,FALSE),0)</f>
        <v>0</v>
      </c>
      <c r="N463">
        <f>IF(実施計画様式!N463="",0,IFERROR(VLOOKUP(実施計画様式!N463,―!$O$1:$P$12,2,FALSE),"error"))</f>
        <v>0</v>
      </c>
      <c r="O463">
        <f>IF(実施計画様式!O463="",0,IFERROR(VLOOKUP(実施計画様式!O463,―!$O$1:$P$12,2,FALSE),"error"))</f>
        <v>0</v>
      </c>
      <c r="P463">
        <f>IF(実施計画様式!P463="",0,IFERROR(VLOOKUP(実施計画様式!P463,―!$O$1:$P$12,2,FALSE),"error"))</f>
        <v>0</v>
      </c>
      <c r="Q463">
        <f>IF(実施計画様式!Q463="",0,1)</f>
        <v>0</v>
      </c>
      <c r="R463" t="s">
        <v>7629</v>
      </c>
      <c r="S463" t="s">
        <v>7629</v>
      </c>
      <c r="T463">
        <f>IF(実施計画様式!T463="",0,1)</f>
        <v>0</v>
      </c>
      <c r="U463">
        <f>IF(実施計画様式!U463="",0,1)</f>
        <v>0</v>
      </c>
      <c r="V463">
        <f>IF(実施計画様式!V463="",0,1)</f>
        <v>0</v>
      </c>
      <c r="W463">
        <f>IF(実施計画様式!W463="",0,1)</f>
        <v>0</v>
      </c>
      <c r="X463">
        <f>IF(実施計画様式!X463="",0,1)</f>
        <v>0</v>
      </c>
      <c r="Y463">
        <f>IF(実施計画様式!Y463="",0,1)</f>
        <v>0</v>
      </c>
      <c r="Z463">
        <f>IF(実施計画様式!Z463="",0,1)</f>
        <v>0</v>
      </c>
      <c r="AA463">
        <f>IF(実施計画様式!AA463="",0,1)</f>
        <v>0</v>
      </c>
      <c r="AB463">
        <f>IF(実施計画様式!AB463="",0,IFERROR(VLOOKUP(実施計画様式!AB463,―!$Q$2:$R$3,2,FALSE),"error"))</f>
        <v>0</v>
      </c>
      <c r="AC463">
        <f>IF(実施計画様式!AC463="",0,IFERROR(VLOOKUP(実施計画様式!AC463,―!$S$2:$T$3,2,FALSE),"error"))</f>
        <v>0</v>
      </c>
      <c r="AD463">
        <f>IF(実施計画様式!AD463="",0,IFERROR(VLOOKUP(実施計画様式!AD463,―!$U$2:$V$3,2,FALSE),"error"))</f>
        <v>0</v>
      </c>
      <c r="AE463">
        <f>IF(実施計画様式!AE463="",0,IFERROR(VLOOKUP(実施計画様式!AE463,―!$W$2:$X$3,2,FALSE),"error"))</f>
        <v>0</v>
      </c>
      <c r="AF463">
        <f>IF(実施計画様式!AF463="",0,IFERROR(VLOOKUP(実施計画様式!AF463,―!$AP$29:$AQ$29,2,FALSE),"error"))</f>
        <v>0</v>
      </c>
      <c r="AG463">
        <f>IF(実施計画様式!AG463="",0,IFERROR(VLOOKUP(実施計画様式!AG463,―!$Y$2:$Z$25,2,FALSE),"error"))</f>
        <v>0</v>
      </c>
      <c r="AH463">
        <f>IF(実施計画様式!AH463="",0,IFERROR(VLOOKUP(実施計画様式!AH463,―!$AA$2:$AB$4,2,FALSE),"error"))</f>
        <v>0</v>
      </c>
      <c r="AI463">
        <f>IF(実施計画様式!AI463="",0,IFERROR(VLOOKUP(実施計画様式!AI463,―!$AN$2:$AO$27,2,FALSE),"error"))</f>
        <v>0</v>
      </c>
      <c r="AJ463">
        <f>IF(実施計画様式!AJ463="",0,IFERROR(VLOOKUP(実施計画様式!AJ463,―!$AN$2:$AO$27,2,FALSE),"error"))</f>
        <v>0</v>
      </c>
      <c r="AK463">
        <f>IF(実施計画様式!AK463="",0,IFERROR(VLOOKUP(実施計画様式!AK463,―!$AN$2:$AO$27,2,FALSE),"error"))</f>
        <v>0</v>
      </c>
      <c r="AL463">
        <f>IF(実施計画様式!AL463="",0,1)</f>
        <v>0</v>
      </c>
      <c r="AM463">
        <f>IF(実施計画様式!AM463="",0,IFERROR(VLOOKUP(実施計画様式!AM463,―!$AP$10:$AQ$23,2,FALSE),"error"))</f>
        <v>0</v>
      </c>
      <c r="AN463">
        <f>IF(実施計画様式!AN463="",0,IFERROR(VLOOKUP(実施計画様式!AN463,―!$AP$39:$AQ$44,2,FALSE),"error"))</f>
        <v>0</v>
      </c>
      <c r="AO463">
        <f>IF(実施計画様式!AO463="",0,IFERROR(VLOOKUP(実施計画様式!AO463,参考資料1_対象分野リスト!$B$2:$C$46,2,FALSE),"error"))</f>
        <v>0</v>
      </c>
      <c r="AP463">
        <f>IF(実施計画様式!AP463="",0,IFERROR(VLOOKUP(実施計画様式!AP463,参考資料1_対象分野リスト!$B$2:$C$46,2,FALSE),"error"))</f>
        <v>0</v>
      </c>
      <c r="AQ463">
        <f>IF(実施計画様式!AQ463="",0,IFERROR(VLOOKUP(実施計画様式!AQ463,参考資料1_対象分野リスト!$B$2:$C$46,2,FALSE),"error"))</f>
        <v>0</v>
      </c>
      <c r="AR463">
        <f>IF(実施計画様式!AR463="",0,IFERROR(VLOOKUP(実施計画様式!AR463,参考資料1_対象分野リスト!$B$2:$C$46,2,FALSE),"error"))</f>
        <v>0</v>
      </c>
      <c r="AS463">
        <f>IF(実施計画様式!AS463="",0,IFERROR(VLOOKUP(実施計画様式!AS463,参考資料1_対象分野リスト!$E$5:$F$35,2,FALSE),"error"))</f>
        <v>0</v>
      </c>
      <c r="BB463">
        <f>IF(実施計画様式!BB463="",0,IFERROR(VLOOKUP(実施計画様式!BB463,―!$AK$2:$AL$7,2,FALSE),"error"))</f>
        <v>0</v>
      </c>
      <c r="BC463" t="str">
        <f t="shared" si="53"/>
        <v/>
      </c>
      <c r="BF463">
        <v>99</v>
      </c>
      <c r="BG463" t="str">
        <f t="shared" si="55"/>
        <v/>
      </c>
      <c r="BH463" t="str">
        <f>IF(AG463&gt;0,IF(VLOOKUP($B$62,―!$Y$2:$Z$25,2,FALSE)&lt;分岐管理シート!AG463,"予算化方法","予算化方法_未定なし"),"")</f>
        <v/>
      </c>
      <c r="BI463" t="str">
        <f t="shared" si="56"/>
        <v/>
      </c>
      <c r="BJ463" t="str">
        <f t="shared" si="57"/>
        <v/>
      </c>
      <c r="BK463" t="str">
        <f t="shared" si="58"/>
        <v/>
      </c>
      <c r="BL463" t="str">
        <f>IF(AE463&lt;2,"",―!$AP$28)</f>
        <v/>
      </c>
      <c r="BM463" t="str">
        <f t="shared" si="59"/>
        <v/>
      </c>
      <c r="BN463" t="str">
        <f t="shared" si="60"/>
        <v/>
      </c>
      <c r="BP463">
        <f t="shared" si="54"/>
        <v>0</v>
      </c>
    </row>
    <row r="464" spans="3:68">
      <c r="C464">
        <v>392</v>
      </c>
      <c r="D464" s="22">
        <f>IF(実施計画様式!D464="",0,IFERROR(VLOOKUP(実施計画様式!D464,―!A:B,2,FALSE),"error"))</f>
        <v>0</v>
      </c>
      <c r="E464">
        <f>IF(実施計画様式!E464="",0,IFERROR(VLOOKUP(実施計画様式!E464,―!$C$40:$D$47,2,FALSE),"error"))</f>
        <v>0</v>
      </c>
      <c r="F464">
        <f>IF(実施計画様式!F464="",0,IFERROR(VLOOKUP(実施計画様式!F464,―!$E$2:$F$2,2,FALSE),"error"))</f>
        <v>0</v>
      </c>
      <c r="G464">
        <f>IFERROR(VLOOKUP(実施計画様式!G464,―!$G$2:$H$2,2,FALSE),0)</f>
        <v>0</v>
      </c>
      <c r="H464">
        <f>IF(実施計画様式!H464="",0,1)</f>
        <v>0</v>
      </c>
      <c r="I464">
        <f>IF(実施計画様式!I464="",0,IFERROR(VLOOKUP(実施計画様式!I464,―!$I$2:$J$2,2,FALSE),"error"))</f>
        <v>0</v>
      </c>
      <c r="J464">
        <f>IF(実施計画様式!J464="",0,1)</f>
        <v>0</v>
      </c>
      <c r="K464">
        <f>IF(実施計画様式!K464="",0,IFERROR(VLOOKUP(実施計画様式!K464,―!$K$1:$L$2,2,FALSE),"error"))</f>
        <v>0</v>
      </c>
      <c r="L464">
        <f>IF(実施計画様式!L464="",0,IFERROR(VLOOKUP(実施計画様式!L464,―!$M$2:$N$2,2,FALSE),"error"))</f>
        <v>0</v>
      </c>
      <c r="M464">
        <f>IFERROR(VLOOKUP(実施計画様式!M464,―!$O$1:$P$12,2,FALSE),0)</f>
        <v>0</v>
      </c>
      <c r="N464">
        <f>IF(実施計画様式!N464="",0,IFERROR(VLOOKUP(実施計画様式!N464,―!$O$1:$P$12,2,FALSE),"error"))</f>
        <v>0</v>
      </c>
      <c r="O464">
        <f>IF(実施計画様式!O464="",0,IFERROR(VLOOKUP(実施計画様式!O464,―!$O$1:$P$12,2,FALSE),"error"))</f>
        <v>0</v>
      </c>
      <c r="P464">
        <f>IF(実施計画様式!P464="",0,IFERROR(VLOOKUP(実施計画様式!P464,―!$O$1:$P$12,2,FALSE),"error"))</f>
        <v>0</v>
      </c>
      <c r="Q464">
        <f>IF(実施計画様式!Q464="",0,1)</f>
        <v>0</v>
      </c>
      <c r="R464" t="s">
        <v>7629</v>
      </c>
      <c r="S464" t="s">
        <v>7629</v>
      </c>
      <c r="T464">
        <f>IF(実施計画様式!T464="",0,1)</f>
        <v>0</v>
      </c>
      <c r="U464">
        <f>IF(実施計画様式!U464="",0,1)</f>
        <v>0</v>
      </c>
      <c r="V464">
        <f>IF(実施計画様式!V464="",0,1)</f>
        <v>0</v>
      </c>
      <c r="W464">
        <f>IF(実施計画様式!W464="",0,1)</f>
        <v>0</v>
      </c>
      <c r="X464">
        <f>IF(実施計画様式!X464="",0,1)</f>
        <v>0</v>
      </c>
      <c r="Y464">
        <f>IF(実施計画様式!Y464="",0,1)</f>
        <v>0</v>
      </c>
      <c r="Z464">
        <f>IF(実施計画様式!Z464="",0,1)</f>
        <v>0</v>
      </c>
      <c r="AA464">
        <f>IF(実施計画様式!AA464="",0,1)</f>
        <v>0</v>
      </c>
      <c r="AB464">
        <f>IF(実施計画様式!AB464="",0,IFERROR(VLOOKUP(実施計画様式!AB464,―!$Q$2:$R$3,2,FALSE),"error"))</f>
        <v>0</v>
      </c>
      <c r="AC464">
        <f>IF(実施計画様式!AC464="",0,IFERROR(VLOOKUP(実施計画様式!AC464,―!$S$2:$T$3,2,FALSE),"error"))</f>
        <v>0</v>
      </c>
      <c r="AD464">
        <f>IF(実施計画様式!AD464="",0,IFERROR(VLOOKUP(実施計画様式!AD464,―!$U$2:$V$3,2,FALSE),"error"))</f>
        <v>0</v>
      </c>
      <c r="AE464">
        <f>IF(実施計画様式!AE464="",0,IFERROR(VLOOKUP(実施計画様式!AE464,―!$W$2:$X$3,2,FALSE),"error"))</f>
        <v>0</v>
      </c>
      <c r="AF464">
        <f>IF(実施計画様式!AF464="",0,IFERROR(VLOOKUP(実施計画様式!AF464,―!$AP$29:$AQ$29,2,FALSE),"error"))</f>
        <v>0</v>
      </c>
      <c r="AG464">
        <f>IF(実施計画様式!AG464="",0,IFERROR(VLOOKUP(実施計画様式!AG464,―!$Y$2:$Z$25,2,FALSE),"error"))</f>
        <v>0</v>
      </c>
      <c r="AH464">
        <f>IF(実施計画様式!AH464="",0,IFERROR(VLOOKUP(実施計画様式!AH464,―!$AA$2:$AB$4,2,FALSE),"error"))</f>
        <v>0</v>
      </c>
      <c r="AI464">
        <f>IF(実施計画様式!AI464="",0,IFERROR(VLOOKUP(実施計画様式!AI464,―!$AN$2:$AO$27,2,FALSE),"error"))</f>
        <v>0</v>
      </c>
      <c r="AJ464">
        <f>IF(実施計画様式!AJ464="",0,IFERROR(VLOOKUP(実施計画様式!AJ464,―!$AN$2:$AO$27,2,FALSE),"error"))</f>
        <v>0</v>
      </c>
      <c r="AK464">
        <f>IF(実施計画様式!AK464="",0,IFERROR(VLOOKUP(実施計画様式!AK464,―!$AN$2:$AO$27,2,FALSE),"error"))</f>
        <v>0</v>
      </c>
      <c r="AL464">
        <f>IF(実施計画様式!AL464="",0,1)</f>
        <v>0</v>
      </c>
      <c r="AM464">
        <f>IF(実施計画様式!AM464="",0,IFERROR(VLOOKUP(実施計画様式!AM464,―!$AP$10:$AQ$23,2,FALSE),"error"))</f>
        <v>0</v>
      </c>
      <c r="AN464">
        <f>IF(実施計画様式!AN464="",0,IFERROR(VLOOKUP(実施計画様式!AN464,―!$AP$39:$AQ$44,2,FALSE),"error"))</f>
        <v>0</v>
      </c>
      <c r="AO464">
        <f>IF(実施計画様式!AO464="",0,IFERROR(VLOOKUP(実施計画様式!AO464,参考資料1_対象分野リスト!$B$2:$C$46,2,FALSE),"error"))</f>
        <v>0</v>
      </c>
      <c r="AP464">
        <f>IF(実施計画様式!AP464="",0,IFERROR(VLOOKUP(実施計画様式!AP464,参考資料1_対象分野リスト!$B$2:$C$46,2,FALSE),"error"))</f>
        <v>0</v>
      </c>
      <c r="AQ464">
        <f>IF(実施計画様式!AQ464="",0,IFERROR(VLOOKUP(実施計画様式!AQ464,参考資料1_対象分野リスト!$B$2:$C$46,2,FALSE),"error"))</f>
        <v>0</v>
      </c>
      <c r="AR464">
        <f>IF(実施計画様式!AR464="",0,IFERROR(VLOOKUP(実施計画様式!AR464,参考資料1_対象分野リスト!$B$2:$C$46,2,FALSE),"error"))</f>
        <v>0</v>
      </c>
      <c r="AS464">
        <f>IF(実施計画様式!AS464="",0,IFERROR(VLOOKUP(実施計画様式!AS464,参考資料1_対象分野リスト!$E$5:$F$35,2,FALSE),"error"))</f>
        <v>0</v>
      </c>
      <c r="BB464">
        <f>IF(実施計画様式!BB464="",0,IFERROR(VLOOKUP(実施計画様式!BB464,―!$AK$2:$AL$7,2,FALSE),"error"))</f>
        <v>0</v>
      </c>
      <c r="BC464" t="str">
        <f t="shared" si="53"/>
        <v/>
      </c>
      <c r="BF464">
        <v>99</v>
      </c>
      <c r="BG464" t="str">
        <f t="shared" si="55"/>
        <v/>
      </c>
      <c r="BH464" t="str">
        <f>IF(AG464&gt;0,IF(VLOOKUP($B$62,―!$Y$2:$Z$25,2,FALSE)&lt;分岐管理シート!AG464,"予算化方法","予算化方法_未定なし"),"")</f>
        <v/>
      </c>
      <c r="BI464" t="str">
        <f t="shared" si="56"/>
        <v/>
      </c>
      <c r="BJ464" t="str">
        <f t="shared" si="57"/>
        <v/>
      </c>
      <c r="BK464" t="str">
        <f t="shared" si="58"/>
        <v/>
      </c>
      <c r="BL464" t="str">
        <f>IF(AE464&lt;2,"",―!$AP$28)</f>
        <v/>
      </c>
      <c r="BM464" t="str">
        <f t="shared" si="59"/>
        <v/>
      </c>
      <c r="BN464" t="str">
        <f t="shared" si="60"/>
        <v/>
      </c>
      <c r="BP464">
        <f t="shared" si="54"/>
        <v>0</v>
      </c>
    </row>
    <row r="465" spans="3:68">
      <c r="C465">
        <v>393</v>
      </c>
      <c r="D465" s="22">
        <f>IF(実施計画様式!D465="",0,IFERROR(VLOOKUP(実施計画様式!D465,―!A:B,2,FALSE),"error"))</f>
        <v>0</v>
      </c>
      <c r="E465">
        <f>IF(実施計画様式!E465="",0,IFERROR(VLOOKUP(実施計画様式!E465,―!$C$40:$D$47,2,FALSE),"error"))</f>
        <v>0</v>
      </c>
      <c r="F465">
        <f>IF(実施計画様式!F465="",0,IFERROR(VLOOKUP(実施計画様式!F465,―!$E$2:$F$2,2,FALSE),"error"))</f>
        <v>0</v>
      </c>
      <c r="G465">
        <f>IFERROR(VLOOKUP(実施計画様式!G465,―!$G$2:$H$2,2,FALSE),0)</f>
        <v>0</v>
      </c>
      <c r="H465">
        <f>IF(実施計画様式!H465="",0,1)</f>
        <v>0</v>
      </c>
      <c r="I465">
        <f>IF(実施計画様式!I465="",0,IFERROR(VLOOKUP(実施計画様式!I465,―!$I$2:$J$2,2,FALSE),"error"))</f>
        <v>0</v>
      </c>
      <c r="J465">
        <f>IF(実施計画様式!J465="",0,1)</f>
        <v>0</v>
      </c>
      <c r="K465">
        <f>IF(実施計画様式!K465="",0,IFERROR(VLOOKUP(実施計画様式!K465,―!$K$1:$L$2,2,FALSE),"error"))</f>
        <v>0</v>
      </c>
      <c r="L465">
        <f>IF(実施計画様式!L465="",0,IFERROR(VLOOKUP(実施計画様式!L465,―!$M$2:$N$2,2,FALSE),"error"))</f>
        <v>0</v>
      </c>
      <c r="M465">
        <f>IFERROR(VLOOKUP(実施計画様式!M465,―!$O$1:$P$12,2,FALSE),0)</f>
        <v>0</v>
      </c>
      <c r="N465">
        <f>IF(実施計画様式!N465="",0,IFERROR(VLOOKUP(実施計画様式!N465,―!$O$1:$P$12,2,FALSE),"error"))</f>
        <v>0</v>
      </c>
      <c r="O465">
        <f>IF(実施計画様式!O465="",0,IFERROR(VLOOKUP(実施計画様式!O465,―!$O$1:$P$12,2,FALSE),"error"))</f>
        <v>0</v>
      </c>
      <c r="P465">
        <f>IF(実施計画様式!P465="",0,IFERROR(VLOOKUP(実施計画様式!P465,―!$O$1:$P$12,2,FALSE),"error"))</f>
        <v>0</v>
      </c>
      <c r="Q465">
        <f>IF(実施計画様式!Q465="",0,1)</f>
        <v>0</v>
      </c>
      <c r="R465" t="s">
        <v>7629</v>
      </c>
      <c r="S465" t="s">
        <v>7629</v>
      </c>
      <c r="T465">
        <f>IF(実施計画様式!T465="",0,1)</f>
        <v>0</v>
      </c>
      <c r="U465">
        <f>IF(実施計画様式!U465="",0,1)</f>
        <v>0</v>
      </c>
      <c r="V465">
        <f>IF(実施計画様式!V465="",0,1)</f>
        <v>0</v>
      </c>
      <c r="W465">
        <f>IF(実施計画様式!W465="",0,1)</f>
        <v>0</v>
      </c>
      <c r="X465">
        <f>IF(実施計画様式!X465="",0,1)</f>
        <v>0</v>
      </c>
      <c r="Y465">
        <f>IF(実施計画様式!Y465="",0,1)</f>
        <v>0</v>
      </c>
      <c r="Z465">
        <f>IF(実施計画様式!Z465="",0,1)</f>
        <v>0</v>
      </c>
      <c r="AA465">
        <f>IF(実施計画様式!AA465="",0,1)</f>
        <v>0</v>
      </c>
      <c r="AB465">
        <f>IF(実施計画様式!AB465="",0,IFERROR(VLOOKUP(実施計画様式!AB465,―!$Q$2:$R$3,2,FALSE),"error"))</f>
        <v>0</v>
      </c>
      <c r="AC465">
        <f>IF(実施計画様式!AC465="",0,IFERROR(VLOOKUP(実施計画様式!AC465,―!$S$2:$T$3,2,FALSE),"error"))</f>
        <v>0</v>
      </c>
      <c r="AD465">
        <f>IF(実施計画様式!AD465="",0,IFERROR(VLOOKUP(実施計画様式!AD465,―!$U$2:$V$3,2,FALSE),"error"))</f>
        <v>0</v>
      </c>
      <c r="AE465">
        <f>IF(実施計画様式!AE465="",0,IFERROR(VLOOKUP(実施計画様式!AE465,―!$W$2:$X$3,2,FALSE),"error"))</f>
        <v>0</v>
      </c>
      <c r="AF465">
        <f>IF(実施計画様式!AF465="",0,IFERROR(VLOOKUP(実施計画様式!AF465,―!$AP$29:$AQ$29,2,FALSE),"error"))</f>
        <v>0</v>
      </c>
      <c r="AG465">
        <f>IF(実施計画様式!AG465="",0,IFERROR(VLOOKUP(実施計画様式!AG465,―!$Y$2:$Z$25,2,FALSE),"error"))</f>
        <v>0</v>
      </c>
      <c r="AH465">
        <f>IF(実施計画様式!AH465="",0,IFERROR(VLOOKUP(実施計画様式!AH465,―!$AA$2:$AB$4,2,FALSE),"error"))</f>
        <v>0</v>
      </c>
      <c r="AI465">
        <f>IF(実施計画様式!AI465="",0,IFERROR(VLOOKUP(実施計画様式!AI465,―!$AN$2:$AO$27,2,FALSE),"error"))</f>
        <v>0</v>
      </c>
      <c r="AJ465">
        <f>IF(実施計画様式!AJ465="",0,IFERROR(VLOOKUP(実施計画様式!AJ465,―!$AN$2:$AO$27,2,FALSE),"error"))</f>
        <v>0</v>
      </c>
      <c r="AK465">
        <f>IF(実施計画様式!AK465="",0,IFERROR(VLOOKUP(実施計画様式!AK465,―!$AN$2:$AO$27,2,FALSE),"error"))</f>
        <v>0</v>
      </c>
      <c r="AL465">
        <f>IF(実施計画様式!AL465="",0,1)</f>
        <v>0</v>
      </c>
      <c r="AM465">
        <f>IF(実施計画様式!AM465="",0,IFERROR(VLOOKUP(実施計画様式!AM465,―!$AP$10:$AQ$23,2,FALSE),"error"))</f>
        <v>0</v>
      </c>
      <c r="AN465">
        <f>IF(実施計画様式!AN465="",0,IFERROR(VLOOKUP(実施計画様式!AN465,―!$AP$39:$AQ$44,2,FALSE),"error"))</f>
        <v>0</v>
      </c>
      <c r="AO465">
        <f>IF(実施計画様式!AO465="",0,IFERROR(VLOOKUP(実施計画様式!AO465,参考資料1_対象分野リスト!$B$2:$C$46,2,FALSE),"error"))</f>
        <v>0</v>
      </c>
      <c r="AP465">
        <f>IF(実施計画様式!AP465="",0,IFERROR(VLOOKUP(実施計画様式!AP465,参考資料1_対象分野リスト!$B$2:$C$46,2,FALSE),"error"))</f>
        <v>0</v>
      </c>
      <c r="AQ465">
        <f>IF(実施計画様式!AQ465="",0,IFERROR(VLOOKUP(実施計画様式!AQ465,参考資料1_対象分野リスト!$B$2:$C$46,2,FALSE),"error"))</f>
        <v>0</v>
      </c>
      <c r="AR465">
        <f>IF(実施計画様式!AR465="",0,IFERROR(VLOOKUP(実施計画様式!AR465,参考資料1_対象分野リスト!$B$2:$C$46,2,FALSE),"error"))</f>
        <v>0</v>
      </c>
      <c r="AS465">
        <f>IF(実施計画様式!AS465="",0,IFERROR(VLOOKUP(実施計画様式!AS465,参考資料1_対象分野リスト!$E$5:$F$35,2,FALSE),"error"))</f>
        <v>0</v>
      </c>
      <c r="BB465">
        <f>IF(実施計画様式!BB465="",0,IFERROR(VLOOKUP(実施計画様式!BB465,―!$AK$2:$AL$7,2,FALSE),"error"))</f>
        <v>0</v>
      </c>
      <c r="BC465" t="str">
        <f t="shared" si="53"/>
        <v/>
      </c>
      <c r="BF465">
        <v>99</v>
      </c>
      <c r="BG465" t="str">
        <f t="shared" si="55"/>
        <v/>
      </c>
      <c r="BH465" t="str">
        <f>IF(AG465&gt;0,IF(VLOOKUP($B$62,―!$Y$2:$Z$25,2,FALSE)&lt;分岐管理シート!AG465,"予算化方法","予算化方法_未定なし"),"")</f>
        <v/>
      </c>
      <c r="BI465" t="str">
        <f t="shared" si="56"/>
        <v/>
      </c>
      <c r="BJ465" t="str">
        <f t="shared" si="57"/>
        <v/>
      </c>
      <c r="BK465" t="str">
        <f t="shared" si="58"/>
        <v/>
      </c>
      <c r="BL465" t="str">
        <f>IF(AE465&lt;2,"",―!$AP$28)</f>
        <v/>
      </c>
      <c r="BM465" t="str">
        <f t="shared" si="59"/>
        <v/>
      </c>
      <c r="BN465" t="str">
        <f t="shared" si="60"/>
        <v/>
      </c>
      <c r="BP465">
        <f t="shared" si="54"/>
        <v>0</v>
      </c>
    </row>
    <row r="466" spans="3:68">
      <c r="C466">
        <v>394</v>
      </c>
      <c r="D466" s="22">
        <f>IF(実施計画様式!D466="",0,IFERROR(VLOOKUP(実施計画様式!D466,―!A:B,2,FALSE),"error"))</f>
        <v>0</v>
      </c>
      <c r="E466">
        <f>IF(実施計画様式!E466="",0,IFERROR(VLOOKUP(実施計画様式!E466,―!$C$40:$D$47,2,FALSE),"error"))</f>
        <v>0</v>
      </c>
      <c r="F466">
        <f>IF(実施計画様式!F466="",0,IFERROR(VLOOKUP(実施計画様式!F466,―!$E$2:$F$2,2,FALSE),"error"))</f>
        <v>0</v>
      </c>
      <c r="G466">
        <f>IFERROR(VLOOKUP(実施計画様式!G466,―!$G$2:$H$2,2,FALSE),0)</f>
        <v>0</v>
      </c>
      <c r="H466">
        <f>IF(実施計画様式!H466="",0,1)</f>
        <v>0</v>
      </c>
      <c r="I466">
        <f>IF(実施計画様式!I466="",0,IFERROR(VLOOKUP(実施計画様式!I466,―!$I$2:$J$2,2,FALSE),"error"))</f>
        <v>0</v>
      </c>
      <c r="J466">
        <f>IF(実施計画様式!J466="",0,1)</f>
        <v>0</v>
      </c>
      <c r="K466">
        <f>IF(実施計画様式!K466="",0,IFERROR(VLOOKUP(実施計画様式!K466,―!$K$1:$L$2,2,FALSE),"error"))</f>
        <v>0</v>
      </c>
      <c r="L466">
        <f>IF(実施計画様式!L466="",0,IFERROR(VLOOKUP(実施計画様式!L466,―!$M$2:$N$2,2,FALSE),"error"))</f>
        <v>0</v>
      </c>
      <c r="M466">
        <f>IFERROR(VLOOKUP(実施計画様式!M466,―!$O$1:$P$12,2,FALSE),0)</f>
        <v>0</v>
      </c>
      <c r="N466">
        <f>IF(実施計画様式!N466="",0,IFERROR(VLOOKUP(実施計画様式!N466,―!$O$1:$P$12,2,FALSE),"error"))</f>
        <v>0</v>
      </c>
      <c r="O466">
        <f>IF(実施計画様式!O466="",0,IFERROR(VLOOKUP(実施計画様式!O466,―!$O$1:$P$12,2,FALSE),"error"))</f>
        <v>0</v>
      </c>
      <c r="P466">
        <f>IF(実施計画様式!P466="",0,IFERROR(VLOOKUP(実施計画様式!P466,―!$O$1:$P$12,2,FALSE),"error"))</f>
        <v>0</v>
      </c>
      <c r="Q466">
        <f>IF(実施計画様式!Q466="",0,1)</f>
        <v>0</v>
      </c>
      <c r="R466" t="s">
        <v>7629</v>
      </c>
      <c r="S466" t="s">
        <v>7629</v>
      </c>
      <c r="T466">
        <f>IF(実施計画様式!T466="",0,1)</f>
        <v>0</v>
      </c>
      <c r="U466">
        <f>IF(実施計画様式!U466="",0,1)</f>
        <v>0</v>
      </c>
      <c r="V466">
        <f>IF(実施計画様式!V466="",0,1)</f>
        <v>0</v>
      </c>
      <c r="W466">
        <f>IF(実施計画様式!W466="",0,1)</f>
        <v>0</v>
      </c>
      <c r="X466">
        <f>IF(実施計画様式!X466="",0,1)</f>
        <v>0</v>
      </c>
      <c r="Y466">
        <f>IF(実施計画様式!Y466="",0,1)</f>
        <v>0</v>
      </c>
      <c r="Z466">
        <f>IF(実施計画様式!Z466="",0,1)</f>
        <v>0</v>
      </c>
      <c r="AA466">
        <f>IF(実施計画様式!AA466="",0,1)</f>
        <v>0</v>
      </c>
      <c r="AB466">
        <f>IF(実施計画様式!AB466="",0,IFERROR(VLOOKUP(実施計画様式!AB466,―!$Q$2:$R$3,2,FALSE),"error"))</f>
        <v>0</v>
      </c>
      <c r="AC466">
        <f>IF(実施計画様式!AC466="",0,IFERROR(VLOOKUP(実施計画様式!AC466,―!$S$2:$T$3,2,FALSE),"error"))</f>
        <v>0</v>
      </c>
      <c r="AD466">
        <f>IF(実施計画様式!AD466="",0,IFERROR(VLOOKUP(実施計画様式!AD466,―!$U$2:$V$3,2,FALSE),"error"))</f>
        <v>0</v>
      </c>
      <c r="AE466">
        <f>IF(実施計画様式!AE466="",0,IFERROR(VLOOKUP(実施計画様式!AE466,―!$W$2:$X$3,2,FALSE),"error"))</f>
        <v>0</v>
      </c>
      <c r="AF466">
        <f>IF(実施計画様式!AF466="",0,IFERROR(VLOOKUP(実施計画様式!AF466,―!$AP$29:$AQ$29,2,FALSE),"error"))</f>
        <v>0</v>
      </c>
      <c r="AG466">
        <f>IF(実施計画様式!AG466="",0,IFERROR(VLOOKUP(実施計画様式!AG466,―!$Y$2:$Z$25,2,FALSE),"error"))</f>
        <v>0</v>
      </c>
      <c r="AH466">
        <f>IF(実施計画様式!AH466="",0,IFERROR(VLOOKUP(実施計画様式!AH466,―!$AA$2:$AB$4,2,FALSE),"error"))</f>
        <v>0</v>
      </c>
      <c r="AI466">
        <f>IF(実施計画様式!AI466="",0,IFERROR(VLOOKUP(実施計画様式!AI466,―!$AN$2:$AO$27,2,FALSE),"error"))</f>
        <v>0</v>
      </c>
      <c r="AJ466">
        <f>IF(実施計画様式!AJ466="",0,IFERROR(VLOOKUP(実施計画様式!AJ466,―!$AN$2:$AO$27,2,FALSE),"error"))</f>
        <v>0</v>
      </c>
      <c r="AK466">
        <f>IF(実施計画様式!AK466="",0,IFERROR(VLOOKUP(実施計画様式!AK466,―!$AN$2:$AO$27,2,FALSE),"error"))</f>
        <v>0</v>
      </c>
      <c r="AL466">
        <f>IF(実施計画様式!AL466="",0,1)</f>
        <v>0</v>
      </c>
      <c r="AM466">
        <f>IF(実施計画様式!AM466="",0,IFERROR(VLOOKUP(実施計画様式!AM466,―!$AP$10:$AQ$23,2,FALSE),"error"))</f>
        <v>0</v>
      </c>
      <c r="AN466">
        <f>IF(実施計画様式!AN466="",0,IFERROR(VLOOKUP(実施計画様式!AN466,―!$AP$39:$AQ$44,2,FALSE),"error"))</f>
        <v>0</v>
      </c>
      <c r="AO466">
        <f>IF(実施計画様式!AO466="",0,IFERROR(VLOOKUP(実施計画様式!AO466,参考資料1_対象分野リスト!$B$2:$C$46,2,FALSE),"error"))</f>
        <v>0</v>
      </c>
      <c r="AP466">
        <f>IF(実施計画様式!AP466="",0,IFERROR(VLOOKUP(実施計画様式!AP466,参考資料1_対象分野リスト!$B$2:$C$46,2,FALSE),"error"))</f>
        <v>0</v>
      </c>
      <c r="AQ466">
        <f>IF(実施計画様式!AQ466="",0,IFERROR(VLOOKUP(実施計画様式!AQ466,参考資料1_対象分野リスト!$B$2:$C$46,2,FALSE),"error"))</f>
        <v>0</v>
      </c>
      <c r="AR466">
        <f>IF(実施計画様式!AR466="",0,IFERROR(VLOOKUP(実施計画様式!AR466,参考資料1_対象分野リスト!$B$2:$C$46,2,FALSE),"error"))</f>
        <v>0</v>
      </c>
      <c r="AS466">
        <f>IF(実施計画様式!AS466="",0,IFERROR(VLOOKUP(実施計画様式!AS466,参考資料1_対象分野リスト!$E$5:$F$35,2,FALSE),"error"))</f>
        <v>0</v>
      </c>
      <c r="BB466">
        <f>IF(実施計画様式!BB466="",0,IFERROR(VLOOKUP(実施計画様式!BB466,―!$AK$2:$AL$7,2,FALSE),"error"))</f>
        <v>0</v>
      </c>
      <c r="BC466" t="str">
        <f t="shared" si="53"/>
        <v/>
      </c>
      <c r="BF466">
        <v>99</v>
      </c>
      <c r="BG466" t="str">
        <f t="shared" si="55"/>
        <v/>
      </c>
      <c r="BH466" t="str">
        <f>IF(AG466&gt;0,IF(VLOOKUP($B$62,―!$Y$2:$Z$25,2,FALSE)&lt;分岐管理シート!AG466,"予算化方法","予算化方法_未定なし"),"")</f>
        <v/>
      </c>
      <c r="BI466" t="str">
        <f t="shared" si="56"/>
        <v/>
      </c>
      <c r="BJ466" t="str">
        <f t="shared" si="57"/>
        <v/>
      </c>
      <c r="BK466" t="str">
        <f t="shared" si="58"/>
        <v/>
      </c>
      <c r="BL466" t="str">
        <f>IF(AE466&lt;2,"",―!$AP$28)</f>
        <v/>
      </c>
      <c r="BM466" t="str">
        <f t="shared" si="59"/>
        <v/>
      </c>
      <c r="BN466" t="str">
        <f t="shared" si="60"/>
        <v/>
      </c>
      <c r="BP466">
        <f t="shared" si="54"/>
        <v>0</v>
      </c>
    </row>
    <row r="467" spans="3:68">
      <c r="C467">
        <v>395</v>
      </c>
      <c r="D467" s="22">
        <f>IF(実施計画様式!D467="",0,IFERROR(VLOOKUP(実施計画様式!D467,―!A:B,2,FALSE),"error"))</f>
        <v>0</v>
      </c>
      <c r="E467">
        <f>IF(実施計画様式!E467="",0,IFERROR(VLOOKUP(実施計画様式!E467,―!$C$40:$D$47,2,FALSE),"error"))</f>
        <v>0</v>
      </c>
      <c r="F467">
        <f>IF(実施計画様式!F467="",0,IFERROR(VLOOKUP(実施計画様式!F467,―!$E$2:$F$2,2,FALSE),"error"))</f>
        <v>0</v>
      </c>
      <c r="G467">
        <f>IFERROR(VLOOKUP(実施計画様式!G467,―!$G$2:$H$2,2,FALSE),0)</f>
        <v>0</v>
      </c>
      <c r="H467">
        <f>IF(実施計画様式!H467="",0,1)</f>
        <v>0</v>
      </c>
      <c r="I467">
        <f>IF(実施計画様式!I467="",0,IFERROR(VLOOKUP(実施計画様式!I467,―!$I$2:$J$2,2,FALSE),"error"))</f>
        <v>0</v>
      </c>
      <c r="J467">
        <f>IF(実施計画様式!J467="",0,1)</f>
        <v>0</v>
      </c>
      <c r="K467">
        <f>IF(実施計画様式!K467="",0,IFERROR(VLOOKUP(実施計画様式!K467,―!$K$1:$L$2,2,FALSE),"error"))</f>
        <v>0</v>
      </c>
      <c r="L467">
        <f>IF(実施計画様式!L467="",0,IFERROR(VLOOKUP(実施計画様式!L467,―!$M$2:$N$2,2,FALSE),"error"))</f>
        <v>0</v>
      </c>
      <c r="M467">
        <f>IFERROR(VLOOKUP(実施計画様式!M467,―!$O$1:$P$12,2,FALSE),0)</f>
        <v>0</v>
      </c>
      <c r="N467">
        <f>IF(実施計画様式!N467="",0,IFERROR(VLOOKUP(実施計画様式!N467,―!$O$1:$P$12,2,FALSE),"error"))</f>
        <v>0</v>
      </c>
      <c r="O467">
        <f>IF(実施計画様式!O467="",0,IFERROR(VLOOKUP(実施計画様式!O467,―!$O$1:$P$12,2,FALSE),"error"))</f>
        <v>0</v>
      </c>
      <c r="P467">
        <f>IF(実施計画様式!P467="",0,IFERROR(VLOOKUP(実施計画様式!P467,―!$O$1:$P$12,2,FALSE),"error"))</f>
        <v>0</v>
      </c>
      <c r="Q467">
        <f>IF(実施計画様式!Q467="",0,1)</f>
        <v>0</v>
      </c>
      <c r="R467" t="s">
        <v>7629</v>
      </c>
      <c r="S467" t="s">
        <v>7629</v>
      </c>
      <c r="T467">
        <f>IF(実施計画様式!T467="",0,1)</f>
        <v>0</v>
      </c>
      <c r="U467">
        <f>IF(実施計画様式!U467="",0,1)</f>
        <v>0</v>
      </c>
      <c r="V467">
        <f>IF(実施計画様式!V467="",0,1)</f>
        <v>0</v>
      </c>
      <c r="W467">
        <f>IF(実施計画様式!W467="",0,1)</f>
        <v>0</v>
      </c>
      <c r="X467">
        <f>IF(実施計画様式!X467="",0,1)</f>
        <v>0</v>
      </c>
      <c r="Y467">
        <f>IF(実施計画様式!Y467="",0,1)</f>
        <v>0</v>
      </c>
      <c r="Z467">
        <f>IF(実施計画様式!Z467="",0,1)</f>
        <v>0</v>
      </c>
      <c r="AA467">
        <f>IF(実施計画様式!AA467="",0,1)</f>
        <v>0</v>
      </c>
      <c r="AB467">
        <f>IF(実施計画様式!AB467="",0,IFERROR(VLOOKUP(実施計画様式!AB467,―!$Q$2:$R$3,2,FALSE),"error"))</f>
        <v>0</v>
      </c>
      <c r="AC467">
        <f>IF(実施計画様式!AC467="",0,IFERROR(VLOOKUP(実施計画様式!AC467,―!$S$2:$T$3,2,FALSE),"error"))</f>
        <v>0</v>
      </c>
      <c r="AD467">
        <f>IF(実施計画様式!AD467="",0,IFERROR(VLOOKUP(実施計画様式!AD467,―!$U$2:$V$3,2,FALSE),"error"))</f>
        <v>0</v>
      </c>
      <c r="AE467">
        <f>IF(実施計画様式!AE467="",0,IFERROR(VLOOKUP(実施計画様式!AE467,―!$W$2:$X$3,2,FALSE),"error"))</f>
        <v>0</v>
      </c>
      <c r="AF467">
        <f>IF(実施計画様式!AF467="",0,IFERROR(VLOOKUP(実施計画様式!AF467,―!$AP$29:$AQ$29,2,FALSE),"error"))</f>
        <v>0</v>
      </c>
      <c r="AG467">
        <f>IF(実施計画様式!AG467="",0,IFERROR(VLOOKUP(実施計画様式!AG467,―!$Y$2:$Z$25,2,FALSE),"error"))</f>
        <v>0</v>
      </c>
      <c r="AH467">
        <f>IF(実施計画様式!AH467="",0,IFERROR(VLOOKUP(実施計画様式!AH467,―!$AA$2:$AB$4,2,FALSE),"error"))</f>
        <v>0</v>
      </c>
      <c r="AI467">
        <f>IF(実施計画様式!AI467="",0,IFERROR(VLOOKUP(実施計画様式!AI467,―!$AN$2:$AO$27,2,FALSE),"error"))</f>
        <v>0</v>
      </c>
      <c r="AJ467">
        <f>IF(実施計画様式!AJ467="",0,IFERROR(VLOOKUP(実施計画様式!AJ467,―!$AN$2:$AO$27,2,FALSE),"error"))</f>
        <v>0</v>
      </c>
      <c r="AK467">
        <f>IF(実施計画様式!AK467="",0,IFERROR(VLOOKUP(実施計画様式!AK467,―!$AN$2:$AO$27,2,FALSE),"error"))</f>
        <v>0</v>
      </c>
      <c r="AL467">
        <f>IF(実施計画様式!AL467="",0,1)</f>
        <v>0</v>
      </c>
      <c r="AM467">
        <f>IF(実施計画様式!AM467="",0,IFERROR(VLOOKUP(実施計画様式!AM467,―!$AP$10:$AQ$23,2,FALSE),"error"))</f>
        <v>0</v>
      </c>
      <c r="AN467">
        <f>IF(実施計画様式!AN467="",0,IFERROR(VLOOKUP(実施計画様式!AN467,―!$AP$39:$AQ$44,2,FALSE),"error"))</f>
        <v>0</v>
      </c>
      <c r="AO467">
        <f>IF(実施計画様式!AO467="",0,IFERROR(VLOOKUP(実施計画様式!AO467,参考資料1_対象分野リスト!$B$2:$C$46,2,FALSE),"error"))</f>
        <v>0</v>
      </c>
      <c r="AP467">
        <f>IF(実施計画様式!AP467="",0,IFERROR(VLOOKUP(実施計画様式!AP467,参考資料1_対象分野リスト!$B$2:$C$46,2,FALSE),"error"))</f>
        <v>0</v>
      </c>
      <c r="AQ467">
        <f>IF(実施計画様式!AQ467="",0,IFERROR(VLOOKUP(実施計画様式!AQ467,参考資料1_対象分野リスト!$B$2:$C$46,2,FALSE),"error"))</f>
        <v>0</v>
      </c>
      <c r="AR467">
        <f>IF(実施計画様式!AR467="",0,IFERROR(VLOOKUP(実施計画様式!AR467,参考資料1_対象分野リスト!$B$2:$C$46,2,FALSE),"error"))</f>
        <v>0</v>
      </c>
      <c r="AS467">
        <f>IF(実施計画様式!AS467="",0,IFERROR(VLOOKUP(実施計画様式!AS467,参考資料1_対象分野リスト!$E$5:$F$35,2,FALSE),"error"))</f>
        <v>0</v>
      </c>
      <c r="BB467">
        <f>IF(実施計画様式!BB467="",0,IFERROR(VLOOKUP(実施計画様式!BB467,―!$AK$2:$AL$7,2,FALSE),"error"))</f>
        <v>0</v>
      </c>
      <c r="BC467" t="str">
        <f t="shared" si="53"/>
        <v/>
      </c>
      <c r="BF467">
        <v>99</v>
      </c>
      <c r="BG467" t="str">
        <f t="shared" si="55"/>
        <v/>
      </c>
      <c r="BH467" t="str">
        <f>IF(AG467&gt;0,IF(VLOOKUP($B$62,―!$Y$2:$Z$25,2,FALSE)&lt;分岐管理シート!AG467,"予算化方法","予算化方法_未定なし"),"")</f>
        <v/>
      </c>
      <c r="BI467" t="str">
        <f t="shared" si="56"/>
        <v/>
      </c>
      <c r="BJ467" t="str">
        <f t="shared" si="57"/>
        <v/>
      </c>
      <c r="BK467" t="str">
        <f t="shared" si="58"/>
        <v/>
      </c>
      <c r="BL467" t="str">
        <f>IF(AE467&lt;2,"",―!$AP$28)</f>
        <v/>
      </c>
      <c r="BM467" t="str">
        <f t="shared" si="59"/>
        <v/>
      </c>
      <c r="BN467" t="str">
        <f t="shared" si="60"/>
        <v/>
      </c>
      <c r="BP467">
        <f t="shared" si="54"/>
        <v>0</v>
      </c>
    </row>
    <row r="468" spans="3:68">
      <c r="C468">
        <v>396</v>
      </c>
      <c r="D468" s="22">
        <f>IF(実施計画様式!D468="",0,IFERROR(VLOOKUP(実施計画様式!D468,―!A:B,2,FALSE),"error"))</f>
        <v>0</v>
      </c>
      <c r="E468">
        <f>IF(実施計画様式!E468="",0,IFERROR(VLOOKUP(実施計画様式!E468,―!$C$40:$D$47,2,FALSE),"error"))</f>
        <v>0</v>
      </c>
      <c r="F468">
        <f>IF(実施計画様式!F468="",0,IFERROR(VLOOKUP(実施計画様式!F468,―!$E$2:$F$2,2,FALSE),"error"))</f>
        <v>0</v>
      </c>
      <c r="G468">
        <f>IFERROR(VLOOKUP(実施計画様式!G468,―!$G$2:$H$2,2,FALSE),0)</f>
        <v>0</v>
      </c>
      <c r="H468">
        <f>IF(実施計画様式!H468="",0,1)</f>
        <v>0</v>
      </c>
      <c r="I468">
        <f>IF(実施計画様式!I468="",0,IFERROR(VLOOKUP(実施計画様式!I468,―!$I$2:$J$2,2,FALSE),"error"))</f>
        <v>0</v>
      </c>
      <c r="J468">
        <f>IF(実施計画様式!J468="",0,1)</f>
        <v>0</v>
      </c>
      <c r="K468">
        <f>IF(実施計画様式!K468="",0,IFERROR(VLOOKUP(実施計画様式!K468,―!$K$1:$L$2,2,FALSE),"error"))</f>
        <v>0</v>
      </c>
      <c r="L468">
        <f>IF(実施計画様式!L468="",0,IFERROR(VLOOKUP(実施計画様式!L468,―!$M$2:$N$2,2,FALSE),"error"))</f>
        <v>0</v>
      </c>
      <c r="M468">
        <f>IFERROR(VLOOKUP(実施計画様式!M468,―!$O$1:$P$12,2,FALSE),0)</f>
        <v>0</v>
      </c>
      <c r="N468">
        <f>IF(実施計画様式!N468="",0,IFERROR(VLOOKUP(実施計画様式!N468,―!$O$1:$P$12,2,FALSE),"error"))</f>
        <v>0</v>
      </c>
      <c r="O468">
        <f>IF(実施計画様式!O468="",0,IFERROR(VLOOKUP(実施計画様式!O468,―!$O$1:$P$12,2,FALSE),"error"))</f>
        <v>0</v>
      </c>
      <c r="P468">
        <f>IF(実施計画様式!P468="",0,IFERROR(VLOOKUP(実施計画様式!P468,―!$O$1:$P$12,2,FALSE),"error"))</f>
        <v>0</v>
      </c>
      <c r="Q468">
        <f>IF(実施計画様式!Q468="",0,1)</f>
        <v>0</v>
      </c>
      <c r="R468" t="s">
        <v>7629</v>
      </c>
      <c r="S468" t="s">
        <v>7629</v>
      </c>
      <c r="T468">
        <f>IF(実施計画様式!T468="",0,1)</f>
        <v>0</v>
      </c>
      <c r="U468">
        <f>IF(実施計画様式!U468="",0,1)</f>
        <v>0</v>
      </c>
      <c r="V468">
        <f>IF(実施計画様式!V468="",0,1)</f>
        <v>0</v>
      </c>
      <c r="W468">
        <f>IF(実施計画様式!W468="",0,1)</f>
        <v>0</v>
      </c>
      <c r="X468">
        <f>IF(実施計画様式!X468="",0,1)</f>
        <v>0</v>
      </c>
      <c r="Y468">
        <f>IF(実施計画様式!Y468="",0,1)</f>
        <v>0</v>
      </c>
      <c r="Z468">
        <f>IF(実施計画様式!Z468="",0,1)</f>
        <v>0</v>
      </c>
      <c r="AA468">
        <f>IF(実施計画様式!AA468="",0,1)</f>
        <v>0</v>
      </c>
      <c r="AB468">
        <f>IF(実施計画様式!AB468="",0,IFERROR(VLOOKUP(実施計画様式!AB468,―!$Q$2:$R$3,2,FALSE),"error"))</f>
        <v>0</v>
      </c>
      <c r="AC468">
        <f>IF(実施計画様式!AC468="",0,IFERROR(VLOOKUP(実施計画様式!AC468,―!$S$2:$T$3,2,FALSE),"error"))</f>
        <v>0</v>
      </c>
      <c r="AD468">
        <f>IF(実施計画様式!AD468="",0,IFERROR(VLOOKUP(実施計画様式!AD468,―!$U$2:$V$3,2,FALSE),"error"))</f>
        <v>0</v>
      </c>
      <c r="AE468">
        <f>IF(実施計画様式!AE468="",0,IFERROR(VLOOKUP(実施計画様式!AE468,―!$W$2:$X$3,2,FALSE),"error"))</f>
        <v>0</v>
      </c>
      <c r="AF468">
        <f>IF(実施計画様式!AF468="",0,IFERROR(VLOOKUP(実施計画様式!AF468,―!$AP$29:$AQ$29,2,FALSE),"error"))</f>
        <v>0</v>
      </c>
      <c r="AG468">
        <f>IF(実施計画様式!AG468="",0,IFERROR(VLOOKUP(実施計画様式!AG468,―!$Y$2:$Z$25,2,FALSE),"error"))</f>
        <v>0</v>
      </c>
      <c r="AH468">
        <f>IF(実施計画様式!AH468="",0,IFERROR(VLOOKUP(実施計画様式!AH468,―!$AA$2:$AB$4,2,FALSE),"error"))</f>
        <v>0</v>
      </c>
      <c r="AI468">
        <f>IF(実施計画様式!AI468="",0,IFERROR(VLOOKUP(実施計画様式!AI468,―!$AN$2:$AO$27,2,FALSE),"error"))</f>
        <v>0</v>
      </c>
      <c r="AJ468">
        <f>IF(実施計画様式!AJ468="",0,IFERROR(VLOOKUP(実施計画様式!AJ468,―!$AN$2:$AO$27,2,FALSE),"error"))</f>
        <v>0</v>
      </c>
      <c r="AK468">
        <f>IF(実施計画様式!AK468="",0,IFERROR(VLOOKUP(実施計画様式!AK468,―!$AN$2:$AO$27,2,FALSE),"error"))</f>
        <v>0</v>
      </c>
      <c r="AL468">
        <f>IF(実施計画様式!AL468="",0,1)</f>
        <v>0</v>
      </c>
      <c r="AM468">
        <f>IF(実施計画様式!AM468="",0,IFERROR(VLOOKUP(実施計画様式!AM468,―!$AP$10:$AQ$23,2,FALSE),"error"))</f>
        <v>0</v>
      </c>
      <c r="AN468">
        <f>IF(実施計画様式!AN468="",0,IFERROR(VLOOKUP(実施計画様式!AN468,―!$AP$39:$AQ$44,2,FALSE),"error"))</f>
        <v>0</v>
      </c>
      <c r="AO468">
        <f>IF(実施計画様式!AO468="",0,IFERROR(VLOOKUP(実施計画様式!AO468,参考資料1_対象分野リスト!$B$2:$C$46,2,FALSE),"error"))</f>
        <v>0</v>
      </c>
      <c r="AP468">
        <f>IF(実施計画様式!AP468="",0,IFERROR(VLOOKUP(実施計画様式!AP468,参考資料1_対象分野リスト!$B$2:$C$46,2,FALSE),"error"))</f>
        <v>0</v>
      </c>
      <c r="AQ468">
        <f>IF(実施計画様式!AQ468="",0,IFERROR(VLOOKUP(実施計画様式!AQ468,参考資料1_対象分野リスト!$B$2:$C$46,2,FALSE),"error"))</f>
        <v>0</v>
      </c>
      <c r="AR468">
        <f>IF(実施計画様式!AR468="",0,IFERROR(VLOOKUP(実施計画様式!AR468,参考資料1_対象分野リスト!$B$2:$C$46,2,FALSE),"error"))</f>
        <v>0</v>
      </c>
      <c r="AS468">
        <f>IF(実施計画様式!AS468="",0,IFERROR(VLOOKUP(実施計画様式!AS468,参考資料1_対象分野リスト!$E$5:$F$35,2,FALSE),"error"))</f>
        <v>0</v>
      </c>
      <c r="BB468">
        <f>IF(実施計画様式!BB468="",0,IFERROR(VLOOKUP(実施計画様式!BB468,―!$AK$2:$AL$7,2,FALSE),"error"))</f>
        <v>0</v>
      </c>
      <c r="BC468" t="str">
        <f t="shared" si="53"/>
        <v/>
      </c>
      <c r="BF468">
        <v>99</v>
      </c>
      <c r="BG468" t="str">
        <f t="shared" si="55"/>
        <v/>
      </c>
      <c r="BH468" t="str">
        <f>IF(AG468&gt;0,IF(VLOOKUP($B$62,―!$Y$2:$Z$25,2,FALSE)&lt;分岐管理シート!AG468,"予算化方法","予算化方法_未定なし"),"")</f>
        <v/>
      </c>
      <c r="BI468" t="str">
        <f t="shared" si="56"/>
        <v/>
      </c>
      <c r="BJ468" t="str">
        <f t="shared" si="57"/>
        <v/>
      </c>
      <c r="BK468" t="str">
        <f t="shared" si="58"/>
        <v/>
      </c>
      <c r="BL468" t="str">
        <f>IF(AE468&lt;2,"",―!$AP$28)</f>
        <v/>
      </c>
      <c r="BM468" t="str">
        <f t="shared" si="59"/>
        <v/>
      </c>
      <c r="BN468" t="str">
        <f t="shared" si="60"/>
        <v/>
      </c>
      <c r="BP468">
        <f t="shared" si="54"/>
        <v>0</v>
      </c>
    </row>
    <row r="469" spans="3:68">
      <c r="C469">
        <v>397</v>
      </c>
      <c r="D469" s="22">
        <f>IF(実施計画様式!D469="",0,IFERROR(VLOOKUP(実施計画様式!D469,―!A:B,2,FALSE),"error"))</f>
        <v>0</v>
      </c>
      <c r="E469">
        <f>IF(実施計画様式!E469="",0,IFERROR(VLOOKUP(実施計画様式!E469,―!$C$40:$D$47,2,FALSE),"error"))</f>
        <v>0</v>
      </c>
      <c r="F469">
        <f>IF(実施計画様式!F469="",0,IFERROR(VLOOKUP(実施計画様式!F469,―!$E$2:$F$2,2,FALSE),"error"))</f>
        <v>0</v>
      </c>
      <c r="G469">
        <f>IFERROR(VLOOKUP(実施計画様式!G469,―!$G$2:$H$2,2,FALSE),0)</f>
        <v>0</v>
      </c>
      <c r="H469">
        <f>IF(実施計画様式!H469="",0,1)</f>
        <v>0</v>
      </c>
      <c r="I469">
        <f>IF(実施計画様式!I469="",0,IFERROR(VLOOKUP(実施計画様式!I469,―!$I$2:$J$2,2,FALSE),"error"))</f>
        <v>0</v>
      </c>
      <c r="J469">
        <f>IF(実施計画様式!J469="",0,1)</f>
        <v>0</v>
      </c>
      <c r="K469">
        <f>IF(実施計画様式!K469="",0,IFERROR(VLOOKUP(実施計画様式!K469,―!$K$1:$L$2,2,FALSE),"error"))</f>
        <v>0</v>
      </c>
      <c r="L469">
        <f>IF(実施計画様式!L469="",0,IFERROR(VLOOKUP(実施計画様式!L469,―!$M$2:$N$2,2,FALSE),"error"))</f>
        <v>0</v>
      </c>
      <c r="M469">
        <f>IFERROR(VLOOKUP(実施計画様式!M469,―!$O$1:$P$12,2,FALSE),0)</f>
        <v>0</v>
      </c>
      <c r="N469">
        <f>IF(実施計画様式!N469="",0,IFERROR(VLOOKUP(実施計画様式!N469,―!$O$1:$P$12,2,FALSE),"error"))</f>
        <v>0</v>
      </c>
      <c r="O469">
        <f>IF(実施計画様式!O469="",0,IFERROR(VLOOKUP(実施計画様式!O469,―!$O$1:$P$12,2,FALSE),"error"))</f>
        <v>0</v>
      </c>
      <c r="P469">
        <f>IF(実施計画様式!P469="",0,IFERROR(VLOOKUP(実施計画様式!P469,―!$O$1:$P$12,2,FALSE),"error"))</f>
        <v>0</v>
      </c>
      <c r="Q469">
        <f>IF(実施計画様式!Q469="",0,1)</f>
        <v>0</v>
      </c>
      <c r="R469" t="s">
        <v>7629</v>
      </c>
      <c r="S469" t="s">
        <v>7629</v>
      </c>
      <c r="T469">
        <f>IF(実施計画様式!T469="",0,1)</f>
        <v>0</v>
      </c>
      <c r="U469">
        <f>IF(実施計画様式!U469="",0,1)</f>
        <v>0</v>
      </c>
      <c r="V469">
        <f>IF(実施計画様式!V469="",0,1)</f>
        <v>0</v>
      </c>
      <c r="W469">
        <f>IF(実施計画様式!W469="",0,1)</f>
        <v>0</v>
      </c>
      <c r="X469">
        <f>IF(実施計画様式!X469="",0,1)</f>
        <v>0</v>
      </c>
      <c r="Y469">
        <f>IF(実施計画様式!Y469="",0,1)</f>
        <v>0</v>
      </c>
      <c r="Z469">
        <f>IF(実施計画様式!Z469="",0,1)</f>
        <v>0</v>
      </c>
      <c r="AA469">
        <f>IF(実施計画様式!AA469="",0,1)</f>
        <v>0</v>
      </c>
      <c r="AB469">
        <f>IF(実施計画様式!AB469="",0,IFERROR(VLOOKUP(実施計画様式!AB469,―!$Q$2:$R$3,2,FALSE),"error"))</f>
        <v>0</v>
      </c>
      <c r="AC469">
        <f>IF(実施計画様式!AC469="",0,IFERROR(VLOOKUP(実施計画様式!AC469,―!$S$2:$T$3,2,FALSE),"error"))</f>
        <v>0</v>
      </c>
      <c r="AD469">
        <f>IF(実施計画様式!AD469="",0,IFERROR(VLOOKUP(実施計画様式!AD469,―!$U$2:$V$3,2,FALSE),"error"))</f>
        <v>0</v>
      </c>
      <c r="AE469">
        <f>IF(実施計画様式!AE469="",0,IFERROR(VLOOKUP(実施計画様式!AE469,―!$W$2:$X$3,2,FALSE),"error"))</f>
        <v>0</v>
      </c>
      <c r="AF469">
        <f>IF(実施計画様式!AF469="",0,IFERROR(VLOOKUP(実施計画様式!AF469,―!$AP$29:$AQ$29,2,FALSE),"error"))</f>
        <v>0</v>
      </c>
      <c r="AG469">
        <f>IF(実施計画様式!AG469="",0,IFERROR(VLOOKUP(実施計画様式!AG469,―!$Y$2:$Z$25,2,FALSE),"error"))</f>
        <v>0</v>
      </c>
      <c r="AH469">
        <f>IF(実施計画様式!AH469="",0,IFERROR(VLOOKUP(実施計画様式!AH469,―!$AA$2:$AB$4,2,FALSE),"error"))</f>
        <v>0</v>
      </c>
      <c r="AI469">
        <f>IF(実施計画様式!AI469="",0,IFERROR(VLOOKUP(実施計画様式!AI469,―!$AN$2:$AO$27,2,FALSE),"error"))</f>
        <v>0</v>
      </c>
      <c r="AJ469">
        <f>IF(実施計画様式!AJ469="",0,IFERROR(VLOOKUP(実施計画様式!AJ469,―!$AN$2:$AO$27,2,FALSE),"error"))</f>
        <v>0</v>
      </c>
      <c r="AK469">
        <f>IF(実施計画様式!AK469="",0,IFERROR(VLOOKUP(実施計画様式!AK469,―!$AN$2:$AO$27,2,FALSE),"error"))</f>
        <v>0</v>
      </c>
      <c r="AL469">
        <f>IF(実施計画様式!AL469="",0,1)</f>
        <v>0</v>
      </c>
      <c r="AM469">
        <f>IF(実施計画様式!AM469="",0,IFERROR(VLOOKUP(実施計画様式!AM469,―!$AP$10:$AQ$23,2,FALSE),"error"))</f>
        <v>0</v>
      </c>
      <c r="AN469">
        <f>IF(実施計画様式!AN469="",0,IFERROR(VLOOKUP(実施計画様式!AN469,―!$AP$39:$AQ$44,2,FALSE),"error"))</f>
        <v>0</v>
      </c>
      <c r="AO469">
        <f>IF(実施計画様式!AO469="",0,IFERROR(VLOOKUP(実施計画様式!AO469,参考資料1_対象分野リスト!$B$2:$C$46,2,FALSE),"error"))</f>
        <v>0</v>
      </c>
      <c r="AP469">
        <f>IF(実施計画様式!AP469="",0,IFERROR(VLOOKUP(実施計画様式!AP469,参考資料1_対象分野リスト!$B$2:$C$46,2,FALSE),"error"))</f>
        <v>0</v>
      </c>
      <c r="AQ469">
        <f>IF(実施計画様式!AQ469="",0,IFERROR(VLOOKUP(実施計画様式!AQ469,参考資料1_対象分野リスト!$B$2:$C$46,2,FALSE),"error"))</f>
        <v>0</v>
      </c>
      <c r="AR469">
        <f>IF(実施計画様式!AR469="",0,IFERROR(VLOOKUP(実施計画様式!AR469,参考資料1_対象分野リスト!$B$2:$C$46,2,FALSE),"error"))</f>
        <v>0</v>
      </c>
      <c r="AS469">
        <f>IF(実施計画様式!AS469="",0,IFERROR(VLOOKUP(実施計画様式!AS469,参考資料1_対象分野リスト!$E$5:$F$35,2,FALSE),"error"))</f>
        <v>0</v>
      </c>
      <c r="BB469">
        <f>IF(実施計画様式!BB469="",0,IFERROR(VLOOKUP(実施計画様式!BB469,―!$AK$2:$AL$7,2,FALSE),"error"))</f>
        <v>0</v>
      </c>
      <c r="BC469" t="str">
        <f t="shared" ref="BC469:BC472" si="61">IF(D469=4,"",IF(D469=8,"",IF(D469=10,"支援開始時期_R7_通常","")))</f>
        <v/>
      </c>
      <c r="BF469">
        <v>99</v>
      </c>
      <c r="BG469" t="str">
        <f t="shared" si="55"/>
        <v/>
      </c>
      <c r="BH469" t="str">
        <f>IF(AG469&gt;0,IF(VLOOKUP($B$62,―!$Y$2:$Z$25,2,FALSE)&lt;分岐管理シート!AG469,"予算化方法","予算化方法_未定なし"),"")</f>
        <v/>
      </c>
      <c r="BI469" t="str">
        <f t="shared" si="56"/>
        <v/>
      </c>
      <c r="BJ469" t="str">
        <f t="shared" si="57"/>
        <v/>
      </c>
      <c r="BK469" t="str">
        <f t="shared" si="58"/>
        <v/>
      </c>
      <c r="BL469" t="str">
        <f>IF(AE469&lt;2,"",―!$AP$28)</f>
        <v/>
      </c>
      <c r="BM469" t="str">
        <f t="shared" si="59"/>
        <v/>
      </c>
      <c r="BN469" t="str">
        <f t="shared" si="60"/>
        <v/>
      </c>
      <c r="BP469">
        <f t="shared" si="54"/>
        <v>0</v>
      </c>
    </row>
    <row r="470" spans="3:68">
      <c r="C470">
        <v>398</v>
      </c>
      <c r="D470" s="22">
        <f>IF(実施計画様式!D470="",0,IFERROR(VLOOKUP(実施計画様式!D470,―!A:B,2,FALSE),"error"))</f>
        <v>0</v>
      </c>
      <c r="E470">
        <f>IF(実施計画様式!E470="",0,IFERROR(VLOOKUP(実施計画様式!E470,―!$C$40:$D$47,2,FALSE),"error"))</f>
        <v>0</v>
      </c>
      <c r="F470">
        <f>IF(実施計画様式!F470="",0,IFERROR(VLOOKUP(実施計画様式!F470,―!$E$2:$F$2,2,FALSE),"error"))</f>
        <v>0</v>
      </c>
      <c r="G470">
        <f>IFERROR(VLOOKUP(実施計画様式!G470,―!$G$2:$H$2,2,FALSE),0)</f>
        <v>0</v>
      </c>
      <c r="H470">
        <f>IF(実施計画様式!H470="",0,1)</f>
        <v>0</v>
      </c>
      <c r="I470">
        <f>IF(実施計画様式!I470="",0,IFERROR(VLOOKUP(実施計画様式!I470,―!$I$2:$J$2,2,FALSE),"error"))</f>
        <v>0</v>
      </c>
      <c r="J470">
        <f>IF(実施計画様式!J470="",0,1)</f>
        <v>0</v>
      </c>
      <c r="K470">
        <f>IF(実施計画様式!K470="",0,IFERROR(VLOOKUP(実施計画様式!K470,―!$K$1:$L$2,2,FALSE),"error"))</f>
        <v>0</v>
      </c>
      <c r="L470">
        <f>IF(実施計画様式!L470="",0,IFERROR(VLOOKUP(実施計画様式!L470,―!$M$2:$N$2,2,FALSE),"error"))</f>
        <v>0</v>
      </c>
      <c r="M470">
        <f>IFERROR(VLOOKUP(実施計画様式!M470,―!$O$1:$P$12,2,FALSE),0)</f>
        <v>0</v>
      </c>
      <c r="N470">
        <f>IF(実施計画様式!N470="",0,IFERROR(VLOOKUP(実施計画様式!N470,―!$O$1:$P$12,2,FALSE),"error"))</f>
        <v>0</v>
      </c>
      <c r="O470">
        <f>IF(実施計画様式!O470="",0,IFERROR(VLOOKUP(実施計画様式!O470,―!$O$1:$P$12,2,FALSE),"error"))</f>
        <v>0</v>
      </c>
      <c r="P470">
        <f>IF(実施計画様式!P470="",0,IFERROR(VLOOKUP(実施計画様式!P470,―!$O$1:$P$12,2,FALSE),"error"))</f>
        <v>0</v>
      </c>
      <c r="Q470">
        <f>IF(実施計画様式!Q470="",0,1)</f>
        <v>0</v>
      </c>
      <c r="R470" t="s">
        <v>7629</v>
      </c>
      <c r="S470" t="s">
        <v>7629</v>
      </c>
      <c r="T470">
        <f>IF(実施計画様式!T470="",0,1)</f>
        <v>0</v>
      </c>
      <c r="U470">
        <f>IF(実施計画様式!U470="",0,1)</f>
        <v>0</v>
      </c>
      <c r="V470">
        <f>IF(実施計画様式!V470="",0,1)</f>
        <v>0</v>
      </c>
      <c r="W470">
        <f>IF(実施計画様式!W470="",0,1)</f>
        <v>0</v>
      </c>
      <c r="X470">
        <f>IF(実施計画様式!X470="",0,1)</f>
        <v>0</v>
      </c>
      <c r="Y470">
        <f>IF(実施計画様式!Y470="",0,1)</f>
        <v>0</v>
      </c>
      <c r="Z470">
        <f>IF(実施計画様式!Z470="",0,1)</f>
        <v>0</v>
      </c>
      <c r="AA470">
        <f>IF(実施計画様式!AA470="",0,1)</f>
        <v>0</v>
      </c>
      <c r="AB470">
        <f>IF(実施計画様式!AB470="",0,IFERROR(VLOOKUP(実施計画様式!AB470,―!$Q$2:$R$3,2,FALSE),"error"))</f>
        <v>0</v>
      </c>
      <c r="AC470">
        <f>IF(実施計画様式!AC470="",0,IFERROR(VLOOKUP(実施計画様式!AC470,―!$S$2:$T$3,2,FALSE),"error"))</f>
        <v>0</v>
      </c>
      <c r="AD470">
        <f>IF(実施計画様式!AD470="",0,IFERROR(VLOOKUP(実施計画様式!AD470,―!$U$2:$V$3,2,FALSE),"error"))</f>
        <v>0</v>
      </c>
      <c r="AE470">
        <f>IF(実施計画様式!AE470="",0,IFERROR(VLOOKUP(実施計画様式!AE470,―!$W$2:$X$3,2,FALSE),"error"))</f>
        <v>0</v>
      </c>
      <c r="AF470">
        <f>IF(実施計画様式!AF470="",0,IFERROR(VLOOKUP(実施計画様式!AF470,―!$AP$29:$AQ$29,2,FALSE),"error"))</f>
        <v>0</v>
      </c>
      <c r="AG470">
        <f>IF(実施計画様式!AG470="",0,IFERROR(VLOOKUP(実施計画様式!AG470,―!$Y$2:$Z$25,2,FALSE),"error"))</f>
        <v>0</v>
      </c>
      <c r="AH470">
        <f>IF(実施計画様式!AH470="",0,IFERROR(VLOOKUP(実施計画様式!AH470,―!$AA$2:$AB$4,2,FALSE),"error"))</f>
        <v>0</v>
      </c>
      <c r="AI470">
        <f>IF(実施計画様式!AI470="",0,IFERROR(VLOOKUP(実施計画様式!AI470,―!$AN$2:$AO$27,2,FALSE),"error"))</f>
        <v>0</v>
      </c>
      <c r="AJ470">
        <f>IF(実施計画様式!AJ470="",0,IFERROR(VLOOKUP(実施計画様式!AJ470,―!$AN$2:$AO$27,2,FALSE),"error"))</f>
        <v>0</v>
      </c>
      <c r="AK470">
        <f>IF(実施計画様式!AK470="",0,IFERROR(VLOOKUP(実施計画様式!AK470,―!$AN$2:$AO$27,2,FALSE),"error"))</f>
        <v>0</v>
      </c>
      <c r="AL470">
        <f>IF(実施計画様式!AL470="",0,1)</f>
        <v>0</v>
      </c>
      <c r="AM470">
        <f>IF(実施計画様式!AM470="",0,IFERROR(VLOOKUP(実施計画様式!AM470,―!$AP$10:$AQ$23,2,FALSE),"error"))</f>
        <v>0</v>
      </c>
      <c r="AN470">
        <f>IF(実施計画様式!AN470="",0,IFERROR(VLOOKUP(実施計画様式!AN470,―!$AP$39:$AQ$44,2,FALSE),"error"))</f>
        <v>0</v>
      </c>
      <c r="AO470">
        <f>IF(実施計画様式!AO470="",0,IFERROR(VLOOKUP(実施計画様式!AO470,参考資料1_対象分野リスト!$B$2:$C$46,2,FALSE),"error"))</f>
        <v>0</v>
      </c>
      <c r="AP470">
        <f>IF(実施計画様式!AP470="",0,IFERROR(VLOOKUP(実施計画様式!AP470,参考資料1_対象分野リスト!$B$2:$C$46,2,FALSE),"error"))</f>
        <v>0</v>
      </c>
      <c r="AQ470">
        <f>IF(実施計画様式!AQ470="",0,IFERROR(VLOOKUP(実施計画様式!AQ470,参考資料1_対象分野リスト!$B$2:$C$46,2,FALSE),"error"))</f>
        <v>0</v>
      </c>
      <c r="AR470">
        <f>IF(実施計画様式!AR470="",0,IFERROR(VLOOKUP(実施計画様式!AR470,参考資料1_対象分野リスト!$B$2:$C$46,2,FALSE),"error"))</f>
        <v>0</v>
      </c>
      <c r="AS470">
        <f>IF(実施計画様式!AS470="",0,IFERROR(VLOOKUP(実施計画様式!AS470,参考資料1_対象分野リスト!$E$5:$F$35,2,FALSE),"error"))</f>
        <v>0</v>
      </c>
      <c r="BB470">
        <f>IF(実施計画様式!BB470="",0,IFERROR(VLOOKUP(実施計画様式!BB470,―!$AK$2:$AL$7,2,FALSE),"error"))</f>
        <v>0</v>
      </c>
      <c r="BC470" t="str">
        <f t="shared" si="61"/>
        <v/>
      </c>
      <c r="BF470">
        <v>99</v>
      </c>
      <c r="BG470" t="str">
        <f t="shared" si="55"/>
        <v/>
      </c>
      <c r="BH470" t="str">
        <f>IF(AG470&gt;0,IF(VLOOKUP($B$62,―!$Y$2:$Z$25,2,FALSE)&lt;分岐管理シート!AG470,"予算化方法","予算化方法_未定なし"),"")</f>
        <v/>
      </c>
      <c r="BI470" t="str">
        <f t="shared" si="56"/>
        <v/>
      </c>
      <c r="BJ470" t="str">
        <f t="shared" si="57"/>
        <v/>
      </c>
      <c r="BK470" t="str">
        <f t="shared" si="58"/>
        <v/>
      </c>
      <c r="BL470" t="str">
        <f>IF(AE470&lt;2,"",―!$AP$28)</f>
        <v/>
      </c>
      <c r="BM470" t="str">
        <f t="shared" si="59"/>
        <v/>
      </c>
      <c r="BN470" t="str">
        <f t="shared" si="60"/>
        <v/>
      </c>
      <c r="BP470">
        <f t="shared" si="54"/>
        <v>0</v>
      </c>
    </row>
    <row r="471" spans="3:68">
      <c r="C471">
        <v>399</v>
      </c>
      <c r="D471" s="22">
        <f>IF(実施計画様式!D471="",0,IFERROR(VLOOKUP(実施計画様式!D471,―!A:B,2,FALSE),"error"))</f>
        <v>0</v>
      </c>
      <c r="E471">
        <f>IF(実施計画様式!E471="",0,IFERROR(VLOOKUP(実施計画様式!E471,―!$C$40:$D$47,2,FALSE),"error"))</f>
        <v>0</v>
      </c>
      <c r="F471">
        <f>IF(実施計画様式!F471="",0,IFERROR(VLOOKUP(実施計画様式!F471,―!$E$2:$F$2,2,FALSE),"error"))</f>
        <v>0</v>
      </c>
      <c r="G471">
        <f>IFERROR(VLOOKUP(実施計画様式!G471,―!$G$2:$H$2,2,FALSE),0)</f>
        <v>0</v>
      </c>
      <c r="H471">
        <f>IF(実施計画様式!H471="",0,1)</f>
        <v>0</v>
      </c>
      <c r="I471">
        <f>IF(実施計画様式!I471="",0,IFERROR(VLOOKUP(実施計画様式!I471,―!$I$2:$J$2,2,FALSE),"error"))</f>
        <v>0</v>
      </c>
      <c r="J471">
        <f>IF(実施計画様式!J471="",0,1)</f>
        <v>0</v>
      </c>
      <c r="K471">
        <f>IF(実施計画様式!K471="",0,IFERROR(VLOOKUP(実施計画様式!K471,―!$K$1:$L$2,2,FALSE),"error"))</f>
        <v>0</v>
      </c>
      <c r="L471">
        <f>IF(実施計画様式!L471="",0,IFERROR(VLOOKUP(実施計画様式!L471,―!$M$2:$N$2,2,FALSE),"error"))</f>
        <v>0</v>
      </c>
      <c r="M471">
        <f>IFERROR(VLOOKUP(実施計画様式!M471,―!$O$1:$P$12,2,FALSE),0)</f>
        <v>0</v>
      </c>
      <c r="N471">
        <f>IF(実施計画様式!N471="",0,IFERROR(VLOOKUP(実施計画様式!N471,―!$O$1:$P$12,2,FALSE),"error"))</f>
        <v>0</v>
      </c>
      <c r="O471">
        <f>IF(実施計画様式!O471="",0,IFERROR(VLOOKUP(実施計画様式!O471,―!$O$1:$P$12,2,FALSE),"error"))</f>
        <v>0</v>
      </c>
      <c r="P471">
        <f>IF(実施計画様式!P471="",0,IFERROR(VLOOKUP(実施計画様式!P471,―!$O$1:$P$12,2,FALSE),"error"))</f>
        <v>0</v>
      </c>
      <c r="Q471">
        <f>IF(実施計画様式!Q471="",0,1)</f>
        <v>0</v>
      </c>
      <c r="R471" t="s">
        <v>7629</v>
      </c>
      <c r="S471" t="s">
        <v>7629</v>
      </c>
      <c r="T471">
        <f>IF(実施計画様式!T471="",0,1)</f>
        <v>0</v>
      </c>
      <c r="U471">
        <f>IF(実施計画様式!U471="",0,1)</f>
        <v>0</v>
      </c>
      <c r="V471">
        <f>IF(実施計画様式!V471="",0,1)</f>
        <v>0</v>
      </c>
      <c r="W471">
        <f>IF(実施計画様式!W471="",0,1)</f>
        <v>0</v>
      </c>
      <c r="X471">
        <f>IF(実施計画様式!X471="",0,1)</f>
        <v>0</v>
      </c>
      <c r="Y471">
        <f>IF(実施計画様式!Y471="",0,1)</f>
        <v>0</v>
      </c>
      <c r="Z471">
        <f>IF(実施計画様式!Z471="",0,1)</f>
        <v>0</v>
      </c>
      <c r="AA471">
        <f>IF(実施計画様式!AA471="",0,1)</f>
        <v>0</v>
      </c>
      <c r="AB471">
        <f>IF(実施計画様式!AB471="",0,IFERROR(VLOOKUP(実施計画様式!AB471,―!$Q$2:$R$3,2,FALSE),"error"))</f>
        <v>0</v>
      </c>
      <c r="AC471">
        <f>IF(実施計画様式!AC471="",0,IFERROR(VLOOKUP(実施計画様式!AC471,―!$S$2:$T$3,2,FALSE),"error"))</f>
        <v>0</v>
      </c>
      <c r="AD471">
        <f>IF(実施計画様式!AD471="",0,IFERROR(VLOOKUP(実施計画様式!AD471,―!$U$2:$V$3,2,FALSE),"error"))</f>
        <v>0</v>
      </c>
      <c r="AE471">
        <f>IF(実施計画様式!AE471="",0,IFERROR(VLOOKUP(実施計画様式!AE471,―!$W$2:$X$3,2,FALSE),"error"))</f>
        <v>0</v>
      </c>
      <c r="AF471">
        <f>IF(実施計画様式!AF471="",0,IFERROR(VLOOKUP(実施計画様式!AF471,―!$AP$29:$AQ$29,2,FALSE),"error"))</f>
        <v>0</v>
      </c>
      <c r="AG471">
        <f>IF(実施計画様式!AG471="",0,IFERROR(VLOOKUP(実施計画様式!AG471,―!$Y$2:$Z$25,2,FALSE),"error"))</f>
        <v>0</v>
      </c>
      <c r="AH471">
        <f>IF(実施計画様式!AH471="",0,IFERROR(VLOOKUP(実施計画様式!AH471,―!$AA$2:$AB$4,2,FALSE),"error"))</f>
        <v>0</v>
      </c>
      <c r="AI471">
        <f>IF(実施計画様式!AI471="",0,IFERROR(VLOOKUP(実施計画様式!AI471,―!$AN$2:$AO$27,2,FALSE),"error"))</f>
        <v>0</v>
      </c>
      <c r="AJ471">
        <f>IF(実施計画様式!AJ471="",0,IFERROR(VLOOKUP(実施計画様式!AJ471,―!$AN$2:$AO$27,2,FALSE),"error"))</f>
        <v>0</v>
      </c>
      <c r="AK471">
        <f>IF(実施計画様式!AK471="",0,IFERROR(VLOOKUP(実施計画様式!AK471,―!$AN$2:$AO$27,2,FALSE),"error"))</f>
        <v>0</v>
      </c>
      <c r="AL471">
        <f>IF(実施計画様式!AL471="",0,1)</f>
        <v>0</v>
      </c>
      <c r="AM471">
        <f>IF(実施計画様式!AM471="",0,IFERROR(VLOOKUP(実施計画様式!AM471,―!$AP$10:$AQ$23,2,FALSE),"error"))</f>
        <v>0</v>
      </c>
      <c r="AN471">
        <f>IF(実施計画様式!AN471="",0,IFERROR(VLOOKUP(実施計画様式!AN471,―!$AP$39:$AQ$44,2,FALSE),"error"))</f>
        <v>0</v>
      </c>
      <c r="AO471">
        <f>IF(実施計画様式!AO471="",0,IFERROR(VLOOKUP(実施計画様式!AO471,参考資料1_対象分野リスト!$B$2:$C$46,2,FALSE),"error"))</f>
        <v>0</v>
      </c>
      <c r="AP471">
        <f>IF(実施計画様式!AP471="",0,IFERROR(VLOOKUP(実施計画様式!AP471,参考資料1_対象分野リスト!$B$2:$C$46,2,FALSE),"error"))</f>
        <v>0</v>
      </c>
      <c r="AQ471">
        <f>IF(実施計画様式!AQ471="",0,IFERROR(VLOOKUP(実施計画様式!AQ471,参考資料1_対象分野リスト!$B$2:$C$46,2,FALSE),"error"))</f>
        <v>0</v>
      </c>
      <c r="AR471">
        <f>IF(実施計画様式!AR471="",0,IFERROR(VLOOKUP(実施計画様式!AR471,参考資料1_対象分野リスト!$B$2:$C$46,2,FALSE),"error"))</f>
        <v>0</v>
      </c>
      <c r="AS471">
        <f>IF(実施計画様式!AS471="",0,IFERROR(VLOOKUP(実施計画様式!AS471,参考資料1_対象分野リスト!$E$5:$F$35,2,FALSE),"error"))</f>
        <v>0</v>
      </c>
      <c r="BB471">
        <f>IF(実施計画様式!BB471="",0,IFERROR(VLOOKUP(実施計画様式!BB471,―!$AK$2:$AL$7,2,FALSE),"error"))</f>
        <v>0</v>
      </c>
      <c r="BC471" t="str">
        <f t="shared" si="61"/>
        <v/>
      </c>
      <c r="BF471">
        <v>99</v>
      </c>
      <c r="BG471" t="str">
        <f t="shared" si="55"/>
        <v/>
      </c>
      <c r="BH471" t="str">
        <f>IF(AG471&gt;0,IF(VLOOKUP($B$62,―!$Y$2:$Z$25,2,FALSE)&lt;分岐管理シート!AG471,"予算化方法","予算化方法_未定なし"),"")</f>
        <v/>
      </c>
      <c r="BI471" t="str">
        <f t="shared" si="56"/>
        <v/>
      </c>
      <c r="BJ471" t="str">
        <f t="shared" si="57"/>
        <v/>
      </c>
      <c r="BK471" t="str">
        <f t="shared" si="58"/>
        <v/>
      </c>
      <c r="BL471" t="str">
        <f>IF(AE471&lt;2,"",―!$AP$28)</f>
        <v/>
      </c>
      <c r="BM471" t="str">
        <f t="shared" si="59"/>
        <v/>
      </c>
      <c r="BN471" t="str">
        <f t="shared" si="60"/>
        <v/>
      </c>
      <c r="BP471">
        <f t="shared" si="54"/>
        <v>0</v>
      </c>
    </row>
    <row r="472" spans="3:68">
      <c r="C472">
        <v>400</v>
      </c>
      <c r="D472" s="22">
        <f>IF(実施計画様式!D472="",0,IFERROR(VLOOKUP(実施計画様式!D472,―!A:B,2,FALSE),"error"))</f>
        <v>0</v>
      </c>
      <c r="E472">
        <f>IF(実施計画様式!E472="",0,IFERROR(VLOOKUP(実施計画様式!E472,―!$C$40:$D$47,2,FALSE),"error"))</f>
        <v>0</v>
      </c>
      <c r="F472">
        <f>IF(実施計画様式!F472="",0,IFERROR(VLOOKUP(実施計画様式!F472,―!$E$2:$F$2,2,FALSE),"error"))</f>
        <v>0</v>
      </c>
      <c r="G472">
        <f>IFERROR(VLOOKUP(実施計画様式!G472,―!$G$2:$H$2,2,FALSE),0)</f>
        <v>0</v>
      </c>
      <c r="H472">
        <f>IF(実施計画様式!H472="",0,1)</f>
        <v>0</v>
      </c>
      <c r="I472">
        <f>IF(実施計画様式!I472="",0,IFERROR(VLOOKUP(実施計画様式!I472,―!$I$2:$J$2,2,FALSE),"error"))</f>
        <v>0</v>
      </c>
      <c r="J472">
        <f>IF(実施計画様式!J472="",0,1)</f>
        <v>0</v>
      </c>
      <c r="K472">
        <f>IF(実施計画様式!K472="",0,IFERROR(VLOOKUP(実施計画様式!K472,―!$K$1:$L$2,2,FALSE),"error"))</f>
        <v>0</v>
      </c>
      <c r="L472">
        <f>IF(実施計画様式!L472="",0,IFERROR(VLOOKUP(実施計画様式!L472,―!$M$2:$N$2,2,FALSE),"error"))</f>
        <v>0</v>
      </c>
      <c r="M472">
        <f>IFERROR(VLOOKUP(実施計画様式!M472,―!$O$1:$P$12,2,FALSE),0)</f>
        <v>0</v>
      </c>
      <c r="N472">
        <f>IF(実施計画様式!N472="",0,IFERROR(VLOOKUP(実施計画様式!N472,―!$O$1:$P$12,2,FALSE),"error"))</f>
        <v>0</v>
      </c>
      <c r="O472">
        <f>IF(実施計画様式!O472="",0,IFERROR(VLOOKUP(実施計画様式!O472,―!$O$1:$P$12,2,FALSE),"error"))</f>
        <v>0</v>
      </c>
      <c r="P472">
        <f>IF(実施計画様式!P472="",0,IFERROR(VLOOKUP(実施計画様式!P472,―!$O$1:$P$12,2,FALSE),"error"))</f>
        <v>0</v>
      </c>
      <c r="Q472">
        <f>IF(実施計画様式!Q472="",0,1)</f>
        <v>0</v>
      </c>
      <c r="R472" t="s">
        <v>7629</v>
      </c>
      <c r="S472" t="s">
        <v>7629</v>
      </c>
      <c r="T472">
        <f>IF(実施計画様式!T472="",0,1)</f>
        <v>0</v>
      </c>
      <c r="U472">
        <f>IF(実施計画様式!U472="",0,1)</f>
        <v>0</v>
      </c>
      <c r="V472">
        <f>IF(実施計画様式!V472="",0,1)</f>
        <v>0</v>
      </c>
      <c r="W472">
        <f>IF(実施計画様式!W472="",0,1)</f>
        <v>0</v>
      </c>
      <c r="X472">
        <f>IF(実施計画様式!X472="",0,1)</f>
        <v>0</v>
      </c>
      <c r="Y472">
        <f>IF(実施計画様式!Y472="",0,1)</f>
        <v>0</v>
      </c>
      <c r="Z472">
        <f>IF(実施計画様式!Z472="",0,1)</f>
        <v>0</v>
      </c>
      <c r="AA472">
        <f>IF(実施計画様式!AA472="",0,1)</f>
        <v>0</v>
      </c>
      <c r="AB472">
        <f>IF(実施計画様式!AB472="",0,IFERROR(VLOOKUP(実施計画様式!AB472,―!$Q$2:$R$3,2,FALSE),"error"))</f>
        <v>0</v>
      </c>
      <c r="AC472">
        <f>IF(実施計画様式!AC472="",0,IFERROR(VLOOKUP(実施計画様式!AC472,―!$S$2:$T$3,2,FALSE),"error"))</f>
        <v>0</v>
      </c>
      <c r="AD472">
        <f>IF(実施計画様式!AD472="",0,IFERROR(VLOOKUP(実施計画様式!AD472,―!$U$2:$V$3,2,FALSE),"error"))</f>
        <v>0</v>
      </c>
      <c r="AE472">
        <f>IF(実施計画様式!AE472="",0,IFERROR(VLOOKUP(実施計画様式!AE472,―!$W$2:$X$3,2,FALSE),"error"))</f>
        <v>0</v>
      </c>
      <c r="AF472">
        <f>IF(実施計画様式!AF472="",0,IFERROR(VLOOKUP(実施計画様式!AF472,―!$AP$29:$AQ$29,2,FALSE),"error"))</f>
        <v>0</v>
      </c>
      <c r="AG472">
        <f>IF(実施計画様式!AG472="",0,IFERROR(VLOOKUP(実施計画様式!AG472,―!$Y$2:$Z$25,2,FALSE),"error"))</f>
        <v>0</v>
      </c>
      <c r="AH472">
        <f>IF(実施計画様式!AH472="",0,IFERROR(VLOOKUP(実施計画様式!AH472,―!$AA$2:$AB$4,2,FALSE),"error"))</f>
        <v>0</v>
      </c>
      <c r="AI472">
        <f>IF(実施計画様式!AI472="",0,IFERROR(VLOOKUP(実施計画様式!AI472,―!$AN$2:$AO$27,2,FALSE),"error"))</f>
        <v>0</v>
      </c>
      <c r="AJ472">
        <f>IF(実施計画様式!AJ472="",0,IFERROR(VLOOKUP(実施計画様式!AJ472,―!$AN$2:$AO$27,2,FALSE),"error"))</f>
        <v>0</v>
      </c>
      <c r="AK472">
        <f>IF(実施計画様式!AK472="",0,IFERROR(VLOOKUP(実施計画様式!AK472,―!$AN$2:$AO$27,2,FALSE),"error"))</f>
        <v>0</v>
      </c>
      <c r="AL472">
        <f>IF(実施計画様式!AL472="",0,1)</f>
        <v>0</v>
      </c>
      <c r="AM472">
        <f>IF(実施計画様式!AM472="",0,IFERROR(VLOOKUP(実施計画様式!AM472,―!$AP$10:$AQ$23,2,FALSE),"error"))</f>
        <v>0</v>
      </c>
      <c r="AN472">
        <f>IF(実施計画様式!AN472="",0,IFERROR(VLOOKUP(実施計画様式!AN472,―!$AP$39:$AQ$44,2,FALSE),"error"))</f>
        <v>0</v>
      </c>
      <c r="AO472">
        <f>IF(実施計画様式!AO472="",0,IFERROR(VLOOKUP(実施計画様式!AO472,参考資料1_対象分野リスト!$B$2:$C$46,2,FALSE),"error"))</f>
        <v>0</v>
      </c>
      <c r="AP472">
        <f>IF(実施計画様式!AP472="",0,IFERROR(VLOOKUP(実施計画様式!AP472,参考資料1_対象分野リスト!$B$2:$C$46,2,FALSE),"error"))</f>
        <v>0</v>
      </c>
      <c r="AQ472">
        <f>IF(実施計画様式!AQ472="",0,IFERROR(VLOOKUP(実施計画様式!AQ472,参考資料1_対象分野リスト!$B$2:$C$46,2,FALSE),"error"))</f>
        <v>0</v>
      </c>
      <c r="AR472">
        <f>IF(実施計画様式!AR472="",0,IFERROR(VLOOKUP(実施計画様式!AR472,参考資料1_対象分野リスト!$B$2:$C$46,2,FALSE),"error"))</f>
        <v>0</v>
      </c>
      <c r="AS472">
        <f>IF(実施計画様式!AS472="",0,IFERROR(VLOOKUP(実施計画様式!AS472,参考資料1_対象分野リスト!$E$5:$F$35,2,FALSE),"error"))</f>
        <v>0</v>
      </c>
      <c r="BB472">
        <f>IF(実施計画様式!BB472="",0,IFERROR(VLOOKUP(実施計画様式!BB472,―!$AK$2:$AL$7,2,FALSE),"error"))</f>
        <v>0</v>
      </c>
      <c r="BC472" t="str">
        <f t="shared" si="61"/>
        <v/>
      </c>
      <c r="BF472">
        <v>99</v>
      </c>
      <c r="BG472" t="str">
        <f t="shared" si="55"/>
        <v/>
      </c>
      <c r="BH472" t="str">
        <f>IF(AG472&gt;0,IF(VLOOKUP($B$62,―!$Y$2:$Z$25,2,FALSE)&lt;分岐管理シート!AG472,"予算化方法","予算化方法_未定なし"),"")</f>
        <v/>
      </c>
      <c r="BI472" t="str">
        <f t="shared" si="56"/>
        <v/>
      </c>
      <c r="BJ472" t="str">
        <f t="shared" si="57"/>
        <v/>
      </c>
      <c r="BK472" t="str">
        <f t="shared" si="58"/>
        <v/>
      </c>
      <c r="BL472" t="str">
        <f>IF(AE472&lt;2,"",―!$AP$28)</f>
        <v/>
      </c>
      <c r="BM472" t="str">
        <f t="shared" si="59"/>
        <v/>
      </c>
      <c r="BN472" t="str">
        <f t="shared" si="60"/>
        <v/>
      </c>
      <c r="BP472">
        <f t="shared" si="54"/>
        <v>0</v>
      </c>
    </row>
  </sheetData>
  <sheetProtection algorithmName="SHA-512" hashValue="U22xyxS+HgbJAfVFQsMCgmzykdK3AkbIZbDoFNaWLYUo+xBDZr3R+6r7nOHMTch+phGrTfOY+XNd1WPYiKfXpg==" saltValue="uk7u66x2ljT5hEpV+X14ug==" spinCount="100000" sheet="1" objects="1" scenarios="1" formatColumns="0" formatRows="0"/>
  <mergeCells count="47">
    <mergeCell ref="BD69:BD72"/>
    <mergeCell ref="AP71:AR71"/>
    <mergeCell ref="AS71:AS72"/>
    <mergeCell ref="AP72:AR72"/>
    <mergeCell ref="C69:C72"/>
    <mergeCell ref="D69:D72"/>
    <mergeCell ref="E69:E72"/>
    <mergeCell ref="F69:F72"/>
    <mergeCell ref="G69:G72"/>
    <mergeCell ref="I69:I72"/>
    <mergeCell ref="J69:J72"/>
    <mergeCell ref="K69:K72"/>
    <mergeCell ref="L69:L72"/>
    <mergeCell ref="M69:M72"/>
    <mergeCell ref="Z69:Z71"/>
    <mergeCell ref="AA69:AA72"/>
    <mergeCell ref="BC69:BC72"/>
    <mergeCell ref="N70:P72"/>
    <mergeCell ref="Q70:Q72"/>
    <mergeCell ref="R70:R72"/>
    <mergeCell ref="S70:S71"/>
    <mergeCell ref="Y70:Y71"/>
    <mergeCell ref="AV69:AV72"/>
    <mergeCell ref="AW69:AW72"/>
    <mergeCell ref="AX69:AX72"/>
    <mergeCell ref="AY69:AY72"/>
    <mergeCell ref="AZ69:AZ72"/>
    <mergeCell ref="AN69:AN72"/>
    <mergeCell ref="AO69:AO72"/>
    <mergeCell ref="AS69:AS70"/>
    <mergeCell ref="AT69:AT72"/>
    <mergeCell ref="AU69:AU72"/>
    <mergeCell ref="H69:H72"/>
    <mergeCell ref="AG69:AG72"/>
    <mergeCell ref="AH69:AH72"/>
    <mergeCell ref="BA69:BA72"/>
    <mergeCell ref="BB69:BB72"/>
    <mergeCell ref="AI69:AI72"/>
    <mergeCell ref="AJ69:AJ72"/>
    <mergeCell ref="AK69:AK72"/>
    <mergeCell ref="AL69:AL72"/>
    <mergeCell ref="AM69:AM72"/>
    <mergeCell ref="AB69:AB72"/>
    <mergeCell ref="AC69:AC72"/>
    <mergeCell ref="AD69:AD72"/>
    <mergeCell ref="AE69:AE72"/>
    <mergeCell ref="AF69:AF72"/>
  </mergeCells>
  <phoneticPr fontId="30"/>
  <pageMargins left="0.7" right="0.7" top="0.75" bottom="0.75" header="0.3" footer="0.3"/>
  <pageSetup paperSize="8" orientation="landscape" r:id="rId1"/>
  <rowBreaks count="2" manualBreakCount="2">
    <brk id="63" max="16383" man="1"/>
    <brk id="12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BC63"/>
  <sheetViews>
    <sheetView showGridLines="0" view="pageBreakPreview" topLeftCell="O1" zoomScale="70" zoomScaleSheetLayoutView="70" workbookViewId="0">
      <selection activeCell="AA5" sqref="AA5"/>
    </sheetView>
  </sheetViews>
  <sheetFormatPr defaultColWidth="8.88671875" defaultRowHeight="13.2"/>
  <cols>
    <col min="1" max="1" width="30.109375" bestFit="1" customWidth="1"/>
    <col min="2" max="2" width="6.44140625" customWidth="1"/>
    <col min="3" max="3" width="27.109375" bestFit="1" customWidth="1"/>
    <col min="5" max="6" width="9"/>
    <col min="7" max="7" width="72" customWidth="1"/>
    <col min="9" max="9" width="16.44140625" customWidth="1"/>
    <col min="10" max="10" width="13" customWidth="1"/>
    <col min="11" max="11" width="26.44140625" customWidth="1"/>
    <col min="12" max="12" width="8" customWidth="1"/>
    <col min="13" max="13" width="40.44140625" bestFit="1" customWidth="1"/>
    <col min="14" max="14" width="14" customWidth="1"/>
    <col min="15" max="15" width="51.109375" bestFit="1" customWidth="1"/>
    <col min="17" max="17" width="25.44140625" bestFit="1" customWidth="1"/>
    <col min="18" max="18" width="13.109375" customWidth="1"/>
    <col min="19" max="19" width="21.44140625" customWidth="1"/>
    <col min="25" max="25" width="15.6640625" bestFit="1" customWidth="1"/>
    <col min="26" max="27" width="15.6640625" customWidth="1"/>
    <col min="28" max="28" width="12.33203125" bestFit="1" customWidth="1"/>
    <col min="31" max="31" width="9"/>
    <col min="37" max="37" width="23.88671875" bestFit="1" customWidth="1"/>
    <col min="38" max="39" width="6.109375" customWidth="1"/>
    <col min="42" max="42" width="51.88671875" bestFit="1" customWidth="1"/>
    <col min="43" max="43" width="12.44140625" customWidth="1"/>
    <col min="46" max="46" width="76.109375" bestFit="1" customWidth="1"/>
    <col min="48" max="48" width="47.44140625" bestFit="1" customWidth="1"/>
    <col min="49" max="49" width="9" customWidth="1"/>
    <col min="50" max="50" width="30.44140625" customWidth="1"/>
    <col min="55" max="55" width="8.88671875" customWidth="1"/>
    <col min="56" max="56" width="17.109375" bestFit="1" customWidth="1"/>
  </cols>
  <sheetData>
    <row r="1" spans="1:55" ht="15.75" customHeight="1" thickBot="1">
      <c r="A1" s="149" t="s">
        <v>182</v>
      </c>
      <c r="B1" s="150"/>
      <c r="C1" s="17" t="s">
        <v>66</v>
      </c>
      <c r="D1" s="18"/>
      <c r="E1" s="17" t="s">
        <v>67</v>
      </c>
      <c r="F1" s="18"/>
      <c r="G1" s="55" t="s">
        <v>68</v>
      </c>
      <c r="H1" s="56"/>
      <c r="I1" s="55" t="s">
        <v>69</v>
      </c>
      <c r="J1" s="56"/>
      <c r="K1" s="228" t="s">
        <v>114</v>
      </c>
      <c r="L1" s="156"/>
      <c r="M1" s="58" t="s">
        <v>70</v>
      </c>
      <c r="N1" s="58"/>
      <c r="O1" s="157" t="s">
        <v>121</v>
      </c>
      <c r="Q1" s="57" t="s">
        <v>71</v>
      </c>
      <c r="R1" s="56"/>
      <c r="S1" s="55" t="s">
        <v>29</v>
      </c>
      <c r="T1" s="56"/>
      <c r="U1" s="55" t="s">
        <v>72</v>
      </c>
      <c r="V1" s="56"/>
      <c r="W1" s="57" t="s">
        <v>7601</v>
      </c>
      <c r="X1" s="57"/>
      <c r="Y1" s="17" t="s">
        <v>7692</v>
      </c>
      <c r="Z1" s="18"/>
      <c r="AA1" s="17" t="s">
        <v>7687</v>
      </c>
      <c r="AB1" s="18"/>
      <c r="AC1" s="78" t="s">
        <v>195</v>
      </c>
      <c r="AD1" s="82"/>
      <c r="AE1" s="78" t="s">
        <v>196</v>
      </c>
      <c r="AF1" s="83"/>
      <c r="AG1" s="155" t="s">
        <v>197</v>
      </c>
      <c r="AH1" s="165"/>
      <c r="AI1" s="74"/>
      <c r="AJ1" s="74"/>
      <c r="AK1" s="17" t="s">
        <v>7562</v>
      </c>
      <c r="AL1" s="18"/>
      <c r="AM1" s="24"/>
      <c r="AN1" s="55" t="s">
        <v>73</v>
      </c>
      <c r="AO1" s="59"/>
      <c r="AP1" t="s">
        <v>74</v>
      </c>
      <c r="AQ1" s="55" t="s">
        <v>75</v>
      </c>
      <c r="AR1" s="56"/>
      <c r="AT1" s="17" t="s">
        <v>76</v>
      </c>
      <c r="AU1" s="18"/>
      <c r="AV1" t="s">
        <v>77</v>
      </c>
      <c r="AW1" s="60"/>
      <c r="AX1" s="60" t="s">
        <v>78</v>
      </c>
      <c r="AY1" s="60"/>
      <c r="AZ1" t="s">
        <v>79</v>
      </c>
      <c r="BB1" t="s">
        <v>80</v>
      </c>
    </row>
    <row r="2" spans="1:55" ht="15.75" customHeight="1" thickBot="1">
      <c r="A2" s="153" t="s">
        <v>179</v>
      </c>
      <c r="B2" s="154">
        <v>1</v>
      </c>
      <c r="C2" s="23" t="s">
        <v>81</v>
      </c>
      <c r="D2" s="20">
        <v>1</v>
      </c>
      <c r="E2" s="23" t="s">
        <v>82</v>
      </c>
      <c r="F2" s="20">
        <v>2</v>
      </c>
      <c r="G2" s="65" t="s">
        <v>83</v>
      </c>
      <c r="H2" s="64">
        <v>2</v>
      </c>
      <c r="I2" s="65" t="s">
        <v>82</v>
      </c>
      <c r="J2" s="64">
        <v>2</v>
      </c>
      <c r="K2" s="229" t="s">
        <v>117</v>
      </c>
      <c r="L2" s="154">
        <v>1</v>
      </c>
      <c r="M2" s="63" t="s">
        <v>82</v>
      </c>
      <c r="N2" s="63">
        <v>2</v>
      </c>
      <c r="O2" s="149" t="s">
        <v>124</v>
      </c>
      <c r="P2" s="160">
        <v>1</v>
      </c>
      <c r="Q2" s="51" t="s">
        <v>84</v>
      </c>
      <c r="R2" s="62">
        <v>1</v>
      </c>
      <c r="S2" s="61" t="s">
        <v>84</v>
      </c>
      <c r="T2" s="62">
        <v>1</v>
      </c>
      <c r="U2" s="61" t="s">
        <v>84</v>
      </c>
      <c r="V2" s="62">
        <v>1</v>
      </c>
      <c r="W2" s="61" t="s">
        <v>84</v>
      </c>
      <c r="X2" s="51">
        <v>1</v>
      </c>
      <c r="Y2" s="22" t="s">
        <v>163</v>
      </c>
      <c r="Z2" s="19">
        <v>1</v>
      </c>
      <c r="AA2" s="22" t="s">
        <v>7688</v>
      </c>
      <c r="AB2" s="19">
        <v>1</v>
      </c>
      <c r="AC2" s="49" t="s">
        <v>163</v>
      </c>
      <c r="AD2" s="67">
        <v>1</v>
      </c>
      <c r="AE2" s="66" t="s">
        <v>163</v>
      </c>
      <c r="AF2" s="67">
        <v>1</v>
      </c>
      <c r="AG2" s="166" t="s">
        <v>163</v>
      </c>
      <c r="AH2" s="167">
        <v>1</v>
      </c>
      <c r="AI2" s="74"/>
      <c r="AJ2" s="74"/>
      <c r="AK2" s="22" t="s">
        <v>130</v>
      </c>
      <c r="AL2" s="19">
        <v>1</v>
      </c>
      <c r="AN2" s="68" t="s">
        <v>148</v>
      </c>
      <c r="AO2" s="69">
        <v>1</v>
      </c>
      <c r="AP2" t="s">
        <v>86</v>
      </c>
      <c r="AQ2" s="61" t="s">
        <v>85</v>
      </c>
      <c r="AR2" s="62">
        <v>1</v>
      </c>
      <c r="AT2" s="23" t="s">
        <v>82</v>
      </c>
      <c r="AU2" s="20">
        <v>2</v>
      </c>
      <c r="AV2" s="60" t="s">
        <v>87</v>
      </c>
      <c r="AW2" s="60">
        <v>1</v>
      </c>
      <c r="AX2" s="60" t="s">
        <v>88</v>
      </c>
      <c r="AY2" s="60">
        <v>1</v>
      </c>
      <c r="AZ2" t="s">
        <v>89</v>
      </c>
      <c r="BA2">
        <v>1</v>
      </c>
      <c r="BB2" t="s">
        <v>83</v>
      </c>
      <c r="BC2">
        <v>2</v>
      </c>
    </row>
    <row r="3" spans="1:55" ht="15.75" customHeight="1" thickBot="1">
      <c r="C3" s="17" t="s">
        <v>90</v>
      </c>
      <c r="D3" s="18"/>
      <c r="K3" s="70"/>
      <c r="L3" s="70"/>
      <c r="N3" s="24"/>
      <c r="O3" s="151" t="s">
        <v>127</v>
      </c>
      <c r="P3" s="152">
        <v>2</v>
      </c>
      <c r="Q3" s="63" t="s">
        <v>82</v>
      </c>
      <c r="R3" s="64">
        <v>2</v>
      </c>
      <c r="S3" s="65" t="s">
        <v>82</v>
      </c>
      <c r="T3" s="64">
        <v>2</v>
      </c>
      <c r="U3" s="65" t="s">
        <v>82</v>
      </c>
      <c r="V3" s="64">
        <v>2</v>
      </c>
      <c r="W3" s="65" t="s">
        <v>82</v>
      </c>
      <c r="X3" s="63">
        <v>2</v>
      </c>
      <c r="Y3" s="22" t="s">
        <v>166</v>
      </c>
      <c r="Z3" s="19">
        <v>2</v>
      </c>
      <c r="AA3" s="22" t="s">
        <v>7689</v>
      </c>
      <c r="AB3" s="19">
        <v>2</v>
      </c>
      <c r="AC3" s="66" t="s">
        <v>166</v>
      </c>
      <c r="AD3" s="67">
        <v>2</v>
      </c>
      <c r="AE3" s="66" t="s">
        <v>166</v>
      </c>
      <c r="AF3" s="67">
        <v>2</v>
      </c>
      <c r="AG3" s="166" t="s">
        <v>166</v>
      </c>
      <c r="AH3" s="167">
        <v>2</v>
      </c>
      <c r="AI3" s="74"/>
      <c r="AJ3" s="74"/>
      <c r="AK3" s="22" t="s">
        <v>133</v>
      </c>
      <c r="AL3" s="19">
        <v>2</v>
      </c>
      <c r="AN3" s="68" t="s">
        <v>150</v>
      </c>
      <c r="AO3" s="69">
        <v>2</v>
      </c>
      <c r="AP3" t="s">
        <v>92</v>
      </c>
      <c r="AQ3" s="61" t="s">
        <v>91</v>
      </c>
      <c r="AR3" s="62">
        <v>2</v>
      </c>
      <c r="AT3" t="s">
        <v>93</v>
      </c>
      <c r="AV3" s="60" t="s">
        <v>94</v>
      </c>
      <c r="AW3" s="60">
        <v>2</v>
      </c>
      <c r="AX3" s="60" t="s">
        <v>95</v>
      </c>
      <c r="AY3" s="60">
        <v>2</v>
      </c>
      <c r="AZ3" t="s">
        <v>96</v>
      </c>
      <c r="BA3">
        <v>2</v>
      </c>
    </row>
    <row r="4" spans="1:55" ht="15.75" customHeight="1" thickBot="1">
      <c r="C4" s="22" t="s">
        <v>97</v>
      </c>
      <c r="D4" s="19">
        <v>1</v>
      </c>
      <c r="K4" s="70"/>
      <c r="L4" s="70"/>
      <c r="M4" s="86"/>
      <c r="N4" s="86"/>
      <c r="O4" s="151" t="s">
        <v>129</v>
      </c>
      <c r="P4" s="152">
        <v>3</v>
      </c>
      <c r="Q4" s="24" t="s">
        <v>7660</v>
      </c>
      <c r="R4" s="18"/>
      <c r="S4" s="17" t="s">
        <v>7661</v>
      </c>
      <c r="T4" s="18"/>
      <c r="U4" s="17" t="s">
        <v>7659</v>
      </c>
      <c r="V4" s="18"/>
      <c r="Y4" s="22" t="s">
        <v>169</v>
      </c>
      <c r="Z4" s="19">
        <v>3</v>
      </c>
      <c r="AA4" s="23" t="s">
        <v>7690</v>
      </c>
      <c r="AB4" s="20">
        <v>3</v>
      </c>
      <c r="AC4" s="66" t="s">
        <v>169</v>
      </c>
      <c r="AD4" s="67">
        <v>3</v>
      </c>
      <c r="AE4" s="66" t="s">
        <v>169</v>
      </c>
      <c r="AF4" s="67">
        <v>3</v>
      </c>
      <c r="AG4" s="166" t="s">
        <v>169</v>
      </c>
      <c r="AH4" s="167">
        <v>3</v>
      </c>
      <c r="AI4" s="74"/>
      <c r="AJ4" s="74"/>
      <c r="AK4" s="22" t="s">
        <v>136</v>
      </c>
      <c r="AL4" s="19">
        <v>3</v>
      </c>
      <c r="AN4" s="68" t="s">
        <v>151</v>
      </c>
      <c r="AO4" s="69">
        <v>3</v>
      </c>
      <c r="AP4" t="s">
        <v>99</v>
      </c>
      <c r="AQ4" s="65" t="s">
        <v>98</v>
      </c>
      <c r="AR4" s="64">
        <v>3</v>
      </c>
      <c r="AT4" t="s">
        <v>83</v>
      </c>
      <c r="AU4">
        <v>2</v>
      </c>
      <c r="AV4" s="60" t="s">
        <v>100</v>
      </c>
      <c r="AW4" s="60">
        <v>3</v>
      </c>
      <c r="AX4" s="60" t="s">
        <v>101</v>
      </c>
      <c r="AY4" s="60">
        <v>3</v>
      </c>
    </row>
    <row r="5" spans="1:55" ht="15.75" customHeight="1" thickBot="1">
      <c r="C5" s="23" t="s">
        <v>102</v>
      </c>
      <c r="D5" s="20">
        <v>4</v>
      </c>
      <c r="K5" s="70"/>
      <c r="L5" s="70"/>
      <c r="M5" s="86"/>
      <c r="N5" s="86"/>
      <c r="O5" s="151" t="s">
        <v>132</v>
      </c>
      <c r="P5" s="152">
        <v>4</v>
      </c>
      <c r="Q5" s="25" t="s">
        <v>103</v>
      </c>
      <c r="R5" s="20">
        <v>1</v>
      </c>
      <c r="S5" s="23" t="s">
        <v>83</v>
      </c>
      <c r="T5" s="20">
        <v>2</v>
      </c>
      <c r="U5" s="23" t="s">
        <v>103</v>
      </c>
      <c r="V5" s="20">
        <v>1</v>
      </c>
      <c r="Y5" s="22" t="s">
        <v>173</v>
      </c>
      <c r="Z5" s="19">
        <v>4</v>
      </c>
      <c r="AA5" s="17" t="s">
        <v>7706</v>
      </c>
      <c r="AB5" s="18"/>
      <c r="AC5" s="66" t="s">
        <v>173</v>
      </c>
      <c r="AD5" s="67">
        <v>4</v>
      </c>
      <c r="AE5" s="66" t="s">
        <v>173</v>
      </c>
      <c r="AF5" s="67">
        <v>4</v>
      </c>
      <c r="AG5" s="166" t="s">
        <v>173</v>
      </c>
      <c r="AH5" s="167">
        <v>4</v>
      </c>
      <c r="AI5" s="74"/>
      <c r="AJ5" s="74"/>
      <c r="AK5" s="22" t="s">
        <v>7563</v>
      </c>
      <c r="AL5" s="19">
        <v>4</v>
      </c>
      <c r="AN5" s="68" t="s">
        <v>152</v>
      </c>
      <c r="AO5" s="69">
        <v>4</v>
      </c>
      <c r="AR5" s="24"/>
      <c r="AT5" s="17" t="s">
        <v>104</v>
      </c>
      <c r="AU5" s="18"/>
      <c r="AV5" s="60" t="s">
        <v>105</v>
      </c>
      <c r="AW5" s="60">
        <v>4</v>
      </c>
      <c r="AX5" s="60" t="s">
        <v>106</v>
      </c>
      <c r="AY5" s="60">
        <v>4</v>
      </c>
    </row>
    <row r="6" spans="1:55" ht="15.75" customHeight="1" thickBot="1">
      <c r="C6" s="22" t="s">
        <v>107</v>
      </c>
      <c r="D6" s="19"/>
      <c r="K6" s="70"/>
      <c r="L6" s="70"/>
      <c r="M6" s="86"/>
      <c r="N6" s="86"/>
      <c r="O6" s="151" t="s">
        <v>135</v>
      </c>
      <c r="P6" s="152">
        <v>5</v>
      </c>
      <c r="T6" s="24"/>
      <c r="V6" s="60"/>
      <c r="W6" s="60"/>
      <c r="X6" s="60"/>
      <c r="Y6" s="260" t="s">
        <v>175</v>
      </c>
      <c r="Z6" s="19">
        <v>5</v>
      </c>
      <c r="AA6" s="260" t="s">
        <v>7688</v>
      </c>
      <c r="AB6" s="261">
        <v>1</v>
      </c>
      <c r="AC6" s="66" t="s">
        <v>175</v>
      </c>
      <c r="AD6" s="67">
        <v>5</v>
      </c>
      <c r="AE6" s="66" t="s">
        <v>175</v>
      </c>
      <c r="AF6" s="67">
        <v>5</v>
      </c>
      <c r="AG6" s="166" t="s">
        <v>175</v>
      </c>
      <c r="AH6" s="167">
        <v>5</v>
      </c>
      <c r="AI6" s="74"/>
      <c r="AJ6" s="74"/>
      <c r="AK6" s="22" t="s">
        <v>7564</v>
      </c>
      <c r="AL6" s="19">
        <v>5</v>
      </c>
      <c r="AN6" s="68" t="s">
        <v>154</v>
      </c>
      <c r="AO6" s="69">
        <v>5</v>
      </c>
      <c r="AT6" s="23" t="s">
        <v>82</v>
      </c>
      <c r="AU6" s="20">
        <v>2</v>
      </c>
      <c r="AV6" s="60"/>
      <c r="AW6" s="60"/>
      <c r="AX6" s="60" t="s">
        <v>108</v>
      </c>
      <c r="AY6" s="60">
        <v>5</v>
      </c>
    </row>
    <row r="7" spans="1:55" ht="15.75" customHeight="1" thickBot="1">
      <c r="C7" s="22" t="s">
        <v>109</v>
      </c>
      <c r="D7" s="19">
        <v>1</v>
      </c>
      <c r="M7" s="86"/>
      <c r="N7" s="86"/>
      <c r="O7" s="151" t="s">
        <v>138</v>
      </c>
      <c r="P7" s="152">
        <v>6</v>
      </c>
      <c r="U7" s="60"/>
      <c r="V7" s="60"/>
      <c r="W7" s="60"/>
      <c r="X7" s="60"/>
      <c r="Y7" s="260" t="s">
        <v>176</v>
      </c>
      <c r="Z7" s="19">
        <v>6</v>
      </c>
      <c r="AA7" s="262" t="s">
        <v>7689</v>
      </c>
      <c r="AB7" s="263">
        <v>2</v>
      </c>
      <c r="AC7" s="66" t="s">
        <v>176</v>
      </c>
      <c r="AD7" s="67">
        <v>6</v>
      </c>
      <c r="AE7" s="66" t="s">
        <v>176</v>
      </c>
      <c r="AF7" s="67">
        <v>6</v>
      </c>
      <c r="AG7" s="166" t="s">
        <v>176</v>
      </c>
      <c r="AH7" s="167">
        <v>6</v>
      </c>
      <c r="AI7" s="74"/>
      <c r="AJ7" s="74"/>
      <c r="AK7" s="23" t="s">
        <v>7565</v>
      </c>
      <c r="AL7" s="20">
        <v>6</v>
      </c>
      <c r="AN7" s="68" t="s">
        <v>155</v>
      </c>
      <c r="AO7" s="69">
        <v>6</v>
      </c>
      <c r="AV7" s="60" t="s">
        <v>110</v>
      </c>
      <c r="AW7" s="60"/>
      <c r="AX7" s="60" t="s">
        <v>111</v>
      </c>
      <c r="AY7" s="60">
        <v>6</v>
      </c>
    </row>
    <row r="8" spans="1:55" ht="15.75" customHeight="1" thickBot="1">
      <c r="C8" s="23" t="s">
        <v>112</v>
      </c>
      <c r="D8" s="20">
        <v>5</v>
      </c>
      <c r="M8" s="86"/>
      <c r="N8" s="86"/>
      <c r="O8" s="151" t="s">
        <v>139</v>
      </c>
      <c r="P8" s="152">
        <v>7</v>
      </c>
      <c r="V8" s="60"/>
      <c r="W8" s="60"/>
      <c r="X8" s="60"/>
      <c r="Y8" s="260" t="s">
        <v>178</v>
      </c>
      <c r="Z8" s="19">
        <v>7</v>
      </c>
      <c r="AA8" s="60"/>
      <c r="AB8" s="60"/>
      <c r="AC8" s="66" t="s">
        <v>178</v>
      </c>
      <c r="AD8" s="67">
        <v>7</v>
      </c>
      <c r="AE8" s="66" t="s">
        <v>178</v>
      </c>
      <c r="AF8" s="67">
        <v>7</v>
      </c>
      <c r="AG8" s="166" t="s">
        <v>178</v>
      </c>
      <c r="AH8" s="167">
        <v>7</v>
      </c>
      <c r="AI8" s="74"/>
      <c r="AJ8" s="74"/>
      <c r="AN8" s="68" t="s">
        <v>156</v>
      </c>
      <c r="AO8" s="69">
        <v>7</v>
      </c>
      <c r="AV8" s="60" t="s">
        <v>87</v>
      </c>
      <c r="AW8" s="60">
        <v>1</v>
      </c>
      <c r="AX8" s="60"/>
      <c r="AY8" s="60"/>
    </row>
    <row r="9" spans="1:55" ht="15.75" customHeight="1" thickBot="1">
      <c r="C9" s="17" t="s">
        <v>113</v>
      </c>
      <c r="D9" s="18"/>
      <c r="M9" s="86"/>
      <c r="N9" s="86"/>
      <c r="O9" s="151" t="s">
        <v>140</v>
      </c>
      <c r="P9" s="152">
        <v>8</v>
      </c>
      <c r="U9" s="60"/>
      <c r="V9" s="60"/>
      <c r="W9" s="60"/>
      <c r="X9" s="60"/>
      <c r="Y9" s="260" t="s">
        <v>180</v>
      </c>
      <c r="Z9" s="19">
        <v>8</v>
      </c>
      <c r="AA9" s="60"/>
      <c r="AB9" s="60"/>
      <c r="AC9" s="66" t="s">
        <v>180</v>
      </c>
      <c r="AD9" s="67">
        <v>8</v>
      </c>
      <c r="AE9" s="66" t="s">
        <v>180</v>
      </c>
      <c r="AF9" s="67">
        <v>8</v>
      </c>
      <c r="AG9" s="166" t="s">
        <v>180</v>
      </c>
      <c r="AH9" s="167">
        <v>8</v>
      </c>
      <c r="AI9" s="74"/>
      <c r="AJ9" s="74"/>
      <c r="AN9" s="68" t="s">
        <v>158</v>
      </c>
      <c r="AO9" s="69">
        <v>8</v>
      </c>
      <c r="AP9" s="157" t="s">
        <v>115</v>
      </c>
      <c r="AV9" s="60" t="s">
        <v>94</v>
      </c>
      <c r="AW9" s="60">
        <v>2</v>
      </c>
      <c r="AX9" s="60"/>
      <c r="AY9" s="60"/>
    </row>
    <row r="10" spans="1:55" ht="15.75" customHeight="1" thickBot="1">
      <c r="C10" s="23" t="s">
        <v>116</v>
      </c>
      <c r="D10" s="20">
        <v>8</v>
      </c>
      <c r="M10" s="86"/>
      <c r="N10" s="86"/>
      <c r="O10" s="151" t="s">
        <v>141</v>
      </c>
      <c r="P10" s="152">
        <v>9</v>
      </c>
      <c r="Y10" s="22" t="s">
        <v>183</v>
      </c>
      <c r="Z10" s="19">
        <v>9</v>
      </c>
      <c r="AC10" s="66" t="s">
        <v>183</v>
      </c>
      <c r="AD10" s="67">
        <v>9</v>
      </c>
      <c r="AE10" s="66" t="s">
        <v>183</v>
      </c>
      <c r="AF10" s="67">
        <v>9</v>
      </c>
      <c r="AG10" s="166" t="s">
        <v>183</v>
      </c>
      <c r="AH10" s="167">
        <v>9</v>
      </c>
      <c r="AI10" s="74"/>
      <c r="AJ10" s="74"/>
      <c r="AN10" s="68" t="s">
        <v>161</v>
      </c>
      <c r="AO10" s="69">
        <v>9</v>
      </c>
      <c r="AP10" s="149" t="s">
        <v>7611</v>
      </c>
      <c r="AQ10" s="150">
        <v>1</v>
      </c>
      <c r="AV10" s="60" t="s">
        <v>100</v>
      </c>
      <c r="AW10" s="60">
        <v>3</v>
      </c>
      <c r="AX10" s="60"/>
      <c r="AY10" s="60"/>
    </row>
    <row r="11" spans="1:55" ht="15.75" customHeight="1">
      <c r="C11" s="17" t="s">
        <v>118</v>
      </c>
      <c r="D11" s="18"/>
      <c r="M11" s="86"/>
      <c r="N11" s="86"/>
      <c r="O11" s="151" t="s">
        <v>143</v>
      </c>
      <c r="P11" s="152">
        <v>10</v>
      </c>
      <c r="Y11" s="22" t="s">
        <v>186</v>
      </c>
      <c r="Z11" s="19">
        <v>10</v>
      </c>
      <c r="AC11" s="49" t="s">
        <v>186</v>
      </c>
      <c r="AD11" s="67">
        <v>10</v>
      </c>
      <c r="AE11" s="66" t="s">
        <v>186</v>
      </c>
      <c r="AF11" s="67">
        <v>10</v>
      </c>
      <c r="AG11" s="166" t="s">
        <v>186</v>
      </c>
      <c r="AH11" s="167">
        <v>10</v>
      </c>
      <c r="AI11" s="74"/>
      <c r="AJ11" s="74"/>
      <c r="AN11" s="68" t="s">
        <v>164</v>
      </c>
      <c r="AO11" s="69">
        <v>10</v>
      </c>
      <c r="AP11" s="151" t="s">
        <v>7612</v>
      </c>
      <c r="AQ11" s="152">
        <v>2</v>
      </c>
      <c r="AV11" s="60" t="s">
        <v>105</v>
      </c>
      <c r="AW11" s="60">
        <v>4</v>
      </c>
      <c r="AX11" s="60"/>
      <c r="AY11" s="60"/>
    </row>
    <row r="12" spans="1:55" ht="15.75" customHeight="1" thickBot="1">
      <c r="C12" s="22" t="s">
        <v>97</v>
      </c>
      <c r="D12" s="19">
        <v>1</v>
      </c>
      <c r="M12" s="86"/>
      <c r="N12" s="86"/>
      <c r="O12" s="161" t="s">
        <v>144</v>
      </c>
      <c r="P12" s="154">
        <v>11</v>
      </c>
      <c r="Y12" s="22" t="s">
        <v>188</v>
      </c>
      <c r="Z12" s="19">
        <v>11</v>
      </c>
      <c r="AC12" s="66" t="s">
        <v>188</v>
      </c>
      <c r="AD12" s="67">
        <v>11</v>
      </c>
      <c r="AE12" s="66" t="s">
        <v>188</v>
      </c>
      <c r="AF12" s="67">
        <v>11</v>
      </c>
      <c r="AG12" s="166" t="s">
        <v>188</v>
      </c>
      <c r="AH12" s="167">
        <v>11</v>
      </c>
      <c r="AI12" s="74"/>
      <c r="AJ12" s="74"/>
      <c r="AN12" s="68" t="s">
        <v>167</v>
      </c>
      <c r="AO12" s="69">
        <v>11</v>
      </c>
      <c r="AP12" s="151" t="s">
        <v>7613</v>
      </c>
      <c r="AQ12" s="152">
        <v>3</v>
      </c>
      <c r="AV12" s="60" t="s">
        <v>119</v>
      </c>
      <c r="AW12" s="60">
        <v>5</v>
      </c>
      <c r="AX12" s="60"/>
      <c r="AY12" s="60"/>
    </row>
    <row r="13" spans="1:55" ht="15.75" customHeight="1" thickBot="1">
      <c r="C13" s="22" t="s">
        <v>120</v>
      </c>
      <c r="D13" s="19">
        <v>2</v>
      </c>
      <c r="M13" s="86"/>
      <c r="N13" s="86"/>
      <c r="O13" s="162"/>
      <c r="Q13" s="157"/>
      <c r="Y13" s="22" t="s">
        <v>190</v>
      </c>
      <c r="Z13" s="19">
        <v>12</v>
      </c>
      <c r="AC13" s="72" t="s">
        <v>190</v>
      </c>
      <c r="AD13" s="77">
        <v>12</v>
      </c>
      <c r="AE13" s="72" t="s">
        <v>190</v>
      </c>
      <c r="AF13" s="77">
        <v>12</v>
      </c>
      <c r="AG13" s="168" t="s">
        <v>190</v>
      </c>
      <c r="AH13" s="169">
        <v>12</v>
      </c>
      <c r="AI13" s="74"/>
      <c r="AJ13" s="74"/>
      <c r="AN13" s="68" t="s">
        <v>170</v>
      </c>
      <c r="AO13" s="69">
        <v>12</v>
      </c>
      <c r="AP13" s="151" t="s">
        <v>7614</v>
      </c>
      <c r="AQ13" s="152">
        <v>4</v>
      </c>
      <c r="AV13" s="60" t="s">
        <v>122</v>
      </c>
      <c r="AW13" s="60">
        <v>6</v>
      </c>
      <c r="AX13" s="60"/>
      <c r="AY13" s="60"/>
    </row>
    <row r="14" spans="1:55" ht="15.75" customHeight="1" thickBot="1">
      <c r="C14" s="22" t="s">
        <v>123</v>
      </c>
      <c r="D14" s="19">
        <v>3</v>
      </c>
      <c r="M14" s="86"/>
      <c r="N14" s="86"/>
      <c r="Q14" s="669"/>
      <c r="R14" s="669"/>
      <c r="Y14" s="22" t="s">
        <v>7576</v>
      </c>
      <c r="Z14" s="19">
        <v>13</v>
      </c>
      <c r="AC14" s="28"/>
      <c r="AD14" s="28"/>
      <c r="AE14" s="73" t="s">
        <v>198</v>
      </c>
      <c r="AF14" s="83"/>
      <c r="AG14" s="86"/>
      <c r="AH14" s="86"/>
      <c r="AI14" s="86"/>
      <c r="AJ14" s="86"/>
      <c r="AN14" s="75" t="s">
        <v>174</v>
      </c>
      <c r="AO14" s="76">
        <v>13</v>
      </c>
      <c r="AP14" s="151" t="s">
        <v>7615</v>
      </c>
      <c r="AQ14" s="152">
        <v>5</v>
      </c>
      <c r="AV14" s="60" t="s">
        <v>125</v>
      </c>
      <c r="AW14" s="60">
        <v>7</v>
      </c>
      <c r="AX14" s="60"/>
      <c r="AY14" s="60"/>
    </row>
    <row r="15" spans="1:55" ht="15.75" customHeight="1">
      <c r="C15" s="22" t="s">
        <v>126</v>
      </c>
      <c r="D15" s="19">
        <v>4</v>
      </c>
      <c r="M15" s="86"/>
      <c r="N15" s="86"/>
      <c r="Q15" s="669"/>
      <c r="R15" s="669"/>
      <c r="Y15" s="22" t="s">
        <v>7549</v>
      </c>
      <c r="Z15" s="19">
        <v>14</v>
      </c>
      <c r="AC15" s="28"/>
      <c r="AD15" s="28"/>
      <c r="AE15" s="66" t="s">
        <v>163</v>
      </c>
      <c r="AF15" s="67">
        <v>1</v>
      </c>
      <c r="AG15" s="74"/>
      <c r="AH15" s="74"/>
      <c r="AI15" s="74"/>
      <c r="AJ15" s="74"/>
      <c r="AN15" s="244" t="s">
        <v>7548</v>
      </c>
      <c r="AO15" s="59">
        <v>14</v>
      </c>
      <c r="AP15" s="151" t="s">
        <v>7616</v>
      </c>
      <c r="AQ15" s="152">
        <v>6</v>
      </c>
      <c r="AV15" s="60"/>
      <c r="AX15" s="60"/>
      <c r="AY15" s="60"/>
    </row>
    <row r="16" spans="1:55" ht="15.75" customHeight="1" thickBot="1">
      <c r="C16" s="22" t="s">
        <v>128</v>
      </c>
      <c r="D16" s="19">
        <v>5</v>
      </c>
      <c r="M16" s="71"/>
      <c r="N16" s="71"/>
      <c r="O16" s="157" t="s">
        <v>160</v>
      </c>
      <c r="Q16" s="669"/>
      <c r="R16" s="669"/>
      <c r="Y16" s="22" t="s">
        <v>7550</v>
      </c>
      <c r="Z16" s="19">
        <v>15</v>
      </c>
      <c r="AC16" s="28"/>
      <c r="AD16" s="28"/>
      <c r="AE16" s="66" t="s">
        <v>166</v>
      </c>
      <c r="AF16" s="67">
        <v>2</v>
      </c>
      <c r="AG16" s="74"/>
      <c r="AH16" s="74"/>
      <c r="AI16" s="74"/>
      <c r="AJ16" s="74"/>
      <c r="AN16" s="68" t="s">
        <v>7549</v>
      </c>
      <c r="AO16" s="69">
        <v>15</v>
      </c>
      <c r="AP16" s="161" t="s">
        <v>7617</v>
      </c>
      <c r="AQ16" s="154">
        <v>7</v>
      </c>
      <c r="AV16" s="60"/>
      <c r="AX16" s="60"/>
      <c r="AY16" s="60"/>
    </row>
    <row r="17" spans="3:51" ht="15.75" customHeight="1">
      <c r="C17" s="22" t="s">
        <v>131</v>
      </c>
      <c r="D17" s="19">
        <v>6</v>
      </c>
      <c r="M17" s="71"/>
      <c r="N17" s="71"/>
      <c r="O17" s="149" t="s">
        <v>127</v>
      </c>
      <c r="P17" s="150">
        <v>2</v>
      </c>
      <c r="Q17" s="669"/>
      <c r="R17" s="669"/>
      <c r="Y17" s="22" t="s">
        <v>7551</v>
      </c>
      <c r="Z17" s="19">
        <v>16</v>
      </c>
      <c r="AC17" s="28"/>
      <c r="AD17" s="28"/>
      <c r="AE17" s="66" t="s">
        <v>169</v>
      </c>
      <c r="AF17" s="67">
        <v>3</v>
      </c>
      <c r="AG17" s="74"/>
      <c r="AH17" s="74"/>
      <c r="AI17" s="74"/>
      <c r="AJ17" s="74"/>
      <c r="AN17" s="68" t="s">
        <v>7550</v>
      </c>
      <c r="AO17" s="69">
        <v>16</v>
      </c>
      <c r="AP17" s="149" t="s">
        <v>7618</v>
      </c>
      <c r="AQ17" s="152">
        <v>8</v>
      </c>
      <c r="AV17" s="60"/>
      <c r="AX17" s="60"/>
      <c r="AY17" s="60"/>
    </row>
    <row r="18" spans="3:51" ht="15.75" customHeight="1" thickBot="1">
      <c r="C18" s="23" t="s">
        <v>134</v>
      </c>
      <c r="D18" s="20">
        <v>7</v>
      </c>
      <c r="M18" s="71"/>
      <c r="N18" s="71"/>
      <c r="O18" s="151" t="s">
        <v>129</v>
      </c>
      <c r="P18" s="152">
        <v>3</v>
      </c>
      <c r="Q18" s="669"/>
      <c r="R18" s="669"/>
      <c r="Y18" s="22" t="s">
        <v>7552</v>
      </c>
      <c r="Z18" s="19">
        <v>17</v>
      </c>
      <c r="AC18" s="28"/>
      <c r="AD18" s="28"/>
      <c r="AE18" s="66" t="s">
        <v>173</v>
      </c>
      <c r="AF18" s="67">
        <v>4</v>
      </c>
      <c r="AG18" s="74"/>
      <c r="AH18" s="74"/>
      <c r="AI18" s="74"/>
      <c r="AJ18" s="74"/>
      <c r="AN18" s="68" t="s">
        <v>7551</v>
      </c>
      <c r="AO18" s="69">
        <v>17</v>
      </c>
      <c r="AP18" s="151" t="s">
        <v>7619</v>
      </c>
      <c r="AQ18" s="152">
        <v>9</v>
      </c>
      <c r="AV18" s="60"/>
      <c r="AX18" s="60"/>
      <c r="AY18" s="60"/>
    </row>
    <row r="19" spans="3:51" ht="15.75" customHeight="1" thickBot="1">
      <c r="C19" s="17" t="s">
        <v>137</v>
      </c>
      <c r="D19" s="18"/>
      <c r="M19" s="71"/>
      <c r="N19" s="71"/>
      <c r="O19" s="161" t="s">
        <v>132</v>
      </c>
      <c r="P19" s="154">
        <v>4</v>
      </c>
      <c r="Q19" s="669"/>
      <c r="R19" s="669"/>
      <c r="Y19" s="22" t="s">
        <v>7553</v>
      </c>
      <c r="Z19" s="19">
        <v>18</v>
      </c>
      <c r="AC19" s="28"/>
      <c r="AD19" s="28"/>
      <c r="AE19" s="49" t="s">
        <v>175</v>
      </c>
      <c r="AF19" s="67">
        <v>5</v>
      </c>
      <c r="AG19" s="74"/>
      <c r="AH19" s="74"/>
      <c r="AI19" s="74"/>
      <c r="AJ19" s="74"/>
      <c r="AN19" s="68" t="s">
        <v>7552</v>
      </c>
      <c r="AO19" s="69">
        <v>18</v>
      </c>
      <c r="AP19" s="151" t="s">
        <v>7620</v>
      </c>
      <c r="AQ19" s="152">
        <v>10</v>
      </c>
      <c r="AV19" s="60"/>
      <c r="AX19" s="60"/>
      <c r="AY19" s="60"/>
    </row>
    <row r="20" spans="3:51" ht="15.75" customHeight="1">
      <c r="C20" s="22" t="s">
        <v>97</v>
      </c>
      <c r="D20" s="19">
        <v>1</v>
      </c>
      <c r="M20" s="71"/>
      <c r="N20" s="71"/>
      <c r="O20" s="234" t="s">
        <v>7567</v>
      </c>
      <c r="P20" s="233"/>
      <c r="Q20" s="669"/>
      <c r="R20" s="669"/>
      <c r="Y20" s="22" t="s">
        <v>7554</v>
      </c>
      <c r="Z20" s="19">
        <v>19</v>
      </c>
      <c r="AC20" s="28"/>
      <c r="AD20" s="28"/>
      <c r="AE20" s="49" t="s">
        <v>176</v>
      </c>
      <c r="AF20" s="67">
        <v>6</v>
      </c>
      <c r="AG20" s="74"/>
      <c r="AH20" s="74"/>
      <c r="AI20" s="74"/>
      <c r="AJ20" s="74"/>
      <c r="AN20" s="68" t="s">
        <v>7553</v>
      </c>
      <c r="AO20" s="69">
        <v>19</v>
      </c>
      <c r="AP20" s="151" t="s">
        <v>7621</v>
      </c>
      <c r="AQ20" s="152">
        <v>11</v>
      </c>
      <c r="AV20" s="60"/>
      <c r="AX20" s="60"/>
      <c r="AY20" s="60"/>
    </row>
    <row r="21" spans="3:51" ht="15.75" customHeight="1">
      <c r="C21" s="22" t="s">
        <v>120</v>
      </c>
      <c r="D21" s="19">
        <v>2</v>
      </c>
      <c r="M21" s="71"/>
      <c r="N21" s="71"/>
      <c r="O21" s="232" t="s">
        <v>129</v>
      </c>
      <c r="P21" s="232">
        <v>3</v>
      </c>
      <c r="Y21" s="22" t="s">
        <v>7555</v>
      </c>
      <c r="Z21" s="19">
        <v>20</v>
      </c>
      <c r="AC21" s="28"/>
      <c r="AD21" s="28"/>
      <c r="AE21" s="49" t="s">
        <v>178</v>
      </c>
      <c r="AF21" s="67">
        <v>7</v>
      </c>
      <c r="AG21" s="74"/>
      <c r="AH21" s="74"/>
      <c r="AI21" s="74"/>
      <c r="AJ21" s="74"/>
      <c r="AN21" s="68" t="s">
        <v>7554</v>
      </c>
      <c r="AO21" s="69">
        <v>20</v>
      </c>
      <c r="AP21" s="151" t="s">
        <v>7622</v>
      </c>
      <c r="AQ21" s="152">
        <v>12</v>
      </c>
    </row>
    <row r="22" spans="3:51" ht="15.75" customHeight="1" thickBot="1">
      <c r="C22" s="23" t="s">
        <v>126</v>
      </c>
      <c r="D22" s="20">
        <v>4</v>
      </c>
      <c r="M22" s="71"/>
      <c r="N22" s="71"/>
      <c r="O22" s="232" t="s">
        <v>132</v>
      </c>
      <c r="P22" s="232">
        <v>4</v>
      </c>
      <c r="Y22" s="22" t="s">
        <v>7556</v>
      </c>
      <c r="Z22" s="19">
        <v>21</v>
      </c>
      <c r="AC22" s="28"/>
      <c r="AD22" s="28"/>
      <c r="AE22" s="49" t="s">
        <v>180</v>
      </c>
      <c r="AF22" s="67">
        <v>8</v>
      </c>
      <c r="AG22" s="74"/>
      <c r="AH22" s="74"/>
      <c r="AI22" s="74"/>
      <c r="AJ22" s="74"/>
      <c r="AN22" s="68" t="s">
        <v>7555</v>
      </c>
      <c r="AO22" s="69">
        <v>21</v>
      </c>
      <c r="AP22" s="151" t="s">
        <v>7623</v>
      </c>
      <c r="AQ22" s="152">
        <v>13</v>
      </c>
    </row>
    <row r="23" spans="3:51" ht="15.75" customHeight="1" thickBot="1">
      <c r="C23" s="17" t="s">
        <v>142</v>
      </c>
      <c r="D23" s="18"/>
      <c r="M23" s="71"/>
      <c r="N23" s="71"/>
      <c r="O23" s="234" t="s">
        <v>7568</v>
      </c>
      <c r="P23" s="233"/>
      <c r="Y23" s="22" t="s">
        <v>7558</v>
      </c>
      <c r="Z23" s="19">
        <v>22</v>
      </c>
      <c r="AC23" s="28"/>
      <c r="AD23" s="28"/>
      <c r="AE23" s="49" t="s">
        <v>183</v>
      </c>
      <c r="AF23" s="67">
        <v>9</v>
      </c>
      <c r="AG23" s="74"/>
      <c r="AH23" s="74"/>
      <c r="AI23" s="74"/>
      <c r="AJ23" s="74"/>
      <c r="AN23" s="68" t="s">
        <v>7556</v>
      </c>
      <c r="AO23" s="69">
        <v>22</v>
      </c>
      <c r="AP23" s="161" t="s">
        <v>7624</v>
      </c>
      <c r="AQ23" s="154">
        <v>14</v>
      </c>
    </row>
    <row r="24" spans="3:51" ht="15.75" customHeight="1" thickBot="1">
      <c r="C24" s="23" t="s">
        <v>123</v>
      </c>
      <c r="D24" s="20">
        <v>3</v>
      </c>
      <c r="M24" s="71"/>
      <c r="N24" s="71"/>
      <c r="O24" s="232" t="s">
        <v>127</v>
      </c>
      <c r="P24" s="232">
        <v>2</v>
      </c>
      <c r="Y24" s="22" t="s">
        <v>7559</v>
      </c>
      <c r="Z24" s="19">
        <v>23</v>
      </c>
      <c r="AC24" s="28"/>
      <c r="AD24" s="28"/>
      <c r="AE24" s="49" t="s">
        <v>186</v>
      </c>
      <c r="AF24" s="67">
        <v>10</v>
      </c>
      <c r="AG24" s="74"/>
      <c r="AH24" s="74"/>
      <c r="AI24" s="74"/>
      <c r="AJ24" s="74"/>
      <c r="AN24" s="68" t="s">
        <v>7558</v>
      </c>
      <c r="AO24" s="69">
        <v>23</v>
      </c>
    </row>
    <row r="25" spans="3:51" ht="15.75" customHeight="1" thickBot="1">
      <c r="C25" s="17" t="s">
        <v>145</v>
      </c>
      <c r="D25" s="18"/>
      <c r="M25" s="71"/>
      <c r="N25" s="71"/>
      <c r="O25" s="232" t="s">
        <v>132</v>
      </c>
      <c r="P25" s="232">
        <v>4</v>
      </c>
      <c r="Y25" s="23" t="s">
        <v>7560</v>
      </c>
      <c r="Z25" s="20">
        <v>24</v>
      </c>
      <c r="AE25" s="49" t="s">
        <v>188</v>
      </c>
      <c r="AF25" s="67">
        <v>11</v>
      </c>
      <c r="AG25" s="74"/>
      <c r="AH25" s="74"/>
      <c r="AI25" s="74"/>
      <c r="AJ25" s="74"/>
      <c r="AN25" s="68" t="s">
        <v>7559</v>
      </c>
      <c r="AO25" s="69">
        <v>24</v>
      </c>
    </row>
    <row r="26" spans="3:51" ht="15.75" customHeight="1">
      <c r="C26" s="22" t="s">
        <v>112</v>
      </c>
      <c r="D26" s="19">
        <v>5</v>
      </c>
      <c r="M26" s="71"/>
      <c r="N26" s="71"/>
      <c r="O26" s="234" t="s">
        <v>7569</v>
      </c>
      <c r="P26" s="233"/>
      <c r="AE26" s="49" t="s">
        <v>190</v>
      </c>
      <c r="AF26" s="67">
        <v>12</v>
      </c>
      <c r="AG26" s="74"/>
      <c r="AH26" s="74"/>
      <c r="AI26" s="74"/>
      <c r="AJ26" s="74"/>
      <c r="AN26" s="68" t="s">
        <v>7560</v>
      </c>
      <c r="AO26" s="69">
        <v>25</v>
      </c>
      <c r="AV26" s="60" t="s">
        <v>146</v>
      </c>
    </row>
    <row r="27" spans="3:51" ht="15.75" customHeight="1" thickBot="1">
      <c r="C27" s="22" t="s">
        <v>147</v>
      </c>
      <c r="D27" s="19">
        <v>6</v>
      </c>
      <c r="M27" s="71"/>
      <c r="N27" s="71"/>
      <c r="O27" s="232" t="s">
        <v>127</v>
      </c>
      <c r="P27" s="232">
        <v>2</v>
      </c>
      <c r="AE27" s="23" t="s">
        <v>199</v>
      </c>
      <c r="AF27" s="84">
        <v>13</v>
      </c>
      <c r="AG27" s="35"/>
      <c r="AH27" s="35"/>
      <c r="AI27" s="35"/>
      <c r="AJ27" s="35"/>
      <c r="AN27" s="75" t="s">
        <v>7561</v>
      </c>
      <c r="AO27" s="76">
        <v>26</v>
      </c>
      <c r="AV27" t="s">
        <v>87</v>
      </c>
      <c r="AW27">
        <v>1</v>
      </c>
    </row>
    <row r="28" spans="3:51" ht="15.75" customHeight="1" thickBot="1">
      <c r="C28" s="23" t="s">
        <v>134</v>
      </c>
      <c r="D28" s="20">
        <v>7</v>
      </c>
      <c r="M28" s="71"/>
      <c r="N28" s="71"/>
      <c r="O28" s="232" t="s">
        <v>129</v>
      </c>
      <c r="P28" s="232">
        <v>3</v>
      </c>
      <c r="AC28" s="78" t="s">
        <v>7572</v>
      </c>
      <c r="AD28" s="82"/>
      <c r="AE28" s="78" t="s">
        <v>7573</v>
      </c>
      <c r="AF28" s="83"/>
      <c r="AG28" s="155" t="s">
        <v>7574</v>
      </c>
      <c r="AH28" s="165"/>
      <c r="AP28" t="s">
        <v>7675</v>
      </c>
      <c r="AV28" t="s">
        <v>94</v>
      </c>
      <c r="AW28">
        <v>2</v>
      </c>
    </row>
    <row r="29" spans="3:51" ht="15.75" customHeight="1" thickBot="1">
      <c r="C29" s="17" t="s">
        <v>149</v>
      </c>
      <c r="D29" s="18"/>
      <c r="M29" s="71"/>
      <c r="N29" s="71"/>
      <c r="O29" s="157" t="s">
        <v>172</v>
      </c>
      <c r="AC29" s="49" t="s">
        <v>7576</v>
      </c>
      <c r="AD29" s="67">
        <v>14</v>
      </c>
      <c r="AE29" s="66" t="s">
        <v>7576</v>
      </c>
      <c r="AF29" s="67">
        <v>14</v>
      </c>
      <c r="AG29" s="166" t="s">
        <v>7576</v>
      </c>
      <c r="AH29" s="167">
        <v>14</v>
      </c>
      <c r="AP29" s="419" t="s">
        <v>82</v>
      </c>
      <c r="AQ29" s="171">
        <v>1</v>
      </c>
      <c r="AV29" t="s">
        <v>100</v>
      </c>
      <c r="AW29">
        <v>3</v>
      </c>
    </row>
    <row r="30" spans="3:51" ht="15.75" customHeight="1" thickBot="1">
      <c r="C30" s="22" t="s">
        <v>112</v>
      </c>
      <c r="D30" s="19">
        <v>5</v>
      </c>
      <c r="M30" s="71"/>
      <c r="N30" s="71"/>
      <c r="O30" s="163" t="s">
        <v>124</v>
      </c>
      <c r="P30" s="164">
        <v>1</v>
      </c>
      <c r="AC30" s="49" t="s">
        <v>7549</v>
      </c>
      <c r="AD30" s="67">
        <v>15</v>
      </c>
      <c r="AE30" s="66" t="s">
        <v>7549</v>
      </c>
      <c r="AF30" s="67">
        <v>15</v>
      </c>
      <c r="AG30" s="166" t="s">
        <v>7549</v>
      </c>
      <c r="AH30" s="167">
        <v>15</v>
      </c>
      <c r="AV30" t="s">
        <v>105</v>
      </c>
      <c r="AW30">
        <v>4</v>
      </c>
    </row>
    <row r="31" spans="3:51" ht="15.75" customHeight="1" thickBot="1">
      <c r="C31" s="23" t="s">
        <v>131</v>
      </c>
      <c r="D31" s="20">
        <v>6</v>
      </c>
      <c r="M31" s="71"/>
      <c r="N31" s="71"/>
      <c r="AC31" s="49" t="s">
        <v>7550</v>
      </c>
      <c r="AD31" s="67">
        <v>16</v>
      </c>
      <c r="AE31" s="66" t="s">
        <v>7550</v>
      </c>
      <c r="AF31" s="67">
        <v>16</v>
      </c>
      <c r="AG31" s="166" t="s">
        <v>7550</v>
      </c>
      <c r="AH31" s="167">
        <v>16</v>
      </c>
      <c r="AV31" t="s">
        <v>119</v>
      </c>
      <c r="AW31">
        <v>5</v>
      </c>
    </row>
    <row r="32" spans="3:51" ht="15.75" customHeight="1" thickBot="1">
      <c r="C32" s="170" t="s">
        <v>153</v>
      </c>
      <c r="D32" s="171"/>
      <c r="M32" s="71"/>
      <c r="N32" s="71"/>
      <c r="AC32" s="49" t="s">
        <v>7551</v>
      </c>
      <c r="AD32" s="67">
        <v>17</v>
      </c>
      <c r="AE32" s="66" t="s">
        <v>7551</v>
      </c>
      <c r="AF32" s="67">
        <v>17</v>
      </c>
      <c r="AG32" s="166" t="s">
        <v>7551</v>
      </c>
      <c r="AH32" s="167">
        <v>17</v>
      </c>
      <c r="AV32" t="s">
        <v>122</v>
      </c>
      <c r="AW32">
        <v>6</v>
      </c>
    </row>
    <row r="33" spans="3:49" ht="15.75" customHeight="1" thickBot="1">
      <c r="C33" s="25" t="s">
        <v>112</v>
      </c>
      <c r="D33" s="20">
        <v>5</v>
      </c>
      <c r="M33" s="71"/>
      <c r="N33" s="71"/>
      <c r="AC33" s="49" t="s">
        <v>7552</v>
      </c>
      <c r="AD33" s="67">
        <v>18</v>
      </c>
      <c r="AE33" s="66" t="s">
        <v>7552</v>
      </c>
      <c r="AF33" s="67">
        <v>18</v>
      </c>
      <c r="AG33" s="166" t="s">
        <v>7552</v>
      </c>
      <c r="AH33" s="167">
        <v>18</v>
      </c>
      <c r="AV33" t="s">
        <v>125</v>
      </c>
      <c r="AW33">
        <v>7</v>
      </c>
    </row>
    <row r="34" spans="3:49" ht="15.75" customHeight="1">
      <c r="AC34" s="49" t="s">
        <v>7553</v>
      </c>
      <c r="AD34" s="67">
        <v>19</v>
      </c>
      <c r="AE34" s="66" t="s">
        <v>7553</v>
      </c>
      <c r="AF34" s="67">
        <v>19</v>
      </c>
      <c r="AG34" s="166" t="s">
        <v>7553</v>
      </c>
      <c r="AH34" s="167">
        <v>19</v>
      </c>
      <c r="AV34" t="s">
        <v>157</v>
      </c>
      <c r="AW34">
        <v>8</v>
      </c>
    </row>
    <row r="35" spans="3:49" ht="15.75" customHeight="1">
      <c r="AC35" s="49" t="s">
        <v>7554</v>
      </c>
      <c r="AD35" s="67">
        <v>20</v>
      </c>
      <c r="AE35" s="66" t="s">
        <v>7554</v>
      </c>
      <c r="AF35" s="67">
        <v>20</v>
      </c>
      <c r="AG35" s="166" t="s">
        <v>7554</v>
      </c>
      <c r="AH35" s="167">
        <v>20</v>
      </c>
      <c r="AV35" t="s">
        <v>159</v>
      </c>
      <c r="AW35">
        <v>9</v>
      </c>
    </row>
    <row r="36" spans="3:49" ht="15.75" customHeight="1">
      <c r="AC36" s="49" t="s">
        <v>7555</v>
      </c>
      <c r="AD36" s="67">
        <v>21</v>
      </c>
      <c r="AE36" s="66" t="s">
        <v>7555</v>
      </c>
      <c r="AF36" s="67">
        <v>21</v>
      </c>
      <c r="AG36" s="166" t="s">
        <v>7555</v>
      </c>
      <c r="AH36" s="167">
        <v>21</v>
      </c>
      <c r="AV36" t="s">
        <v>162</v>
      </c>
      <c r="AW36">
        <v>10</v>
      </c>
    </row>
    <row r="37" spans="3:49" ht="15.75" customHeight="1">
      <c r="AC37" s="49" t="s">
        <v>7556</v>
      </c>
      <c r="AD37" s="67">
        <v>22</v>
      </c>
      <c r="AE37" s="66" t="s">
        <v>7556</v>
      </c>
      <c r="AF37" s="67">
        <v>22</v>
      </c>
      <c r="AG37" s="166" t="s">
        <v>7556</v>
      </c>
      <c r="AH37" s="167">
        <v>22</v>
      </c>
      <c r="AV37" t="s">
        <v>165</v>
      </c>
      <c r="AW37">
        <v>11</v>
      </c>
    </row>
    <row r="38" spans="3:49" ht="15.75" customHeight="1" thickBot="1">
      <c r="AC38" s="49" t="s">
        <v>7557</v>
      </c>
      <c r="AD38" s="67">
        <v>23</v>
      </c>
      <c r="AE38" s="66" t="s">
        <v>7557</v>
      </c>
      <c r="AF38" s="67">
        <v>23</v>
      </c>
      <c r="AG38" s="166" t="s">
        <v>7557</v>
      </c>
      <c r="AH38" s="167">
        <v>23</v>
      </c>
      <c r="AP38" s="60" t="s">
        <v>7610</v>
      </c>
      <c r="AQ38" s="60"/>
      <c r="AV38" t="s">
        <v>168</v>
      </c>
      <c r="AW38">
        <v>12</v>
      </c>
    </row>
    <row r="39" spans="3:49" ht="15.75" customHeight="1">
      <c r="AC39" s="66" t="s">
        <v>7559</v>
      </c>
      <c r="AD39" s="67">
        <v>24</v>
      </c>
      <c r="AE39" s="66" t="s">
        <v>7559</v>
      </c>
      <c r="AF39" s="67">
        <v>24</v>
      </c>
      <c r="AG39" s="166" t="s">
        <v>7559</v>
      </c>
      <c r="AH39" s="167">
        <v>24</v>
      </c>
      <c r="AP39" s="258" t="s">
        <v>88</v>
      </c>
      <c r="AQ39" s="259">
        <v>1</v>
      </c>
      <c r="AV39" t="s">
        <v>171</v>
      </c>
      <c r="AW39">
        <v>13</v>
      </c>
    </row>
    <row r="40" spans="3:49" ht="15.75" customHeight="1" thickBot="1">
      <c r="C40" s="79" t="s">
        <v>97</v>
      </c>
      <c r="D40" s="79">
        <v>1</v>
      </c>
      <c r="AC40" s="72" t="s">
        <v>7560</v>
      </c>
      <c r="AD40" s="77">
        <v>25</v>
      </c>
      <c r="AE40" s="72" t="s">
        <v>7560</v>
      </c>
      <c r="AF40" s="77">
        <v>25</v>
      </c>
      <c r="AG40" s="168" t="s">
        <v>7560</v>
      </c>
      <c r="AH40" s="169">
        <v>25</v>
      </c>
      <c r="AP40" s="260" t="s">
        <v>95</v>
      </c>
      <c r="AQ40" s="261">
        <v>2</v>
      </c>
    </row>
    <row r="41" spans="3:49" ht="15.75" customHeight="1">
      <c r="C41" s="79" t="s">
        <v>120</v>
      </c>
      <c r="D41" s="79">
        <v>2</v>
      </c>
      <c r="AE41" s="73" t="s">
        <v>7575</v>
      </c>
      <c r="AF41" s="83"/>
      <c r="AP41" s="260" t="s">
        <v>101</v>
      </c>
      <c r="AQ41" s="261">
        <v>3</v>
      </c>
    </row>
    <row r="42" spans="3:49" ht="15.75" customHeight="1">
      <c r="C42" s="79" t="s">
        <v>123</v>
      </c>
      <c r="D42" s="79">
        <v>3</v>
      </c>
      <c r="AE42" s="66" t="s">
        <v>7576</v>
      </c>
      <c r="AF42" s="67">
        <v>14</v>
      </c>
      <c r="AP42" s="260" t="s">
        <v>106</v>
      </c>
      <c r="AQ42" s="261">
        <v>4</v>
      </c>
      <c r="AV42" s="60" t="s">
        <v>177</v>
      </c>
    </row>
    <row r="43" spans="3:49" ht="15.75" customHeight="1">
      <c r="C43" s="79" t="s">
        <v>102</v>
      </c>
      <c r="D43" s="79">
        <v>4</v>
      </c>
      <c r="AE43" s="66" t="s">
        <v>7549</v>
      </c>
      <c r="AF43" s="67">
        <v>15</v>
      </c>
      <c r="AP43" s="260" t="s">
        <v>108</v>
      </c>
      <c r="AQ43" s="261">
        <v>5</v>
      </c>
      <c r="AV43" t="s">
        <v>171</v>
      </c>
      <c r="AW43">
        <v>13</v>
      </c>
    </row>
    <row r="44" spans="3:49" ht="15.75" customHeight="1" thickBot="1">
      <c r="C44" s="79" t="s">
        <v>112</v>
      </c>
      <c r="D44" s="79">
        <v>5</v>
      </c>
      <c r="AE44" s="66" t="s">
        <v>7550</v>
      </c>
      <c r="AF44" s="67">
        <v>16</v>
      </c>
      <c r="AP44" s="262" t="s">
        <v>111</v>
      </c>
      <c r="AQ44" s="263">
        <v>6</v>
      </c>
      <c r="AV44" t="s">
        <v>181</v>
      </c>
      <c r="AW44">
        <v>14</v>
      </c>
    </row>
    <row r="45" spans="3:49">
      <c r="C45" s="79" t="s">
        <v>147</v>
      </c>
      <c r="D45" s="79">
        <v>6</v>
      </c>
      <c r="AE45" s="66" t="s">
        <v>7551</v>
      </c>
      <c r="AF45" s="67">
        <v>17</v>
      </c>
      <c r="AV45" t="s">
        <v>184</v>
      </c>
      <c r="AW45">
        <v>15</v>
      </c>
    </row>
    <row r="46" spans="3:49">
      <c r="C46" s="79" t="s">
        <v>185</v>
      </c>
      <c r="D46" s="79">
        <v>7</v>
      </c>
      <c r="AE46" s="49" t="s">
        <v>7552</v>
      </c>
      <c r="AF46" s="67">
        <v>18</v>
      </c>
      <c r="AV46" t="s">
        <v>187</v>
      </c>
      <c r="AW46">
        <v>16</v>
      </c>
    </row>
    <row r="47" spans="3:49">
      <c r="C47" s="79" t="s">
        <v>116</v>
      </c>
      <c r="D47" s="79">
        <v>8</v>
      </c>
      <c r="AE47" s="49" t="s">
        <v>7553</v>
      </c>
      <c r="AF47" s="67">
        <v>19</v>
      </c>
      <c r="AV47" t="s">
        <v>189</v>
      </c>
      <c r="AW47">
        <v>17</v>
      </c>
    </row>
    <row r="48" spans="3:49">
      <c r="AE48" s="49" t="s">
        <v>7554</v>
      </c>
      <c r="AF48" s="67">
        <v>20</v>
      </c>
      <c r="AV48" t="s">
        <v>191</v>
      </c>
      <c r="AW48">
        <v>18</v>
      </c>
    </row>
    <row r="49" spans="31:49">
      <c r="AE49" s="49" t="s">
        <v>7555</v>
      </c>
      <c r="AF49" s="67">
        <v>21</v>
      </c>
      <c r="AV49" t="s">
        <v>192</v>
      </c>
      <c r="AW49">
        <v>19</v>
      </c>
    </row>
    <row r="50" spans="31:49">
      <c r="AE50" s="49" t="s">
        <v>7556</v>
      </c>
      <c r="AF50" s="67">
        <v>22</v>
      </c>
      <c r="AV50" t="s">
        <v>193</v>
      </c>
      <c r="AW50">
        <v>20</v>
      </c>
    </row>
    <row r="51" spans="31:49">
      <c r="AE51" s="49" t="s">
        <v>7557</v>
      </c>
      <c r="AF51" s="67">
        <v>23</v>
      </c>
      <c r="AV51" t="s">
        <v>194</v>
      </c>
      <c r="AW51">
        <v>21</v>
      </c>
    </row>
    <row r="52" spans="31:49">
      <c r="AE52" s="49" t="s">
        <v>7559</v>
      </c>
      <c r="AF52" s="67">
        <v>24</v>
      </c>
    </row>
    <row r="53" spans="31:49">
      <c r="AE53" s="49" t="s">
        <v>7560</v>
      </c>
      <c r="AF53" s="67">
        <v>25</v>
      </c>
    </row>
    <row r="54" spans="31:49" ht="13.8" thickBot="1">
      <c r="AE54" s="23" t="s">
        <v>7561</v>
      </c>
      <c r="AF54" s="84">
        <v>26</v>
      </c>
    </row>
    <row r="60" spans="31:49">
      <c r="AG60" s="131"/>
      <c r="AH60" s="131"/>
      <c r="AI60" s="131"/>
      <c r="AJ60" s="131"/>
    </row>
    <row r="61" spans="31:49">
      <c r="AG61" s="131"/>
      <c r="AH61" s="131"/>
      <c r="AI61" s="131"/>
      <c r="AJ61" s="131"/>
    </row>
    <row r="62" spans="31:49">
      <c r="AG62" s="131"/>
      <c r="AH62" s="131"/>
      <c r="AI62" s="131"/>
      <c r="AJ62" s="131"/>
    </row>
    <row r="63" spans="31:49">
      <c r="AG63" s="131"/>
      <c r="AH63" s="131"/>
      <c r="AI63" s="131"/>
      <c r="AJ63" s="131"/>
    </row>
  </sheetData>
  <sheetProtection algorithmName="SHA-512" hashValue="9X3wMIGBkZLSVOwvXV8uJuU6dReEYJckorX2kekNYmlKswL9a6wVR4zIhncyqIr06gjgNWGcMgXaTeG/tcVV+w==" saltValue="NFy8JZ+xkTSZQ90uQCRJlQ==" spinCount="100000" sheet="1" objects="1" scenarios="1" formatColumns="0" formatRows="0"/>
  <mergeCells count="7">
    <mergeCell ref="Q20:R20"/>
    <mergeCell ref="Q14:R14"/>
    <mergeCell ref="Q15:R15"/>
    <mergeCell ref="Q16:R16"/>
    <mergeCell ref="Q17:R17"/>
    <mergeCell ref="Q18:R18"/>
    <mergeCell ref="Q19:R19"/>
  </mergeCells>
  <phoneticPr fontId="20"/>
  <pageMargins left="0.74791666666666656" right="0.74791666666666656" top="0.98402777777777761" bottom="0.98402777777777761" header="0.51180555555555551" footer="0.51180555555555551"/>
  <pageSetup paperSize="9" scale="52" orientation="portrait" horizontalDpi="300" verticalDpi="300" r:id="rId1"/>
  <headerFooter alignWithMargins="0"/>
  <colBreaks count="3" manualBreakCount="3">
    <brk id="46" min="6" max="81" man="1"/>
    <brk id="47" min="6" max="81" man="1"/>
    <brk id="51" min="6" max="81"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J1790"/>
  <sheetViews>
    <sheetView view="pageBreakPreview" zoomScale="80" zoomScaleNormal="70" zoomScaleSheetLayoutView="80" workbookViewId="0">
      <pane xSplit="3" ySplit="2" topLeftCell="D510" activePane="bottomRight" state="frozen"/>
      <selection pane="topRight" activeCell="G8" sqref="G8"/>
      <selection pane="bottomLeft" activeCell="G8" sqref="G8"/>
      <selection pane="bottomRight" activeCell="D516" sqref="D516"/>
    </sheetView>
  </sheetViews>
  <sheetFormatPr defaultColWidth="8.88671875" defaultRowHeight="13.2"/>
  <cols>
    <col min="1" max="1" width="12.44140625" bestFit="1" customWidth="1"/>
    <col min="2" max="2" width="11.44140625" bestFit="1" customWidth="1"/>
    <col min="3" max="3" width="15.44140625" bestFit="1" customWidth="1"/>
    <col min="4" max="4" width="14.44140625" customWidth="1"/>
    <col min="5" max="5" width="16.44140625" style="118" bestFit="1" customWidth="1"/>
    <col min="6" max="6" width="28.44140625" style="118" bestFit="1" customWidth="1"/>
    <col min="7" max="7" width="28.44140625" style="118" customWidth="1"/>
    <col min="8" max="8" width="44.6640625" style="118" bestFit="1" customWidth="1"/>
    <col min="9" max="9" width="35.109375" style="118" bestFit="1" customWidth="1"/>
    <col min="10" max="10" width="48" style="118" bestFit="1" customWidth="1"/>
    <col min="12" max="12" width="9.109375" customWidth="1"/>
  </cols>
  <sheetData>
    <row r="1" spans="1:10">
      <c r="D1" t="s">
        <v>210</v>
      </c>
      <c r="E1" s="121" t="s">
        <v>7592</v>
      </c>
      <c r="F1" s="121" t="s">
        <v>7594</v>
      </c>
      <c r="G1" s="121" t="s">
        <v>7654</v>
      </c>
      <c r="H1" s="121" t="s">
        <v>7655</v>
      </c>
      <c r="I1" s="121" t="s">
        <v>7593</v>
      </c>
      <c r="J1" s="121" t="s">
        <v>7595</v>
      </c>
    </row>
    <row r="2" spans="1:10" ht="24" customHeight="1" thickBot="1">
      <c r="A2" s="105" t="s">
        <v>211</v>
      </c>
      <c r="B2" s="106" t="s">
        <v>212</v>
      </c>
      <c r="C2" s="106" t="s">
        <v>213</v>
      </c>
      <c r="D2" s="111">
        <v>1</v>
      </c>
      <c r="E2" s="111">
        <v>2</v>
      </c>
      <c r="F2" s="111">
        <v>3</v>
      </c>
      <c r="G2" s="111">
        <v>4</v>
      </c>
      <c r="H2" s="111">
        <v>5</v>
      </c>
      <c r="I2" s="111">
        <v>6</v>
      </c>
      <c r="J2" s="111">
        <v>7</v>
      </c>
    </row>
    <row r="3" spans="1:10" ht="12.9" customHeight="1" thickTop="1">
      <c r="A3" s="119" t="s">
        <v>214</v>
      </c>
      <c r="B3" t="s">
        <v>215</v>
      </c>
      <c r="C3">
        <v>0</v>
      </c>
      <c r="D3" s="107">
        <v>1000</v>
      </c>
      <c r="E3" s="107">
        <v>46395685</v>
      </c>
      <c r="F3" s="107">
        <v>0</v>
      </c>
      <c r="G3" s="107">
        <v>42921685</v>
      </c>
      <c r="H3" s="107">
        <v>0</v>
      </c>
      <c r="I3" s="107">
        <v>3474000</v>
      </c>
      <c r="J3" s="107">
        <v>0</v>
      </c>
    </row>
    <row r="4" spans="1:10">
      <c r="A4" s="119" t="s">
        <v>216</v>
      </c>
      <c r="B4" t="s">
        <v>215</v>
      </c>
      <c r="C4" t="s">
        <v>217</v>
      </c>
      <c r="D4" s="108">
        <v>1100</v>
      </c>
      <c r="E4" s="108">
        <v>15774003</v>
      </c>
      <c r="F4" s="108">
        <v>5875449</v>
      </c>
      <c r="G4" s="108">
        <v>15774003</v>
      </c>
      <c r="H4" s="108">
        <v>5875449</v>
      </c>
      <c r="I4" s="108">
        <v>0</v>
      </c>
      <c r="J4" s="108">
        <v>0</v>
      </c>
    </row>
    <row r="5" spans="1:10">
      <c r="A5" s="119" t="s">
        <v>218</v>
      </c>
      <c r="B5" t="s">
        <v>215</v>
      </c>
      <c r="C5" t="s">
        <v>219</v>
      </c>
      <c r="D5" s="109">
        <v>1202</v>
      </c>
      <c r="E5" s="109">
        <v>2833850</v>
      </c>
      <c r="F5" s="109">
        <v>880877</v>
      </c>
      <c r="G5" s="109">
        <v>2633850</v>
      </c>
      <c r="H5" s="109">
        <v>880877</v>
      </c>
      <c r="I5" s="109">
        <v>200000</v>
      </c>
      <c r="J5" s="109">
        <v>0</v>
      </c>
    </row>
    <row r="6" spans="1:10">
      <c r="A6" s="119" t="s">
        <v>220</v>
      </c>
      <c r="B6" t="s">
        <v>215</v>
      </c>
      <c r="C6" t="s">
        <v>221</v>
      </c>
      <c r="D6" s="108">
        <v>1203</v>
      </c>
      <c r="E6" s="108">
        <v>1315906</v>
      </c>
      <c r="F6" s="108">
        <v>404936</v>
      </c>
      <c r="G6" s="108">
        <v>482908</v>
      </c>
      <c r="H6" s="108">
        <v>404936</v>
      </c>
      <c r="I6" s="108">
        <v>832998</v>
      </c>
      <c r="J6" s="108">
        <v>0</v>
      </c>
    </row>
    <row r="7" spans="1:10">
      <c r="A7" s="119" t="s">
        <v>222</v>
      </c>
      <c r="B7" t="s">
        <v>215</v>
      </c>
      <c r="C7" t="s">
        <v>223</v>
      </c>
      <c r="D7" s="115">
        <v>1204</v>
      </c>
      <c r="E7" s="115">
        <v>3787937</v>
      </c>
      <c r="F7" s="115">
        <v>1194173</v>
      </c>
      <c r="G7" s="115">
        <v>3093190</v>
      </c>
      <c r="H7" s="115">
        <v>1194173</v>
      </c>
      <c r="I7" s="109">
        <v>694747</v>
      </c>
      <c r="J7" s="109">
        <v>0</v>
      </c>
    </row>
    <row r="8" spans="1:10">
      <c r="A8" s="119" t="s">
        <v>224</v>
      </c>
      <c r="B8" t="s">
        <v>215</v>
      </c>
      <c r="C8" t="s">
        <v>225</v>
      </c>
      <c r="D8" s="108">
        <v>1205</v>
      </c>
      <c r="E8" s="108">
        <v>844599</v>
      </c>
      <c r="F8" s="108">
        <v>273846</v>
      </c>
      <c r="G8" s="108">
        <v>814599</v>
      </c>
      <c r="H8" s="108">
        <v>273846</v>
      </c>
      <c r="I8" s="108">
        <v>30000</v>
      </c>
      <c r="J8" s="108">
        <v>0</v>
      </c>
    </row>
    <row r="9" spans="1:10">
      <c r="A9" s="119" t="s">
        <v>226</v>
      </c>
      <c r="B9" t="s">
        <v>215</v>
      </c>
      <c r="C9" t="s">
        <v>227</v>
      </c>
      <c r="D9" s="109">
        <v>1206</v>
      </c>
      <c r="E9" s="109">
        <v>2006589</v>
      </c>
      <c r="F9" s="109">
        <v>573468</v>
      </c>
      <c r="G9" s="109">
        <v>346387</v>
      </c>
      <c r="H9" s="109">
        <v>0</v>
      </c>
      <c r="I9" s="109">
        <v>1660202</v>
      </c>
      <c r="J9" s="109">
        <v>573468</v>
      </c>
    </row>
    <row r="10" spans="1:10">
      <c r="A10" s="119" t="s">
        <v>228</v>
      </c>
      <c r="B10" t="s">
        <v>215</v>
      </c>
      <c r="C10" t="s">
        <v>229</v>
      </c>
      <c r="D10" s="108">
        <v>1207</v>
      </c>
      <c r="E10" s="108">
        <v>1766473</v>
      </c>
      <c r="F10" s="108">
        <v>561765</v>
      </c>
      <c r="G10" s="108">
        <v>0</v>
      </c>
      <c r="H10" s="108">
        <v>0</v>
      </c>
      <c r="I10" s="108">
        <v>1766473</v>
      </c>
      <c r="J10" s="108">
        <v>561765</v>
      </c>
    </row>
    <row r="11" spans="1:10">
      <c r="A11" s="119" t="s">
        <v>230</v>
      </c>
      <c r="B11" t="s">
        <v>215</v>
      </c>
      <c r="C11" t="s">
        <v>231</v>
      </c>
      <c r="D11" s="109">
        <v>1208</v>
      </c>
      <c r="E11" s="109">
        <v>1441895</v>
      </c>
      <c r="F11" s="109">
        <v>407908</v>
      </c>
      <c r="G11" s="109">
        <v>761895</v>
      </c>
      <c r="H11" s="109">
        <v>407908</v>
      </c>
      <c r="I11" s="109">
        <v>680000</v>
      </c>
      <c r="J11" s="109">
        <v>0</v>
      </c>
    </row>
    <row r="12" spans="1:10">
      <c r="A12" s="119" t="s">
        <v>232</v>
      </c>
      <c r="B12" t="s">
        <v>215</v>
      </c>
      <c r="C12" t="s">
        <v>233</v>
      </c>
      <c r="D12" s="108">
        <v>1209</v>
      </c>
      <c r="E12" s="108">
        <v>161483</v>
      </c>
      <c r="F12" s="108">
        <v>28613</v>
      </c>
      <c r="G12" s="108">
        <v>133697</v>
      </c>
      <c r="H12" s="108">
        <v>28613</v>
      </c>
      <c r="I12" s="108">
        <v>27786</v>
      </c>
      <c r="J12" s="108">
        <v>0</v>
      </c>
    </row>
    <row r="13" spans="1:10">
      <c r="A13" s="119" t="s">
        <v>234</v>
      </c>
      <c r="B13" t="s">
        <v>215</v>
      </c>
      <c r="C13" t="s">
        <v>235</v>
      </c>
      <c r="D13" s="109">
        <v>1210</v>
      </c>
      <c r="E13" s="109">
        <v>1033482</v>
      </c>
      <c r="F13" s="109">
        <v>299852</v>
      </c>
      <c r="G13" s="109">
        <v>633482</v>
      </c>
      <c r="H13" s="109">
        <v>299852</v>
      </c>
      <c r="I13" s="109">
        <v>400000</v>
      </c>
      <c r="J13" s="109">
        <v>0</v>
      </c>
    </row>
    <row r="14" spans="1:10">
      <c r="A14" s="119" t="s">
        <v>236</v>
      </c>
      <c r="B14" t="s">
        <v>215</v>
      </c>
      <c r="C14" t="s">
        <v>237</v>
      </c>
      <c r="D14" s="108">
        <v>1211</v>
      </c>
      <c r="E14" s="108">
        <v>461887</v>
      </c>
      <c r="F14" s="108">
        <v>119740</v>
      </c>
      <c r="G14" s="108">
        <v>461887</v>
      </c>
      <c r="H14" s="108">
        <v>119740</v>
      </c>
      <c r="I14" s="108">
        <v>0</v>
      </c>
      <c r="J14" s="108">
        <v>0</v>
      </c>
    </row>
    <row r="15" spans="1:10">
      <c r="A15" s="119" t="s">
        <v>238</v>
      </c>
      <c r="B15" t="s">
        <v>215</v>
      </c>
      <c r="C15" t="s">
        <v>239</v>
      </c>
      <c r="D15" s="109">
        <v>1212</v>
      </c>
      <c r="E15" s="109">
        <v>300614</v>
      </c>
      <c r="F15" s="109">
        <v>73217</v>
      </c>
      <c r="G15" s="109">
        <v>300614</v>
      </c>
      <c r="H15" s="109">
        <v>73217</v>
      </c>
      <c r="I15" s="109">
        <v>0</v>
      </c>
      <c r="J15" s="109">
        <v>0</v>
      </c>
    </row>
    <row r="16" spans="1:10">
      <c r="A16" s="119" t="s">
        <v>240</v>
      </c>
      <c r="B16" t="s">
        <v>215</v>
      </c>
      <c r="C16" t="s">
        <v>241</v>
      </c>
      <c r="D16" s="108">
        <v>1213</v>
      </c>
      <c r="E16" s="108">
        <v>1512372</v>
      </c>
      <c r="F16" s="108">
        <v>548475</v>
      </c>
      <c r="G16" s="108">
        <v>1512372</v>
      </c>
      <c r="H16" s="108">
        <v>548475</v>
      </c>
      <c r="I16" s="108">
        <v>0</v>
      </c>
      <c r="J16" s="108">
        <v>0</v>
      </c>
    </row>
    <row r="17" spans="1:10">
      <c r="A17" s="119" t="s">
        <v>242</v>
      </c>
      <c r="B17" t="s">
        <v>215</v>
      </c>
      <c r="C17" t="s">
        <v>243</v>
      </c>
      <c r="D17" s="109">
        <v>1214</v>
      </c>
      <c r="E17" s="109">
        <v>460762</v>
      </c>
      <c r="F17" s="109">
        <v>112535</v>
      </c>
      <c r="G17" s="109">
        <v>460762</v>
      </c>
      <c r="H17" s="109">
        <v>112535</v>
      </c>
      <c r="I17" s="109">
        <v>0</v>
      </c>
      <c r="J17" s="109">
        <v>0</v>
      </c>
    </row>
    <row r="18" spans="1:10">
      <c r="A18" s="119" t="s">
        <v>244</v>
      </c>
      <c r="B18" t="s">
        <v>215</v>
      </c>
      <c r="C18" t="s">
        <v>245</v>
      </c>
      <c r="D18" s="108">
        <v>1215</v>
      </c>
      <c r="E18" s="108">
        <v>339910</v>
      </c>
      <c r="F18" s="108">
        <v>77586</v>
      </c>
      <c r="G18" s="108">
        <v>302355</v>
      </c>
      <c r="H18" s="108">
        <v>77586</v>
      </c>
      <c r="I18" s="108">
        <v>37555</v>
      </c>
      <c r="J18" s="108">
        <v>0</v>
      </c>
    </row>
    <row r="19" spans="1:10">
      <c r="A19" s="119" t="s">
        <v>246</v>
      </c>
      <c r="B19" t="s">
        <v>215</v>
      </c>
      <c r="C19" t="s">
        <v>247</v>
      </c>
      <c r="D19" s="109">
        <v>1216</v>
      </c>
      <c r="E19" s="109">
        <v>227946</v>
      </c>
      <c r="F19" s="109">
        <v>48600</v>
      </c>
      <c r="G19" s="109">
        <v>227946</v>
      </c>
      <c r="H19" s="109">
        <v>48600</v>
      </c>
      <c r="I19" s="109">
        <v>0</v>
      </c>
      <c r="J19" s="109">
        <v>0</v>
      </c>
    </row>
    <row r="20" spans="1:10">
      <c r="A20" s="119" t="s">
        <v>248</v>
      </c>
      <c r="B20" t="s">
        <v>215</v>
      </c>
      <c r="C20" t="s">
        <v>249</v>
      </c>
      <c r="D20" s="108">
        <v>1217</v>
      </c>
      <c r="E20" s="108">
        <v>1341227</v>
      </c>
      <c r="F20" s="108">
        <v>460541</v>
      </c>
      <c r="G20" s="108">
        <v>1341227</v>
      </c>
      <c r="H20" s="108">
        <v>460541</v>
      </c>
      <c r="I20" s="108">
        <v>0</v>
      </c>
      <c r="J20" s="108">
        <v>0</v>
      </c>
    </row>
    <row r="21" spans="1:10">
      <c r="A21" s="119" t="s">
        <v>250</v>
      </c>
      <c r="B21" t="s">
        <v>215</v>
      </c>
      <c r="C21" t="s">
        <v>251</v>
      </c>
      <c r="D21" s="109">
        <v>1218</v>
      </c>
      <c r="E21" s="109">
        <v>175804</v>
      </c>
      <c r="F21" s="109">
        <v>37172</v>
      </c>
      <c r="G21" s="109">
        <v>146234</v>
      </c>
      <c r="H21" s="109">
        <v>37172</v>
      </c>
      <c r="I21" s="109">
        <v>29570</v>
      </c>
      <c r="J21" s="109">
        <v>0</v>
      </c>
    </row>
    <row r="22" spans="1:10">
      <c r="A22" s="119" t="s">
        <v>252</v>
      </c>
      <c r="B22" t="s">
        <v>215</v>
      </c>
      <c r="C22" t="s">
        <v>253</v>
      </c>
      <c r="D22" s="108">
        <v>1219</v>
      </c>
      <c r="E22" s="108">
        <v>334140</v>
      </c>
      <c r="F22" s="108">
        <v>70082</v>
      </c>
      <c r="G22" s="108">
        <v>334140</v>
      </c>
      <c r="H22" s="108">
        <v>70082</v>
      </c>
      <c r="I22" s="108">
        <v>0</v>
      </c>
      <c r="J22" s="108">
        <v>0</v>
      </c>
    </row>
    <row r="23" spans="1:10">
      <c r="A23" s="119" t="s">
        <v>254</v>
      </c>
      <c r="B23" t="s">
        <v>215</v>
      </c>
      <c r="C23" t="s">
        <v>255</v>
      </c>
      <c r="D23" s="109">
        <v>1220</v>
      </c>
      <c r="E23" s="109">
        <v>314405</v>
      </c>
      <c r="F23" s="109">
        <v>66395</v>
      </c>
      <c r="G23" s="109">
        <v>314405</v>
      </c>
      <c r="H23" s="109">
        <v>66395</v>
      </c>
      <c r="I23" s="109">
        <v>0</v>
      </c>
      <c r="J23" s="109">
        <v>0</v>
      </c>
    </row>
    <row r="24" spans="1:10">
      <c r="A24" s="119" t="s">
        <v>256</v>
      </c>
      <c r="B24" t="s">
        <v>215</v>
      </c>
      <c r="C24" t="s">
        <v>257</v>
      </c>
      <c r="D24" s="108">
        <v>1221</v>
      </c>
      <c r="E24" s="108">
        <v>422085</v>
      </c>
      <c r="F24" s="108">
        <v>98731</v>
      </c>
      <c r="G24" s="108">
        <v>374000</v>
      </c>
      <c r="H24" s="108">
        <v>98731</v>
      </c>
      <c r="I24" s="108">
        <v>48085</v>
      </c>
      <c r="J24" s="108">
        <v>0</v>
      </c>
    </row>
    <row r="25" spans="1:10">
      <c r="A25" s="119" t="s">
        <v>258</v>
      </c>
      <c r="B25" t="s">
        <v>215</v>
      </c>
      <c r="C25" t="s">
        <v>259</v>
      </c>
      <c r="D25" s="109">
        <v>1222</v>
      </c>
      <c r="E25" s="109">
        <v>164744</v>
      </c>
      <c r="F25" s="109">
        <v>32690</v>
      </c>
      <c r="G25" s="109">
        <v>113744</v>
      </c>
      <c r="H25" s="109">
        <v>32690</v>
      </c>
      <c r="I25" s="109">
        <v>51000</v>
      </c>
      <c r="J25" s="109">
        <v>0</v>
      </c>
    </row>
    <row r="26" spans="1:10">
      <c r="A26" s="119" t="s">
        <v>260</v>
      </c>
      <c r="B26" t="s">
        <v>215</v>
      </c>
      <c r="C26" t="s">
        <v>261</v>
      </c>
      <c r="D26" s="108">
        <v>1223</v>
      </c>
      <c r="E26" s="108">
        <v>385735</v>
      </c>
      <c r="F26" s="108">
        <v>85256</v>
      </c>
      <c r="G26" s="108">
        <v>385735</v>
      </c>
      <c r="H26" s="108">
        <v>85256</v>
      </c>
      <c r="I26" s="108">
        <v>0</v>
      </c>
      <c r="J26" s="108">
        <v>0</v>
      </c>
    </row>
    <row r="27" spans="1:10">
      <c r="A27" s="119" t="s">
        <v>262</v>
      </c>
      <c r="B27" t="s">
        <v>215</v>
      </c>
      <c r="C27" t="s">
        <v>263</v>
      </c>
      <c r="D27" s="109">
        <v>1224</v>
      </c>
      <c r="E27" s="109">
        <v>857946</v>
      </c>
      <c r="F27" s="109">
        <v>296682</v>
      </c>
      <c r="G27" s="109">
        <v>857946</v>
      </c>
      <c r="H27" s="109">
        <v>296682</v>
      </c>
      <c r="I27" s="109">
        <v>0</v>
      </c>
      <c r="J27" s="109">
        <v>0</v>
      </c>
    </row>
    <row r="28" spans="1:10">
      <c r="A28" s="119" t="s">
        <v>264</v>
      </c>
      <c r="B28" t="s">
        <v>215</v>
      </c>
      <c r="C28" t="s">
        <v>265</v>
      </c>
      <c r="D28" s="108">
        <v>1225</v>
      </c>
      <c r="E28" s="108">
        <v>504925</v>
      </c>
      <c r="F28" s="108">
        <v>143709</v>
      </c>
      <c r="G28" s="108">
        <v>504925</v>
      </c>
      <c r="H28" s="108">
        <v>143709</v>
      </c>
      <c r="I28" s="108">
        <v>0</v>
      </c>
      <c r="J28" s="108">
        <v>0</v>
      </c>
    </row>
    <row r="29" spans="1:10">
      <c r="A29" s="119" t="s">
        <v>266</v>
      </c>
      <c r="B29" t="s">
        <v>215</v>
      </c>
      <c r="C29" t="s">
        <v>267</v>
      </c>
      <c r="D29" s="109">
        <v>1226</v>
      </c>
      <c r="E29" s="109">
        <v>251083</v>
      </c>
      <c r="F29" s="109">
        <v>60252</v>
      </c>
      <c r="G29" s="109">
        <v>121000</v>
      </c>
      <c r="H29" s="109">
        <v>0</v>
      </c>
      <c r="I29" s="109">
        <v>130083</v>
      </c>
      <c r="J29" s="109">
        <v>60252</v>
      </c>
    </row>
    <row r="30" spans="1:10">
      <c r="A30" s="119" t="s">
        <v>268</v>
      </c>
      <c r="B30" t="s">
        <v>215</v>
      </c>
      <c r="C30" t="s">
        <v>269</v>
      </c>
      <c r="D30" s="108">
        <v>1227</v>
      </c>
      <c r="E30" s="108">
        <v>70002</v>
      </c>
      <c r="F30" s="108">
        <v>12001</v>
      </c>
      <c r="G30" s="108">
        <v>70002</v>
      </c>
      <c r="H30" s="108">
        <v>12001</v>
      </c>
      <c r="I30" s="108">
        <v>0</v>
      </c>
      <c r="J30" s="108">
        <v>0</v>
      </c>
    </row>
    <row r="31" spans="1:10">
      <c r="A31" s="119" t="s">
        <v>270</v>
      </c>
      <c r="B31" t="s">
        <v>215</v>
      </c>
      <c r="C31" t="s">
        <v>271</v>
      </c>
      <c r="D31" s="109">
        <v>1228</v>
      </c>
      <c r="E31" s="109">
        <v>347748</v>
      </c>
      <c r="F31" s="109">
        <v>78416</v>
      </c>
      <c r="G31" s="109">
        <v>150214</v>
      </c>
      <c r="H31" s="109">
        <v>78416</v>
      </c>
      <c r="I31" s="109">
        <v>197534</v>
      </c>
      <c r="J31" s="109">
        <v>0</v>
      </c>
    </row>
    <row r="32" spans="1:10">
      <c r="A32" s="119" t="s">
        <v>272</v>
      </c>
      <c r="B32" t="s">
        <v>215</v>
      </c>
      <c r="C32" t="s">
        <v>273</v>
      </c>
      <c r="D32" s="108">
        <v>1229</v>
      </c>
      <c r="E32" s="108">
        <v>334306</v>
      </c>
      <c r="F32" s="108">
        <v>74418</v>
      </c>
      <c r="G32" s="108">
        <v>259060</v>
      </c>
      <c r="H32" s="108">
        <v>74418</v>
      </c>
      <c r="I32" s="108">
        <v>75246</v>
      </c>
      <c r="J32" s="108">
        <v>0</v>
      </c>
    </row>
    <row r="33" spans="1:10">
      <c r="A33" s="119" t="s">
        <v>274</v>
      </c>
      <c r="B33" t="s">
        <v>215</v>
      </c>
      <c r="C33" t="s">
        <v>275</v>
      </c>
      <c r="D33" s="109">
        <v>1230</v>
      </c>
      <c r="E33" s="109">
        <v>524185</v>
      </c>
      <c r="F33" s="109">
        <v>172873</v>
      </c>
      <c r="G33" s="109">
        <v>524185</v>
      </c>
      <c r="H33" s="109">
        <v>172873</v>
      </c>
      <c r="I33" s="109">
        <v>0</v>
      </c>
      <c r="J33" s="109">
        <v>0</v>
      </c>
    </row>
    <row r="34" spans="1:10">
      <c r="A34" s="119" t="s">
        <v>276</v>
      </c>
      <c r="B34" t="s">
        <v>215</v>
      </c>
      <c r="C34" t="s">
        <v>277</v>
      </c>
      <c r="D34" s="108">
        <v>1231</v>
      </c>
      <c r="E34" s="108">
        <v>712164</v>
      </c>
      <c r="F34" s="108">
        <v>247715</v>
      </c>
      <c r="G34" s="108">
        <v>492164</v>
      </c>
      <c r="H34" s="108">
        <v>247715</v>
      </c>
      <c r="I34" s="108">
        <v>220000</v>
      </c>
      <c r="J34" s="108">
        <v>0</v>
      </c>
    </row>
    <row r="35" spans="1:10">
      <c r="A35" s="119" t="s">
        <v>278</v>
      </c>
      <c r="B35" t="s">
        <v>215</v>
      </c>
      <c r="C35" t="s">
        <v>279</v>
      </c>
      <c r="D35" s="109">
        <v>1233</v>
      </c>
      <c r="E35" s="109">
        <v>453113</v>
      </c>
      <c r="F35" s="109">
        <v>122779</v>
      </c>
      <c r="G35" s="109">
        <v>322000</v>
      </c>
      <c r="H35" s="109">
        <v>122779</v>
      </c>
      <c r="I35" s="109">
        <v>131113</v>
      </c>
      <c r="J35" s="109">
        <v>0</v>
      </c>
    </row>
    <row r="36" spans="1:10">
      <c r="A36" s="119" t="s">
        <v>280</v>
      </c>
      <c r="B36" t="s">
        <v>215</v>
      </c>
      <c r="C36" t="s">
        <v>281</v>
      </c>
      <c r="D36" s="108">
        <v>1234</v>
      </c>
      <c r="E36" s="108">
        <v>594329</v>
      </c>
      <c r="F36" s="108">
        <v>204864</v>
      </c>
      <c r="G36" s="108">
        <v>594329</v>
      </c>
      <c r="H36" s="108">
        <v>204864</v>
      </c>
      <c r="I36" s="108">
        <v>0</v>
      </c>
      <c r="J36" s="108">
        <v>0</v>
      </c>
    </row>
    <row r="37" spans="1:10">
      <c r="A37" s="119" t="s">
        <v>282</v>
      </c>
      <c r="B37" t="s">
        <v>215</v>
      </c>
      <c r="C37" t="s">
        <v>283</v>
      </c>
      <c r="D37" s="109">
        <v>1235</v>
      </c>
      <c r="E37" s="109">
        <v>654158</v>
      </c>
      <c r="F37" s="109">
        <v>200915</v>
      </c>
      <c r="G37" s="109">
        <v>593904</v>
      </c>
      <c r="H37" s="109">
        <v>200915</v>
      </c>
      <c r="I37" s="109">
        <v>60254</v>
      </c>
      <c r="J37" s="109">
        <v>0</v>
      </c>
    </row>
    <row r="38" spans="1:10">
      <c r="A38" s="119" t="s">
        <v>284</v>
      </c>
      <c r="B38" t="s">
        <v>215</v>
      </c>
      <c r="C38" t="s">
        <v>285</v>
      </c>
      <c r="D38" s="108">
        <v>1236</v>
      </c>
      <c r="E38" s="108">
        <v>542813</v>
      </c>
      <c r="F38" s="108">
        <v>156803</v>
      </c>
      <c r="G38" s="108">
        <v>381397</v>
      </c>
      <c r="H38" s="108">
        <v>156803</v>
      </c>
      <c r="I38" s="108">
        <v>161416</v>
      </c>
      <c r="J38" s="108">
        <v>0</v>
      </c>
    </row>
    <row r="39" spans="1:10">
      <c r="A39" s="119" t="s">
        <v>286</v>
      </c>
      <c r="B39" t="s">
        <v>215</v>
      </c>
      <c r="C39" t="s">
        <v>287</v>
      </c>
      <c r="D39" s="109">
        <v>1303</v>
      </c>
      <c r="E39" s="109">
        <v>218660</v>
      </c>
      <c r="F39" s="109">
        <v>53934</v>
      </c>
      <c r="G39" s="109">
        <v>206860</v>
      </c>
      <c r="H39" s="109">
        <v>53934</v>
      </c>
      <c r="I39" s="109">
        <v>11800</v>
      </c>
      <c r="J39" s="109">
        <v>0</v>
      </c>
    </row>
    <row r="40" spans="1:10">
      <c r="A40" s="119" t="s">
        <v>288</v>
      </c>
      <c r="B40" t="s">
        <v>215</v>
      </c>
      <c r="C40" t="s">
        <v>289</v>
      </c>
      <c r="D40" s="108">
        <v>1304</v>
      </c>
      <c r="E40" s="108">
        <v>77976</v>
      </c>
      <c r="F40" s="108">
        <v>11931</v>
      </c>
      <c r="G40" s="108">
        <v>70300</v>
      </c>
      <c r="H40" s="108">
        <v>11931</v>
      </c>
      <c r="I40" s="108">
        <v>7676</v>
      </c>
      <c r="J40" s="108">
        <v>0</v>
      </c>
    </row>
    <row r="41" spans="1:10">
      <c r="A41" s="119" t="s">
        <v>290</v>
      </c>
      <c r="B41" t="s">
        <v>215</v>
      </c>
      <c r="C41" t="s">
        <v>291</v>
      </c>
      <c r="D41" s="109">
        <v>1331</v>
      </c>
      <c r="E41" s="109">
        <v>138292</v>
      </c>
      <c r="F41" s="109">
        <v>25357</v>
      </c>
      <c r="G41" s="109">
        <v>138292</v>
      </c>
      <c r="H41" s="109">
        <v>25357</v>
      </c>
      <c r="I41" s="109">
        <v>0</v>
      </c>
      <c r="J41" s="109">
        <v>0</v>
      </c>
    </row>
    <row r="42" spans="1:10">
      <c r="A42" s="119" t="s">
        <v>292</v>
      </c>
      <c r="B42" t="s">
        <v>215</v>
      </c>
      <c r="C42" t="s">
        <v>293</v>
      </c>
      <c r="D42" s="108">
        <v>1332</v>
      </c>
      <c r="E42" s="108">
        <v>97216</v>
      </c>
      <c r="F42" s="108">
        <v>14265</v>
      </c>
      <c r="G42" s="108">
        <v>65337</v>
      </c>
      <c r="H42" s="108">
        <v>14265</v>
      </c>
      <c r="I42" s="108">
        <v>31879</v>
      </c>
      <c r="J42" s="108">
        <v>0</v>
      </c>
    </row>
    <row r="43" spans="1:10">
      <c r="A43" s="119" t="s">
        <v>294</v>
      </c>
      <c r="B43" t="s">
        <v>215</v>
      </c>
      <c r="C43" t="s">
        <v>295</v>
      </c>
      <c r="D43" s="109">
        <v>1333</v>
      </c>
      <c r="E43" s="109">
        <v>92183</v>
      </c>
      <c r="F43" s="109">
        <v>13609</v>
      </c>
      <c r="G43" s="109">
        <v>92183</v>
      </c>
      <c r="H43" s="109">
        <v>13609</v>
      </c>
      <c r="I43" s="109">
        <v>0</v>
      </c>
      <c r="J43" s="109">
        <v>0</v>
      </c>
    </row>
    <row r="44" spans="1:10">
      <c r="A44" s="119" t="s">
        <v>296</v>
      </c>
      <c r="B44" t="s">
        <v>215</v>
      </c>
      <c r="C44" t="s">
        <v>297</v>
      </c>
      <c r="D44" s="108">
        <v>1334</v>
      </c>
      <c r="E44" s="108">
        <v>96471</v>
      </c>
      <c r="F44" s="108">
        <v>14868</v>
      </c>
      <c r="G44" s="108">
        <v>96471</v>
      </c>
      <c r="H44" s="108">
        <v>14868</v>
      </c>
      <c r="I44" s="108">
        <v>0</v>
      </c>
      <c r="J44" s="108">
        <v>0</v>
      </c>
    </row>
    <row r="45" spans="1:10">
      <c r="A45" s="119" t="s">
        <v>298</v>
      </c>
      <c r="B45" t="s">
        <v>215</v>
      </c>
      <c r="C45" t="s">
        <v>299</v>
      </c>
      <c r="D45" s="109">
        <v>1337</v>
      </c>
      <c r="E45" s="109">
        <v>372294</v>
      </c>
      <c r="F45" s="109">
        <v>108391</v>
      </c>
      <c r="G45" s="109">
        <v>99987</v>
      </c>
      <c r="H45" s="109">
        <v>45887</v>
      </c>
      <c r="I45" s="109">
        <v>272307</v>
      </c>
      <c r="J45" s="109">
        <v>62504</v>
      </c>
    </row>
    <row r="46" spans="1:10">
      <c r="A46" s="119" t="s">
        <v>300</v>
      </c>
      <c r="B46" t="s">
        <v>215</v>
      </c>
      <c r="C46" t="s">
        <v>301</v>
      </c>
      <c r="D46" s="108">
        <v>1343</v>
      </c>
      <c r="E46" s="108">
        <v>90739</v>
      </c>
      <c r="F46" s="108">
        <v>14134</v>
      </c>
      <c r="G46" s="108">
        <v>90739</v>
      </c>
      <c r="H46" s="108">
        <v>14134</v>
      </c>
      <c r="I46" s="108">
        <v>0</v>
      </c>
      <c r="J46" s="108">
        <v>0</v>
      </c>
    </row>
    <row r="47" spans="1:10">
      <c r="A47" s="119" t="s">
        <v>302</v>
      </c>
      <c r="B47" t="s">
        <v>215</v>
      </c>
      <c r="C47" t="s">
        <v>303</v>
      </c>
      <c r="D47" s="109">
        <v>1345</v>
      </c>
      <c r="E47" s="109">
        <v>245425</v>
      </c>
      <c r="F47" s="109">
        <v>51136</v>
      </c>
      <c r="G47" s="109">
        <v>245425</v>
      </c>
      <c r="H47" s="109">
        <v>51136</v>
      </c>
      <c r="I47" s="109">
        <v>0</v>
      </c>
      <c r="J47" s="109">
        <v>0</v>
      </c>
    </row>
    <row r="48" spans="1:10">
      <c r="A48" s="119" t="s">
        <v>304</v>
      </c>
      <c r="B48" t="s">
        <v>215</v>
      </c>
      <c r="C48" t="s">
        <v>305</v>
      </c>
      <c r="D48" s="108">
        <v>1346</v>
      </c>
      <c r="E48" s="108">
        <v>260932</v>
      </c>
      <c r="F48" s="108">
        <v>53396</v>
      </c>
      <c r="G48" s="108">
        <v>260932</v>
      </c>
      <c r="H48" s="108">
        <v>53396</v>
      </c>
      <c r="I48" s="108">
        <v>0</v>
      </c>
      <c r="J48" s="108">
        <v>0</v>
      </c>
    </row>
    <row r="49" spans="1:10">
      <c r="A49" s="119" t="s">
        <v>306</v>
      </c>
      <c r="B49" t="s">
        <v>215</v>
      </c>
      <c r="C49" t="s">
        <v>307</v>
      </c>
      <c r="D49" s="109">
        <v>1347</v>
      </c>
      <c r="E49" s="109">
        <v>118077</v>
      </c>
      <c r="F49" s="109">
        <v>18192</v>
      </c>
      <c r="G49" s="109">
        <v>106050</v>
      </c>
      <c r="H49" s="109">
        <v>18192</v>
      </c>
      <c r="I49" s="109">
        <v>12027</v>
      </c>
      <c r="J49" s="109">
        <v>0</v>
      </c>
    </row>
    <row r="50" spans="1:10">
      <c r="A50" s="119" t="s">
        <v>308</v>
      </c>
      <c r="B50" t="s">
        <v>215</v>
      </c>
      <c r="C50" t="s">
        <v>309</v>
      </c>
      <c r="D50" s="108">
        <v>1361</v>
      </c>
      <c r="E50" s="108">
        <v>149827</v>
      </c>
      <c r="F50" s="108">
        <v>26478</v>
      </c>
      <c r="G50" s="108">
        <v>149827</v>
      </c>
      <c r="H50" s="108">
        <v>26478</v>
      </c>
      <c r="I50" s="108">
        <v>0</v>
      </c>
      <c r="J50" s="108">
        <v>0</v>
      </c>
    </row>
    <row r="51" spans="1:10">
      <c r="A51" s="119" t="s">
        <v>310</v>
      </c>
      <c r="B51" t="s">
        <v>215</v>
      </c>
      <c r="C51" t="s">
        <v>311</v>
      </c>
      <c r="D51" s="109">
        <v>1362</v>
      </c>
      <c r="E51" s="109">
        <v>107543</v>
      </c>
      <c r="F51" s="109">
        <v>17165</v>
      </c>
      <c r="G51" s="109">
        <v>107543</v>
      </c>
      <c r="H51" s="109">
        <v>17165</v>
      </c>
      <c r="I51" s="109">
        <v>0</v>
      </c>
      <c r="J51" s="109">
        <v>0</v>
      </c>
    </row>
    <row r="52" spans="1:10">
      <c r="A52" s="119" t="s">
        <v>312</v>
      </c>
      <c r="B52" t="s">
        <v>215</v>
      </c>
      <c r="C52" t="s">
        <v>313</v>
      </c>
      <c r="D52" s="108">
        <v>1363</v>
      </c>
      <c r="E52" s="108">
        <v>95733</v>
      </c>
      <c r="F52" s="108">
        <v>14531</v>
      </c>
      <c r="G52" s="108">
        <v>95733</v>
      </c>
      <c r="H52" s="108">
        <v>14531</v>
      </c>
      <c r="I52" s="108">
        <v>0</v>
      </c>
      <c r="J52" s="108">
        <v>0</v>
      </c>
    </row>
    <row r="53" spans="1:10">
      <c r="A53" s="119" t="s">
        <v>314</v>
      </c>
      <c r="B53" t="s">
        <v>215</v>
      </c>
      <c r="C53" t="s">
        <v>315</v>
      </c>
      <c r="D53" s="109">
        <v>1364</v>
      </c>
      <c r="E53" s="109">
        <v>89099</v>
      </c>
      <c r="F53" s="109">
        <v>13517</v>
      </c>
      <c r="G53" s="109">
        <v>89099</v>
      </c>
      <c r="H53" s="109">
        <v>13517</v>
      </c>
      <c r="I53" s="109">
        <v>0</v>
      </c>
      <c r="J53" s="109">
        <v>0</v>
      </c>
    </row>
    <row r="54" spans="1:10">
      <c r="A54" s="119" t="s">
        <v>316</v>
      </c>
      <c r="B54" t="s">
        <v>215</v>
      </c>
      <c r="C54" t="s">
        <v>317</v>
      </c>
      <c r="D54" s="108">
        <v>1367</v>
      </c>
      <c r="E54" s="108">
        <v>71390</v>
      </c>
      <c r="F54" s="108">
        <v>8900</v>
      </c>
      <c r="G54" s="108">
        <v>71390</v>
      </c>
      <c r="H54" s="108">
        <v>8900</v>
      </c>
      <c r="I54" s="108">
        <v>0</v>
      </c>
      <c r="J54" s="108">
        <v>0</v>
      </c>
    </row>
    <row r="55" spans="1:10">
      <c r="A55" s="119" t="s">
        <v>318</v>
      </c>
      <c r="B55" t="s">
        <v>215</v>
      </c>
      <c r="C55" t="s">
        <v>319</v>
      </c>
      <c r="D55" s="109">
        <v>1370</v>
      </c>
      <c r="E55" s="109">
        <v>120136</v>
      </c>
      <c r="F55" s="109">
        <v>19659</v>
      </c>
      <c r="G55" s="109">
        <v>120136</v>
      </c>
      <c r="H55" s="109">
        <v>19659</v>
      </c>
      <c r="I55" s="109">
        <v>0</v>
      </c>
      <c r="J55" s="109">
        <v>0</v>
      </c>
    </row>
    <row r="56" spans="1:10">
      <c r="A56" s="119" t="s">
        <v>320</v>
      </c>
      <c r="B56" t="s">
        <v>215</v>
      </c>
      <c r="C56" t="s">
        <v>321</v>
      </c>
      <c r="D56" s="108">
        <v>1371</v>
      </c>
      <c r="E56" s="108">
        <v>166998</v>
      </c>
      <c r="F56" s="108">
        <v>29415</v>
      </c>
      <c r="G56" s="108">
        <v>166998</v>
      </c>
      <c r="H56" s="108">
        <v>29415</v>
      </c>
      <c r="I56" s="108">
        <v>0</v>
      </c>
      <c r="J56" s="108">
        <v>0</v>
      </c>
    </row>
    <row r="57" spans="1:10">
      <c r="A57" s="119" t="s">
        <v>322</v>
      </c>
      <c r="B57" t="s">
        <v>215</v>
      </c>
      <c r="C57" t="s">
        <v>323</v>
      </c>
      <c r="D57" s="109">
        <v>1391</v>
      </c>
      <c r="E57" s="109">
        <v>44570</v>
      </c>
      <c r="F57" s="109">
        <v>5396</v>
      </c>
      <c r="G57" s="109">
        <v>37725</v>
      </c>
      <c r="H57" s="109">
        <v>5396</v>
      </c>
      <c r="I57" s="109">
        <v>6845</v>
      </c>
      <c r="J57" s="109">
        <v>0</v>
      </c>
    </row>
    <row r="58" spans="1:10">
      <c r="A58" s="119" t="s">
        <v>324</v>
      </c>
      <c r="B58" t="s">
        <v>215</v>
      </c>
      <c r="C58" t="s">
        <v>325</v>
      </c>
      <c r="D58" s="108">
        <v>1392</v>
      </c>
      <c r="E58" s="108">
        <v>78098</v>
      </c>
      <c r="F58" s="108">
        <v>11121</v>
      </c>
      <c r="G58" s="108">
        <v>14400</v>
      </c>
      <c r="H58" s="108">
        <v>0</v>
      </c>
      <c r="I58" s="108">
        <v>63698</v>
      </c>
      <c r="J58" s="108">
        <v>11121</v>
      </c>
    </row>
    <row r="59" spans="1:10">
      <c r="A59" s="119" t="s">
        <v>326</v>
      </c>
      <c r="B59" t="s">
        <v>215</v>
      </c>
      <c r="C59" t="s">
        <v>327</v>
      </c>
      <c r="D59" s="109">
        <v>1393</v>
      </c>
      <c r="E59" s="109">
        <v>77834</v>
      </c>
      <c r="F59" s="109">
        <v>11016</v>
      </c>
      <c r="G59" s="109">
        <v>71834</v>
      </c>
      <c r="H59" s="109">
        <v>11016</v>
      </c>
      <c r="I59" s="109">
        <v>6000</v>
      </c>
      <c r="J59" s="109">
        <v>0</v>
      </c>
    </row>
    <row r="60" spans="1:10">
      <c r="A60" s="119" t="s">
        <v>328</v>
      </c>
      <c r="B60" t="s">
        <v>215</v>
      </c>
      <c r="C60" t="s">
        <v>329</v>
      </c>
      <c r="D60" s="108">
        <v>1394</v>
      </c>
      <c r="E60" s="108">
        <v>110707</v>
      </c>
      <c r="F60" s="108">
        <v>17550</v>
      </c>
      <c r="G60" s="108">
        <v>90707</v>
      </c>
      <c r="H60" s="108">
        <v>17550</v>
      </c>
      <c r="I60" s="108">
        <v>20000</v>
      </c>
      <c r="J60" s="108">
        <v>0</v>
      </c>
    </row>
    <row r="61" spans="1:10">
      <c r="A61" s="119" t="s">
        <v>330</v>
      </c>
      <c r="B61" t="s">
        <v>215</v>
      </c>
      <c r="C61" t="s">
        <v>331</v>
      </c>
      <c r="D61" s="109">
        <v>1395</v>
      </c>
      <c r="E61" s="109">
        <v>106749</v>
      </c>
      <c r="F61" s="109">
        <v>14209</v>
      </c>
      <c r="G61" s="109">
        <v>51410</v>
      </c>
      <c r="H61" s="109">
        <v>14209</v>
      </c>
      <c r="I61" s="109">
        <v>55339</v>
      </c>
      <c r="J61" s="109">
        <v>0</v>
      </c>
    </row>
    <row r="62" spans="1:10">
      <c r="A62" s="119" t="s">
        <v>332</v>
      </c>
      <c r="B62" t="s">
        <v>215</v>
      </c>
      <c r="C62" t="s">
        <v>333</v>
      </c>
      <c r="D62" s="108">
        <v>1396</v>
      </c>
      <c r="E62" s="108">
        <v>60191</v>
      </c>
      <c r="F62" s="108">
        <v>7885</v>
      </c>
      <c r="G62" s="108">
        <v>60191</v>
      </c>
      <c r="H62" s="108">
        <v>7885</v>
      </c>
      <c r="I62" s="108">
        <v>0</v>
      </c>
      <c r="J62" s="108">
        <v>0</v>
      </c>
    </row>
    <row r="63" spans="1:10">
      <c r="A63" s="119" t="s">
        <v>334</v>
      </c>
      <c r="B63" t="s">
        <v>215</v>
      </c>
      <c r="C63" t="s">
        <v>335</v>
      </c>
      <c r="D63" s="109">
        <v>1397</v>
      </c>
      <c r="E63" s="109">
        <v>47059</v>
      </c>
      <c r="F63" s="109">
        <v>4152</v>
      </c>
      <c r="G63" s="109">
        <v>7300</v>
      </c>
      <c r="H63" s="109">
        <v>0</v>
      </c>
      <c r="I63" s="109">
        <v>39759</v>
      </c>
      <c r="J63" s="109">
        <v>4152</v>
      </c>
    </row>
    <row r="64" spans="1:10">
      <c r="A64" s="119" t="s">
        <v>336</v>
      </c>
      <c r="B64" t="s">
        <v>215</v>
      </c>
      <c r="C64" t="s">
        <v>337</v>
      </c>
      <c r="D64" s="108">
        <v>1398</v>
      </c>
      <c r="E64" s="108">
        <v>59241</v>
      </c>
      <c r="F64" s="108">
        <v>7104</v>
      </c>
      <c r="G64" s="108">
        <v>29994</v>
      </c>
      <c r="H64" s="108">
        <v>7104</v>
      </c>
      <c r="I64" s="108">
        <v>29247</v>
      </c>
      <c r="J64" s="108">
        <v>0</v>
      </c>
    </row>
    <row r="65" spans="1:10">
      <c r="A65" s="119" t="s">
        <v>338</v>
      </c>
      <c r="B65" t="s">
        <v>215</v>
      </c>
      <c r="C65" t="s">
        <v>339</v>
      </c>
      <c r="D65" s="109">
        <v>1399</v>
      </c>
      <c r="E65" s="109">
        <v>53064</v>
      </c>
      <c r="F65" s="109">
        <v>7692</v>
      </c>
      <c r="G65" s="109">
        <v>30829</v>
      </c>
      <c r="H65" s="109">
        <v>7692</v>
      </c>
      <c r="I65" s="109">
        <v>22235</v>
      </c>
      <c r="J65" s="109">
        <v>0</v>
      </c>
    </row>
    <row r="66" spans="1:10">
      <c r="A66" s="119" t="s">
        <v>340</v>
      </c>
      <c r="B66" t="s">
        <v>215</v>
      </c>
      <c r="C66" t="s">
        <v>341</v>
      </c>
      <c r="D66" s="108">
        <v>1400</v>
      </c>
      <c r="E66" s="108">
        <v>155955</v>
      </c>
      <c r="F66" s="108">
        <v>33692</v>
      </c>
      <c r="G66" s="108">
        <v>155955</v>
      </c>
      <c r="H66" s="108">
        <v>33692</v>
      </c>
      <c r="I66" s="108">
        <v>0</v>
      </c>
      <c r="J66" s="108">
        <v>0</v>
      </c>
    </row>
    <row r="67" spans="1:10">
      <c r="A67" s="119" t="s">
        <v>342</v>
      </c>
      <c r="B67" t="s">
        <v>215</v>
      </c>
      <c r="C67" t="s">
        <v>343</v>
      </c>
      <c r="D67" s="109">
        <v>1401</v>
      </c>
      <c r="E67" s="109">
        <v>121064</v>
      </c>
      <c r="F67" s="109">
        <v>20806</v>
      </c>
      <c r="G67" s="109">
        <v>121064</v>
      </c>
      <c r="H67" s="109">
        <v>20806</v>
      </c>
      <c r="I67" s="109">
        <v>0</v>
      </c>
      <c r="J67" s="109">
        <v>0</v>
      </c>
    </row>
    <row r="68" spans="1:10">
      <c r="A68" s="119" t="s">
        <v>344</v>
      </c>
      <c r="B68" t="s">
        <v>215</v>
      </c>
      <c r="C68" t="s">
        <v>345</v>
      </c>
      <c r="D68" s="108">
        <v>1402</v>
      </c>
      <c r="E68" s="108">
        <v>197097</v>
      </c>
      <c r="F68" s="108">
        <v>42692</v>
      </c>
      <c r="G68" s="108">
        <v>133631</v>
      </c>
      <c r="H68" s="108">
        <v>42692</v>
      </c>
      <c r="I68" s="108">
        <v>63466</v>
      </c>
      <c r="J68" s="108">
        <v>0</v>
      </c>
    </row>
    <row r="69" spans="1:10">
      <c r="A69" s="119" t="s">
        <v>346</v>
      </c>
      <c r="B69" t="s">
        <v>215</v>
      </c>
      <c r="C69" t="s">
        <v>347</v>
      </c>
      <c r="D69" s="109">
        <v>1403</v>
      </c>
      <c r="E69" s="109">
        <v>13471</v>
      </c>
      <c r="F69" s="109">
        <v>4256</v>
      </c>
      <c r="G69" s="109">
        <v>13471</v>
      </c>
      <c r="H69" s="109">
        <v>4256</v>
      </c>
      <c r="I69" s="109">
        <v>0</v>
      </c>
      <c r="J69" s="109">
        <v>0</v>
      </c>
    </row>
    <row r="70" spans="1:10">
      <c r="A70" s="119" t="s">
        <v>348</v>
      </c>
      <c r="B70" t="s">
        <v>215</v>
      </c>
      <c r="C70" t="s">
        <v>349</v>
      </c>
      <c r="D70" s="108">
        <v>1404</v>
      </c>
      <c r="E70" s="108">
        <v>32909</v>
      </c>
      <c r="F70" s="108">
        <v>3363</v>
      </c>
      <c r="G70" s="108">
        <v>24756</v>
      </c>
      <c r="H70" s="108">
        <v>3363</v>
      </c>
      <c r="I70" s="108">
        <v>8153</v>
      </c>
      <c r="J70" s="108">
        <v>0</v>
      </c>
    </row>
    <row r="71" spans="1:10">
      <c r="A71" s="119" t="s">
        <v>350</v>
      </c>
      <c r="B71" t="s">
        <v>215</v>
      </c>
      <c r="C71" t="s">
        <v>351</v>
      </c>
      <c r="D71" s="109">
        <v>1405</v>
      </c>
      <c r="E71" s="109">
        <v>58684</v>
      </c>
      <c r="F71" s="109">
        <v>7456</v>
      </c>
      <c r="G71" s="109">
        <v>55684</v>
      </c>
      <c r="H71" s="109">
        <v>7456</v>
      </c>
      <c r="I71" s="109">
        <v>3000</v>
      </c>
      <c r="J71" s="109">
        <v>0</v>
      </c>
    </row>
    <row r="72" spans="1:10">
      <c r="A72" s="119" t="s">
        <v>352</v>
      </c>
      <c r="B72" t="s">
        <v>215</v>
      </c>
      <c r="C72" t="s">
        <v>353</v>
      </c>
      <c r="D72" s="108">
        <v>1406</v>
      </c>
      <c r="E72" s="108">
        <v>77298</v>
      </c>
      <c r="F72" s="108">
        <v>10306</v>
      </c>
      <c r="G72" s="108">
        <v>44298</v>
      </c>
      <c r="H72" s="108">
        <v>10306</v>
      </c>
      <c r="I72" s="108">
        <v>33000</v>
      </c>
      <c r="J72" s="108">
        <v>0</v>
      </c>
    </row>
    <row r="73" spans="1:10">
      <c r="A73" s="119" t="s">
        <v>354</v>
      </c>
      <c r="B73" t="s">
        <v>215</v>
      </c>
      <c r="C73" t="s">
        <v>355</v>
      </c>
      <c r="D73" s="109">
        <v>1407</v>
      </c>
      <c r="E73" s="109">
        <v>86143</v>
      </c>
      <c r="F73" s="109">
        <v>13084</v>
      </c>
      <c r="G73" s="109">
        <v>1655</v>
      </c>
      <c r="H73" s="109">
        <v>1655</v>
      </c>
      <c r="I73" s="109">
        <v>84488</v>
      </c>
      <c r="J73" s="109">
        <v>11429</v>
      </c>
    </row>
    <row r="74" spans="1:10">
      <c r="A74" s="119" t="s">
        <v>356</v>
      </c>
      <c r="B74" t="s">
        <v>215</v>
      </c>
      <c r="C74" t="s">
        <v>357</v>
      </c>
      <c r="D74" s="108">
        <v>1408</v>
      </c>
      <c r="E74" s="108">
        <v>294153</v>
      </c>
      <c r="F74" s="108">
        <v>69828</v>
      </c>
      <c r="G74" s="108">
        <v>294153</v>
      </c>
      <c r="H74" s="108">
        <v>69828</v>
      </c>
      <c r="I74" s="108">
        <v>0</v>
      </c>
      <c r="J74" s="108">
        <v>0</v>
      </c>
    </row>
    <row r="75" spans="1:10">
      <c r="A75" s="119" t="s">
        <v>358</v>
      </c>
      <c r="B75" t="s">
        <v>215</v>
      </c>
      <c r="C75" t="s">
        <v>359</v>
      </c>
      <c r="D75" s="109">
        <v>1409</v>
      </c>
      <c r="E75" s="109">
        <v>31110</v>
      </c>
      <c r="F75" s="109">
        <v>1999</v>
      </c>
      <c r="G75" s="109">
        <v>1779</v>
      </c>
      <c r="H75" s="109">
        <v>0</v>
      </c>
      <c r="I75" s="109">
        <v>29331</v>
      </c>
      <c r="J75" s="109">
        <v>1999</v>
      </c>
    </row>
    <row r="76" spans="1:10">
      <c r="A76" s="119" t="s">
        <v>360</v>
      </c>
      <c r="B76" t="s">
        <v>215</v>
      </c>
      <c r="C76" t="s">
        <v>361</v>
      </c>
      <c r="D76" s="108">
        <v>1423</v>
      </c>
      <c r="E76" s="108">
        <v>136872</v>
      </c>
      <c r="F76" s="108">
        <v>29176</v>
      </c>
      <c r="G76" s="108">
        <v>136872</v>
      </c>
      <c r="H76" s="108">
        <v>29176</v>
      </c>
      <c r="I76" s="108">
        <v>0</v>
      </c>
      <c r="J76" s="108">
        <v>0</v>
      </c>
    </row>
    <row r="77" spans="1:10">
      <c r="A77" s="119" t="s">
        <v>362</v>
      </c>
      <c r="B77" t="s">
        <v>215</v>
      </c>
      <c r="C77" t="s">
        <v>363</v>
      </c>
      <c r="D77" s="109">
        <v>1424</v>
      </c>
      <c r="E77" s="109">
        <v>112125</v>
      </c>
      <c r="F77" s="109">
        <v>18669</v>
      </c>
      <c r="G77" s="109">
        <v>112125</v>
      </c>
      <c r="H77" s="109">
        <v>18669</v>
      </c>
      <c r="I77" s="109">
        <v>0</v>
      </c>
      <c r="J77" s="109">
        <v>0</v>
      </c>
    </row>
    <row r="78" spans="1:10">
      <c r="A78" s="119" t="s">
        <v>364</v>
      </c>
      <c r="B78" t="s">
        <v>215</v>
      </c>
      <c r="C78" t="s">
        <v>365</v>
      </c>
      <c r="D78" s="108">
        <v>1425</v>
      </c>
      <c r="E78" s="108">
        <v>67198</v>
      </c>
      <c r="F78" s="108">
        <v>11832</v>
      </c>
      <c r="G78" s="108">
        <v>67198</v>
      </c>
      <c r="H78" s="108">
        <v>11832</v>
      </c>
      <c r="I78" s="108">
        <v>0</v>
      </c>
      <c r="J78" s="108">
        <v>0</v>
      </c>
    </row>
    <row r="79" spans="1:10">
      <c r="A79" s="119" t="s">
        <v>366</v>
      </c>
      <c r="B79" t="s">
        <v>215</v>
      </c>
      <c r="C79" t="s">
        <v>367</v>
      </c>
      <c r="D79" s="109">
        <v>1427</v>
      </c>
      <c r="E79" s="109">
        <v>118314</v>
      </c>
      <c r="F79" s="109">
        <v>18587</v>
      </c>
      <c r="G79" s="109">
        <v>106474</v>
      </c>
      <c r="H79" s="109">
        <v>18587</v>
      </c>
      <c r="I79" s="109">
        <v>11840</v>
      </c>
      <c r="J79" s="109">
        <v>0</v>
      </c>
    </row>
    <row r="80" spans="1:10">
      <c r="A80" s="119" t="s">
        <v>368</v>
      </c>
      <c r="B80" t="s">
        <v>215</v>
      </c>
      <c r="C80" t="s">
        <v>369</v>
      </c>
      <c r="D80" s="108">
        <v>1428</v>
      </c>
      <c r="E80" s="108">
        <v>193379</v>
      </c>
      <c r="F80" s="108">
        <v>38248</v>
      </c>
      <c r="G80" s="108">
        <v>181296</v>
      </c>
      <c r="H80" s="108">
        <v>38248</v>
      </c>
      <c r="I80" s="108">
        <v>12083</v>
      </c>
      <c r="J80" s="108">
        <v>0</v>
      </c>
    </row>
    <row r="81" spans="1:10">
      <c r="A81" s="119" t="s">
        <v>370</v>
      </c>
      <c r="B81" t="s">
        <v>215</v>
      </c>
      <c r="C81" t="s">
        <v>371</v>
      </c>
      <c r="D81" s="109">
        <v>1429</v>
      </c>
      <c r="E81" s="109">
        <v>214694</v>
      </c>
      <c r="F81" s="109">
        <v>44341</v>
      </c>
      <c r="G81" s="109">
        <v>214694</v>
      </c>
      <c r="H81" s="109">
        <v>44341</v>
      </c>
      <c r="I81" s="109">
        <v>0</v>
      </c>
      <c r="J81" s="109">
        <v>0</v>
      </c>
    </row>
    <row r="82" spans="1:10">
      <c r="A82" s="119" t="s">
        <v>372</v>
      </c>
      <c r="B82" t="s">
        <v>215</v>
      </c>
      <c r="C82" t="s">
        <v>373</v>
      </c>
      <c r="D82" s="108">
        <v>1430</v>
      </c>
      <c r="E82" s="108">
        <v>95537</v>
      </c>
      <c r="F82" s="108">
        <v>14121</v>
      </c>
      <c r="G82" s="108">
        <v>95537</v>
      </c>
      <c r="H82" s="108">
        <v>14121</v>
      </c>
      <c r="I82" s="108">
        <v>0</v>
      </c>
      <c r="J82" s="108">
        <v>0</v>
      </c>
    </row>
    <row r="83" spans="1:10">
      <c r="A83" s="119" t="s">
        <v>374</v>
      </c>
      <c r="B83" t="s">
        <v>215</v>
      </c>
      <c r="C83" t="s">
        <v>375</v>
      </c>
      <c r="D83" s="109">
        <v>1431</v>
      </c>
      <c r="E83" s="109">
        <v>54063</v>
      </c>
      <c r="F83" s="109">
        <v>7398</v>
      </c>
      <c r="G83" s="109">
        <v>54063</v>
      </c>
      <c r="H83" s="109">
        <v>7398</v>
      </c>
      <c r="I83" s="109">
        <v>0</v>
      </c>
      <c r="J83" s="109">
        <v>0</v>
      </c>
    </row>
    <row r="84" spans="1:10">
      <c r="A84" s="119" t="s">
        <v>376</v>
      </c>
      <c r="B84" t="s">
        <v>215</v>
      </c>
      <c r="C84" t="s">
        <v>377</v>
      </c>
      <c r="D84" s="108">
        <v>1432</v>
      </c>
      <c r="E84" s="108">
        <v>142137</v>
      </c>
      <c r="F84" s="108">
        <v>27306</v>
      </c>
      <c r="G84" s="108">
        <v>54137</v>
      </c>
      <c r="H84" s="108">
        <v>27306</v>
      </c>
      <c r="I84" s="108">
        <v>88000</v>
      </c>
      <c r="J84" s="108">
        <v>0</v>
      </c>
    </row>
    <row r="85" spans="1:10">
      <c r="A85" s="119" t="s">
        <v>378</v>
      </c>
      <c r="B85" t="s">
        <v>215</v>
      </c>
      <c r="C85" t="s">
        <v>379</v>
      </c>
      <c r="D85" s="109">
        <v>1433</v>
      </c>
      <c r="E85" s="109">
        <v>73187</v>
      </c>
      <c r="F85" s="109">
        <v>10851</v>
      </c>
      <c r="G85" s="109">
        <v>23216</v>
      </c>
      <c r="H85" s="109">
        <v>10851</v>
      </c>
      <c r="I85" s="109">
        <v>49971</v>
      </c>
      <c r="J85" s="109">
        <v>0</v>
      </c>
    </row>
    <row r="86" spans="1:10">
      <c r="A86" s="119" t="s">
        <v>380</v>
      </c>
      <c r="B86" t="s">
        <v>215</v>
      </c>
      <c r="C86" t="s">
        <v>381</v>
      </c>
      <c r="D86" s="108">
        <v>1434</v>
      </c>
      <c r="E86" s="108">
        <v>68347</v>
      </c>
      <c r="F86" s="108">
        <v>9808</v>
      </c>
      <c r="G86" s="108">
        <v>9000</v>
      </c>
      <c r="H86" s="108">
        <v>8000</v>
      </c>
      <c r="I86" s="108">
        <v>59347</v>
      </c>
      <c r="J86" s="108">
        <v>1808</v>
      </c>
    </row>
    <row r="87" spans="1:10">
      <c r="A87" s="119" t="s">
        <v>382</v>
      </c>
      <c r="B87" t="s">
        <v>215</v>
      </c>
      <c r="C87" t="s">
        <v>383</v>
      </c>
      <c r="D87" s="109">
        <v>1436</v>
      </c>
      <c r="E87" s="109">
        <v>67402</v>
      </c>
      <c r="F87" s="109">
        <v>9518</v>
      </c>
      <c r="G87" s="109">
        <v>43402</v>
      </c>
      <c r="H87" s="109">
        <v>9518</v>
      </c>
      <c r="I87" s="109">
        <v>24000</v>
      </c>
      <c r="J87" s="109">
        <v>0</v>
      </c>
    </row>
    <row r="88" spans="1:10">
      <c r="A88" s="119" t="s">
        <v>384</v>
      </c>
      <c r="B88" t="s">
        <v>215</v>
      </c>
      <c r="C88" t="s">
        <v>385</v>
      </c>
      <c r="D88" s="108">
        <v>1437</v>
      </c>
      <c r="E88" s="108">
        <v>54220</v>
      </c>
      <c r="F88" s="108">
        <v>7297</v>
      </c>
      <c r="G88" s="108">
        <v>54220</v>
      </c>
      <c r="H88" s="108">
        <v>7297</v>
      </c>
      <c r="I88" s="108">
        <v>0</v>
      </c>
      <c r="J88" s="108">
        <v>0</v>
      </c>
    </row>
    <row r="89" spans="1:10">
      <c r="A89" s="119" t="s">
        <v>386</v>
      </c>
      <c r="B89" t="s">
        <v>215</v>
      </c>
      <c r="C89" t="s">
        <v>387</v>
      </c>
      <c r="D89" s="109">
        <v>1438</v>
      </c>
      <c r="E89" s="109">
        <v>81382</v>
      </c>
      <c r="F89" s="109">
        <v>11584</v>
      </c>
      <c r="G89" s="109">
        <v>56420</v>
      </c>
      <c r="H89" s="109">
        <v>11584</v>
      </c>
      <c r="I89" s="109">
        <v>24962</v>
      </c>
      <c r="J89" s="109">
        <v>0</v>
      </c>
    </row>
    <row r="90" spans="1:10">
      <c r="A90" s="119" t="s">
        <v>388</v>
      </c>
      <c r="B90" t="s">
        <v>215</v>
      </c>
      <c r="C90" t="s">
        <v>389</v>
      </c>
      <c r="D90" s="108">
        <v>1452</v>
      </c>
      <c r="E90" s="108">
        <v>136506</v>
      </c>
      <c r="F90" s="108">
        <v>24985</v>
      </c>
      <c r="G90" s="108">
        <v>106040</v>
      </c>
      <c r="H90" s="108">
        <v>24985</v>
      </c>
      <c r="I90" s="108">
        <v>30466</v>
      </c>
      <c r="J90" s="108">
        <v>0</v>
      </c>
    </row>
    <row r="91" spans="1:10">
      <c r="A91" s="119" t="s">
        <v>390</v>
      </c>
      <c r="B91" t="s">
        <v>215</v>
      </c>
      <c r="C91" t="s">
        <v>391</v>
      </c>
      <c r="D91" s="109">
        <v>1453</v>
      </c>
      <c r="E91" s="109">
        <v>163480</v>
      </c>
      <c r="F91" s="109">
        <v>39392</v>
      </c>
      <c r="G91" s="109">
        <v>163480</v>
      </c>
      <c r="H91" s="109">
        <v>39392</v>
      </c>
      <c r="I91" s="109">
        <v>0</v>
      </c>
      <c r="J91" s="109">
        <v>0</v>
      </c>
    </row>
    <row r="92" spans="1:10">
      <c r="A92" s="119" t="s">
        <v>392</v>
      </c>
      <c r="B92" t="s">
        <v>215</v>
      </c>
      <c r="C92" t="s">
        <v>393</v>
      </c>
      <c r="D92" s="108">
        <v>1454</v>
      </c>
      <c r="E92" s="108">
        <v>144476</v>
      </c>
      <c r="F92" s="108">
        <v>26611</v>
      </c>
      <c r="G92" s="108">
        <v>133000</v>
      </c>
      <c r="H92" s="108">
        <v>26611</v>
      </c>
      <c r="I92" s="108">
        <v>11476</v>
      </c>
      <c r="J92" s="108">
        <v>0</v>
      </c>
    </row>
    <row r="93" spans="1:10">
      <c r="A93" s="119" t="s">
        <v>394</v>
      </c>
      <c r="B93" t="s">
        <v>215</v>
      </c>
      <c r="C93" t="s">
        <v>395</v>
      </c>
      <c r="D93" s="109">
        <v>1455</v>
      </c>
      <c r="E93" s="109">
        <v>94158</v>
      </c>
      <c r="F93" s="109">
        <v>14635</v>
      </c>
      <c r="G93" s="109">
        <v>67000</v>
      </c>
      <c r="H93" s="109">
        <v>14635</v>
      </c>
      <c r="I93" s="109">
        <v>27158</v>
      </c>
      <c r="J93" s="109">
        <v>0</v>
      </c>
    </row>
    <row r="94" spans="1:10">
      <c r="A94" s="119" t="s">
        <v>396</v>
      </c>
      <c r="B94" t="s">
        <v>215</v>
      </c>
      <c r="C94" t="s">
        <v>397</v>
      </c>
      <c r="D94" s="108">
        <v>1456</v>
      </c>
      <c r="E94" s="108">
        <v>75384</v>
      </c>
      <c r="F94" s="108">
        <v>10747</v>
      </c>
      <c r="G94" s="108">
        <v>75384</v>
      </c>
      <c r="H94" s="108">
        <v>10747</v>
      </c>
      <c r="I94" s="108">
        <v>0</v>
      </c>
      <c r="J94" s="108">
        <v>0</v>
      </c>
    </row>
    <row r="95" spans="1:10">
      <c r="A95" s="119" t="s">
        <v>398</v>
      </c>
      <c r="B95" t="s">
        <v>215</v>
      </c>
      <c r="C95" t="s">
        <v>399</v>
      </c>
      <c r="D95" s="109">
        <v>1457</v>
      </c>
      <c r="E95" s="109">
        <v>93404</v>
      </c>
      <c r="F95" s="109">
        <v>11863</v>
      </c>
      <c r="G95" s="109">
        <v>31300</v>
      </c>
      <c r="H95" s="109">
        <v>11863</v>
      </c>
      <c r="I95" s="109">
        <v>62104</v>
      </c>
      <c r="J95" s="109">
        <v>0</v>
      </c>
    </row>
    <row r="96" spans="1:10">
      <c r="A96" s="119" t="s">
        <v>400</v>
      </c>
      <c r="B96" t="s">
        <v>215</v>
      </c>
      <c r="C96" t="s">
        <v>401</v>
      </c>
      <c r="D96" s="108">
        <v>1458</v>
      </c>
      <c r="E96" s="108">
        <v>153722</v>
      </c>
      <c r="F96" s="108">
        <v>32870</v>
      </c>
      <c r="G96" s="108">
        <v>153722</v>
      </c>
      <c r="H96" s="108">
        <v>32870</v>
      </c>
      <c r="I96" s="108">
        <v>0</v>
      </c>
      <c r="J96" s="108">
        <v>0</v>
      </c>
    </row>
    <row r="97" spans="1:10">
      <c r="A97" s="119" t="s">
        <v>402</v>
      </c>
      <c r="B97" t="s">
        <v>215</v>
      </c>
      <c r="C97" t="s">
        <v>403</v>
      </c>
      <c r="D97" s="109">
        <v>1459</v>
      </c>
      <c r="E97" s="109">
        <v>191642</v>
      </c>
      <c r="F97" s="109">
        <v>36402</v>
      </c>
      <c r="G97" s="109">
        <v>91713</v>
      </c>
      <c r="H97" s="109">
        <v>36402</v>
      </c>
      <c r="I97" s="109">
        <v>99929</v>
      </c>
      <c r="J97" s="109">
        <v>0</v>
      </c>
    </row>
    <row r="98" spans="1:10">
      <c r="A98" s="119" t="s">
        <v>404</v>
      </c>
      <c r="B98" t="s">
        <v>215</v>
      </c>
      <c r="C98" t="s">
        <v>405</v>
      </c>
      <c r="D98" s="108">
        <v>1460</v>
      </c>
      <c r="E98" s="108">
        <v>189721</v>
      </c>
      <c r="F98" s="108">
        <v>38924</v>
      </c>
      <c r="G98" s="108">
        <v>57730</v>
      </c>
      <c r="H98" s="108">
        <v>38924</v>
      </c>
      <c r="I98" s="108">
        <v>131991</v>
      </c>
      <c r="J98" s="108">
        <v>0</v>
      </c>
    </row>
    <row r="99" spans="1:10">
      <c r="A99" s="119" t="s">
        <v>406</v>
      </c>
      <c r="B99" t="s">
        <v>215</v>
      </c>
      <c r="C99" t="s">
        <v>407</v>
      </c>
      <c r="D99" s="109">
        <v>1461</v>
      </c>
      <c r="E99" s="109">
        <v>111094</v>
      </c>
      <c r="F99" s="109">
        <v>18730</v>
      </c>
      <c r="G99" s="109">
        <v>25324</v>
      </c>
      <c r="H99" s="109">
        <v>8000</v>
      </c>
      <c r="I99" s="109">
        <v>85770</v>
      </c>
      <c r="J99" s="109">
        <v>10730</v>
      </c>
    </row>
    <row r="100" spans="1:10">
      <c r="A100" s="119" t="s">
        <v>408</v>
      </c>
      <c r="B100" t="s">
        <v>215</v>
      </c>
      <c r="C100" t="s">
        <v>409</v>
      </c>
      <c r="D100" s="108">
        <v>1462</v>
      </c>
      <c r="E100" s="108">
        <v>67469</v>
      </c>
      <c r="F100" s="108">
        <v>8334</v>
      </c>
      <c r="G100" s="108">
        <v>67469</v>
      </c>
      <c r="H100" s="108">
        <v>8334</v>
      </c>
      <c r="I100" s="108">
        <v>0</v>
      </c>
      <c r="J100" s="108">
        <v>0</v>
      </c>
    </row>
    <row r="101" spans="1:10">
      <c r="A101" s="119" t="s">
        <v>410</v>
      </c>
      <c r="B101" t="s">
        <v>215</v>
      </c>
      <c r="C101" t="s">
        <v>411</v>
      </c>
      <c r="D101" s="109">
        <v>1463</v>
      </c>
      <c r="E101" s="109">
        <v>31796</v>
      </c>
      <c r="F101" s="109">
        <v>1924</v>
      </c>
      <c r="G101" s="109">
        <v>16844</v>
      </c>
      <c r="H101" s="109">
        <v>1924</v>
      </c>
      <c r="I101" s="109">
        <v>14952</v>
      </c>
      <c r="J101" s="109">
        <v>0</v>
      </c>
    </row>
    <row r="102" spans="1:10">
      <c r="A102" s="119" t="s">
        <v>412</v>
      </c>
      <c r="B102" t="s">
        <v>215</v>
      </c>
      <c r="C102" t="s">
        <v>413</v>
      </c>
      <c r="D102" s="108">
        <v>1464</v>
      </c>
      <c r="E102" s="108">
        <v>88024</v>
      </c>
      <c r="F102" s="108">
        <v>13146</v>
      </c>
      <c r="G102" s="108">
        <v>0</v>
      </c>
      <c r="H102" s="108">
        <v>0</v>
      </c>
      <c r="I102" s="108">
        <v>88024</v>
      </c>
      <c r="J102" s="108">
        <v>13146</v>
      </c>
    </row>
    <row r="103" spans="1:10">
      <c r="A103" s="119" t="s">
        <v>414</v>
      </c>
      <c r="B103" t="s">
        <v>215</v>
      </c>
      <c r="C103" t="s">
        <v>415</v>
      </c>
      <c r="D103" s="109">
        <v>1465</v>
      </c>
      <c r="E103" s="109">
        <v>79033</v>
      </c>
      <c r="F103" s="109">
        <v>11340</v>
      </c>
      <c r="G103" s="109">
        <v>79033</v>
      </c>
      <c r="H103" s="109">
        <v>11340</v>
      </c>
      <c r="I103" s="109">
        <v>0</v>
      </c>
      <c r="J103" s="109">
        <v>0</v>
      </c>
    </row>
    <row r="104" spans="1:10">
      <c r="A104" s="119" t="s">
        <v>416</v>
      </c>
      <c r="B104" t="s">
        <v>215</v>
      </c>
      <c r="C104" t="s">
        <v>417</v>
      </c>
      <c r="D104" s="108">
        <v>1468</v>
      </c>
      <c r="E104" s="108">
        <v>88403</v>
      </c>
      <c r="F104" s="108">
        <v>12127</v>
      </c>
      <c r="G104" s="108">
        <v>88403</v>
      </c>
      <c r="H104" s="108">
        <v>12127</v>
      </c>
      <c r="I104" s="108">
        <v>0</v>
      </c>
      <c r="J104" s="108">
        <v>0</v>
      </c>
    </row>
    <row r="105" spans="1:10">
      <c r="A105" s="119" t="s">
        <v>418</v>
      </c>
      <c r="B105" t="s">
        <v>215</v>
      </c>
      <c r="C105" t="s">
        <v>419</v>
      </c>
      <c r="D105" s="109">
        <v>1469</v>
      </c>
      <c r="E105" s="109">
        <v>111880</v>
      </c>
      <c r="F105" s="109">
        <v>16272</v>
      </c>
      <c r="G105" s="109">
        <v>111880</v>
      </c>
      <c r="H105" s="109">
        <v>16272</v>
      </c>
      <c r="I105" s="109">
        <v>0</v>
      </c>
      <c r="J105" s="109">
        <v>0</v>
      </c>
    </row>
    <row r="106" spans="1:10">
      <c r="A106" s="119" t="s">
        <v>420</v>
      </c>
      <c r="B106" t="s">
        <v>215</v>
      </c>
      <c r="C106" t="s">
        <v>421</v>
      </c>
      <c r="D106" s="108">
        <v>1470</v>
      </c>
      <c r="E106" s="108">
        <v>27496</v>
      </c>
      <c r="F106" s="108">
        <v>1919</v>
      </c>
      <c r="G106" s="108">
        <v>19796</v>
      </c>
      <c r="H106" s="108">
        <v>1919</v>
      </c>
      <c r="I106" s="108">
        <v>7700</v>
      </c>
      <c r="J106" s="108">
        <v>0</v>
      </c>
    </row>
    <row r="107" spans="1:10">
      <c r="A107" s="119" t="s">
        <v>422</v>
      </c>
      <c r="B107" t="s">
        <v>215</v>
      </c>
      <c r="C107" t="s">
        <v>423</v>
      </c>
      <c r="D107" s="109">
        <v>1471</v>
      </c>
      <c r="E107" s="109">
        <v>50536</v>
      </c>
      <c r="F107" s="109">
        <v>5642</v>
      </c>
      <c r="G107" s="109">
        <v>50536</v>
      </c>
      <c r="H107" s="109">
        <v>5642</v>
      </c>
      <c r="I107" s="109">
        <v>0</v>
      </c>
      <c r="J107" s="109">
        <v>0</v>
      </c>
    </row>
    <row r="108" spans="1:10">
      <c r="A108" s="119" t="s">
        <v>424</v>
      </c>
      <c r="B108" t="s">
        <v>215</v>
      </c>
      <c r="C108" t="s">
        <v>425</v>
      </c>
      <c r="D108" s="108">
        <v>1472</v>
      </c>
      <c r="E108" s="108">
        <v>44731</v>
      </c>
      <c r="F108" s="108">
        <v>4783</v>
      </c>
      <c r="G108" s="108">
        <v>44731</v>
      </c>
      <c r="H108" s="108">
        <v>4783</v>
      </c>
      <c r="I108" s="108">
        <v>0</v>
      </c>
      <c r="J108" s="108">
        <v>0</v>
      </c>
    </row>
    <row r="109" spans="1:10">
      <c r="A109" s="119" t="s">
        <v>426</v>
      </c>
      <c r="B109" t="s">
        <v>215</v>
      </c>
      <c r="C109" t="s">
        <v>427</v>
      </c>
      <c r="D109" s="109">
        <v>1481</v>
      </c>
      <c r="E109" s="109">
        <v>104934</v>
      </c>
      <c r="F109" s="109">
        <v>15551</v>
      </c>
      <c r="G109" s="109">
        <v>95158</v>
      </c>
      <c r="H109" s="109">
        <v>15551</v>
      </c>
      <c r="I109" s="109">
        <v>9776</v>
      </c>
      <c r="J109" s="109">
        <v>0</v>
      </c>
    </row>
    <row r="110" spans="1:10">
      <c r="A110" s="119" t="s">
        <v>428</v>
      </c>
      <c r="B110" t="s">
        <v>215</v>
      </c>
      <c r="C110" t="s">
        <v>429</v>
      </c>
      <c r="D110" s="108">
        <v>1482</v>
      </c>
      <c r="E110" s="108">
        <v>80782</v>
      </c>
      <c r="F110" s="108">
        <v>11422</v>
      </c>
      <c r="G110" s="108">
        <v>80782</v>
      </c>
      <c r="H110" s="108">
        <v>11422</v>
      </c>
      <c r="I110" s="108">
        <v>0</v>
      </c>
      <c r="J110" s="108">
        <v>0</v>
      </c>
    </row>
    <row r="111" spans="1:10">
      <c r="A111" s="119" t="s">
        <v>430</v>
      </c>
      <c r="B111" t="s">
        <v>215</v>
      </c>
      <c r="C111" t="s">
        <v>431</v>
      </c>
      <c r="D111" s="109">
        <v>1483</v>
      </c>
      <c r="E111" s="109">
        <v>81946</v>
      </c>
      <c r="F111" s="109">
        <v>11089</v>
      </c>
      <c r="G111" s="109">
        <v>72946</v>
      </c>
      <c r="H111" s="109">
        <v>11089</v>
      </c>
      <c r="I111" s="109">
        <v>9000</v>
      </c>
      <c r="J111" s="109">
        <v>0</v>
      </c>
    </row>
    <row r="112" spans="1:10">
      <c r="A112" s="119" t="s">
        <v>432</v>
      </c>
      <c r="B112" t="s">
        <v>215</v>
      </c>
      <c r="C112" t="s">
        <v>433</v>
      </c>
      <c r="D112" s="108">
        <v>1484</v>
      </c>
      <c r="E112" s="108">
        <v>157013</v>
      </c>
      <c r="F112" s="108">
        <v>25772</v>
      </c>
      <c r="G112" s="108">
        <v>153116</v>
      </c>
      <c r="H112" s="108">
        <v>25772</v>
      </c>
      <c r="I112" s="108">
        <v>3897</v>
      </c>
      <c r="J112" s="108">
        <v>0</v>
      </c>
    </row>
    <row r="113" spans="1:10">
      <c r="A113" s="119" t="s">
        <v>434</v>
      </c>
      <c r="B113" t="s">
        <v>215</v>
      </c>
      <c r="C113" t="s">
        <v>435</v>
      </c>
      <c r="D113" s="109">
        <v>1485</v>
      </c>
      <c r="E113" s="109">
        <v>37677</v>
      </c>
      <c r="F113" s="109">
        <v>3995</v>
      </c>
      <c r="G113" s="109">
        <v>37677</v>
      </c>
      <c r="H113" s="109">
        <v>3995</v>
      </c>
      <c r="I113" s="109">
        <v>0</v>
      </c>
      <c r="J113" s="109">
        <v>0</v>
      </c>
    </row>
    <row r="114" spans="1:10">
      <c r="A114" s="119" t="s">
        <v>436</v>
      </c>
      <c r="B114" t="s">
        <v>215</v>
      </c>
      <c r="C114" t="s">
        <v>437</v>
      </c>
      <c r="D114" s="108">
        <v>1486</v>
      </c>
      <c r="E114" s="108">
        <v>74524</v>
      </c>
      <c r="F114" s="108">
        <v>9570</v>
      </c>
      <c r="G114" s="108">
        <v>29500</v>
      </c>
      <c r="H114" s="108">
        <v>9570</v>
      </c>
      <c r="I114" s="108">
        <v>45024</v>
      </c>
      <c r="J114" s="108">
        <v>0</v>
      </c>
    </row>
    <row r="115" spans="1:10">
      <c r="A115" s="119" t="s">
        <v>438</v>
      </c>
      <c r="B115" t="s">
        <v>215</v>
      </c>
      <c r="C115" t="s">
        <v>439</v>
      </c>
      <c r="D115" s="109">
        <v>1487</v>
      </c>
      <c r="E115" s="109">
        <v>80296</v>
      </c>
      <c r="F115" s="109">
        <v>10352</v>
      </c>
      <c r="G115" s="109">
        <v>33800</v>
      </c>
      <c r="H115" s="109">
        <v>0</v>
      </c>
      <c r="I115" s="109">
        <v>46496</v>
      </c>
      <c r="J115" s="109">
        <v>10352</v>
      </c>
    </row>
    <row r="116" spans="1:10">
      <c r="A116" s="119" t="s">
        <v>440</v>
      </c>
      <c r="B116" t="s">
        <v>215</v>
      </c>
      <c r="C116" t="s">
        <v>441</v>
      </c>
      <c r="D116" s="108">
        <v>1511</v>
      </c>
      <c r="E116" s="108">
        <v>60330</v>
      </c>
      <c r="F116" s="108">
        <v>6696</v>
      </c>
      <c r="G116" s="108">
        <v>60330</v>
      </c>
      <c r="H116" s="108">
        <v>6696</v>
      </c>
      <c r="I116" s="108">
        <v>0</v>
      </c>
      <c r="J116" s="108">
        <v>0</v>
      </c>
    </row>
    <row r="117" spans="1:10">
      <c r="A117" s="119" t="s">
        <v>442</v>
      </c>
      <c r="B117" t="s">
        <v>215</v>
      </c>
      <c r="C117" t="s">
        <v>443</v>
      </c>
      <c r="D117" s="109">
        <v>1512</v>
      </c>
      <c r="E117" s="109">
        <v>86956</v>
      </c>
      <c r="F117" s="109">
        <v>11159</v>
      </c>
      <c r="G117" s="109">
        <v>72610</v>
      </c>
      <c r="H117" s="109">
        <v>11159</v>
      </c>
      <c r="I117" s="109">
        <v>14346</v>
      </c>
      <c r="J117" s="109">
        <v>0</v>
      </c>
    </row>
    <row r="118" spans="1:10">
      <c r="A118" s="119" t="s">
        <v>444</v>
      </c>
      <c r="B118" t="s">
        <v>215</v>
      </c>
      <c r="C118" t="s">
        <v>445</v>
      </c>
      <c r="D118" s="108">
        <v>1513</v>
      </c>
      <c r="E118" s="108">
        <v>52813</v>
      </c>
      <c r="F118" s="108">
        <v>6479</v>
      </c>
      <c r="G118" s="108">
        <v>52813</v>
      </c>
      <c r="H118" s="108">
        <v>6479</v>
      </c>
      <c r="I118" s="108">
        <v>0</v>
      </c>
      <c r="J118" s="108">
        <v>0</v>
      </c>
    </row>
    <row r="119" spans="1:10">
      <c r="A119" s="119" t="s">
        <v>446</v>
      </c>
      <c r="B119" t="s">
        <v>215</v>
      </c>
      <c r="C119" t="s">
        <v>447</v>
      </c>
      <c r="D119" s="109">
        <v>1514</v>
      </c>
      <c r="E119" s="109">
        <v>154365</v>
      </c>
      <c r="F119" s="109">
        <v>23377</v>
      </c>
      <c r="G119" s="109">
        <v>20500</v>
      </c>
      <c r="H119" s="109">
        <v>0</v>
      </c>
      <c r="I119" s="109">
        <v>133865</v>
      </c>
      <c r="J119" s="109">
        <v>23377</v>
      </c>
    </row>
    <row r="120" spans="1:10">
      <c r="A120" s="119" t="s">
        <v>448</v>
      </c>
      <c r="B120" t="s">
        <v>215</v>
      </c>
      <c r="C120" t="s">
        <v>449</v>
      </c>
      <c r="D120" s="108">
        <v>1516</v>
      </c>
      <c r="E120" s="108">
        <v>99910</v>
      </c>
      <c r="F120" s="108">
        <v>14265</v>
      </c>
      <c r="G120" s="108">
        <v>99910</v>
      </c>
      <c r="H120" s="108">
        <v>14265</v>
      </c>
      <c r="I120" s="108">
        <v>0</v>
      </c>
      <c r="J120" s="108">
        <v>0</v>
      </c>
    </row>
    <row r="121" spans="1:10">
      <c r="A121" s="119" t="s">
        <v>450</v>
      </c>
      <c r="B121" t="s">
        <v>215</v>
      </c>
      <c r="C121" t="s">
        <v>451</v>
      </c>
      <c r="D121" s="109">
        <v>1517</v>
      </c>
      <c r="E121" s="109">
        <v>72293</v>
      </c>
      <c r="F121" s="109">
        <v>9192</v>
      </c>
      <c r="G121" s="109">
        <v>65305</v>
      </c>
      <c r="H121" s="109">
        <v>9192</v>
      </c>
      <c r="I121" s="109">
        <v>6988</v>
      </c>
      <c r="J121" s="109">
        <v>0</v>
      </c>
    </row>
    <row r="122" spans="1:10">
      <c r="A122" s="119" t="s">
        <v>452</v>
      </c>
      <c r="B122" t="s">
        <v>215</v>
      </c>
      <c r="C122" t="s">
        <v>453</v>
      </c>
      <c r="D122" s="108">
        <v>1518</v>
      </c>
      <c r="E122" s="108">
        <v>62449</v>
      </c>
      <c r="F122" s="108">
        <v>7797</v>
      </c>
      <c r="G122" s="108">
        <v>36000</v>
      </c>
      <c r="H122" s="108">
        <v>7797</v>
      </c>
      <c r="I122" s="108">
        <v>26449</v>
      </c>
      <c r="J122" s="108">
        <v>0</v>
      </c>
    </row>
    <row r="123" spans="1:10">
      <c r="A123" s="119" t="s">
        <v>454</v>
      </c>
      <c r="B123" t="s">
        <v>215</v>
      </c>
      <c r="C123" t="s">
        <v>455</v>
      </c>
      <c r="D123" s="109">
        <v>1519</v>
      </c>
      <c r="E123" s="109">
        <v>73330</v>
      </c>
      <c r="F123" s="109">
        <v>9472</v>
      </c>
      <c r="G123" s="109">
        <v>63330</v>
      </c>
      <c r="H123" s="109">
        <v>9472</v>
      </c>
      <c r="I123" s="109">
        <v>10000</v>
      </c>
      <c r="J123" s="109">
        <v>0</v>
      </c>
    </row>
    <row r="124" spans="1:10">
      <c r="A124" s="119" t="s">
        <v>456</v>
      </c>
      <c r="B124" t="s">
        <v>215</v>
      </c>
      <c r="C124" t="s">
        <v>457</v>
      </c>
      <c r="D124" s="108">
        <v>1520</v>
      </c>
      <c r="E124" s="108">
        <v>59411</v>
      </c>
      <c r="F124" s="108">
        <v>6220</v>
      </c>
      <c r="G124" s="108">
        <v>59411</v>
      </c>
      <c r="H124" s="108">
        <v>6220</v>
      </c>
      <c r="I124" s="108">
        <v>0</v>
      </c>
      <c r="J124" s="108">
        <v>0</v>
      </c>
    </row>
    <row r="125" spans="1:10">
      <c r="A125" s="119" t="s">
        <v>458</v>
      </c>
      <c r="B125" t="s">
        <v>215</v>
      </c>
      <c r="C125" t="s">
        <v>459</v>
      </c>
      <c r="D125" s="109">
        <v>1543</v>
      </c>
      <c r="E125" s="109">
        <v>289166</v>
      </c>
      <c r="F125" s="109">
        <v>67195</v>
      </c>
      <c r="G125" s="109">
        <v>289166</v>
      </c>
      <c r="H125" s="109">
        <v>67195</v>
      </c>
      <c r="I125" s="109">
        <v>0</v>
      </c>
      <c r="J125" s="109">
        <v>0</v>
      </c>
    </row>
    <row r="126" spans="1:10">
      <c r="A126" s="119" t="s">
        <v>460</v>
      </c>
      <c r="B126" t="s">
        <v>215</v>
      </c>
      <c r="C126" t="s">
        <v>461</v>
      </c>
      <c r="D126" s="108">
        <v>1544</v>
      </c>
      <c r="E126" s="108">
        <v>110372</v>
      </c>
      <c r="F126" s="108">
        <v>17016</v>
      </c>
      <c r="G126" s="108">
        <v>110372</v>
      </c>
      <c r="H126" s="108">
        <v>17016</v>
      </c>
      <c r="I126" s="108">
        <v>0</v>
      </c>
      <c r="J126" s="108">
        <v>0</v>
      </c>
    </row>
    <row r="127" spans="1:10">
      <c r="A127" s="119" t="s">
        <v>462</v>
      </c>
      <c r="B127" t="s">
        <v>215</v>
      </c>
      <c r="C127" t="s">
        <v>463</v>
      </c>
      <c r="D127" s="109">
        <v>1545</v>
      </c>
      <c r="E127" s="109">
        <v>196843</v>
      </c>
      <c r="F127" s="109">
        <v>37841</v>
      </c>
      <c r="G127" s="109">
        <v>171943</v>
      </c>
      <c r="H127" s="109">
        <v>37841</v>
      </c>
      <c r="I127" s="109">
        <v>24900</v>
      </c>
      <c r="J127" s="109">
        <v>0</v>
      </c>
    </row>
    <row r="128" spans="1:10">
      <c r="A128" s="119" t="s">
        <v>464</v>
      </c>
      <c r="B128" t="s">
        <v>215</v>
      </c>
      <c r="C128" t="s">
        <v>465</v>
      </c>
      <c r="D128" s="108">
        <v>1546</v>
      </c>
      <c r="E128" s="108">
        <v>98152</v>
      </c>
      <c r="F128" s="108">
        <v>15529</v>
      </c>
      <c r="G128" s="108">
        <v>71822</v>
      </c>
      <c r="H128" s="108">
        <v>15529</v>
      </c>
      <c r="I128" s="108">
        <v>26330</v>
      </c>
      <c r="J128" s="108">
        <v>0</v>
      </c>
    </row>
    <row r="129" spans="1:10">
      <c r="A129" s="119" t="s">
        <v>466</v>
      </c>
      <c r="B129" t="s">
        <v>215</v>
      </c>
      <c r="C129" t="s">
        <v>467</v>
      </c>
      <c r="D129" s="109">
        <v>1547</v>
      </c>
      <c r="E129" s="109">
        <v>117501</v>
      </c>
      <c r="F129" s="109">
        <v>17686</v>
      </c>
      <c r="G129" s="109">
        <v>117501</v>
      </c>
      <c r="H129" s="109">
        <v>17686</v>
      </c>
      <c r="I129" s="109">
        <v>0</v>
      </c>
      <c r="J129" s="109">
        <v>0</v>
      </c>
    </row>
    <row r="130" spans="1:10">
      <c r="A130" s="119" t="s">
        <v>468</v>
      </c>
      <c r="B130" t="s">
        <v>215</v>
      </c>
      <c r="C130" t="s">
        <v>469</v>
      </c>
      <c r="D130" s="108">
        <v>1549</v>
      </c>
      <c r="E130" s="108">
        <v>109859</v>
      </c>
      <c r="F130" s="108">
        <v>18698</v>
      </c>
      <c r="G130" s="108">
        <v>37888</v>
      </c>
      <c r="H130" s="108">
        <v>18698</v>
      </c>
      <c r="I130" s="108">
        <v>71971</v>
      </c>
      <c r="J130" s="108">
        <v>0</v>
      </c>
    </row>
    <row r="131" spans="1:10">
      <c r="A131" s="119" t="s">
        <v>470</v>
      </c>
      <c r="B131" t="s">
        <v>215</v>
      </c>
      <c r="C131" t="s">
        <v>471</v>
      </c>
      <c r="D131" s="109">
        <v>1550</v>
      </c>
      <c r="E131" s="109">
        <v>80594</v>
      </c>
      <c r="F131" s="109">
        <v>11498</v>
      </c>
      <c r="G131" s="109">
        <v>55100</v>
      </c>
      <c r="H131" s="109">
        <v>11498</v>
      </c>
      <c r="I131" s="109">
        <v>25494</v>
      </c>
      <c r="J131" s="109">
        <v>0</v>
      </c>
    </row>
    <row r="132" spans="1:10">
      <c r="A132" s="119" t="s">
        <v>472</v>
      </c>
      <c r="B132" t="s">
        <v>215</v>
      </c>
      <c r="C132" t="s">
        <v>473</v>
      </c>
      <c r="D132" s="108">
        <v>1552</v>
      </c>
      <c r="E132" s="108">
        <v>110234</v>
      </c>
      <c r="F132" s="108">
        <v>16583</v>
      </c>
      <c r="G132" s="108">
        <v>110234</v>
      </c>
      <c r="H132" s="108">
        <v>16583</v>
      </c>
      <c r="I132" s="108">
        <v>0</v>
      </c>
      <c r="J132" s="108">
        <v>0</v>
      </c>
    </row>
    <row r="133" spans="1:10">
      <c r="A133" s="119" t="s">
        <v>474</v>
      </c>
      <c r="B133" t="s">
        <v>215</v>
      </c>
      <c r="C133" t="s">
        <v>475</v>
      </c>
      <c r="D133" s="109">
        <v>1555</v>
      </c>
      <c r="E133" s="109">
        <v>307856</v>
      </c>
      <c r="F133" s="109">
        <v>73464</v>
      </c>
      <c r="G133" s="109">
        <v>180394</v>
      </c>
      <c r="H133" s="109">
        <v>60694</v>
      </c>
      <c r="I133" s="109">
        <v>127462</v>
      </c>
      <c r="J133" s="109">
        <v>12770</v>
      </c>
    </row>
    <row r="134" spans="1:10">
      <c r="A134" s="119" t="s">
        <v>476</v>
      </c>
      <c r="B134" t="s">
        <v>215</v>
      </c>
      <c r="C134" t="s">
        <v>477</v>
      </c>
      <c r="D134" s="108">
        <v>1559</v>
      </c>
      <c r="E134" s="108">
        <v>166083</v>
      </c>
      <c r="F134" s="108">
        <v>28411</v>
      </c>
      <c r="G134" s="108">
        <v>110600</v>
      </c>
      <c r="H134" s="108">
        <v>28411</v>
      </c>
      <c r="I134" s="108">
        <v>55483</v>
      </c>
      <c r="J134" s="108">
        <v>0</v>
      </c>
    </row>
    <row r="135" spans="1:10">
      <c r="A135" s="119" t="s">
        <v>478</v>
      </c>
      <c r="B135" t="s">
        <v>215</v>
      </c>
      <c r="C135" t="s">
        <v>479</v>
      </c>
      <c r="D135" s="109">
        <v>1560</v>
      </c>
      <c r="E135" s="109">
        <v>70912</v>
      </c>
      <c r="F135" s="109">
        <v>9701</v>
      </c>
      <c r="G135" s="109">
        <v>51662</v>
      </c>
      <c r="H135" s="109">
        <v>9701</v>
      </c>
      <c r="I135" s="109">
        <v>19250</v>
      </c>
      <c r="J135" s="109">
        <v>0</v>
      </c>
    </row>
    <row r="136" spans="1:10">
      <c r="A136" s="119" t="s">
        <v>480</v>
      </c>
      <c r="B136" t="s">
        <v>215</v>
      </c>
      <c r="C136" t="s">
        <v>481</v>
      </c>
      <c r="D136" s="108">
        <v>1561</v>
      </c>
      <c r="E136" s="108">
        <v>89707</v>
      </c>
      <c r="F136" s="108">
        <v>12344</v>
      </c>
      <c r="G136" s="108">
        <v>89707</v>
      </c>
      <c r="H136" s="108">
        <v>12344</v>
      </c>
      <c r="I136" s="108">
        <v>0</v>
      </c>
      <c r="J136" s="108">
        <v>0</v>
      </c>
    </row>
    <row r="137" spans="1:10">
      <c r="A137" s="119" t="s">
        <v>482</v>
      </c>
      <c r="B137" t="s">
        <v>215</v>
      </c>
      <c r="C137" t="s">
        <v>483</v>
      </c>
      <c r="D137" s="109">
        <v>1562</v>
      </c>
      <c r="E137" s="109">
        <v>35854</v>
      </c>
      <c r="F137" s="109">
        <v>3529</v>
      </c>
      <c r="G137" s="109">
        <v>35854</v>
      </c>
      <c r="H137" s="109">
        <v>3529</v>
      </c>
      <c r="I137" s="109">
        <v>0</v>
      </c>
      <c r="J137" s="109">
        <v>0</v>
      </c>
    </row>
    <row r="138" spans="1:10">
      <c r="A138" s="119" t="s">
        <v>484</v>
      </c>
      <c r="B138" t="s">
        <v>215</v>
      </c>
      <c r="C138" t="s">
        <v>485</v>
      </c>
      <c r="D138" s="108">
        <v>1563</v>
      </c>
      <c r="E138" s="108">
        <v>98661</v>
      </c>
      <c r="F138" s="108">
        <v>12850</v>
      </c>
      <c r="G138" s="108">
        <v>98661</v>
      </c>
      <c r="H138" s="108">
        <v>12850</v>
      </c>
      <c r="I138" s="108">
        <v>0</v>
      </c>
      <c r="J138" s="108">
        <v>0</v>
      </c>
    </row>
    <row r="139" spans="1:10">
      <c r="A139" s="119" t="s">
        <v>486</v>
      </c>
      <c r="B139" t="s">
        <v>215</v>
      </c>
      <c r="C139" t="s">
        <v>487</v>
      </c>
      <c r="D139" s="109">
        <v>1564</v>
      </c>
      <c r="E139" s="109">
        <v>145163</v>
      </c>
      <c r="F139" s="109">
        <v>24307</v>
      </c>
      <c r="G139" s="109">
        <v>145163</v>
      </c>
      <c r="H139" s="109">
        <v>24307</v>
      </c>
      <c r="I139" s="109">
        <v>0</v>
      </c>
      <c r="J139" s="109">
        <v>0</v>
      </c>
    </row>
    <row r="140" spans="1:10">
      <c r="A140" s="119" t="s">
        <v>488</v>
      </c>
      <c r="B140" t="s">
        <v>215</v>
      </c>
      <c r="C140" t="s">
        <v>489</v>
      </c>
      <c r="D140" s="108">
        <v>1571</v>
      </c>
      <c r="E140" s="108">
        <v>102437</v>
      </c>
      <c r="F140" s="108">
        <v>15014</v>
      </c>
      <c r="G140" s="108">
        <v>102437</v>
      </c>
      <c r="H140" s="108">
        <v>15014</v>
      </c>
      <c r="I140" s="108">
        <v>0</v>
      </c>
      <c r="J140" s="108">
        <v>0</v>
      </c>
    </row>
    <row r="141" spans="1:10">
      <c r="A141" s="119" t="s">
        <v>490</v>
      </c>
      <c r="B141" t="s">
        <v>215</v>
      </c>
      <c r="C141" t="s">
        <v>491</v>
      </c>
      <c r="D141" s="109">
        <v>1575</v>
      </c>
      <c r="E141" s="109">
        <v>71616</v>
      </c>
      <c r="F141" s="109">
        <v>9384</v>
      </c>
      <c r="G141" s="109">
        <v>71616</v>
      </c>
      <c r="H141" s="109">
        <v>9384</v>
      </c>
      <c r="I141" s="109">
        <v>0</v>
      </c>
      <c r="J141" s="109">
        <v>0</v>
      </c>
    </row>
    <row r="142" spans="1:10">
      <c r="A142" s="119" t="s">
        <v>492</v>
      </c>
      <c r="B142" t="s">
        <v>215</v>
      </c>
      <c r="C142" t="s">
        <v>493</v>
      </c>
      <c r="D142" s="108">
        <v>1578</v>
      </c>
      <c r="E142" s="108">
        <v>244204</v>
      </c>
      <c r="F142" s="108">
        <v>56663</v>
      </c>
      <c r="G142" s="108">
        <v>244204</v>
      </c>
      <c r="H142" s="108">
        <v>56663</v>
      </c>
      <c r="I142" s="108">
        <v>0</v>
      </c>
      <c r="J142" s="108">
        <v>0</v>
      </c>
    </row>
    <row r="143" spans="1:10">
      <c r="A143" s="119" t="s">
        <v>494</v>
      </c>
      <c r="B143" t="s">
        <v>215</v>
      </c>
      <c r="C143" t="s">
        <v>495</v>
      </c>
      <c r="D143" s="109">
        <v>1581</v>
      </c>
      <c r="E143" s="109">
        <v>92078</v>
      </c>
      <c r="F143" s="109">
        <v>13309</v>
      </c>
      <c r="G143" s="109">
        <v>92078</v>
      </c>
      <c r="H143" s="109">
        <v>13309</v>
      </c>
      <c r="I143" s="109">
        <v>0</v>
      </c>
      <c r="J143" s="109">
        <v>0</v>
      </c>
    </row>
    <row r="144" spans="1:10">
      <c r="A144" s="119" t="s">
        <v>496</v>
      </c>
      <c r="B144" t="s">
        <v>215</v>
      </c>
      <c r="C144" t="s">
        <v>497</v>
      </c>
      <c r="D144" s="108">
        <v>1584</v>
      </c>
      <c r="E144" s="108">
        <v>170868</v>
      </c>
      <c r="F144" s="108">
        <v>30511</v>
      </c>
      <c r="G144" s="108">
        <v>111422</v>
      </c>
      <c r="H144" s="108">
        <v>20439</v>
      </c>
      <c r="I144" s="108">
        <v>59446</v>
      </c>
      <c r="J144" s="108">
        <v>10072</v>
      </c>
    </row>
    <row r="145" spans="1:10">
      <c r="A145" s="119" t="s">
        <v>498</v>
      </c>
      <c r="B145" t="s">
        <v>215</v>
      </c>
      <c r="C145" t="s">
        <v>499</v>
      </c>
      <c r="D145" s="109">
        <v>1585</v>
      </c>
      <c r="E145" s="109">
        <v>123098</v>
      </c>
      <c r="F145" s="109">
        <v>19946</v>
      </c>
      <c r="G145" s="109">
        <v>80703</v>
      </c>
      <c r="H145" s="109">
        <v>19946</v>
      </c>
      <c r="I145" s="109">
        <v>42395</v>
      </c>
      <c r="J145" s="109">
        <v>0</v>
      </c>
    </row>
    <row r="146" spans="1:10">
      <c r="A146" s="119" t="s">
        <v>500</v>
      </c>
      <c r="B146" t="s">
        <v>215</v>
      </c>
      <c r="C146" t="s">
        <v>501</v>
      </c>
      <c r="D146" s="108">
        <v>1586</v>
      </c>
      <c r="E146" s="108">
        <v>161731</v>
      </c>
      <c r="F146" s="108">
        <v>28019</v>
      </c>
      <c r="G146" s="108">
        <v>76979</v>
      </c>
      <c r="H146" s="108">
        <v>28019</v>
      </c>
      <c r="I146" s="108">
        <v>84752</v>
      </c>
      <c r="J146" s="108">
        <v>0</v>
      </c>
    </row>
    <row r="147" spans="1:10">
      <c r="A147" s="119" t="s">
        <v>502</v>
      </c>
      <c r="B147" t="s">
        <v>215</v>
      </c>
      <c r="C147" t="s">
        <v>503</v>
      </c>
      <c r="D147" s="109">
        <v>1601</v>
      </c>
      <c r="E147" s="109">
        <v>209784</v>
      </c>
      <c r="F147" s="109">
        <v>38691</v>
      </c>
      <c r="G147" s="109">
        <v>209784</v>
      </c>
      <c r="H147" s="109">
        <v>38691</v>
      </c>
      <c r="I147" s="109">
        <v>0</v>
      </c>
      <c r="J147" s="109">
        <v>0</v>
      </c>
    </row>
    <row r="148" spans="1:10">
      <c r="A148" s="119" t="s">
        <v>504</v>
      </c>
      <c r="B148" t="s">
        <v>215</v>
      </c>
      <c r="C148" t="s">
        <v>505</v>
      </c>
      <c r="D148" s="108">
        <v>1602</v>
      </c>
      <c r="E148" s="108">
        <v>118103</v>
      </c>
      <c r="F148" s="108">
        <v>18243</v>
      </c>
      <c r="G148" s="108">
        <v>118103</v>
      </c>
      <c r="H148" s="108">
        <v>18243</v>
      </c>
      <c r="I148" s="108">
        <v>0</v>
      </c>
      <c r="J148" s="108">
        <v>0</v>
      </c>
    </row>
    <row r="149" spans="1:10">
      <c r="A149" s="119" t="s">
        <v>506</v>
      </c>
      <c r="B149" t="s">
        <v>215</v>
      </c>
      <c r="C149" t="s">
        <v>507</v>
      </c>
      <c r="D149" s="109">
        <v>1604</v>
      </c>
      <c r="E149" s="109">
        <v>120920</v>
      </c>
      <c r="F149" s="109">
        <v>18032</v>
      </c>
      <c r="G149" s="109">
        <v>87687</v>
      </c>
      <c r="H149" s="109">
        <v>18032</v>
      </c>
      <c r="I149" s="109">
        <v>33233</v>
      </c>
      <c r="J149" s="109">
        <v>0</v>
      </c>
    </row>
    <row r="150" spans="1:10">
      <c r="A150" s="119" t="s">
        <v>508</v>
      </c>
      <c r="B150" t="s">
        <v>215</v>
      </c>
      <c r="C150" t="s">
        <v>509</v>
      </c>
      <c r="D150" s="108">
        <v>1607</v>
      </c>
      <c r="E150" s="108">
        <v>223990</v>
      </c>
      <c r="F150" s="108">
        <v>41683</v>
      </c>
      <c r="G150" s="108">
        <v>223990</v>
      </c>
      <c r="H150" s="108">
        <v>41683</v>
      </c>
      <c r="I150" s="108">
        <v>0</v>
      </c>
      <c r="J150" s="108">
        <v>0</v>
      </c>
    </row>
    <row r="151" spans="1:10">
      <c r="A151" s="119" t="s">
        <v>510</v>
      </c>
      <c r="B151" t="s">
        <v>215</v>
      </c>
      <c r="C151" t="s">
        <v>511</v>
      </c>
      <c r="D151" s="109">
        <v>1608</v>
      </c>
      <c r="E151" s="109">
        <v>105968</v>
      </c>
      <c r="F151" s="109">
        <v>15773</v>
      </c>
      <c r="G151" s="109">
        <v>105968</v>
      </c>
      <c r="H151" s="109">
        <v>15773</v>
      </c>
      <c r="I151" s="109">
        <v>0</v>
      </c>
      <c r="J151" s="109">
        <v>0</v>
      </c>
    </row>
    <row r="152" spans="1:10">
      <c r="A152" s="119" t="s">
        <v>512</v>
      </c>
      <c r="B152" t="s">
        <v>215</v>
      </c>
      <c r="C152" t="s">
        <v>513</v>
      </c>
      <c r="D152" s="108">
        <v>1609</v>
      </c>
      <c r="E152" s="108">
        <v>110044</v>
      </c>
      <c r="F152" s="108">
        <v>16453</v>
      </c>
      <c r="G152" s="108">
        <v>110044</v>
      </c>
      <c r="H152" s="108">
        <v>16453</v>
      </c>
      <c r="I152" s="108">
        <v>0</v>
      </c>
      <c r="J152" s="108">
        <v>0</v>
      </c>
    </row>
    <row r="153" spans="1:10">
      <c r="A153" s="119" t="s">
        <v>514</v>
      </c>
      <c r="B153" t="s">
        <v>215</v>
      </c>
      <c r="C153" t="s">
        <v>515</v>
      </c>
      <c r="D153" s="109">
        <v>1610</v>
      </c>
      <c r="E153" s="109">
        <v>345716</v>
      </c>
      <c r="F153" s="109">
        <v>76848</v>
      </c>
      <c r="G153" s="109">
        <v>305900</v>
      </c>
      <c r="H153" s="109">
        <v>76848</v>
      </c>
      <c r="I153" s="109">
        <v>39816</v>
      </c>
      <c r="J153" s="109">
        <v>0</v>
      </c>
    </row>
    <row r="154" spans="1:10">
      <c r="A154" s="119" t="s">
        <v>516</v>
      </c>
      <c r="B154" t="s">
        <v>215</v>
      </c>
      <c r="C154" t="s">
        <v>517</v>
      </c>
      <c r="D154" s="108">
        <v>1631</v>
      </c>
      <c r="E154" s="108">
        <v>521227</v>
      </c>
      <c r="F154" s="108">
        <v>155828</v>
      </c>
      <c r="G154" s="108">
        <v>323400</v>
      </c>
      <c r="H154" s="108">
        <v>155828</v>
      </c>
      <c r="I154" s="108">
        <v>197827</v>
      </c>
      <c r="J154" s="108">
        <v>0</v>
      </c>
    </row>
    <row r="155" spans="1:10">
      <c r="A155" s="119" t="s">
        <v>518</v>
      </c>
      <c r="B155" t="s">
        <v>215</v>
      </c>
      <c r="C155" t="s">
        <v>519</v>
      </c>
      <c r="D155" s="109">
        <v>1632</v>
      </c>
      <c r="E155" s="109">
        <v>106868</v>
      </c>
      <c r="F155" s="109">
        <v>18646</v>
      </c>
      <c r="G155" s="109">
        <v>106868</v>
      </c>
      <c r="H155" s="109">
        <v>18646</v>
      </c>
      <c r="I155" s="109">
        <v>0</v>
      </c>
      <c r="J155" s="109">
        <v>0</v>
      </c>
    </row>
    <row r="156" spans="1:10">
      <c r="A156" s="119" t="s">
        <v>520</v>
      </c>
      <c r="B156" t="s">
        <v>215</v>
      </c>
      <c r="C156" t="s">
        <v>521</v>
      </c>
      <c r="D156" s="108">
        <v>1633</v>
      </c>
      <c r="E156" s="108">
        <v>110713</v>
      </c>
      <c r="F156" s="108">
        <v>15443</v>
      </c>
      <c r="G156" s="108">
        <v>110713</v>
      </c>
      <c r="H156" s="108">
        <v>15443</v>
      </c>
      <c r="I156" s="108">
        <v>0</v>
      </c>
      <c r="J156" s="108">
        <v>0</v>
      </c>
    </row>
    <row r="157" spans="1:10">
      <c r="A157" s="119" t="s">
        <v>522</v>
      </c>
      <c r="B157" t="s">
        <v>215</v>
      </c>
      <c r="C157" t="s">
        <v>523</v>
      </c>
      <c r="D157" s="109">
        <v>1634</v>
      </c>
      <c r="E157" s="109">
        <v>114466</v>
      </c>
      <c r="F157" s="109">
        <v>18331</v>
      </c>
      <c r="G157" s="109">
        <v>67900</v>
      </c>
      <c r="H157" s="109">
        <v>18331</v>
      </c>
      <c r="I157" s="109">
        <v>46566</v>
      </c>
      <c r="J157" s="109">
        <v>0</v>
      </c>
    </row>
    <row r="158" spans="1:10">
      <c r="A158" s="119" t="s">
        <v>524</v>
      </c>
      <c r="B158" t="s">
        <v>215</v>
      </c>
      <c r="C158" t="s">
        <v>525</v>
      </c>
      <c r="D158" s="108">
        <v>1635</v>
      </c>
      <c r="E158" s="108">
        <v>126426</v>
      </c>
      <c r="F158" s="108">
        <v>18125</v>
      </c>
      <c r="G158" s="108">
        <v>126426</v>
      </c>
      <c r="H158" s="108">
        <v>18125</v>
      </c>
      <c r="I158" s="108">
        <v>0</v>
      </c>
      <c r="J158" s="108">
        <v>0</v>
      </c>
    </row>
    <row r="159" spans="1:10">
      <c r="A159" s="119" t="s">
        <v>526</v>
      </c>
      <c r="B159" t="s">
        <v>215</v>
      </c>
      <c r="C159" t="s">
        <v>527</v>
      </c>
      <c r="D159" s="109">
        <v>1636</v>
      </c>
      <c r="E159" s="109">
        <v>172346</v>
      </c>
      <c r="F159" s="109">
        <v>31725</v>
      </c>
      <c r="G159" s="109">
        <v>90000</v>
      </c>
      <c r="H159" s="109">
        <v>31725</v>
      </c>
      <c r="I159" s="109">
        <v>82346</v>
      </c>
      <c r="J159" s="109">
        <v>0</v>
      </c>
    </row>
    <row r="160" spans="1:10">
      <c r="A160" s="119" t="s">
        <v>528</v>
      </c>
      <c r="B160" t="s">
        <v>215</v>
      </c>
      <c r="C160" t="s">
        <v>529</v>
      </c>
      <c r="D160" s="108">
        <v>1637</v>
      </c>
      <c r="E160" s="108">
        <v>238008</v>
      </c>
      <c r="F160" s="108">
        <v>59467</v>
      </c>
      <c r="G160" s="108">
        <v>1547</v>
      </c>
      <c r="H160" s="108">
        <v>1547</v>
      </c>
      <c r="I160" s="108">
        <v>236461</v>
      </c>
      <c r="J160" s="108">
        <v>57920</v>
      </c>
    </row>
    <row r="161" spans="1:10">
      <c r="A161" s="119" t="s">
        <v>530</v>
      </c>
      <c r="B161" t="s">
        <v>215</v>
      </c>
      <c r="C161" t="s">
        <v>531</v>
      </c>
      <c r="D161" s="109">
        <v>1638</v>
      </c>
      <c r="E161" s="109">
        <v>85723</v>
      </c>
      <c r="F161" s="109">
        <v>12893</v>
      </c>
      <c r="G161" s="109">
        <v>38479</v>
      </c>
      <c r="H161" s="109">
        <v>12893</v>
      </c>
      <c r="I161" s="109">
        <v>47244</v>
      </c>
      <c r="J161" s="109">
        <v>0</v>
      </c>
    </row>
    <row r="162" spans="1:10">
      <c r="A162" s="119" t="s">
        <v>532</v>
      </c>
      <c r="B162" t="s">
        <v>215</v>
      </c>
      <c r="C162" t="s">
        <v>533</v>
      </c>
      <c r="D162" s="108">
        <v>1639</v>
      </c>
      <c r="E162" s="108">
        <v>73813</v>
      </c>
      <c r="F162" s="108">
        <v>9873</v>
      </c>
      <c r="G162" s="108">
        <v>73813</v>
      </c>
      <c r="H162" s="108">
        <v>9873</v>
      </c>
      <c r="I162" s="108">
        <v>0</v>
      </c>
      <c r="J162" s="108">
        <v>0</v>
      </c>
    </row>
    <row r="163" spans="1:10">
      <c r="A163" s="119" t="s">
        <v>534</v>
      </c>
      <c r="B163" t="s">
        <v>215</v>
      </c>
      <c r="C163" t="s">
        <v>535</v>
      </c>
      <c r="D163" s="109">
        <v>1641</v>
      </c>
      <c r="E163" s="109">
        <v>122704</v>
      </c>
      <c r="F163" s="109">
        <v>18011</v>
      </c>
      <c r="G163" s="109">
        <v>101119</v>
      </c>
      <c r="H163" s="109">
        <v>18011</v>
      </c>
      <c r="I163" s="109">
        <v>21585</v>
      </c>
      <c r="J163" s="109">
        <v>0</v>
      </c>
    </row>
    <row r="164" spans="1:10">
      <c r="A164" s="119" t="s">
        <v>536</v>
      </c>
      <c r="B164" t="s">
        <v>215</v>
      </c>
      <c r="C164" t="s">
        <v>537</v>
      </c>
      <c r="D164" s="108">
        <v>1642</v>
      </c>
      <c r="E164" s="108">
        <v>145038</v>
      </c>
      <c r="F164" s="108">
        <v>22456</v>
      </c>
      <c r="G164" s="108">
        <v>68700</v>
      </c>
      <c r="H164" s="108">
        <v>22456</v>
      </c>
      <c r="I164" s="108">
        <v>76338</v>
      </c>
      <c r="J164" s="108">
        <v>0</v>
      </c>
    </row>
    <row r="165" spans="1:10">
      <c r="A165" s="119" t="s">
        <v>538</v>
      </c>
      <c r="B165" t="s">
        <v>215</v>
      </c>
      <c r="C165" t="s">
        <v>539</v>
      </c>
      <c r="D165" s="109">
        <v>1643</v>
      </c>
      <c r="E165" s="109">
        <v>389669</v>
      </c>
      <c r="F165" s="109">
        <v>99958</v>
      </c>
      <c r="G165" s="109">
        <v>57794</v>
      </c>
      <c r="H165" s="109">
        <v>41400</v>
      </c>
      <c r="I165" s="109">
        <v>331875</v>
      </c>
      <c r="J165" s="109">
        <v>58558</v>
      </c>
    </row>
    <row r="166" spans="1:10">
      <c r="A166" s="119" t="s">
        <v>540</v>
      </c>
      <c r="B166" t="s">
        <v>215</v>
      </c>
      <c r="C166" t="s">
        <v>541</v>
      </c>
      <c r="D166" s="108">
        <v>1644</v>
      </c>
      <c r="E166" s="108">
        <v>143583</v>
      </c>
      <c r="F166" s="108">
        <v>24355</v>
      </c>
      <c r="G166" s="108">
        <v>78552</v>
      </c>
      <c r="H166" s="108">
        <v>0</v>
      </c>
      <c r="I166" s="108">
        <v>65031</v>
      </c>
      <c r="J166" s="108">
        <v>24355</v>
      </c>
    </row>
    <row r="167" spans="1:10">
      <c r="A167" s="119" t="s">
        <v>542</v>
      </c>
      <c r="B167" t="s">
        <v>215</v>
      </c>
      <c r="C167" t="s">
        <v>543</v>
      </c>
      <c r="D167" s="109">
        <v>1645</v>
      </c>
      <c r="E167" s="109">
        <v>76204</v>
      </c>
      <c r="F167" s="109">
        <v>9823</v>
      </c>
      <c r="G167" s="109">
        <v>41404</v>
      </c>
      <c r="H167" s="109">
        <v>9823</v>
      </c>
      <c r="I167" s="109">
        <v>34800</v>
      </c>
      <c r="J167" s="109">
        <v>0</v>
      </c>
    </row>
    <row r="168" spans="1:10">
      <c r="A168" s="119" t="s">
        <v>544</v>
      </c>
      <c r="B168" t="s">
        <v>215</v>
      </c>
      <c r="C168" t="s">
        <v>545</v>
      </c>
      <c r="D168" s="108">
        <v>1646</v>
      </c>
      <c r="E168" s="108">
        <v>143866</v>
      </c>
      <c r="F168" s="108">
        <v>23875</v>
      </c>
      <c r="G168" s="108">
        <v>143866</v>
      </c>
      <c r="H168" s="108">
        <v>23875</v>
      </c>
      <c r="I168" s="108">
        <v>0</v>
      </c>
      <c r="J168" s="108">
        <v>0</v>
      </c>
    </row>
    <row r="169" spans="1:10">
      <c r="A169" s="119" t="s">
        <v>546</v>
      </c>
      <c r="B169" t="s">
        <v>215</v>
      </c>
      <c r="C169" t="s">
        <v>547</v>
      </c>
      <c r="D169" s="109">
        <v>1647</v>
      </c>
      <c r="E169" s="109">
        <v>146697</v>
      </c>
      <c r="F169" s="109">
        <v>24347</v>
      </c>
      <c r="G169" s="109">
        <v>102000</v>
      </c>
      <c r="H169" s="109">
        <v>24347</v>
      </c>
      <c r="I169" s="109">
        <v>44697</v>
      </c>
      <c r="J169" s="109">
        <v>0</v>
      </c>
    </row>
    <row r="170" spans="1:10">
      <c r="A170" s="119" t="s">
        <v>548</v>
      </c>
      <c r="B170" t="s">
        <v>215</v>
      </c>
      <c r="C170" t="s">
        <v>549</v>
      </c>
      <c r="D170" s="108">
        <v>1648</v>
      </c>
      <c r="E170" s="108">
        <v>63173</v>
      </c>
      <c r="F170" s="108">
        <v>7605</v>
      </c>
      <c r="G170" s="108">
        <v>63173</v>
      </c>
      <c r="H170" s="108">
        <v>7605</v>
      </c>
      <c r="I170" s="108">
        <v>0</v>
      </c>
      <c r="J170" s="108">
        <v>0</v>
      </c>
    </row>
    <row r="171" spans="1:10">
      <c r="A171" s="119" t="s">
        <v>550</v>
      </c>
      <c r="B171" t="s">
        <v>215</v>
      </c>
      <c r="C171" t="s">
        <v>551</v>
      </c>
      <c r="D171" s="109">
        <v>1649</v>
      </c>
      <c r="E171" s="109">
        <v>108829</v>
      </c>
      <c r="F171" s="109">
        <v>15698</v>
      </c>
      <c r="G171" s="109">
        <v>108829</v>
      </c>
      <c r="H171" s="109">
        <v>15698</v>
      </c>
      <c r="I171" s="109">
        <v>0</v>
      </c>
      <c r="J171" s="109">
        <v>0</v>
      </c>
    </row>
    <row r="172" spans="1:10">
      <c r="A172" s="119" t="s">
        <v>552</v>
      </c>
      <c r="B172" t="s">
        <v>215</v>
      </c>
      <c r="C172" t="s">
        <v>553</v>
      </c>
      <c r="D172" s="108">
        <v>1661</v>
      </c>
      <c r="E172" s="108">
        <v>266080</v>
      </c>
      <c r="F172" s="108">
        <v>65135</v>
      </c>
      <c r="G172" s="108">
        <v>226804</v>
      </c>
      <c r="H172" s="108">
        <v>65135</v>
      </c>
      <c r="I172" s="108">
        <v>39276</v>
      </c>
      <c r="J172" s="108">
        <v>0</v>
      </c>
    </row>
    <row r="173" spans="1:10">
      <c r="A173" s="119" t="s">
        <v>554</v>
      </c>
      <c r="B173" t="s">
        <v>215</v>
      </c>
      <c r="C173" t="s">
        <v>555</v>
      </c>
      <c r="D173" s="109">
        <v>1662</v>
      </c>
      <c r="E173" s="109">
        <v>172775</v>
      </c>
      <c r="F173" s="109">
        <v>31369</v>
      </c>
      <c r="G173" s="109">
        <v>172775</v>
      </c>
      <c r="H173" s="109">
        <v>31369</v>
      </c>
      <c r="I173" s="109">
        <v>0</v>
      </c>
      <c r="J173" s="109">
        <v>0</v>
      </c>
    </row>
    <row r="174" spans="1:10">
      <c r="A174" s="119" t="s">
        <v>556</v>
      </c>
      <c r="B174" t="s">
        <v>215</v>
      </c>
      <c r="C174" t="s">
        <v>557</v>
      </c>
      <c r="D174" s="108">
        <v>1663</v>
      </c>
      <c r="E174" s="108">
        <v>121965</v>
      </c>
      <c r="F174" s="108">
        <v>18486</v>
      </c>
      <c r="G174" s="108">
        <v>119393</v>
      </c>
      <c r="H174" s="108">
        <v>18486</v>
      </c>
      <c r="I174" s="108">
        <v>2572</v>
      </c>
      <c r="J174" s="108">
        <v>0</v>
      </c>
    </row>
    <row r="175" spans="1:10">
      <c r="A175" s="119" t="s">
        <v>558</v>
      </c>
      <c r="B175" t="s">
        <v>215</v>
      </c>
      <c r="C175" t="s">
        <v>559</v>
      </c>
      <c r="D175" s="109">
        <v>1664</v>
      </c>
      <c r="E175" s="109">
        <v>153122</v>
      </c>
      <c r="F175" s="109">
        <v>25036</v>
      </c>
      <c r="G175" s="109">
        <v>135594</v>
      </c>
      <c r="H175" s="109">
        <v>25036</v>
      </c>
      <c r="I175" s="109">
        <v>17528</v>
      </c>
      <c r="J175" s="109">
        <v>0</v>
      </c>
    </row>
    <row r="176" spans="1:10">
      <c r="A176" s="119" t="s">
        <v>560</v>
      </c>
      <c r="B176" t="s">
        <v>215</v>
      </c>
      <c r="C176" t="s">
        <v>561</v>
      </c>
      <c r="D176" s="108">
        <v>1665</v>
      </c>
      <c r="E176" s="108">
        <v>154254</v>
      </c>
      <c r="F176" s="108">
        <v>24748</v>
      </c>
      <c r="G176" s="108">
        <v>122788</v>
      </c>
      <c r="H176" s="108">
        <v>24748</v>
      </c>
      <c r="I176" s="108">
        <v>31466</v>
      </c>
      <c r="J176" s="108">
        <v>0</v>
      </c>
    </row>
    <row r="177" spans="1:10">
      <c r="A177" s="119" t="s">
        <v>562</v>
      </c>
      <c r="B177" t="s">
        <v>215</v>
      </c>
      <c r="C177" t="s">
        <v>563</v>
      </c>
      <c r="D177" s="109">
        <v>1667</v>
      </c>
      <c r="E177" s="109">
        <v>66367</v>
      </c>
      <c r="F177" s="109">
        <v>8352</v>
      </c>
      <c r="G177" s="109">
        <v>66367</v>
      </c>
      <c r="H177" s="109">
        <v>8352</v>
      </c>
      <c r="I177" s="109">
        <v>0</v>
      </c>
      <c r="J177" s="109">
        <v>0</v>
      </c>
    </row>
    <row r="178" spans="1:10">
      <c r="A178" s="119" t="s">
        <v>564</v>
      </c>
      <c r="B178" t="s">
        <v>215</v>
      </c>
      <c r="C178" t="s">
        <v>565</v>
      </c>
      <c r="D178" s="108">
        <v>1668</v>
      </c>
      <c r="E178" s="108">
        <v>154417</v>
      </c>
      <c r="F178" s="108">
        <v>26366</v>
      </c>
      <c r="G178" s="108">
        <v>154417</v>
      </c>
      <c r="H178" s="108">
        <v>26366</v>
      </c>
      <c r="I178" s="108">
        <v>0</v>
      </c>
      <c r="J178" s="108">
        <v>0</v>
      </c>
    </row>
    <row r="179" spans="1:10">
      <c r="A179" s="119" t="s">
        <v>566</v>
      </c>
      <c r="B179" t="s">
        <v>215</v>
      </c>
      <c r="C179" t="s">
        <v>567</v>
      </c>
      <c r="D179" s="109">
        <v>1691</v>
      </c>
      <c r="E179" s="109">
        <v>233992</v>
      </c>
      <c r="F179" s="109">
        <v>46110</v>
      </c>
      <c r="G179" s="109">
        <v>233992</v>
      </c>
      <c r="H179" s="109">
        <v>46110</v>
      </c>
      <c r="I179" s="109">
        <v>0</v>
      </c>
      <c r="J179" s="109">
        <v>0</v>
      </c>
    </row>
    <row r="180" spans="1:10">
      <c r="A180" s="119" t="s">
        <v>568</v>
      </c>
      <c r="B180" t="s">
        <v>215</v>
      </c>
      <c r="C180" t="s">
        <v>569</v>
      </c>
      <c r="D180" s="108">
        <v>1692</v>
      </c>
      <c r="E180" s="108">
        <v>333907</v>
      </c>
      <c r="F180" s="108">
        <v>74596</v>
      </c>
      <c r="G180" s="108">
        <v>84240</v>
      </c>
      <c r="H180" s="108">
        <v>20139</v>
      </c>
      <c r="I180" s="108">
        <v>249667</v>
      </c>
      <c r="J180" s="108">
        <v>54457</v>
      </c>
    </row>
    <row r="181" spans="1:10">
      <c r="A181" s="119" t="s">
        <v>570</v>
      </c>
      <c r="B181" t="s">
        <v>215</v>
      </c>
      <c r="C181" t="s">
        <v>571</v>
      </c>
      <c r="D181" s="109">
        <v>1693</v>
      </c>
      <c r="E181" s="109">
        <v>118540</v>
      </c>
      <c r="F181" s="109">
        <v>17890</v>
      </c>
      <c r="G181" s="109">
        <v>118540</v>
      </c>
      <c r="H181" s="109">
        <v>17890</v>
      </c>
      <c r="I181" s="109">
        <v>0</v>
      </c>
      <c r="J181" s="109">
        <v>0</v>
      </c>
    </row>
    <row r="182" spans="1:10">
      <c r="A182" s="119" t="s">
        <v>572</v>
      </c>
      <c r="B182" t="s">
        <v>215</v>
      </c>
      <c r="C182" t="s">
        <v>573</v>
      </c>
      <c r="D182" s="108">
        <v>1694</v>
      </c>
      <c r="E182" s="108">
        <v>116481</v>
      </c>
      <c r="F182" s="108">
        <v>15933</v>
      </c>
      <c r="G182" s="108">
        <v>102133</v>
      </c>
      <c r="H182" s="108">
        <v>15933</v>
      </c>
      <c r="I182" s="108">
        <v>14348</v>
      </c>
      <c r="J182" s="108">
        <v>0</v>
      </c>
    </row>
    <row r="183" spans="1:10">
      <c r="A183" s="119" t="s">
        <v>574</v>
      </c>
      <c r="B183" t="s">
        <v>575</v>
      </c>
      <c r="C183">
        <v>0</v>
      </c>
      <c r="D183" s="109">
        <v>2000</v>
      </c>
      <c r="E183" s="109">
        <v>17598800</v>
      </c>
      <c r="F183" s="109">
        <v>0</v>
      </c>
      <c r="G183" s="109">
        <v>11269800</v>
      </c>
      <c r="H183" s="109">
        <v>0</v>
      </c>
      <c r="I183" s="109">
        <v>6329000</v>
      </c>
      <c r="J183" s="109">
        <v>0</v>
      </c>
    </row>
    <row r="184" spans="1:10">
      <c r="A184" s="119" t="s">
        <v>576</v>
      </c>
      <c r="B184" t="s">
        <v>575</v>
      </c>
      <c r="C184" t="s">
        <v>577</v>
      </c>
      <c r="D184" s="108">
        <v>2201</v>
      </c>
      <c r="E184" s="108">
        <v>2894186</v>
      </c>
      <c r="F184" s="108">
        <v>917049</v>
      </c>
      <c r="G184" s="108">
        <v>2599459</v>
      </c>
      <c r="H184" s="108">
        <v>917049</v>
      </c>
      <c r="I184" s="108">
        <v>294727</v>
      </c>
      <c r="J184" s="108">
        <v>0</v>
      </c>
    </row>
    <row r="185" spans="1:10">
      <c r="A185" s="119" t="s">
        <v>578</v>
      </c>
      <c r="B185" t="s">
        <v>575</v>
      </c>
      <c r="C185" t="s">
        <v>579</v>
      </c>
      <c r="D185" s="109">
        <v>2202</v>
      </c>
      <c r="E185" s="109">
        <v>2011436</v>
      </c>
      <c r="F185" s="109">
        <v>576853</v>
      </c>
      <c r="G185" s="109">
        <v>1785426</v>
      </c>
      <c r="H185" s="109">
        <v>576853</v>
      </c>
      <c r="I185" s="109">
        <v>226010</v>
      </c>
      <c r="J185" s="109">
        <v>0</v>
      </c>
    </row>
    <row r="186" spans="1:10">
      <c r="A186" s="119" t="s">
        <v>580</v>
      </c>
      <c r="B186" t="s">
        <v>575</v>
      </c>
      <c r="C186" t="s">
        <v>581</v>
      </c>
      <c r="D186" s="108">
        <v>2203</v>
      </c>
      <c r="E186" s="108">
        <v>2280895</v>
      </c>
      <c r="F186" s="108">
        <v>742712</v>
      </c>
      <c r="G186" s="108">
        <v>1894000</v>
      </c>
      <c r="H186" s="108">
        <v>742712</v>
      </c>
      <c r="I186" s="108">
        <v>386895</v>
      </c>
      <c r="J186" s="108">
        <v>0</v>
      </c>
    </row>
    <row r="187" spans="1:10">
      <c r="A187" s="119" t="s">
        <v>582</v>
      </c>
      <c r="B187" t="s">
        <v>575</v>
      </c>
      <c r="C187" t="s">
        <v>583</v>
      </c>
      <c r="D187" s="109">
        <v>2204</v>
      </c>
      <c r="E187" s="109">
        <v>447392</v>
      </c>
      <c r="F187" s="109">
        <v>112815</v>
      </c>
      <c r="G187" s="109">
        <v>447392</v>
      </c>
      <c r="H187" s="109">
        <v>112815</v>
      </c>
      <c r="I187" s="109">
        <v>0</v>
      </c>
      <c r="J187" s="109">
        <v>0</v>
      </c>
    </row>
    <row r="188" spans="1:10">
      <c r="A188" s="119" t="s">
        <v>584</v>
      </c>
      <c r="B188" t="s">
        <v>575</v>
      </c>
      <c r="C188" t="s">
        <v>585</v>
      </c>
      <c r="D188" s="108">
        <v>2205</v>
      </c>
      <c r="E188" s="108">
        <v>742729</v>
      </c>
      <c r="F188" s="108">
        <v>181744</v>
      </c>
      <c r="G188" s="108">
        <v>742729</v>
      </c>
      <c r="H188" s="108">
        <v>181744</v>
      </c>
      <c r="I188" s="108">
        <v>0</v>
      </c>
      <c r="J188" s="108">
        <v>0</v>
      </c>
    </row>
    <row r="189" spans="1:10">
      <c r="A189" s="119" t="s">
        <v>586</v>
      </c>
      <c r="B189" t="s">
        <v>575</v>
      </c>
      <c r="C189" t="s">
        <v>587</v>
      </c>
      <c r="D189" s="109">
        <v>2206</v>
      </c>
      <c r="E189" s="109">
        <v>802222</v>
      </c>
      <c r="F189" s="109">
        <v>211692</v>
      </c>
      <c r="G189" s="109">
        <v>699222</v>
      </c>
      <c r="H189" s="109">
        <v>211692</v>
      </c>
      <c r="I189" s="109">
        <v>103000</v>
      </c>
      <c r="J189" s="109">
        <v>0</v>
      </c>
    </row>
    <row r="190" spans="1:10">
      <c r="A190" s="119" t="s">
        <v>588</v>
      </c>
      <c r="B190" t="s">
        <v>575</v>
      </c>
      <c r="C190" t="s">
        <v>589</v>
      </c>
      <c r="D190" s="108">
        <v>2207</v>
      </c>
      <c r="E190" s="108">
        <v>453119</v>
      </c>
      <c r="F190" s="108">
        <v>130470</v>
      </c>
      <c r="G190" s="108">
        <v>453119</v>
      </c>
      <c r="H190" s="108">
        <v>130470</v>
      </c>
      <c r="I190" s="108">
        <v>0</v>
      </c>
      <c r="J190" s="108">
        <v>0</v>
      </c>
    </row>
    <row r="191" spans="1:10">
      <c r="A191" s="119" t="s">
        <v>590</v>
      </c>
      <c r="B191" t="s">
        <v>575</v>
      </c>
      <c r="C191" t="s">
        <v>591</v>
      </c>
      <c r="D191" s="109">
        <v>2208</v>
      </c>
      <c r="E191" s="109">
        <v>691176</v>
      </c>
      <c r="F191" s="109">
        <v>189039</v>
      </c>
      <c r="G191" s="109">
        <v>438237</v>
      </c>
      <c r="H191" s="109">
        <v>189039</v>
      </c>
      <c r="I191" s="109">
        <v>252939</v>
      </c>
      <c r="J191" s="109">
        <v>0</v>
      </c>
    </row>
    <row r="192" spans="1:10">
      <c r="A192" s="119" t="s">
        <v>592</v>
      </c>
      <c r="B192" t="s">
        <v>575</v>
      </c>
      <c r="C192" t="s">
        <v>593</v>
      </c>
      <c r="D192" s="108">
        <v>2209</v>
      </c>
      <c r="E192" s="108">
        <v>445692</v>
      </c>
      <c r="F192" s="108">
        <v>114288</v>
      </c>
      <c r="G192" s="108">
        <v>445692</v>
      </c>
      <c r="H192" s="108">
        <v>114288</v>
      </c>
      <c r="I192" s="108">
        <v>0</v>
      </c>
      <c r="J192" s="108">
        <v>0</v>
      </c>
    </row>
    <row r="193" spans="1:10">
      <c r="A193" s="119" t="s">
        <v>594</v>
      </c>
      <c r="B193" t="s">
        <v>575</v>
      </c>
      <c r="C193" t="s">
        <v>595</v>
      </c>
      <c r="D193" s="109">
        <v>2210</v>
      </c>
      <c r="E193" s="109">
        <v>432840</v>
      </c>
      <c r="F193" s="109">
        <v>113036</v>
      </c>
      <c r="G193" s="109">
        <v>432840</v>
      </c>
      <c r="H193" s="109">
        <v>113036</v>
      </c>
      <c r="I193" s="109">
        <v>0</v>
      </c>
      <c r="J193" s="109">
        <v>0</v>
      </c>
    </row>
    <row r="194" spans="1:10">
      <c r="A194" s="119" t="s">
        <v>596</v>
      </c>
      <c r="B194" t="s">
        <v>575</v>
      </c>
      <c r="C194" t="s">
        <v>597</v>
      </c>
      <c r="D194" s="108">
        <v>2301</v>
      </c>
      <c r="E194" s="108">
        <v>185478</v>
      </c>
      <c r="F194" s="108">
        <v>38960</v>
      </c>
      <c r="G194" s="108">
        <v>96300</v>
      </c>
      <c r="H194" s="108">
        <v>38960</v>
      </c>
      <c r="I194" s="108">
        <v>89178</v>
      </c>
      <c r="J194" s="108">
        <v>0</v>
      </c>
    </row>
    <row r="195" spans="1:10">
      <c r="A195" s="119" t="s">
        <v>598</v>
      </c>
      <c r="B195" t="s">
        <v>575</v>
      </c>
      <c r="C195" t="s">
        <v>599</v>
      </c>
      <c r="D195" s="109">
        <v>2303</v>
      </c>
      <c r="E195" s="109">
        <v>62312</v>
      </c>
      <c r="F195" s="109">
        <v>8214</v>
      </c>
      <c r="G195" s="109">
        <v>62312</v>
      </c>
      <c r="H195" s="109">
        <v>8214</v>
      </c>
      <c r="I195" s="109">
        <v>0</v>
      </c>
      <c r="J195" s="109">
        <v>0</v>
      </c>
    </row>
    <row r="196" spans="1:10">
      <c r="A196" s="119" t="s">
        <v>600</v>
      </c>
      <c r="B196" t="s">
        <v>575</v>
      </c>
      <c r="C196" t="s">
        <v>601</v>
      </c>
      <c r="D196" s="108">
        <v>2304</v>
      </c>
      <c r="E196" s="108">
        <v>64564</v>
      </c>
      <c r="F196" s="108">
        <v>9831</v>
      </c>
      <c r="G196" s="108">
        <v>32543</v>
      </c>
      <c r="H196" s="108">
        <v>800</v>
      </c>
      <c r="I196" s="108">
        <v>32021</v>
      </c>
      <c r="J196" s="108">
        <v>9031</v>
      </c>
    </row>
    <row r="197" spans="1:10">
      <c r="A197" s="119" t="s">
        <v>602</v>
      </c>
      <c r="B197" t="s">
        <v>575</v>
      </c>
      <c r="C197" t="s">
        <v>603</v>
      </c>
      <c r="D197" s="109">
        <v>2307</v>
      </c>
      <c r="E197" s="109">
        <v>125474</v>
      </c>
      <c r="F197" s="109">
        <v>19473</v>
      </c>
      <c r="G197" s="109">
        <v>19540</v>
      </c>
      <c r="H197" s="109">
        <v>0</v>
      </c>
      <c r="I197" s="109">
        <v>105934</v>
      </c>
      <c r="J197" s="109">
        <v>19473</v>
      </c>
    </row>
    <row r="198" spans="1:10">
      <c r="A198" s="119" t="s">
        <v>604</v>
      </c>
      <c r="B198" t="s">
        <v>575</v>
      </c>
      <c r="C198" t="s">
        <v>605</v>
      </c>
      <c r="D198" s="108">
        <v>2321</v>
      </c>
      <c r="E198" s="108">
        <v>176420</v>
      </c>
      <c r="F198" s="108">
        <v>33137</v>
      </c>
      <c r="G198" s="108">
        <v>176420</v>
      </c>
      <c r="H198" s="108">
        <v>33137</v>
      </c>
      <c r="I198" s="108">
        <v>0</v>
      </c>
      <c r="J198" s="108">
        <v>0</v>
      </c>
    </row>
    <row r="199" spans="1:10">
      <c r="A199" s="119" t="s">
        <v>606</v>
      </c>
      <c r="B199" t="s">
        <v>575</v>
      </c>
      <c r="C199" t="s">
        <v>607</v>
      </c>
      <c r="D199" s="109">
        <v>2323</v>
      </c>
      <c r="E199" s="109">
        <v>160208</v>
      </c>
      <c r="F199" s="109">
        <v>28888</v>
      </c>
      <c r="G199" s="109">
        <v>160208</v>
      </c>
      <c r="H199" s="109">
        <v>28888</v>
      </c>
      <c r="I199" s="109">
        <v>0</v>
      </c>
      <c r="J199" s="109">
        <v>0</v>
      </c>
    </row>
    <row r="200" spans="1:10">
      <c r="A200" s="119" t="s">
        <v>608</v>
      </c>
      <c r="B200" t="s">
        <v>575</v>
      </c>
      <c r="C200" t="s">
        <v>609</v>
      </c>
      <c r="D200" s="108">
        <v>2343</v>
      </c>
      <c r="E200" s="108">
        <v>42165</v>
      </c>
      <c r="F200" s="108">
        <v>5159</v>
      </c>
      <c r="G200" s="108">
        <v>42165</v>
      </c>
      <c r="H200" s="108">
        <v>5159</v>
      </c>
      <c r="I200" s="108">
        <v>0</v>
      </c>
      <c r="J200" s="108">
        <v>0</v>
      </c>
    </row>
    <row r="201" spans="1:10">
      <c r="A201" s="119" t="s">
        <v>610</v>
      </c>
      <c r="B201" t="s">
        <v>575</v>
      </c>
      <c r="C201" t="s">
        <v>611</v>
      </c>
      <c r="D201" s="109">
        <v>2361</v>
      </c>
      <c r="E201" s="109">
        <v>217245</v>
      </c>
      <c r="F201" s="109">
        <v>53990</v>
      </c>
      <c r="G201" s="109">
        <v>217245</v>
      </c>
      <c r="H201" s="109">
        <v>53990</v>
      </c>
      <c r="I201" s="109">
        <v>0</v>
      </c>
      <c r="J201" s="109">
        <v>0</v>
      </c>
    </row>
    <row r="202" spans="1:10">
      <c r="A202" s="119" t="s">
        <v>612</v>
      </c>
      <c r="B202" t="s">
        <v>575</v>
      </c>
      <c r="C202" t="s">
        <v>613</v>
      </c>
      <c r="D202" s="108">
        <v>2362</v>
      </c>
      <c r="E202" s="108">
        <v>166525</v>
      </c>
      <c r="F202" s="108">
        <v>32190</v>
      </c>
      <c r="G202" s="108">
        <v>166525</v>
      </c>
      <c r="H202" s="108">
        <v>32190</v>
      </c>
      <c r="I202" s="108">
        <v>0</v>
      </c>
      <c r="J202" s="108">
        <v>0</v>
      </c>
    </row>
    <row r="203" spans="1:10">
      <c r="A203" s="119" t="s">
        <v>614</v>
      </c>
      <c r="B203" t="s">
        <v>575</v>
      </c>
      <c r="C203" t="s">
        <v>615</v>
      </c>
      <c r="D203" s="109">
        <v>2367</v>
      </c>
      <c r="E203" s="109">
        <v>142174</v>
      </c>
      <c r="F203" s="109">
        <v>28013</v>
      </c>
      <c r="G203" s="109">
        <v>106177</v>
      </c>
      <c r="H203" s="109">
        <v>28013</v>
      </c>
      <c r="I203" s="109">
        <v>35997</v>
      </c>
      <c r="J203" s="109">
        <v>0</v>
      </c>
    </row>
    <row r="204" spans="1:10">
      <c r="A204" s="119" t="s">
        <v>616</v>
      </c>
      <c r="B204" t="s">
        <v>575</v>
      </c>
      <c r="C204" t="s">
        <v>617</v>
      </c>
      <c r="D204" s="108">
        <v>2381</v>
      </c>
      <c r="E204" s="108">
        <v>210152</v>
      </c>
      <c r="F204" s="108">
        <v>46576</v>
      </c>
      <c r="G204" s="108">
        <v>210152</v>
      </c>
      <c r="H204" s="108">
        <v>46576</v>
      </c>
      <c r="I204" s="108">
        <v>0</v>
      </c>
      <c r="J204" s="108">
        <v>0</v>
      </c>
    </row>
    <row r="205" spans="1:10">
      <c r="A205" s="119" t="s">
        <v>618</v>
      </c>
      <c r="B205" t="s">
        <v>575</v>
      </c>
      <c r="C205" t="s">
        <v>619</v>
      </c>
      <c r="D205" s="109">
        <v>2384</v>
      </c>
      <c r="E205" s="109">
        <v>202261</v>
      </c>
      <c r="F205" s="109">
        <v>44321</v>
      </c>
      <c r="G205" s="109">
        <v>97261</v>
      </c>
      <c r="H205" s="109">
        <v>44321</v>
      </c>
      <c r="I205" s="109">
        <v>105000</v>
      </c>
      <c r="J205" s="109">
        <v>0</v>
      </c>
    </row>
    <row r="206" spans="1:10">
      <c r="A206" s="119" t="s">
        <v>620</v>
      </c>
      <c r="B206" t="s">
        <v>575</v>
      </c>
      <c r="C206" t="s">
        <v>621</v>
      </c>
      <c r="D206" s="108">
        <v>2387</v>
      </c>
      <c r="E206" s="108">
        <v>187904</v>
      </c>
      <c r="F206" s="108">
        <v>36926</v>
      </c>
      <c r="G206" s="108">
        <v>122904</v>
      </c>
      <c r="H206" s="108">
        <v>36926</v>
      </c>
      <c r="I206" s="108">
        <v>65000</v>
      </c>
      <c r="J206" s="108">
        <v>0</v>
      </c>
    </row>
    <row r="207" spans="1:10">
      <c r="A207" s="119" t="s">
        <v>622</v>
      </c>
      <c r="B207" t="s">
        <v>575</v>
      </c>
      <c r="C207" t="s">
        <v>623</v>
      </c>
      <c r="D207" s="109">
        <v>2401</v>
      </c>
      <c r="E207" s="109">
        <v>199012</v>
      </c>
      <c r="F207" s="109">
        <v>43782</v>
      </c>
      <c r="G207" s="109">
        <v>199012</v>
      </c>
      <c r="H207" s="109">
        <v>43782</v>
      </c>
      <c r="I207" s="109">
        <v>0</v>
      </c>
      <c r="J207" s="109">
        <v>0</v>
      </c>
    </row>
    <row r="208" spans="1:10">
      <c r="A208" s="119" t="s">
        <v>624</v>
      </c>
      <c r="B208" t="s">
        <v>575</v>
      </c>
      <c r="C208" t="s">
        <v>625</v>
      </c>
      <c r="D208" s="108">
        <v>2402</v>
      </c>
      <c r="E208" s="108">
        <v>223136</v>
      </c>
      <c r="F208" s="108">
        <v>48660</v>
      </c>
      <c r="G208" s="108">
        <v>223136</v>
      </c>
      <c r="H208" s="108">
        <v>48660</v>
      </c>
      <c r="I208" s="108">
        <v>0</v>
      </c>
      <c r="J208" s="108">
        <v>0</v>
      </c>
    </row>
    <row r="209" spans="1:10">
      <c r="A209" s="119" t="s">
        <v>626</v>
      </c>
      <c r="B209" t="s">
        <v>575</v>
      </c>
      <c r="C209" t="s">
        <v>627</v>
      </c>
      <c r="D209" s="109">
        <v>2405</v>
      </c>
      <c r="E209" s="109">
        <v>152191</v>
      </c>
      <c r="F209" s="109">
        <v>38643</v>
      </c>
      <c r="G209" s="109">
        <v>152191</v>
      </c>
      <c r="H209" s="109">
        <v>38643</v>
      </c>
      <c r="I209" s="109">
        <v>0</v>
      </c>
      <c r="J209" s="109">
        <v>0</v>
      </c>
    </row>
    <row r="210" spans="1:10">
      <c r="A210" s="119" t="s">
        <v>628</v>
      </c>
      <c r="B210" t="s">
        <v>575</v>
      </c>
      <c r="C210" t="s">
        <v>629</v>
      </c>
      <c r="D210" s="108">
        <v>2406</v>
      </c>
      <c r="E210" s="108">
        <v>92224</v>
      </c>
      <c r="F210" s="108">
        <v>13682</v>
      </c>
      <c r="G210" s="108">
        <v>92224</v>
      </c>
      <c r="H210" s="108">
        <v>13682</v>
      </c>
      <c r="I210" s="108">
        <v>0</v>
      </c>
      <c r="J210" s="108">
        <v>0</v>
      </c>
    </row>
    <row r="211" spans="1:10">
      <c r="A211" s="119" t="s">
        <v>630</v>
      </c>
      <c r="B211" t="s">
        <v>575</v>
      </c>
      <c r="C211" t="s">
        <v>631</v>
      </c>
      <c r="D211" s="109">
        <v>2408</v>
      </c>
      <c r="E211" s="109">
        <v>258638</v>
      </c>
      <c r="F211" s="109">
        <v>61811</v>
      </c>
      <c r="G211" s="109">
        <v>258638</v>
      </c>
      <c r="H211" s="109">
        <v>61811</v>
      </c>
      <c r="I211" s="109">
        <v>0</v>
      </c>
      <c r="J211" s="109">
        <v>0</v>
      </c>
    </row>
    <row r="212" spans="1:10">
      <c r="A212" s="119" t="s">
        <v>632</v>
      </c>
      <c r="B212" t="s">
        <v>575</v>
      </c>
      <c r="C212" t="s">
        <v>633</v>
      </c>
      <c r="D212" s="108">
        <v>2411</v>
      </c>
      <c r="E212" s="108">
        <v>62541</v>
      </c>
      <c r="F212" s="108">
        <v>23256</v>
      </c>
      <c r="G212" s="108">
        <v>62541</v>
      </c>
      <c r="H212" s="108">
        <v>23256</v>
      </c>
      <c r="I212" s="108">
        <v>0</v>
      </c>
      <c r="J212" s="108">
        <v>0</v>
      </c>
    </row>
    <row r="213" spans="1:10">
      <c r="A213" s="119" t="s">
        <v>634</v>
      </c>
      <c r="B213" t="s">
        <v>575</v>
      </c>
      <c r="C213" t="s">
        <v>635</v>
      </c>
      <c r="D213" s="109">
        <v>2412</v>
      </c>
      <c r="E213" s="109">
        <v>297106</v>
      </c>
      <c r="F213" s="109">
        <v>89514</v>
      </c>
      <c r="G213" s="109">
        <v>297106</v>
      </c>
      <c r="H213" s="109">
        <v>89514</v>
      </c>
      <c r="I213" s="109">
        <v>0</v>
      </c>
      <c r="J213" s="109">
        <v>0</v>
      </c>
    </row>
    <row r="214" spans="1:10">
      <c r="A214" s="119" t="s">
        <v>636</v>
      </c>
      <c r="B214" t="s">
        <v>575</v>
      </c>
      <c r="C214" t="s">
        <v>637</v>
      </c>
      <c r="D214" s="108">
        <v>2423</v>
      </c>
      <c r="E214" s="108">
        <v>109090</v>
      </c>
      <c r="F214" s="108">
        <v>15981</v>
      </c>
      <c r="G214" s="108">
        <v>65978</v>
      </c>
      <c r="H214" s="108">
        <v>15981</v>
      </c>
      <c r="I214" s="108">
        <v>43112</v>
      </c>
      <c r="J214" s="108">
        <v>0</v>
      </c>
    </row>
    <row r="215" spans="1:10">
      <c r="A215" s="119" t="s">
        <v>638</v>
      </c>
      <c r="B215" t="s">
        <v>575</v>
      </c>
      <c r="C215" t="s">
        <v>639</v>
      </c>
      <c r="D215" s="109">
        <v>2424</v>
      </c>
      <c r="E215" s="109">
        <v>92329</v>
      </c>
      <c r="F215" s="109">
        <v>15412</v>
      </c>
      <c r="G215" s="109">
        <v>92329</v>
      </c>
      <c r="H215" s="109">
        <v>15412</v>
      </c>
      <c r="I215" s="109">
        <v>0</v>
      </c>
      <c r="J215" s="109">
        <v>0</v>
      </c>
    </row>
    <row r="216" spans="1:10">
      <c r="A216" s="119" t="s">
        <v>640</v>
      </c>
      <c r="B216" t="s">
        <v>575</v>
      </c>
      <c r="C216" t="s">
        <v>641</v>
      </c>
      <c r="D216" s="108">
        <v>2425</v>
      </c>
      <c r="E216" s="108">
        <v>49713</v>
      </c>
      <c r="F216" s="108">
        <v>6050</v>
      </c>
      <c r="G216" s="108">
        <v>31713</v>
      </c>
      <c r="H216" s="108">
        <v>6050</v>
      </c>
      <c r="I216" s="108">
        <v>18000</v>
      </c>
      <c r="J216" s="108">
        <v>0</v>
      </c>
    </row>
    <row r="217" spans="1:10">
      <c r="A217" s="119" t="s">
        <v>642</v>
      </c>
      <c r="B217" t="s">
        <v>575</v>
      </c>
      <c r="C217" t="s">
        <v>643</v>
      </c>
      <c r="D217" s="109">
        <v>2426</v>
      </c>
      <c r="E217" s="109">
        <v>54025</v>
      </c>
      <c r="F217" s="109">
        <v>6612</v>
      </c>
      <c r="G217" s="109">
        <v>54025</v>
      </c>
      <c r="H217" s="109">
        <v>6612</v>
      </c>
      <c r="I217" s="109">
        <v>0</v>
      </c>
      <c r="J217" s="109">
        <v>0</v>
      </c>
    </row>
    <row r="218" spans="1:10">
      <c r="A218" s="119" t="s">
        <v>644</v>
      </c>
      <c r="B218" t="s">
        <v>575</v>
      </c>
      <c r="C218" t="s">
        <v>645</v>
      </c>
      <c r="D218" s="108">
        <v>2441</v>
      </c>
      <c r="E218" s="108">
        <v>177542</v>
      </c>
      <c r="F218" s="108">
        <v>33678</v>
      </c>
      <c r="G218" s="108">
        <v>92645</v>
      </c>
      <c r="H218" s="108">
        <v>33678</v>
      </c>
      <c r="I218" s="108">
        <v>84897</v>
      </c>
      <c r="J218" s="108">
        <v>0</v>
      </c>
    </row>
    <row r="219" spans="1:10">
      <c r="A219" s="119" t="s">
        <v>646</v>
      </c>
      <c r="B219" t="s">
        <v>575</v>
      </c>
      <c r="C219" t="s">
        <v>647</v>
      </c>
      <c r="D219" s="109">
        <v>2442</v>
      </c>
      <c r="E219" s="109">
        <v>257506</v>
      </c>
      <c r="F219" s="109">
        <v>59705</v>
      </c>
      <c r="G219" s="109">
        <v>101793</v>
      </c>
      <c r="H219" s="109">
        <v>59705</v>
      </c>
      <c r="I219" s="109">
        <v>155713</v>
      </c>
      <c r="J219" s="109">
        <v>0</v>
      </c>
    </row>
    <row r="220" spans="1:10">
      <c r="A220" s="119" t="s">
        <v>648</v>
      </c>
      <c r="B220" t="s">
        <v>575</v>
      </c>
      <c r="C220" t="s">
        <v>649</v>
      </c>
      <c r="D220" s="108">
        <v>2443</v>
      </c>
      <c r="E220" s="108">
        <v>115707</v>
      </c>
      <c r="F220" s="108">
        <v>18963</v>
      </c>
      <c r="G220" s="108">
        <v>115707</v>
      </c>
      <c r="H220" s="108">
        <v>18963</v>
      </c>
      <c r="I220" s="108">
        <v>0</v>
      </c>
      <c r="J220" s="108">
        <v>0</v>
      </c>
    </row>
    <row r="221" spans="1:10">
      <c r="A221" s="119" t="s">
        <v>650</v>
      </c>
      <c r="B221" t="s">
        <v>575</v>
      </c>
      <c r="C221" t="s">
        <v>651</v>
      </c>
      <c r="D221" s="109">
        <v>2445</v>
      </c>
      <c r="E221" s="109">
        <v>259233</v>
      </c>
      <c r="F221" s="109">
        <v>61588</v>
      </c>
      <c r="G221" s="109">
        <v>259233</v>
      </c>
      <c r="H221" s="109">
        <v>61588</v>
      </c>
      <c r="I221" s="109">
        <v>0</v>
      </c>
      <c r="J221" s="109">
        <v>0</v>
      </c>
    </row>
    <row r="222" spans="1:10">
      <c r="A222" s="119" t="s">
        <v>652</v>
      </c>
      <c r="B222" t="s">
        <v>575</v>
      </c>
      <c r="C222" t="s">
        <v>653</v>
      </c>
      <c r="D222" s="108">
        <v>2446</v>
      </c>
      <c r="E222" s="108">
        <v>191274</v>
      </c>
      <c r="F222" s="108">
        <v>48211</v>
      </c>
      <c r="G222" s="108">
        <v>191274</v>
      </c>
      <c r="H222" s="108">
        <v>48211</v>
      </c>
      <c r="I222" s="108">
        <v>0</v>
      </c>
      <c r="J222" s="108">
        <v>0</v>
      </c>
    </row>
    <row r="223" spans="1:10">
      <c r="A223" s="119" t="s">
        <v>654</v>
      </c>
      <c r="B223" t="s">
        <v>575</v>
      </c>
      <c r="C223" t="s">
        <v>655</v>
      </c>
      <c r="D223" s="109">
        <v>2450</v>
      </c>
      <c r="E223" s="109">
        <v>60436</v>
      </c>
      <c r="F223" s="109">
        <v>8574</v>
      </c>
      <c r="G223" s="109">
        <v>60436</v>
      </c>
      <c r="H223" s="109">
        <v>8574</v>
      </c>
      <c r="I223" s="109">
        <v>0</v>
      </c>
      <c r="J223" s="109">
        <v>0</v>
      </c>
    </row>
    <row r="224" spans="1:10">
      <c r="A224" s="119" t="s">
        <v>656</v>
      </c>
      <c r="B224" t="s">
        <v>657</v>
      </c>
      <c r="C224">
        <v>0</v>
      </c>
      <c r="D224" s="108">
        <v>3000</v>
      </c>
      <c r="E224" s="108">
        <v>18167286</v>
      </c>
      <c r="F224" s="108">
        <v>0</v>
      </c>
      <c r="G224" s="108">
        <v>9247710</v>
      </c>
      <c r="H224" s="108">
        <v>0</v>
      </c>
      <c r="I224" s="108">
        <v>8919576</v>
      </c>
      <c r="J224" s="108">
        <v>0</v>
      </c>
    </row>
    <row r="225" spans="1:10">
      <c r="A225" s="119" t="s">
        <v>658</v>
      </c>
      <c r="B225" t="s">
        <v>657</v>
      </c>
      <c r="C225" t="s">
        <v>659</v>
      </c>
      <c r="D225" s="109">
        <v>3201</v>
      </c>
      <c r="E225" s="109">
        <v>2777489</v>
      </c>
      <c r="F225" s="109">
        <v>956882</v>
      </c>
      <c r="G225" s="109">
        <v>589835</v>
      </c>
      <c r="H225" s="109">
        <v>29688</v>
      </c>
      <c r="I225" s="109">
        <v>2187654</v>
      </c>
      <c r="J225" s="109">
        <v>927194</v>
      </c>
    </row>
    <row r="226" spans="1:10">
      <c r="A226" s="119" t="s">
        <v>660</v>
      </c>
      <c r="B226" t="s">
        <v>657</v>
      </c>
      <c r="C226" t="s">
        <v>661</v>
      </c>
      <c r="D226" s="108">
        <v>3202</v>
      </c>
      <c r="E226" s="108">
        <v>689541</v>
      </c>
      <c r="F226" s="108">
        <v>192686</v>
      </c>
      <c r="G226" s="108">
        <v>689541</v>
      </c>
      <c r="H226" s="108">
        <v>192686</v>
      </c>
      <c r="I226" s="108">
        <v>0</v>
      </c>
      <c r="J226" s="108">
        <v>0</v>
      </c>
    </row>
    <row r="227" spans="1:10">
      <c r="A227" s="119" t="s">
        <v>662</v>
      </c>
      <c r="B227" t="s">
        <v>657</v>
      </c>
      <c r="C227" t="s">
        <v>663</v>
      </c>
      <c r="D227" s="109">
        <v>3203</v>
      </c>
      <c r="E227" s="109">
        <v>492982</v>
      </c>
      <c r="F227" s="109">
        <v>129833</v>
      </c>
      <c r="G227" s="109">
        <v>430881</v>
      </c>
      <c r="H227" s="109">
        <v>129833</v>
      </c>
      <c r="I227" s="109">
        <v>62101</v>
      </c>
      <c r="J227" s="109">
        <v>0</v>
      </c>
    </row>
    <row r="228" spans="1:10">
      <c r="A228" s="119" t="s">
        <v>664</v>
      </c>
      <c r="B228" t="s">
        <v>657</v>
      </c>
      <c r="C228" t="s">
        <v>665</v>
      </c>
      <c r="D228" s="108">
        <v>3205</v>
      </c>
      <c r="E228" s="108">
        <v>1163773</v>
      </c>
      <c r="F228" s="108">
        <v>340606</v>
      </c>
      <c r="G228" s="108">
        <v>863773</v>
      </c>
      <c r="H228" s="108">
        <v>340606</v>
      </c>
      <c r="I228" s="108">
        <v>300000</v>
      </c>
      <c r="J228" s="108">
        <v>0</v>
      </c>
    </row>
    <row r="229" spans="1:10">
      <c r="A229" s="119" t="s">
        <v>666</v>
      </c>
      <c r="B229" t="s">
        <v>657</v>
      </c>
      <c r="C229" t="s">
        <v>667</v>
      </c>
      <c r="D229" s="109">
        <v>3206</v>
      </c>
      <c r="E229" s="109">
        <v>720432</v>
      </c>
      <c r="F229" s="109">
        <v>273490</v>
      </c>
      <c r="G229" s="109">
        <v>720432</v>
      </c>
      <c r="H229" s="109">
        <v>273490</v>
      </c>
      <c r="I229" s="109">
        <v>0</v>
      </c>
      <c r="J229" s="109">
        <v>0</v>
      </c>
    </row>
    <row r="230" spans="1:10">
      <c r="A230" s="119" t="s">
        <v>668</v>
      </c>
      <c r="B230" t="s">
        <v>657</v>
      </c>
      <c r="C230" t="s">
        <v>669</v>
      </c>
      <c r="D230" s="108">
        <v>3207</v>
      </c>
      <c r="E230" s="108">
        <v>473756</v>
      </c>
      <c r="F230" s="108">
        <v>120069</v>
      </c>
      <c r="G230" s="108">
        <v>473756</v>
      </c>
      <c r="H230" s="108">
        <v>120069</v>
      </c>
      <c r="I230" s="108">
        <v>0</v>
      </c>
      <c r="J230" s="108">
        <v>0</v>
      </c>
    </row>
    <row r="231" spans="1:10">
      <c r="A231" s="119" t="s">
        <v>670</v>
      </c>
      <c r="B231" t="s">
        <v>657</v>
      </c>
      <c r="C231" t="s">
        <v>671</v>
      </c>
      <c r="D231" s="109">
        <v>3208</v>
      </c>
      <c r="E231" s="109">
        <v>402603</v>
      </c>
      <c r="F231" s="109">
        <v>100202</v>
      </c>
      <c r="G231" s="109">
        <v>402603</v>
      </c>
      <c r="H231" s="109">
        <v>100202</v>
      </c>
      <c r="I231" s="109">
        <v>0</v>
      </c>
      <c r="J231" s="109">
        <v>0</v>
      </c>
    </row>
    <row r="232" spans="1:10">
      <c r="A232" s="119" t="s">
        <v>672</v>
      </c>
      <c r="B232" t="s">
        <v>657</v>
      </c>
      <c r="C232" t="s">
        <v>673</v>
      </c>
      <c r="D232" s="108">
        <v>3209</v>
      </c>
      <c r="E232" s="108">
        <v>1475869</v>
      </c>
      <c r="F232" s="108">
        <v>424386</v>
      </c>
      <c r="G232" s="108">
        <v>437466</v>
      </c>
      <c r="H232" s="108">
        <v>396739</v>
      </c>
      <c r="I232" s="108">
        <v>1038403</v>
      </c>
      <c r="J232" s="108">
        <v>27647</v>
      </c>
    </row>
    <row r="233" spans="1:10">
      <c r="A233" s="119" t="s">
        <v>674</v>
      </c>
      <c r="B233" t="s">
        <v>657</v>
      </c>
      <c r="C233" t="s">
        <v>675</v>
      </c>
      <c r="D233" s="109">
        <v>3210</v>
      </c>
      <c r="E233" s="109">
        <v>281201</v>
      </c>
      <c r="F233" s="109">
        <v>70453</v>
      </c>
      <c r="G233" s="109">
        <v>281201</v>
      </c>
      <c r="H233" s="109">
        <v>70453</v>
      </c>
      <c r="I233" s="109">
        <v>0</v>
      </c>
      <c r="J233" s="109">
        <v>0</v>
      </c>
    </row>
    <row r="234" spans="1:10">
      <c r="A234" s="119" t="s">
        <v>676</v>
      </c>
      <c r="B234" t="s">
        <v>657</v>
      </c>
      <c r="C234" t="s">
        <v>677</v>
      </c>
      <c r="D234" s="108">
        <v>3211</v>
      </c>
      <c r="E234" s="108">
        <v>407856</v>
      </c>
      <c r="F234" s="108">
        <v>112728</v>
      </c>
      <c r="G234" s="108">
        <v>407856</v>
      </c>
      <c r="H234" s="108">
        <v>112728</v>
      </c>
      <c r="I234" s="108">
        <v>0</v>
      </c>
      <c r="J234" s="108">
        <v>0</v>
      </c>
    </row>
    <row r="235" spans="1:10">
      <c r="A235" s="119" t="s">
        <v>678</v>
      </c>
      <c r="B235" t="s">
        <v>657</v>
      </c>
      <c r="C235" t="s">
        <v>679</v>
      </c>
      <c r="D235" s="109">
        <v>3213</v>
      </c>
      <c r="E235" s="109">
        <v>373649</v>
      </c>
      <c r="F235" s="109">
        <v>94770</v>
      </c>
      <c r="G235" s="109">
        <v>306712</v>
      </c>
      <c r="H235" s="109">
        <v>94770</v>
      </c>
      <c r="I235" s="109">
        <v>66937</v>
      </c>
      <c r="J235" s="109">
        <v>0</v>
      </c>
    </row>
    <row r="236" spans="1:10">
      <c r="A236" s="119" t="s">
        <v>680</v>
      </c>
      <c r="B236" t="s">
        <v>657</v>
      </c>
      <c r="C236" t="s">
        <v>681</v>
      </c>
      <c r="D236" s="108">
        <v>3214</v>
      </c>
      <c r="E236" s="108">
        <v>381251</v>
      </c>
      <c r="F236" s="108">
        <v>90772</v>
      </c>
      <c r="G236" s="108">
        <v>381251</v>
      </c>
      <c r="H236" s="108">
        <v>90772</v>
      </c>
      <c r="I236" s="108">
        <v>0</v>
      </c>
      <c r="J236" s="108">
        <v>0</v>
      </c>
    </row>
    <row r="237" spans="1:10">
      <c r="A237" s="119" t="s">
        <v>682</v>
      </c>
      <c r="B237" t="s">
        <v>657</v>
      </c>
      <c r="C237" t="s">
        <v>683</v>
      </c>
      <c r="D237" s="109">
        <v>3215</v>
      </c>
      <c r="E237" s="109">
        <v>1472042</v>
      </c>
      <c r="F237" s="109">
        <v>424889</v>
      </c>
      <c r="G237" s="109">
        <v>942550</v>
      </c>
      <c r="H237" s="109">
        <v>424889</v>
      </c>
      <c r="I237" s="109">
        <v>529492</v>
      </c>
      <c r="J237" s="109">
        <v>0</v>
      </c>
    </row>
    <row r="238" spans="1:10">
      <c r="A238" s="119" t="s">
        <v>684</v>
      </c>
      <c r="B238" t="s">
        <v>657</v>
      </c>
      <c r="C238" t="s">
        <v>685</v>
      </c>
      <c r="D238" s="108">
        <v>3216</v>
      </c>
      <c r="E238" s="108">
        <v>593209</v>
      </c>
      <c r="F238" s="108">
        <v>207674</v>
      </c>
      <c r="G238" s="108">
        <v>550279</v>
      </c>
      <c r="H238" s="108">
        <v>207674</v>
      </c>
      <c r="I238" s="108">
        <v>42930</v>
      </c>
      <c r="J238" s="108">
        <v>0</v>
      </c>
    </row>
    <row r="239" spans="1:10">
      <c r="A239" s="119" t="s">
        <v>686</v>
      </c>
      <c r="B239" t="s">
        <v>657</v>
      </c>
      <c r="C239" t="s">
        <v>687</v>
      </c>
      <c r="D239" s="109">
        <v>3301</v>
      </c>
      <c r="E239" s="109">
        <v>237849</v>
      </c>
      <c r="F239" s="109">
        <v>59023</v>
      </c>
      <c r="G239" s="109">
        <v>190000</v>
      </c>
      <c r="H239" s="109">
        <v>59023</v>
      </c>
      <c r="I239" s="109">
        <v>47849</v>
      </c>
      <c r="J239" s="109">
        <v>0</v>
      </c>
    </row>
    <row r="240" spans="1:10">
      <c r="A240" s="119" t="s">
        <v>688</v>
      </c>
      <c r="B240" t="s">
        <v>657</v>
      </c>
      <c r="C240" t="s">
        <v>689</v>
      </c>
      <c r="D240" s="108">
        <v>3302</v>
      </c>
      <c r="E240" s="108">
        <v>135732</v>
      </c>
      <c r="F240" s="108">
        <v>23424</v>
      </c>
      <c r="G240" s="108">
        <v>135732</v>
      </c>
      <c r="H240" s="108">
        <v>23424</v>
      </c>
      <c r="I240" s="108">
        <v>0</v>
      </c>
      <c r="J240" s="108">
        <v>0</v>
      </c>
    </row>
    <row r="241" spans="1:10">
      <c r="A241" s="119" t="s">
        <v>690</v>
      </c>
      <c r="B241" t="s">
        <v>657</v>
      </c>
      <c r="C241" t="s">
        <v>691</v>
      </c>
      <c r="D241" s="109">
        <v>3303</v>
      </c>
      <c r="E241" s="109">
        <v>206914</v>
      </c>
      <c r="F241" s="109">
        <v>45337</v>
      </c>
      <c r="G241" s="109">
        <v>206914</v>
      </c>
      <c r="H241" s="109">
        <v>45337</v>
      </c>
      <c r="I241" s="109">
        <v>0</v>
      </c>
      <c r="J241" s="109">
        <v>0</v>
      </c>
    </row>
    <row r="242" spans="1:10">
      <c r="A242" s="119" t="s">
        <v>692</v>
      </c>
      <c r="B242" t="s">
        <v>657</v>
      </c>
      <c r="C242" t="s">
        <v>693</v>
      </c>
      <c r="D242" s="108">
        <v>3321</v>
      </c>
      <c r="E242" s="108">
        <v>426479</v>
      </c>
      <c r="F242" s="108">
        <v>124135</v>
      </c>
      <c r="G242" s="108">
        <v>347066</v>
      </c>
      <c r="H242" s="108">
        <v>124135</v>
      </c>
      <c r="I242" s="108">
        <v>79413</v>
      </c>
      <c r="J242" s="108">
        <v>0</v>
      </c>
    </row>
    <row r="243" spans="1:10">
      <c r="A243" s="119" t="s">
        <v>694</v>
      </c>
      <c r="B243" t="s">
        <v>657</v>
      </c>
      <c r="C243" t="s">
        <v>695</v>
      </c>
      <c r="D243" s="109">
        <v>3322</v>
      </c>
      <c r="E243" s="109">
        <v>298972</v>
      </c>
      <c r="F243" s="109">
        <v>94576</v>
      </c>
      <c r="G243" s="109">
        <v>281734</v>
      </c>
      <c r="H243" s="109">
        <v>94576</v>
      </c>
      <c r="I243" s="109">
        <v>17238</v>
      </c>
      <c r="J243" s="109">
        <v>0</v>
      </c>
    </row>
    <row r="244" spans="1:10">
      <c r="A244" s="119" t="s">
        <v>696</v>
      </c>
      <c r="B244" t="s">
        <v>657</v>
      </c>
      <c r="C244" t="s">
        <v>697</v>
      </c>
      <c r="D244" s="108">
        <v>3366</v>
      </c>
      <c r="E244" s="108">
        <v>127769</v>
      </c>
      <c r="F244" s="108">
        <v>21767</v>
      </c>
      <c r="G244" s="108">
        <v>127769</v>
      </c>
      <c r="H244" s="108">
        <v>21767</v>
      </c>
      <c r="I244" s="108">
        <v>0</v>
      </c>
      <c r="J244" s="108">
        <v>0</v>
      </c>
    </row>
    <row r="245" spans="1:10">
      <c r="A245" s="119" t="s">
        <v>698</v>
      </c>
      <c r="B245" t="s">
        <v>657</v>
      </c>
      <c r="C245" t="s">
        <v>699</v>
      </c>
      <c r="D245" s="109">
        <v>3381</v>
      </c>
      <c r="E245" s="109">
        <v>162357</v>
      </c>
      <c r="F245" s="109">
        <v>46994</v>
      </c>
      <c r="G245" s="109">
        <v>162357</v>
      </c>
      <c r="H245" s="109">
        <v>46994</v>
      </c>
      <c r="I245" s="109">
        <v>0</v>
      </c>
      <c r="J245" s="109">
        <v>0</v>
      </c>
    </row>
    <row r="246" spans="1:10">
      <c r="A246" s="119" t="s">
        <v>700</v>
      </c>
      <c r="B246" t="s">
        <v>657</v>
      </c>
      <c r="C246" t="s">
        <v>701</v>
      </c>
      <c r="D246" s="108">
        <v>3402</v>
      </c>
      <c r="E246" s="108">
        <v>131593</v>
      </c>
      <c r="F246" s="108">
        <v>28948</v>
      </c>
      <c r="G246" s="108">
        <v>39611</v>
      </c>
      <c r="H246" s="108">
        <v>28948</v>
      </c>
      <c r="I246" s="108">
        <v>91982</v>
      </c>
      <c r="J246" s="108">
        <v>0</v>
      </c>
    </row>
    <row r="247" spans="1:10">
      <c r="A247" s="119" t="s">
        <v>702</v>
      </c>
      <c r="B247" t="s">
        <v>657</v>
      </c>
      <c r="C247" t="s">
        <v>703</v>
      </c>
      <c r="D247" s="109">
        <v>3441</v>
      </c>
      <c r="E247" s="109">
        <v>112062</v>
      </c>
      <c r="F247" s="109">
        <v>19645</v>
      </c>
      <c r="G247" s="109">
        <v>112062</v>
      </c>
      <c r="H247" s="109">
        <v>19645</v>
      </c>
      <c r="I247" s="109">
        <v>0</v>
      </c>
      <c r="J247" s="109">
        <v>0</v>
      </c>
    </row>
    <row r="248" spans="1:10">
      <c r="A248" s="119" t="s">
        <v>704</v>
      </c>
      <c r="B248" t="s">
        <v>657</v>
      </c>
      <c r="C248" t="s">
        <v>705</v>
      </c>
      <c r="D248" s="108">
        <v>3461</v>
      </c>
      <c r="E248" s="108">
        <v>181629</v>
      </c>
      <c r="F248" s="108">
        <v>43670</v>
      </c>
      <c r="G248" s="108">
        <v>60814</v>
      </c>
      <c r="H248" s="108">
        <v>43670</v>
      </c>
      <c r="I248" s="108">
        <v>120815</v>
      </c>
      <c r="J248" s="108">
        <v>0</v>
      </c>
    </row>
    <row r="249" spans="1:10">
      <c r="A249" s="119" t="s">
        <v>706</v>
      </c>
      <c r="B249" t="s">
        <v>657</v>
      </c>
      <c r="C249" t="s">
        <v>707</v>
      </c>
      <c r="D249" s="109">
        <v>3482</v>
      </c>
      <c r="E249" s="109">
        <v>235828</v>
      </c>
      <c r="F249" s="109">
        <v>56114</v>
      </c>
      <c r="G249" s="109">
        <v>235828</v>
      </c>
      <c r="H249" s="109">
        <v>56114</v>
      </c>
      <c r="I249" s="109">
        <v>0</v>
      </c>
      <c r="J249" s="109">
        <v>0</v>
      </c>
    </row>
    <row r="250" spans="1:10">
      <c r="A250" s="119" t="s">
        <v>708</v>
      </c>
      <c r="B250" t="s">
        <v>657</v>
      </c>
      <c r="C250" t="s">
        <v>709</v>
      </c>
      <c r="D250" s="108">
        <v>3483</v>
      </c>
      <c r="E250" s="108">
        <v>192023</v>
      </c>
      <c r="F250" s="108">
        <v>35844</v>
      </c>
      <c r="G250" s="108">
        <v>192023</v>
      </c>
      <c r="H250" s="108">
        <v>35844</v>
      </c>
      <c r="I250" s="108">
        <v>0</v>
      </c>
      <c r="J250" s="108">
        <v>0</v>
      </c>
    </row>
    <row r="251" spans="1:10">
      <c r="A251" s="119" t="s">
        <v>710</v>
      </c>
      <c r="B251" t="s">
        <v>657</v>
      </c>
      <c r="C251" t="s">
        <v>711</v>
      </c>
      <c r="D251" s="109">
        <v>3484</v>
      </c>
      <c r="E251" s="109">
        <v>81101</v>
      </c>
      <c r="F251" s="109">
        <v>12435</v>
      </c>
      <c r="G251" s="109">
        <v>35016</v>
      </c>
      <c r="H251" s="109">
        <v>12435</v>
      </c>
      <c r="I251" s="109">
        <v>46085</v>
      </c>
      <c r="J251" s="109">
        <v>0</v>
      </c>
    </row>
    <row r="252" spans="1:10">
      <c r="A252" s="119" t="s">
        <v>712</v>
      </c>
      <c r="B252" t="s">
        <v>657</v>
      </c>
      <c r="C252" t="s">
        <v>713</v>
      </c>
      <c r="D252" s="108">
        <v>3485</v>
      </c>
      <c r="E252" s="108">
        <v>69484</v>
      </c>
      <c r="F252" s="108">
        <v>9843</v>
      </c>
      <c r="G252" s="108">
        <v>69484</v>
      </c>
      <c r="H252" s="108">
        <v>9843</v>
      </c>
      <c r="I252" s="108">
        <v>0</v>
      </c>
      <c r="J252" s="108">
        <v>0</v>
      </c>
    </row>
    <row r="253" spans="1:10">
      <c r="A253" s="119" t="s">
        <v>714</v>
      </c>
      <c r="B253" t="s">
        <v>657</v>
      </c>
      <c r="C253" t="s">
        <v>715</v>
      </c>
      <c r="D253" s="109">
        <v>3501</v>
      </c>
      <c r="E253" s="109">
        <v>151193</v>
      </c>
      <c r="F253" s="109">
        <v>29752</v>
      </c>
      <c r="G253" s="109">
        <v>151193</v>
      </c>
      <c r="H253" s="109">
        <v>29752</v>
      </c>
      <c r="I253" s="109">
        <v>0</v>
      </c>
      <c r="J253" s="109">
        <v>0</v>
      </c>
    </row>
    <row r="254" spans="1:10">
      <c r="A254" s="119" t="s">
        <v>716</v>
      </c>
      <c r="B254" t="s">
        <v>657</v>
      </c>
      <c r="C254" t="s">
        <v>717</v>
      </c>
      <c r="D254" s="108">
        <v>3503</v>
      </c>
      <c r="E254" s="108">
        <v>100076</v>
      </c>
      <c r="F254" s="108">
        <v>16365</v>
      </c>
      <c r="G254" s="108">
        <v>100076</v>
      </c>
      <c r="H254" s="108">
        <v>16365</v>
      </c>
      <c r="I254" s="108">
        <v>0</v>
      </c>
      <c r="J254" s="108">
        <v>0</v>
      </c>
    </row>
    <row r="255" spans="1:10">
      <c r="A255" s="119" t="s">
        <v>718</v>
      </c>
      <c r="B255" t="s">
        <v>657</v>
      </c>
      <c r="C255" t="s">
        <v>719</v>
      </c>
      <c r="D255" s="109">
        <v>3506</v>
      </c>
      <c r="E255" s="109">
        <v>121240</v>
      </c>
      <c r="F255" s="109">
        <v>21976</v>
      </c>
      <c r="G255" s="109">
        <v>121240</v>
      </c>
      <c r="H255" s="109">
        <v>21976</v>
      </c>
      <c r="I255" s="109">
        <v>0</v>
      </c>
      <c r="J255" s="109">
        <v>0</v>
      </c>
    </row>
    <row r="256" spans="1:10">
      <c r="A256" s="119" t="s">
        <v>720</v>
      </c>
      <c r="B256" t="s">
        <v>657</v>
      </c>
      <c r="C256" t="s">
        <v>721</v>
      </c>
      <c r="D256" s="108">
        <v>3507</v>
      </c>
      <c r="E256" s="108">
        <v>247828</v>
      </c>
      <c r="F256" s="108">
        <v>58220</v>
      </c>
      <c r="G256" s="108">
        <v>213000</v>
      </c>
      <c r="H256" s="108">
        <v>58220</v>
      </c>
      <c r="I256" s="108">
        <v>34828</v>
      </c>
      <c r="J256" s="108">
        <v>0</v>
      </c>
    </row>
    <row r="257" spans="1:10">
      <c r="A257" s="119" t="s">
        <v>722</v>
      </c>
      <c r="B257" t="s">
        <v>657</v>
      </c>
      <c r="C257" t="s">
        <v>723</v>
      </c>
      <c r="D257" s="109">
        <v>3524</v>
      </c>
      <c r="E257" s="109">
        <v>195307</v>
      </c>
      <c r="F257" s="109">
        <v>42247</v>
      </c>
      <c r="G257" s="109">
        <v>195307</v>
      </c>
      <c r="H257" s="109">
        <v>42247</v>
      </c>
      <c r="I257" s="109">
        <v>0</v>
      </c>
      <c r="J257" s="109">
        <v>0</v>
      </c>
    </row>
    <row r="258" spans="1:10">
      <c r="A258" s="119" t="s">
        <v>724</v>
      </c>
      <c r="B258" t="s">
        <v>725</v>
      </c>
      <c r="C258">
        <v>0</v>
      </c>
      <c r="D258" s="108">
        <v>4000</v>
      </c>
      <c r="E258" s="108">
        <v>16334440</v>
      </c>
      <c r="F258" s="108">
        <v>0</v>
      </c>
      <c r="G258" s="108">
        <v>12834440</v>
      </c>
      <c r="H258" s="108">
        <v>0</v>
      </c>
      <c r="I258" s="108">
        <v>3500000</v>
      </c>
      <c r="J258" s="108">
        <v>0</v>
      </c>
    </row>
    <row r="259" spans="1:10">
      <c r="A259" s="119" t="s">
        <v>726</v>
      </c>
      <c r="B259" t="s">
        <v>725</v>
      </c>
      <c r="C259" t="s">
        <v>727</v>
      </c>
      <c r="D259" s="109">
        <v>4100</v>
      </c>
      <c r="E259" s="109">
        <v>7696516</v>
      </c>
      <c r="F259" s="109">
        <v>2983784</v>
      </c>
      <c r="G259" s="109">
        <v>5453044</v>
      </c>
      <c r="H259" s="109">
        <v>2530967</v>
      </c>
      <c r="I259" s="109">
        <v>2243472</v>
      </c>
      <c r="J259" s="109">
        <v>452817</v>
      </c>
    </row>
    <row r="260" spans="1:10">
      <c r="A260" s="119" t="s">
        <v>728</v>
      </c>
      <c r="B260" t="s">
        <v>725</v>
      </c>
      <c r="C260" t="s">
        <v>729</v>
      </c>
      <c r="D260" s="108">
        <v>4202</v>
      </c>
      <c r="E260" s="108">
        <v>1561268</v>
      </c>
      <c r="F260" s="108">
        <v>486519</v>
      </c>
      <c r="G260" s="108">
        <v>1228599</v>
      </c>
      <c r="H260" s="108">
        <v>486519</v>
      </c>
      <c r="I260" s="108">
        <v>332669</v>
      </c>
      <c r="J260" s="108">
        <v>0</v>
      </c>
    </row>
    <row r="261" spans="1:10">
      <c r="A261" s="119" t="s">
        <v>730</v>
      </c>
      <c r="B261" t="s">
        <v>725</v>
      </c>
      <c r="C261" t="s">
        <v>731</v>
      </c>
      <c r="D261" s="109">
        <v>4203</v>
      </c>
      <c r="E261" s="109">
        <v>626388</v>
      </c>
      <c r="F261" s="109">
        <v>192233</v>
      </c>
      <c r="G261" s="109">
        <v>373112</v>
      </c>
      <c r="H261" s="109">
        <v>192233</v>
      </c>
      <c r="I261" s="109">
        <v>253276</v>
      </c>
      <c r="J261" s="109">
        <v>0</v>
      </c>
    </row>
    <row r="262" spans="1:10">
      <c r="A262" s="119" t="s">
        <v>732</v>
      </c>
      <c r="B262" t="s">
        <v>725</v>
      </c>
      <c r="C262" t="s">
        <v>733</v>
      </c>
      <c r="D262" s="108">
        <v>4205</v>
      </c>
      <c r="E262" s="108">
        <v>791354</v>
      </c>
      <c r="F262" s="108">
        <v>225651</v>
      </c>
      <c r="G262" s="108">
        <v>791354</v>
      </c>
      <c r="H262" s="108">
        <v>225651</v>
      </c>
      <c r="I262" s="108">
        <v>0</v>
      </c>
      <c r="J262" s="108">
        <v>0</v>
      </c>
    </row>
    <row r="263" spans="1:10">
      <c r="A263" s="119" t="s">
        <v>734</v>
      </c>
      <c r="B263" t="s">
        <v>725</v>
      </c>
      <c r="C263" t="s">
        <v>735</v>
      </c>
      <c r="D263" s="109">
        <v>4206</v>
      </c>
      <c r="E263" s="109">
        <v>369550</v>
      </c>
      <c r="F263" s="109">
        <v>116535</v>
      </c>
      <c r="G263" s="109">
        <v>252720</v>
      </c>
      <c r="H263" s="109">
        <v>116535</v>
      </c>
      <c r="I263" s="109">
        <v>116830</v>
      </c>
      <c r="J263" s="109">
        <v>0</v>
      </c>
    </row>
    <row r="264" spans="1:10">
      <c r="A264" s="119" t="s">
        <v>736</v>
      </c>
      <c r="B264" t="s">
        <v>725</v>
      </c>
      <c r="C264" t="s">
        <v>737</v>
      </c>
      <c r="D264" s="108">
        <v>4207</v>
      </c>
      <c r="E264" s="108">
        <v>681355</v>
      </c>
      <c r="F264" s="108">
        <v>267848</v>
      </c>
      <c r="G264" s="108">
        <v>587200</v>
      </c>
      <c r="H264" s="108">
        <v>267848</v>
      </c>
      <c r="I264" s="108">
        <v>94155</v>
      </c>
      <c r="J264" s="108">
        <v>0</v>
      </c>
    </row>
    <row r="265" spans="1:10">
      <c r="A265" s="119" t="s">
        <v>738</v>
      </c>
      <c r="B265" t="s">
        <v>725</v>
      </c>
      <c r="C265" t="s">
        <v>739</v>
      </c>
      <c r="D265" s="109">
        <v>4208</v>
      </c>
      <c r="E265" s="109">
        <v>325090</v>
      </c>
      <c r="F265" s="109">
        <v>100747</v>
      </c>
      <c r="G265" s="109">
        <v>325090</v>
      </c>
      <c r="H265" s="109">
        <v>100747</v>
      </c>
      <c r="I265" s="109">
        <v>0</v>
      </c>
      <c r="J265" s="109">
        <v>0</v>
      </c>
    </row>
    <row r="266" spans="1:10">
      <c r="A266" s="119" t="s">
        <v>740</v>
      </c>
      <c r="B266" t="s">
        <v>725</v>
      </c>
      <c r="C266" t="s">
        <v>741</v>
      </c>
      <c r="D266" s="108">
        <v>4209</v>
      </c>
      <c r="E266" s="108">
        <v>593155</v>
      </c>
      <c r="F266" s="108">
        <v>217117</v>
      </c>
      <c r="G266" s="108">
        <v>467717</v>
      </c>
      <c r="H266" s="108">
        <v>217117</v>
      </c>
      <c r="I266" s="108">
        <v>125438</v>
      </c>
      <c r="J266" s="108">
        <v>0</v>
      </c>
    </row>
    <row r="267" spans="1:10">
      <c r="A267" s="119" t="s">
        <v>742</v>
      </c>
      <c r="B267" t="s">
        <v>725</v>
      </c>
      <c r="C267" t="s">
        <v>743</v>
      </c>
      <c r="D267" s="109">
        <v>4211</v>
      </c>
      <c r="E267" s="109">
        <v>385242</v>
      </c>
      <c r="F267" s="109">
        <v>143923</v>
      </c>
      <c r="G267" s="109">
        <v>210142</v>
      </c>
      <c r="H267" s="109">
        <v>138168</v>
      </c>
      <c r="I267" s="109">
        <v>175100</v>
      </c>
      <c r="J267" s="109">
        <v>5755</v>
      </c>
    </row>
    <row r="268" spans="1:10">
      <c r="A268" s="119" t="s">
        <v>744</v>
      </c>
      <c r="B268" t="s">
        <v>725</v>
      </c>
      <c r="C268" t="s">
        <v>745</v>
      </c>
      <c r="D268" s="108">
        <v>4212</v>
      </c>
      <c r="E268" s="108">
        <v>1079409</v>
      </c>
      <c r="F268" s="108">
        <v>297414</v>
      </c>
      <c r="G268" s="108">
        <v>1071739</v>
      </c>
      <c r="H268" s="108">
        <v>297414</v>
      </c>
      <c r="I268" s="108">
        <v>7670</v>
      </c>
      <c r="J268" s="108">
        <v>0</v>
      </c>
    </row>
    <row r="269" spans="1:10">
      <c r="A269" s="119" t="s">
        <v>746</v>
      </c>
      <c r="B269" t="s">
        <v>725</v>
      </c>
      <c r="C269" t="s">
        <v>747</v>
      </c>
      <c r="D269" s="109">
        <v>4213</v>
      </c>
      <c r="E269" s="109">
        <v>904551</v>
      </c>
      <c r="F269" s="109">
        <v>253293</v>
      </c>
      <c r="G269" s="109">
        <v>904551</v>
      </c>
      <c r="H269" s="109">
        <v>253293</v>
      </c>
      <c r="I269" s="109">
        <v>0</v>
      </c>
      <c r="J269" s="109">
        <v>0</v>
      </c>
    </row>
    <row r="270" spans="1:10">
      <c r="A270" s="119" t="s">
        <v>748</v>
      </c>
      <c r="B270" t="s">
        <v>725</v>
      </c>
      <c r="C270" t="s">
        <v>749</v>
      </c>
      <c r="D270" s="108">
        <v>4214</v>
      </c>
      <c r="E270" s="108">
        <v>474085</v>
      </c>
      <c r="F270" s="108">
        <v>144976</v>
      </c>
      <c r="G270" s="108">
        <v>242160</v>
      </c>
      <c r="H270" s="108">
        <v>132851</v>
      </c>
      <c r="I270" s="108">
        <v>231925</v>
      </c>
      <c r="J270" s="108">
        <v>12125</v>
      </c>
    </row>
    <row r="271" spans="1:10">
      <c r="A271" s="119" t="s">
        <v>750</v>
      </c>
      <c r="B271" t="s">
        <v>725</v>
      </c>
      <c r="C271" t="s">
        <v>751</v>
      </c>
      <c r="D271" s="109">
        <v>4215</v>
      </c>
      <c r="E271" s="109">
        <v>1474990</v>
      </c>
      <c r="F271" s="109">
        <v>451074</v>
      </c>
      <c r="G271" s="109">
        <v>976566</v>
      </c>
      <c r="H271" s="109">
        <v>451074</v>
      </c>
      <c r="I271" s="109">
        <v>498424</v>
      </c>
      <c r="J271" s="109">
        <v>0</v>
      </c>
    </row>
    <row r="272" spans="1:10">
      <c r="A272" s="119" t="s">
        <v>752</v>
      </c>
      <c r="B272" t="s">
        <v>725</v>
      </c>
      <c r="C272" t="s">
        <v>753</v>
      </c>
      <c r="D272" s="108">
        <v>4216</v>
      </c>
      <c r="E272" s="108">
        <v>463976</v>
      </c>
      <c r="F272" s="108">
        <v>184802</v>
      </c>
      <c r="G272" s="108">
        <v>463976</v>
      </c>
      <c r="H272" s="108">
        <v>184802</v>
      </c>
      <c r="I272" s="108">
        <v>0</v>
      </c>
      <c r="J272" s="108">
        <v>0</v>
      </c>
    </row>
    <row r="273" spans="1:10">
      <c r="A273" s="119" t="s">
        <v>754</v>
      </c>
      <c r="B273" t="s">
        <v>725</v>
      </c>
      <c r="C273" t="s">
        <v>755</v>
      </c>
      <c r="D273" s="109">
        <v>4301</v>
      </c>
      <c r="E273" s="109">
        <v>175524</v>
      </c>
      <c r="F273" s="109">
        <v>41822</v>
      </c>
      <c r="G273" s="109">
        <v>175524</v>
      </c>
      <c r="H273" s="109">
        <v>41822</v>
      </c>
      <c r="I273" s="109">
        <v>0</v>
      </c>
      <c r="J273" s="109">
        <v>0</v>
      </c>
    </row>
    <row r="274" spans="1:10">
      <c r="A274" s="119" t="s">
        <v>756</v>
      </c>
      <c r="B274" t="s">
        <v>725</v>
      </c>
      <c r="C274" t="s">
        <v>757</v>
      </c>
      <c r="D274" s="108">
        <v>4302</v>
      </c>
      <c r="E274" s="108">
        <v>36004</v>
      </c>
      <c r="F274" s="108">
        <v>3658</v>
      </c>
      <c r="G274" s="108">
        <v>36004</v>
      </c>
      <c r="H274" s="108">
        <v>3658</v>
      </c>
      <c r="I274" s="108">
        <v>0</v>
      </c>
      <c r="J274" s="108">
        <v>0</v>
      </c>
    </row>
    <row r="275" spans="1:10">
      <c r="A275" s="119" t="s">
        <v>758</v>
      </c>
      <c r="B275" t="s">
        <v>725</v>
      </c>
      <c r="C275" t="s">
        <v>759</v>
      </c>
      <c r="D275" s="109">
        <v>4321</v>
      </c>
      <c r="E275" s="109">
        <v>255076</v>
      </c>
      <c r="F275" s="109">
        <v>82170</v>
      </c>
      <c r="G275" s="109">
        <v>255076</v>
      </c>
      <c r="H275" s="109">
        <v>82170</v>
      </c>
      <c r="I275" s="109">
        <v>0</v>
      </c>
      <c r="J275" s="109">
        <v>0</v>
      </c>
    </row>
    <row r="276" spans="1:10">
      <c r="A276" s="119" t="s">
        <v>760</v>
      </c>
      <c r="B276" t="s">
        <v>725</v>
      </c>
      <c r="C276" t="s">
        <v>761</v>
      </c>
      <c r="D276" s="108">
        <v>4322</v>
      </c>
      <c r="E276" s="108">
        <v>145225</v>
      </c>
      <c r="F276" s="108">
        <v>38686</v>
      </c>
      <c r="G276" s="108">
        <v>125225</v>
      </c>
      <c r="H276" s="108">
        <v>38686</v>
      </c>
      <c r="I276" s="108">
        <v>20000</v>
      </c>
      <c r="J276" s="108">
        <v>0</v>
      </c>
    </row>
    <row r="277" spans="1:10">
      <c r="A277" s="119" t="s">
        <v>762</v>
      </c>
      <c r="B277" t="s">
        <v>725</v>
      </c>
      <c r="C277" t="s">
        <v>763</v>
      </c>
      <c r="D277" s="109">
        <v>4323</v>
      </c>
      <c r="E277" s="109">
        <v>385312</v>
      </c>
      <c r="F277" s="109">
        <v>134627</v>
      </c>
      <c r="G277" s="109">
        <v>385312</v>
      </c>
      <c r="H277" s="109">
        <v>134627</v>
      </c>
      <c r="I277" s="109">
        <v>0</v>
      </c>
      <c r="J277" s="109">
        <v>0</v>
      </c>
    </row>
    <row r="278" spans="1:10">
      <c r="A278" s="119" t="s">
        <v>764</v>
      </c>
      <c r="B278" t="s">
        <v>725</v>
      </c>
      <c r="C278" t="s">
        <v>765</v>
      </c>
      <c r="D278" s="108">
        <v>4324</v>
      </c>
      <c r="E278" s="108">
        <v>153630</v>
      </c>
      <c r="F278" s="108">
        <v>31068</v>
      </c>
      <c r="G278" s="108">
        <v>153630</v>
      </c>
      <c r="H278" s="108">
        <v>31068</v>
      </c>
      <c r="I278" s="108">
        <v>0</v>
      </c>
      <c r="J278" s="108">
        <v>0</v>
      </c>
    </row>
    <row r="279" spans="1:10">
      <c r="A279" s="119" t="s">
        <v>766</v>
      </c>
      <c r="B279" t="s">
        <v>725</v>
      </c>
      <c r="C279" t="s">
        <v>767</v>
      </c>
      <c r="D279" s="109">
        <v>4341</v>
      </c>
      <c r="E279" s="109">
        <v>209720</v>
      </c>
      <c r="F279" s="109">
        <v>48732</v>
      </c>
      <c r="G279" s="109">
        <v>209720</v>
      </c>
      <c r="H279" s="109">
        <v>48732</v>
      </c>
      <c r="I279" s="109">
        <v>0</v>
      </c>
      <c r="J279" s="109">
        <v>0</v>
      </c>
    </row>
    <row r="280" spans="1:10">
      <c r="A280" s="119" t="s">
        <v>768</v>
      </c>
      <c r="B280" t="s">
        <v>725</v>
      </c>
      <c r="C280" t="s">
        <v>769</v>
      </c>
      <c r="D280" s="108">
        <v>4361</v>
      </c>
      <c r="E280" s="108">
        <v>362187</v>
      </c>
      <c r="F280" s="108">
        <v>122010</v>
      </c>
      <c r="G280" s="108">
        <v>322602</v>
      </c>
      <c r="H280" s="108">
        <v>122010</v>
      </c>
      <c r="I280" s="108">
        <v>39585</v>
      </c>
      <c r="J280" s="108">
        <v>0</v>
      </c>
    </row>
    <row r="281" spans="1:10">
      <c r="A281" s="119" t="s">
        <v>770</v>
      </c>
      <c r="B281" t="s">
        <v>725</v>
      </c>
      <c r="C281" t="s">
        <v>771</v>
      </c>
      <c r="D281" s="109">
        <v>4362</v>
      </c>
      <c r="E281" s="109">
        <v>196422</v>
      </c>
      <c r="F281" s="109">
        <v>47941</v>
      </c>
      <c r="G281" s="109">
        <v>196422</v>
      </c>
      <c r="H281" s="109">
        <v>47941</v>
      </c>
      <c r="I281" s="109">
        <v>0</v>
      </c>
      <c r="J281" s="109">
        <v>0</v>
      </c>
    </row>
    <row r="282" spans="1:10">
      <c r="A282" s="119" t="s">
        <v>772</v>
      </c>
      <c r="B282" t="s">
        <v>725</v>
      </c>
      <c r="C282" t="s">
        <v>773</v>
      </c>
      <c r="D282" s="108">
        <v>4401</v>
      </c>
      <c r="E282" s="108">
        <v>179304</v>
      </c>
      <c r="F282" s="108">
        <v>48559</v>
      </c>
      <c r="G282" s="108">
        <v>179304</v>
      </c>
      <c r="H282" s="108">
        <v>48559</v>
      </c>
      <c r="I282" s="108">
        <v>0</v>
      </c>
      <c r="J282" s="108">
        <v>0</v>
      </c>
    </row>
    <row r="283" spans="1:10">
      <c r="A283" s="119" t="s">
        <v>774</v>
      </c>
      <c r="B283" t="s">
        <v>725</v>
      </c>
      <c r="C283" t="s">
        <v>775</v>
      </c>
      <c r="D283" s="109">
        <v>4404</v>
      </c>
      <c r="E283" s="109">
        <v>202949</v>
      </c>
      <c r="F283" s="109">
        <v>65664</v>
      </c>
      <c r="G283" s="109">
        <v>177910</v>
      </c>
      <c r="H283" s="109">
        <v>65664</v>
      </c>
      <c r="I283" s="109">
        <v>25039</v>
      </c>
      <c r="J283" s="109">
        <v>0</v>
      </c>
    </row>
    <row r="284" spans="1:10">
      <c r="A284" s="119" t="s">
        <v>776</v>
      </c>
      <c r="B284" t="s">
        <v>725</v>
      </c>
      <c r="C284" t="s">
        <v>777</v>
      </c>
      <c r="D284" s="108">
        <v>4406</v>
      </c>
      <c r="E284" s="108">
        <v>332444</v>
      </c>
      <c r="F284" s="108">
        <v>123898</v>
      </c>
      <c r="G284" s="108">
        <v>295129</v>
      </c>
      <c r="H284" s="108">
        <v>123898</v>
      </c>
      <c r="I284" s="108">
        <v>37315</v>
      </c>
      <c r="J284" s="108">
        <v>0</v>
      </c>
    </row>
    <row r="285" spans="1:10">
      <c r="A285" s="119" t="s">
        <v>778</v>
      </c>
      <c r="B285" t="s">
        <v>725</v>
      </c>
      <c r="C285" t="s">
        <v>779</v>
      </c>
      <c r="D285" s="109">
        <v>4421</v>
      </c>
      <c r="E285" s="109">
        <v>198803</v>
      </c>
      <c r="F285" s="109">
        <v>79067</v>
      </c>
      <c r="G285" s="109">
        <v>198803</v>
      </c>
      <c r="H285" s="109">
        <v>79067</v>
      </c>
      <c r="I285" s="109">
        <v>0</v>
      </c>
      <c r="J285" s="109">
        <v>0</v>
      </c>
    </row>
    <row r="286" spans="1:10">
      <c r="A286" s="119" t="s">
        <v>780</v>
      </c>
      <c r="B286" t="s">
        <v>725</v>
      </c>
      <c r="C286" t="s">
        <v>781</v>
      </c>
      <c r="D286" s="108">
        <v>4422</v>
      </c>
      <c r="E286" s="108">
        <v>126995</v>
      </c>
      <c r="F286" s="108">
        <v>26835</v>
      </c>
      <c r="G286" s="108">
        <v>126995</v>
      </c>
      <c r="H286" s="108">
        <v>26835</v>
      </c>
      <c r="I286" s="108">
        <v>0</v>
      </c>
      <c r="J286" s="108">
        <v>0</v>
      </c>
    </row>
    <row r="287" spans="1:10">
      <c r="A287" s="119" t="s">
        <v>782</v>
      </c>
      <c r="B287" t="s">
        <v>725</v>
      </c>
      <c r="C287" t="s">
        <v>783</v>
      </c>
      <c r="D287" s="109">
        <v>4424</v>
      </c>
      <c r="E287" s="109">
        <v>69060</v>
      </c>
      <c r="F287" s="109">
        <v>17355</v>
      </c>
      <c r="G287" s="109">
        <v>57000</v>
      </c>
      <c r="H287" s="109">
        <v>17355</v>
      </c>
      <c r="I287" s="109">
        <v>12060</v>
      </c>
      <c r="J287" s="109">
        <v>0</v>
      </c>
    </row>
    <row r="288" spans="1:10">
      <c r="A288" s="119" t="s">
        <v>784</v>
      </c>
      <c r="B288" t="s">
        <v>725</v>
      </c>
      <c r="C288" t="s">
        <v>785</v>
      </c>
      <c r="D288" s="108">
        <v>4444</v>
      </c>
      <c r="E288" s="108">
        <v>121183</v>
      </c>
      <c r="F288" s="108">
        <v>26391</v>
      </c>
      <c r="G288" s="108">
        <v>13453</v>
      </c>
      <c r="H288" s="108">
        <v>1423</v>
      </c>
      <c r="I288" s="108">
        <v>107730</v>
      </c>
      <c r="J288" s="108">
        <v>24968</v>
      </c>
    </row>
    <row r="289" spans="1:10">
      <c r="A289" s="119" t="s">
        <v>786</v>
      </c>
      <c r="B289" t="s">
        <v>725</v>
      </c>
      <c r="C289" t="s">
        <v>787</v>
      </c>
      <c r="D289" s="109">
        <v>4445</v>
      </c>
      <c r="E289" s="109">
        <v>341164</v>
      </c>
      <c r="F289" s="109">
        <v>83484</v>
      </c>
      <c r="G289" s="109">
        <v>341164</v>
      </c>
      <c r="H289" s="109">
        <v>83484</v>
      </c>
      <c r="I289" s="109">
        <v>0</v>
      </c>
      <c r="J289" s="109">
        <v>0</v>
      </c>
    </row>
    <row r="290" spans="1:10">
      <c r="A290" s="119" t="s">
        <v>788</v>
      </c>
      <c r="B290" t="s">
        <v>725</v>
      </c>
      <c r="C290" t="s">
        <v>789</v>
      </c>
      <c r="D290" s="108">
        <v>4501</v>
      </c>
      <c r="E290" s="108">
        <v>233962</v>
      </c>
      <c r="F290" s="108">
        <v>58871</v>
      </c>
      <c r="G290" s="108">
        <v>181450</v>
      </c>
      <c r="H290" s="108">
        <v>58871</v>
      </c>
      <c r="I290" s="108">
        <v>52512</v>
      </c>
      <c r="J290" s="108">
        <v>0</v>
      </c>
    </row>
    <row r="291" spans="1:10">
      <c r="A291" s="119" t="s">
        <v>790</v>
      </c>
      <c r="B291" t="s">
        <v>725</v>
      </c>
      <c r="C291" t="s">
        <v>791</v>
      </c>
      <c r="D291" s="109">
        <v>4505</v>
      </c>
      <c r="E291" s="109">
        <v>323970</v>
      </c>
      <c r="F291" s="109">
        <v>92870</v>
      </c>
      <c r="G291" s="109">
        <v>206698</v>
      </c>
      <c r="H291" s="109">
        <v>92870</v>
      </c>
      <c r="I291" s="109">
        <v>117272</v>
      </c>
      <c r="J291" s="109">
        <v>0</v>
      </c>
    </row>
    <row r="292" spans="1:10">
      <c r="A292" s="119" t="s">
        <v>792</v>
      </c>
      <c r="B292" t="s">
        <v>725</v>
      </c>
      <c r="C292" t="s">
        <v>793</v>
      </c>
      <c r="D292" s="108">
        <v>4581</v>
      </c>
      <c r="E292" s="108">
        <v>69951</v>
      </c>
      <c r="F292" s="108">
        <v>17375</v>
      </c>
      <c r="G292" s="108">
        <v>59951</v>
      </c>
      <c r="H292" s="108">
        <v>17375</v>
      </c>
      <c r="I292" s="108">
        <v>10000</v>
      </c>
      <c r="J292" s="108">
        <v>0</v>
      </c>
    </row>
    <row r="293" spans="1:10">
      <c r="A293" s="119" t="s">
        <v>794</v>
      </c>
      <c r="B293" t="s">
        <v>725</v>
      </c>
      <c r="C293" t="s">
        <v>795</v>
      </c>
      <c r="D293" s="109">
        <v>4606</v>
      </c>
      <c r="E293" s="109">
        <v>210530</v>
      </c>
      <c r="F293" s="109">
        <v>46169</v>
      </c>
      <c r="G293" s="109">
        <v>210530</v>
      </c>
      <c r="H293" s="109">
        <v>46169</v>
      </c>
      <c r="I293" s="109">
        <v>0</v>
      </c>
      <c r="J293" s="109">
        <v>0</v>
      </c>
    </row>
    <row r="294" spans="1:10">
      <c r="A294" s="119" t="s">
        <v>796</v>
      </c>
      <c r="B294" t="s">
        <v>797</v>
      </c>
      <c r="C294">
        <v>0</v>
      </c>
      <c r="D294" s="108">
        <v>5000</v>
      </c>
      <c r="E294" s="108">
        <v>15839268</v>
      </c>
      <c r="F294" s="108">
        <v>0</v>
      </c>
      <c r="G294" s="108">
        <v>11139268</v>
      </c>
      <c r="H294" s="108">
        <v>0</v>
      </c>
      <c r="I294" s="108">
        <v>4700000</v>
      </c>
      <c r="J294" s="108">
        <v>0</v>
      </c>
    </row>
    <row r="295" spans="1:10">
      <c r="A295" s="119" t="s">
        <v>798</v>
      </c>
      <c r="B295" t="s">
        <v>797</v>
      </c>
      <c r="C295" t="s">
        <v>799</v>
      </c>
      <c r="D295" s="109">
        <v>5201</v>
      </c>
      <c r="E295" s="109">
        <v>2894034</v>
      </c>
      <c r="F295" s="109">
        <v>1002211</v>
      </c>
      <c r="G295" s="109">
        <v>1676083</v>
      </c>
      <c r="H295" s="109">
        <v>1002211</v>
      </c>
      <c r="I295" s="109">
        <v>1217951</v>
      </c>
      <c r="J295" s="109">
        <v>0</v>
      </c>
    </row>
    <row r="296" spans="1:10">
      <c r="A296" s="119" t="s">
        <v>800</v>
      </c>
      <c r="B296" t="s">
        <v>797</v>
      </c>
      <c r="C296" t="s">
        <v>801</v>
      </c>
      <c r="D296" s="108">
        <v>5202</v>
      </c>
      <c r="E296" s="108">
        <v>621399</v>
      </c>
      <c r="F296" s="108">
        <v>166507</v>
      </c>
      <c r="G296" s="108">
        <v>521399</v>
      </c>
      <c r="H296" s="108">
        <v>166507</v>
      </c>
      <c r="I296" s="108">
        <v>100000</v>
      </c>
      <c r="J296" s="108">
        <v>0</v>
      </c>
    </row>
    <row r="297" spans="1:10">
      <c r="A297" s="119" t="s">
        <v>802</v>
      </c>
      <c r="B297" t="s">
        <v>797</v>
      </c>
      <c r="C297" t="s">
        <v>803</v>
      </c>
      <c r="D297" s="109">
        <v>5203</v>
      </c>
      <c r="E297" s="109">
        <v>1191322</v>
      </c>
      <c r="F297" s="109">
        <v>319580</v>
      </c>
      <c r="G297" s="109">
        <v>1071322</v>
      </c>
      <c r="H297" s="109">
        <v>319580</v>
      </c>
      <c r="I297" s="109">
        <v>120000</v>
      </c>
      <c r="J297" s="109">
        <v>0</v>
      </c>
    </row>
    <row r="298" spans="1:10">
      <c r="A298" s="119" t="s">
        <v>804</v>
      </c>
      <c r="B298" t="s">
        <v>797</v>
      </c>
      <c r="C298" t="s">
        <v>805</v>
      </c>
      <c r="D298" s="108">
        <v>5204</v>
      </c>
      <c r="E298" s="108">
        <v>870846</v>
      </c>
      <c r="F298" s="108">
        <v>247665</v>
      </c>
      <c r="G298" s="108">
        <v>464846</v>
      </c>
      <c r="H298" s="108">
        <v>247665</v>
      </c>
      <c r="I298" s="108">
        <v>406000</v>
      </c>
      <c r="J298" s="108">
        <v>0</v>
      </c>
    </row>
    <row r="299" spans="1:10">
      <c r="A299" s="119" t="s">
        <v>806</v>
      </c>
      <c r="B299" t="s">
        <v>797</v>
      </c>
      <c r="C299" t="s">
        <v>807</v>
      </c>
      <c r="D299" s="109">
        <v>5206</v>
      </c>
      <c r="E299" s="109">
        <v>367685</v>
      </c>
      <c r="F299" s="109">
        <v>92157</v>
      </c>
      <c r="G299" s="109">
        <v>367685</v>
      </c>
      <c r="H299" s="109">
        <v>92157</v>
      </c>
      <c r="I299" s="109">
        <v>0</v>
      </c>
      <c r="J299" s="109">
        <v>0</v>
      </c>
    </row>
    <row r="300" spans="1:10">
      <c r="A300" s="119" t="s">
        <v>808</v>
      </c>
      <c r="B300" t="s">
        <v>797</v>
      </c>
      <c r="C300" t="s">
        <v>809</v>
      </c>
      <c r="D300" s="108">
        <v>5207</v>
      </c>
      <c r="E300" s="108">
        <v>617394</v>
      </c>
      <c r="F300" s="108">
        <v>152647</v>
      </c>
      <c r="G300" s="108">
        <v>617394</v>
      </c>
      <c r="H300" s="108">
        <v>152647</v>
      </c>
      <c r="I300" s="108">
        <v>0</v>
      </c>
      <c r="J300" s="108">
        <v>0</v>
      </c>
    </row>
    <row r="301" spans="1:10">
      <c r="A301" s="119" t="s">
        <v>810</v>
      </c>
      <c r="B301" t="s">
        <v>797</v>
      </c>
      <c r="C301" t="s">
        <v>811</v>
      </c>
      <c r="D301" s="109">
        <v>5209</v>
      </c>
      <c r="E301" s="109">
        <v>439522</v>
      </c>
      <c r="F301" s="109">
        <v>108816</v>
      </c>
      <c r="G301" s="109">
        <v>299262</v>
      </c>
      <c r="H301" s="109">
        <v>108816</v>
      </c>
      <c r="I301" s="109">
        <v>140260</v>
      </c>
      <c r="J301" s="109">
        <v>0</v>
      </c>
    </row>
    <row r="302" spans="1:10">
      <c r="A302" s="119" t="s">
        <v>812</v>
      </c>
      <c r="B302" t="s">
        <v>797</v>
      </c>
      <c r="C302" t="s">
        <v>813</v>
      </c>
      <c r="D302" s="108">
        <v>5210</v>
      </c>
      <c r="E302" s="108">
        <v>968639</v>
      </c>
      <c r="F302" s="108">
        <v>271100</v>
      </c>
      <c r="G302" s="108">
        <v>681728</v>
      </c>
      <c r="H302" s="108">
        <v>271100</v>
      </c>
      <c r="I302" s="108">
        <v>286911</v>
      </c>
      <c r="J302" s="108">
        <v>0</v>
      </c>
    </row>
    <row r="303" spans="1:10">
      <c r="A303" s="119" t="s">
        <v>814</v>
      </c>
      <c r="B303" t="s">
        <v>797</v>
      </c>
      <c r="C303" t="s">
        <v>815</v>
      </c>
      <c r="D303" s="109">
        <v>5211</v>
      </c>
      <c r="E303" s="109">
        <v>387188</v>
      </c>
      <c r="F303" s="109">
        <v>113850</v>
      </c>
      <c r="G303" s="109">
        <v>387188</v>
      </c>
      <c r="H303" s="109">
        <v>113850</v>
      </c>
      <c r="I303" s="109">
        <v>0</v>
      </c>
      <c r="J303" s="109">
        <v>0</v>
      </c>
    </row>
    <row r="304" spans="1:10">
      <c r="A304" s="119" t="s">
        <v>816</v>
      </c>
      <c r="B304" t="s">
        <v>797</v>
      </c>
      <c r="C304" t="s">
        <v>817</v>
      </c>
      <c r="D304" s="108">
        <v>5212</v>
      </c>
      <c r="E304" s="108">
        <v>1091498</v>
      </c>
      <c r="F304" s="108">
        <v>288230</v>
      </c>
      <c r="G304" s="108">
        <v>769392</v>
      </c>
      <c r="H304" s="108">
        <v>288230</v>
      </c>
      <c r="I304" s="108">
        <v>322106</v>
      </c>
      <c r="J304" s="108">
        <v>0</v>
      </c>
    </row>
    <row r="305" spans="1:10">
      <c r="A305" s="119" t="s">
        <v>818</v>
      </c>
      <c r="B305" t="s">
        <v>797</v>
      </c>
      <c r="C305" t="s">
        <v>819</v>
      </c>
      <c r="D305" s="109">
        <v>5213</v>
      </c>
      <c r="E305" s="109">
        <v>468365</v>
      </c>
      <c r="F305" s="109">
        <v>114135</v>
      </c>
      <c r="G305" s="109">
        <v>468365</v>
      </c>
      <c r="H305" s="109">
        <v>114135</v>
      </c>
      <c r="I305" s="109">
        <v>0</v>
      </c>
      <c r="J305" s="109">
        <v>0</v>
      </c>
    </row>
    <row r="306" spans="1:10">
      <c r="A306" s="119" t="s">
        <v>820</v>
      </c>
      <c r="B306" t="s">
        <v>797</v>
      </c>
      <c r="C306" t="s">
        <v>821</v>
      </c>
      <c r="D306" s="108">
        <v>5214</v>
      </c>
      <c r="E306" s="108">
        <v>318872</v>
      </c>
      <c r="F306" s="108">
        <v>82571</v>
      </c>
      <c r="G306" s="108">
        <v>150248</v>
      </c>
      <c r="H306" s="108">
        <v>82571</v>
      </c>
      <c r="I306" s="108">
        <v>168624</v>
      </c>
      <c r="J306" s="108">
        <v>0</v>
      </c>
    </row>
    <row r="307" spans="1:10">
      <c r="A307" s="119" t="s">
        <v>822</v>
      </c>
      <c r="B307" t="s">
        <v>797</v>
      </c>
      <c r="C307" t="s">
        <v>823</v>
      </c>
      <c r="D307" s="109">
        <v>5215</v>
      </c>
      <c r="E307" s="109">
        <v>406715</v>
      </c>
      <c r="F307" s="109">
        <v>92001</v>
      </c>
      <c r="G307" s="109">
        <v>366715</v>
      </c>
      <c r="H307" s="109">
        <v>92001</v>
      </c>
      <c r="I307" s="109">
        <v>40000</v>
      </c>
      <c r="J307" s="109">
        <v>0</v>
      </c>
    </row>
    <row r="308" spans="1:10">
      <c r="A308" s="119" t="s">
        <v>824</v>
      </c>
      <c r="B308" t="s">
        <v>797</v>
      </c>
      <c r="C308" t="s">
        <v>825</v>
      </c>
      <c r="D308" s="108">
        <v>5303</v>
      </c>
      <c r="E308" s="108">
        <v>88624</v>
      </c>
      <c r="F308" s="108">
        <v>14104</v>
      </c>
      <c r="G308" s="108">
        <v>88624</v>
      </c>
      <c r="H308" s="108">
        <v>14104</v>
      </c>
      <c r="I308" s="108">
        <v>0</v>
      </c>
      <c r="J308" s="108">
        <v>0</v>
      </c>
    </row>
    <row r="309" spans="1:10">
      <c r="A309" s="119" t="s">
        <v>826</v>
      </c>
      <c r="B309" t="s">
        <v>797</v>
      </c>
      <c r="C309" t="s">
        <v>827</v>
      </c>
      <c r="D309" s="109">
        <v>5327</v>
      </c>
      <c r="E309" s="109">
        <v>59842</v>
      </c>
      <c r="F309" s="109">
        <v>8246</v>
      </c>
      <c r="G309" s="109">
        <v>59842</v>
      </c>
      <c r="H309" s="109">
        <v>8246</v>
      </c>
      <c r="I309" s="109">
        <v>0</v>
      </c>
      <c r="J309" s="109">
        <v>0</v>
      </c>
    </row>
    <row r="310" spans="1:10">
      <c r="A310" s="119" t="s">
        <v>828</v>
      </c>
      <c r="B310" t="s">
        <v>797</v>
      </c>
      <c r="C310" t="s">
        <v>829</v>
      </c>
      <c r="D310" s="108">
        <v>5346</v>
      </c>
      <c r="E310" s="108">
        <v>78228</v>
      </c>
      <c r="F310" s="108">
        <v>11280</v>
      </c>
      <c r="G310" s="108">
        <v>64843</v>
      </c>
      <c r="H310" s="108">
        <v>11280</v>
      </c>
      <c r="I310" s="108">
        <v>13385</v>
      </c>
      <c r="J310" s="108">
        <v>0</v>
      </c>
    </row>
    <row r="311" spans="1:10">
      <c r="A311" s="119" t="s">
        <v>830</v>
      </c>
      <c r="B311" t="s">
        <v>797</v>
      </c>
      <c r="C311" t="s">
        <v>831</v>
      </c>
      <c r="D311" s="109">
        <v>5348</v>
      </c>
      <c r="E311" s="109">
        <v>249632</v>
      </c>
      <c r="F311" s="109">
        <v>58224</v>
      </c>
      <c r="G311" s="109">
        <v>249632</v>
      </c>
      <c r="H311" s="109">
        <v>58224</v>
      </c>
      <c r="I311" s="109">
        <v>0</v>
      </c>
      <c r="J311" s="109">
        <v>0</v>
      </c>
    </row>
    <row r="312" spans="1:10">
      <c r="A312" s="119" t="s">
        <v>832</v>
      </c>
      <c r="B312" t="s">
        <v>797</v>
      </c>
      <c r="C312" t="s">
        <v>833</v>
      </c>
      <c r="D312" s="108">
        <v>5349</v>
      </c>
      <c r="E312" s="108">
        <v>140204</v>
      </c>
      <c r="F312" s="108">
        <v>24433</v>
      </c>
      <c r="G312" s="108">
        <v>140204</v>
      </c>
      <c r="H312" s="108">
        <v>24433</v>
      </c>
      <c r="I312" s="108">
        <v>0</v>
      </c>
      <c r="J312" s="108">
        <v>0</v>
      </c>
    </row>
    <row r="313" spans="1:10">
      <c r="A313" s="119" t="s">
        <v>834</v>
      </c>
      <c r="B313" t="s">
        <v>797</v>
      </c>
      <c r="C313" t="s">
        <v>835</v>
      </c>
      <c r="D313" s="109">
        <v>5361</v>
      </c>
      <c r="E313" s="109">
        <v>169301</v>
      </c>
      <c r="F313" s="109">
        <v>33431</v>
      </c>
      <c r="G313" s="109">
        <v>169301</v>
      </c>
      <c r="H313" s="109">
        <v>33431</v>
      </c>
      <c r="I313" s="109">
        <v>0</v>
      </c>
      <c r="J313" s="109">
        <v>0</v>
      </c>
    </row>
    <row r="314" spans="1:10">
      <c r="A314" s="119" t="s">
        <v>836</v>
      </c>
      <c r="B314" t="s">
        <v>797</v>
      </c>
      <c r="C314" t="s">
        <v>837</v>
      </c>
      <c r="D314" s="108">
        <v>5363</v>
      </c>
      <c r="E314" s="108">
        <v>115646</v>
      </c>
      <c r="F314" s="108">
        <v>20911</v>
      </c>
      <c r="G314" s="108">
        <v>115646</v>
      </c>
      <c r="H314" s="108">
        <v>20911</v>
      </c>
      <c r="I314" s="108">
        <v>0</v>
      </c>
      <c r="J314" s="108">
        <v>0</v>
      </c>
    </row>
    <row r="315" spans="1:10">
      <c r="A315" s="119" t="s">
        <v>838</v>
      </c>
      <c r="B315" t="s">
        <v>797</v>
      </c>
      <c r="C315" t="s">
        <v>839</v>
      </c>
      <c r="D315" s="109">
        <v>5366</v>
      </c>
      <c r="E315" s="109">
        <v>101011</v>
      </c>
      <c r="F315" s="109">
        <v>16497</v>
      </c>
      <c r="G315" s="109">
        <v>101011</v>
      </c>
      <c r="H315" s="109">
        <v>16497</v>
      </c>
      <c r="I315" s="109">
        <v>0</v>
      </c>
      <c r="J315" s="109">
        <v>0</v>
      </c>
    </row>
    <row r="316" spans="1:10">
      <c r="A316" s="119" t="s">
        <v>840</v>
      </c>
      <c r="B316" t="s">
        <v>797</v>
      </c>
      <c r="C316" t="s">
        <v>841</v>
      </c>
      <c r="D316" s="108">
        <v>5368</v>
      </c>
      <c r="E316" s="108">
        <v>60170</v>
      </c>
      <c r="F316" s="108">
        <v>7768</v>
      </c>
      <c r="G316" s="108">
        <v>60170</v>
      </c>
      <c r="H316" s="108">
        <v>7768</v>
      </c>
      <c r="I316" s="108">
        <v>0</v>
      </c>
      <c r="J316" s="108">
        <v>0</v>
      </c>
    </row>
    <row r="317" spans="1:10">
      <c r="A317" s="119" t="s">
        <v>842</v>
      </c>
      <c r="B317" t="s">
        <v>797</v>
      </c>
      <c r="C317" t="s">
        <v>843</v>
      </c>
      <c r="D317" s="109">
        <v>5434</v>
      </c>
      <c r="E317" s="109">
        <v>304573</v>
      </c>
      <c r="F317" s="109">
        <v>69779</v>
      </c>
      <c r="G317" s="109">
        <v>90060</v>
      </c>
      <c r="H317" s="109">
        <v>69779</v>
      </c>
      <c r="I317" s="109">
        <v>214513</v>
      </c>
      <c r="J317" s="109">
        <v>0</v>
      </c>
    </row>
    <row r="318" spans="1:10">
      <c r="A318" s="119" t="s">
        <v>844</v>
      </c>
      <c r="B318" t="s">
        <v>797</v>
      </c>
      <c r="C318" t="s">
        <v>845</v>
      </c>
      <c r="D318" s="108">
        <v>5463</v>
      </c>
      <c r="E318" s="108">
        <v>233407</v>
      </c>
      <c r="F318" s="108">
        <v>52017</v>
      </c>
      <c r="G318" s="108">
        <v>213436</v>
      </c>
      <c r="H318" s="108">
        <v>52017</v>
      </c>
      <c r="I318" s="108">
        <v>19971</v>
      </c>
      <c r="J318" s="108">
        <v>0</v>
      </c>
    </row>
    <row r="319" spans="1:10">
      <c r="A319" s="119" t="s">
        <v>846</v>
      </c>
      <c r="B319" t="s">
        <v>797</v>
      </c>
      <c r="C319" t="s">
        <v>847</v>
      </c>
      <c r="D319" s="109">
        <v>5464</v>
      </c>
      <c r="E319" s="109">
        <v>68348</v>
      </c>
      <c r="F319" s="109">
        <v>9319</v>
      </c>
      <c r="G319" s="109">
        <v>68348</v>
      </c>
      <c r="H319" s="109">
        <v>9319</v>
      </c>
      <c r="I319" s="109">
        <v>0</v>
      </c>
      <c r="J319" s="109">
        <v>0</v>
      </c>
    </row>
    <row r="320" spans="1:10">
      <c r="A320" s="119" t="s">
        <v>848</v>
      </c>
      <c r="B320" t="s">
        <v>849</v>
      </c>
      <c r="C320">
        <v>0</v>
      </c>
      <c r="D320" s="108">
        <v>6000</v>
      </c>
      <c r="E320" s="108">
        <v>15531119</v>
      </c>
      <c r="F320" s="108">
        <v>0</v>
      </c>
      <c r="G320" s="108">
        <v>7776581</v>
      </c>
      <c r="H320" s="108">
        <v>0</v>
      </c>
      <c r="I320" s="108">
        <v>7754538</v>
      </c>
      <c r="J320" s="108">
        <v>0</v>
      </c>
    </row>
    <row r="321" spans="1:10">
      <c r="A321" s="119" t="s">
        <v>850</v>
      </c>
      <c r="B321" t="s">
        <v>849</v>
      </c>
      <c r="C321" t="s">
        <v>851</v>
      </c>
      <c r="D321" s="109">
        <v>6201</v>
      </c>
      <c r="E321" s="109">
        <v>2374566</v>
      </c>
      <c r="F321" s="109">
        <v>884675</v>
      </c>
      <c r="G321" s="109">
        <v>1318072</v>
      </c>
      <c r="H321" s="109">
        <v>353786</v>
      </c>
      <c r="I321" s="109">
        <v>1056494</v>
      </c>
      <c r="J321" s="109">
        <v>530889</v>
      </c>
    </row>
    <row r="322" spans="1:10">
      <c r="A322" s="119" t="s">
        <v>852</v>
      </c>
      <c r="B322" t="s">
        <v>849</v>
      </c>
      <c r="C322" t="s">
        <v>853</v>
      </c>
      <c r="D322" s="108">
        <v>6202</v>
      </c>
      <c r="E322" s="108">
        <v>923951</v>
      </c>
      <c r="F322" s="108">
        <v>290569</v>
      </c>
      <c r="G322" s="108">
        <v>739790</v>
      </c>
      <c r="H322" s="108">
        <v>290569</v>
      </c>
      <c r="I322" s="108">
        <v>184161</v>
      </c>
      <c r="J322" s="108">
        <v>0</v>
      </c>
    </row>
    <row r="323" spans="1:10">
      <c r="A323" s="119" t="s">
        <v>854</v>
      </c>
      <c r="B323" t="s">
        <v>849</v>
      </c>
      <c r="C323" t="s">
        <v>855</v>
      </c>
      <c r="D323" s="109">
        <v>6203</v>
      </c>
      <c r="E323" s="109">
        <v>1552761</v>
      </c>
      <c r="F323" s="109">
        <v>476112</v>
      </c>
      <c r="G323" s="109">
        <v>652718</v>
      </c>
      <c r="H323" s="109">
        <v>476112</v>
      </c>
      <c r="I323" s="109">
        <v>900043</v>
      </c>
      <c r="J323" s="109">
        <v>0</v>
      </c>
    </row>
    <row r="324" spans="1:10">
      <c r="A324" s="119" t="s">
        <v>856</v>
      </c>
      <c r="B324" t="s">
        <v>849</v>
      </c>
      <c r="C324" t="s">
        <v>857</v>
      </c>
      <c r="D324" s="108">
        <v>6204</v>
      </c>
      <c r="E324" s="108">
        <v>1254648</v>
      </c>
      <c r="F324" s="108">
        <v>379158</v>
      </c>
      <c r="G324" s="108">
        <v>0</v>
      </c>
      <c r="H324" s="108">
        <v>0</v>
      </c>
      <c r="I324" s="108">
        <v>1254648</v>
      </c>
      <c r="J324" s="108">
        <v>379158</v>
      </c>
    </row>
    <row r="325" spans="1:10">
      <c r="A325" s="119" t="s">
        <v>858</v>
      </c>
      <c r="B325" t="s">
        <v>849</v>
      </c>
      <c r="C325" t="s">
        <v>859</v>
      </c>
      <c r="D325" s="109">
        <v>6205</v>
      </c>
      <c r="E325" s="109">
        <v>447897</v>
      </c>
      <c r="F325" s="109">
        <v>127467</v>
      </c>
      <c r="G325" s="109">
        <v>309500</v>
      </c>
      <c r="H325" s="109">
        <v>127467</v>
      </c>
      <c r="I325" s="109">
        <v>138397</v>
      </c>
      <c r="J325" s="109">
        <v>0</v>
      </c>
    </row>
    <row r="326" spans="1:10">
      <c r="A326" s="119" t="s">
        <v>860</v>
      </c>
      <c r="B326" t="s">
        <v>849</v>
      </c>
      <c r="C326" t="s">
        <v>861</v>
      </c>
      <c r="D326" s="108">
        <v>6206</v>
      </c>
      <c r="E326" s="108">
        <v>520858</v>
      </c>
      <c r="F326" s="108">
        <v>160565</v>
      </c>
      <c r="G326" s="108">
        <v>369375</v>
      </c>
      <c r="H326" s="108">
        <v>160565</v>
      </c>
      <c r="I326" s="108">
        <v>151483</v>
      </c>
      <c r="J326" s="108">
        <v>0</v>
      </c>
    </row>
    <row r="327" spans="1:10">
      <c r="A327" s="119" t="s">
        <v>862</v>
      </c>
      <c r="B327" t="s">
        <v>849</v>
      </c>
      <c r="C327" t="s">
        <v>863</v>
      </c>
      <c r="D327" s="109">
        <v>6207</v>
      </c>
      <c r="E327" s="109">
        <v>395197</v>
      </c>
      <c r="F327" s="109">
        <v>113050</v>
      </c>
      <c r="G327" s="109">
        <v>395197</v>
      </c>
      <c r="H327" s="109">
        <v>113050</v>
      </c>
      <c r="I327" s="109">
        <v>0</v>
      </c>
      <c r="J327" s="109">
        <v>0</v>
      </c>
    </row>
    <row r="328" spans="1:10">
      <c r="A328" s="119" t="s">
        <v>864</v>
      </c>
      <c r="B328" t="s">
        <v>849</v>
      </c>
      <c r="C328" t="s">
        <v>865</v>
      </c>
      <c r="D328" s="108">
        <v>6208</v>
      </c>
      <c r="E328" s="108">
        <v>361552</v>
      </c>
      <c r="F328" s="108">
        <v>92769</v>
      </c>
      <c r="G328" s="108">
        <v>327852</v>
      </c>
      <c r="H328" s="108">
        <v>92769</v>
      </c>
      <c r="I328" s="108">
        <v>33700</v>
      </c>
      <c r="J328" s="108">
        <v>0</v>
      </c>
    </row>
    <row r="329" spans="1:10">
      <c r="A329" s="119" t="s">
        <v>866</v>
      </c>
      <c r="B329" t="s">
        <v>849</v>
      </c>
      <c r="C329" t="s">
        <v>867</v>
      </c>
      <c r="D329" s="109">
        <v>6209</v>
      </c>
      <c r="E329" s="109">
        <v>379282</v>
      </c>
      <c r="F329" s="109">
        <v>105987</v>
      </c>
      <c r="G329" s="109">
        <v>349477</v>
      </c>
      <c r="H329" s="109">
        <v>105987</v>
      </c>
      <c r="I329" s="109">
        <v>29805</v>
      </c>
      <c r="J329" s="109">
        <v>0</v>
      </c>
    </row>
    <row r="330" spans="1:10">
      <c r="A330" s="119" t="s">
        <v>868</v>
      </c>
      <c r="B330" t="s">
        <v>849</v>
      </c>
      <c r="C330" t="s">
        <v>869</v>
      </c>
      <c r="D330" s="108">
        <v>6210</v>
      </c>
      <c r="E330" s="108">
        <v>709290</v>
      </c>
      <c r="F330" s="108">
        <v>236192</v>
      </c>
      <c r="G330" s="108">
        <v>709290</v>
      </c>
      <c r="H330" s="108">
        <v>236192</v>
      </c>
      <c r="I330" s="108">
        <v>0</v>
      </c>
      <c r="J330" s="108">
        <v>0</v>
      </c>
    </row>
    <row r="331" spans="1:10">
      <c r="A331" s="119" t="s">
        <v>870</v>
      </c>
      <c r="B331" t="s">
        <v>849</v>
      </c>
      <c r="C331" t="s">
        <v>871</v>
      </c>
      <c r="D331" s="109">
        <v>6211</v>
      </c>
      <c r="E331" s="109">
        <v>529833</v>
      </c>
      <c r="F331" s="109">
        <v>176960</v>
      </c>
      <c r="G331" s="109">
        <v>529833</v>
      </c>
      <c r="H331" s="109">
        <v>176960</v>
      </c>
      <c r="I331" s="109">
        <v>0</v>
      </c>
      <c r="J331" s="109">
        <v>0</v>
      </c>
    </row>
    <row r="332" spans="1:10">
      <c r="A332" s="119" t="s">
        <v>872</v>
      </c>
      <c r="B332" t="s">
        <v>849</v>
      </c>
      <c r="C332" t="s">
        <v>873</v>
      </c>
      <c r="D332" s="108">
        <v>6212</v>
      </c>
      <c r="E332" s="108">
        <v>267559</v>
      </c>
      <c r="F332" s="108">
        <v>62336</v>
      </c>
      <c r="G332" s="108">
        <v>163834</v>
      </c>
      <c r="H332" s="108">
        <v>62336</v>
      </c>
      <c r="I332" s="108">
        <v>103725</v>
      </c>
      <c r="J332" s="108">
        <v>0</v>
      </c>
    </row>
    <row r="333" spans="1:10">
      <c r="A333" s="119" t="s">
        <v>874</v>
      </c>
      <c r="B333" t="s">
        <v>849</v>
      </c>
      <c r="C333" t="s">
        <v>875</v>
      </c>
      <c r="D333" s="109">
        <v>6213</v>
      </c>
      <c r="E333" s="109">
        <v>420832</v>
      </c>
      <c r="F333" s="109">
        <v>119619</v>
      </c>
      <c r="G333" s="109">
        <v>206376</v>
      </c>
      <c r="H333" s="109">
        <v>119619</v>
      </c>
      <c r="I333" s="109">
        <v>214456</v>
      </c>
      <c r="J333" s="109">
        <v>0</v>
      </c>
    </row>
    <row r="334" spans="1:10">
      <c r="A334" s="119" t="s">
        <v>876</v>
      </c>
      <c r="B334" t="s">
        <v>849</v>
      </c>
      <c r="C334" t="s">
        <v>877</v>
      </c>
      <c r="D334" s="108">
        <v>6301</v>
      </c>
      <c r="E334" s="108">
        <v>190138</v>
      </c>
      <c r="F334" s="108">
        <v>56241</v>
      </c>
      <c r="G334" s="108">
        <v>190138</v>
      </c>
      <c r="H334" s="108">
        <v>56241</v>
      </c>
      <c r="I334" s="108">
        <v>0</v>
      </c>
      <c r="J334" s="108">
        <v>0</v>
      </c>
    </row>
    <row r="335" spans="1:10">
      <c r="A335" s="119" t="s">
        <v>878</v>
      </c>
      <c r="B335" t="s">
        <v>849</v>
      </c>
      <c r="C335" t="s">
        <v>879</v>
      </c>
      <c r="D335" s="109">
        <v>6302</v>
      </c>
      <c r="E335" s="109">
        <v>159388</v>
      </c>
      <c r="F335" s="109">
        <v>43351</v>
      </c>
      <c r="G335" s="109">
        <v>159388</v>
      </c>
      <c r="H335" s="109">
        <v>43351</v>
      </c>
      <c r="I335" s="109">
        <v>0</v>
      </c>
      <c r="J335" s="109">
        <v>0</v>
      </c>
    </row>
    <row r="336" spans="1:10">
      <c r="A336" s="119" t="s">
        <v>880</v>
      </c>
      <c r="B336" t="s">
        <v>849</v>
      </c>
      <c r="C336" t="s">
        <v>881</v>
      </c>
      <c r="D336" s="108">
        <v>6321</v>
      </c>
      <c r="E336" s="108">
        <v>257145</v>
      </c>
      <c r="F336" s="108">
        <v>71630</v>
      </c>
      <c r="G336" s="108">
        <v>173328</v>
      </c>
      <c r="H336" s="108">
        <v>71630</v>
      </c>
      <c r="I336" s="108">
        <v>83817</v>
      </c>
      <c r="J336" s="108">
        <v>0</v>
      </c>
    </row>
    <row r="337" spans="1:10">
      <c r="A337" s="119" t="s">
        <v>882</v>
      </c>
      <c r="B337" t="s">
        <v>849</v>
      </c>
      <c r="C337" t="s">
        <v>883</v>
      </c>
      <c r="D337" s="109">
        <v>6322</v>
      </c>
      <c r="E337" s="109">
        <v>108319</v>
      </c>
      <c r="F337" s="109">
        <v>19220</v>
      </c>
      <c r="G337" s="109">
        <v>108319</v>
      </c>
      <c r="H337" s="109">
        <v>19220</v>
      </c>
      <c r="I337" s="109">
        <v>0</v>
      </c>
      <c r="J337" s="109">
        <v>0</v>
      </c>
    </row>
    <row r="338" spans="1:10">
      <c r="A338" s="119" t="s">
        <v>884</v>
      </c>
      <c r="B338" t="s">
        <v>849</v>
      </c>
      <c r="C338" t="s">
        <v>885</v>
      </c>
      <c r="D338" s="108">
        <v>6323</v>
      </c>
      <c r="E338" s="108">
        <v>142733</v>
      </c>
      <c r="F338" s="108">
        <v>27062</v>
      </c>
      <c r="G338" s="108">
        <v>101330</v>
      </c>
      <c r="H338" s="108">
        <v>27062</v>
      </c>
      <c r="I338" s="108">
        <v>41403</v>
      </c>
      <c r="J338" s="108">
        <v>0</v>
      </c>
    </row>
    <row r="339" spans="1:10">
      <c r="A339" s="119" t="s">
        <v>886</v>
      </c>
      <c r="B339" t="s">
        <v>849</v>
      </c>
      <c r="C339" t="s">
        <v>887</v>
      </c>
      <c r="D339" s="109">
        <v>6324</v>
      </c>
      <c r="E339" s="109">
        <v>155857</v>
      </c>
      <c r="F339" s="109">
        <v>31509</v>
      </c>
      <c r="G339" s="109">
        <v>112740</v>
      </c>
      <c r="H339" s="109">
        <v>31509</v>
      </c>
      <c r="I339" s="109">
        <v>43117</v>
      </c>
      <c r="J339" s="109">
        <v>0</v>
      </c>
    </row>
    <row r="340" spans="1:10">
      <c r="A340" s="119" t="s">
        <v>888</v>
      </c>
      <c r="B340" t="s">
        <v>849</v>
      </c>
      <c r="C340" t="s">
        <v>889</v>
      </c>
      <c r="D340" s="108">
        <v>6341</v>
      </c>
      <c r="E340" s="108">
        <v>144795</v>
      </c>
      <c r="F340" s="108">
        <v>27491</v>
      </c>
      <c r="G340" s="108">
        <v>62200</v>
      </c>
      <c r="H340" s="108">
        <v>27491</v>
      </c>
      <c r="I340" s="108">
        <v>82595</v>
      </c>
      <c r="J340" s="108">
        <v>0</v>
      </c>
    </row>
    <row r="341" spans="1:10">
      <c r="A341" s="119" t="s">
        <v>890</v>
      </c>
      <c r="B341" t="s">
        <v>849</v>
      </c>
      <c r="C341" t="s">
        <v>891</v>
      </c>
      <c r="D341" s="109">
        <v>6361</v>
      </c>
      <c r="E341" s="109">
        <v>119950</v>
      </c>
      <c r="F341" s="109">
        <v>20798</v>
      </c>
      <c r="G341" s="109">
        <v>119950</v>
      </c>
      <c r="H341" s="109">
        <v>20798</v>
      </c>
      <c r="I341" s="109">
        <v>0</v>
      </c>
      <c r="J341" s="109">
        <v>0</v>
      </c>
    </row>
    <row r="342" spans="1:10">
      <c r="A342" s="119" t="s">
        <v>892</v>
      </c>
      <c r="B342" t="s">
        <v>849</v>
      </c>
      <c r="C342" t="s">
        <v>893</v>
      </c>
      <c r="D342" s="108">
        <v>6362</v>
      </c>
      <c r="E342" s="108">
        <v>171980</v>
      </c>
      <c r="F342" s="108">
        <v>34499</v>
      </c>
      <c r="G342" s="108">
        <v>109085</v>
      </c>
      <c r="H342" s="108">
        <v>34499</v>
      </c>
      <c r="I342" s="108">
        <v>62895</v>
      </c>
      <c r="J342" s="108">
        <v>0</v>
      </c>
    </row>
    <row r="343" spans="1:10">
      <c r="A343" s="119" t="s">
        <v>894</v>
      </c>
      <c r="B343" t="s">
        <v>849</v>
      </c>
      <c r="C343" t="s">
        <v>895</v>
      </c>
      <c r="D343" s="109">
        <v>6363</v>
      </c>
      <c r="E343" s="109">
        <v>114588</v>
      </c>
      <c r="F343" s="109">
        <v>20948</v>
      </c>
      <c r="G343" s="109">
        <v>114588</v>
      </c>
      <c r="H343" s="109">
        <v>20948</v>
      </c>
      <c r="I343" s="109">
        <v>0</v>
      </c>
      <c r="J343" s="109">
        <v>0</v>
      </c>
    </row>
    <row r="344" spans="1:10">
      <c r="A344" s="119" t="s">
        <v>896</v>
      </c>
      <c r="B344" t="s">
        <v>849</v>
      </c>
      <c r="C344" t="s">
        <v>897</v>
      </c>
      <c r="D344" s="108">
        <v>6364</v>
      </c>
      <c r="E344" s="108">
        <v>151906</v>
      </c>
      <c r="F344" s="108">
        <v>30377</v>
      </c>
      <c r="G344" s="108">
        <v>136906</v>
      </c>
      <c r="H344" s="108">
        <v>30377</v>
      </c>
      <c r="I344" s="108">
        <v>15000</v>
      </c>
      <c r="J344" s="108">
        <v>0</v>
      </c>
    </row>
    <row r="345" spans="1:10">
      <c r="A345" s="119" t="s">
        <v>898</v>
      </c>
      <c r="B345" t="s">
        <v>849</v>
      </c>
      <c r="C345" t="s">
        <v>899</v>
      </c>
      <c r="D345" s="109">
        <v>6365</v>
      </c>
      <c r="E345" s="109">
        <v>84076</v>
      </c>
      <c r="F345" s="109">
        <v>13302</v>
      </c>
      <c r="G345" s="109">
        <v>84076</v>
      </c>
      <c r="H345" s="109">
        <v>13302</v>
      </c>
      <c r="I345" s="109">
        <v>0</v>
      </c>
      <c r="J345" s="109">
        <v>0</v>
      </c>
    </row>
    <row r="346" spans="1:10">
      <c r="A346" s="119" t="s">
        <v>900</v>
      </c>
      <c r="B346" t="s">
        <v>849</v>
      </c>
      <c r="C346" t="s">
        <v>901</v>
      </c>
      <c r="D346" s="108">
        <v>6366</v>
      </c>
      <c r="E346" s="108">
        <v>99229</v>
      </c>
      <c r="F346" s="108">
        <v>17404</v>
      </c>
      <c r="G346" s="108">
        <v>93042</v>
      </c>
      <c r="H346" s="108">
        <v>17404</v>
      </c>
      <c r="I346" s="108">
        <v>6187</v>
      </c>
      <c r="J346" s="108">
        <v>0</v>
      </c>
    </row>
    <row r="347" spans="1:10">
      <c r="A347" s="119" t="s">
        <v>902</v>
      </c>
      <c r="B347" t="s">
        <v>849</v>
      </c>
      <c r="C347" t="s">
        <v>903</v>
      </c>
      <c r="D347" s="109">
        <v>6367</v>
      </c>
      <c r="E347" s="109">
        <v>105919</v>
      </c>
      <c r="F347" s="109">
        <v>17410</v>
      </c>
      <c r="G347" s="109">
        <v>91100</v>
      </c>
      <c r="H347" s="109">
        <v>17410</v>
      </c>
      <c r="I347" s="109">
        <v>14819</v>
      </c>
      <c r="J347" s="109">
        <v>0</v>
      </c>
    </row>
    <row r="348" spans="1:10">
      <c r="A348" s="119" t="s">
        <v>904</v>
      </c>
      <c r="B348" t="s">
        <v>849</v>
      </c>
      <c r="C348" t="s">
        <v>905</v>
      </c>
      <c r="D348" s="108">
        <v>6381</v>
      </c>
      <c r="E348" s="108">
        <v>328153</v>
      </c>
      <c r="F348" s="108">
        <v>90602</v>
      </c>
      <c r="G348" s="108">
        <v>140862</v>
      </c>
      <c r="H348" s="108">
        <v>90602</v>
      </c>
      <c r="I348" s="108">
        <v>187291</v>
      </c>
      <c r="J348" s="108">
        <v>0</v>
      </c>
    </row>
    <row r="349" spans="1:10">
      <c r="A349" s="119" t="s">
        <v>906</v>
      </c>
      <c r="B349" t="s">
        <v>849</v>
      </c>
      <c r="C349" t="s">
        <v>907</v>
      </c>
      <c r="D349" s="109">
        <v>6382</v>
      </c>
      <c r="E349" s="109">
        <v>243703</v>
      </c>
      <c r="F349" s="109">
        <v>60688</v>
      </c>
      <c r="G349" s="109">
        <v>112915</v>
      </c>
      <c r="H349" s="109">
        <v>60688</v>
      </c>
      <c r="I349" s="109">
        <v>130788</v>
      </c>
      <c r="J349" s="109">
        <v>0</v>
      </c>
    </row>
    <row r="350" spans="1:10">
      <c r="A350" s="119" t="s">
        <v>908</v>
      </c>
      <c r="B350" t="s">
        <v>849</v>
      </c>
      <c r="C350" t="s">
        <v>909</v>
      </c>
      <c r="D350" s="108">
        <v>6401</v>
      </c>
      <c r="E350" s="108">
        <v>132470</v>
      </c>
      <c r="F350" s="108">
        <v>25721</v>
      </c>
      <c r="G350" s="108">
        <v>129010</v>
      </c>
      <c r="H350" s="108">
        <v>25721</v>
      </c>
      <c r="I350" s="108">
        <v>3460</v>
      </c>
      <c r="J350" s="108">
        <v>0</v>
      </c>
    </row>
    <row r="351" spans="1:10">
      <c r="A351" s="119" t="s">
        <v>910</v>
      </c>
      <c r="B351" t="s">
        <v>849</v>
      </c>
      <c r="C351" t="s">
        <v>911</v>
      </c>
      <c r="D351" s="109">
        <v>6402</v>
      </c>
      <c r="E351" s="109">
        <v>229512</v>
      </c>
      <c r="F351" s="109">
        <v>53542</v>
      </c>
      <c r="G351" s="109">
        <v>229512</v>
      </c>
      <c r="H351" s="109">
        <v>53542</v>
      </c>
      <c r="I351" s="109">
        <v>0</v>
      </c>
      <c r="J351" s="109">
        <v>0</v>
      </c>
    </row>
    <row r="352" spans="1:10">
      <c r="A352" s="119" t="s">
        <v>912</v>
      </c>
      <c r="B352" t="s">
        <v>849</v>
      </c>
      <c r="C352" t="s">
        <v>913</v>
      </c>
      <c r="D352" s="108">
        <v>6403</v>
      </c>
      <c r="E352" s="108">
        <v>146573</v>
      </c>
      <c r="F352" s="108">
        <v>28334</v>
      </c>
      <c r="G352" s="108">
        <v>108222</v>
      </c>
      <c r="H352" s="108">
        <v>28334</v>
      </c>
      <c r="I352" s="108">
        <v>38351</v>
      </c>
      <c r="J352" s="108">
        <v>0</v>
      </c>
    </row>
    <row r="353" spans="1:10">
      <c r="A353" s="119" t="s">
        <v>914</v>
      </c>
      <c r="B353" t="s">
        <v>849</v>
      </c>
      <c r="C353" t="s">
        <v>915</v>
      </c>
      <c r="D353" s="109">
        <v>6426</v>
      </c>
      <c r="E353" s="109">
        <v>141748</v>
      </c>
      <c r="F353" s="109">
        <v>31236</v>
      </c>
      <c r="G353" s="109">
        <v>141748</v>
      </c>
      <c r="H353" s="109">
        <v>31236</v>
      </c>
      <c r="I353" s="109">
        <v>0</v>
      </c>
      <c r="J353" s="109">
        <v>0</v>
      </c>
    </row>
    <row r="354" spans="1:10">
      <c r="A354" s="119" t="s">
        <v>916</v>
      </c>
      <c r="B354" t="s">
        <v>849</v>
      </c>
      <c r="C354" t="s">
        <v>917</v>
      </c>
      <c r="D354" s="108">
        <v>6428</v>
      </c>
      <c r="E354" s="108">
        <v>312256</v>
      </c>
      <c r="F354" s="108">
        <v>83025</v>
      </c>
      <c r="G354" s="108">
        <v>312256</v>
      </c>
      <c r="H354" s="108">
        <v>83025</v>
      </c>
      <c r="I354" s="108">
        <v>0</v>
      </c>
      <c r="J354" s="108">
        <v>0</v>
      </c>
    </row>
    <row r="355" spans="1:10">
      <c r="A355" s="119" t="s">
        <v>918</v>
      </c>
      <c r="B355" t="s">
        <v>849</v>
      </c>
      <c r="C355" t="s">
        <v>919</v>
      </c>
      <c r="D355" s="109">
        <v>6461</v>
      </c>
      <c r="E355" s="109">
        <v>219226</v>
      </c>
      <c r="F355" s="109">
        <v>55594</v>
      </c>
      <c r="G355" s="109">
        <v>219226</v>
      </c>
      <c r="H355" s="109">
        <v>55594</v>
      </c>
      <c r="I355" s="109">
        <v>0</v>
      </c>
      <c r="J355" s="109">
        <v>0</v>
      </c>
    </row>
    <row r="356" spans="1:10">
      <c r="A356" s="119" t="s">
        <v>920</v>
      </c>
      <c r="B356" t="s">
        <v>921</v>
      </c>
      <c r="C356">
        <v>0</v>
      </c>
      <c r="D356" s="108">
        <v>7000</v>
      </c>
      <c r="E356" s="108">
        <v>18059734</v>
      </c>
      <c r="F356" s="108">
        <v>0</v>
      </c>
      <c r="G356" s="108">
        <v>15659734</v>
      </c>
      <c r="H356" s="108">
        <v>0</v>
      </c>
      <c r="I356" s="108">
        <v>2400000</v>
      </c>
      <c r="J356" s="108">
        <v>0</v>
      </c>
    </row>
    <row r="357" spans="1:10">
      <c r="A357" s="119" t="s">
        <v>922</v>
      </c>
      <c r="B357" t="s">
        <v>921</v>
      </c>
      <c r="C357" t="s">
        <v>923</v>
      </c>
      <c r="D357" s="109">
        <v>7201</v>
      </c>
      <c r="E357" s="109">
        <v>2405405</v>
      </c>
      <c r="F357" s="109">
        <v>907952</v>
      </c>
      <c r="G357" s="109">
        <v>1585405</v>
      </c>
      <c r="H357" s="109">
        <v>907952</v>
      </c>
      <c r="I357" s="109">
        <v>820000</v>
      </c>
      <c r="J357" s="109">
        <v>0</v>
      </c>
    </row>
    <row r="358" spans="1:10">
      <c r="A358" s="119" t="s">
        <v>924</v>
      </c>
      <c r="B358" t="s">
        <v>921</v>
      </c>
      <c r="C358" t="s">
        <v>925</v>
      </c>
      <c r="D358" s="108">
        <v>7202</v>
      </c>
      <c r="E358" s="108">
        <v>1244586</v>
      </c>
      <c r="F358" s="108">
        <v>399321</v>
      </c>
      <c r="G358" s="108">
        <v>575000</v>
      </c>
      <c r="H358" s="108">
        <v>399321</v>
      </c>
      <c r="I358" s="108">
        <v>669586</v>
      </c>
      <c r="J358" s="108">
        <v>0</v>
      </c>
    </row>
    <row r="359" spans="1:10">
      <c r="A359" s="119" t="s">
        <v>926</v>
      </c>
      <c r="B359" t="s">
        <v>921</v>
      </c>
      <c r="C359" t="s">
        <v>927</v>
      </c>
      <c r="D359" s="109">
        <v>7203</v>
      </c>
      <c r="E359" s="109">
        <v>2675359</v>
      </c>
      <c r="F359" s="109">
        <v>1008219</v>
      </c>
      <c r="G359" s="109">
        <v>1106208</v>
      </c>
      <c r="H359" s="109">
        <v>893524</v>
      </c>
      <c r="I359" s="109">
        <v>1569151</v>
      </c>
      <c r="J359" s="109">
        <v>114695</v>
      </c>
    </row>
    <row r="360" spans="1:10">
      <c r="A360" s="119" t="s">
        <v>928</v>
      </c>
      <c r="B360" t="s">
        <v>921</v>
      </c>
      <c r="C360" t="s">
        <v>929</v>
      </c>
      <c r="D360" s="108">
        <v>7204</v>
      </c>
      <c r="E360" s="108">
        <v>2802225</v>
      </c>
      <c r="F360" s="108">
        <v>1048398</v>
      </c>
      <c r="G360" s="108">
        <v>1042608</v>
      </c>
      <c r="H360" s="108">
        <v>446000</v>
      </c>
      <c r="I360" s="108">
        <v>1759617</v>
      </c>
      <c r="J360" s="108">
        <v>602398</v>
      </c>
    </row>
    <row r="361" spans="1:10">
      <c r="A361" s="119" t="s">
        <v>930</v>
      </c>
      <c r="B361" t="s">
        <v>921</v>
      </c>
      <c r="C361" t="s">
        <v>931</v>
      </c>
      <c r="D361" s="109">
        <v>7205</v>
      </c>
      <c r="E361" s="109">
        <v>623338</v>
      </c>
      <c r="F361" s="109">
        <v>187455</v>
      </c>
      <c r="G361" s="109">
        <v>502998</v>
      </c>
      <c r="H361" s="109">
        <v>187455</v>
      </c>
      <c r="I361" s="109">
        <v>120340</v>
      </c>
      <c r="J361" s="109">
        <v>0</v>
      </c>
    </row>
    <row r="362" spans="1:10">
      <c r="A362" s="119" t="s">
        <v>932</v>
      </c>
      <c r="B362" t="s">
        <v>921</v>
      </c>
      <c r="C362" t="s">
        <v>933</v>
      </c>
      <c r="D362" s="108">
        <v>7207</v>
      </c>
      <c r="E362" s="108">
        <v>829134</v>
      </c>
      <c r="F362" s="108">
        <v>255105</v>
      </c>
      <c r="G362" s="108">
        <v>637494</v>
      </c>
      <c r="H362" s="108">
        <v>255105</v>
      </c>
      <c r="I362" s="108">
        <v>191640</v>
      </c>
      <c r="J362" s="108">
        <v>0</v>
      </c>
    </row>
    <row r="363" spans="1:10">
      <c r="A363" s="119" t="s">
        <v>934</v>
      </c>
      <c r="B363" t="s">
        <v>921</v>
      </c>
      <c r="C363" t="s">
        <v>935</v>
      </c>
      <c r="D363" s="109">
        <v>7208</v>
      </c>
      <c r="E363" s="109">
        <v>613407</v>
      </c>
      <c r="F363" s="109">
        <v>168564</v>
      </c>
      <c r="G363" s="109">
        <v>613407</v>
      </c>
      <c r="H363" s="109">
        <v>168564</v>
      </c>
      <c r="I363" s="109">
        <v>0</v>
      </c>
      <c r="J363" s="109">
        <v>0</v>
      </c>
    </row>
    <row r="364" spans="1:10">
      <c r="A364" s="119" t="s">
        <v>936</v>
      </c>
      <c r="B364" t="s">
        <v>921</v>
      </c>
      <c r="C364" t="s">
        <v>937</v>
      </c>
      <c r="D364" s="108">
        <v>7209</v>
      </c>
      <c r="E364" s="108">
        <v>390715</v>
      </c>
      <c r="F364" s="108">
        <v>115006</v>
      </c>
      <c r="G364" s="108">
        <v>390715</v>
      </c>
      <c r="H364" s="108">
        <v>115006</v>
      </c>
      <c r="I364" s="108">
        <v>0</v>
      </c>
      <c r="J364" s="108">
        <v>0</v>
      </c>
    </row>
    <row r="365" spans="1:10">
      <c r="A365" s="119" t="s">
        <v>938</v>
      </c>
      <c r="B365" t="s">
        <v>921</v>
      </c>
      <c r="C365" t="s">
        <v>939</v>
      </c>
      <c r="D365" s="109">
        <v>7210</v>
      </c>
      <c r="E365" s="109">
        <v>651310</v>
      </c>
      <c r="F365" s="109">
        <v>186767</v>
      </c>
      <c r="G365" s="109">
        <v>651310</v>
      </c>
      <c r="H365" s="109">
        <v>186767</v>
      </c>
      <c r="I365" s="109">
        <v>0</v>
      </c>
      <c r="J365" s="109">
        <v>0</v>
      </c>
    </row>
    <row r="366" spans="1:10">
      <c r="A366" s="119" t="s">
        <v>940</v>
      </c>
      <c r="B366" t="s">
        <v>921</v>
      </c>
      <c r="C366" t="s">
        <v>941</v>
      </c>
      <c r="D366" s="108">
        <v>7211</v>
      </c>
      <c r="E366" s="108">
        <v>491979</v>
      </c>
      <c r="F366" s="108">
        <v>127820</v>
      </c>
      <c r="G366" s="108">
        <v>491979</v>
      </c>
      <c r="H366" s="108">
        <v>127820</v>
      </c>
      <c r="I366" s="108">
        <v>0</v>
      </c>
      <c r="J366" s="108">
        <v>0</v>
      </c>
    </row>
    <row r="367" spans="1:10">
      <c r="A367" s="119" t="s">
        <v>942</v>
      </c>
      <c r="B367" t="s">
        <v>921</v>
      </c>
      <c r="C367" t="s">
        <v>943</v>
      </c>
      <c r="D367" s="109">
        <v>7212</v>
      </c>
      <c r="E367" s="109">
        <v>595379</v>
      </c>
      <c r="F367" s="109">
        <v>183729</v>
      </c>
      <c r="G367" s="109">
        <v>595379</v>
      </c>
      <c r="H367" s="109">
        <v>183729</v>
      </c>
      <c r="I367" s="109">
        <v>0</v>
      </c>
      <c r="J367" s="109">
        <v>0</v>
      </c>
    </row>
    <row r="368" spans="1:10">
      <c r="A368" s="119" t="s">
        <v>944</v>
      </c>
      <c r="B368" t="s">
        <v>921</v>
      </c>
      <c r="C368" t="s">
        <v>279</v>
      </c>
      <c r="D368" s="108">
        <v>7213</v>
      </c>
      <c r="E368" s="108">
        <v>737230</v>
      </c>
      <c r="F368" s="108">
        <v>212005</v>
      </c>
      <c r="G368" s="108">
        <v>737230</v>
      </c>
      <c r="H368" s="108">
        <v>212005</v>
      </c>
      <c r="I368" s="108">
        <v>0</v>
      </c>
      <c r="J368" s="108">
        <v>0</v>
      </c>
    </row>
    <row r="369" spans="1:10">
      <c r="A369" s="119" t="s">
        <v>945</v>
      </c>
      <c r="B369" t="s">
        <v>921</v>
      </c>
      <c r="C369" t="s">
        <v>946</v>
      </c>
      <c r="D369" s="109">
        <v>7214</v>
      </c>
      <c r="E369" s="109">
        <v>289601</v>
      </c>
      <c r="F369" s="109">
        <v>96862</v>
      </c>
      <c r="G369" s="109">
        <v>289601</v>
      </c>
      <c r="H369" s="109">
        <v>96862</v>
      </c>
      <c r="I369" s="109">
        <v>0</v>
      </c>
      <c r="J369" s="109">
        <v>0</v>
      </c>
    </row>
    <row r="370" spans="1:10">
      <c r="A370" s="119" t="s">
        <v>947</v>
      </c>
      <c r="B370" t="s">
        <v>921</v>
      </c>
      <c r="C370" t="s">
        <v>948</v>
      </c>
      <c r="D370" s="108">
        <v>7301</v>
      </c>
      <c r="E370" s="108">
        <v>160997</v>
      </c>
      <c r="F370" s="108">
        <v>41126</v>
      </c>
      <c r="G370" s="108">
        <v>138576</v>
      </c>
      <c r="H370" s="108">
        <v>41126</v>
      </c>
      <c r="I370" s="108">
        <v>22421</v>
      </c>
      <c r="J370" s="108">
        <v>0</v>
      </c>
    </row>
    <row r="371" spans="1:10">
      <c r="A371" s="119" t="s">
        <v>949</v>
      </c>
      <c r="B371" t="s">
        <v>921</v>
      </c>
      <c r="C371" t="s">
        <v>950</v>
      </c>
      <c r="D371" s="109">
        <v>7303</v>
      </c>
      <c r="E371" s="109">
        <v>153141</v>
      </c>
      <c r="F371" s="109">
        <v>31143</v>
      </c>
      <c r="G371" s="109">
        <v>152732</v>
      </c>
      <c r="H371" s="109">
        <v>31143</v>
      </c>
      <c r="I371" s="109">
        <v>409</v>
      </c>
      <c r="J371" s="109">
        <v>0</v>
      </c>
    </row>
    <row r="372" spans="1:10">
      <c r="A372" s="119" t="s">
        <v>951</v>
      </c>
      <c r="B372" t="s">
        <v>921</v>
      </c>
      <c r="C372" t="s">
        <v>952</v>
      </c>
      <c r="D372" s="108">
        <v>7308</v>
      </c>
      <c r="E372" s="108">
        <v>190540</v>
      </c>
      <c r="F372" s="108">
        <v>44171</v>
      </c>
      <c r="G372" s="108">
        <v>190540</v>
      </c>
      <c r="H372" s="108">
        <v>44171</v>
      </c>
      <c r="I372" s="108">
        <v>0</v>
      </c>
      <c r="J372" s="108">
        <v>0</v>
      </c>
    </row>
    <row r="373" spans="1:10">
      <c r="A373" s="119" t="s">
        <v>953</v>
      </c>
      <c r="B373" t="s">
        <v>921</v>
      </c>
      <c r="C373" t="s">
        <v>954</v>
      </c>
      <c r="D373" s="109">
        <v>7322</v>
      </c>
      <c r="E373" s="109">
        <v>147623</v>
      </c>
      <c r="F373" s="109">
        <v>33608</v>
      </c>
      <c r="G373" s="109">
        <v>93900</v>
      </c>
      <c r="H373" s="109">
        <v>33608</v>
      </c>
      <c r="I373" s="109">
        <v>53723</v>
      </c>
      <c r="J373" s="109">
        <v>0</v>
      </c>
    </row>
    <row r="374" spans="1:10">
      <c r="A374" s="119" t="s">
        <v>955</v>
      </c>
      <c r="B374" t="s">
        <v>921</v>
      </c>
      <c r="C374" t="s">
        <v>956</v>
      </c>
      <c r="D374" s="108">
        <v>7342</v>
      </c>
      <c r="E374" s="108">
        <v>155381</v>
      </c>
      <c r="F374" s="108">
        <v>42630</v>
      </c>
      <c r="G374" s="108">
        <v>155381</v>
      </c>
      <c r="H374" s="108">
        <v>42630</v>
      </c>
      <c r="I374" s="108">
        <v>0</v>
      </c>
      <c r="J374" s="108">
        <v>0</v>
      </c>
    </row>
    <row r="375" spans="1:10">
      <c r="A375" s="119" t="s">
        <v>957</v>
      </c>
      <c r="B375" t="s">
        <v>921</v>
      </c>
      <c r="C375" t="s">
        <v>958</v>
      </c>
      <c r="D375" s="109">
        <v>7344</v>
      </c>
      <c r="E375" s="109">
        <v>104248</v>
      </c>
      <c r="F375" s="109">
        <v>17953</v>
      </c>
      <c r="G375" s="109">
        <v>104248</v>
      </c>
      <c r="H375" s="109">
        <v>17953</v>
      </c>
      <c r="I375" s="109">
        <v>0</v>
      </c>
      <c r="J375" s="109">
        <v>0</v>
      </c>
    </row>
    <row r="376" spans="1:10">
      <c r="A376" s="119" t="s">
        <v>959</v>
      </c>
      <c r="B376" t="s">
        <v>921</v>
      </c>
      <c r="C376" t="s">
        <v>960</v>
      </c>
      <c r="D376" s="108">
        <v>7362</v>
      </c>
      <c r="E376" s="108">
        <v>113809</v>
      </c>
      <c r="F376" s="108">
        <v>17282</v>
      </c>
      <c r="G376" s="108">
        <v>113809</v>
      </c>
      <c r="H376" s="108">
        <v>17282</v>
      </c>
      <c r="I376" s="108">
        <v>0</v>
      </c>
      <c r="J376" s="108">
        <v>0</v>
      </c>
    </row>
    <row r="377" spans="1:10">
      <c r="A377" s="119" t="s">
        <v>961</v>
      </c>
      <c r="B377" t="s">
        <v>921</v>
      </c>
      <c r="C377" t="s">
        <v>962</v>
      </c>
      <c r="D377" s="109">
        <v>7364</v>
      </c>
      <c r="E377" s="109">
        <v>20956</v>
      </c>
      <c r="F377" s="109">
        <v>1493</v>
      </c>
      <c r="G377" s="109">
        <v>20956</v>
      </c>
      <c r="H377" s="109">
        <v>1493</v>
      </c>
      <c r="I377" s="109">
        <v>0</v>
      </c>
      <c r="J377" s="109">
        <v>0</v>
      </c>
    </row>
    <row r="378" spans="1:10">
      <c r="A378" s="119" t="s">
        <v>963</v>
      </c>
      <c r="B378" t="s">
        <v>921</v>
      </c>
      <c r="C378" t="s">
        <v>964</v>
      </c>
      <c r="D378" s="108">
        <v>7367</v>
      </c>
      <c r="E378" s="108">
        <v>100680</v>
      </c>
      <c r="F378" s="108">
        <v>12610</v>
      </c>
      <c r="G378" s="108">
        <v>100680</v>
      </c>
      <c r="H378" s="108">
        <v>12610</v>
      </c>
      <c r="I378" s="108">
        <v>0</v>
      </c>
      <c r="J378" s="108">
        <v>0</v>
      </c>
    </row>
    <row r="379" spans="1:10">
      <c r="A379" s="119" t="s">
        <v>965</v>
      </c>
      <c r="B379" t="s">
        <v>921</v>
      </c>
      <c r="C379" t="s">
        <v>966</v>
      </c>
      <c r="D379" s="109">
        <v>7368</v>
      </c>
      <c r="E379" s="109">
        <v>272279</v>
      </c>
      <c r="F379" s="109">
        <v>54004</v>
      </c>
      <c r="G379" s="109">
        <v>246541</v>
      </c>
      <c r="H379" s="109">
        <v>54004</v>
      </c>
      <c r="I379" s="109">
        <v>25738</v>
      </c>
      <c r="J379" s="109">
        <v>0</v>
      </c>
    </row>
    <row r="380" spans="1:10">
      <c r="A380" s="119" t="s">
        <v>967</v>
      </c>
      <c r="B380" t="s">
        <v>921</v>
      </c>
      <c r="C380" t="s">
        <v>968</v>
      </c>
      <c r="D380" s="108">
        <v>7402</v>
      </c>
      <c r="E380" s="108">
        <v>70485</v>
      </c>
      <c r="F380" s="108">
        <v>7485</v>
      </c>
      <c r="G380" s="108">
        <v>43485</v>
      </c>
      <c r="H380" s="108">
        <v>7485</v>
      </c>
      <c r="I380" s="108">
        <v>27000</v>
      </c>
      <c r="J380" s="108">
        <v>0</v>
      </c>
    </row>
    <row r="381" spans="1:10">
      <c r="A381" s="119" t="s">
        <v>969</v>
      </c>
      <c r="B381" t="s">
        <v>921</v>
      </c>
      <c r="C381" t="s">
        <v>970</v>
      </c>
      <c r="D381" s="109">
        <v>7405</v>
      </c>
      <c r="E381" s="109">
        <v>134370</v>
      </c>
      <c r="F381" s="109">
        <v>23652</v>
      </c>
      <c r="G381" s="109">
        <v>134370</v>
      </c>
      <c r="H381" s="109">
        <v>23652</v>
      </c>
      <c r="I381" s="109">
        <v>0</v>
      </c>
      <c r="J381" s="109">
        <v>0</v>
      </c>
    </row>
    <row r="382" spans="1:10">
      <c r="A382" s="119" t="s">
        <v>971</v>
      </c>
      <c r="B382" t="s">
        <v>921</v>
      </c>
      <c r="C382" t="s">
        <v>972</v>
      </c>
      <c r="D382" s="108">
        <v>7407</v>
      </c>
      <c r="E382" s="108">
        <v>73158</v>
      </c>
      <c r="F382" s="108">
        <v>10946</v>
      </c>
      <c r="G382" s="108">
        <v>38000</v>
      </c>
      <c r="H382" s="108">
        <v>10946</v>
      </c>
      <c r="I382" s="108">
        <v>35158</v>
      </c>
      <c r="J382" s="108">
        <v>0</v>
      </c>
    </row>
    <row r="383" spans="1:10">
      <c r="A383" s="119" t="s">
        <v>973</v>
      </c>
      <c r="B383" t="s">
        <v>921</v>
      </c>
      <c r="C383" t="s">
        <v>974</v>
      </c>
      <c r="D383" s="109">
        <v>7408</v>
      </c>
      <c r="E383" s="109">
        <v>226270</v>
      </c>
      <c r="F383" s="109">
        <v>48051</v>
      </c>
      <c r="G383" s="109">
        <v>226270</v>
      </c>
      <c r="H383" s="109">
        <v>48051</v>
      </c>
      <c r="I383" s="109">
        <v>0</v>
      </c>
      <c r="J383" s="109">
        <v>0</v>
      </c>
    </row>
    <row r="384" spans="1:10">
      <c r="A384" s="119" t="s">
        <v>975</v>
      </c>
      <c r="B384" t="s">
        <v>921</v>
      </c>
      <c r="C384" t="s">
        <v>976</v>
      </c>
      <c r="D384" s="108">
        <v>7421</v>
      </c>
      <c r="E384" s="108">
        <v>241766</v>
      </c>
      <c r="F384" s="108">
        <v>56116</v>
      </c>
      <c r="G384" s="108">
        <v>67877</v>
      </c>
      <c r="H384" s="108">
        <v>0</v>
      </c>
      <c r="I384" s="108">
        <v>173889</v>
      </c>
      <c r="J384" s="108">
        <v>56116</v>
      </c>
    </row>
    <row r="385" spans="1:10">
      <c r="A385" s="119" t="s">
        <v>977</v>
      </c>
      <c r="B385" t="s">
        <v>921</v>
      </c>
      <c r="C385" t="s">
        <v>978</v>
      </c>
      <c r="D385" s="109">
        <v>7422</v>
      </c>
      <c r="E385" s="109">
        <v>74281</v>
      </c>
      <c r="F385" s="109">
        <v>12144</v>
      </c>
      <c r="G385" s="109">
        <v>74281</v>
      </c>
      <c r="H385" s="109">
        <v>12144</v>
      </c>
      <c r="I385" s="109">
        <v>0</v>
      </c>
      <c r="J385" s="109">
        <v>0</v>
      </c>
    </row>
    <row r="386" spans="1:10">
      <c r="A386" s="119" t="s">
        <v>979</v>
      </c>
      <c r="B386" t="s">
        <v>921</v>
      </c>
      <c r="C386" t="s">
        <v>980</v>
      </c>
      <c r="D386" s="108">
        <v>7423</v>
      </c>
      <c r="E386" s="108">
        <v>82218</v>
      </c>
      <c r="F386" s="108">
        <v>12113</v>
      </c>
      <c r="G386" s="108">
        <v>57000</v>
      </c>
      <c r="H386" s="108">
        <v>12113</v>
      </c>
      <c r="I386" s="108">
        <v>25218</v>
      </c>
      <c r="J386" s="108">
        <v>0</v>
      </c>
    </row>
    <row r="387" spans="1:10">
      <c r="A387" s="119" t="s">
        <v>981</v>
      </c>
      <c r="B387" t="s">
        <v>921</v>
      </c>
      <c r="C387" t="s">
        <v>982</v>
      </c>
      <c r="D387" s="109">
        <v>7444</v>
      </c>
      <c r="E387" s="109">
        <v>44455</v>
      </c>
      <c r="F387" s="109">
        <v>5742</v>
      </c>
      <c r="G387" s="109">
        <v>44455</v>
      </c>
      <c r="H387" s="109">
        <v>5742</v>
      </c>
      <c r="I387" s="109">
        <v>0</v>
      </c>
      <c r="J387" s="109">
        <v>0</v>
      </c>
    </row>
    <row r="388" spans="1:10">
      <c r="A388" s="119" t="s">
        <v>983</v>
      </c>
      <c r="B388" t="s">
        <v>921</v>
      </c>
      <c r="C388" t="s">
        <v>891</v>
      </c>
      <c r="D388" s="108">
        <v>7445</v>
      </c>
      <c r="E388" s="108">
        <v>52260</v>
      </c>
      <c r="F388" s="108">
        <v>5619</v>
      </c>
      <c r="G388" s="108">
        <v>52260</v>
      </c>
      <c r="H388" s="108">
        <v>5619</v>
      </c>
      <c r="I388" s="108">
        <v>0</v>
      </c>
      <c r="J388" s="108">
        <v>0</v>
      </c>
    </row>
    <row r="389" spans="1:10">
      <c r="A389" s="119" t="s">
        <v>984</v>
      </c>
      <c r="B389" t="s">
        <v>921</v>
      </c>
      <c r="C389" t="s">
        <v>985</v>
      </c>
      <c r="D389" s="109">
        <v>7446</v>
      </c>
      <c r="E389" s="109">
        <v>42534</v>
      </c>
      <c r="F389" s="109">
        <v>5408</v>
      </c>
      <c r="G389" s="109">
        <v>42534</v>
      </c>
      <c r="H389" s="109">
        <v>5408</v>
      </c>
      <c r="I389" s="109">
        <v>0</v>
      </c>
      <c r="J389" s="109">
        <v>0</v>
      </c>
    </row>
    <row r="390" spans="1:10">
      <c r="A390" s="119" t="s">
        <v>986</v>
      </c>
      <c r="B390" t="s">
        <v>921</v>
      </c>
      <c r="C390" t="s">
        <v>987</v>
      </c>
      <c r="D390" s="108">
        <v>7447</v>
      </c>
      <c r="E390" s="108">
        <v>287899</v>
      </c>
      <c r="F390" s="108">
        <v>73674</v>
      </c>
      <c r="G390" s="108">
        <v>225400</v>
      </c>
      <c r="H390" s="108">
        <v>73674</v>
      </c>
      <c r="I390" s="108">
        <v>62499</v>
      </c>
      <c r="J390" s="108">
        <v>0</v>
      </c>
    </row>
    <row r="391" spans="1:10">
      <c r="A391" s="119" t="s">
        <v>988</v>
      </c>
      <c r="B391" t="s">
        <v>921</v>
      </c>
      <c r="C391" t="s">
        <v>989</v>
      </c>
      <c r="D391" s="109">
        <v>7461</v>
      </c>
      <c r="E391" s="109">
        <v>143669</v>
      </c>
      <c r="F391" s="109">
        <v>54419</v>
      </c>
      <c r="G391" s="109">
        <v>143669</v>
      </c>
      <c r="H391" s="109">
        <v>54419</v>
      </c>
      <c r="I391" s="109">
        <v>0</v>
      </c>
      <c r="J391" s="109">
        <v>0</v>
      </c>
    </row>
    <row r="392" spans="1:10">
      <c r="A392" s="119" t="s">
        <v>990</v>
      </c>
      <c r="B392" t="s">
        <v>921</v>
      </c>
      <c r="C392" t="s">
        <v>991</v>
      </c>
      <c r="D392" s="108">
        <v>7464</v>
      </c>
      <c r="E392" s="108">
        <v>90179</v>
      </c>
      <c r="F392" s="108">
        <v>19164</v>
      </c>
      <c r="G392" s="108">
        <v>90179</v>
      </c>
      <c r="H392" s="108">
        <v>19164</v>
      </c>
      <c r="I392" s="108">
        <v>0</v>
      </c>
      <c r="J392" s="108">
        <v>0</v>
      </c>
    </row>
    <row r="393" spans="1:10">
      <c r="A393" s="119" t="s">
        <v>992</v>
      </c>
      <c r="B393" t="s">
        <v>921</v>
      </c>
      <c r="C393" t="s">
        <v>993</v>
      </c>
      <c r="D393" s="109">
        <v>7465</v>
      </c>
      <c r="E393" s="109">
        <v>91847</v>
      </c>
      <c r="F393" s="109">
        <v>18150</v>
      </c>
      <c r="G393" s="109">
        <v>91847</v>
      </c>
      <c r="H393" s="109">
        <v>18150</v>
      </c>
      <c r="I393" s="109">
        <v>0</v>
      </c>
      <c r="J393" s="109">
        <v>0</v>
      </c>
    </row>
    <row r="394" spans="1:10">
      <c r="A394" s="119" t="s">
        <v>994</v>
      </c>
      <c r="B394" t="s">
        <v>921</v>
      </c>
      <c r="C394" t="s">
        <v>995</v>
      </c>
      <c r="D394" s="108">
        <v>7466</v>
      </c>
      <c r="E394" s="108">
        <v>205005</v>
      </c>
      <c r="F394" s="108">
        <v>58577</v>
      </c>
      <c r="G394" s="108">
        <v>84874</v>
      </c>
      <c r="H394" s="108">
        <v>58577</v>
      </c>
      <c r="I394" s="108">
        <v>120131</v>
      </c>
      <c r="J394" s="108">
        <v>0</v>
      </c>
    </row>
    <row r="395" spans="1:10">
      <c r="A395" s="119" t="s">
        <v>996</v>
      </c>
      <c r="B395" t="s">
        <v>921</v>
      </c>
      <c r="C395" t="s">
        <v>997</v>
      </c>
      <c r="D395" s="109">
        <v>7481</v>
      </c>
      <c r="E395" s="109">
        <v>183699</v>
      </c>
      <c r="F395" s="109">
        <v>44425</v>
      </c>
      <c r="G395" s="109">
        <v>148994</v>
      </c>
      <c r="H395" s="109">
        <v>44425</v>
      </c>
      <c r="I395" s="109">
        <v>34705</v>
      </c>
      <c r="J395" s="109">
        <v>0</v>
      </c>
    </row>
    <row r="396" spans="1:10">
      <c r="A396" s="119" t="s">
        <v>998</v>
      </c>
      <c r="B396" t="s">
        <v>921</v>
      </c>
      <c r="C396" t="s">
        <v>999</v>
      </c>
      <c r="D396" s="108">
        <v>7482</v>
      </c>
      <c r="E396" s="108">
        <v>106062</v>
      </c>
      <c r="F396" s="108">
        <v>18473</v>
      </c>
      <c r="G396" s="108">
        <v>106062</v>
      </c>
      <c r="H396" s="108">
        <v>18473</v>
      </c>
      <c r="I396" s="108">
        <v>0</v>
      </c>
      <c r="J396" s="108">
        <v>0</v>
      </c>
    </row>
    <row r="397" spans="1:10">
      <c r="A397" s="119" t="s">
        <v>1000</v>
      </c>
      <c r="B397" t="s">
        <v>921</v>
      </c>
      <c r="C397" t="s">
        <v>1001</v>
      </c>
      <c r="D397" s="109">
        <v>7483</v>
      </c>
      <c r="E397" s="109">
        <v>165853</v>
      </c>
      <c r="F397" s="109">
        <v>31114</v>
      </c>
      <c r="G397" s="109">
        <v>165853</v>
      </c>
      <c r="H397" s="109">
        <v>31114</v>
      </c>
      <c r="I397" s="109">
        <v>0</v>
      </c>
      <c r="J397" s="109">
        <v>0</v>
      </c>
    </row>
    <row r="398" spans="1:10">
      <c r="A398" s="119" t="s">
        <v>1002</v>
      </c>
      <c r="B398" t="s">
        <v>921</v>
      </c>
      <c r="C398" t="s">
        <v>1003</v>
      </c>
      <c r="D398" s="108">
        <v>7484</v>
      </c>
      <c r="E398" s="108">
        <v>78583</v>
      </c>
      <c r="F398" s="108">
        <v>11524</v>
      </c>
      <c r="G398" s="108">
        <v>78583</v>
      </c>
      <c r="H398" s="108">
        <v>11524</v>
      </c>
      <c r="I398" s="108">
        <v>0</v>
      </c>
      <c r="J398" s="108">
        <v>0</v>
      </c>
    </row>
    <row r="399" spans="1:10">
      <c r="A399" s="119" t="s">
        <v>1004</v>
      </c>
      <c r="B399" t="s">
        <v>921</v>
      </c>
      <c r="C399" t="s">
        <v>1005</v>
      </c>
      <c r="D399" s="109">
        <v>7501</v>
      </c>
      <c r="E399" s="109">
        <v>222624</v>
      </c>
      <c r="F399" s="109">
        <v>51584</v>
      </c>
      <c r="G399" s="109">
        <v>222624</v>
      </c>
      <c r="H399" s="109">
        <v>51584</v>
      </c>
      <c r="I399" s="109">
        <v>0</v>
      </c>
      <c r="J399" s="109">
        <v>0</v>
      </c>
    </row>
    <row r="400" spans="1:10">
      <c r="A400" s="119" t="s">
        <v>1006</v>
      </c>
      <c r="B400" t="s">
        <v>921</v>
      </c>
      <c r="C400" t="s">
        <v>1007</v>
      </c>
      <c r="D400" s="108">
        <v>7502</v>
      </c>
      <c r="E400" s="108">
        <v>113308</v>
      </c>
      <c r="F400" s="108">
        <v>22792</v>
      </c>
      <c r="G400" s="108">
        <v>113308</v>
      </c>
      <c r="H400" s="108">
        <v>22792</v>
      </c>
      <c r="I400" s="108">
        <v>0</v>
      </c>
      <c r="J400" s="108">
        <v>0</v>
      </c>
    </row>
    <row r="401" spans="1:10">
      <c r="A401" s="119" t="s">
        <v>1008</v>
      </c>
      <c r="B401" t="s">
        <v>921</v>
      </c>
      <c r="C401" t="s">
        <v>1009</v>
      </c>
      <c r="D401" s="109">
        <v>7503</v>
      </c>
      <c r="E401" s="109">
        <v>122276</v>
      </c>
      <c r="F401" s="109">
        <v>20997</v>
      </c>
      <c r="G401" s="109">
        <v>122276</v>
      </c>
      <c r="H401" s="109">
        <v>20997</v>
      </c>
      <c r="I401" s="109">
        <v>0</v>
      </c>
      <c r="J401" s="109">
        <v>0</v>
      </c>
    </row>
    <row r="402" spans="1:10">
      <c r="A402" s="119" t="s">
        <v>1010</v>
      </c>
      <c r="B402" t="s">
        <v>921</v>
      </c>
      <c r="C402" t="s">
        <v>1011</v>
      </c>
      <c r="D402" s="108">
        <v>7504</v>
      </c>
      <c r="E402" s="108">
        <v>107100</v>
      </c>
      <c r="F402" s="108">
        <v>21869</v>
      </c>
      <c r="G402" s="108">
        <v>107100</v>
      </c>
      <c r="H402" s="108">
        <v>21869</v>
      </c>
      <c r="I402" s="108">
        <v>0</v>
      </c>
      <c r="J402" s="108">
        <v>0</v>
      </c>
    </row>
    <row r="403" spans="1:10">
      <c r="A403" s="119" t="s">
        <v>1012</v>
      </c>
      <c r="B403" t="s">
        <v>921</v>
      </c>
      <c r="C403" t="s">
        <v>1013</v>
      </c>
      <c r="D403" s="109">
        <v>7505</v>
      </c>
      <c r="E403" s="109">
        <v>112111</v>
      </c>
      <c r="F403" s="109">
        <v>17925</v>
      </c>
      <c r="G403" s="109">
        <v>112111</v>
      </c>
      <c r="H403" s="109">
        <v>17925</v>
      </c>
      <c r="I403" s="109">
        <v>0</v>
      </c>
      <c r="J403" s="109">
        <v>0</v>
      </c>
    </row>
    <row r="404" spans="1:10">
      <c r="A404" s="119" t="s">
        <v>1014</v>
      </c>
      <c r="B404" t="s">
        <v>921</v>
      </c>
      <c r="C404" t="s">
        <v>1015</v>
      </c>
      <c r="D404" s="108">
        <v>7521</v>
      </c>
      <c r="E404" s="108">
        <v>215339</v>
      </c>
      <c r="F404" s="108">
        <v>62899</v>
      </c>
      <c r="G404" s="108">
        <v>215339</v>
      </c>
      <c r="H404" s="108">
        <v>62899</v>
      </c>
      <c r="I404" s="108">
        <v>0</v>
      </c>
      <c r="J404" s="108">
        <v>0</v>
      </c>
    </row>
    <row r="405" spans="1:10">
      <c r="A405" s="119" t="s">
        <v>1016</v>
      </c>
      <c r="B405" t="s">
        <v>921</v>
      </c>
      <c r="C405" t="s">
        <v>1017</v>
      </c>
      <c r="D405" s="109">
        <v>7522</v>
      </c>
      <c r="E405" s="109">
        <v>162039</v>
      </c>
      <c r="F405" s="109">
        <v>32559</v>
      </c>
      <c r="G405" s="109">
        <v>119641</v>
      </c>
      <c r="H405" s="109">
        <v>32559</v>
      </c>
      <c r="I405" s="109">
        <v>42398</v>
      </c>
      <c r="J405" s="109">
        <v>0</v>
      </c>
    </row>
    <row r="406" spans="1:10">
      <c r="A406" s="119" t="s">
        <v>1018</v>
      </c>
      <c r="B406" t="s">
        <v>921</v>
      </c>
      <c r="C406" t="s">
        <v>1019</v>
      </c>
      <c r="D406" s="108">
        <v>7541</v>
      </c>
      <c r="E406" s="108">
        <v>34138</v>
      </c>
      <c r="F406" s="108">
        <v>13573</v>
      </c>
      <c r="G406" s="108">
        <v>34138</v>
      </c>
      <c r="H406" s="108">
        <v>13573</v>
      </c>
      <c r="I406" s="108">
        <v>0</v>
      </c>
      <c r="J406" s="108">
        <v>0</v>
      </c>
    </row>
    <row r="407" spans="1:10">
      <c r="A407" s="119" t="s">
        <v>1020</v>
      </c>
      <c r="B407" t="s">
        <v>921</v>
      </c>
      <c r="C407" t="s">
        <v>1021</v>
      </c>
      <c r="D407" s="109">
        <v>7542</v>
      </c>
      <c r="E407" s="109">
        <v>72854</v>
      </c>
      <c r="F407" s="109">
        <v>16138</v>
      </c>
      <c r="G407" s="109">
        <v>72854</v>
      </c>
      <c r="H407" s="109">
        <v>16138</v>
      </c>
      <c r="I407" s="109">
        <v>0</v>
      </c>
      <c r="J407" s="109">
        <v>0</v>
      </c>
    </row>
    <row r="408" spans="1:10">
      <c r="A408" s="119" t="s">
        <v>1022</v>
      </c>
      <c r="B408" t="s">
        <v>921</v>
      </c>
      <c r="C408" t="s">
        <v>1023</v>
      </c>
      <c r="D408" s="108">
        <v>7543</v>
      </c>
      <c r="E408" s="108">
        <v>107900</v>
      </c>
      <c r="F408" s="108">
        <v>35182</v>
      </c>
      <c r="G408" s="108">
        <v>107900</v>
      </c>
      <c r="H408" s="108">
        <v>35182</v>
      </c>
      <c r="I408" s="108">
        <v>0</v>
      </c>
      <c r="J408" s="108">
        <v>0</v>
      </c>
    </row>
    <row r="409" spans="1:10">
      <c r="A409" s="119" t="s">
        <v>1024</v>
      </c>
      <c r="B409" t="s">
        <v>921</v>
      </c>
      <c r="C409" t="s">
        <v>1025</v>
      </c>
      <c r="D409" s="109">
        <v>7544</v>
      </c>
      <c r="E409" s="109">
        <v>55017</v>
      </c>
      <c r="F409" s="109">
        <v>7061</v>
      </c>
      <c r="G409" s="109">
        <v>55017</v>
      </c>
      <c r="H409" s="109">
        <v>7061</v>
      </c>
      <c r="I409" s="109">
        <v>0</v>
      </c>
      <c r="J409" s="109">
        <v>0</v>
      </c>
    </row>
    <row r="410" spans="1:10">
      <c r="A410" s="119" t="s">
        <v>1026</v>
      </c>
      <c r="B410" t="s">
        <v>921</v>
      </c>
      <c r="C410" t="s">
        <v>1027</v>
      </c>
      <c r="D410" s="108">
        <v>7545</v>
      </c>
      <c r="E410" s="108">
        <v>57120</v>
      </c>
      <c r="F410" s="108">
        <v>25354</v>
      </c>
      <c r="G410" s="108">
        <v>57120</v>
      </c>
      <c r="H410" s="108">
        <v>25354</v>
      </c>
      <c r="I410" s="108">
        <v>0</v>
      </c>
      <c r="J410" s="108">
        <v>0</v>
      </c>
    </row>
    <row r="411" spans="1:10">
      <c r="A411" s="119" t="s">
        <v>1028</v>
      </c>
      <c r="B411" t="s">
        <v>921</v>
      </c>
      <c r="C411" t="s">
        <v>1029</v>
      </c>
      <c r="D411" s="109">
        <v>7546</v>
      </c>
      <c r="E411" s="109">
        <v>51429</v>
      </c>
      <c r="F411" s="109">
        <v>14596</v>
      </c>
      <c r="G411" s="109">
        <v>51429</v>
      </c>
      <c r="H411" s="109">
        <v>14596</v>
      </c>
      <c r="I411" s="109">
        <v>0</v>
      </c>
      <c r="J411" s="109">
        <v>0</v>
      </c>
    </row>
    <row r="412" spans="1:10">
      <c r="A412" s="119" t="s">
        <v>1030</v>
      </c>
      <c r="B412" t="s">
        <v>921</v>
      </c>
      <c r="C412" t="s">
        <v>1031</v>
      </c>
      <c r="D412" s="108">
        <v>7547</v>
      </c>
      <c r="E412" s="108">
        <v>185259</v>
      </c>
      <c r="F412" s="108">
        <v>57974</v>
      </c>
      <c r="G412" s="108">
        <v>141493</v>
      </c>
      <c r="H412" s="108">
        <v>57974</v>
      </c>
      <c r="I412" s="108">
        <v>43766</v>
      </c>
      <c r="J412" s="108">
        <v>0</v>
      </c>
    </row>
    <row r="413" spans="1:10">
      <c r="A413" s="119" t="s">
        <v>1032</v>
      </c>
      <c r="B413" t="s">
        <v>921</v>
      </c>
      <c r="C413" t="s">
        <v>1033</v>
      </c>
      <c r="D413" s="109">
        <v>7548</v>
      </c>
      <c r="E413" s="109">
        <v>38121</v>
      </c>
      <c r="F413" s="109">
        <v>5064</v>
      </c>
      <c r="G413" s="109">
        <v>38121</v>
      </c>
      <c r="H413" s="109">
        <v>5064</v>
      </c>
      <c r="I413" s="109">
        <v>0</v>
      </c>
      <c r="J413" s="109">
        <v>0</v>
      </c>
    </row>
    <row r="414" spans="1:10">
      <c r="A414" s="119" t="s">
        <v>1034</v>
      </c>
      <c r="B414" t="s">
        <v>921</v>
      </c>
      <c r="C414" t="s">
        <v>1035</v>
      </c>
      <c r="D414" s="108">
        <v>7561</v>
      </c>
      <c r="E414" s="108">
        <v>64919</v>
      </c>
      <c r="F414" s="108">
        <v>21667</v>
      </c>
      <c r="G414" s="108">
        <v>64919</v>
      </c>
      <c r="H414" s="108">
        <v>21667</v>
      </c>
      <c r="I414" s="108">
        <v>0</v>
      </c>
      <c r="J414" s="108">
        <v>0</v>
      </c>
    </row>
    <row r="415" spans="1:10">
      <c r="A415" s="119" t="s">
        <v>1036</v>
      </c>
      <c r="B415" t="s">
        <v>921</v>
      </c>
      <c r="C415" t="s">
        <v>1037</v>
      </c>
      <c r="D415" s="109">
        <v>7564</v>
      </c>
      <c r="E415" s="109">
        <v>97805</v>
      </c>
      <c r="F415" s="109">
        <v>18119</v>
      </c>
      <c r="G415" s="109">
        <v>39050</v>
      </c>
      <c r="H415" s="109">
        <v>18119</v>
      </c>
      <c r="I415" s="109">
        <v>58755</v>
      </c>
      <c r="J415" s="109">
        <v>0</v>
      </c>
    </row>
    <row r="416" spans="1:10">
      <c r="A416" s="119" t="s">
        <v>1038</v>
      </c>
      <c r="B416" t="s">
        <v>1039</v>
      </c>
      <c r="C416">
        <v>0</v>
      </c>
      <c r="D416" s="108">
        <v>8000</v>
      </c>
      <c r="E416" s="108">
        <v>19464144</v>
      </c>
      <c r="F416" s="108">
        <v>0</v>
      </c>
      <c r="G416" s="108">
        <v>8658256</v>
      </c>
      <c r="H416" s="108">
        <v>0</v>
      </c>
      <c r="I416" s="108">
        <v>10805888</v>
      </c>
      <c r="J416" s="108">
        <v>0</v>
      </c>
    </row>
    <row r="417" spans="1:10">
      <c r="A417" s="119" t="s">
        <v>1040</v>
      </c>
      <c r="B417" t="s">
        <v>1039</v>
      </c>
      <c r="C417" t="s">
        <v>1041</v>
      </c>
      <c r="D417" s="109">
        <v>8201</v>
      </c>
      <c r="E417" s="109">
        <v>2297558</v>
      </c>
      <c r="F417" s="109">
        <v>925485</v>
      </c>
      <c r="G417" s="109">
        <v>1323000</v>
      </c>
      <c r="H417" s="109">
        <v>925485</v>
      </c>
      <c r="I417" s="109">
        <v>974558</v>
      </c>
      <c r="J417" s="109">
        <v>0</v>
      </c>
    </row>
    <row r="418" spans="1:10">
      <c r="A418" s="119" t="s">
        <v>1042</v>
      </c>
      <c r="B418" t="s">
        <v>1039</v>
      </c>
      <c r="C418" t="s">
        <v>1043</v>
      </c>
      <c r="D418" s="108">
        <v>8202</v>
      </c>
      <c r="E418" s="108">
        <v>1480769</v>
      </c>
      <c r="F418" s="108">
        <v>581824</v>
      </c>
      <c r="G418" s="108">
        <v>756159</v>
      </c>
      <c r="H418" s="108">
        <v>581824</v>
      </c>
      <c r="I418" s="108">
        <v>724610</v>
      </c>
      <c r="J418" s="108">
        <v>0</v>
      </c>
    </row>
    <row r="419" spans="1:10">
      <c r="A419" s="119" t="s">
        <v>1044</v>
      </c>
      <c r="B419" t="s">
        <v>1039</v>
      </c>
      <c r="C419" t="s">
        <v>1045</v>
      </c>
      <c r="D419" s="109">
        <v>8203</v>
      </c>
      <c r="E419" s="109">
        <v>1141652</v>
      </c>
      <c r="F419" s="109">
        <v>454490</v>
      </c>
      <c r="G419" s="109">
        <v>1141652</v>
      </c>
      <c r="H419" s="109">
        <v>454490</v>
      </c>
      <c r="I419" s="109">
        <v>0</v>
      </c>
      <c r="J419" s="109">
        <v>0</v>
      </c>
    </row>
    <row r="420" spans="1:10">
      <c r="A420" s="119" t="s">
        <v>1046</v>
      </c>
      <c r="B420" t="s">
        <v>1039</v>
      </c>
      <c r="C420" t="s">
        <v>1047</v>
      </c>
      <c r="D420" s="108">
        <v>8204</v>
      </c>
      <c r="E420" s="108">
        <v>1250097</v>
      </c>
      <c r="F420" s="108">
        <v>473344</v>
      </c>
      <c r="G420" s="108">
        <v>620000</v>
      </c>
      <c r="H420" s="108">
        <v>473344</v>
      </c>
      <c r="I420" s="108">
        <v>630097</v>
      </c>
      <c r="J420" s="108">
        <v>0</v>
      </c>
    </row>
    <row r="421" spans="1:10">
      <c r="A421" s="119" t="s">
        <v>1048</v>
      </c>
      <c r="B421" t="s">
        <v>1039</v>
      </c>
      <c r="C421" t="s">
        <v>1049</v>
      </c>
      <c r="D421" s="109">
        <v>8205</v>
      </c>
      <c r="E421" s="109">
        <v>764281</v>
      </c>
      <c r="F421" s="109">
        <v>264530</v>
      </c>
      <c r="G421" s="109">
        <v>126098</v>
      </c>
      <c r="H421" s="109">
        <v>126098</v>
      </c>
      <c r="I421" s="109">
        <v>638183</v>
      </c>
      <c r="J421" s="109">
        <v>138432</v>
      </c>
    </row>
    <row r="422" spans="1:10">
      <c r="A422" s="119" t="s">
        <v>1050</v>
      </c>
      <c r="B422" t="s">
        <v>1039</v>
      </c>
      <c r="C422" t="s">
        <v>1051</v>
      </c>
      <c r="D422" s="108">
        <v>8207</v>
      </c>
      <c r="E422" s="108">
        <v>504800</v>
      </c>
      <c r="F422" s="108">
        <v>178487</v>
      </c>
      <c r="G422" s="108">
        <v>447000</v>
      </c>
      <c r="H422" s="108">
        <v>178487</v>
      </c>
      <c r="I422" s="108">
        <v>57800</v>
      </c>
      <c r="J422" s="108">
        <v>0</v>
      </c>
    </row>
    <row r="423" spans="1:10">
      <c r="A423" s="119" t="s">
        <v>1052</v>
      </c>
      <c r="B423" t="s">
        <v>1039</v>
      </c>
      <c r="C423" t="s">
        <v>1053</v>
      </c>
      <c r="D423" s="109">
        <v>8208</v>
      </c>
      <c r="E423" s="109">
        <v>673708</v>
      </c>
      <c r="F423" s="109">
        <v>263610</v>
      </c>
      <c r="G423" s="109">
        <v>0</v>
      </c>
      <c r="H423" s="109">
        <v>0</v>
      </c>
      <c r="I423" s="109">
        <v>673708</v>
      </c>
      <c r="J423" s="109">
        <v>263610</v>
      </c>
    </row>
    <row r="424" spans="1:10">
      <c r="A424" s="119" t="s">
        <v>1054</v>
      </c>
      <c r="B424" t="s">
        <v>1039</v>
      </c>
      <c r="C424" t="s">
        <v>1055</v>
      </c>
      <c r="D424" s="108">
        <v>8210</v>
      </c>
      <c r="E424" s="108">
        <v>430792</v>
      </c>
      <c r="F424" s="108">
        <v>144667</v>
      </c>
      <c r="G424" s="108">
        <v>3515</v>
      </c>
      <c r="H424" s="108">
        <v>0</v>
      </c>
      <c r="I424" s="108">
        <v>427277</v>
      </c>
      <c r="J424" s="108">
        <v>144667</v>
      </c>
    </row>
    <row r="425" spans="1:10">
      <c r="A425" s="119" t="s">
        <v>1056</v>
      </c>
      <c r="B425" t="s">
        <v>1039</v>
      </c>
      <c r="C425" t="s">
        <v>1057</v>
      </c>
      <c r="D425" s="109">
        <v>8211</v>
      </c>
      <c r="E425" s="109">
        <v>564632</v>
      </c>
      <c r="F425" s="109">
        <v>200823</v>
      </c>
      <c r="G425" s="109">
        <v>440000</v>
      </c>
      <c r="H425" s="109">
        <v>200823</v>
      </c>
      <c r="I425" s="109">
        <v>124632</v>
      </c>
      <c r="J425" s="109">
        <v>0</v>
      </c>
    </row>
    <row r="426" spans="1:10">
      <c r="A426" s="119" t="s">
        <v>1058</v>
      </c>
      <c r="B426" t="s">
        <v>1039</v>
      </c>
      <c r="C426" t="s">
        <v>1059</v>
      </c>
      <c r="D426" s="108">
        <v>8212</v>
      </c>
      <c r="E426" s="108">
        <v>604785</v>
      </c>
      <c r="F426" s="108">
        <v>195968</v>
      </c>
      <c r="G426" s="108">
        <v>322927</v>
      </c>
      <c r="H426" s="108">
        <v>195968</v>
      </c>
      <c r="I426" s="108">
        <v>281858</v>
      </c>
      <c r="J426" s="108">
        <v>0</v>
      </c>
    </row>
    <row r="427" spans="1:10">
      <c r="A427" s="119" t="s">
        <v>1060</v>
      </c>
      <c r="B427" t="s">
        <v>1039</v>
      </c>
      <c r="C427" t="s">
        <v>1061</v>
      </c>
      <c r="D427" s="109">
        <v>8214</v>
      </c>
      <c r="E427" s="109">
        <v>311298</v>
      </c>
      <c r="F427" s="109">
        <v>101915</v>
      </c>
      <c r="G427" s="109">
        <v>4000</v>
      </c>
      <c r="H427" s="109">
        <v>4000</v>
      </c>
      <c r="I427" s="109">
        <v>307298</v>
      </c>
      <c r="J427" s="109">
        <v>97915</v>
      </c>
    </row>
    <row r="428" spans="1:10">
      <c r="A428" s="119" t="s">
        <v>1062</v>
      </c>
      <c r="B428" t="s">
        <v>1039</v>
      </c>
      <c r="C428" t="s">
        <v>1063</v>
      </c>
      <c r="D428" s="108">
        <v>8215</v>
      </c>
      <c r="E428" s="108">
        <v>405085</v>
      </c>
      <c r="F428" s="108">
        <v>150971</v>
      </c>
      <c r="G428" s="108">
        <v>405085</v>
      </c>
      <c r="H428" s="108">
        <v>150971</v>
      </c>
      <c r="I428" s="108">
        <v>0</v>
      </c>
      <c r="J428" s="108">
        <v>0</v>
      </c>
    </row>
    <row r="429" spans="1:10">
      <c r="A429" s="119" t="s">
        <v>1064</v>
      </c>
      <c r="B429" t="s">
        <v>1039</v>
      </c>
      <c r="C429" t="s">
        <v>1065</v>
      </c>
      <c r="D429" s="109">
        <v>8216</v>
      </c>
      <c r="E429" s="109">
        <v>781129</v>
      </c>
      <c r="F429" s="109">
        <v>270149</v>
      </c>
      <c r="G429" s="109">
        <v>781129</v>
      </c>
      <c r="H429" s="109">
        <v>270149</v>
      </c>
      <c r="I429" s="109">
        <v>0</v>
      </c>
      <c r="J429" s="109">
        <v>0</v>
      </c>
    </row>
    <row r="430" spans="1:10">
      <c r="A430" s="119" t="s">
        <v>1066</v>
      </c>
      <c r="B430" t="s">
        <v>1039</v>
      </c>
      <c r="C430" t="s">
        <v>1067</v>
      </c>
      <c r="D430" s="108">
        <v>8217</v>
      </c>
      <c r="E430" s="108">
        <v>983345</v>
      </c>
      <c r="F430" s="108">
        <v>383038</v>
      </c>
      <c r="G430" s="108">
        <v>983345</v>
      </c>
      <c r="H430" s="108">
        <v>383038</v>
      </c>
      <c r="I430" s="108">
        <v>0</v>
      </c>
      <c r="J430" s="108">
        <v>0</v>
      </c>
    </row>
    <row r="431" spans="1:10">
      <c r="A431" s="119" t="s">
        <v>1068</v>
      </c>
      <c r="B431" t="s">
        <v>1039</v>
      </c>
      <c r="C431" t="s">
        <v>1069</v>
      </c>
      <c r="D431" s="109">
        <v>8219</v>
      </c>
      <c r="E431" s="109">
        <v>729821</v>
      </c>
      <c r="F431" s="109">
        <v>299012</v>
      </c>
      <c r="G431" s="109">
        <v>549062</v>
      </c>
      <c r="H431" s="109">
        <v>299012</v>
      </c>
      <c r="I431" s="109">
        <v>180759</v>
      </c>
      <c r="J431" s="109">
        <v>0</v>
      </c>
    </row>
    <row r="432" spans="1:10">
      <c r="A432" s="119" t="s">
        <v>1070</v>
      </c>
      <c r="B432" t="s">
        <v>1039</v>
      </c>
      <c r="C432" t="s">
        <v>1071</v>
      </c>
      <c r="D432" s="108">
        <v>8220</v>
      </c>
      <c r="E432" s="108">
        <v>1567870</v>
      </c>
      <c r="F432" s="108">
        <v>757953</v>
      </c>
      <c r="G432" s="108">
        <v>1567870</v>
      </c>
      <c r="H432" s="108">
        <v>757953</v>
      </c>
      <c r="I432" s="108">
        <v>0</v>
      </c>
      <c r="J432" s="108">
        <v>0</v>
      </c>
    </row>
    <row r="433" spans="1:10">
      <c r="A433" s="119" t="s">
        <v>1072</v>
      </c>
      <c r="B433" t="s">
        <v>1039</v>
      </c>
      <c r="C433" t="s">
        <v>1073</v>
      </c>
      <c r="D433" s="109">
        <v>8221</v>
      </c>
      <c r="E433" s="109">
        <v>1198044</v>
      </c>
      <c r="F433" s="109">
        <v>517688</v>
      </c>
      <c r="G433" s="109">
        <v>672000</v>
      </c>
      <c r="H433" s="109">
        <v>517688</v>
      </c>
      <c r="I433" s="109">
        <v>526044</v>
      </c>
      <c r="J433" s="109">
        <v>0</v>
      </c>
    </row>
    <row r="434" spans="1:10">
      <c r="A434" s="119" t="s">
        <v>1074</v>
      </c>
      <c r="B434" t="s">
        <v>1039</v>
      </c>
      <c r="C434" t="s">
        <v>1075</v>
      </c>
      <c r="D434" s="108">
        <v>8222</v>
      </c>
      <c r="E434" s="108">
        <v>538787</v>
      </c>
      <c r="F434" s="108">
        <v>234152</v>
      </c>
      <c r="G434" s="108">
        <v>85362</v>
      </c>
      <c r="H434" s="108">
        <v>0</v>
      </c>
      <c r="I434" s="108">
        <v>453425</v>
      </c>
      <c r="J434" s="108">
        <v>234152</v>
      </c>
    </row>
    <row r="435" spans="1:10">
      <c r="A435" s="119" t="s">
        <v>1076</v>
      </c>
      <c r="B435" t="s">
        <v>1039</v>
      </c>
      <c r="C435" t="s">
        <v>1077</v>
      </c>
      <c r="D435" s="109">
        <v>8223</v>
      </c>
      <c r="E435" s="109">
        <v>327999</v>
      </c>
      <c r="F435" s="109">
        <v>105392</v>
      </c>
      <c r="G435" s="109">
        <v>78437</v>
      </c>
      <c r="H435" s="109">
        <v>17149</v>
      </c>
      <c r="I435" s="109">
        <v>249562</v>
      </c>
      <c r="J435" s="109">
        <v>88243</v>
      </c>
    </row>
    <row r="436" spans="1:10">
      <c r="A436" s="119" t="s">
        <v>1078</v>
      </c>
      <c r="B436" t="s">
        <v>1039</v>
      </c>
      <c r="C436" t="s">
        <v>1079</v>
      </c>
      <c r="D436" s="108">
        <v>8224</v>
      </c>
      <c r="E436" s="108">
        <v>530120</v>
      </c>
      <c r="F436" s="108">
        <v>234446</v>
      </c>
      <c r="G436" s="108">
        <v>0</v>
      </c>
      <c r="H436" s="108">
        <v>0</v>
      </c>
      <c r="I436" s="108">
        <v>530120</v>
      </c>
      <c r="J436" s="108">
        <v>234446</v>
      </c>
    </row>
    <row r="437" spans="1:10">
      <c r="A437" s="119" t="s">
        <v>1080</v>
      </c>
      <c r="B437" t="s">
        <v>1039</v>
      </c>
      <c r="C437" t="s">
        <v>1081</v>
      </c>
      <c r="D437" s="109">
        <v>8225</v>
      </c>
      <c r="E437" s="109">
        <v>500359</v>
      </c>
      <c r="F437" s="109">
        <v>151194</v>
      </c>
      <c r="G437" s="109">
        <v>500359</v>
      </c>
      <c r="H437" s="109">
        <v>151194</v>
      </c>
      <c r="I437" s="109">
        <v>0</v>
      </c>
      <c r="J437" s="109">
        <v>0</v>
      </c>
    </row>
    <row r="438" spans="1:10">
      <c r="A438" s="119" t="s">
        <v>1082</v>
      </c>
      <c r="B438" t="s">
        <v>1039</v>
      </c>
      <c r="C438" t="s">
        <v>1083</v>
      </c>
      <c r="D438" s="108">
        <v>8226</v>
      </c>
      <c r="E438" s="108">
        <v>547666</v>
      </c>
      <c r="F438" s="108">
        <v>200788</v>
      </c>
      <c r="G438" s="108">
        <v>195436</v>
      </c>
      <c r="H438" s="108">
        <v>0</v>
      </c>
      <c r="I438" s="108">
        <v>352230</v>
      </c>
      <c r="J438" s="108">
        <v>200788</v>
      </c>
    </row>
    <row r="439" spans="1:10">
      <c r="A439" s="119" t="s">
        <v>1084</v>
      </c>
      <c r="B439" t="s">
        <v>1039</v>
      </c>
      <c r="C439" t="s">
        <v>1085</v>
      </c>
      <c r="D439" s="109">
        <v>8227</v>
      </c>
      <c r="E439" s="109">
        <v>997441</v>
      </c>
      <c r="F439" s="109">
        <v>350143</v>
      </c>
      <c r="G439" s="109">
        <v>455481</v>
      </c>
      <c r="H439" s="109">
        <v>350143</v>
      </c>
      <c r="I439" s="109">
        <v>541960</v>
      </c>
      <c r="J439" s="109">
        <v>0</v>
      </c>
    </row>
    <row r="440" spans="1:10">
      <c r="A440" s="119" t="s">
        <v>1086</v>
      </c>
      <c r="B440" t="s">
        <v>1039</v>
      </c>
      <c r="C440" t="s">
        <v>1087</v>
      </c>
      <c r="D440" s="108">
        <v>8228</v>
      </c>
      <c r="E440" s="108">
        <v>530837</v>
      </c>
      <c r="F440" s="108">
        <v>174223</v>
      </c>
      <c r="G440" s="108">
        <v>49500</v>
      </c>
      <c r="H440" s="108">
        <v>7946</v>
      </c>
      <c r="I440" s="108">
        <v>481337</v>
      </c>
      <c r="J440" s="108">
        <v>166277</v>
      </c>
    </row>
    <row r="441" spans="1:10">
      <c r="A441" s="119" t="s">
        <v>1088</v>
      </c>
      <c r="B441" t="s">
        <v>1039</v>
      </c>
      <c r="C441" t="s">
        <v>1089</v>
      </c>
      <c r="D441" s="109">
        <v>8229</v>
      </c>
      <c r="E441" s="109">
        <v>463143</v>
      </c>
      <c r="F441" s="109">
        <v>137828</v>
      </c>
      <c r="G441" s="109">
        <v>340600</v>
      </c>
      <c r="H441" s="109">
        <v>137828</v>
      </c>
      <c r="I441" s="109">
        <v>122543</v>
      </c>
      <c r="J441" s="109">
        <v>0</v>
      </c>
    </row>
    <row r="442" spans="1:10">
      <c r="A442" s="119" t="s">
        <v>1090</v>
      </c>
      <c r="B442" t="s">
        <v>1039</v>
      </c>
      <c r="C442" t="s">
        <v>1091</v>
      </c>
      <c r="D442" s="108">
        <v>8230</v>
      </c>
      <c r="E442" s="108">
        <v>441438</v>
      </c>
      <c r="F442" s="108">
        <v>137961</v>
      </c>
      <c r="G442" s="108">
        <v>26153</v>
      </c>
      <c r="H442" s="108">
        <v>24342</v>
      </c>
      <c r="I442" s="108">
        <v>415285</v>
      </c>
      <c r="J442" s="108">
        <v>113619</v>
      </c>
    </row>
    <row r="443" spans="1:10">
      <c r="A443" s="119" t="s">
        <v>1092</v>
      </c>
      <c r="B443" t="s">
        <v>1039</v>
      </c>
      <c r="C443" t="s">
        <v>1093</v>
      </c>
      <c r="D443" s="109">
        <v>8231</v>
      </c>
      <c r="E443" s="109">
        <v>493642</v>
      </c>
      <c r="F443" s="109">
        <v>145677</v>
      </c>
      <c r="G443" s="109">
        <v>417083</v>
      </c>
      <c r="H443" s="109">
        <v>145677</v>
      </c>
      <c r="I443" s="109">
        <v>76559</v>
      </c>
      <c r="J443" s="109">
        <v>0</v>
      </c>
    </row>
    <row r="444" spans="1:10">
      <c r="A444" s="119" t="s">
        <v>1094</v>
      </c>
      <c r="B444" t="s">
        <v>1039</v>
      </c>
      <c r="C444" t="s">
        <v>1095</v>
      </c>
      <c r="D444" s="108">
        <v>8232</v>
      </c>
      <c r="E444" s="108">
        <v>542863</v>
      </c>
      <c r="F444" s="108">
        <v>263272</v>
      </c>
      <c r="G444" s="108">
        <v>542863</v>
      </c>
      <c r="H444" s="108">
        <v>263272</v>
      </c>
      <c r="I444" s="108">
        <v>0</v>
      </c>
      <c r="J444" s="108">
        <v>0</v>
      </c>
    </row>
    <row r="445" spans="1:10">
      <c r="A445" s="119" t="s">
        <v>1096</v>
      </c>
      <c r="B445" t="s">
        <v>1039</v>
      </c>
      <c r="C445" t="s">
        <v>1097</v>
      </c>
      <c r="D445" s="109">
        <v>8233</v>
      </c>
      <c r="E445" s="109">
        <v>430400</v>
      </c>
      <c r="F445" s="109">
        <v>120096</v>
      </c>
      <c r="G445" s="109">
        <v>265000</v>
      </c>
      <c r="H445" s="109">
        <v>120096</v>
      </c>
      <c r="I445" s="109">
        <v>165400</v>
      </c>
      <c r="J445" s="109">
        <v>0</v>
      </c>
    </row>
    <row r="446" spans="1:10">
      <c r="A446" s="119" t="s">
        <v>1098</v>
      </c>
      <c r="B446" t="s">
        <v>1039</v>
      </c>
      <c r="C446" t="s">
        <v>1099</v>
      </c>
      <c r="D446" s="108">
        <v>8234</v>
      </c>
      <c r="E446" s="108">
        <v>531636</v>
      </c>
      <c r="F446" s="108">
        <v>168972</v>
      </c>
      <c r="G446" s="108">
        <v>203917</v>
      </c>
      <c r="H446" s="108">
        <v>168972</v>
      </c>
      <c r="I446" s="108">
        <v>327719</v>
      </c>
      <c r="J446" s="108">
        <v>0</v>
      </c>
    </row>
    <row r="447" spans="1:10">
      <c r="A447" s="119" t="s">
        <v>1100</v>
      </c>
      <c r="B447" t="s">
        <v>1039</v>
      </c>
      <c r="C447" t="s">
        <v>1101</v>
      </c>
      <c r="D447" s="109">
        <v>8235</v>
      </c>
      <c r="E447" s="109">
        <v>451053</v>
      </c>
      <c r="F447" s="109">
        <v>182626</v>
      </c>
      <c r="G447" s="109">
        <v>0</v>
      </c>
      <c r="H447" s="109">
        <v>0</v>
      </c>
      <c r="I447" s="109">
        <v>451053</v>
      </c>
      <c r="J447" s="109">
        <v>182626</v>
      </c>
    </row>
    <row r="448" spans="1:10">
      <c r="A448" s="119" t="s">
        <v>1102</v>
      </c>
      <c r="B448" t="s">
        <v>1039</v>
      </c>
      <c r="C448" t="s">
        <v>1103</v>
      </c>
      <c r="D448" s="108">
        <v>8236</v>
      </c>
      <c r="E448" s="108">
        <v>505161</v>
      </c>
      <c r="F448" s="108">
        <v>171197</v>
      </c>
      <c r="G448" s="108">
        <v>234525</v>
      </c>
      <c r="H448" s="108">
        <v>171197</v>
      </c>
      <c r="I448" s="108">
        <v>270636</v>
      </c>
      <c r="J448" s="108">
        <v>0</v>
      </c>
    </row>
    <row r="449" spans="1:10">
      <c r="A449" s="119" t="s">
        <v>1104</v>
      </c>
      <c r="B449" t="s">
        <v>1039</v>
      </c>
      <c r="C449" t="s">
        <v>1105</v>
      </c>
      <c r="D449" s="109">
        <v>8302</v>
      </c>
      <c r="E449" s="109">
        <v>356489</v>
      </c>
      <c r="F449" s="109">
        <v>117090</v>
      </c>
      <c r="G449" s="109">
        <v>208000</v>
      </c>
      <c r="H449" s="109">
        <v>96065</v>
      </c>
      <c r="I449" s="109">
        <v>148489</v>
      </c>
      <c r="J449" s="109">
        <v>21025</v>
      </c>
    </row>
    <row r="450" spans="1:10">
      <c r="A450" s="119" t="s">
        <v>1106</v>
      </c>
      <c r="B450" t="s">
        <v>1039</v>
      </c>
      <c r="C450" t="s">
        <v>1107</v>
      </c>
      <c r="D450" s="108">
        <v>8309</v>
      </c>
      <c r="E450" s="108">
        <v>171266</v>
      </c>
      <c r="F450" s="108">
        <v>49939</v>
      </c>
      <c r="G450" s="108">
        <v>171266</v>
      </c>
      <c r="H450" s="108">
        <v>49939</v>
      </c>
      <c r="I450" s="108">
        <v>0</v>
      </c>
      <c r="J450" s="108">
        <v>0</v>
      </c>
    </row>
    <row r="451" spans="1:10">
      <c r="A451" s="119" t="s">
        <v>1108</v>
      </c>
      <c r="B451" t="s">
        <v>1039</v>
      </c>
      <c r="C451" t="s">
        <v>1109</v>
      </c>
      <c r="D451" s="109">
        <v>8310</v>
      </c>
      <c r="E451" s="109">
        <v>255126</v>
      </c>
      <c r="F451" s="109">
        <v>71111</v>
      </c>
      <c r="G451" s="109">
        <v>244808</v>
      </c>
      <c r="H451" s="109">
        <v>71111</v>
      </c>
      <c r="I451" s="109">
        <v>10318</v>
      </c>
      <c r="J451" s="109">
        <v>0</v>
      </c>
    </row>
    <row r="452" spans="1:10">
      <c r="A452" s="119" t="s">
        <v>1110</v>
      </c>
      <c r="B452" t="s">
        <v>1039</v>
      </c>
      <c r="C452" t="s">
        <v>1111</v>
      </c>
      <c r="D452" s="108">
        <v>8341</v>
      </c>
      <c r="E452" s="108">
        <v>205875</v>
      </c>
      <c r="F452" s="108">
        <v>102505</v>
      </c>
      <c r="G452" s="108">
        <v>205875</v>
      </c>
      <c r="H452" s="108">
        <v>102505</v>
      </c>
      <c r="I452" s="108">
        <v>0</v>
      </c>
      <c r="J452" s="108">
        <v>0</v>
      </c>
    </row>
    <row r="453" spans="1:10">
      <c r="A453" s="119" t="s">
        <v>1112</v>
      </c>
      <c r="B453" t="s">
        <v>1039</v>
      </c>
      <c r="C453" t="s">
        <v>1113</v>
      </c>
      <c r="D453" s="109">
        <v>8364</v>
      </c>
      <c r="E453" s="109">
        <v>276279</v>
      </c>
      <c r="F453" s="109">
        <v>65798</v>
      </c>
      <c r="G453" s="109">
        <v>276279</v>
      </c>
      <c r="H453" s="109">
        <v>65798</v>
      </c>
      <c r="I453" s="109">
        <v>0</v>
      </c>
      <c r="J453" s="109">
        <v>0</v>
      </c>
    </row>
    <row r="454" spans="1:10">
      <c r="A454" s="119" t="s">
        <v>1114</v>
      </c>
      <c r="B454" t="s">
        <v>1039</v>
      </c>
      <c r="C454" t="s">
        <v>1115</v>
      </c>
      <c r="D454" s="108">
        <v>8442</v>
      </c>
      <c r="E454" s="108">
        <v>155352</v>
      </c>
      <c r="F454" s="108">
        <v>45309</v>
      </c>
      <c r="G454" s="108">
        <v>132298</v>
      </c>
      <c r="H454" s="108">
        <v>45309</v>
      </c>
      <c r="I454" s="108">
        <v>23054</v>
      </c>
      <c r="J454" s="108">
        <v>0</v>
      </c>
    </row>
    <row r="455" spans="1:10">
      <c r="A455" s="119" t="s">
        <v>1116</v>
      </c>
      <c r="B455" t="s">
        <v>1039</v>
      </c>
      <c r="C455" t="s">
        <v>1117</v>
      </c>
      <c r="D455" s="109">
        <v>8443</v>
      </c>
      <c r="E455" s="109">
        <v>391236</v>
      </c>
      <c r="F455" s="109">
        <v>165366</v>
      </c>
      <c r="G455" s="109">
        <v>225064</v>
      </c>
      <c r="H455" s="109">
        <v>165366</v>
      </c>
      <c r="I455" s="109">
        <v>166172</v>
      </c>
      <c r="J455" s="109">
        <v>0</v>
      </c>
    </row>
    <row r="456" spans="1:10">
      <c r="A456" s="119" t="s">
        <v>1118</v>
      </c>
      <c r="B456" t="s">
        <v>1039</v>
      </c>
      <c r="C456" t="s">
        <v>1119</v>
      </c>
      <c r="D456" s="108">
        <v>8447</v>
      </c>
      <c r="E456" s="108">
        <v>147152</v>
      </c>
      <c r="F456" s="108">
        <v>31143</v>
      </c>
      <c r="G456" s="108">
        <v>126134</v>
      </c>
      <c r="H456" s="108">
        <v>31143</v>
      </c>
      <c r="I456" s="108">
        <v>21018</v>
      </c>
      <c r="J456" s="108">
        <v>0</v>
      </c>
    </row>
    <row r="457" spans="1:10">
      <c r="A457" s="119" t="s">
        <v>1120</v>
      </c>
      <c r="B457" t="s">
        <v>1039</v>
      </c>
      <c r="C457" t="s">
        <v>1121</v>
      </c>
      <c r="D457" s="109">
        <v>8521</v>
      </c>
      <c r="E457" s="109">
        <v>237934</v>
      </c>
      <c r="F457" s="109">
        <v>72724</v>
      </c>
      <c r="G457" s="109">
        <v>237934</v>
      </c>
      <c r="H457" s="109">
        <v>72724</v>
      </c>
      <c r="I457" s="109">
        <v>0</v>
      </c>
      <c r="J457" s="109">
        <v>0</v>
      </c>
    </row>
    <row r="458" spans="1:10">
      <c r="A458" s="119" t="s">
        <v>1122</v>
      </c>
      <c r="B458" t="s">
        <v>1039</v>
      </c>
      <c r="C458" t="s">
        <v>1123</v>
      </c>
      <c r="D458" s="108">
        <v>8542</v>
      </c>
      <c r="E458" s="108">
        <v>82034</v>
      </c>
      <c r="F458" s="108">
        <v>21245</v>
      </c>
      <c r="G458" s="108">
        <v>82034</v>
      </c>
      <c r="H458" s="108">
        <v>21245</v>
      </c>
      <c r="I458" s="108">
        <v>0</v>
      </c>
      <c r="J458" s="108">
        <v>0</v>
      </c>
    </row>
    <row r="459" spans="1:10">
      <c r="A459" s="119" t="s">
        <v>1124</v>
      </c>
      <c r="B459" t="s">
        <v>1039</v>
      </c>
      <c r="C459" t="s">
        <v>1125</v>
      </c>
      <c r="D459" s="109">
        <v>8546</v>
      </c>
      <c r="E459" s="109">
        <v>269733</v>
      </c>
      <c r="F459" s="109">
        <v>86324</v>
      </c>
      <c r="G459" s="109">
        <v>269733</v>
      </c>
      <c r="H459" s="109">
        <v>86324</v>
      </c>
      <c r="I459" s="109">
        <v>0</v>
      </c>
      <c r="J459" s="109">
        <v>0</v>
      </c>
    </row>
    <row r="460" spans="1:10">
      <c r="A460" s="119" t="s">
        <v>1126</v>
      </c>
      <c r="B460" t="s">
        <v>1039</v>
      </c>
      <c r="C460" t="s">
        <v>1127</v>
      </c>
      <c r="D460" s="108">
        <v>8564</v>
      </c>
      <c r="E460" s="108">
        <v>198418</v>
      </c>
      <c r="F460" s="108">
        <v>59188</v>
      </c>
      <c r="G460" s="108">
        <v>1518</v>
      </c>
      <c r="H460" s="108">
        <v>0</v>
      </c>
      <c r="I460" s="108">
        <v>196900</v>
      </c>
      <c r="J460" s="108">
        <v>59188</v>
      </c>
    </row>
    <row r="461" spans="1:10">
      <c r="A461" s="119" t="s">
        <v>1128</v>
      </c>
      <c r="B461" t="s">
        <v>1129</v>
      </c>
      <c r="C461">
        <v>0</v>
      </c>
      <c r="D461" s="109">
        <v>9000</v>
      </c>
      <c r="E461" s="109">
        <v>13488349</v>
      </c>
      <c r="F461" s="109">
        <v>0</v>
      </c>
      <c r="G461" s="109">
        <v>5229843</v>
      </c>
      <c r="H461" s="109">
        <v>0</v>
      </c>
      <c r="I461" s="109">
        <v>8258506</v>
      </c>
      <c r="J461" s="109">
        <v>0</v>
      </c>
    </row>
    <row r="462" spans="1:10">
      <c r="A462" s="119" t="s">
        <v>1130</v>
      </c>
      <c r="B462" t="s">
        <v>1129</v>
      </c>
      <c r="C462" t="s">
        <v>1131</v>
      </c>
      <c r="D462" s="108">
        <v>9201</v>
      </c>
      <c r="E462" s="108">
        <v>3532612</v>
      </c>
      <c r="F462" s="108">
        <v>1578096</v>
      </c>
      <c r="G462" s="108">
        <v>2777800</v>
      </c>
      <c r="H462" s="108">
        <v>1431896</v>
      </c>
      <c r="I462" s="108">
        <v>754812</v>
      </c>
      <c r="J462" s="108">
        <v>146200</v>
      </c>
    </row>
    <row r="463" spans="1:10">
      <c r="A463" s="119" t="s">
        <v>1132</v>
      </c>
      <c r="B463" t="s">
        <v>1129</v>
      </c>
      <c r="C463" t="s">
        <v>1133</v>
      </c>
      <c r="D463" s="109">
        <v>9202</v>
      </c>
      <c r="E463" s="109">
        <v>1280262</v>
      </c>
      <c r="F463" s="109">
        <v>481930</v>
      </c>
      <c r="G463" s="109">
        <v>500000</v>
      </c>
      <c r="H463" s="109">
        <v>0</v>
      </c>
      <c r="I463" s="109">
        <v>780262</v>
      </c>
      <c r="J463" s="109">
        <v>481930</v>
      </c>
    </row>
    <row r="464" spans="1:10">
      <c r="A464" s="119" t="s">
        <v>1134</v>
      </c>
      <c r="B464" t="s">
        <v>1129</v>
      </c>
      <c r="C464" t="s">
        <v>1135</v>
      </c>
      <c r="D464" s="108">
        <v>9203</v>
      </c>
      <c r="E464" s="108">
        <v>1482968</v>
      </c>
      <c r="F464" s="108">
        <v>527061</v>
      </c>
      <c r="G464" s="108">
        <v>1000000</v>
      </c>
      <c r="H464" s="108">
        <v>527061</v>
      </c>
      <c r="I464" s="108">
        <v>482968</v>
      </c>
      <c r="J464" s="108">
        <v>0</v>
      </c>
    </row>
    <row r="465" spans="1:10">
      <c r="A465" s="119" t="s">
        <v>1136</v>
      </c>
      <c r="B465" t="s">
        <v>1129</v>
      </c>
      <c r="C465" t="s">
        <v>1137</v>
      </c>
      <c r="D465" s="109">
        <v>9204</v>
      </c>
      <c r="E465" s="109">
        <v>1126356</v>
      </c>
      <c r="F465" s="109">
        <v>379896</v>
      </c>
      <c r="G465" s="109">
        <v>2000</v>
      </c>
      <c r="H465" s="109">
        <v>2000</v>
      </c>
      <c r="I465" s="109">
        <v>1124356</v>
      </c>
      <c r="J465" s="109">
        <v>377896</v>
      </c>
    </row>
    <row r="466" spans="1:10">
      <c r="A466" s="119" t="s">
        <v>1138</v>
      </c>
      <c r="B466" t="s">
        <v>1129</v>
      </c>
      <c r="C466" t="s">
        <v>1139</v>
      </c>
      <c r="D466" s="108">
        <v>9205</v>
      </c>
      <c r="E466" s="108">
        <v>929982</v>
      </c>
      <c r="F466" s="108">
        <v>311307</v>
      </c>
      <c r="G466" s="108">
        <v>464400</v>
      </c>
      <c r="H466" s="108">
        <v>311307</v>
      </c>
      <c r="I466" s="108">
        <v>465582</v>
      </c>
      <c r="J466" s="108">
        <v>0</v>
      </c>
    </row>
    <row r="467" spans="1:10">
      <c r="A467" s="119" t="s">
        <v>1140</v>
      </c>
      <c r="B467" t="s">
        <v>1129</v>
      </c>
      <c r="C467" t="s">
        <v>1141</v>
      </c>
      <c r="D467" s="109">
        <v>9206</v>
      </c>
      <c r="E467" s="109">
        <v>841405</v>
      </c>
      <c r="F467" s="109">
        <v>250797</v>
      </c>
      <c r="G467" s="109">
        <v>385000</v>
      </c>
      <c r="H467" s="109">
        <v>250797</v>
      </c>
      <c r="I467" s="109">
        <v>456405</v>
      </c>
      <c r="J467" s="109">
        <v>0</v>
      </c>
    </row>
    <row r="468" spans="1:10">
      <c r="A468" s="119" t="s">
        <v>1142</v>
      </c>
      <c r="B468" t="s">
        <v>1129</v>
      </c>
      <c r="C468" t="s">
        <v>1143</v>
      </c>
      <c r="D468" s="108">
        <v>9208</v>
      </c>
      <c r="E468" s="108">
        <v>1198066</v>
      </c>
      <c r="F468" s="108">
        <v>508053</v>
      </c>
      <c r="G468" s="108">
        <v>825000</v>
      </c>
      <c r="H468" s="108">
        <v>508053</v>
      </c>
      <c r="I468" s="108">
        <v>373066</v>
      </c>
      <c r="J468" s="108">
        <v>0</v>
      </c>
    </row>
    <row r="469" spans="1:10">
      <c r="A469" s="119" t="s">
        <v>1144</v>
      </c>
      <c r="B469" t="s">
        <v>1129</v>
      </c>
      <c r="C469" t="s">
        <v>1145</v>
      </c>
      <c r="D469" s="109">
        <v>9209</v>
      </c>
      <c r="E469" s="109">
        <v>655208</v>
      </c>
      <c r="F469" s="109">
        <v>244553</v>
      </c>
      <c r="G469" s="109">
        <v>427365</v>
      </c>
      <c r="H469" s="109">
        <v>244553</v>
      </c>
      <c r="I469" s="109">
        <v>227843</v>
      </c>
      <c r="J469" s="109">
        <v>0</v>
      </c>
    </row>
    <row r="470" spans="1:10">
      <c r="A470" s="119" t="s">
        <v>1146</v>
      </c>
      <c r="B470" t="s">
        <v>1129</v>
      </c>
      <c r="C470" t="s">
        <v>1147</v>
      </c>
      <c r="D470" s="108">
        <v>9210</v>
      </c>
      <c r="E470" s="108">
        <v>727792</v>
      </c>
      <c r="F470" s="108">
        <v>239678</v>
      </c>
      <c r="G470" s="108">
        <v>650000</v>
      </c>
      <c r="H470" s="108">
        <v>239678</v>
      </c>
      <c r="I470" s="108">
        <v>77792</v>
      </c>
      <c r="J470" s="108">
        <v>0</v>
      </c>
    </row>
    <row r="471" spans="1:10">
      <c r="A471" s="119" t="s">
        <v>1148</v>
      </c>
      <c r="B471" t="s">
        <v>1129</v>
      </c>
      <c r="C471" t="s">
        <v>1149</v>
      </c>
      <c r="D471" s="109">
        <v>9211</v>
      </c>
      <c r="E471" s="109">
        <v>328754</v>
      </c>
      <c r="F471" s="109">
        <v>104975</v>
      </c>
      <c r="G471" s="109">
        <v>300000</v>
      </c>
      <c r="H471" s="109">
        <v>104975</v>
      </c>
      <c r="I471" s="109">
        <v>28754</v>
      </c>
      <c r="J471" s="109">
        <v>0</v>
      </c>
    </row>
    <row r="472" spans="1:10">
      <c r="A472" s="119" t="s">
        <v>1150</v>
      </c>
      <c r="B472" t="s">
        <v>1129</v>
      </c>
      <c r="C472" t="s">
        <v>1151</v>
      </c>
      <c r="D472" s="108">
        <v>9213</v>
      </c>
      <c r="E472" s="108">
        <v>1085295</v>
      </c>
      <c r="F472" s="108">
        <v>370422</v>
      </c>
      <c r="G472" s="108">
        <v>0</v>
      </c>
      <c r="H472" s="108">
        <v>0</v>
      </c>
      <c r="I472" s="108">
        <v>1085295</v>
      </c>
      <c r="J472" s="108">
        <v>370422</v>
      </c>
    </row>
    <row r="473" spans="1:10">
      <c r="A473" s="119" t="s">
        <v>1152</v>
      </c>
      <c r="B473" t="s">
        <v>1129</v>
      </c>
      <c r="C473" t="s">
        <v>1153</v>
      </c>
      <c r="D473" s="109">
        <v>9214</v>
      </c>
      <c r="E473" s="109">
        <v>428194</v>
      </c>
      <c r="F473" s="109">
        <v>149231</v>
      </c>
      <c r="G473" s="109">
        <v>171290</v>
      </c>
      <c r="H473" s="109">
        <v>149231</v>
      </c>
      <c r="I473" s="109">
        <v>256904</v>
      </c>
      <c r="J473" s="109">
        <v>0</v>
      </c>
    </row>
    <row r="474" spans="1:10">
      <c r="A474" s="119" t="s">
        <v>1154</v>
      </c>
      <c r="B474" t="s">
        <v>1129</v>
      </c>
      <c r="C474" t="s">
        <v>1155</v>
      </c>
      <c r="D474" s="108">
        <v>9215</v>
      </c>
      <c r="E474" s="108">
        <v>329372</v>
      </c>
      <c r="F474" s="108">
        <v>88791</v>
      </c>
      <c r="G474" s="108">
        <v>127982</v>
      </c>
      <c r="H474" s="108">
        <v>88791</v>
      </c>
      <c r="I474" s="108">
        <v>201390</v>
      </c>
      <c r="J474" s="108">
        <v>0</v>
      </c>
    </row>
    <row r="475" spans="1:10">
      <c r="A475" s="119" t="s">
        <v>1156</v>
      </c>
      <c r="B475" t="s">
        <v>1129</v>
      </c>
      <c r="C475" t="s">
        <v>1157</v>
      </c>
      <c r="D475" s="109">
        <v>9216</v>
      </c>
      <c r="E475" s="109">
        <v>505935</v>
      </c>
      <c r="F475" s="109">
        <v>187423</v>
      </c>
      <c r="G475" s="109">
        <v>394085</v>
      </c>
      <c r="H475" s="109">
        <v>187423</v>
      </c>
      <c r="I475" s="109">
        <v>111850</v>
      </c>
      <c r="J475" s="109">
        <v>0</v>
      </c>
    </row>
    <row r="476" spans="1:10">
      <c r="A476" s="119" t="s">
        <v>1158</v>
      </c>
      <c r="B476" t="s">
        <v>1129</v>
      </c>
      <c r="C476" t="s">
        <v>1159</v>
      </c>
      <c r="D476" s="108">
        <v>9301</v>
      </c>
      <c r="E476" s="108">
        <v>232030</v>
      </c>
      <c r="F476" s="108">
        <v>88544</v>
      </c>
      <c r="G476" s="108">
        <v>18822</v>
      </c>
      <c r="H476" s="108">
        <v>0</v>
      </c>
      <c r="I476" s="108">
        <v>213208</v>
      </c>
      <c r="J476" s="108">
        <v>88544</v>
      </c>
    </row>
    <row r="477" spans="1:10">
      <c r="A477" s="119" t="s">
        <v>1160</v>
      </c>
      <c r="B477" t="s">
        <v>1129</v>
      </c>
      <c r="C477" t="s">
        <v>1161</v>
      </c>
      <c r="D477" s="109">
        <v>9342</v>
      </c>
      <c r="E477" s="109">
        <v>256765</v>
      </c>
      <c r="F477" s="109">
        <v>79787</v>
      </c>
      <c r="G477" s="109">
        <v>5231</v>
      </c>
      <c r="H477" s="109">
        <v>3019</v>
      </c>
      <c r="I477" s="109">
        <v>251534</v>
      </c>
      <c r="J477" s="109">
        <v>76768</v>
      </c>
    </row>
    <row r="478" spans="1:10">
      <c r="A478" s="119" t="s">
        <v>1162</v>
      </c>
      <c r="B478" t="s">
        <v>1129</v>
      </c>
      <c r="C478" t="s">
        <v>1163</v>
      </c>
      <c r="D478" s="108">
        <v>9343</v>
      </c>
      <c r="E478" s="108">
        <v>194408</v>
      </c>
      <c r="F478" s="108">
        <v>44456</v>
      </c>
      <c r="G478" s="108">
        <v>103681</v>
      </c>
      <c r="H478" s="108">
        <v>44456</v>
      </c>
      <c r="I478" s="108">
        <v>90727</v>
      </c>
      <c r="J478" s="108">
        <v>0</v>
      </c>
    </row>
    <row r="479" spans="1:10">
      <c r="A479" s="119" t="s">
        <v>1164</v>
      </c>
      <c r="B479" t="s">
        <v>1129</v>
      </c>
      <c r="C479" t="s">
        <v>1165</v>
      </c>
      <c r="D479" s="109">
        <v>9344</v>
      </c>
      <c r="E479" s="109">
        <v>132067</v>
      </c>
      <c r="F479" s="109">
        <v>34678</v>
      </c>
      <c r="G479" s="109">
        <v>104941</v>
      </c>
      <c r="H479" s="109">
        <v>34678</v>
      </c>
      <c r="I479" s="109">
        <v>27126</v>
      </c>
      <c r="J479" s="109">
        <v>0</v>
      </c>
    </row>
    <row r="480" spans="1:10">
      <c r="A480" s="119" t="s">
        <v>1166</v>
      </c>
      <c r="B480" t="s">
        <v>1129</v>
      </c>
      <c r="C480" t="s">
        <v>1167</v>
      </c>
      <c r="D480" s="108">
        <v>9345</v>
      </c>
      <c r="E480" s="108">
        <v>118497</v>
      </c>
      <c r="F480" s="108">
        <v>42409</v>
      </c>
      <c r="G480" s="108">
        <v>64058</v>
      </c>
      <c r="H480" s="108">
        <v>42409</v>
      </c>
      <c r="I480" s="108">
        <v>54439</v>
      </c>
      <c r="J480" s="108">
        <v>0</v>
      </c>
    </row>
    <row r="481" spans="1:10">
      <c r="A481" s="119" t="s">
        <v>1168</v>
      </c>
      <c r="B481" t="s">
        <v>1129</v>
      </c>
      <c r="C481" t="s">
        <v>1169</v>
      </c>
      <c r="D481" s="109">
        <v>9361</v>
      </c>
      <c r="E481" s="109">
        <v>346914</v>
      </c>
      <c r="F481" s="109">
        <v>129601</v>
      </c>
      <c r="G481" s="109">
        <v>209201</v>
      </c>
      <c r="H481" s="109">
        <v>129601</v>
      </c>
      <c r="I481" s="109">
        <v>137713</v>
      </c>
      <c r="J481" s="109">
        <v>0</v>
      </c>
    </row>
    <row r="482" spans="1:10">
      <c r="A482" s="119" t="s">
        <v>1170</v>
      </c>
      <c r="B482" t="s">
        <v>1129</v>
      </c>
      <c r="C482" t="s">
        <v>1171</v>
      </c>
      <c r="D482" s="108">
        <v>9364</v>
      </c>
      <c r="E482" s="108">
        <v>233387</v>
      </c>
      <c r="F482" s="108">
        <v>87746</v>
      </c>
      <c r="G482" s="108">
        <v>184499</v>
      </c>
      <c r="H482" s="108">
        <v>58953</v>
      </c>
      <c r="I482" s="108">
        <v>48888</v>
      </c>
      <c r="J482" s="108">
        <v>28793</v>
      </c>
    </row>
    <row r="483" spans="1:10">
      <c r="A483" s="119" t="s">
        <v>1172</v>
      </c>
      <c r="B483" t="s">
        <v>1129</v>
      </c>
      <c r="C483" t="s">
        <v>1173</v>
      </c>
      <c r="D483" s="109">
        <v>9384</v>
      </c>
      <c r="E483" s="109">
        <v>164231</v>
      </c>
      <c r="F483" s="109">
        <v>36617</v>
      </c>
      <c r="G483" s="109">
        <v>122191</v>
      </c>
      <c r="H483" s="109">
        <v>36617</v>
      </c>
      <c r="I483" s="109">
        <v>42040</v>
      </c>
      <c r="J483" s="109">
        <v>0</v>
      </c>
    </row>
    <row r="484" spans="1:10">
      <c r="A484" s="119" t="s">
        <v>1174</v>
      </c>
      <c r="B484" t="s">
        <v>1129</v>
      </c>
      <c r="C484" t="s">
        <v>1175</v>
      </c>
      <c r="D484" s="108">
        <v>9386</v>
      </c>
      <c r="E484" s="108">
        <v>258578</v>
      </c>
      <c r="F484" s="108">
        <v>92346</v>
      </c>
      <c r="G484" s="108">
        <v>60000</v>
      </c>
      <c r="H484" s="108">
        <v>60000</v>
      </c>
      <c r="I484" s="108">
        <v>198578</v>
      </c>
      <c r="J484" s="108">
        <v>32346</v>
      </c>
    </row>
    <row r="485" spans="1:10">
      <c r="A485" s="119" t="s">
        <v>1176</v>
      </c>
      <c r="B485" t="s">
        <v>1129</v>
      </c>
      <c r="C485" t="s">
        <v>1177</v>
      </c>
      <c r="D485" s="109">
        <v>9407</v>
      </c>
      <c r="E485" s="109">
        <v>279111</v>
      </c>
      <c r="F485" s="109">
        <v>75438</v>
      </c>
      <c r="G485" s="109">
        <v>230000</v>
      </c>
      <c r="H485" s="109">
        <v>75438</v>
      </c>
      <c r="I485" s="109">
        <v>49111</v>
      </c>
      <c r="J485" s="109">
        <v>0</v>
      </c>
    </row>
    <row r="486" spans="1:10">
      <c r="A486" s="119" t="s">
        <v>1178</v>
      </c>
      <c r="B486" t="s">
        <v>1129</v>
      </c>
      <c r="C486" t="s">
        <v>1179</v>
      </c>
      <c r="D486" s="108">
        <v>9411</v>
      </c>
      <c r="E486" s="108">
        <v>235591</v>
      </c>
      <c r="F486" s="108">
        <v>55030</v>
      </c>
      <c r="G486" s="108">
        <v>200000</v>
      </c>
      <c r="H486" s="108">
        <v>55030</v>
      </c>
      <c r="I486" s="108">
        <v>35591</v>
      </c>
      <c r="J486" s="108">
        <v>0</v>
      </c>
    </row>
    <row r="487" spans="1:10">
      <c r="A487" s="119" t="s">
        <v>1180</v>
      </c>
      <c r="B487" t="s">
        <v>1181</v>
      </c>
      <c r="C487">
        <v>0</v>
      </c>
      <c r="D487" s="109">
        <v>10000</v>
      </c>
      <c r="E487" s="109">
        <v>14945137</v>
      </c>
      <c r="F487" s="109">
        <v>0</v>
      </c>
      <c r="G487" s="109">
        <v>7868388</v>
      </c>
      <c r="H487" s="109">
        <v>0</v>
      </c>
      <c r="I487" s="109">
        <v>7076749</v>
      </c>
      <c r="J487" s="109">
        <v>0</v>
      </c>
    </row>
    <row r="488" spans="1:10">
      <c r="A488" s="119" t="s">
        <v>1182</v>
      </c>
      <c r="B488" t="s">
        <v>1181</v>
      </c>
      <c r="C488" t="s">
        <v>1183</v>
      </c>
      <c r="D488" s="108">
        <v>10201</v>
      </c>
      <c r="E488" s="108">
        <v>2647345</v>
      </c>
      <c r="F488" s="108">
        <v>1028827</v>
      </c>
      <c r="G488" s="108">
        <v>1900000</v>
      </c>
      <c r="H488" s="108">
        <v>1028827</v>
      </c>
      <c r="I488" s="108">
        <v>747345</v>
      </c>
      <c r="J488" s="108">
        <v>0</v>
      </c>
    </row>
    <row r="489" spans="1:10">
      <c r="A489" s="119" t="s">
        <v>1184</v>
      </c>
      <c r="B489" t="s">
        <v>1181</v>
      </c>
      <c r="C489" t="s">
        <v>1185</v>
      </c>
      <c r="D489" s="109">
        <v>10202</v>
      </c>
      <c r="E489" s="109">
        <v>2922365</v>
      </c>
      <c r="F489" s="109">
        <v>1125608</v>
      </c>
      <c r="G489" s="109">
        <v>2383980</v>
      </c>
      <c r="H489" s="109">
        <v>1125608</v>
      </c>
      <c r="I489" s="109">
        <v>538385</v>
      </c>
      <c r="J489" s="109">
        <v>0</v>
      </c>
    </row>
    <row r="490" spans="1:10">
      <c r="A490" s="119" t="s">
        <v>1186</v>
      </c>
      <c r="B490" t="s">
        <v>1181</v>
      </c>
      <c r="C490" t="s">
        <v>1187</v>
      </c>
      <c r="D490" s="108">
        <v>10203</v>
      </c>
      <c r="E490" s="108">
        <v>1121970</v>
      </c>
      <c r="F490" s="108">
        <v>358046</v>
      </c>
      <c r="G490" s="108">
        <v>1121970</v>
      </c>
      <c r="H490" s="108">
        <v>358046</v>
      </c>
      <c r="I490" s="108">
        <v>0</v>
      </c>
      <c r="J490" s="108">
        <v>0</v>
      </c>
    </row>
    <row r="491" spans="1:10">
      <c r="A491" s="119" t="s">
        <v>1188</v>
      </c>
      <c r="B491" t="s">
        <v>1181</v>
      </c>
      <c r="C491" t="s">
        <v>1189</v>
      </c>
      <c r="D491" s="109">
        <v>10204</v>
      </c>
      <c r="E491" s="109">
        <v>1669846</v>
      </c>
      <c r="F491" s="109">
        <v>648558</v>
      </c>
      <c r="G491" s="109">
        <v>1669846</v>
      </c>
      <c r="H491" s="109">
        <v>648558</v>
      </c>
      <c r="I491" s="109">
        <v>0</v>
      </c>
      <c r="J491" s="109">
        <v>0</v>
      </c>
    </row>
    <row r="492" spans="1:10">
      <c r="A492" s="119" t="s">
        <v>1190</v>
      </c>
      <c r="B492" t="s">
        <v>1181</v>
      </c>
      <c r="C492" t="s">
        <v>1191</v>
      </c>
      <c r="D492" s="108">
        <v>10205</v>
      </c>
      <c r="E492" s="108">
        <v>1574152</v>
      </c>
      <c r="F492" s="108">
        <v>662462</v>
      </c>
      <c r="G492" s="108">
        <v>1574152</v>
      </c>
      <c r="H492" s="108">
        <v>662462</v>
      </c>
      <c r="I492" s="108">
        <v>0</v>
      </c>
      <c r="J492" s="108">
        <v>0</v>
      </c>
    </row>
    <row r="493" spans="1:10">
      <c r="A493" s="119" t="s">
        <v>1192</v>
      </c>
      <c r="B493" t="s">
        <v>1181</v>
      </c>
      <c r="C493" t="s">
        <v>1193</v>
      </c>
      <c r="D493" s="109">
        <v>10206</v>
      </c>
      <c r="E493" s="109">
        <v>568774</v>
      </c>
      <c r="F493" s="109">
        <v>149002</v>
      </c>
      <c r="G493" s="109">
        <v>238810</v>
      </c>
      <c r="H493" s="109">
        <v>100000</v>
      </c>
      <c r="I493" s="109">
        <v>329964</v>
      </c>
      <c r="J493" s="109">
        <v>49002</v>
      </c>
    </row>
    <row r="494" spans="1:10">
      <c r="A494" s="119" t="s">
        <v>1194</v>
      </c>
      <c r="B494" t="s">
        <v>1181</v>
      </c>
      <c r="C494" t="s">
        <v>1195</v>
      </c>
      <c r="D494" s="108">
        <v>10207</v>
      </c>
      <c r="E494" s="108">
        <v>619949</v>
      </c>
      <c r="F494" s="108">
        <v>220064</v>
      </c>
      <c r="G494" s="108">
        <v>188878</v>
      </c>
      <c r="H494" s="108">
        <v>188878</v>
      </c>
      <c r="I494" s="108">
        <v>431071</v>
      </c>
      <c r="J494" s="108">
        <v>31186</v>
      </c>
    </row>
    <row r="495" spans="1:10">
      <c r="A495" s="119" t="s">
        <v>1196</v>
      </c>
      <c r="B495" t="s">
        <v>1181</v>
      </c>
      <c r="C495" t="s">
        <v>1197</v>
      </c>
      <c r="D495" s="109">
        <v>10208</v>
      </c>
      <c r="E495" s="109">
        <v>782144</v>
      </c>
      <c r="F495" s="109">
        <v>244387</v>
      </c>
      <c r="G495" s="109">
        <v>643512</v>
      </c>
      <c r="H495" s="109">
        <v>244387</v>
      </c>
      <c r="I495" s="109">
        <v>138632</v>
      </c>
      <c r="J495" s="109">
        <v>0</v>
      </c>
    </row>
    <row r="496" spans="1:10">
      <c r="A496" s="119" t="s">
        <v>1198</v>
      </c>
      <c r="B496" t="s">
        <v>1181</v>
      </c>
      <c r="C496" t="s">
        <v>1199</v>
      </c>
      <c r="D496" s="108">
        <v>10209</v>
      </c>
      <c r="E496" s="108">
        <v>613415</v>
      </c>
      <c r="F496" s="108">
        <v>199658</v>
      </c>
      <c r="G496" s="108">
        <v>613415</v>
      </c>
      <c r="H496" s="108">
        <v>199658</v>
      </c>
      <c r="I496" s="108">
        <v>0</v>
      </c>
      <c r="J496" s="108">
        <v>0</v>
      </c>
    </row>
    <row r="497" spans="1:10">
      <c r="A497" s="119" t="s">
        <v>1200</v>
      </c>
      <c r="B497" t="s">
        <v>1181</v>
      </c>
      <c r="C497" t="s">
        <v>1201</v>
      </c>
      <c r="D497" s="109">
        <v>10210</v>
      </c>
      <c r="E497" s="109">
        <v>489304</v>
      </c>
      <c r="F497" s="109">
        <v>153466</v>
      </c>
      <c r="G497" s="109">
        <v>111352</v>
      </c>
      <c r="H497" s="109">
        <v>96752</v>
      </c>
      <c r="I497" s="109">
        <v>377952</v>
      </c>
      <c r="J497" s="109">
        <v>56714</v>
      </c>
    </row>
    <row r="498" spans="1:10">
      <c r="A498" s="119" t="s">
        <v>1202</v>
      </c>
      <c r="B498" t="s">
        <v>1181</v>
      </c>
      <c r="C498" t="s">
        <v>1203</v>
      </c>
      <c r="D498" s="108">
        <v>10211</v>
      </c>
      <c r="E498" s="108">
        <v>447573</v>
      </c>
      <c r="F498" s="108">
        <v>159028</v>
      </c>
      <c r="G498" s="108">
        <v>64000</v>
      </c>
      <c r="H498" s="108">
        <v>0</v>
      </c>
      <c r="I498" s="108">
        <v>383573</v>
      </c>
      <c r="J498" s="108">
        <v>159028</v>
      </c>
    </row>
    <row r="499" spans="1:10">
      <c r="A499" s="119" t="s">
        <v>1204</v>
      </c>
      <c r="B499" t="s">
        <v>1181</v>
      </c>
      <c r="C499" t="s">
        <v>1205</v>
      </c>
      <c r="D499" s="109">
        <v>10212</v>
      </c>
      <c r="E499" s="109">
        <v>514841</v>
      </c>
      <c r="F499" s="109">
        <v>163658</v>
      </c>
      <c r="G499" s="109">
        <v>514841</v>
      </c>
      <c r="H499" s="109">
        <v>163658</v>
      </c>
      <c r="I499" s="109">
        <v>0</v>
      </c>
      <c r="J499" s="109">
        <v>0</v>
      </c>
    </row>
    <row r="500" spans="1:10">
      <c r="A500" s="119" t="s">
        <v>1206</v>
      </c>
      <c r="B500" t="s">
        <v>1181</v>
      </c>
      <c r="C500" t="s">
        <v>1207</v>
      </c>
      <c r="D500" s="108">
        <v>10344</v>
      </c>
      <c r="E500" s="108">
        <v>160200</v>
      </c>
      <c r="F500" s="108">
        <v>49122</v>
      </c>
      <c r="G500" s="108">
        <v>160200</v>
      </c>
      <c r="H500" s="108">
        <v>49122</v>
      </c>
      <c r="I500" s="108">
        <v>0</v>
      </c>
      <c r="J500" s="108">
        <v>0</v>
      </c>
    </row>
    <row r="501" spans="1:10">
      <c r="A501" s="119" t="s">
        <v>1208</v>
      </c>
      <c r="B501" t="s">
        <v>1181</v>
      </c>
      <c r="C501" t="s">
        <v>1209</v>
      </c>
      <c r="D501" s="109">
        <v>10345</v>
      </c>
      <c r="E501" s="109">
        <v>214382</v>
      </c>
      <c r="F501" s="109">
        <v>78111</v>
      </c>
      <c r="G501" s="109">
        <v>173382</v>
      </c>
      <c r="H501" s="109">
        <v>78111</v>
      </c>
      <c r="I501" s="109">
        <v>41000</v>
      </c>
      <c r="J501" s="109">
        <v>0</v>
      </c>
    </row>
    <row r="502" spans="1:10">
      <c r="A502" s="119" t="s">
        <v>1210</v>
      </c>
      <c r="B502" t="s">
        <v>1181</v>
      </c>
      <c r="C502" t="s">
        <v>1211</v>
      </c>
      <c r="D502" s="108">
        <v>10366</v>
      </c>
      <c r="E502" s="108">
        <v>23392</v>
      </c>
      <c r="F502" s="108">
        <v>3464</v>
      </c>
      <c r="G502" s="108">
        <v>11000</v>
      </c>
      <c r="H502" s="108">
        <v>3464</v>
      </c>
      <c r="I502" s="108">
        <v>12392</v>
      </c>
      <c r="J502" s="108">
        <v>0</v>
      </c>
    </row>
    <row r="503" spans="1:10">
      <c r="A503" s="119" t="s">
        <v>1212</v>
      </c>
      <c r="B503" t="s">
        <v>1181</v>
      </c>
      <c r="C503" t="s">
        <v>1213</v>
      </c>
      <c r="D503" s="109">
        <v>10367</v>
      </c>
      <c r="E503" s="109">
        <v>53477</v>
      </c>
      <c r="F503" s="109">
        <v>6913</v>
      </c>
      <c r="G503" s="109">
        <v>47477</v>
      </c>
      <c r="H503" s="109">
        <v>6913</v>
      </c>
      <c r="I503" s="109">
        <v>6000</v>
      </c>
      <c r="J503" s="109">
        <v>0</v>
      </c>
    </row>
    <row r="504" spans="1:10">
      <c r="A504" s="119" t="s">
        <v>1214</v>
      </c>
      <c r="B504" t="s">
        <v>1181</v>
      </c>
      <c r="C504" t="s">
        <v>1215</v>
      </c>
      <c r="D504" s="108">
        <v>10382</v>
      </c>
      <c r="E504" s="108">
        <v>140887</v>
      </c>
      <c r="F504" s="108">
        <v>24542</v>
      </c>
      <c r="G504" s="108">
        <v>140887</v>
      </c>
      <c r="H504" s="108">
        <v>24542</v>
      </c>
      <c r="I504" s="108">
        <v>0</v>
      </c>
      <c r="J504" s="108">
        <v>0</v>
      </c>
    </row>
    <row r="505" spans="1:10">
      <c r="A505" s="119" t="s">
        <v>1216</v>
      </c>
      <c r="B505" t="s">
        <v>1181</v>
      </c>
      <c r="C505" t="s">
        <v>1217</v>
      </c>
      <c r="D505" s="109">
        <v>10383</v>
      </c>
      <c r="E505" s="109">
        <v>50578</v>
      </c>
      <c r="F505" s="109">
        <v>6932</v>
      </c>
      <c r="G505" s="109">
        <v>50578</v>
      </c>
      <c r="H505" s="109">
        <v>6932</v>
      </c>
      <c r="I505" s="109">
        <v>0</v>
      </c>
      <c r="J505" s="109">
        <v>0</v>
      </c>
    </row>
    <row r="506" spans="1:10">
      <c r="A506" s="119" t="s">
        <v>1218</v>
      </c>
      <c r="B506" t="s">
        <v>1181</v>
      </c>
      <c r="C506" t="s">
        <v>1219</v>
      </c>
      <c r="D506" s="108">
        <v>10384</v>
      </c>
      <c r="E506" s="108">
        <v>168714</v>
      </c>
      <c r="F506" s="108">
        <v>44052</v>
      </c>
      <c r="G506" s="108">
        <v>168714</v>
      </c>
      <c r="H506" s="108">
        <v>44052</v>
      </c>
      <c r="I506" s="108">
        <v>0</v>
      </c>
      <c r="J506" s="108">
        <v>0</v>
      </c>
    </row>
    <row r="507" spans="1:10">
      <c r="A507" s="119" t="s">
        <v>1220</v>
      </c>
      <c r="B507" t="s">
        <v>1181</v>
      </c>
      <c r="C507" t="s">
        <v>1221</v>
      </c>
      <c r="D507" s="109">
        <v>10421</v>
      </c>
      <c r="E507" s="109">
        <v>236276</v>
      </c>
      <c r="F507" s="109">
        <v>52390</v>
      </c>
      <c r="G507" s="109">
        <v>236276</v>
      </c>
      <c r="H507" s="109">
        <v>52390</v>
      </c>
      <c r="I507" s="109">
        <v>0</v>
      </c>
      <c r="J507" s="109">
        <v>0</v>
      </c>
    </row>
    <row r="508" spans="1:10">
      <c r="A508" s="119" t="s">
        <v>1222</v>
      </c>
      <c r="B508" t="s">
        <v>1181</v>
      </c>
      <c r="C508" t="s">
        <v>1223</v>
      </c>
      <c r="D508" s="108">
        <v>10424</v>
      </c>
      <c r="E508" s="108">
        <v>93448</v>
      </c>
      <c r="F508" s="108">
        <v>12580</v>
      </c>
      <c r="G508" s="108">
        <v>93448</v>
      </c>
      <c r="H508" s="108">
        <v>12580</v>
      </c>
      <c r="I508" s="108">
        <v>0</v>
      </c>
      <c r="J508" s="108">
        <v>0</v>
      </c>
    </row>
    <row r="509" spans="1:10">
      <c r="A509" s="119" t="s">
        <v>1224</v>
      </c>
      <c r="B509" t="s">
        <v>1181</v>
      </c>
      <c r="C509" t="s">
        <v>1225</v>
      </c>
      <c r="D509" s="109">
        <v>10425</v>
      </c>
      <c r="E509" s="109">
        <v>153055</v>
      </c>
      <c r="F509" s="109">
        <v>26618</v>
      </c>
      <c r="G509" s="109">
        <v>153055</v>
      </c>
      <c r="H509" s="109">
        <v>26618</v>
      </c>
      <c r="I509" s="109">
        <v>0</v>
      </c>
      <c r="J509" s="109">
        <v>0</v>
      </c>
    </row>
    <row r="510" spans="1:10">
      <c r="A510" s="119" t="s">
        <v>1226</v>
      </c>
      <c r="B510" t="s">
        <v>1181</v>
      </c>
      <c r="C510" t="s">
        <v>1227</v>
      </c>
      <c r="D510" s="108">
        <v>10426</v>
      </c>
      <c r="E510" s="108">
        <v>85639</v>
      </c>
      <c r="F510" s="108">
        <v>14186</v>
      </c>
      <c r="G510" s="108">
        <v>85639</v>
      </c>
      <c r="H510" s="108">
        <v>14186</v>
      </c>
      <c r="I510" s="108">
        <v>0</v>
      </c>
      <c r="J510" s="108">
        <v>0</v>
      </c>
    </row>
    <row r="511" spans="1:10">
      <c r="A511" s="119" t="s">
        <v>1228</v>
      </c>
      <c r="B511" t="s">
        <v>1181</v>
      </c>
      <c r="C511" t="s">
        <v>1229</v>
      </c>
      <c r="D511" s="109">
        <v>10428</v>
      </c>
      <c r="E511" s="109">
        <v>77386</v>
      </c>
      <c r="F511" s="109">
        <v>11570</v>
      </c>
      <c r="G511" s="109">
        <v>50260</v>
      </c>
      <c r="H511" s="109">
        <v>11570</v>
      </c>
      <c r="I511" s="109">
        <v>27126</v>
      </c>
      <c r="J511" s="109">
        <v>0</v>
      </c>
    </row>
    <row r="512" spans="1:10">
      <c r="A512" s="119" t="s">
        <v>1230</v>
      </c>
      <c r="B512" t="s">
        <v>1181</v>
      </c>
      <c r="C512" t="s">
        <v>1231</v>
      </c>
      <c r="D512" s="108">
        <v>10429</v>
      </c>
      <c r="E512" s="108">
        <v>197084</v>
      </c>
      <c r="F512" s="108">
        <v>42933</v>
      </c>
      <c r="G512" s="108">
        <v>197084</v>
      </c>
      <c r="H512" s="108">
        <v>42933</v>
      </c>
      <c r="I512" s="108">
        <v>0</v>
      </c>
      <c r="J512" s="108">
        <v>0</v>
      </c>
    </row>
    <row r="513" spans="1:10">
      <c r="A513" s="119" t="s">
        <v>1232</v>
      </c>
      <c r="B513" t="s">
        <v>1181</v>
      </c>
      <c r="C513" t="s">
        <v>1233</v>
      </c>
      <c r="D513" s="109">
        <v>10443</v>
      </c>
      <c r="E513" s="109">
        <v>103768</v>
      </c>
      <c r="F513" s="109">
        <v>13084</v>
      </c>
      <c r="G513" s="109">
        <v>40000</v>
      </c>
      <c r="H513" s="109">
        <v>13084</v>
      </c>
      <c r="I513" s="109">
        <v>63768</v>
      </c>
      <c r="J513" s="109">
        <v>0</v>
      </c>
    </row>
    <row r="514" spans="1:10">
      <c r="A514" s="119" t="s">
        <v>1234</v>
      </c>
      <c r="B514" t="s">
        <v>1181</v>
      </c>
      <c r="C514" t="s">
        <v>1235</v>
      </c>
      <c r="D514" s="108">
        <v>10444</v>
      </c>
      <c r="E514" s="108">
        <v>79758</v>
      </c>
      <c r="F514" s="108">
        <v>13361</v>
      </c>
      <c r="G514" s="108">
        <v>59208</v>
      </c>
      <c r="H514" s="108">
        <v>13361</v>
      </c>
      <c r="I514" s="108">
        <v>20550</v>
      </c>
      <c r="J514" s="108">
        <v>0</v>
      </c>
    </row>
    <row r="515" spans="1:10">
      <c r="A515" s="119" t="s">
        <v>1236</v>
      </c>
      <c r="B515" t="s">
        <v>1181</v>
      </c>
      <c r="C515" t="s">
        <v>985</v>
      </c>
      <c r="D515" s="109">
        <v>10448</v>
      </c>
      <c r="E515" s="109">
        <v>102156</v>
      </c>
      <c r="F515" s="109">
        <v>21327</v>
      </c>
      <c r="G515" s="109">
        <v>102156</v>
      </c>
      <c r="H515" s="109">
        <v>21327</v>
      </c>
      <c r="I515" s="109">
        <v>0</v>
      </c>
      <c r="J515" s="109">
        <v>0</v>
      </c>
    </row>
    <row r="516" spans="1:10">
      <c r="A516" s="119" t="s">
        <v>1237</v>
      </c>
      <c r="B516" t="s">
        <v>1181</v>
      </c>
      <c r="C516" t="s">
        <v>1238</v>
      </c>
      <c r="D516" s="108">
        <v>10449</v>
      </c>
      <c r="E516" s="108">
        <v>251536</v>
      </c>
      <c r="F516" s="108">
        <v>53848</v>
      </c>
      <c r="G516" s="108">
        <v>251536</v>
      </c>
      <c r="H516" s="108">
        <v>53848</v>
      </c>
      <c r="I516" s="108">
        <v>0</v>
      </c>
      <c r="J516" s="108">
        <v>0</v>
      </c>
    </row>
    <row r="517" spans="1:10">
      <c r="A517" s="119" t="s">
        <v>1239</v>
      </c>
      <c r="B517" t="s">
        <v>1181</v>
      </c>
      <c r="C517" t="s">
        <v>1240</v>
      </c>
      <c r="D517" s="109">
        <v>10464</v>
      </c>
      <c r="E517" s="109">
        <v>297235</v>
      </c>
      <c r="F517" s="109">
        <v>109463</v>
      </c>
      <c r="G517" s="109">
        <v>297235</v>
      </c>
      <c r="H517" s="109">
        <v>109463</v>
      </c>
      <c r="I517" s="109">
        <v>0</v>
      </c>
      <c r="J517" s="109">
        <v>0</v>
      </c>
    </row>
    <row r="518" spans="1:10">
      <c r="A518" s="119" t="s">
        <v>1241</v>
      </c>
      <c r="B518" t="s">
        <v>1181</v>
      </c>
      <c r="C518" t="s">
        <v>1242</v>
      </c>
      <c r="D518" s="108">
        <v>10521</v>
      </c>
      <c r="E518" s="108">
        <v>159775</v>
      </c>
      <c r="F518" s="108">
        <v>42861</v>
      </c>
      <c r="G518" s="108">
        <v>159775</v>
      </c>
      <c r="H518" s="108">
        <v>42861</v>
      </c>
      <c r="I518" s="108">
        <v>0</v>
      </c>
      <c r="J518" s="108">
        <v>0</v>
      </c>
    </row>
    <row r="519" spans="1:10">
      <c r="A519" s="119" t="s">
        <v>1243</v>
      </c>
      <c r="B519" t="s">
        <v>1181</v>
      </c>
      <c r="C519" t="s">
        <v>1244</v>
      </c>
      <c r="D519" s="109">
        <v>10522</v>
      </c>
      <c r="E519" s="109">
        <v>79671</v>
      </c>
      <c r="F519" s="109">
        <v>27106</v>
      </c>
      <c r="G519" s="109">
        <v>79671</v>
      </c>
      <c r="H519" s="109">
        <v>27106</v>
      </c>
      <c r="I519" s="109">
        <v>0</v>
      </c>
      <c r="J519" s="109">
        <v>0</v>
      </c>
    </row>
    <row r="520" spans="1:10">
      <c r="A520" s="119" t="s">
        <v>1245</v>
      </c>
      <c r="B520" t="s">
        <v>1181</v>
      </c>
      <c r="C520" t="s">
        <v>1246</v>
      </c>
      <c r="D520" s="108">
        <v>10523</v>
      </c>
      <c r="E520" s="108">
        <v>110881</v>
      </c>
      <c r="F520" s="108">
        <v>30305</v>
      </c>
      <c r="G520" s="108">
        <v>110881</v>
      </c>
      <c r="H520" s="108">
        <v>30305</v>
      </c>
      <c r="I520" s="108">
        <v>0</v>
      </c>
      <c r="J520" s="108">
        <v>0</v>
      </c>
    </row>
    <row r="521" spans="1:10">
      <c r="A521" s="119" t="s">
        <v>1247</v>
      </c>
      <c r="B521" t="s">
        <v>1181</v>
      </c>
      <c r="C521" t="s">
        <v>1248</v>
      </c>
      <c r="D521" s="109">
        <v>10524</v>
      </c>
      <c r="E521" s="109">
        <v>292939</v>
      </c>
      <c r="F521" s="109">
        <v>117758</v>
      </c>
      <c r="G521" s="109">
        <v>292939</v>
      </c>
      <c r="H521" s="109">
        <v>117758</v>
      </c>
      <c r="I521" s="109">
        <v>0</v>
      </c>
      <c r="J521" s="109">
        <v>0</v>
      </c>
    </row>
    <row r="522" spans="1:10">
      <c r="A522" s="119" t="s">
        <v>1249</v>
      </c>
      <c r="B522" t="s">
        <v>1181</v>
      </c>
      <c r="C522" t="s">
        <v>1250</v>
      </c>
      <c r="D522" s="108">
        <v>10525</v>
      </c>
      <c r="E522" s="108">
        <v>226874</v>
      </c>
      <c r="F522" s="108">
        <v>78634</v>
      </c>
      <c r="G522" s="108">
        <v>226874</v>
      </c>
      <c r="H522" s="108">
        <v>78634</v>
      </c>
      <c r="I522" s="108">
        <v>0</v>
      </c>
      <c r="J522" s="108">
        <v>0</v>
      </c>
    </row>
    <row r="523" spans="1:10">
      <c r="A523" s="119" t="s">
        <v>1251</v>
      </c>
      <c r="B523" t="s">
        <v>1252</v>
      </c>
      <c r="C523">
        <v>0</v>
      </c>
      <c r="D523" s="109">
        <v>11000</v>
      </c>
      <c r="E523" s="109">
        <v>34404727</v>
      </c>
      <c r="F523" s="109">
        <v>0</v>
      </c>
      <c r="G523" s="109">
        <v>16236400</v>
      </c>
      <c r="H523" s="109">
        <v>0</v>
      </c>
      <c r="I523" s="109">
        <v>18168327</v>
      </c>
      <c r="J523" s="109">
        <v>0</v>
      </c>
    </row>
    <row r="524" spans="1:10">
      <c r="A524" s="119" t="s">
        <v>1253</v>
      </c>
      <c r="B524" t="s">
        <v>1252</v>
      </c>
      <c r="C524" t="s">
        <v>1254</v>
      </c>
      <c r="D524" s="108">
        <v>11100</v>
      </c>
      <c r="E524" s="108">
        <v>7703394</v>
      </c>
      <c r="F524" s="108">
        <v>3475558</v>
      </c>
      <c r="G524" s="108">
        <v>4658178</v>
      </c>
      <c r="H524" s="108">
        <v>3075445</v>
      </c>
      <c r="I524" s="108">
        <v>3045216</v>
      </c>
      <c r="J524" s="108">
        <v>400113</v>
      </c>
    </row>
    <row r="525" spans="1:10">
      <c r="A525" s="119" t="s">
        <v>1255</v>
      </c>
      <c r="B525" t="s">
        <v>1252</v>
      </c>
      <c r="C525" t="s">
        <v>1256</v>
      </c>
      <c r="D525" s="109">
        <v>11201</v>
      </c>
      <c r="E525" s="109">
        <v>2354549</v>
      </c>
      <c r="F525" s="109">
        <v>1045168</v>
      </c>
      <c r="G525" s="109">
        <v>2354549</v>
      </c>
      <c r="H525" s="109">
        <v>1045168</v>
      </c>
      <c r="I525" s="109">
        <v>0</v>
      </c>
      <c r="J525" s="109">
        <v>0</v>
      </c>
    </row>
    <row r="526" spans="1:10">
      <c r="A526" s="119" t="s">
        <v>1257</v>
      </c>
      <c r="B526" t="s">
        <v>1252</v>
      </c>
      <c r="C526" t="s">
        <v>1258</v>
      </c>
      <c r="D526" s="108">
        <v>11202</v>
      </c>
      <c r="E526" s="108">
        <v>1512499</v>
      </c>
      <c r="F526" s="108">
        <v>592840</v>
      </c>
      <c r="G526" s="108">
        <v>1062499</v>
      </c>
      <c r="H526" s="108">
        <v>592840</v>
      </c>
      <c r="I526" s="108">
        <v>450000</v>
      </c>
      <c r="J526" s="108">
        <v>0</v>
      </c>
    </row>
    <row r="527" spans="1:10">
      <c r="A527" s="119" t="s">
        <v>1259</v>
      </c>
      <c r="B527" t="s">
        <v>1252</v>
      </c>
      <c r="C527" t="s">
        <v>1260</v>
      </c>
      <c r="D527" s="109">
        <v>11203</v>
      </c>
      <c r="E527" s="109">
        <v>3772564</v>
      </c>
      <c r="F527" s="109">
        <v>1617186</v>
      </c>
      <c r="G527" s="109">
        <v>2554235</v>
      </c>
      <c r="H527" s="109">
        <v>1617186</v>
      </c>
      <c r="I527" s="109">
        <v>1218329</v>
      </c>
      <c r="J527" s="109">
        <v>0</v>
      </c>
    </row>
    <row r="528" spans="1:10">
      <c r="A528" s="119" t="s">
        <v>1261</v>
      </c>
      <c r="B528" t="s">
        <v>1252</v>
      </c>
      <c r="C528" t="s">
        <v>1262</v>
      </c>
      <c r="D528" s="108">
        <v>11206</v>
      </c>
      <c r="E528" s="108">
        <v>702156</v>
      </c>
      <c r="F528" s="108">
        <v>253399</v>
      </c>
      <c r="G528" s="108">
        <v>51769</v>
      </c>
      <c r="H528" s="108">
        <v>0</v>
      </c>
      <c r="I528" s="108">
        <v>650387</v>
      </c>
      <c r="J528" s="108">
        <v>253399</v>
      </c>
    </row>
    <row r="529" spans="1:10">
      <c r="A529" s="119" t="s">
        <v>1263</v>
      </c>
      <c r="B529" t="s">
        <v>1252</v>
      </c>
      <c r="C529" t="s">
        <v>1264</v>
      </c>
      <c r="D529" s="109">
        <v>11207</v>
      </c>
      <c r="E529" s="109">
        <v>652769</v>
      </c>
      <c r="F529" s="109">
        <v>197354</v>
      </c>
      <c r="G529" s="109">
        <v>508036</v>
      </c>
      <c r="H529" s="109">
        <v>197354</v>
      </c>
      <c r="I529" s="109">
        <v>144733</v>
      </c>
      <c r="J529" s="109">
        <v>0</v>
      </c>
    </row>
    <row r="530" spans="1:10">
      <c r="A530" s="119" t="s">
        <v>1265</v>
      </c>
      <c r="B530" t="s">
        <v>1252</v>
      </c>
      <c r="C530" t="s">
        <v>1266</v>
      </c>
      <c r="D530" s="108">
        <v>11208</v>
      </c>
      <c r="E530" s="108">
        <v>2268128</v>
      </c>
      <c r="F530" s="108">
        <v>1004697</v>
      </c>
      <c r="G530" s="108">
        <v>2112850</v>
      </c>
      <c r="H530" s="108">
        <v>1004697</v>
      </c>
      <c r="I530" s="108">
        <v>155278</v>
      </c>
      <c r="J530" s="108">
        <v>0</v>
      </c>
    </row>
    <row r="531" spans="1:10">
      <c r="A531" s="119" t="s">
        <v>1267</v>
      </c>
      <c r="B531" t="s">
        <v>1252</v>
      </c>
      <c r="C531" t="s">
        <v>1268</v>
      </c>
      <c r="D531" s="109">
        <v>11209</v>
      </c>
      <c r="E531" s="109">
        <v>713467</v>
      </c>
      <c r="F531" s="109">
        <v>254920</v>
      </c>
      <c r="G531" s="109">
        <v>219753</v>
      </c>
      <c r="H531" s="109">
        <v>217721</v>
      </c>
      <c r="I531" s="109">
        <v>493714</v>
      </c>
      <c r="J531" s="109">
        <v>37199</v>
      </c>
    </row>
    <row r="532" spans="1:10">
      <c r="A532" s="119" t="s">
        <v>1269</v>
      </c>
      <c r="B532" t="s">
        <v>1252</v>
      </c>
      <c r="C532" t="s">
        <v>1270</v>
      </c>
      <c r="D532" s="108">
        <v>11210</v>
      </c>
      <c r="E532" s="108">
        <v>927431</v>
      </c>
      <c r="F532" s="108">
        <v>354328</v>
      </c>
      <c r="G532" s="108">
        <v>927431</v>
      </c>
      <c r="H532" s="108">
        <v>354328</v>
      </c>
      <c r="I532" s="108">
        <v>0</v>
      </c>
      <c r="J532" s="108">
        <v>0</v>
      </c>
    </row>
    <row r="533" spans="1:10">
      <c r="A533" s="119" t="s">
        <v>1271</v>
      </c>
      <c r="B533" t="s">
        <v>1252</v>
      </c>
      <c r="C533" t="s">
        <v>1272</v>
      </c>
      <c r="D533" s="109">
        <v>11211</v>
      </c>
      <c r="E533" s="109">
        <v>703239</v>
      </c>
      <c r="F533" s="109">
        <v>242226</v>
      </c>
      <c r="G533" s="109">
        <v>412870</v>
      </c>
      <c r="H533" s="109">
        <v>242226</v>
      </c>
      <c r="I533" s="109">
        <v>290369</v>
      </c>
      <c r="J533" s="109">
        <v>0</v>
      </c>
    </row>
    <row r="534" spans="1:10">
      <c r="A534" s="119" t="s">
        <v>1273</v>
      </c>
      <c r="B534" t="s">
        <v>1252</v>
      </c>
      <c r="C534" t="s">
        <v>1274</v>
      </c>
      <c r="D534" s="108">
        <v>11212</v>
      </c>
      <c r="E534" s="108">
        <v>765571</v>
      </c>
      <c r="F534" s="108">
        <v>292875</v>
      </c>
      <c r="G534" s="108">
        <v>522991</v>
      </c>
      <c r="H534" s="108">
        <v>292875</v>
      </c>
      <c r="I534" s="108">
        <v>242580</v>
      </c>
      <c r="J534" s="108">
        <v>0</v>
      </c>
    </row>
    <row r="535" spans="1:10">
      <c r="A535" s="119" t="s">
        <v>1275</v>
      </c>
      <c r="B535" t="s">
        <v>1252</v>
      </c>
      <c r="C535" t="s">
        <v>1276</v>
      </c>
      <c r="D535" s="109">
        <v>11214</v>
      </c>
      <c r="E535" s="109">
        <v>1881038</v>
      </c>
      <c r="F535" s="109">
        <v>739090</v>
      </c>
      <c r="G535" s="109">
        <v>1243589</v>
      </c>
      <c r="H535" s="109">
        <v>739090</v>
      </c>
      <c r="I535" s="109">
        <v>637449</v>
      </c>
      <c r="J535" s="109">
        <v>0</v>
      </c>
    </row>
    <row r="536" spans="1:10">
      <c r="A536" s="119" t="s">
        <v>1277</v>
      </c>
      <c r="B536" t="s">
        <v>1252</v>
      </c>
      <c r="C536" t="s">
        <v>1278</v>
      </c>
      <c r="D536" s="108">
        <v>11215</v>
      </c>
      <c r="E536" s="108">
        <v>1130222</v>
      </c>
      <c r="F536" s="108">
        <v>469341</v>
      </c>
      <c r="G536" s="108">
        <v>707570</v>
      </c>
      <c r="H536" s="108">
        <v>469341</v>
      </c>
      <c r="I536" s="108">
        <v>422652</v>
      </c>
      <c r="J536" s="108">
        <v>0</v>
      </c>
    </row>
    <row r="537" spans="1:10">
      <c r="A537" s="119" t="s">
        <v>1279</v>
      </c>
      <c r="B537" t="s">
        <v>1252</v>
      </c>
      <c r="C537" t="s">
        <v>1280</v>
      </c>
      <c r="D537" s="109">
        <v>11216</v>
      </c>
      <c r="E537" s="109">
        <v>444652</v>
      </c>
      <c r="F537" s="109">
        <v>163782</v>
      </c>
      <c r="G537" s="109">
        <v>444652</v>
      </c>
      <c r="H537" s="109">
        <v>163782</v>
      </c>
      <c r="I537" s="109">
        <v>0</v>
      </c>
      <c r="J537" s="109">
        <v>0</v>
      </c>
    </row>
    <row r="538" spans="1:10">
      <c r="A538" s="119" t="s">
        <v>1281</v>
      </c>
      <c r="B538" t="s">
        <v>1252</v>
      </c>
      <c r="C538" t="s">
        <v>1282</v>
      </c>
      <c r="D538" s="108">
        <v>11217</v>
      </c>
      <c r="E538" s="108">
        <v>1003014</v>
      </c>
      <c r="F538" s="108">
        <v>384915</v>
      </c>
      <c r="G538" s="108">
        <v>713014</v>
      </c>
      <c r="H538" s="108">
        <v>384915</v>
      </c>
      <c r="I538" s="108">
        <v>290000</v>
      </c>
      <c r="J538" s="108">
        <v>0</v>
      </c>
    </row>
    <row r="539" spans="1:10">
      <c r="A539" s="119" t="s">
        <v>1283</v>
      </c>
      <c r="B539" t="s">
        <v>1252</v>
      </c>
      <c r="C539" t="s">
        <v>1284</v>
      </c>
      <c r="D539" s="109">
        <v>11218</v>
      </c>
      <c r="E539" s="109">
        <v>1229788</v>
      </c>
      <c r="F539" s="109">
        <v>457482</v>
      </c>
      <c r="G539" s="109">
        <v>846084</v>
      </c>
      <c r="H539" s="109">
        <v>457482</v>
      </c>
      <c r="I539" s="109">
        <v>383704</v>
      </c>
      <c r="J539" s="109">
        <v>0</v>
      </c>
    </row>
    <row r="540" spans="1:10">
      <c r="A540" s="119" t="s">
        <v>1285</v>
      </c>
      <c r="B540" t="s">
        <v>1252</v>
      </c>
      <c r="C540" t="s">
        <v>1286</v>
      </c>
      <c r="D540" s="108">
        <v>11219</v>
      </c>
      <c r="E540" s="108">
        <v>1630204</v>
      </c>
      <c r="F540" s="108">
        <v>709649</v>
      </c>
      <c r="G540" s="108">
        <v>1334762</v>
      </c>
      <c r="H540" s="108">
        <v>709649</v>
      </c>
      <c r="I540" s="108">
        <v>295442</v>
      </c>
      <c r="J540" s="108">
        <v>0</v>
      </c>
    </row>
    <row r="541" spans="1:10">
      <c r="A541" s="119" t="s">
        <v>1287</v>
      </c>
      <c r="B541" t="s">
        <v>1252</v>
      </c>
      <c r="C541" t="s">
        <v>1288</v>
      </c>
      <c r="D541" s="109">
        <v>11221</v>
      </c>
      <c r="E541" s="109">
        <v>1650789</v>
      </c>
      <c r="F541" s="109">
        <v>691909</v>
      </c>
      <c r="G541" s="109">
        <v>1233508</v>
      </c>
      <c r="H541" s="109">
        <v>691909</v>
      </c>
      <c r="I541" s="109">
        <v>417281</v>
      </c>
      <c r="J541" s="109">
        <v>0</v>
      </c>
    </row>
    <row r="542" spans="1:10">
      <c r="A542" s="119" t="s">
        <v>1289</v>
      </c>
      <c r="B542" t="s">
        <v>1252</v>
      </c>
      <c r="C542" t="s">
        <v>1290</v>
      </c>
      <c r="D542" s="108">
        <v>11222</v>
      </c>
      <c r="E542" s="108">
        <v>2445579</v>
      </c>
      <c r="F542" s="108">
        <v>1041809</v>
      </c>
      <c r="G542" s="108">
        <v>292000</v>
      </c>
      <c r="H542" s="108">
        <v>0</v>
      </c>
      <c r="I542" s="108">
        <v>2153579</v>
      </c>
      <c r="J542" s="108">
        <v>1041809</v>
      </c>
    </row>
    <row r="543" spans="1:10">
      <c r="A543" s="119" t="s">
        <v>1291</v>
      </c>
      <c r="B543" t="s">
        <v>1252</v>
      </c>
      <c r="C543" t="s">
        <v>1292</v>
      </c>
      <c r="D543" s="109">
        <v>11223</v>
      </c>
      <c r="E543" s="109">
        <v>518547</v>
      </c>
      <c r="F543" s="109">
        <v>193304</v>
      </c>
      <c r="G543" s="109">
        <v>518547</v>
      </c>
      <c r="H543" s="109">
        <v>193304</v>
      </c>
      <c r="I543" s="109">
        <v>0</v>
      </c>
      <c r="J543" s="109">
        <v>0</v>
      </c>
    </row>
    <row r="544" spans="1:10">
      <c r="A544" s="119" t="s">
        <v>1293</v>
      </c>
      <c r="B544" t="s">
        <v>1252</v>
      </c>
      <c r="C544" t="s">
        <v>1294</v>
      </c>
      <c r="D544" s="108">
        <v>11224</v>
      </c>
      <c r="E544" s="108">
        <v>695388</v>
      </c>
      <c r="F544" s="108">
        <v>340495</v>
      </c>
      <c r="G544" s="108">
        <v>486760</v>
      </c>
      <c r="H544" s="108">
        <v>340495</v>
      </c>
      <c r="I544" s="108">
        <v>208628</v>
      </c>
      <c r="J544" s="108">
        <v>0</v>
      </c>
    </row>
    <row r="545" spans="1:10">
      <c r="A545" s="119" t="s">
        <v>1295</v>
      </c>
      <c r="B545" t="s">
        <v>1252</v>
      </c>
      <c r="C545" t="s">
        <v>1296</v>
      </c>
      <c r="D545" s="109">
        <v>11225</v>
      </c>
      <c r="E545" s="109">
        <v>1092788</v>
      </c>
      <c r="F545" s="109">
        <v>455443</v>
      </c>
      <c r="G545" s="109">
        <v>702419</v>
      </c>
      <c r="H545" s="109">
        <v>455443</v>
      </c>
      <c r="I545" s="109">
        <v>390369</v>
      </c>
      <c r="J545" s="109">
        <v>0</v>
      </c>
    </row>
    <row r="546" spans="1:10">
      <c r="A546" s="119" t="s">
        <v>1297</v>
      </c>
      <c r="B546" t="s">
        <v>1252</v>
      </c>
      <c r="C546" t="s">
        <v>1298</v>
      </c>
      <c r="D546" s="108">
        <v>11227</v>
      </c>
      <c r="E546" s="108">
        <v>876132</v>
      </c>
      <c r="F546" s="108">
        <v>390782</v>
      </c>
      <c r="G546" s="108">
        <v>642014</v>
      </c>
      <c r="H546" s="108">
        <v>390782</v>
      </c>
      <c r="I546" s="108">
        <v>234118</v>
      </c>
      <c r="J546" s="108">
        <v>0</v>
      </c>
    </row>
    <row r="547" spans="1:10">
      <c r="A547" s="119" t="s">
        <v>1299</v>
      </c>
      <c r="B547" t="s">
        <v>1252</v>
      </c>
      <c r="C547" t="s">
        <v>1300</v>
      </c>
      <c r="D547" s="109">
        <v>11228</v>
      </c>
      <c r="E547" s="109">
        <v>578106</v>
      </c>
      <c r="F547" s="109">
        <v>230963</v>
      </c>
      <c r="G547" s="109">
        <v>262106</v>
      </c>
      <c r="H547" s="109">
        <v>230963</v>
      </c>
      <c r="I547" s="109">
        <v>316000</v>
      </c>
      <c r="J547" s="109">
        <v>0</v>
      </c>
    </row>
    <row r="548" spans="1:10">
      <c r="A548" s="119" t="s">
        <v>1301</v>
      </c>
      <c r="B548" t="s">
        <v>1252</v>
      </c>
      <c r="C548" t="s">
        <v>1302</v>
      </c>
      <c r="D548" s="108">
        <v>11229</v>
      </c>
      <c r="E548" s="108">
        <v>445523</v>
      </c>
      <c r="F548" s="108">
        <v>205154</v>
      </c>
      <c r="G548" s="108">
        <v>0</v>
      </c>
      <c r="H548" s="108">
        <v>0</v>
      </c>
      <c r="I548" s="108">
        <v>445523</v>
      </c>
      <c r="J548" s="108">
        <v>205154</v>
      </c>
    </row>
    <row r="549" spans="1:10">
      <c r="A549" s="119" t="s">
        <v>1303</v>
      </c>
      <c r="B549" t="s">
        <v>1252</v>
      </c>
      <c r="C549" t="s">
        <v>1304</v>
      </c>
      <c r="D549" s="109">
        <v>11230</v>
      </c>
      <c r="E549" s="109">
        <v>1182457</v>
      </c>
      <c r="F549" s="109">
        <v>500567</v>
      </c>
      <c r="G549" s="109">
        <v>0</v>
      </c>
      <c r="H549" s="109">
        <v>0</v>
      </c>
      <c r="I549" s="109">
        <v>1182457</v>
      </c>
      <c r="J549" s="109">
        <v>500567</v>
      </c>
    </row>
    <row r="550" spans="1:10">
      <c r="A550" s="119" t="s">
        <v>1305</v>
      </c>
      <c r="B550" t="s">
        <v>1252</v>
      </c>
      <c r="C550" t="s">
        <v>1306</v>
      </c>
      <c r="D550" s="108">
        <v>11231</v>
      </c>
      <c r="E550" s="108">
        <v>605541</v>
      </c>
      <c r="F550" s="108">
        <v>239236</v>
      </c>
      <c r="G550" s="108">
        <v>504289</v>
      </c>
      <c r="H550" s="108">
        <v>239236</v>
      </c>
      <c r="I550" s="108">
        <v>101252</v>
      </c>
      <c r="J550" s="108">
        <v>0</v>
      </c>
    </row>
    <row r="551" spans="1:10">
      <c r="A551" s="119" t="s">
        <v>1307</v>
      </c>
      <c r="B551" t="s">
        <v>1252</v>
      </c>
      <c r="C551" t="s">
        <v>1308</v>
      </c>
      <c r="D551" s="109">
        <v>11232</v>
      </c>
      <c r="E551" s="109">
        <v>1169525</v>
      </c>
      <c r="F551" s="109">
        <v>472890</v>
      </c>
      <c r="G551" s="109">
        <v>872607</v>
      </c>
      <c r="H551" s="109">
        <v>472890</v>
      </c>
      <c r="I551" s="109">
        <v>296918</v>
      </c>
      <c r="J551" s="109">
        <v>0</v>
      </c>
    </row>
    <row r="552" spans="1:10">
      <c r="A552" s="119" t="s">
        <v>1309</v>
      </c>
      <c r="B552" t="s">
        <v>1252</v>
      </c>
      <c r="C552" t="s">
        <v>1310</v>
      </c>
      <c r="D552" s="108">
        <v>11233</v>
      </c>
      <c r="E552" s="108">
        <v>539384</v>
      </c>
      <c r="F552" s="108">
        <v>208478</v>
      </c>
      <c r="G552" s="108">
        <v>446027</v>
      </c>
      <c r="H552" s="108">
        <v>208478</v>
      </c>
      <c r="I552" s="108">
        <v>93357</v>
      </c>
      <c r="J552" s="108">
        <v>0</v>
      </c>
    </row>
    <row r="553" spans="1:10">
      <c r="A553" s="119" t="s">
        <v>1311</v>
      </c>
      <c r="B553" t="s">
        <v>1252</v>
      </c>
      <c r="C553" t="s">
        <v>1312</v>
      </c>
      <c r="D553" s="109">
        <v>11234</v>
      </c>
      <c r="E553" s="109">
        <v>592827</v>
      </c>
      <c r="F553" s="109">
        <v>238974</v>
      </c>
      <c r="G553" s="109">
        <v>20945</v>
      </c>
      <c r="H553" s="109">
        <v>0</v>
      </c>
      <c r="I553" s="109">
        <v>571882</v>
      </c>
      <c r="J553" s="109">
        <v>238974</v>
      </c>
    </row>
    <row r="554" spans="1:10">
      <c r="A554" s="119" t="s">
        <v>1313</v>
      </c>
      <c r="B554" t="s">
        <v>1252</v>
      </c>
      <c r="C554" t="s">
        <v>1314</v>
      </c>
      <c r="D554" s="108">
        <v>11235</v>
      </c>
      <c r="E554" s="108">
        <v>836440</v>
      </c>
      <c r="F554" s="108">
        <v>334920</v>
      </c>
      <c r="G554" s="108">
        <v>768676</v>
      </c>
      <c r="H554" s="108">
        <v>334920</v>
      </c>
      <c r="I554" s="108">
        <v>67764</v>
      </c>
      <c r="J554" s="108">
        <v>0</v>
      </c>
    </row>
    <row r="555" spans="1:10">
      <c r="A555" s="119" t="s">
        <v>1315</v>
      </c>
      <c r="B555" t="s">
        <v>1252</v>
      </c>
      <c r="C555" t="s">
        <v>1316</v>
      </c>
      <c r="D555" s="109">
        <v>11237</v>
      </c>
      <c r="E555" s="109">
        <v>1061895</v>
      </c>
      <c r="F555" s="109">
        <v>437082</v>
      </c>
      <c r="G555" s="109">
        <v>340344</v>
      </c>
      <c r="H555" s="109">
        <v>283181</v>
      </c>
      <c r="I555" s="109">
        <v>721551</v>
      </c>
      <c r="J555" s="109">
        <v>153901</v>
      </c>
    </row>
    <row r="556" spans="1:10">
      <c r="A556" s="119" t="s">
        <v>1317</v>
      </c>
      <c r="B556" t="s">
        <v>1252</v>
      </c>
      <c r="C556" t="s">
        <v>1318</v>
      </c>
      <c r="D556" s="108">
        <v>11238</v>
      </c>
      <c r="E556" s="108">
        <v>520273</v>
      </c>
      <c r="F556" s="108">
        <v>199419</v>
      </c>
      <c r="G556" s="108">
        <v>185125</v>
      </c>
      <c r="H556" s="108">
        <v>114288</v>
      </c>
      <c r="I556" s="108">
        <v>335148</v>
      </c>
      <c r="J556" s="108">
        <v>85131</v>
      </c>
    </row>
    <row r="557" spans="1:10">
      <c r="A557" s="119" t="s">
        <v>1319</v>
      </c>
      <c r="B557" t="s">
        <v>1252</v>
      </c>
      <c r="C557" t="s">
        <v>1320</v>
      </c>
      <c r="D557" s="109">
        <v>11239</v>
      </c>
      <c r="E557" s="109">
        <v>781034</v>
      </c>
      <c r="F557" s="109">
        <v>311807</v>
      </c>
      <c r="G557" s="109">
        <v>354201</v>
      </c>
      <c r="H557" s="109">
        <v>311807</v>
      </c>
      <c r="I557" s="109">
        <v>426833</v>
      </c>
      <c r="J557" s="109">
        <v>0</v>
      </c>
    </row>
    <row r="558" spans="1:10">
      <c r="A558" s="119" t="s">
        <v>1321</v>
      </c>
      <c r="B558" t="s">
        <v>1252</v>
      </c>
      <c r="C558" t="s">
        <v>1322</v>
      </c>
      <c r="D558" s="108">
        <v>11240</v>
      </c>
      <c r="E558" s="108">
        <v>462535</v>
      </c>
      <c r="F558" s="108">
        <v>164608</v>
      </c>
      <c r="G558" s="108">
        <v>82021</v>
      </c>
      <c r="H558" s="108">
        <v>29000</v>
      </c>
      <c r="I558" s="108">
        <v>380514</v>
      </c>
      <c r="J558" s="108">
        <v>135608</v>
      </c>
    </row>
    <row r="559" spans="1:10">
      <c r="A559" s="119" t="s">
        <v>1323</v>
      </c>
      <c r="B559" t="s">
        <v>1252</v>
      </c>
      <c r="C559" t="s">
        <v>1324</v>
      </c>
      <c r="D559" s="109">
        <v>11241</v>
      </c>
      <c r="E559" s="109">
        <v>533496</v>
      </c>
      <c r="F559" s="109">
        <v>213320</v>
      </c>
      <c r="G559" s="109">
        <v>352121</v>
      </c>
      <c r="H559" s="109">
        <v>213320</v>
      </c>
      <c r="I559" s="109">
        <v>181375</v>
      </c>
      <c r="J559" s="109">
        <v>0</v>
      </c>
    </row>
    <row r="560" spans="1:10">
      <c r="A560" s="119" t="s">
        <v>1325</v>
      </c>
      <c r="B560" t="s">
        <v>1252</v>
      </c>
      <c r="C560" t="s">
        <v>1326</v>
      </c>
      <c r="D560" s="108">
        <v>11242</v>
      </c>
      <c r="E560" s="108">
        <v>434123</v>
      </c>
      <c r="F560" s="108">
        <v>173238</v>
      </c>
      <c r="G560" s="108">
        <v>252670</v>
      </c>
      <c r="H560" s="108">
        <v>173238</v>
      </c>
      <c r="I560" s="108">
        <v>181453</v>
      </c>
      <c r="J560" s="108">
        <v>0</v>
      </c>
    </row>
    <row r="561" spans="1:10">
      <c r="A561" s="119" t="s">
        <v>1327</v>
      </c>
      <c r="B561" t="s">
        <v>1252</v>
      </c>
      <c r="C561" t="s">
        <v>1328</v>
      </c>
      <c r="D561" s="109">
        <v>11243</v>
      </c>
      <c r="E561" s="109">
        <v>562508</v>
      </c>
      <c r="F561" s="109">
        <v>227203</v>
      </c>
      <c r="G561" s="109">
        <v>545508</v>
      </c>
      <c r="H561" s="109">
        <v>227203</v>
      </c>
      <c r="I561" s="109">
        <v>17000</v>
      </c>
      <c r="J561" s="109">
        <v>0</v>
      </c>
    </row>
    <row r="562" spans="1:10">
      <c r="A562" s="119" t="s">
        <v>1329</v>
      </c>
      <c r="B562" t="s">
        <v>1252</v>
      </c>
      <c r="C562" t="s">
        <v>1330</v>
      </c>
      <c r="D562" s="108">
        <v>11245</v>
      </c>
      <c r="E562" s="108">
        <v>861925</v>
      </c>
      <c r="F562" s="108">
        <v>342247</v>
      </c>
      <c r="G562" s="108">
        <v>626780</v>
      </c>
      <c r="H562" s="108">
        <v>342247</v>
      </c>
      <c r="I562" s="108">
        <v>235145</v>
      </c>
      <c r="J562" s="108">
        <v>0</v>
      </c>
    </row>
    <row r="563" spans="1:10">
      <c r="A563" s="119" t="s">
        <v>1331</v>
      </c>
      <c r="B563" t="s">
        <v>1252</v>
      </c>
      <c r="C563" t="s">
        <v>1332</v>
      </c>
      <c r="D563" s="109">
        <v>11246</v>
      </c>
      <c r="E563" s="109">
        <v>427433</v>
      </c>
      <c r="F563" s="109">
        <v>170044</v>
      </c>
      <c r="G563" s="109">
        <v>79455</v>
      </c>
      <c r="H563" s="109">
        <v>54191</v>
      </c>
      <c r="I563" s="109">
        <v>347978</v>
      </c>
      <c r="J563" s="109">
        <v>115853</v>
      </c>
    </row>
    <row r="564" spans="1:10">
      <c r="A564" s="119" t="s">
        <v>1333</v>
      </c>
      <c r="B564" t="s">
        <v>1252</v>
      </c>
      <c r="C564" t="s">
        <v>1334</v>
      </c>
      <c r="D564" s="108">
        <v>11301</v>
      </c>
      <c r="E564" s="108">
        <v>352791</v>
      </c>
      <c r="F564" s="108">
        <v>137183</v>
      </c>
      <c r="G564" s="108">
        <v>255791</v>
      </c>
      <c r="H564" s="108">
        <v>137183</v>
      </c>
      <c r="I564" s="108">
        <v>97000</v>
      </c>
      <c r="J564" s="108">
        <v>0</v>
      </c>
    </row>
    <row r="565" spans="1:10">
      <c r="A565" s="119" t="s">
        <v>1335</v>
      </c>
      <c r="B565" t="s">
        <v>1252</v>
      </c>
      <c r="C565" t="s">
        <v>1336</v>
      </c>
      <c r="D565" s="109">
        <v>11324</v>
      </c>
      <c r="E565" s="109">
        <v>232255</v>
      </c>
      <c r="F565" s="109">
        <v>103005</v>
      </c>
      <c r="G565" s="109">
        <v>209658</v>
      </c>
      <c r="H565" s="109">
        <v>103005</v>
      </c>
      <c r="I565" s="109">
        <v>22597</v>
      </c>
      <c r="J565" s="109">
        <v>0</v>
      </c>
    </row>
    <row r="566" spans="1:10">
      <c r="A566" s="119" t="s">
        <v>1337</v>
      </c>
      <c r="B566" t="s">
        <v>1252</v>
      </c>
      <c r="C566" t="s">
        <v>1338</v>
      </c>
      <c r="D566" s="108">
        <v>11326</v>
      </c>
      <c r="E566" s="108">
        <v>327775</v>
      </c>
      <c r="F566" s="108">
        <v>114796</v>
      </c>
      <c r="G566" s="108">
        <v>191970</v>
      </c>
      <c r="H566" s="108">
        <v>114796</v>
      </c>
      <c r="I566" s="108">
        <v>135805</v>
      </c>
      <c r="J566" s="108">
        <v>0</v>
      </c>
    </row>
    <row r="567" spans="1:10">
      <c r="A567" s="119" t="s">
        <v>1339</v>
      </c>
      <c r="B567" t="s">
        <v>1252</v>
      </c>
      <c r="C567" t="s">
        <v>1340</v>
      </c>
      <c r="D567" s="109">
        <v>11327</v>
      </c>
      <c r="E567" s="109">
        <v>134371</v>
      </c>
      <c r="F567" s="109">
        <v>36746</v>
      </c>
      <c r="G567" s="109">
        <v>13591</v>
      </c>
      <c r="H567" s="109">
        <v>13591</v>
      </c>
      <c r="I567" s="109">
        <v>120780</v>
      </c>
      <c r="J567" s="109">
        <v>23155</v>
      </c>
    </row>
    <row r="568" spans="1:10">
      <c r="A568" s="119" t="s">
        <v>1341</v>
      </c>
      <c r="B568" t="s">
        <v>1252</v>
      </c>
      <c r="C568" t="s">
        <v>1342</v>
      </c>
      <c r="D568" s="108">
        <v>11341</v>
      </c>
      <c r="E568" s="108">
        <v>164434</v>
      </c>
      <c r="F568" s="108">
        <v>63287</v>
      </c>
      <c r="G568" s="108">
        <v>82000</v>
      </c>
      <c r="H568" s="108">
        <v>63287</v>
      </c>
      <c r="I568" s="108">
        <v>82434</v>
      </c>
      <c r="J568" s="108">
        <v>0</v>
      </c>
    </row>
    <row r="569" spans="1:10">
      <c r="A569" s="119" t="s">
        <v>1343</v>
      </c>
      <c r="B569" t="s">
        <v>1252</v>
      </c>
      <c r="C569" t="s">
        <v>1344</v>
      </c>
      <c r="D569" s="109">
        <v>11342</v>
      </c>
      <c r="E569" s="109">
        <v>161312</v>
      </c>
      <c r="F569" s="109">
        <v>52611</v>
      </c>
      <c r="G569" s="109">
        <v>109551</v>
      </c>
      <c r="H569" s="109">
        <v>52611</v>
      </c>
      <c r="I569" s="109">
        <v>51761</v>
      </c>
      <c r="J569" s="109">
        <v>0</v>
      </c>
    </row>
    <row r="570" spans="1:10">
      <c r="A570" s="119" t="s">
        <v>1345</v>
      </c>
      <c r="B570" t="s">
        <v>1252</v>
      </c>
      <c r="C570" t="s">
        <v>1346</v>
      </c>
      <c r="D570" s="108">
        <v>11343</v>
      </c>
      <c r="E570" s="108">
        <v>289781</v>
      </c>
      <c r="F570" s="108">
        <v>98534</v>
      </c>
      <c r="G570" s="108">
        <v>151600</v>
      </c>
      <c r="H570" s="108">
        <v>98534</v>
      </c>
      <c r="I570" s="108">
        <v>138181</v>
      </c>
      <c r="J570" s="108">
        <v>0</v>
      </c>
    </row>
    <row r="571" spans="1:10">
      <c r="A571" s="119" t="s">
        <v>1347</v>
      </c>
      <c r="B571" t="s">
        <v>1252</v>
      </c>
      <c r="C571" t="s">
        <v>1348</v>
      </c>
      <c r="D571" s="109">
        <v>11346</v>
      </c>
      <c r="E571" s="109">
        <v>176326</v>
      </c>
      <c r="F571" s="109">
        <v>58122</v>
      </c>
      <c r="G571" s="109">
        <v>142326</v>
      </c>
      <c r="H571" s="109">
        <v>58122</v>
      </c>
      <c r="I571" s="109">
        <v>34000</v>
      </c>
      <c r="J571" s="109">
        <v>0</v>
      </c>
    </row>
    <row r="572" spans="1:10">
      <c r="A572" s="119" t="s">
        <v>1349</v>
      </c>
      <c r="B572" t="s">
        <v>1252</v>
      </c>
      <c r="C572" t="s">
        <v>1350</v>
      </c>
      <c r="D572" s="108">
        <v>11347</v>
      </c>
      <c r="E572" s="108">
        <v>173089</v>
      </c>
      <c r="F572" s="108">
        <v>55610</v>
      </c>
      <c r="G572" s="108">
        <v>60262</v>
      </c>
      <c r="H572" s="108">
        <v>55610</v>
      </c>
      <c r="I572" s="108">
        <v>112827</v>
      </c>
      <c r="J572" s="108">
        <v>0</v>
      </c>
    </row>
    <row r="573" spans="1:10">
      <c r="A573" s="119" t="s">
        <v>1351</v>
      </c>
      <c r="B573" t="s">
        <v>1252</v>
      </c>
      <c r="C573" t="s">
        <v>1352</v>
      </c>
      <c r="D573" s="109">
        <v>11348</v>
      </c>
      <c r="E573" s="109">
        <v>150626</v>
      </c>
      <c r="F573" s="109">
        <v>49561</v>
      </c>
      <c r="G573" s="109">
        <v>101582</v>
      </c>
      <c r="H573" s="109">
        <v>49561</v>
      </c>
      <c r="I573" s="109">
        <v>49044</v>
      </c>
      <c r="J573" s="109">
        <v>0</v>
      </c>
    </row>
    <row r="574" spans="1:10">
      <c r="A574" s="119" t="s">
        <v>1353</v>
      </c>
      <c r="B574" t="s">
        <v>1252</v>
      </c>
      <c r="C574" t="s">
        <v>1354</v>
      </c>
      <c r="D574" s="108">
        <v>11349</v>
      </c>
      <c r="E574" s="108">
        <v>158095</v>
      </c>
      <c r="F574" s="108">
        <v>36842</v>
      </c>
      <c r="G574" s="108">
        <v>158095</v>
      </c>
      <c r="H574" s="108">
        <v>36842</v>
      </c>
      <c r="I574" s="108">
        <v>0</v>
      </c>
      <c r="J574" s="108">
        <v>0</v>
      </c>
    </row>
    <row r="575" spans="1:10">
      <c r="A575" s="119" t="s">
        <v>1355</v>
      </c>
      <c r="B575" t="s">
        <v>1252</v>
      </c>
      <c r="C575" t="s">
        <v>1356</v>
      </c>
      <c r="D575" s="109">
        <v>11361</v>
      </c>
      <c r="E575" s="109">
        <v>112112</v>
      </c>
      <c r="F575" s="109">
        <v>26299</v>
      </c>
      <c r="G575" s="109">
        <v>9562</v>
      </c>
      <c r="H575" s="109">
        <v>8921</v>
      </c>
      <c r="I575" s="109">
        <v>102550</v>
      </c>
      <c r="J575" s="109">
        <v>17378</v>
      </c>
    </row>
    <row r="576" spans="1:10">
      <c r="A576" s="119" t="s">
        <v>1357</v>
      </c>
      <c r="B576" t="s">
        <v>1252</v>
      </c>
      <c r="C576" t="s">
        <v>1358</v>
      </c>
      <c r="D576" s="108">
        <v>11362</v>
      </c>
      <c r="E576" s="108">
        <v>145301</v>
      </c>
      <c r="F576" s="108">
        <v>33745</v>
      </c>
      <c r="G576" s="108">
        <v>110556</v>
      </c>
      <c r="H576" s="108">
        <v>33745</v>
      </c>
      <c r="I576" s="108">
        <v>34745</v>
      </c>
      <c r="J576" s="108">
        <v>0</v>
      </c>
    </row>
    <row r="577" spans="1:10">
      <c r="A577" s="119" t="s">
        <v>1359</v>
      </c>
      <c r="B577" t="s">
        <v>1252</v>
      </c>
      <c r="C577" t="s">
        <v>1360</v>
      </c>
      <c r="D577" s="109">
        <v>11363</v>
      </c>
      <c r="E577" s="109">
        <v>117650</v>
      </c>
      <c r="F577" s="109">
        <v>23901</v>
      </c>
      <c r="G577" s="109">
        <v>70225</v>
      </c>
      <c r="H577" s="109">
        <v>23901</v>
      </c>
      <c r="I577" s="109">
        <v>47425</v>
      </c>
      <c r="J577" s="109">
        <v>0</v>
      </c>
    </row>
    <row r="578" spans="1:10">
      <c r="A578" s="119" t="s">
        <v>1361</v>
      </c>
      <c r="B578" t="s">
        <v>1252</v>
      </c>
      <c r="C578" t="s">
        <v>1362</v>
      </c>
      <c r="D578" s="108">
        <v>11365</v>
      </c>
      <c r="E578" s="108">
        <v>170969</v>
      </c>
      <c r="F578" s="108">
        <v>38665</v>
      </c>
      <c r="G578" s="108">
        <v>134850</v>
      </c>
      <c r="H578" s="108">
        <v>38665</v>
      </c>
      <c r="I578" s="108">
        <v>36119</v>
      </c>
      <c r="J578" s="108">
        <v>0</v>
      </c>
    </row>
    <row r="579" spans="1:10">
      <c r="A579" s="119" t="s">
        <v>1363</v>
      </c>
      <c r="B579" t="s">
        <v>1252</v>
      </c>
      <c r="C579" t="s">
        <v>1364</v>
      </c>
      <c r="D579" s="109">
        <v>11369</v>
      </c>
      <c r="E579" s="109">
        <v>61328</v>
      </c>
      <c r="F579" s="109">
        <v>9778</v>
      </c>
      <c r="G579" s="109">
        <v>61328</v>
      </c>
      <c r="H579" s="109">
        <v>9778</v>
      </c>
      <c r="I579" s="109">
        <v>0</v>
      </c>
      <c r="J579" s="109">
        <v>0</v>
      </c>
    </row>
    <row r="580" spans="1:10">
      <c r="A580" s="119" t="s">
        <v>1365</v>
      </c>
      <c r="B580" t="s">
        <v>1252</v>
      </c>
      <c r="C580" t="s">
        <v>791</v>
      </c>
      <c r="D580" s="108">
        <v>11381</v>
      </c>
      <c r="E580" s="108">
        <v>124504</v>
      </c>
      <c r="F580" s="108">
        <v>34488</v>
      </c>
      <c r="G580" s="108">
        <v>0</v>
      </c>
      <c r="H580" s="108">
        <v>0</v>
      </c>
      <c r="I580" s="108">
        <v>124504</v>
      </c>
      <c r="J580" s="108">
        <v>34488</v>
      </c>
    </row>
    <row r="581" spans="1:10">
      <c r="A581" s="119" t="s">
        <v>1366</v>
      </c>
      <c r="B581" t="s">
        <v>1252</v>
      </c>
      <c r="C581" t="s">
        <v>1367</v>
      </c>
      <c r="D581" s="109">
        <v>11383</v>
      </c>
      <c r="E581" s="109">
        <v>164821</v>
      </c>
      <c r="F581" s="109">
        <v>41390</v>
      </c>
      <c r="G581" s="109">
        <v>120821</v>
      </c>
      <c r="H581" s="109">
        <v>41390</v>
      </c>
      <c r="I581" s="109">
        <v>44000</v>
      </c>
      <c r="J581" s="109">
        <v>0</v>
      </c>
    </row>
    <row r="582" spans="1:10">
      <c r="A582" s="119" t="s">
        <v>1368</v>
      </c>
      <c r="B582" t="s">
        <v>1252</v>
      </c>
      <c r="C582" t="s">
        <v>1369</v>
      </c>
      <c r="D582" s="108">
        <v>11385</v>
      </c>
      <c r="E582" s="108">
        <v>261955</v>
      </c>
      <c r="F582" s="108">
        <v>96074</v>
      </c>
      <c r="G582" s="108">
        <v>169955</v>
      </c>
      <c r="H582" s="108">
        <v>96074</v>
      </c>
      <c r="I582" s="108">
        <v>92000</v>
      </c>
      <c r="J582" s="108">
        <v>0</v>
      </c>
    </row>
    <row r="583" spans="1:10">
      <c r="A583" s="119" t="s">
        <v>1370</v>
      </c>
      <c r="B583" t="s">
        <v>1252</v>
      </c>
      <c r="C583" t="s">
        <v>1371</v>
      </c>
      <c r="D583" s="109">
        <v>11408</v>
      </c>
      <c r="E583" s="109">
        <v>280777</v>
      </c>
      <c r="F583" s="109">
        <v>100797</v>
      </c>
      <c r="G583" s="109">
        <v>100976</v>
      </c>
      <c r="H583" s="109">
        <v>100797</v>
      </c>
      <c r="I583" s="109">
        <v>179801</v>
      </c>
      <c r="J583" s="109">
        <v>0</v>
      </c>
    </row>
    <row r="584" spans="1:10">
      <c r="A584" s="119" t="s">
        <v>1372</v>
      </c>
      <c r="B584" t="s">
        <v>1252</v>
      </c>
      <c r="C584" t="s">
        <v>1373</v>
      </c>
      <c r="D584" s="108">
        <v>11442</v>
      </c>
      <c r="E584" s="108">
        <v>325647</v>
      </c>
      <c r="F584" s="108">
        <v>119122</v>
      </c>
      <c r="G584" s="108">
        <v>280647</v>
      </c>
      <c r="H584" s="108">
        <v>119122</v>
      </c>
      <c r="I584" s="108">
        <v>45000</v>
      </c>
      <c r="J584" s="108">
        <v>0</v>
      </c>
    </row>
    <row r="585" spans="1:10">
      <c r="A585" s="119" t="s">
        <v>1374</v>
      </c>
      <c r="B585" t="s">
        <v>1252</v>
      </c>
      <c r="C585" t="s">
        <v>1375</v>
      </c>
      <c r="D585" s="109">
        <v>11464</v>
      </c>
      <c r="E585" s="109">
        <v>391713</v>
      </c>
      <c r="F585" s="109">
        <v>143957</v>
      </c>
      <c r="G585" s="109">
        <v>327591</v>
      </c>
      <c r="H585" s="109">
        <v>143957</v>
      </c>
      <c r="I585" s="109">
        <v>64122</v>
      </c>
      <c r="J585" s="109">
        <v>0</v>
      </c>
    </row>
    <row r="586" spans="1:10">
      <c r="A586" s="119" t="s">
        <v>1376</v>
      </c>
      <c r="B586" t="s">
        <v>1252</v>
      </c>
      <c r="C586" t="s">
        <v>1377</v>
      </c>
      <c r="D586" s="108">
        <v>11465</v>
      </c>
      <c r="E586" s="108">
        <v>262100</v>
      </c>
      <c r="F586" s="108">
        <v>89591</v>
      </c>
      <c r="G586" s="108">
        <v>239701</v>
      </c>
      <c r="H586" s="108">
        <v>89591</v>
      </c>
      <c r="I586" s="108">
        <v>22399</v>
      </c>
      <c r="J586" s="108">
        <v>0</v>
      </c>
    </row>
    <row r="587" spans="1:10">
      <c r="A587" s="119" t="s">
        <v>1378</v>
      </c>
      <c r="B587" t="s">
        <v>1379</v>
      </c>
      <c r="C587">
        <v>0</v>
      </c>
      <c r="D587" s="109">
        <v>12000</v>
      </c>
      <c r="E587" s="109">
        <v>28971250</v>
      </c>
      <c r="F587" s="109">
        <v>0</v>
      </c>
      <c r="G587" s="109">
        <v>28971250</v>
      </c>
      <c r="H587" s="109">
        <v>0</v>
      </c>
      <c r="I587" s="109">
        <v>0</v>
      </c>
      <c r="J587" s="109">
        <v>0</v>
      </c>
    </row>
    <row r="588" spans="1:10">
      <c r="A588" s="119" t="s">
        <v>1380</v>
      </c>
      <c r="B588" t="s">
        <v>1379</v>
      </c>
      <c r="C588" t="s">
        <v>1381</v>
      </c>
      <c r="D588" s="108">
        <v>12100</v>
      </c>
      <c r="E588" s="108">
        <v>5778165</v>
      </c>
      <c r="F588" s="108">
        <v>2516778</v>
      </c>
      <c r="G588" s="108">
        <v>0</v>
      </c>
      <c r="H588" s="108">
        <v>0</v>
      </c>
      <c r="I588" s="108">
        <v>5778165</v>
      </c>
      <c r="J588" s="108">
        <v>2516778</v>
      </c>
    </row>
    <row r="589" spans="1:10">
      <c r="A589" s="119" t="s">
        <v>1382</v>
      </c>
      <c r="B589" t="s">
        <v>1379</v>
      </c>
      <c r="C589" t="s">
        <v>1383</v>
      </c>
      <c r="D589" s="109">
        <v>12202</v>
      </c>
      <c r="E589" s="109">
        <v>624646</v>
      </c>
      <c r="F589" s="109">
        <v>185098</v>
      </c>
      <c r="G589" s="109">
        <v>525450</v>
      </c>
      <c r="H589" s="109">
        <v>185098</v>
      </c>
      <c r="I589" s="109">
        <v>99196</v>
      </c>
      <c r="J589" s="109">
        <v>0</v>
      </c>
    </row>
    <row r="590" spans="1:10">
      <c r="A590" s="119" t="s">
        <v>1384</v>
      </c>
      <c r="B590" t="s">
        <v>1379</v>
      </c>
      <c r="C590" t="s">
        <v>1385</v>
      </c>
      <c r="D590" s="108">
        <v>12203</v>
      </c>
      <c r="E590" s="108">
        <v>2619891</v>
      </c>
      <c r="F590" s="108">
        <v>1261231</v>
      </c>
      <c r="G590" s="108">
        <v>201641</v>
      </c>
      <c r="H590" s="108">
        <v>181477</v>
      </c>
      <c r="I590" s="108">
        <v>2418250</v>
      </c>
      <c r="J590" s="108">
        <v>1079754</v>
      </c>
    </row>
    <row r="591" spans="1:10">
      <c r="A591" s="119" t="s">
        <v>1386</v>
      </c>
      <c r="B591" t="s">
        <v>1379</v>
      </c>
      <c r="C591" t="s">
        <v>1387</v>
      </c>
      <c r="D591" s="109">
        <v>12204</v>
      </c>
      <c r="E591" s="109">
        <v>4082991</v>
      </c>
      <c r="F591" s="109">
        <v>1830949</v>
      </c>
      <c r="G591" s="109">
        <v>4082991</v>
      </c>
      <c r="H591" s="109">
        <v>1830949</v>
      </c>
      <c r="I591" s="109">
        <v>0</v>
      </c>
      <c r="J591" s="109">
        <v>0</v>
      </c>
    </row>
    <row r="592" spans="1:10">
      <c r="A592" s="119" t="s">
        <v>1388</v>
      </c>
      <c r="B592" t="s">
        <v>1379</v>
      </c>
      <c r="C592" t="s">
        <v>1389</v>
      </c>
      <c r="D592" s="108">
        <v>12205</v>
      </c>
      <c r="E592" s="108">
        <v>537969</v>
      </c>
      <c r="F592" s="108">
        <v>157877</v>
      </c>
      <c r="G592" s="108">
        <v>410185</v>
      </c>
      <c r="H592" s="108">
        <v>157877</v>
      </c>
      <c r="I592" s="108">
        <v>127784</v>
      </c>
      <c r="J592" s="108">
        <v>0</v>
      </c>
    </row>
    <row r="593" spans="1:10">
      <c r="A593" s="119" t="s">
        <v>1390</v>
      </c>
      <c r="B593" t="s">
        <v>1379</v>
      </c>
      <c r="C593" t="s">
        <v>1391</v>
      </c>
      <c r="D593" s="109">
        <v>12206</v>
      </c>
      <c r="E593" s="109">
        <v>1076925</v>
      </c>
      <c r="F593" s="109">
        <v>428740</v>
      </c>
      <c r="G593" s="109">
        <v>962694</v>
      </c>
      <c r="H593" s="109">
        <v>428740</v>
      </c>
      <c r="I593" s="109">
        <v>114231</v>
      </c>
      <c r="J593" s="109">
        <v>0</v>
      </c>
    </row>
    <row r="594" spans="1:10">
      <c r="A594" s="119" t="s">
        <v>1392</v>
      </c>
      <c r="B594" t="s">
        <v>1379</v>
      </c>
      <c r="C594" t="s">
        <v>1393</v>
      </c>
      <c r="D594" s="108">
        <v>12207</v>
      </c>
      <c r="E594" s="108">
        <v>3432752</v>
      </c>
      <c r="F594" s="108">
        <v>1464606</v>
      </c>
      <c r="G594" s="108">
        <v>2882752</v>
      </c>
      <c r="H594" s="108">
        <v>1464606</v>
      </c>
      <c r="I594" s="108">
        <v>550000</v>
      </c>
      <c r="J594" s="108">
        <v>0</v>
      </c>
    </row>
    <row r="595" spans="1:10">
      <c r="A595" s="119" t="s">
        <v>1394</v>
      </c>
      <c r="B595" t="s">
        <v>1379</v>
      </c>
      <c r="C595" t="s">
        <v>1395</v>
      </c>
      <c r="D595" s="109">
        <v>12208</v>
      </c>
      <c r="E595" s="109">
        <v>1191580</v>
      </c>
      <c r="F595" s="109">
        <v>481328</v>
      </c>
      <c r="G595" s="109">
        <v>0</v>
      </c>
      <c r="H595" s="109">
        <v>0</v>
      </c>
      <c r="I595" s="109">
        <v>1191580</v>
      </c>
      <c r="J595" s="109">
        <v>481328</v>
      </c>
    </row>
    <row r="596" spans="1:10">
      <c r="A596" s="119" t="s">
        <v>1396</v>
      </c>
      <c r="B596" t="s">
        <v>1379</v>
      </c>
      <c r="C596" t="s">
        <v>1397</v>
      </c>
      <c r="D596" s="108">
        <v>12210</v>
      </c>
      <c r="E596" s="108">
        <v>741052</v>
      </c>
      <c r="F596" s="108">
        <v>275324</v>
      </c>
      <c r="G596" s="108">
        <v>0</v>
      </c>
      <c r="H596" s="108">
        <v>0</v>
      </c>
      <c r="I596" s="108">
        <v>741052</v>
      </c>
      <c r="J596" s="108">
        <v>275324</v>
      </c>
    </row>
    <row r="597" spans="1:10">
      <c r="A597" s="119" t="s">
        <v>1398</v>
      </c>
      <c r="B597" t="s">
        <v>1379</v>
      </c>
      <c r="C597" t="s">
        <v>1399</v>
      </c>
      <c r="D597" s="109">
        <v>12211</v>
      </c>
      <c r="E597" s="109">
        <v>613012</v>
      </c>
      <c r="F597" s="109">
        <v>296826</v>
      </c>
      <c r="G597" s="109">
        <v>613012</v>
      </c>
      <c r="H597" s="109">
        <v>296826</v>
      </c>
      <c r="I597" s="109">
        <v>0</v>
      </c>
      <c r="J597" s="109">
        <v>0</v>
      </c>
    </row>
    <row r="598" spans="1:10">
      <c r="A598" s="119" t="s">
        <v>1400</v>
      </c>
      <c r="B598" t="s">
        <v>1379</v>
      </c>
      <c r="C598" t="s">
        <v>1401</v>
      </c>
      <c r="D598" s="108">
        <v>12212</v>
      </c>
      <c r="E598" s="108">
        <v>1287836</v>
      </c>
      <c r="F598" s="108">
        <v>549610</v>
      </c>
      <c r="G598" s="108">
        <v>0</v>
      </c>
      <c r="H598" s="108">
        <v>0</v>
      </c>
      <c r="I598" s="108">
        <v>1287836</v>
      </c>
      <c r="J598" s="108">
        <v>549610</v>
      </c>
    </row>
    <row r="599" spans="1:10">
      <c r="A599" s="119" t="s">
        <v>1402</v>
      </c>
      <c r="B599" t="s">
        <v>1379</v>
      </c>
      <c r="C599" t="s">
        <v>1403</v>
      </c>
      <c r="D599" s="109">
        <v>12213</v>
      </c>
      <c r="E599" s="109">
        <v>529342</v>
      </c>
      <c r="F599" s="109">
        <v>186847</v>
      </c>
      <c r="G599" s="109">
        <v>430066</v>
      </c>
      <c r="H599" s="109">
        <v>186847</v>
      </c>
      <c r="I599" s="109">
        <v>99276</v>
      </c>
      <c r="J599" s="109">
        <v>0</v>
      </c>
    </row>
    <row r="600" spans="1:10">
      <c r="A600" s="119" t="s">
        <v>1404</v>
      </c>
      <c r="B600" t="s">
        <v>1379</v>
      </c>
      <c r="C600" t="s">
        <v>1405</v>
      </c>
      <c r="D600" s="108">
        <v>12215</v>
      </c>
      <c r="E600" s="108">
        <v>755602</v>
      </c>
      <c r="F600" s="108">
        <v>215893</v>
      </c>
      <c r="G600" s="108">
        <v>755602</v>
      </c>
      <c r="H600" s="108">
        <v>215893</v>
      </c>
      <c r="I600" s="108">
        <v>0</v>
      </c>
      <c r="J600" s="108">
        <v>0</v>
      </c>
    </row>
    <row r="601" spans="1:10">
      <c r="A601" s="119" t="s">
        <v>1406</v>
      </c>
      <c r="B601" t="s">
        <v>1379</v>
      </c>
      <c r="C601" t="s">
        <v>1407</v>
      </c>
      <c r="D601" s="109">
        <v>12216</v>
      </c>
      <c r="E601" s="109">
        <v>1146652</v>
      </c>
      <c r="F601" s="109">
        <v>496612</v>
      </c>
      <c r="G601" s="109">
        <v>264543</v>
      </c>
      <c r="H601" s="109">
        <v>253455</v>
      </c>
      <c r="I601" s="109">
        <v>882109</v>
      </c>
      <c r="J601" s="109">
        <v>243157</v>
      </c>
    </row>
    <row r="602" spans="1:10">
      <c r="A602" s="119" t="s">
        <v>1408</v>
      </c>
      <c r="B602" t="s">
        <v>1379</v>
      </c>
      <c r="C602" t="s">
        <v>1409</v>
      </c>
      <c r="D602" s="108">
        <v>12217</v>
      </c>
      <c r="E602" s="108">
        <v>2927844</v>
      </c>
      <c r="F602" s="108">
        <v>1294677</v>
      </c>
      <c r="G602" s="108">
        <v>2427844</v>
      </c>
      <c r="H602" s="108">
        <v>1294677</v>
      </c>
      <c r="I602" s="108">
        <v>500000</v>
      </c>
      <c r="J602" s="108">
        <v>0</v>
      </c>
    </row>
    <row r="603" spans="1:10">
      <c r="A603" s="119" t="s">
        <v>1410</v>
      </c>
      <c r="B603" t="s">
        <v>1379</v>
      </c>
      <c r="C603" t="s">
        <v>1411</v>
      </c>
      <c r="D603" s="109">
        <v>12218</v>
      </c>
      <c r="E603" s="109">
        <v>235327</v>
      </c>
      <c r="F603" s="109">
        <v>57910</v>
      </c>
      <c r="G603" s="109">
        <v>0</v>
      </c>
      <c r="H603" s="109">
        <v>0</v>
      </c>
      <c r="I603" s="109">
        <v>235327</v>
      </c>
      <c r="J603" s="109">
        <v>57910</v>
      </c>
    </row>
    <row r="604" spans="1:10">
      <c r="A604" s="119" t="s">
        <v>1412</v>
      </c>
      <c r="B604" t="s">
        <v>1379</v>
      </c>
      <c r="C604" t="s">
        <v>1413</v>
      </c>
      <c r="D604" s="108">
        <v>12219</v>
      </c>
      <c r="E604" s="108">
        <v>1619273</v>
      </c>
      <c r="F604" s="108">
        <v>762605</v>
      </c>
      <c r="G604" s="108">
        <v>1336713</v>
      </c>
      <c r="H604" s="108">
        <v>762605</v>
      </c>
      <c r="I604" s="108">
        <v>282560</v>
      </c>
      <c r="J604" s="108">
        <v>0</v>
      </c>
    </row>
    <row r="605" spans="1:10">
      <c r="A605" s="119" t="s">
        <v>1414</v>
      </c>
      <c r="B605" t="s">
        <v>1379</v>
      </c>
      <c r="C605" t="s">
        <v>1415</v>
      </c>
      <c r="D605" s="109">
        <v>12220</v>
      </c>
      <c r="E605" s="109">
        <v>1488196</v>
      </c>
      <c r="F605" s="109">
        <v>682121</v>
      </c>
      <c r="G605" s="109">
        <v>1088196</v>
      </c>
      <c r="H605" s="109">
        <v>682121</v>
      </c>
      <c r="I605" s="109">
        <v>400000</v>
      </c>
      <c r="J605" s="109">
        <v>0</v>
      </c>
    </row>
    <row r="606" spans="1:10">
      <c r="A606" s="119" t="s">
        <v>1416</v>
      </c>
      <c r="B606" t="s">
        <v>1379</v>
      </c>
      <c r="C606" t="s">
        <v>1417</v>
      </c>
      <c r="D606" s="108">
        <v>12221</v>
      </c>
      <c r="E606" s="108">
        <v>1371618</v>
      </c>
      <c r="F606" s="108">
        <v>601499</v>
      </c>
      <c r="G606" s="108">
        <v>200000</v>
      </c>
      <c r="H606" s="108">
        <v>0</v>
      </c>
      <c r="I606" s="108">
        <v>1171618</v>
      </c>
      <c r="J606" s="108">
        <v>601499</v>
      </c>
    </row>
    <row r="607" spans="1:10">
      <c r="A607" s="119" t="s">
        <v>1418</v>
      </c>
      <c r="B607" t="s">
        <v>1379</v>
      </c>
      <c r="C607" t="s">
        <v>1419</v>
      </c>
      <c r="D607" s="109">
        <v>12222</v>
      </c>
      <c r="E607" s="109">
        <v>1012160</v>
      </c>
      <c r="F607" s="109">
        <v>411649</v>
      </c>
      <c r="G607" s="109">
        <v>4733</v>
      </c>
      <c r="H607" s="109">
        <v>4733</v>
      </c>
      <c r="I607" s="109">
        <v>1007427</v>
      </c>
      <c r="J607" s="109">
        <v>406916</v>
      </c>
    </row>
    <row r="608" spans="1:10">
      <c r="A608" s="119" t="s">
        <v>1420</v>
      </c>
      <c r="B608" t="s">
        <v>1379</v>
      </c>
      <c r="C608" t="s">
        <v>1421</v>
      </c>
      <c r="D608" s="108">
        <v>12223</v>
      </c>
      <c r="E608" s="108">
        <v>388981</v>
      </c>
      <c r="F608" s="108">
        <v>108211</v>
      </c>
      <c r="G608" s="108">
        <v>156285</v>
      </c>
      <c r="H608" s="108">
        <v>87526</v>
      </c>
      <c r="I608" s="108">
        <v>232696</v>
      </c>
      <c r="J608" s="108">
        <v>20685</v>
      </c>
    </row>
    <row r="609" spans="1:10">
      <c r="A609" s="119" t="s">
        <v>1422</v>
      </c>
      <c r="B609" t="s">
        <v>1379</v>
      </c>
      <c r="C609" t="s">
        <v>1423</v>
      </c>
      <c r="D609" s="109">
        <v>12224</v>
      </c>
      <c r="E609" s="109">
        <v>860508</v>
      </c>
      <c r="F609" s="109">
        <v>347433</v>
      </c>
      <c r="G609" s="109">
        <v>490000</v>
      </c>
      <c r="H609" s="109">
        <v>347433</v>
      </c>
      <c r="I609" s="109">
        <v>370508</v>
      </c>
      <c r="J609" s="109">
        <v>0</v>
      </c>
    </row>
    <row r="610" spans="1:10">
      <c r="A610" s="119" t="s">
        <v>1424</v>
      </c>
      <c r="B610" t="s">
        <v>1379</v>
      </c>
      <c r="C610" t="s">
        <v>1425</v>
      </c>
      <c r="D610" s="108">
        <v>12225</v>
      </c>
      <c r="E610" s="108">
        <v>531149</v>
      </c>
      <c r="F610" s="108">
        <v>222700</v>
      </c>
      <c r="G610" s="108">
        <v>308524</v>
      </c>
      <c r="H610" s="108">
        <v>222700</v>
      </c>
      <c r="I610" s="108">
        <v>222625</v>
      </c>
      <c r="J610" s="108">
        <v>0</v>
      </c>
    </row>
    <row r="611" spans="1:10">
      <c r="A611" s="119" t="s">
        <v>1426</v>
      </c>
      <c r="B611" t="s">
        <v>1379</v>
      </c>
      <c r="C611" t="s">
        <v>1427</v>
      </c>
      <c r="D611" s="109">
        <v>12226</v>
      </c>
      <c r="E611" s="109">
        <v>340813</v>
      </c>
      <c r="F611" s="109">
        <v>119452</v>
      </c>
      <c r="G611" s="109">
        <v>250813</v>
      </c>
      <c r="H611" s="109">
        <v>119452</v>
      </c>
      <c r="I611" s="109">
        <v>90000</v>
      </c>
      <c r="J611" s="109">
        <v>0</v>
      </c>
    </row>
    <row r="612" spans="1:10">
      <c r="A612" s="119" t="s">
        <v>1428</v>
      </c>
      <c r="B612" t="s">
        <v>1379</v>
      </c>
      <c r="C612" t="s">
        <v>1429</v>
      </c>
      <c r="D612" s="108">
        <v>12227</v>
      </c>
      <c r="E612" s="108">
        <v>715019</v>
      </c>
      <c r="F612" s="108">
        <v>354292</v>
      </c>
      <c r="G612" s="108">
        <v>715019</v>
      </c>
      <c r="H612" s="108">
        <v>354292</v>
      </c>
      <c r="I612" s="108">
        <v>0</v>
      </c>
      <c r="J612" s="108">
        <v>0</v>
      </c>
    </row>
    <row r="613" spans="1:10">
      <c r="A613" s="119" t="s">
        <v>1430</v>
      </c>
      <c r="B613" t="s">
        <v>1379</v>
      </c>
      <c r="C613" t="s">
        <v>1431</v>
      </c>
      <c r="D613" s="109">
        <v>12228</v>
      </c>
      <c r="E613" s="109">
        <v>813654</v>
      </c>
      <c r="F613" s="109">
        <v>329843</v>
      </c>
      <c r="G613" s="109">
        <v>670000</v>
      </c>
      <c r="H613" s="109">
        <v>329843</v>
      </c>
      <c r="I613" s="109">
        <v>143654</v>
      </c>
      <c r="J613" s="109">
        <v>0</v>
      </c>
    </row>
    <row r="614" spans="1:10">
      <c r="A614" s="119" t="s">
        <v>1432</v>
      </c>
      <c r="B614" t="s">
        <v>1379</v>
      </c>
      <c r="C614" t="s">
        <v>1433</v>
      </c>
      <c r="D614" s="108">
        <v>12229</v>
      </c>
      <c r="E614" s="108">
        <v>376257</v>
      </c>
      <c r="F614" s="108">
        <v>180224</v>
      </c>
      <c r="G614" s="108">
        <v>345000</v>
      </c>
      <c r="H614" s="108">
        <v>180224</v>
      </c>
      <c r="I614" s="108">
        <v>31257</v>
      </c>
      <c r="J614" s="108">
        <v>0</v>
      </c>
    </row>
    <row r="615" spans="1:10">
      <c r="A615" s="119" t="s">
        <v>1434</v>
      </c>
      <c r="B615" t="s">
        <v>1379</v>
      </c>
      <c r="C615" t="s">
        <v>1435</v>
      </c>
      <c r="D615" s="109">
        <v>12230</v>
      </c>
      <c r="E615" s="109">
        <v>633403</v>
      </c>
      <c r="F615" s="109">
        <v>215207</v>
      </c>
      <c r="G615" s="109">
        <v>464588</v>
      </c>
      <c r="H615" s="109">
        <v>215207</v>
      </c>
      <c r="I615" s="109">
        <v>168815</v>
      </c>
      <c r="J615" s="109">
        <v>0</v>
      </c>
    </row>
    <row r="616" spans="1:10">
      <c r="A616" s="119" t="s">
        <v>1436</v>
      </c>
      <c r="B616" t="s">
        <v>1379</v>
      </c>
      <c r="C616" t="s">
        <v>1437</v>
      </c>
      <c r="D616" s="108">
        <v>12231</v>
      </c>
      <c r="E616" s="108">
        <v>645472</v>
      </c>
      <c r="F616" s="108">
        <v>317659</v>
      </c>
      <c r="G616" s="108">
        <v>645472</v>
      </c>
      <c r="H616" s="108">
        <v>317659</v>
      </c>
      <c r="I616" s="108">
        <v>0</v>
      </c>
      <c r="J616" s="108">
        <v>0</v>
      </c>
    </row>
    <row r="617" spans="1:10">
      <c r="A617" s="119" t="s">
        <v>1438</v>
      </c>
      <c r="B617" t="s">
        <v>1379</v>
      </c>
      <c r="C617" t="s">
        <v>1439</v>
      </c>
      <c r="D617" s="109">
        <v>12232</v>
      </c>
      <c r="E617" s="109">
        <v>487005</v>
      </c>
      <c r="F617" s="109">
        <v>196674</v>
      </c>
      <c r="G617" s="109">
        <v>197808</v>
      </c>
      <c r="H617" s="109">
        <v>196674</v>
      </c>
      <c r="I617" s="109">
        <v>289197</v>
      </c>
      <c r="J617" s="109">
        <v>0</v>
      </c>
    </row>
    <row r="618" spans="1:10">
      <c r="A618" s="119" t="s">
        <v>1440</v>
      </c>
      <c r="B618" t="s">
        <v>1379</v>
      </c>
      <c r="C618" t="s">
        <v>1441</v>
      </c>
      <c r="D618" s="108">
        <v>12233</v>
      </c>
      <c r="E618" s="108">
        <v>420817</v>
      </c>
      <c r="F618" s="108">
        <v>150459</v>
      </c>
      <c r="G618" s="108">
        <v>420817</v>
      </c>
      <c r="H618" s="108">
        <v>150459</v>
      </c>
      <c r="I618" s="108">
        <v>0</v>
      </c>
      <c r="J618" s="108">
        <v>0</v>
      </c>
    </row>
    <row r="619" spans="1:10">
      <c r="A619" s="119" t="s">
        <v>1442</v>
      </c>
      <c r="B619" t="s">
        <v>1379</v>
      </c>
      <c r="C619" t="s">
        <v>1443</v>
      </c>
      <c r="D619" s="109">
        <v>12234</v>
      </c>
      <c r="E619" s="109">
        <v>525291</v>
      </c>
      <c r="F619" s="109">
        <v>138206</v>
      </c>
      <c r="G619" s="109">
        <v>525291</v>
      </c>
      <c r="H619" s="109">
        <v>138206</v>
      </c>
      <c r="I619" s="109">
        <v>0</v>
      </c>
      <c r="J619" s="109">
        <v>0</v>
      </c>
    </row>
    <row r="620" spans="1:10">
      <c r="A620" s="119" t="s">
        <v>1444</v>
      </c>
      <c r="B620" t="s">
        <v>1379</v>
      </c>
      <c r="C620" t="s">
        <v>1445</v>
      </c>
      <c r="D620" s="108">
        <v>12235</v>
      </c>
      <c r="E620" s="108">
        <v>435898</v>
      </c>
      <c r="F620" s="108">
        <v>121439</v>
      </c>
      <c r="G620" s="108">
        <v>15501</v>
      </c>
      <c r="H620" s="108">
        <v>0</v>
      </c>
      <c r="I620" s="108">
        <v>420397</v>
      </c>
      <c r="J620" s="108">
        <v>121439</v>
      </c>
    </row>
    <row r="621" spans="1:10">
      <c r="A621" s="119" t="s">
        <v>1446</v>
      </c>
      <c r="B621" t="s">
        <v>1379</v>
      </c>
      <c r="C621" t="s">
        <v>1447</v>
      </c>
      <c r="D621" s="109">
        <v>12236</v>
      </c>
      <c r="E621" s="109">
        <v>826636</v>
      </c>
      <c r="F621" s="109">
        <v>245766</v>
      </c>
      <c r="G621" s="109">
        <v>624750</v>
      </c>
      <c r="H621" s="109">
        <v>245766</v>
      </c>
      <c r="I621" s="109">
        <v>201886</v>
      </c>
      <c r="J621" s="109">
        <v>0</v>
      </c>
    </row>
    <row r="622" spans="1:10">
      <c r="A622" s="119" t="s">
        <v>1448</v>
      </c>
      <c r="B622" t="s">
        <v>1379</v>
      </c>
      <c r="C622" t="s">
        <v>1449</v>
      </c>
      <c r="D622" s="108">
        <v>12237</v>
      </c>
      <c r="E622" s="108">
        <v>546992</v>
      </c>
      <c r="F622" s="108">
        <v>162746</v>
      </c>
      <c r="G622" s="108">
        <v>513395</v>
      </c>
      <c r="H622" s="108">
        <v>162746</v>
      </c>
      <c r="I622" s="108">
        <v>33597</v>
      </c>
      <c r="J622" s="108">
        <v>0</v>
      </c>
    </row>
    <row r="623" spans="1:10">
      <c r="A623" s="119" t="s">
        <v>1450</v>
      </c>
      <c r="B623" t="s">
        <v>1379</v>
      </c>
      <c r="C623" t="s">
        <v>1451</v>
      </c>
      <c r="D623" s="109">
        <v>12238</v>
      </c>
      <c r="E623" s="109">
        <v>449924</v>
      </c>
      <c r="F623" s="109">
        <v>132408</v>
      </c>
      <c r="G623" s="109">
        <v>382261</v>
      </c>
      <c r="H623" s="109">
        <v>132408</v>
      </c>
      <c r="I623" s="109">
        <v>67663</v>
      </c>
      <c r="J623" s="109">
        <v>0</v>
      </c>
    </row>
    <row r="624" spans="1:10">
      <c r="A624" s="119" t="s">
        <v>1452</v>
      </c>
      <c r="B624" t="s">
        <v>1379</v>
      </c>
      <c r="C624" t="s">
        <v>1453</v>
      </c>
      <c r="D624" s="108">
        <v>12239</v>
      </c>
      <c r="E624" s="108">
        <v>460164</v>
      </c>
      <c r="F624" s="108">
        <v>167347</v>
      </c>
      <c r="G624" s="108">
        <v>9005</v>
      </c>
      <c r="H624" s="108">
        <v>3100</v>
      </c>
      <c r="I624" s="108">
        <v>451159</v>
      </c>
      <c r="J624" s="108">
        <v>164247</v>
      </c>
    </row>
    <row r="625" spans="1:10">
      <c r="A625" s="119" t="s">
        <v>1454</v>
      </c>
      <c r="B625" t="s">
        <v>1379</v>
      </c>
      <c r="C625" t="s">
        <v>1455</v>
      </c>
      <c r="D625" s="109">
        <v>12322</v>
      </c>
      <c r="E625" s="109">
        <v>183637</v>
      </c>
      <c r="F625" s="109">
        <v>62636</v>
      </c>
      <c r="G625" s="109">
        <v>0</v>
      </c>
      <c r="H625" s="109">
        <v>0</v>
      </c>
      <c r="I625" s="109">
        <v>183637</v>
      </c>
      <c r="J625" s="109">
        <v>62636</v>
      </c>
    </row>
    <row r="626" spans="1:10">
      <c r="A626" s="119" t="s">
        <v>1456</v>
      </c>
      <c r="B626" t="s">
        <v>1379</v>
      </c>
      <c r="C626" t="s">
        <v>1457</v>
      </c>
      <c r="D626" s="108">
        <v>12329</v>
      </c>
      <c r="E626" s="108">
        <v>213706</v>
      </c>
      <c r="F626" s="108">
        <v>73451</v>
      </c>
      <c r="G626" s="108">
        <v>213706</v>
      </c>
      <c r="H626" s="108">
        <v>73451</v>
      </c>
      <c r="I626" s="108">
        <v>0</v>
      </c>
      <c r="J626" s="108">
        <v>0</v>
      </c>
    </row>
    <row r="627" spans="1:10">
      <c r="A627" s="119" t="s">
        <v>1458</v>
      </c>
      <c r="B627" t="s">
        <v>1379</v>
      </c>
      <c r="C627" t="s">
        <v>1459</v>
      </c>
      <c r="D627" s="109">
        <v>12342</v>
      </c>
      <c r="E627" s="109">
        <v>84076</v>
      </c>
      <c r="F627" s="109">
        <v>19367</v>
      </c>
      <c r="G627" s="109">
        <v>49990</v>
      </c>
      <c r="H627" s="109">
        <v>19367</v>
      </c>
      <c r="I627" s="109">
        <v>34086</v>
      </c>
      <c r="J627" s="109">
        <v>0</v>
      </c>
    </row>
    <row r="628" spans="1:10">
      <c r="A628" s="119" t="s">
        <v>1460</v>
      </c>
      <c r="B628" t="s">
        <v>1379</v>
      </c>
      <c r="C628" t="s">
        <v>1461</v>
      </c>
      <c r="D628" s="108">
        <v>12347</v>
      </c>
      <c r="E628" s="108">
        <v>173312</v>
      </c>
      <c r="F628" s="108">
        <v>44960</v>
      </c>
      <c r="G628" s="108">
        <v>151389</v>
      </c>
      <c r="H628" s="108">
        <v>44960</v>
      </c>
      <c r="I628" s="108">
        <v>21923</v>
      </c>
      <c r="J628" s="108">
        <v>0</v>
      </c>
    </row>
    <row r="629" spans="1:10">
      <c r="A629" s="119" t="s">
        <v>1462</v>
      </c>
      <c r="B629" t="s">
        <v>1379</v>
      </c>
      <c r="C629" t="s">
        <v>1463</v>
      </c>
      <c r="D629" s="109">
        <v>12349</v>
      </c>
      <c r="E629" s="109">
        <v>193333</v>
      </c>
      <c r="F629" s="109">
        <v>47874</v>
      </c>
      <c r="G629" s="109">
        <v>171333</v>
      </c>
      <c r="H629" s="109">
        <v>47874</v>
      </c>
      <c r="I629" s="109">
        <v>22000</v>
      </c>
      <c r="J629" s="109">
        <v>0</v>
      </c>
    </row>
    <row r="630" spans="1:10">
      <c r="A630" s="119" t="s">
        <v>1464</v>
      </c>
      <c r="B630" t="s">
        <v>1379</v>
      </c>
      <c r="C630" t="s">
        <v>1465</v>
      </c>
      <c r="D630" s="108">
        <v>12403</v>
      </c>
      <c r="E630" s="108">
        <v>198167</v>
      </c>
      <c r="F630" s="108">
        <v>50652</v>
      </c>
      <c r="G630" s="108">
        <v>174476</v>
      </c>
      <c r="H630" s="108">
        <v>50652</v>
      </c>
      <c r="I630" s="108">
        <v>23691</v>
      </c>
      <c r="J630" s="108">
        <v>0</v>
      </c>
    </row>
    <row r="631" spans="1:10">
      <c r="A631" s="119" t="s">
        <v>1466</v>
      </c>
      <c r="B631" t="s">
        <v>1379</v>
      </c>
      <c r="C631" t="s">
        <v>1467</v>
      </c>
      <c r="D631" s="109">
        <v>12409</v>
      </c>
      <c r="E631" s="109">
        <v>55503</v>
      </c>
      <c r="F631" s="109">
        <v>16972</v>
      </c>
      <c r="G631" s="109">
        <v>55503</v>
      </c>
      <c r="H631" s="109">
        <v>16972</v>
      </c>
      <c r="I631" s="109">
        <v>0</v>
      </c>
      <c r="J631" s="109">
        <v>0</v>
      </c>
    </row>
    <row r="632" spans="1:10">
      <c r="A632" s="119" t="s">
        <v>1468</v>
      </c>
      <c r="B632" t="s">
        <v>1379</v>
      </c>
      <c r="C632" t="s">
        <v>1469</v>
      </c>
      <c r="D632" s="108">
        <v>12410</v>
      </c>
      <c r="E632" s="108">
        <v>274334</v>
      </c>
      <c r="F632" s="108">
        <v>79537</v>
      </c>
      <c r="G632" s="108">
        <v>274334</v>
      </c>
      <c r="H632" s="108">
        <v>79537</v>
      </c>
      <c r="I632" s="108">
        <v>0</v>
      </c>
      <c r="J632" s="108">
        <v>0</v>
      </c>
    </row>
    <row r="633" spans="1:10">
      <c r="A633" s="119" t="s">
        <v>1470</v>
      </c>
      <c r="B633" t="s">
        <v>1379</v>
      </c>
      <c r="C633" t="s">
        <v>1471</v>
      </c>
      <c r="D633" s="109">
        <v>12421</v>
      </c>
      <c r="E633" s="109">
        <v>149866</v>
      </c>
      <c r="F633" s="109">
        <v>42424</v>
      </c>
      <c r="G633" s="109">
        <v>0</v>
      </c>
      <c r="H633" s="109">
        <v>0</v>
      </c>
      <c r="I633" s="109">
        <v>149866</v>
      </c>
      <c r="J633" s="109">
        <v>42424</v>
      </c>
    </row>
    <row r="634" spans="1:10">
      <c r="A634" s="119" t="s">
        <v>1472</v>
      </c>
      <c r="B634" t="s">
        <v>1379</v>
      </c>
      <c r="C634" t="s">
        <v>1473</v>
      </c>
      <c r="D634" s="108">
        <v>12422</v>
      </c>
      <c r="E634" s="108">
        <v>105101</v>
      </c>
      <c r="F634" s="108">
        <v>26207</v>
      </c>
      <c r="G634" s="108">
        <v>0</v>
      </c>
      <c r="H634" s="108">
        <v>0</v>
      </c>
      <c r="I634" s="108">
        <v>105101</v>
      </c>
      <c r="J634" s="108">
        <v>26207</v>
      </c>
    </row>
    <row r="635" spans="1:10">
      <c r="A635" s="119" t="s">
        <v>1474</v>
      </c>
      <c r="B635" t="s">
        <v>1379</v>
      </c>
      <c r="C635" t="s">
        <v>1475</v>
      </c>
      <c r="D635" s="109">
        <v>12423</v>
      </c>
      <c r="E635" s="109">
        <v>153109</v>
      </c>
      <c r="F635" s="109">
        <v>44721</v>
      </c>
      <c r="G635" s="109">
        <v>0</v>
      </c>
      <c r="H635" s="109">
        <v>0</v>
      </c>
      <c r="I635" s="109">
        <v>153109</v>
      </c>
      <c r="J635" s="109">
        <v>44721</v>
      </c>
    </row>
    <row r="636" spans="1:10">
      <c r="A636" s="119" t="s">
        <v>1476</v>
      </c>
      <c r="B636" t="s">
        <v>1379</v>
      </c>
      <c r="C636" t="s">
        <v>1477</v>
      </c>
      <c r="D636" s="108">
        <v>12424</v>
      </c>
      <c r="E636" s="108">
        <v>143975</v>
      </c>
      <c r="F636" s="108">
        <v>36537</v>
      </c>
      <c r="G636" s="108">
        <v>4291</v>
      </c>
      <c r="H636" s="108">
        <v>4291</v>
      </c>
      <c r="I636" s="108">
        <v>139684</v>
      </c>
      <c r="J636" s="108">
        <v>32246</v>
      </c>
    </row>
    <row r="637" spans="1:10">
      <c r="A637" s="119" t="s">
        <v>1478</v>
      </c>
      <c r="B637" t="s">
        <v>1379</v>
      </c>
      <c r="C637" t="s">
        <v>1479</v>
      </c>
      <c r="D637" s="109">
        <v>12426</v>
      </c>
      <c r="E637" s="109">
        <v>89635</v>
      </c>
      <c r="F637" s="109">
        <v>20686</v>
      </c>
      <c r="G637" s="109">
        <v>0</v>
      </c>
      <c r="H637" s="109">
        <v>0</v>
      </c>
      <c r="I637" s="109">
        <v>89635</v>
      </c>
      <c r="J637" s="109">
        <v>20686</v>
      </c>
    </row>
    <row r="638" spans="1:10">
      <c r="A638" s="119" t="s">
        <v>1480</v>
      </c>
      <c r="B638" t="s">
        <v>1379</v>
      </c>
      <c r="C638" t="s">
        <v>1481</v>
      </c>
      <c r="D638" s="108">
        <v>12427</v>
      </c>
      <c r="E638" s="108">
        <v>113159</v>
      </c>
      <c r="F638" s="108">
        <v>25125</v>
      </c>
      <c r="G638" s="108">
        <v>113159</v>
      </c>
      <c r="H638" s="108">
        <v>25125</v>
      </c>
      <c r="I638" s="108">
        <v>0</v>
      </c>
      <c r="J638" s="108">
        <v>0</v>
      </c>
    </row>
    <row r="639" spans="1:10">
      <c r="A639" s="119" t="s">
        <v>1482</v>
      </c>
      <c r="B639" t="s">
        <v>1379</v>
      </c>
      <c r="C639" t="s">
        <v>1483</v>
      </c>
      <c r="D639" s="109">
        <v>12441</v>
      </c>
      <c r="E639" s="109">
        <v>143755</v>
      </c>
      <c r="F639" s="109">
        <v>32350</v>
      </c>
      <c r="G639" s="109">
        <v>51518</v>
      </c>
      <c r="H639" s="109">
        <v>32350</v>
      </c>
      <c r="I639" s="109">
        <v>92237</v>
      </c>
      <c r="J639" s="109">
        <v>0</v>
      </c>
    </row>
    <row r="640" spans="1:10">
      <c r="A640" s="119" t="s">
        <v>1484</v>
      </c>
      <c r="B640" t="s">
        <v>1379</v>
      </c>
      <c r="C640" t="s">
        <v>1485</v>
      </c>
      <c r="D640" s="108">
        <v>12443</v>
      </c>
      <c r="E640" s="108">
        <v>115750</v>
      </c>
      <c r="F640" s="108">
        <v>25916</v>
      </c>
      <c r="G640" s="108">
        <v>115750</v>
      </c>
      <c r="H640" s="108">
        <v>25916</v>
      </c>
      <c r="I640" s="108">
        <v>0</v>
      </c>
      <c r="J640" s="108">
        <v>0</v>
      </c>
    </row>
    <row r="641" spans="1:10">
      <c r="A641" s="119" t="s">
        <v>1486</v>
      </c>
      <c r="B641" t="s">
        <v>1379</v>
      </c>
      <c r="C641" t="s">
        <v>1487</v>
      </c>
      <c r="D641" s="109">
        <v>12463</v>
      </c>
      <c r="E641" s="109">
        <v>141729</v>
      </c>
      <c r="F641" s="109">
        <v>26858</v>
      </c>
      <c r="G641" s="109">
        <v>0</v>
      </c>
      <c r="H641" s="109">
        <v>0</v>
      </c>
      <c r="I641" s="109">
        <v>141729</v>
      </c>
      <c r="J641" s="109">
        <v>26858</v>
      </c>
    </row>
    <row r="642" spans="1:10">
      <c r="A642" s="119" t="s">
        <v>1488</v>
      </c>
      <c r="B642" t="s">
        <v>1489</v>
      </c>
      <c r="C642">
        <v>0</v>
      </c>
      <c r="D642" s="108">
        <v>13000</v>
      </c>
      <c r="E642" s="108">
        <v>33311824</v>
      </c>
      <c r="F642" s="108">
        <v>0</v>
      </c>
      <c r="G642" s="108">
        <v>33311824</v>
      </c>
      <c r="H642" s="108">
        <v>0</v>
      </c>
      <c r="I642" s="108">
        <v>0</v>
      </c>
      <c r="J642" s="108">
        <v>0</v>
      </c>
    </row>
    <row r="643" spans="1:10">
      <c r="A643" s="119" t="s">
        <v>1490</v>
      </c>
      <c r="B643" t="s">
        <v>1489</v>
      </c>
      <c r="C643" t="s">
        <v>1491</v>
      </c>
      <c r="D643" s="109">
        <v>13101</v>
      </c>
      <c r="E643" s="109">
        <v>411338</v>
      </c>
      <c r="F643" s="109">
        <v>148039</v>
      </c>
      <c r="G643" s="109">
        <v>411338</v>
      </c>
      <c r="H643" s="109">
        <v>148039</v>
      </c>
      <c r="I643" s="109">
        <v>0</v>
      </c>
      <c r="J643" s="109">
        <v>0</v>
      </c>
    </row>
    <row r="644" spans="1:10">
      <c r="A644" s="119" t="s">
        <v>1492</v>
      </c>
      <c r="B644" t="s">
        <v>1489</v>
      </c>
      <c r="C644" t="s">
        <v>1493</v>
      </c>
      <c r="D644" s="108">
        <v>13102</v>
      </c>
      <c r="E644" s="108">
        <v>880864</v>
      </c>
      <c r="F644" s="108">
        <v>366565</v>
      </c>
      <c r="G644" s="108">
        <v>880864</v>
      </c>
      <c r="H644" s="108">
        <v>366565</v>
      </c>
      <c r="I644" s="108">
        <v>0</v>
      </c>
      <c r="J644" s="108">
        <v>0</v>
      </c>
    </row>
    <row r="645" spans="1:10">
      <c r="A645" s="119" t="s">
        <v>1494</v>
      </c>
      <c r="B645" t="s">
        <v>1489</v>
      </c>
      <c r="C645" t="s">
        <v>1495</v>
      </c>
      <c r="D645" s="109">
        <v>13103</v>
      </c>
      <c r="E645" s="109">
        <v>1234881</v>
      </c>
      <c r="F645" s="109">
        <v>590236</v>
      </c>
      <c r="G645" s="109">
        <v>1234881</v>
      </c>
      <c r="H645" s="109">
        <v>590236</v>
      </c>
      <c r="I645" s="109">
        <v>0</v>
      </c>
      <c r="J645" s="109">
        <v>0</v>
      </c>
    </row>
    <row r="646" spans="1:10">
      <c r="A646" s="119" t="s">
        <v>1496</v>
      </c>
      <c r="B646" t="s">
        <v>1489</v>
      </c>
      <c r="C646" t="s">
        <v>1497</v>
      </c>
      <c r="D646" s="108">
        <v>13104</v>
      </c>
      <c r="E646" s="108">
        <v>1393036</v>
      </c>
      <c r="F646" s="108">
        <v>621076</v>
      </c>
      <c r="G646" s="108">
        <v>1393036</v>
      </c>
      <c r="H646" s="108">
        <v>621076</v>
      </c>
      <c r="I646" s="108">
        <v>0</v>
      </c>
      <c r="J646" s="108">
        <v>0</v>
      </c>
    </row>
    <row r="647" spans="1:10">
      <c r="A647" s="119" t="s">
        <v>1498</v>
      </c>
      <c r="B647" t="s">
        <v>1489</v>
      </c>
      <c r="C647" t="s">
        <v>1499</v>
      </c>
      <c r="D647" s="109">
        <v>13105</v>
      </c>
      <c r="E647" s="109">
        <v>1085895</v>
      </c>
      <c r="F647" s="109">
        <v>537258</v>
      </c>
      <c r="G647" s="109">
        <v>1085895</v>
      </c>
      <c r="H647" s="109">
        <v>537258</v>
      </c>
      <c r="I647" s="109">
        <v>0</v>
      </c>
      <c r="J647" s="109">
        <v>0</v>
      </c>
    </row>
    <row r="648" spans="1:10">
      <c r="A648" s="119" t="s">
        <v>1500</v>
      </c>
      <c r="B648" t="s">
        <v>1489</v>
      </c>
      <c r="C648" t="s">
        <v>1501</v>
      </c>
      <c r="D648" s="108">
        <v>13106</v>
      </c>
      <c r="E648" s="108">
        <v>891523</v>
      </c>
      <c r="F648" s="108">
        <v>387161</v>
      </c>
      <c r="G648" s="108">
        <v>891523</v>
      </c>
      <c r="H648" s="108">
        <v>387161</v>
      </c>
      <c r="I648" s="108">
        <v>0</v>
      </c>
      <c r="J648" s="108">
        <v>0</v>
      </c>
    </row>
    <row r="649" spans="1:10">
      <c r="A649" s="119" t="s">
        <v>1502</v>
      </c>
      <c r="B649" t="s">
        <v>1489</v>
      </c>
      <c r="C649" t="s">
        <v>1503</v>
      </c>
      <c r="D649" s="109">
        <v>13107</v>
      </c>
      <c r="E649" s="109">
        <v>1190723</v>
      </c>
      <c r="F649" s="109">
        <v>537637</v>
      </c>
      <c r="G649" s="109">
        <v>1190723</v>
      </c>
      <c r="H649" s="109">
        <v>537637</v>
      </c>
      <c r="I649" s="109">
        <v>0</v>
      </c>
      <c r="J649" s="109">
        <v>0</v>
      </c>
    </row>
    <row r="650" spans="1:10">
      <c r="A650" s="119" t="s">
        <v>1504</v>
      </c>
      <c r="B650" t="s">
        <v>1489</v>
      </c>
      <c r="C650" t="s">
        <v>1505</v>
      </c>
      <c r="D650" s="108">
        <v>13108</v>
      </c>
      <c r="E650" s="108">
        <v>2334875</v>
      </c>
      <c r="F650" s="108">
        <v>1182701</v>
      </c>
      <c r="G650" s="108">
        <v>2334875</v>
      </c>
      <c r="H650" s="108">
        <v>1182701</v>
      </c>
      <c r="I650" s="108">
        <v>0</v>
      </c>
      <c r="J650" s="108">
        <v>0</v>
      </c>
    </row>
    <row r="651" spans="1:10">
      <c r="A651" s="119" t="s">
        <v>1506</v>
      </c>
      <c r="B651" t="s">
        <v>1489</v>
      </c>
      <c r="C651" t="s">
        <v>1507</v>
      </c>
      <c r="D651" s="109">
        <v>13109</v>
      </c>
      <c r="E651" s="109">
        <v>1822769</v>
      </c>
      <c r="F651" s="109">
        <v>901445</v>
      </c>
      <c r="G651" s="109">
        <v>1822769</v>
      </c>
      <c r="H651" s="109">
        <v>901445</v>
      </c>
      <c r="I651" s="109">
        <v>0</v>
      </c>
      <c r="J651" s="109">
        <v>0</v>
      </c>
    </row>
    <row r="652" spans="1:10">
      <c r="A652" s="119" t="s">
        <v>1508</v>
      </c>
      <c r="B652" t="s">
        <v>1489</v>
      </c>
      <c r="C652" t="s">
        <v>1509</v>
      </c>
      <c r="D652" s="108">
        <v>13110</v>
      </c>
      <c r="E652" s="108">
        <v>1191288</v>
      </c>
      <c r="F652" s="108">
        <v>600029</v>
      </c>
      <c r="G652" s="108">
        <v>1191288</v>
      </c>
      <c r="H652" s="108">
        <v>600029</v>
      </c>
      <c r="I652" s="108">
        <v>0</v>
      </c>
      <c r="J652" s="108">
        <v>0</v>
      </c>
    </row>
    <row r="653" spans="1:10">
      <c r="A653" s="119" t="s">
        <v>1510</v>
      </c>
      <c r="B653" t="s">
        <v>1489</v>
      </c>
      <c r="C653" t="s">
        <v>1511</v>
      </c>
      <c r="D653" s="109">
        <v>13111</v>
      </c>
      <c r="E653" s="109">
        <v>3054106</v>
      </c>
      <c r="F653" s="109">
        <v>1573322</v>
      </c>
      <c r="G653" s="109">
        <v>3054106</v>
      </c>
      <c r="H653" s="109">
        <v>1573322</v>
      </c>
      <c r="I653" s="109">
        <v>0</v>
      </c>
      <c r="J653" s="109">
        <v>0</v>
      </c>
    </row>
    <row r="654" spans="1:10">
      <c r="A654" s="119" t="s">
        <v>1512</v>
      </c>
      <c r="B654" t="s">
        <v>1489</v>
      </c>
      <c r="C654" t="s">
        <v>1513</v>
      </c>
      <c r="D654" s="108">
        <v>13112</v>
      </c>
      <c r="E654" s="108">
        <v>3805840</v>
      </c>
      <c r="F654" s="108">
        <v>2044657</v>
      </c>
      <c r="G654" s="108">
        <v>3805840</v>
      </c>
      <c r="H654" s="108">
        <v>2044657</v>
      </c>
      <c r="I654" s="108">
        <v>0</v>
      </c>
      <c r="J654" s="108">
        <v>0</v>
      </c>
    </row>
    <row r="655" spans="1:10">
      <c r="A655" s="119" t="s">
        <v>1514</v>
      </c>
      <c r="B655" t="s">
        <v>1489</v>
      </c>
      <c r="C655" t="s">
        <v>1515</v>
      </c>
      <c r="D655" s="109">
        <v>13113</v>
      </c>
      <c r="E655" s="109">
        <v>1006449</v>
      </c>
      <c r="F655" s="109">
        <v>478189</v>
      </c>
      <c r="G655" s="109">
        <v>1006449</v>
      </c>
      <c r="H655" s="109">
        <v>478189</v>
      </c>
      <c r="I655" s="109">
        <v>0</v>
      </c>
      <c r="J655" s="109">
        <v>0</v>
      </c>
    </row>
    <row r="656" spans="1:10">
      <c r="A656" s="119" t="s">
        <v>1516</v>
      </c>
      <c r="B656" t="s">
        <v>1489</v>
      </c>
      <c r="C656" t="s">
        <v>1517</v>
      </c>
      <c r="D656" s="108">
        <v>13114</v>
      </c>
      <c r="E656" s="108">
        <v>1370146</v>
      </c>
      <c r="F656" s="108">
        <v>639381</v>
      </c>
      <c r="G656" s="108">
        <v>1370146</v>
      </c>
      <c r="H656" s="108">
        <v>639381</v>
      </c>
      <c r="I656" s="108">
        <v>0</v>
      </c>
      <c r="J656" s="108">
        <v>0</v>
      </c>
    </row>
    <row r="657" spans="1:10">
      <c r="A657" s="119" t="s">
        <v>1518</v>
      </c>
      <c r="B657" t="s">
        <v>1489</v>
      </c>
      <c r="C657" t="s">
        <v>1519</v>
      </c>
      <c r="D657" s="109">
        <v>13115</v>
      </c>
      <c r="E657" s="109">
        <v>2336472</v>
      </c>
      <c r="F657" s="109">
        <v>1229655</v>
      </c>
      <c r="G657" s="109">
        <v>2336472</v>
      </c>
      <c r="H657" s="109">
        <v>1229655</v>
      </c>
      <c r="I657" s="109">
        <v>0</v>
      </c>
      <c r="J657" s="109">
        <v>0</v>
      </c>
    </row>
    <row r="658" spans="1:10">
      <c r="A658" s="119" t="s">
        <v>1520</v>
      </c>
      <c r="B658" t="s">
        <v>1489</v>
      </c>
      <c r="C658" t="s">
        <v>1521</v>
      </c>
      <c r="D658" s="108">
        <v>13116</v>
      </c>
      <c r="E658" s="108">
        <v>1200984</v>
      </c>
      <c r="F658" s="108">
        <v>552237</v>
      </c>
      <c r="G658" s="108">
        <v>1200984</v>
      </c>
      <c r="H658" s="108">
        <v>552237</v>
      </c>
      <c r="I658" s="108">
        <v>0</v>
      </c>
      <c r="J658" s="108">
        <v>0</v>
      </c>
    </row>
    <row r="659" spans="1:10">
      <c r="A659" s="119" t="s">
        <v>1522</v>
      </c>
      <c r="B659" t="s">
        <v>1489</v>
      </c>
      <c r="C659" t="s">
        <v>1523</v>
      </c>
      <c r="D659" s="109">
        <v>13117</v>
      </c>
      <c r="E659" s="109">
        <v>1615801</v>
      </c>
      <c r="F659" s="109">
        <v>770551</v>
      </c>
      <c r="G659" s="109">
        <v>1615801</v>
      </c>
      <c r="H659" s="109">
        <v>770551</v>
      </c>
      <c r="I659" s="109">
        <v>0</v>
      </c>
      <c r="J659" s="109">
        <v>0</v>
      </c>
    </row>
    <row r="660" spans="1:10">
      <c r="A660" s="119" t="s">
        <v>1524</v>
      </c>
      <c r="B660" t="s">
        <v>1489</v>
      </c>
      <c r="C660" t="s">
        <v>1525</v>
      </c>
      <c r="D660" s="108">
        <v>13118</v>
      </c>
      <c r="E660" s="108">
        <v>1043796</v>
      </c>
      <c r="F660" s="108">
        <v>467335</v>
      </c>
      <c r="G660" s="108">
        <v>1043796</v>
      </c>
      <c r="H660" s="108">
        <v>467335</v>
      </c>
      <c r="I660" s="108">
        <v>0</v>
      </c>
      <c r="J660" s="108">
        <v>0</v>
      </c>
    </row>
    <row r="661" spans="1:10">
      <c r="A661" s="119" t="s">
        <v>1526</v>
      </c>
      <c r="B661" t="s">
        <v>1489</v>
      </c>
      <c r="C661" t="s">
        <v>1527</v>
      </c>
      <c r="D661" s="109">
        <v>13119</v>
      </c>
      <c r="E661" s="109">
        <v>2469751</v>
      </c>
      <c r="F661" s="109">
        <v>1235196</v>
      </c>
      <c r="G661" s="109">
        <v>2469751</v>
      </c>
      <c r="H661" s="109">
        <v>1235196</v>
      </c>
      <c r="I661" s="109">
        <v>0</v>
      </c>
      <c r="J661" s="109">
        <v>0</v>
      </c>
    </row>
    <row r="662" spans="1:10">
      <c r="A662" s="119" t="s">
        <v>1528</v>
      </c>
      <c r="B662" t="s">
        <v>1489</v>
      </c>
      <c r="C662" t="s">
        <v>1529</v>
      </c>
      <c r="D662" s="108">
        <v>13120</v>
      </c>
      <c r="E662" s="108">
        <v>3237624</v>
      </c>
      <c r="F662" s="108">
        <v>1686197</v>
      </c>
      <c r="G662" s="108">
        <v>3150377</v>
      </c>
      <c r="H662" s="108">
        <v>1686197</v>
      </c>
      <c r="I662" s="108">
        <v>87247</v>
      </c>
      <c r="J662" s="108">
        <v>0</v>
      </c>
    </row>
    <row r="663" spans="1:10">
      <c r="A663" s="119" t="s">
        <v>1530</v>
      </c>
      <c r="B663" t="s">
        <v>1489</v>
      </c>
      <c r="C663" t="s">
        <v>1531</v>
      </c>
      <c r="D663" s="109">
        <v>13121</v>
      </c>
      <c r="E663" s="109">
        <v>3040779</v>
      </c>
      <c r="F663" s="109">
        <v>1537779</v>
      </c>
      <c r="G663" s="109">
        <v>3040779</v>
      </c>
      <c r="H663" s="109">
        <v>1537779</v>
      </c>
      <c r="I663" s="109">
        <v>0</v>
      </c>
      <c r="J663" s="109">
        <v>0</v>
      </c>
    </row>
    <row r="664" spans="1:10">
      <c r="A664" s="119" t="s">
        <v>1532</v>
      </c>
      <c r="B664" t="s">
        <v>1489</v>
      </c>
      <c r="C664" t="s">
        <v>1533</v>
      </c>
      <c r="D664" s="108">
        <v>13122</v>
      </c>
      <c r="E664" s="108">
        <v>2132233</v>
      </c>
      <c r="F664" s="108">
        <v>1026665</v>
      </c>
      <c r="G664" s="108">
        <v>2132233</v>
      </c>
      <c r="H664" s="108">
        <v>1026665</v>
      </c>
      <c r="I664" s="108">
        <v>0</v>
      </c>
      <c r="J664" s="108">
        <v>0</v>
      </c>
    </row>
    <row r="665" spans="1:10">
      <c r="A665" s="119" t="s">
        <v>1534</v>
      </c>
      <c r="B665" t="s">
        <v>1489</v>
      </c>
      <c r="C665" t="s">
        <v>1535</v>
      </c>
      <c r="D665" s="109">
        <v>13123</v>
      </c>
      <c r="E665" s="109">
        <v>3083294</v>
      </c>
      <c r="F665" s="109">
        <v>1554821</v>
      </c>
      <c r="G665" s="109">
        <v>3083294</v>
      </c>
      <c r="H665" s="109">
        <v>1554821</v>
      </c>
      <c r="I665" s="109">
        <v>0</v>
      </c>
      <c r="J665" s="109">
        <v>0</v>
      </c>
    </row>
    <row r="666" spans="1:10">
      <c r="A666" s="119" t="s">
        <v>1536</v>
      </c>
      <c r="B666" t="s">
        <v>1489</v>
      </c>
      <c r="C666" t="s">
        <v>1537</v>
      </c>
      <c r="D666" s="108">
        <v>13201</v>
      </c>
      <c r="E666" s="108">
        <v>3863042</v>
      </c>
      <c r="F666" s="108">
        <v>1741336</v>
      </c>
      <c r="G666" s="108">
        <v>3863042</v>
      </c>
      <c r="H666" s="108">
        <v>1741336</v>
      </c>
      <c r="I666" s="108">
        <v>0</v>
      </c>
      <c r="J666" s="108">
        <v>0</v>
      </c>
    </row>
    <row r="667" spans="1:10">
      <c r="A667" s="119" t="s">
        <v>1538</v>
      </c>
      <c r="B667" t="s">
        <v>1489</v>
      </c>
      <c r="C667" t="s">
        <v>1539</v>
      </c>
      <c r="D667" s="109">
        <v>13202</v>
      </c>
      <c r="E667" s="109">
        <v>953126</v>
      </c>
      <c r="F667" s="109">
        <v>476865</v>
      </c>
      <c r="G667" s="109">
        <v>911133</v>
      </c>
      <c r="H667" s="109">
        <v>476865</v>
      </c>
      <c r="I667" s="109">
        <v>41993</v>
      </c>
      <c r="J667" s="109">
        <v>0</v>
      </c>
    </row>
    <row r="668" spans="1:10">
      <c r="A668" s="119" t="s">
        <v>1540</v>
      </c>
      <c r="B668" t="s">
        <v>1489</v>
      </c>
      <c r="C668" t="s">
        <v>1541</v>
      </c>
      <c r="D668" s="108">
        <v>13203</v>
      </c>
      <c r="E668" s="108">
        <v>715161</v>
      </c>
      <c r="F668" s="108">
        <v>346775</v>
      </c>
      <c r="G668" s="108">
        <v>715161</v>
      </c>
      <c r="H668" s="108">
        <v>346775</v>
      </c>
      <c r="I668" s="108">
        <v>0</v>
      </c>
      <c r="J668" s="108">
        <v>0</v>
      </c>
    </row>
    <row r="669" spans="1:10">
      <c r="A669" s="119" t="s">
        <v>1542</v>
      </c>
      <c r="B669" t="s">
        <v>1489</v>
      </c>
      <c r="C669" t="s">
        <v>1543</v>
      </c>
      <c r="D669" s="109">
        <v>13204</v>
      </c>
      <c r="E669" s="109">
        <v>1029147</v>
      </c>
      <c r="F669" s="109">
        <v>518183</v>
      </c>
      <c r="G669" s="109">
        <v>962325</v>
      </c>
      <c r="H669" s="109">
        <v>518183</v>
      </c>
      <c r="I669" s="109">
        <v>66822</v>
      </c>
      <c r="J669" s="109">
        <v>0</v>
      </c>
    </row>
    <row r="670" spans="1:10">
      <c r="A670" s="119" t="s">
        <v>1544</v>
      </c>
      <c r="B670" t="s">
        <v>1489</v>
      </c>
      <c r="C670" t="s">
        <v>1545</v>
      </c>
      <c r="D670" s="108">
        <v>13205</v>
      </c>
      <c r="E670" s="108">
        <v>1046112</v>
      </c>
      <c r="F670" s="108">
        <v>423202</v>
      </c>
      <c r="G670" s="108">
        <v>958020</v>
      </c>
      <c r="H670" s="108">
        <v>423202</v>
      </c>
      <c r="I670" s="108">
        <v>88092</v>
      </c>
      <c r="J670" s="108">
        <v>0</v>
      </c>
    </row>
    <row r="671" spans="1:10">
      <c r="A671" s="119" t="s">
        <v>1546</v>
      </c>
      <c r="B671" t="s">
        <v>1489</v>
      </c>
      <c r="C671" t="s">
        <v>1547</v>
      </c>
      <c r="D671" s="109">
        <v>13206</v>
      </c>
      <c r="E671" s="109">
        <v>1346743</v>
      </c>
      <c r="F671" s="109">
        <v>699212</v>
      </c>
      <c r="G671" s="109">
        <v>1346743</v>
      </c>
      <c r="H671" s="109">
        <v>699212</v>
      </c>
      <c r="I671" s="109">
        <v>0</v>
      </c>
      <c r="J671" s="109">
        <v>0</v>
      </c>
    </row>
    <row r="672" spans="1:10">
      <c r="A672" s="119" t="s">
        <v>1548</v>
      </c>
      <c r="B672" t="s">
        <v>1489</v>
      </c>
      <c r="C672" t="s">
        <v>1549</v>
      </c>
      <c r="D672" s="108">
        <v>13207</v>
      </c>
      <c r="E672" s="108">
        <v>740438</v>
      </c>
      <c r="F672" s="108">
        <v>340680</v>
      </c>
      <c r="G672" s="108">
        <v>237000</v>
      </c>
      <c r="H672" s="108">
        <v>90000</v>
      </c>
      <c r="I672" s="108">
        <v>503438</v>
      </c>
      <c r="J672" s="108">
        <v>250680</v>
      </c>
    </row>
    <row r="673" spans="1:10">
      <c r="A673" s="119" t="s">
        <v>1550</v>
      </c>
      <c r="B673" t="s">
        <v>1489</v>
      </c>
      <c r="C673" t="s">
        <v>1551</v>
      </c>
      <c r="D673" s="109">
        <v>13208</v>
      </c>
      <c r="E673" s="109">
        <v>1239932</v>
      </c>
      <c r="F673" s="109">
        <v>644936</v>
      </c>
      <c r="G673" s="109">
        <v>1239932</v>
      </c>
      <c r="H673" s="109">
        <v>644936</v>
      </c>
      <c r="I673" s="109">
        <v>0</v>
      </c>
      <c r="J673" s="109">
        <v>0</v>
      </c>
    </row>
    <row r="674" spans="1:10">
      <c r="A674" s="119" t="s">
        <v>1552</v>
      </c>
      <c r="B674" t="s">
        <v>1489</v>
      </c>
      <c r="C674" t="s">
        <v>1553</v>
      </c>
      <c r="D674" s="108">
        <v>13209</v>
      </c>
      <c r="E674" s="108">
        <v>2958691</v>
      </c>
      <c r="F674" s="108">
        <v>1346473</v>
      </c>
      <c r="G674" s="108">
        <v>2958691</v>
      </c>
      <c r="H674" s="108">
        <v>1346473</v>
      </c>
      <c r="I674" s="108">
        <v>0</v>
      </c>
      <c r="J674" s="108">
        <v>0</v>
      </c>
    </row>
    <row r="675" spans="1:10">
      <c r="A675" s="119" t="s">
        <v>1554</v>
      </c>
      <c r="B675" t="s">
        <v>1489</v>
      </c>
      <c r="C675" t="s">
        <v>1555</v>
      </c>
      <c r="D675" s="109">
        <v>13210</v>
      </c>
      <c r="E675" s="109">
        <v>774911</v>
      </c>
      <c r="F675" s="109">
        <v>359770</v>
      </c>
      <c r="G675" s="109">
        <v>774911</v>
      </c>
      <c r="H675" s="109">
        <v>359770</v>
      </c>
      <c r="I675" s="109">
        <v>0</v>
      </c>
      <c r="J675" s="109">
        <v>0</v>
      </c>
    </row>
    <row r="676" spans="1:10">
      <c r="A676" s="119" t="s">
        <v>1556</v>
      </c>
      <c r="B676" t="s">
        <v>1489</v>
      </c>
      <c r="C676" t="s">
        <v>1557</v>
      </c>
      <c r="D676" s="108">
        <v>13211</v>
      </c>
      <c r="E676" s="108">
        <v>1312060</v>
      </c>
      <c r="F676" s="108">
        <v>607475</v>
      </c>
      <c r="G676" s="108">
        <v>1312060</v>
      </c>
      <c r="H676" s="108">
        <v>607475</v>
      </c>
      <c r="I676" s="108">
        <v>0</v>
      </c>
      <c r="J676" s="108">
        <v>0</v>
      </c>
    </row>
    <row r="677" spans="1:10">
      <c r="A677" s="119" t="s">
        <v>1558</v>
      </c>
      <c r="B677" t="s">
        <v>1489</v>
      </c>
      <c r="C677" t="s">
        <v>1559</v>
      </c>
      <c r="D677" s="109">
        <v>13212</v>
      </c>
      <c r="E677" s="109">
        <v>1267898</v>
      </c>
      <c r="F677" s="109">
        <v>576932</v>
      </c>
      <c r="G677" s="109">
        <v>833656</v>
      </c>
      <c r="H677" s="109">
        <v>576932</v>
      </c>
      <c r="I677" s="109">
        <v>434242</v>
      </c>
      <c r="J677" s="109">
        <v>0</v>
      </c>
    </row>
    <row r="678" spans="1:10">
      <c r="A678" s="119" t="s">
        <v>1560</v>
      </c>
      <c r="B678" t="s">
        <v>1489</v>
      </c>
      <c r="C678" t="s">
        <v>1561</v>
      </c>
      <c r="D678" s="108">
        <v>13213</v>
      </c>
      <c r="E678" s="108">
        <v>1187808</v>
      </c>
      <c r="F678" s="108">
        <v>492351</v>
      </c>
      <c r="G678" s="108">
        <v>764458</v>
      </c>
      <c r="H678" s="108">
        <v>492351</v>
      </c>
      <c r="I678" s="108">
        <v>423350</v>
      </c>
      <c r="J678" s="108">
        <v>0</v>
      </c>
    </row>
    <row r="679" spans="1:10">
      <c r="A679" s="119" t="s">
        <v>1562</v>
      </c>
      <c r="B679" t="s">
        <v>1489</v>
      </c>
      <c r="C679" t="s">
        <v>1563</v>
      </c>
      <c r="D679" s="109">
        <v>13214</v>
      </c>
      <c r="E679" s="109">
        <v>773729</v>
      </c>
      <c r="F679" s="109">
        <v>366347</v>
      </c>
      <c r="G679" s="109">
        <v>773729</v>
      </c>
      <c r="H679" s="109">
        <v>366347</v>
      </c>
      <c r="I679" s="109">
        <v>0</v>
      </c>
      <c r="J679" s="109">
        <v>0</v>
      </c>
    </row>
    <row r="680" spans="1:10">
      <c r="A680" s="119" t="s">
        <v>1564</v>
      </c>
      <c r="B680" t="s">
        <v>1489</v>
      </c>
      <c r="C680" t="s">
        <v>1565</v>
      </c>
      <c r="D680" s="108">
        <v>13215</v>
      </c>
      <c r="E680" s="108">
        <v>472393</v>
      </c>
      <c r="F680" s="108">
        <v>203951</v>
      </c>
      <c r="G680" s="108">
        <v>310000</v>
      </c>
      <c r="H680" s="108">
        <v>203951</v>
      </c>
      <c r="I680" s="108">
        <v>162393</v>
      </c>
      <c r="J680" s="108">
        <v>0</v>
      </c>
    </row>
    <row r="681" spans="1:10">
      <c r="A681" s="119" t="s">
        <v>1566</v>
      </c>
      <c r="B681" t="s">
        <v>1489</v>
      </c>
      <c r="C681" t="s">
        <v>1567</v>
      </c>
      <c r="D681" s="109">
        <v>13218</v>
      </c>
      <c r="E681" s="109">
        <v>435004</v>
      </c>
      <c r="F681" s="109">
        <v>168786</v>
      </c>
      <c r="G681" s="109">
        <v>165993</v>
      </c>
      <c r="H681" s="109">
        <v>141000</v>
      </c>
      <c r="I681" s="109">
        <v>269011</v>
      </c>
      <c r="J681" s="109">
        <v>27786</v>
      </c>
    </row>
    <row r="682" spans="1:10">
      <c r="A682" s="119" t="s">
        <v>1568</v>
      </c>
      <c r="B682" t="s">
        <v>1489</v>
      </c>
      <c r="C682" t="s">
        <v>1569</v>
      </c>
      <c r="D682" s="108">
        <v>13219</v>
      </c>
      <c r="E682" s="108">
        <v>619820</v>
      </c>
      <c r="F682" s="108">
        <v>255927</v>
      </c>
      <c r="G682" s="108">
        <v>569820</v>
      </c>
      <c r="H682" s="108">
        <v>255927</v>
      </c>
      <c r="I682" s="108">
        <v>50000</v>
      </c>
      <c r="J682" s="108">
        <v>0</v>
      </c>
    </row>
    <row r="683" spans="1:10">
      <c r="A683" s="119" t="s">
        <v>1570</v>
      </c>
      <c r="B683" t="s">
        <v>1489</v>
      </c>
      <c r="C683" t="s">
        <v>1571</v>
      </c>
      <c r="D683" s="109">
        <v>13220</v>
      </c>
      <c r="E683" s="109">
        <v>665100</v>
      </c>
      <c r="F683" s="109">
        <v>275074</v>
      </c>
      <c r="G683" s="109">
        <v>665100</v>
      </c>
      <c r="H683" s="109">
        <v>275074</v>
      </c>
      <c r="I683" s="109">
        <v>0</v>
      </c>
      <c r="J683" s="109">
        <v>0</v>
      </c>
    </row>
    <row r="684" spans="1:10">
      <c r="A684" s="119" t="s">
        <v>1572</v>
      </c>
      <c r="B684" t="s">
        <v>1489</v>
      </c>
      <c r="C684" t="s">
        <v>1573</v>
      </c>
      <c r="D684" s="108">
        <v>13221</v>
      </c>
      <c r="E684" s="108">
        <v>634049</v>
      </c>
      <c r="F684" s="108">
        <v>253950</v>
      </c>
      <c r="G684" s="108">
        <v>480000</v>
      </c>
      <c r="H684" s="108">
        <v>253950</v>
      </c>
      <c r="I684" s="108">
        <v>154049</v>
      </c>
      <c r="J684" s="108">
        <v>0</v>
      </c>
    </row>
    <row r="685" spans="1:10">
      <c r="A685" s="119" t="s">
        <v>1574</v>
      </c>
      <c r="B685" t="s">
        <v>1489</v>
      </c>
      <c r="C685" t="s">
        <v>1575</v>
      </c>
      <c r="D685" s="109">
        <v>13222</v>
      </c>
      <c r="E685" s="109">
        <v>916490</v>
      </c>
      <c r="F685" s="109">
        <v>385260</v>
      </c>
      <c r="G685" s="109">
        <v>698370</v>
      </c>
      <c r="H685" s="109">
        <v>385260</v>
      </c>
      <c r="I685" s="109">
        <v>218120</v>
      </c>
      <c r="J685" s="109">
        <v>0</v>
      </c>
    </row>
    <row r="686" spans="1:10">
      <c r="A686" s="119" t="s">
        <v>1576</v>
      </c>
      <c r="B686" t="s">
        <v>1489</v>
      </c>
      <c r="C686" t="s">
        <v>1577</v>
      </c>
      <c r="D686" s="108">
        <v>13223</v>
      </c>
      <c r="E686" s="108">
        <v>592123</v>
      </c>
      <c r="F686" s="108">
        <v>232966</v>
      </c>
      <c r="G686" s="108">
        <v>318246</v>
      </c>
      <c r="H686" s="108">
        <v>232966</v>
      </c>
      <c r="I686" s="108">
        <v>273877</v>
      </c>
      <c r="J686" s="108">
        <v>0</v>
      </c>
    </row>
    <row r="687" spans="1:10">
      <c r="A687" s="119" t="s">
        <v>1578</v>
      </c>
      <c r="B687" t="s">
        <v>1489</v>
      </c>
      <c r="C687" t="s">
        <v>1579</v>
      </c>
      <c r="D687" s="109">
        <v>13224</v>
      </c>
      <c r="E687" s="109">
        <v>819562</v>
      </c>
      <c r="F687" s="109">
        <v>414280</v>
      </c>
      <c r="G687" s="109">
        <v>819562</v>
      </c>
      <c r="H687" s="109">
        <v>414280</v>
      </c>
      <c r="I687" s="109">
        <v>0</v>
      </c>
      <c r="J687" s="109">
        <v>0</v>
      </c>
    </row>
    <row r="688" spans="1:10">
      <c r="A688" s="119" t="s">
        <v>1580</v>
      </c>
      <c r="B688" t="s">
        <v>1489</v>
      </c>
      <c r="C688" t="s">
        <v>1581</v>
      </c>
      <c r="D688" s="108">
        <v>13225</v>
      </c>
      <c r="E688" s="108">
        <v>629804</v>
      </c>
      <c r="F688" s="108">
        <v>284834</v>
      </c>
      <c r="G688" s="108">
        <v>629804</v>
      </c>
      <c r="H688" s="108">
        <v>284834</v>
      </c>
      <c r="I688" s="108">
        <v>0</v>
      </c>
      <c r="J688" s="108">
        <v>0</v>
      </c>
    </row>
    <row r="689" spans="1:10">
      <c r="A689" s="119" t="s">
        <v>1582</v>
      </c>
      <c r="B689" t="s">
        <v>1489</v>
      </c>
      <c r="C689" t="s">
        <v>1583</v>
      </c>
      <c r="D689" s="109">
        <v>13227</v>
      </c>
      <c r="E689" s="109">
        <v>375478</v>
      </c>
      <c r="F689" s="109">
        <v>156588</v>
      </c>
      <c r="G689" s="109">
        <v>7833</v>
      </c>
      <c r="H689" s="109">
        <v>0</v>
      </c>
      <c r="I689" s="109">
        <v>367645</v>
      </c>
      <c r="J689" s="109">
        <v>156588</v>
      </c>
    </row>
    <row r="690" spans="1:10">
      <c r="A690" s="119" t="s">
        <v>1584</v>
      </c>
      <c r="B690" t="s">
        <v>1489</v>
      </c>
      <c r="C690" t="s">
        <v>1585</v>
      </c>
      <c r="D690" s="108">
        <v>13228</v>
      </c>
      <c r="E690" s="108">
        <v>674672</v>
      </c>
      <c r="F690" s="108">
        <v>270011</v>
      </c>
      <c r="G690" s="108">
        <v>674672</v>
      </c>
      <c r="H690" s="108">
        <v>270011</v>
      </c>
      <c r="I690" s="108">
        <v>0</v>
      </c>
      <c r="J690" s="108">
        <v>0</v>
      </c>
    </row>
    <row r="691" spans="1:10">
      <c r="A691" s="119" t="s">
        <v>1586</v>
      </c>
      <c r="B691" t="s">
        <v>1489</v>
      </c>
      <c r="C691" t="s">
        <v>1587</v>
      </c>
      <c r="D691" s="109">
        <v>13229</v>
      </c>
      <c r="E691" s="109">
        <v>1385411</v>
      </c>
      <c r="F691" s="109">
        <v>624993</v>
      </c>
      <c r="G691" s="109">
        <v>1385411</v>
      </c>
      <c r="H691" s="109">
        <v>624993</v>
      </c>
      <c r="I691" s="109">
        <v>0</v>
      </c>
      <c r="J691" s="109">
        <v>0</v>
      </c>
    </row>
    <row r="692" spans="1:10">
      <c r="A692" s="119" t="s">
        <v>1588</v>
      </c>
      <c r="B692" t="s">
        <v>1489</v>
      </c>
      <c r="C692" t="s">
        <v>1589</v>
      </c>
      <c r="D692" s="108">
        <v>13303</v>
      </c>
      <c r="E692" s="108">
        <v>219634</v>
      </c>
      <c r="F692" s="108">
        <v>89278</v>
      </c>
      <c r="G692" s="108">
        <v>217093</v>
      </c>
      <c r="H692" s="108">
        <v>89278</v>
      </c>
      <c r="I692" s="108">
        <v>2541</v>
      </c>
      <c r="J692" s="108">
        <v>0</v>
      </c>
    </row>
    <row r="693" spans="1:10">
      <c r="A693" s="119" t="s">
        <v>1590</v>
      </c>
      <c r="B693" t="s">
        <v>1489</v>
      </c>
      <c r="C693" t="s">
        <v>1591</v>
      </c>
      <c r="D693" s="109">
        <v>13305</v>
      </c>
      <c r="E693" s="109">
        <v>187668</v>
      </c>
      <c r="F693" s="109">
        <v>62732</v>
      </c>
      <c r="G693" s="109">
        <v>19000</v>
      </c>
      <c r="H693" s="109">
        <v>0</v>
      </c>
      <c r="I693" s="109">
        <v>168668</v>
      </c>
      <c r="J693" s="109">
        <v>62732</v>
      </c>
    </row>
    <row r="694" spans="1:10">
      <c r="A694" s="119" t="s">
        <v>1592</v>
      </c>
      <c r="B694" t="s">
        <v>1489</v>
      </c>
      <c r="C694" t="s">
        <v>1593</v>
      </c>
      <c r="D694" s="108">
        <v>13307</v>
      </c>
      <c r="E694" s="108">
        <v>54657</v>
      </c>
      <c r="F694" s="108">
        <v>8664</v>
      </c>
      <c r="G694" s="108">
        <v>27657</v>
      </c>
      <c r="H694" s="108">
        <v>8664</v>
      </c>
      <c r="I694" s="108">
        <v>27000</v>
      </c>
      <c r="J694" s="108">
        <v>0</v>
      </c>
    </row>
    <row r="695" spans="1:10">
      <c r="A695" s="119" t="s">
        <v>1594</v>
      </c>
      <c r="B695" t="s">
        <v>1489</v>
      </c>
      <c r="C695" t="s">
        <v>1595</v>
      </c>
      <c r="D695" s="109">
        <v>13308</v>
      </c>
      <c r="E695" s="109">
        <v>90270</v>
      </c>
      <c r="F695" s="109">
        <v>19410</v>
      </c>
      <c r="G695" s="109">
        <v>0</v>
      </c>
      <c r="H695" s="109">
        <v>0</v>
      </c>
      <c r="I695" s="109">
        <v>90270</v>
      </c>
      <c r="J695" s="109">
        <v>19410</v>
      </c>
    </row>
    <row r="696" spans="1:10">
      <c r="A696" s="119" t="s">
        <v>1596</v>
      </c>
      <c r="B696" t="s">
        <v>1489</v>
      </c>
      <c r="C696" t="s">
        <v>1597</v>
      </c>
      <c r="D696" s="108">
        <v>13361</v>
      </c>
      <c r="E696" s="108">
        <v>142610</v>
      </c>
      <c r="F696" s="108">
        <v>26249</v>
      </c>
      <c r="G696" s="108">
        <v>1010</v>
      </c>
      <c r="H696" s="108">
        <v>1010</v>
      </c>
      <c r="I696" s="108">
        <v>141600</v>
      </c>
      <c r="J696" s="108">
        <v>25239</v>
      </c>
    </row>
    <row r="697" spans="1:10">
      <c r="A697" s="119" t="s">
        <v>1598</v>
      </c>
      <c r="B697" t="s">
        <v>1489</v>
      </c>
      <c r="C697" t="s">
        <v>1599</v>
      </c>
      <c r="D697" s="109">
        <v>13362</v>
      </c>
      <c r="E697" s="109">
        <v>19426</v>
      </c>
      <c r="F697" s="109">
        <v>974</v>
      </c>
      <c r="G697" s="109">
        <v>15000</v>
      </c>
      <c r="H697" s="109">
        <v>974</v>
      </c>
      <c r="I697" s="109">
        <v>4426</v>
      </c>
      <c r="J697" s="109">
        <v>0</v>
      </c>
    </row>
    <row r="698" spans="1:10">
      <c r="A698" s="119" t="s">
        <v>1600</v>
      </c>
      <c r="B698" t="s">
        <v>1489</v>
      </c>
      <c r="C698" t="s">
        <v>1601</v>
      </c>
      <c r="D698" s="108">
        <v>13363</v>
      </c>
      <c r="E698" s="108">
        <v>63045</v>
      </c>
      <c r="F698" s="108">
        <v>9361</v>
      </c>
      <c r="G698" s="108">
        <v>63045</v>
      </c>
      <c r="H698" s="108">
        <v>9361</v>
      </c>
      <c r="I698" s="108">
        <v>0</v>
      </c>
      <c r="J698" s="108">
        <v>0</v>
      </c>
    </row>
    <row r="699" spans="1:10">
      <c r="A699" s="119" t="s">
        <v>1602</v>
      </c>
      <c r="B699" t="s">
        <v>1489</v>
      </c>
      <c r="C699" t="s">
        <v>1603</v>
      </c>
      <c r="D699" s="109">
        <v>13364</v>
      </c>
      <c r="E699" s="109">
        <v>58275</v>
      </c>
      <c r="F699" s="109">
        <v>7742</v>
      </c>
      <c r="G699" s="109">
        <v>58275</v>
      </c>
      <c r="H699" s="109">
        <v>7742</v>
      </c>
      <c r="I699" s="109">
        <v>0</v>
      </c>
      <c r="J699" s="109">
        <v>0</v>
      </c>
    </row>
    <row r="700" spans="1:10">
      <c r="A700" s="119" t="s">
        <v>1604</v>
      </c>
      <c r="B700" t="s">
        <v>1489</v>
      </c>
      <c r="C700" t="s">
        <v>1605</v>
      </c>
      <c r="D700" s="108">
        <v>13381</v>
      </c>
      <c r="E700" s="108">
        <v>63658</v>
      </c>
      <c r="F700" s="108">
        <v>8495</v>
      </c>
      <c r="G700" s="108">
        <v>63658</v>
      </c>
      <c r="H700" s="108">
        <v>8495</v>
      </c>
      <c r="I700" s="108">
        <v>0</v>
      </c>
      <c r="J700" s="108">
        <v>0</v>
      </c>
    </row>
    <row r="701" spans="1:10">
      <c r="A701" s="119" t="s">
        <v>1606</v>
      </c>
      <c r="B701" t="s">
        <v>1489</v>
      </c>
      <c r="C701" t="s">
        <v>1607</v>
      </c>
      <c r="D701" s="109">
        <v>13382</v>
      </c>
      <c r="E701" s="109">
        <v>16025</v>
      </c>
      <c r="F701" s="109">
        <v>1156</v>
      </c>
      <c r="G701" s="109">
        <v>0</v>
      </c>
      <c r="H701" s="109">
        <v>0</v>
      </c>
      <c r="I701" s="109">
        <v>16025</v>
      </c>
      <c r="J701" s="109">
        <v>1156</v>
      </c>
    </row>
    <row r="702" spans="1:10">
      <c r="A702" s="119" t="s">
        <v>1608</v>
      </c>
      <c r="B702" t="s">
        <v>1489</v>
      </c>
      <c r="C702" t="s">
        <v>1609</v>
      </c>
      <c r="D702" s="108">
        <v>13401</v>
      </c>
      <c r="E702" s="108">
        <v>155175</v>
      </c>
      <c r="F702" s="108">
        <v>28038</v>
      </c>
      <c r="G702" s="108">
        <v>0</v>
      </c>
      <c r="H702" s="108">
        <v>0</v>
      </c>
      <c r="I702" s="108">
        <v>155175</v>
      </c>
      <c r="J702" s="108">
        <v>28038</v>
      </c>
    </row>
    <row r="703" spans="1:10">
      <c r="A703" s="119" t="s">
        <v>1610</v>
      </c>
      <c r="B703" t="s">
        <v>1489</v>
      </c>
      <c r="C703" t="s">
        <v>1611</v>
      </c>
      <c r="D703" s="109">
        <v>13402</v>
      </c>
      <c r="E703" s="109">
        <v>11953</v>
      </c>
      <c r="F703" s="109">
        <v>373</v>
      </c>
      <c r="G703" s="109">
        <v>11953</v>
      </c>
      <c r="H703" s="109">
        <v>373</v>
      </c>
      <c r="I703" s="109">
        <v>0</v>
      </c>
      <c r="J703" s="109">
        <v>0</v>
      </c>
    </row>
    <row r="704" spans="1:10">
      <c r="A704" s="119" t="s">
        <v>1612</v>
      </c>
      <c r="B704" t="s">
        <v>1489</v>
      </c>
      <c r="C704" t="s">
        <v>1613</v>
      </c>
      <c r="D704" s="108">
        <v>13421</v>
      </c>
      <c r="E704" s="108">
        <v>74341</v>
      </c>
      <c r="F704" s="108">
        <v>8103</v>
      </c>
      <c r="G704" s="108">
        <v>74341</v>
      </c>
      <c r="H704" s="108">
        <v>8103</v>
      </c>
      <c r="I704" s="108">
        <v>0</v>
      </c>
      <c r="J704" s="108">
        <v>0</v>
      </c>
    </row>
    <row r="705" spans="1:10">
      <c r="A705" s="119" t="s">
        <v>1614</v>
      </c>
      <c r="B705" t="s">
        <v>1615</v>
      </c>
      <c r="C705">
        <v>0</v>
      </c>
      <c r="D705" s="109">
        <v>14000</v>
      </c>
      <c r="E705" s="109">
        <v>35753526</v>
      </c>
      <c r="F705" s="109">
        <v>0</v>
      </c>
      <c r="G705" s="109">
        <v>31753526</v>
      </c>
      <c r="H705" s="109">
        <v>0</v>
      </c>
      <c r="I705" s="109">
        <v>4000000</v>
      </c>
      <c r="J705" s="109">
        <v>0</v>
      </c>
    </row>
    <row r="706" spans="1:10">
      <c r="A706" s="119" t="s">
        <v>1616</v>
      </c>
      <c r="B706" t="s">
        <v>1615</v>
      </c>
      <c r="C706" t="s">
        <v>1617</v>
      </c>
      <c r="D706" s="108">
        <v>14100</v>
      </c>
      <c r="E706" s="108">
        <v>21805716</v>
      </c>
      <c r="F706" s="108">
        <v>10088782</v>
      </c>
      <c r="G706" s="108">
        <v>18793175</v>
      </c>
      <c r="H706" s="108">
        <v>10088782</v>
      </c>
      <c r="I706" s="108">
        <v>3012541</v>
      </c>
      <c r="J706" s="108">
        <v>0</v>
      </c>
    </row>
    <row r="707" spans="1:10">
      <c r="A707" s="119" t="s">
        <v>1618</v>
      </c>
      <c r="B707" t="s">
        <v>1615</v>
      </c>
      <c r="C707" t="s">
        <v>1619</v>
      </c>
      <c r="D707" s="115">
        <v>14130</v>
      </c>
      <c r="E707" s="115">
        <v>7154657</v>
      </c>
      <c r="F707" s="115">
        <v>3343449</v>
      </c>
      <c r="G707" s="115">
        <v>260159</v>
      </c>
      <c r="H707" s="115">
        <v>260159</v>
      </c>
      <c r="I707" s="109">
        <v>6894498</v>
      </c>
      <c r="J707" s="109">
        <v>3083290</v>
      </c>
    </row>
    <row r="708" spans="1:10">
      <c r="A708" s="119" t="s">
        <v>1620</v>
      </c>
      <c r="B708" t="s">
        <v>1615</v>
      </c>
      <c r="C708" t="s">
        <v>1621</v>
      </c>
      <c r="D708" s="108">
        <v>14150</v>
      </c>
      <c r="E708" s="108">
        <v>5253875</v>
      </c>
      <c r="F708" s="108">
        <v>2173529</v>
      </c>
      <c r="G708" s="108">
        <v>4658380</v>
      </c>
      <c r="H708" s="108">
        <v>1728907</v>
      </c>
      <c r="I708" s="108">
        <v>595495</v>
      </c>
      <c r="J708" s="108">
        <v>444622</v>
      </c>
    </row>
    <row r="709" spans="1:10">
      <c r="A709" s="119" t="s">
        <v>1622</v>
      </c>
      <c r="B709" t="s">
        <v>1615</v>
      </c>
      <c r="C709" t="s">
        <v>1623</v>
      </c>
      <c r="D709" s="109">
        <v>14201</v>
      </c>
      <c r="E709" s="109">
        <v>3149549</v>
      </c>
      <c r="F709" s="109">
        <v>1327573</v>
      </c>
      <c r="G709" s="109">
        <v>2309117</v>
      </c>
      <c r="H709" s="109">
        <v>1327573</v>
      </c>
      <c r="I709" s="109">
        <v>840432</v>
      </c>
      <c r="J709" s="109">
        <v>0</v>
      </c>
    </row>
    <row r="710" spans="1:10">
      <c r="A710" s="119" t="s">
        <v>1624</v>
      </c>
      <c r="B710" t="s">
        <v>1615</v>
      </c>
      <c r="C710" t="s">
        <v>1625</v>
      </c>
      <c r="D710" s="108">
        <v>14203</v>
      </c>
      <c r="E710" s="108">
        <v>1830175</v>
      </c>
      <c r="F710" s="108">
        <v>828932</v>
      </c>
      <c r="G710" s="108">
        <v>1830175</v>
      </c>
      <c r="H710" s="108">
        <v>828932</v>
      </c>
      <c r="I710" s="108">
        <v>0</v>
      </c>
      <c r="J710" s="108">
        <v>0</v>
      </c>
    </row>
    <row r="711" spans="1:10">
      <c r="A711" s="119" t="s">
        <v>1626</v>
      </c>
      <c r="B711" t="s">
        <v>1615</v>
      </c>
      <c r="C711" t="s">
        <v>1627</v>
      </c>
      <c r="D711" s="109">
        <v>14204</v>
      </c>
      <c r="E711" s="109">
        <v>1106418</v>
      </c>
      <c r="F711" s="109">
        <v>517936</v>
      </c>
      <c r="G711" s="109">
        <v>901453</v>
      </c>
      <c r="H711" s="109">
        <v>517936</v>
      </c>
      <c r="I711" s="109">
        <v>204965</v>
      </c>
      <c r="J711" s="109">
        <v>0</v>
      </c>
    </row>
    <row r="712" spans="1:10">
      <c r="A712" s="119" t="s">
        <v>1628</v>
      </c>
      <c r="B712" t="s">
        <v>1615</v>
      </c>
      <c r="C712" t="s">
        <v>1629</v>
      </c>
      <c r="D712" s="108">
        <v>14205</v>
      </c>
      <c r="E712" s="108">
        <v>2761324</v>
      </c>
      <c r="F712" s="108">
        <v>1355141</v>
      </c>
      <c r="G712" s="108">
        <v>2525168</v>
      </c>
      <c r="H712" s="108">
        <v>1355141</v>
      </c>
      <c r="I712" s="108">
        <v>236156</v>
      </c>
      <c r="J712" s="108">
        <v>0</v>
      </c>
    </row>
    <row r="713" spans="1:10">
      <c r="A713" s="119" t="s">
        <v>1630</v>
      </c>
      <c r="B713" t="s">
        <v>1615</v>
      </c>
      <c r="C713" t="s">
        <v>1631</v>
      </c>
      <c r="D713" s="109">
        <v>14206</v>
      </c>
      <c r="E713" s="109">
        <v>1428299</v>
      </c>
      <c r="F713" s="109">
        <v>614400</v>
      </c>
      <c r="G713" s="109">
        <v>1148440</v>
      </c>
      <c r="H713" s="109">
        <v>614400</v>
      </c>
      <c r="I713" s="109">
        <v>279859</v>
      </c>
      <c r="J713" s="109">
        <v>0</v>
      </c>
    </row>
    <row r="714" spans="1:10">
      <c r="A714" s="119" t="s">
        <v>1632</v>
      </c>
      <c r="B714" t="s">
        <v>1615</v>
      </c>
      <c r="C714" t="s">
        <v>1633</v>
      </c>
      <c r="D714" s="108">
        <v>14207</v>
      </c>
      <c r="E714" s="108">
        <v>1827010</v>
      </c>
      <c r="F714" s="108">
        <v>834833</v>
      </c>
      <c r="G714" s="108">
        <v>1665010</v>
      </c>
      <c r="H714" s="108">
        <v>834833</v>
      </c>
      <c r="I714" s="108">
        <v>162000</v>
      </c>
      <c r="J714" s="108">
        <v>0</v>
      </c>
    </row>
    <row r="715" spans="1:10">
      <c r="A715" s="119" t="s">
        <v>1634</v>
      </c>
      <c r="B715" t="s">
        <v>1615</v>
      </c>
      <c r="C715" t="s">
        <v>1635</v>
      </c>
      <c r="D715" s="109">
        <v>14208</v>
      </c>
      <c r="E715" s="109">
        <v>478144</v>
      </c>
      <c r="F715" s="109">
        <v>195637</v>
      </c>
      <c r="G715" s="109">
        <v>237530</v>
      </c>
      <c r="H715" s="109">
        <v>97818</v>
      </c>
      <c r="I715" s="109">
        <v>240614</v>
      </c>
      <c r="J715" s="109">
        <v>97819</v>
      </c>
    </row>
    <row r="716" spans="1:10">
      <c r="A716" s="119" t="s">
        <v>1636</v>
      </c>
      <c r="B716" t="s">
        <v>1615</v>
      </c>
      <c r="C716" t="s">
        <v>1637</v>
      </c>
      <c r="D716" s="108">
        <v>14210</v>
      </c>
      <c r="E716" s="108">
        <v>476693</v>
      </c>
      <c r="F716" s="108">
        <v>157019</v>
      </c>
      <c r="G716" s="108">
        <v>390313</v>
      </c>
      <c r="H716" s="108">
        <v>157019</v>
      </c>
      <c r="I716" s="108">
        <v>86380</v>
      </c>
      <c r="J716" s="108">
        <v>0</v>
      </c>
    </row>
    <row r="717" spans="1:10">
      <c r="A717" s="119" t="s">
        <v>1638</v>
      </c>
      <c r="B717" t="s">
        <v>1615</v>
      </c>
      <c r="C717" t="s">
        <v>1639</v>
      </c>
      <c r="D717" s="109">
        <v>14211</v>
      </c>
      <c r="E717" s="109">
        <v>1328482</v>
      </c>
      <c r="F717" s="109">
        <v>564461</v>
      </c>
      <c r="G717" s="109">
        <v>94408</v>
      </c>
      <c r="H717" s="109">
        <v>64076</v>
      </c>
      <c r="I717" s="109">
        <v>1234074</v>
      </c>
      <c r="J717" s="109">
        <v>500385</v>
      </c>
    </row>
    <row r="718" spans="1:10">
      <c r="A718" s="119" t="s">
        <v>1640</v>
      </c>
      <c r="B718" t="s">
        <v>1615</v>
      </c>
      <c r="C718" t="s">
        <v>1641</v>
      </c>
      <c r="D718" s="108">
        <v>14212</v>
      </c>
      <c r="E718" s="108">
        <v>1276647</v>
      </c>
      <c r="F718" s="108">
        <v>638707</v>
      </c>
      <c r="G718" s="108">
        <v>873180</v>
      </c>
      <c r="H718" s="108">
        <v>638707</v>
      </c>
      <c r="I718" s="108">
        <v>403467</v>
      </c>
      <c r="J718" s="108">
        <v>0</v>
      </c>
    </row>
    <row r="719" spans="1:10">
      <c r="A719" s="119" t="s">
        <v>1642</v>
      </c>
      <c r="B719" t="s">
        <v>1615</v>
      </c>
      <c r="C719" t="s">
        <v>1643</v>
      </c>
      <c r="D719" s="109">
        <v>14213</v>
      </c>
      <c r="E719" s="109">
        <v>1699307</v>
      </c>
      <c r="F719" s="109">
        <v>765827</v>
      </c>
      <c r="G719" s="109">
        <v>784580</v>
      </c>
      <c r="H719" s="109">
        <v>765827</v>
      </c>
      <c r="I719" s="109">
        <v>914727</v>
      </c>
      <c r="J719" s="109">
        <v>0</v>
      </c>
    </row>
    <row r="720" spans="1:10">
      <c r="A720" s="119" t="s">
        <v>1644</v>
      </c>
      <c r="B720" t="s">
        <v>1615</v>
      </c>
      <c r="C720" t="s">
        <v>1645</v>
      </c>
      <c r="D720" s="108">
        <v>14214</v>
      </c>
      <c r="E720" s="108">
        <v>729601</v>
      </c>
      <c r="F720" s="108">
        <v>318505</v>
      </c>
      <c r="G720" s="108">
        <v>622648</v>
      </c>
      <c r="H720" s="108">
        <v>318505</v>
      </c>
      <c r="I720" s="108">
        <v>106953</v>
      </c>
      <c r="J720" s="108">
        <v>0</v>
      </c>
    </row>
    <row r="721" spans="1:10">
      <c r="A721" s="119" t="s">
        <v>1646</v>
      </c>
      <c r="B721" t="s">
        <v>1615</v>
      </c>
      <c r="C721" t="s">
        <v>1647</v>
      </c>
      <c r="D721" s="109">
        <v>14215</v>
      </c>
      <c r="E721" s="109">
        <v>911490</v>
      </c>
      <c r="F721" s="109">
        <v>434724</v>
      </c>
      <c r="G721" s="109">
        <v>911490</v>
      </c>
      <c r="H721" s="109">
        <v>434724</v>
      </c>
      <c r="I721" s="109">
        <v>0</v>
      </c>
      <c r="J721" s="109">
        <v>0</v>
      </c>
    </row>
    <row r="722" spans="1:10">
      <c r="A722" s="119" t="s">
        <v>1648</v>
      </c>
      <c r="B722" t="s">
        <v>1615</v>
      </c>
      <c r="C722" t="s">
        <v>1649</v>
      </c>
      <c r="D722" s="108">
        <v>14216</v>
      </c>
      <c r="E722" s="108">
        <v>997780</v>
      </c>
      <c r="F722" s="108">
        <v>430784</v>
      </c>
      <c r="G722" s="108">
        <v>765837</v>
      </c>
      <c r="H722" s="108">
        <v>430784</v>
      </c>
      <c r="I722" s="108">
        <v>231943</v>
      </c>
      <c r="J722" s="108">
        <v>0</v>
      </c>
    </row>
    <row r="723" spans="1:10">
      <c r="A723" s="119" t="s">
        <v>1650</v>
      </c>
      <c r="B723" t="s">
        <v>1615</v>
      </c>
      <c r="C723" t="s">
        <v>1651</v>
      </c>
      <c r="D723" s="109">
        <v>14217</v>
      </c>
      <c r="E723" s="109">
        <v>349726</v>
      </c>
      <c r="F723" s="109">
        <v>138002</v>
      </c>
      <c r="G723" s="109">
        <v>336226</v>
      </c>
      <c r="H723" s="109">
        <v>138002</v>
      </c>
      <c r="I723" s="109">
        <v>13500</v>
      </c>
      <c r="J723" s="109">
        <v>0</v>
      </c>
    </row>
    <row r="724" spans="1:10">
      <c r="A724" s="119" t="s">
        <v>1652</v>
      </c>
      <c r="B724" t="s">
        <v>1615</v>
      </c>
      <c r="C724" t="s">
        <v>1653</v>
      </c>
      <c r="D724" s="108">
        <v>14218</v>
      </c>
      <c r="E724" s="108">
        <v>677815</v>
      </c>
      <c r="F724" s="108">
        <v>285047</v>
      </c>
      <c r="G724" s="108">
        <v>609429</v>
      </c>
      <c r="H724" s="108">
        <v>285047</v>
      </c>
      <c r="I724" s="108">
        <v>68386</v>
      </c>
      <c r="J724" s="108">
        <v>0</v>
      </c>
    </row>
    <row r="725" spans="1:10">
      <c r="A725" s="119" t="s">
        <v>1654</v>
      </c>
      <c r="B725" t="s">
        <v>1615</v>
      </c>
      <c r="C725" t="s">
        <v>1655</v>
      </c>
      <c r="D725" s="109">
        <v>14301</v>
      </c>
      <c r="E725" s="109">
        <v>277807</v>
      </c>
      <c r="F725" s="109">
        <v>109948</v>
      </c>
      <c r="G725" s="109">
        <v>210474</v>
      </c>
      <c r="H725" s="109">
        <v>109948</v>
      </c>
      <c r="I725" s="109">
        <v>67333</v>
      </c>
      <c r="J725" s="109">
        <v>0</v>
      </c>
    </row>
    <row r="726" spans="1:10">
      <c r="A726" s="119" t="s">
        <v>1656</v>
      </c>
      <c r="B726" t="s">
        <v>1615</v>
      </c>
      <c r="C726" t="s">
        <v>1657</v>
      </c>
      <c r="D726" s="108">
        <v>14321</v>
      </c>
      <c r="E726" s="108">
        <v>322367</v>
      </c>
      <c r="F726" s="108">
        <v>155909</v>
      </c>
      <c r="G726" s="108">
        <v>303025</v>
      </c>
      <c r="H726" s="108">
        <v>155909</v>
      </c>
      <c r="I726" s="108">
        <v>19342</v>
      </c>
      <c r="J726" s="108">
        <v>0</v>
      </c>
    </row>
    <row r="727" spans="1:10">
      <c r="A727" s="119" t="s">
        <v>1658</v>
      </c>
      <c r="B727" t="s">
        <v>1615</v>
      </c>
      <c r="C727" t="s">
        <v>1659</v>
      </c>
      <c r="D727" s="109">
        <v>14341</v>
      </c>
      <c r="E727" s="109">
        <v>292458</v>
      </c>
      <c r="F727" s="109">
        <v>115467</v>
      </c>
      <c r="G727" s="109">
        <v>292458</v>
      </c>
      <c r="H727" s="109">
        <v>115467</v>
      </c>
      <c r="I727" s="109">
        <v>0</v>
      </c>
      <c r="J727" s="109">
        <v>0</v>
      </c>
    </row>
    <row r="728" spans="1:10">
      <c r="A728" s="119" t="s">
        <v>1660</v>
      </c>
      <c r="B728" t="s">
        <v>1615</v>
      </c>
      <c r="C728" t="s">
        <v>1661</v>
      </c>
      <c r="D728" s="108">
        <v>14342</v>
      </c>
      <c r="E728" s="108">
        <v>282692</v>
      </c>
      <c r="F728" s="108">
        <v>103746</v>
      </c>
      <c r="G728" s="108">
        <v>237188</v>
      </c>
      <c r="H728" s="108">
        <v>103746</v>
      </c>
      <c r="I728" s="108">
        <v>45504</v>
      </c>
      <c r="J728" s="108">
        <v>0</v>
      </c>
    </row>
    <row r="729" spans="1:10">
      <c r="A729" s="119" t="s">
        <v>1662</v>
      </c>
      <c r="B729" t="s">
        <v>1615</v>
      </c>
      <c r="C729" t="s">
        <v>1663</v>
      </c>
      <c r="D729" s="109">
        <v>14361</v>
      </c>
      <c r="E729" s="109">
        <v>81992</v>
      </c>
      <c r="F729" s="109">
        <v>24389</v>
      </c>
      <c r="G729" s="109">
        <v>80213</v>
      </c>
      <c r="H729" s="109">
        <v>24389</v>
      </c>
      <c r="I729" s="109">
        <v>1779</v>
      </c>
      <c r="J729" s="109">
        <v>0</v>
      </c>
    </row>
    <row r="730" spans="1:10">
      <c r="A730" s="119" t="s">
        <v>1664</v>
      </c>
      <c r="B730" t="s">
        <v>1615</v>
      </c>
      <c r="C730" t="s">
        <v>1665</v>
      </c>
      <c r="D730" s="108">
        <v>14362</v>
      </c>
      <c r="E730" s="108">
        <v>170383</v>
      </c>
      <c r="F730" s="108">
        <v>57695</v>
      </c>
      <c r="G730" s="108">
        <v>125212</v>
      </c>
      <c r="H730" s="108">
        <v>57695</v>
      </c>
      <c r="I730" s="108">
        <v>45171</v>
      </c>
      <c r="J730" s="108">
        <v>0</v>
      </c>
    </row>
    <row r="731" spans="1:10">
      <c r="A731" s="119" t="s">
        <v>1666</v>
      </c>
      <c r="B731" t="s">
        <v>1615</v>
      </c>
      <c r="C731" t="s">
        <v>1667</v>
      </c>
      <c r="D731" s="109">
        <v>14363</v>
      </c>
      <c r="E731" s="109">
        <v>133613</v>
      </c>
      <c r="F731" s="109">
        <v>38288</v>
      </c>
      <c r="G731" s="109">
        <v>73613</v>
      </c>
      <c r="H731" s="109">
        <v>38288</v>
      </c>
      <c r="I731" s="109">
        <v>60000</v>
      </c>
      <c r="J731" s="109">
        <v>0</v>
      </c>
    </row>
    <row r="732" spans="1:10">
      <c r="A732" s="119" t="s">
        <v>1668</v>
      </c>
      <c r="B732" t="s">
        <v>1615</v>
      </c>
      <c r="C732" t="s">
        <v>1669</v>
      </c>
      <c r="D732" s="108">
        <v>14364</v>
      </c>
      <c r="E732" s="108">
        <v>139153</v>
      </c>
      <c r="F732" s="108">
        <v>34998</v>
      </c>
      <c r="G732" s="108">
        <v>89989</v>
      </c>
      <c r="H732" s="108">
        <v>34998</v>
      </c>
      <c r="I732" s="108">
        <v>49164</v>
      </c>
      <c r="J732" s="108">
        <v>0</v>
      </c>
    </row>
    <row r="733" spans="1:10">
      <c r="A733" s="119" t="s">
        <v>1670</v>
      </c>
      <c r="B733" t="s">
        <v>1615</v>
      </c>
      <c r="C733" t="s">
        <v>1671</v>
      </c>
      <c r="D733" s="109">
        <v>14366</v>
      </c>
      <c r="E733" s="109">
        <v>169073</v>
      </c>
      <c r="F733" s="109">
        <v>64276</v>
      </c>
      <c r="G733" s="109">
        <v>135816</v>
      </c>
      <c r="H733" s="109">
        <v>64276</v>
      </c>
      <c r="I733" s="109">
        <v>33257</v>
      </c>
      <c r="J733" s="109">
        <v>0</v>
      </c>
    </row>
    <row r="734" spans="1:10">
      <c r="A734" s="119" t="s">
        <v>1672</v>
      </c>
      <c r="B734" t="s">
        <v>1615</v>
      </c>
      <c r="C734" t="s">
        <v>1673</v>
      </c>
      <c r="D734" s="108">
        <v>14382</v>
      </c>
      <c r="E734" s="108">
        <v>70274</v>
      </c>
      <c r="F734" s="108">
        <v>26841</v>
      </c>
      <c r="G734" s="108">
        <v>53515</v>
      </c>
      <c r="H734" s="108">
        <v>26841</v>
      </c>
      <c r="I734" s="108">
        <v>16759</v>
      </c>
      <c r="J734" s="108">
        <v>0</v>
      </c>
    </row>
    <row r="735" spans="1:10">
      <c r="A735" s="119" t="s">
        <v>1674</v>
      </c>
      <c r="B735" t="s">
        <v>1615</v>
      </c>
      <c r="C735" t="s">
        <v>1675</v>
      </c>
      <c r="D735" s="109">
        <v>14383</v>
      </c>
      <c r="E735" s="109">
        <v>110324</v>
      </c>
      <c r="F735" s="109">
        <v>25811</v>
      </c>
      <c r="G735" s="109">
        <v>0</v>
      </c>
      <c r="H735" s="109">
        <v>0</v>
      </c>
      <c r="I735" s="109">
        <v>110324</v>
      </c>
      <c r="J735" s="109">
        <v>25811</v>
      </c>
    </row>
    <row r="736" spans="1:10">
      <c r="A736" s="119" t="s">
        <v>1676</v>
      </c>
      <c r="B736" t="s">
        <v>1615</v>
      </c>
      <c r="C736" t="s">
        <v>1677</v>
      </c>
      <c r="D736" s="108">
        <v>14384</v>
      </c>
      <c r="E736" s="108">
        <v>252403</v>
      </c>
      <c r="F736" s="108">
        <v>82769</v>
      </c>
      <c r="G736" s="108">
        <v>145000</v>
      </c>
      <c r="H736" s="108">
        <v>82769</v>
      </c>
      <c r="I736" s="108">
        <v>107403</v>
      </c>
      <c r="J736" s="108">
        <v>0</v>
      </c>
    </row>
    <row r="737" spans="1:10">
      <c r="A737" s="119" t="s">
        <v>1678</v>
      </c>
      <c r="B737" t="s">
        <v>1615</v>
      </c>
      <c r="C737" t="s">
        <v>1679</v>
      </c>
      <c r="D737" s="109">
        <v>14401</v>
      </c>
      <c r="E737" s="109">
        <v>291575</v>
      </c>
      <c r="F737" s="109">
        <v>120737</v>
      </c>
      <c r="G737" s="109">
        <v>291575</v>
      </c>
      <c r="H737" s="109">
        <v>120737</v>
      </c>
      <c r="I737" s="109">
        <v>0</v>
      </c>
      <c r="J737" s="109">
        <v>0</v>
      </c>
    </row>
    <row r="738" spans="1:10">
      <c r="A738" s="119" t="s">
        <v>1680</v>
      </c>
      <c r="B738" t="s">
        <v>1615</v>
      </c>
      <c r="C738" t="s">
        <v>1681</v>
      </c>
      <c r="D738" s="108">
        <v>14402</v>
      </c>
      <c r="E738" s="108">
        <v>39488</v>
      </c>
      <c r="F738" s="108">
        <v>8478</v>
      </c>
      <c r="G738" s="108">
        <v>39488</v>
      </c>
      <c r="H738" s="108">
        <v>8478</v>
      </c>
      <c r="I738" s="108">
        <v>0</v>
      </c>
      <c r="J738" s="108">
        <v>0</v>
      </c>
    </row>
    <row r="739" spans="1:10">
      <c r="A739" s="119" t="s">
        <v>1682</v>
      </c>
      <c r="B739" t="s">
        <v>1683</v>
      </c>
      <c r="C739">
        <v>0</v>
      </c>
      <c r="D739" s="109">
        <v>15000</v>
      </c>
      <c r="E739" s="109">
        <v>19050983</v>
      </c>
      <c r="F739" s="109">
        <v>0</v>
      </c>
      <c r="G739" s="109">
        <v>14597612</v>
      </c>
      <c r="H739" s="109">
        <v>0</v>
      </c>
      <c r="I739" s="109">
        <v>4453371</v>
      </c>
      <c r="J739" s="109">
        <v>0</v>
      </c>
    </row>
    <row r="740" spans="1:10">
      <c r="A740" s="119" t="s">
        <v>1684</v>
      </c>
      <c r="B740" t="s">
        <v>1683</v>
      </c>
      <c r="C740" t="s">
        <v>1685</v>
      </c>
      <c r="D740" s="108">
        <v>15100</v>
      </c>
      <c r="E740" s="108">
        <v>6555429</v>
      </c>
      <c r="F740" s="108">
        <v>2408753</v>
      </c>
      <c r="G740" s="108">
        <v>5120122</v>
      </c>
      <c r="H740" s="108">
        <v>2408753</v>
      </c>
      <c r="I740" s="108">
        <v>1435307</v>
      </c>
      <c r="J740" s="108">
        <v>0</v>
      </c>
    </row>
    <row r="741" spans="1:10">
      <c r="A741" s="119" t="s">
        <v>1686</v>
      </c>
      <c r="B741" t="s">
        <v>1683</v>
      </c>
      <c r="C741" t="s">
        <v>1687</v>
      </c>
      <c r="D741" s="109">
        <v>15202</v>
      </c>
      <c r="E741" s="109">
        <v>2603869</v>
      </c>
      <c r="F741" s="109">
        <v>886139</v>
      </c>
      <c r="G741" s="109">
        <v>0</v>
      </c>
      <c r="H741" s="109">
        <v>0</v>
      </c>
      <c r="I741" s="109">
        <v>2603869</v>
      </c>
      <c r="J741" s="109">
        <v>886139</v>
      </c>
    </row>
    <row r="742" spans="1:10">
      <c r="A742" s="119" t="s">
        <v>1688</v>
      </c>
      <c r="B742" t="s">
        <v>1683</v>
      </c>
      <c r="C742" t="s">
        <v>1689</v>
      </c>
      <c r="D742" s="108">
        <v>15204</v>
      </c>
      <c r="E742" s="108">
        <v>1048335</v>
      </c>
      <c r="F742" s="108">
        <v>316161</v>
      </c>
      <c r="G742" s="108">
        <v>50333</v>
      </c>
      <c r="H742" s="108">
        <v>35000</v>
      </c>
      <c r="I742" s="108">
        <v>998002</v>
      </c>
      <c r="J742" s="108">
        <v>281161</v>
      </c>
    </row>
    <row r="743" spans="1:10">
      <c r="A743" s="119" t="s">
        <v>1690</v>
      </c>
      <c r="B743" t="s">
        <v>1683</v>
      </c>
      <c r="C743" t="s">
        <v>1691</v>
      </c>
      <c r="D743" s="109">
        <v>15205</v>
      </c>
      <c r="E743" s="109">
        <v>758477</v>
      </c>
      <c r="F743" s="109">
        <v>244806</v>
      </c>
      <c r="G743" s="109">
        <v>754212</v>
      </c>
      <c r="H743" s="109">
        <v>244806</v>
      </c>
      <c r="I743" s="109">
        <v>4265</v>
      </c>
      <c r="J743" s="109">
        <v>0</v>
      </c>
    </row>
    <row r="744" spans="1:10">
      <c r="A744" s="119" t="s">
        <v>1692</v>
      </c>
      <c r="B744" t="s">
        <v>1683</v>
      </c>
      <c r="C744" t="s">
        <v>1693</v>
      </c>
      <c r="D744" s="108">
        <v>15206</v>
      </c>
      <c r="E744" s="108">
        <v>1054028</v>
      </c>
      <c r="F744" s="108">
        <v>337363</v>
      </c>
      <c r="G744" s="108">
        <v>1054028</v>
      </c>
      <c r="H744" s="108">
        <v>337363</v>
      </c>
      <c r="I744" s="108">
        <v>0</v>
      </c>
      <c r="J744" s="108">
        <v>0</v>
      </c>
    </row>
    <row r="745" spans="1:10">
      <c r="A745" s="119" t="s">
        <v>1694</v>
      </c>
      <c r="B745" t="s">
        <v>1683</v>
      </c>
      <c r="C745" t="s">
        <v>1695</v>
      </c>
      <c r="D745" s="109">
        <v>15208</v>
      </c>
      <c r="E745" s="109">
        <v>387864</v>
      </c>
      <c r="F745" s="109">
        <v>115249</v>
      </c>
      <c r="G745" s="109">
        <v>165776</v>
      </c>
      <c r="H745" s="109">
        <v>94178</v>
      </c>
      <c r="I745" s="109">
        <v>222088</v>
      </c>
      <c r="J745" s="109">
        <v>21071</v>
      </c>
    </row>
    <row r="746" spans="1:10">
      <c r="A746" s="119" t="s">
        <v>1696</v>
      </c>
      <c r="B746" t="s">
        <v>1683</v>
      </c>
      <c r="C746" t="s">
        <v>1697</v>
      </c>
      <c r="D746" s="108">
        <v>15209</v>
      </c>
      <c r="E746" s="108">
        <v>328829</v>
      </c>
      <c r="F746" s="108">
        <v>91227</v>
      </c>
      <c r="G746" s="108">
        <v>327559</v>
      </c>
      <c r="H746" s="108">
        <v>91227</v>
      </c>
      <c r="I746" s="108">
        <v>1270</v>
      </c>
      <c r="J746" s="108">
        <v>0</v>
      </c>
    </row>
    <row r="747" spans="1:10">
      <c r="A747" s="119" t="s">
        <v>1698</v>
      </c>
      <c r="B747" t="s">
        <v>1683</v>
      </c>
      <c r="C747" t="s">
        <v>1699</v>
      </c>
      <c r="D747" s="109">
        <v>15210</v>
      </c>
      <c r="E747" s="109">
        <v>724846</v>
      </c>
      <c r="F747" s="109">
        <v>186943</v>
      </c>
      <c r="G747" s="109">
        <v>258900</v>
      </c>
      <c r="H747" s="109">
        <v>186943</v>
      </c>
      <c r="I747" s="109">
        <v>465946</v>
      </c>
      <c r="J747" s="109">
        <v>0</v>
      </c>
    </row>
    <row r="748" spans="1:10">
      <c r="A748" s="119" t="s">
        <v>1700</v>
      </c>
      <c r="B748" t="s">
        <v>1683</v>
      </c>
      <c r="C748" t="s">
        <v>1701</v>
      </c>
      <c r="D748" s="108">
        <v>15211</v>
      </c>
      <c r="E748" s="108">
        <v>416216</v>
      </c>
      <c r="F748" s="108">
        <v>139827</v>
      </c>
      <c r="G748" s="108">
        <v>377000</v>
      </c>
      <c r="H748" s="108">
        <v>139827</v>
      </c>
      <c r="I748" s="108">
        <v>39216</v>
      </c>
      <c r="J748" s="108">
        <v>0</v>
      </c>
    </row>
    <row r="749" spans="1:10">
      <c r="A749" s="119" t="s">
        <v>1702</v>
      </c>
      <c r="B749" t="s">
        <v>1683</v>
      </c>
      <c r="C749" t="s">
        <v>1703</v>
      </c>
      <c r="D749" s="109">
        <v>15212</v>
      </c>
      <c r="E749" s="109">
        <v>794164</v>
      </c>
      <c r="F749" s="109">
        <v>210869</v>
      </c>
      <c r="G749" s="109">
        <v>561000</v>
      </c>
      <c r="H749" s="109">
        <v>210869</v>
      </c>
      <c r="I749" s="109">
        <v>233164</v>
      </c>
      <c r="J749" s="109">
        <v>0</v>
      </c>
    </row>
    <row r="750" spans="1:10">
      <c r="A750" s="119" t="s">
        <v>1704</v>
      </c>
      <c r="B750" t="s">
        <v>1683</v>
      </c>
      <c r="C750" t="s">
        <v>1705</v>
      </c>
      <c r="D750" s="108">
        <v>15213</v>
      </c>
      <c r="E750" s="108">
        <v>838321</v>
      </c>
      <c r="F750" s="108">
        <v>251228</v>
      </c>
      <c r="G750" s="108">
        <v>95771</v>
      </c>
      <c r="H750" s="108">
        <v>0</v>
      </c>
      <c r="I750" s="108">
        <v>742550</v>
      </c>
      <c r="J750" s="108">
        <v>251228</v>
      </c>
    </row>
    <row r="751" spans="1:10">
      <c r="A751" s="119" t="s">
        <v>1706</v>
      </c>
      <c r="B751" t="s">
        <v>1683</v>
      </c>
      <c r="C751" t="s">
        <v>1707</v>
      </c>
      <c r="D751" s="109">
        <v>15216</v>
      </c>
      <c r="E751" s="109">
        <v>483076</v>
      </c>
      <c r="F751" s="109">
        <v>130044</v>
      </c>
      <c r="G751" s="109">
        <v>413076</v>
      </c>
      <c r="H751" s="109">
        <v>130044</v>
      </c>
      <c r="I751" s="109">
        <v>70000</v>
      </c>
      <c r="J751" s="109">
        <v>0</v>
      </c>
    </row>
    <row r="752" spans="1:10">
      <c r="A752" s="119" t="s">
        <v>1708</v>
      </c>
      <c r="B752" t="s">
        <v>1683</v>
      </c>
      <c r="C752" t="s">
        <v>1709</v>
      </c>
      <c r="D752" s="108">
        <v>15217</v>
      </c>
      <c r="E752" s="108">
        <v>378642</v>
      </c>
      <c r="F752" s="108">
        <v>98846</v>
      </c>
      <c r="G752" s="108">
        <v>378642</v>
      </c>
      <c r="H752" s="108">
        <v>98846</v>
      </c>
      <c r="I752" s="108">
        <v>0</v>
      </c>
      <c r="J752" s="108">
        <v>0</v>
      </c>
    </row>
    <row r="753" spans="1:10">
      <c r="A753" s="119" t="s">
        <v>1710</v>
      </c>
      <c r="B753" t="s">
        <v>1683</v>
      </c>
      <c r="C753" t="s">
        <v>1711</v>
      </c>
      <c r="D753" s="109">
        <v>15218</v>
      </c>
      <c r="E753" s="109">
        <v>586404</v>
      </c>
      <c r="F753" s="109">
        <v>169561</v>
      </c>
      <c r="G753" s="109">
        <v>480000</v>
      </c>
      <c r="H753" s="109">
        <v>169561</v>
      </c>
      <c r="I753" s="109">
        <v>106404</v>
      </c>
      <c r="J753" s="109">
        <v>0</v>
      </c>
    </row>
    <row r="754" spans="1:10">
      <c r="A754" s="119" t="s">
        <v>1712</v>
      </c>
      <c r="B754" t="s">
        <v>1683</v>
      </c>
      <c r="C754" t="s">
        <v>1713</v>
      </c>
      <c r="D754" s="108">
        <v>15222</v>
      </c>
      <c r="E754" s="108">
        <v>1877183</v>
      </c>
      <c r="F754" s="108">
        <v>603626</v>
      </c>
      <c r="G754" s="108">
        <v>1678977</v>
      </c>
      <c r="H754" s="108">
        <v>407933</v>
      </c>
      <c r="I754" s="108">
        <v>198206</v>
      </c>
      <c r="J754" s="108">
        <v>195693</v>
      </c>
    </row>
    <row r="755" spans="1:10">
      <c r="A755" s="119" t="s">
        <v>1714</v>
      </c>
      <c r="B755" t="s">
        <v>1683</v>
      </c>
      <c r="C755" t="s">
        <v>1715</v>
      </c>
      <c r="D755" s="109">
        <v>15223</v>
      </c>
      <c r="E755" s="109">
        <v>507310</v>
      </c>
      <c r="F755" s="109">
        <v>145420</v>
      </c>
      <c r="G755" s="109">
        <v>507310</v>
      </c>
      <c r="H755" s="109">
        <v>145420</v>
      </c>
      <c r="I755" s="109">
        <v>0</v>
      </c>
      <c r="J755" s="109">
        <v>0</v>
      </c>
    </row>
    <row r="756" spans="1:10">
      <c r="A756" s="119" t="s">
        <v>1716</v>
      </c>
      <c r="B756" t="s">
        <v>1683</v>
      </c>
      <c r="C756" t="s">
        <v>1717</v>
      </c>
      <c r="D756" s="108">
        <v>15224</v>
      </c>
      <c r="E756" s="108">
        <v>832871</v>
      </c>
      <c r="F756" s="108">
        <v>198817</v>
      </c>
      <c r="G756" s="108">
        <v>52512</v>
      </c>
      <c r="H756" s="108">
        <v>26512</v>
      </c>
      <c r="I756" s="108">
        <v>780359</v>
      </c>
      <c r="J756" s="108">
        <v>172305</v>
      </c>
    </row>
    <row r="757" spans="1:10">
      <c r="A757" s="119" t="s">
        <v>1718</v>
      </c>
      <c r="B757" t="s">
        <v>1683</v>
      </c>
      <c r="C757" t="s">
        <v>1719</v>
      </c>
      <c r="D757" s="109">
        <v>15225</v>
      </c>
      <c r="E757" s="109">
        <v>517482</v>
      </c>
      <c r="F757" s="109">
        <v>125771</v>
      </c>
      <c r="G757" s="109">
        <v>517482</v>
      </c>
      <c r="H757" s="109">
        <v>125771</v>
      </c>
      <c r="I757" s="109">
        <v>0</v>
      </c>
      <c r="J757" s="109">
        <v>0</v>
      </c>
    </row>
    <row r="758" spans="1:10">
      <c r="A758" s="119" t="s">
        <v>1720</v>
      </c>
      <c r="B758" t="s">
        <v>1683</v>
      </c>
      <c r="C758" t="s">
        <v>1721</v>
      </c>
      <c r="D758" s="108">
        <v>15226</v>
      </c>
      <c r="E758" s="108">
        <v>767106</v>
      </c>
      <c r="F758" s="108">
        <v>194309</v>
      </c>
      <c r="G758" s="108">
        <v>597106</v>
      </c>
      <c r="H758" s="108">
        <v>194309</v>
      </c>
      <c r="I758" s="108">
        <v>170000</v>
      </c>
      <c r="J758" s="108">
        <v>0</v>
      </c>
    </row>
    <row r="759" spans="1:10">
      <c r="A759" s="119" t="s">
        <v>1722</v>
      </c>
      <c r="B759" t="s">
        <v>1683</v>
      </c>
      <c r="C759" t="s">
        <v>1723</v>
      </c>
      <c r="D759" s="109">
        <v>15227</v>
      </c>
      <c r="E759" s="109">
        <v>364331</v>
      </c>
      <c r="F759" s="109">
        <v>98769</v>
      </c>
      <c r="G759" s="109">
        <v>364331</v>
      </c>
      <c r="H759" s="109">
        <v>98769</v>
      </c>
      <c r="I759" s="109">
        <v>0</v>
      </c>
      <c r="J759" s="109">
        <v>0</v>
      </c>
    </row>
    <row r="760" spans="1:10">
      <c r="A760" s="119" t="s">
        <v>1724</v>
      </c>
      <c r="B760" t="s">
        <v>1683</v>
      </c>
      <c r="C760" t="s">
        <v>1725</v>
      </c>
      <c r="D760" s="108">
        <v>15307</v>
      </c>
      <c r="E760" s="108">
        <v>96789</v>
      </c>
      <c r="F760" s="108">
        <v>37941</v>
      </c>
      <c r="G760" s="108">
        <v>96789</v>
      </c>
      <c r="H760" s="108">
        <v>37941</v>
      </c>
      <c r="I760" s="108">
        <v>0</v>
      </c>
      <c r="J760" s="108">
        <v>0</v>
      </c>
    </row>
    <row r="761" spans="1:10">
      <c r="A761" s="119" t="s">
        <v>1726</v>
      </c>
      <c r="B761" t="s">
        <v>1683</v>
      </c>
      <c r="C761" t="s">
        <v>1727</v>
      </c>
      <c r="D761" s="109">
        <v>15342</v>
      </c>
      <c r="E761" s="109">
        <v>112584</v>
      </c>
      <c r="F761" s="109">
        <v>25962</v>
      </c>
      <c r="G761" s="109">
        <v>95176</v>
      </c>
      <c r="H761" s="109">
        <v>25962</v>
      </c>
      <c r="I761" s="109">
        <v>17408</v>
      </c>
      <c r="J761" s="109">
        <v>0</v>
      </c>
    </row>
    <row r="762" spans="1:10">
      <c r="A762" s="119" t="s">
        <v>1728</v>
      </c>
      <c r="B762" t="s">
        <v>1683</v>
      </c>
      <c r="C762" t="s">
        <v>1729</v>
      </c>
      <c r="D762" s="108">
        <v>15361</v>
      </c>
      <c r="E762" s="108">
        <v>152181</v>
      </c>
      <c r="F762" s="108">
        <v>39800</v>
      </c>
      <c r="G762" s="108">
        <v>0</v>
      </c>
      <c r="H762" s="108">
        <v>0</v>
      </c>
      <c r="I762" s="108">
        <v>152181</v>
      </c>
      <c r="J762" s="108">
        <v>39800</v>
      </c>
    </row>
    <row r="763" spans="1:10">
      <c r="A763" s="119" t="s">
        <v>1730</v>
      </c>
      <c r="B763" t="s">
        <v>1683</v>
      </c>
      <c r="C763" t="s">
        <v>1731</v>
      </c>
      <c r="D763" s="109">
        <v>15385</v>
      </c>
      <c r="E763" s="109">
        <v>185459</v>
      </c>
      <c r="F763" s="109">
        <v>35618</v>
      </c>
      <c r="G763" s="109">
        <v>85459</v>
      </c>
      <c r="H763" s="109">
        <v>35618</v>
      </c>
      <c r="I763" s="109">
        <v>100000</v>
      </c>
      <c r="J763" s="109">
        <v>0</v>
      </c>
    </row>
    <row r="764" spans="1:10">
      <c r="A764" s="119" t="s">
        <v>1732</v>
      </c>
      <c r="B764" t="s">
        <v>1683</v>
      </c>
      <c r="C764" t="s">
        <v>1733</v>
      </c>
      <c r="D764" s="108">
        <v>15405</v>
      </c>
      <c r="E764" s="108">
        <v>96806</v>
      </c>
      <c r="F764" s="108">
        <v>15783</v>
      </c>
      <c r="G764" s="108">
        <v>23904</v>
      </c>
      <c r="H764" s="108">
        <v>15783</v>
      </c>
      <c r="I764" s="108">
        <v>72902</v>
      </c>
      <c r="J764" s="108">
        <v>0</v>
      </c>
    </row>
    <row r="765" spans="1:10">
      <c r="A765" s="119" t="s">
        <v>1734</v>
      </c>
      <c r="B765" t="s">
        <v>1683</v>
      </c>
      <c r="C765" t="s">
        <v>1735</v>
      </c>
      <c r="D765" s="109">
        <v>15461</v>
      </c>
      <c r="E765" s="109">
        <v>83152</v>
      </c>
      <c r="F765" s="109">
        <v>18687</v>
      </c>
      <c r="G765" s="109">
        <v>83152</v>
      </c>
      <c r="H765" s="109">
        <v>18687</v>
      </c>
      <c r="I765" s="109">
        <v>0</v>
      </c>
      <c r="J765" s="109">
        <v>0</v>
      </c>
    </row>
    <row r="766" spans="1:10">
      <c r="A766" s="119" t="s">
        <v>1736</v>
      </c>
      <c r="B766" t="s">
        <v>1683</v>
      </c>
      <c r="C766" t="s">
        <v>1737</v>
      </c>
      <c r="D766" s="108">
        <v>15482</v>
      </c>
      <c r="E766" s="108">
        <v>176486</v>
      </c>
      <c r="F766" s="108">
        <v>34479</v>
      </c>
      <c r="G766" s="108">
        <v>137649</v>
      </c>
      <c r="H766" s="108">
        <v>34479</v>
      </c>
      <c r="I766" s="108">
        <v>38837</v>
      </c>
      <c r="J766" s="108">
        <v>0</v>
      </c>
    </row>
    <row r="767" spans="1:10">
      <c r="A767" s="119" t="s">
        <v>1738</v>
      </c>
      <c r="B767" t="s">
        <v>1683</v>
      </c>
      <c r="C767" t="s">
        <v>1739</v>
      </c>
      <c r="D767" s="109">
        <v>15504</v>
      </c>
      <c r="E767" s="109">
        <v>29093</v>
      </c>
      <c r="F767" s="109">
        <v>11729</v>
      </c>
      <c r="G767" s="109">
        <v>29093</v>
      </c>
      <c r="H767" s="109">
        <v>11729</v>
      </c>
      <c r="I767" s="109">
        <v>0</v>
      </c>
      <c r="J767" s="109">
        <v>0</v>
      </c>
    </row>
    <row r="768" spans="1:10">
      <c r="A768" s="119" t="s">
        <v>1740</v>
      </c>
      <c r="B768" t="s">
        <v>1683</v>
      </c>
      <c r="C768" t="s">
        <v>1741</v>
      </c>
      <c r="D768" s="108">
        <v>15581</v>
      </c>
      <c r="E768" s="108">
        <v>117099</v>
      </c>
      <c r="F768" s="108">
        <v>18754</v>
      </c>
      <c r="G768" s="108">
        <v>83524</v>
      </c>
      <c r="H768" s="108">
        <v>18754</v>
      </c>
      <c r="I768" s="108">
        <v>33575</v>
      </c>
      <c r="J768" s="108">
        <v>0</v>
      </c>
    </row>
    <row r="769" spans="1:10">
      <c r="A769" s="119" t="s">
        <v>1742</v>
      </c>
      <c r="B769" t="s">
        <v>1683</v>
      </c>
      <c r="C769" t="s">
        <v>1743</v>
      </c>
      <c r="D769" s="109">
        <v>15586</v>
      </c>
      <c r="E769" s="109">
        <v>22758</v>
      </c>
      <c r="F769" s="109">
        <v>1346</v>
      </c>
      <c r="G769" s="109">
        <v>22758</v>
      </c>
      <c r="H769" s="109">
        <v>1346</v>
      </c>
      <c r="I769" s="109">
        <v>0</v>
      </c>
      <c r="J769" s="109">
        <v>0</v>
      </c>
    </row>
    <row r="770" spans="1:10">
      <c r="A770" s="119" t="s">
        <v>1744</v>
      </c>
      <c r="B770" t="s">
        <v>1745</v>
      </c>
      <c r="C770">
        <v>0</v>
      </c>
      <c r="D770" s="108">
        <v>16000</v>
      </c>
      <c r="E770" s="108">
        <v>9703979</v>
      </c>
      <c r="F770" s="108">
        <v>0</v>
      </c>
      <c r="G770" s="108">
        <v>4555323</v>
      </c>
      <c r="H770" s="108">
        <v>0</v>
      </c>
      <c r="I770" s="108">
        <v>5148656</v>
      </c>
      <c r="J770" s="108">
        <v>0</v>
      </c>
    </row>
    <row r="771" spans="1:10">
      <c r="A771" s="119" t="s">
        <v>1746</v>
      </c>
      <c r="B771" t="s">
        <v>1745</v>
      </c>
      <c r="C771" t="s">
        <v>1747</v>
      </c>
      <c r="D771" s="109">
        <v>16201</v>
      </c>
      <c r="E771" s="109">
        <v>3315437</v>
      </c>
      <c r="F771" s="109">
        <v>1284156</v>
      </c>
      <c r="G771" s="109">
        <v>1600000</v>
      </c>
      <c r="H771" s="109">
        <v>1028706</v>
      </c>
      <c r="I771" s="109">
        <v>1715437</v>
      </c>
      <c r="J771" s="109">
        <v>255450</v>
      </c>
    </row>
    <row r="772" spans="1:10">
      <c r="A772" s="119" t="s">
        <v>1748</v>
      </c>
      <c r="B772" t="s">
        <v>1745</v>
      </c>
      <c r="C772" t="s">
        <v>1749</v>
      </c>
      <c r="D772" s="108">
        <v>16202</v>
      </c>
      <c r="E772" s="108">
        <v>1571874</v>
      </c>
      <c r="F772" s="108">
        <v>553536</v>
      </c>
      <c r="G772" s="108">
        <v>801874</v>
      </c>
      <c r="H772" s="108">
        <v>385192</v>
      </c>
      <c r="I772" s="108">
        <v>770000</v>
      </c>
      <c r="J772" s="108">
        <v>168344</v>
      </c>
    </row>
    <row r="773" spans="1:10">
      <c r="A773" s="119" t="s">
        <v>1750</v>
      </c>
      <c r="B773" t="s">
        <v>1745</v>
      </c>
      <c r="C773" t="s">
        <v>1751</v>
      </c>
      <c r="D773" s="109">
        <v>16204</v>
      </c>
      <c r="E773" s="109">
        <v>401432</v>
      </c>
      <c r="F773" s="109">
        <v>130350</v>
      </c>
      <c r="G773" s="109">
        <v>203616</v>
      </c>
      <c r="H773" s="109">
        <v>130350</v>
      </c>
      <c r="I773" s="109">
        <v>197816</v>
      </c>
      <c r="J773" s="109">
        <v>0</v>
      </c>
    </row>
    <row r="774" spans="1:10">
      <c r="A774" s="119" t="s">
        <v>1752</v>
      </c>
      <c r="B774" t="s">
        <v>1745</v>
      </c>
      <c r="C774" t="s">
        <v>1753</v>
      </c>
      <c r="D774" s="108">
        <v>16205</v>
      </c>
      <c r="E774" s="108">
        <v>514288</v>
      </c>
      <c r="F774" s="108">
        <v>164012</v>
      </c>
      <c r="G774" s="108">
        <v>72416</v>
      </c>
      <c r="H774" s="108">
        <v>49220</v>
      </c>
      <c r="I774" s="108">
        <v>441872</v>
      </c>
      <c r="J774" s="108">
        <v>114792</v>
      </c>
    </row>
    <row r="775" spans="1:10">
      <c r="A775" s="119" t="s">
        <v>1754</v>
      </c>
      <c r="B775" t="s">
        <v>1745</v>
      </c>
      <c r="C775" t="s">
        <v>1755</v>
      </c>
      <c r="D775" s="109">
        <v>16206</v>
      </c>
      <c r="E775" s="109">
        <v>303828</v>
      </c>
      <c r="F775" s="109">
        <v>108850</v>
      </c>
      <c r="G775" s="109">
        <v>123176</v>
      </c>
      <c r="H775" s="109">
        <v>108850</v>
      </c>
      <c r="I775" s="109">
        <v>180652</v>
      </c>
      <c r="J775" s="109">
        <v>0</v>
      </c>
    </row>
    <row r="776" spans="1:10">
      <c r="A776" s="119" t="s">
        <v>1756</v>
      </c>
      <c r="B776" t="s">
        <v>1745</v>
      </c>
      <c r="C776" t="s">
        <v>1757</v>
      </c>
      <c r="D776" s="108">
        <v>16207</v>
      </c>
      <c r="E776" s="108">
        <v>383106</v>
      </c>
      <c r="F776" s="108">
        <v>122765</v>
      </c>
      <c r="G776" s="108">
        <v>272100</v>
      </c>
      <c r="H776" s="108">
        <v>122765</v>
      </c>
      <c r="I776" s="108">
        <v>111006</v>
      </c>
      <c r="J776" s="108">
        <v>0</v>
      </c>
    </row>
    <row r="777" spans="1:10">
      <c r="A777" s="119" t="s">
        <v>1758</v>
      </c>
      <c r="B777" t="s">
        <v>1745</v>
      </c>
      <c r="C777" t="s">
        <v>1759</v>
      </c>
      <c r="D777" s="109">
        <v>16208</v>
      </c>
      <c r="E777" s="109">
        <v>512356</v>
      </c>
      <c r="F777" s="109">
        <v>162712</v>
      </c>
      <c r="G777" s="109">
        <v>512356</v>
      </c>
      <c r="H777" s="109">
        <v>162712</v>
      </c>
      <c r="I777" s="109">
        <v>0</v>
      </c>
      <c r="J777" s="109">
        <v>0</v>
      </c>
    </row>
    <row r="778" spans="1:10">
      <c r="A778" s="119" t="s">
        <v>1760</v>
      </c>
      <c r="B778" t="s">
        <v>1745</v>
      </c>
      <c r="C778" t="s">
        <v>1761</v>
      </c>
      <c r="D778" s="108">
        <v>16209</v>
      </c>
      <c r="E778" s="108">
        <v>332519</v>
      </c>
      <c r="F778" s="108">
        <v>100287</v>
      </c>
      <c r="G778" s="108">
        <v>257519</v>
      </c>
      <c r="H778" s="108">
        <v>100287</v>
      </c>
      <c r="I778" s="108">
        <v>75000</v>
      </c>
      <c r="J778" s="108">
        <v>0</v>
      </c>
    </row>
    <row r="779" spans="1:10">
      <c r="A779" s="119" t="s">
        <v>1762</v>
      </c>
      <c r="B779" t="s">
        <v>1745</v>
      </c>
      <c r="C779" t="s">
        <v>1763</v>
      </c>
      <c r="D779" s="109">
        <v>16210</v>
      </c>
      <c r="E779" s="109">
        <v>645429</v>
      </c>
      <c r="F779" s="109">
        <v>178483</v>
      </c>
      <c r="G779" s="109">
        <v>214374</v>
      </c>
      <c r="H779" s="109">
        <v>178483</v>
      </c>
      <c r="I779" s="109">
        <v>431055</v>
      </c>
      <c r="J779" s="109">
        <v>0</v>
      </c>
    </row>
    <row r="780" spans="1:10">
      <c r="A780" s="119" t="s">
        <v>1764</v>
      </c>
      <c r="B780" t="s">
        <v>1745</v>
      </c>
      <c r="C780" t="s">
        <v>1765</v>
      </c>
      <c r="D780" s="108">
        <v>16211</v>
      </c>
      <c r="E780" s="108">
        <v>860725</v>
      </c>
      <c r="F780" s="108">
        <v>301190</v>
      </c>
      <c r="G780" s="108">
        <v>494097</v>
      </c>
      <c r="H780" s="108">
        <v>213635</v>
      </c>
      <c r="I780" s="108">
        <v>366628</v>
      </c>
      <c r="J780" s="108">
        <v>87555</v>
      </c>
    </row>
    <row r="781" spans="1:10">
      <c r="A781" s="119" t="s">
        <v>1766</v>
      </c>
      <c r="B781" t="s">
        <v>1745</v>
      </c>
      <c r="C781" t="s">
        <v>1767</v>
      </c>
      <c r="D781" s="109">
        <v>16321</v>
      </c>
      <c r="E781" s="109">
        <v>51254</v>
      </c>
      <c r="F781" s="109">
        <v>11254</v>
      </c>
      <c r="G781" s="109">
        <v>48170</v>
      </c>
      <c r="H781" s="109">
        <v>11254</v>
      </c>
      <c r="I781" s="109">
        <v>3084</v>
      </c>
      <c r="J781" s="109">
        <v>0</v>
      </c>
    </row>
    <row r="782" spans="1:10">
      <c r="A782" s="119" t="s">
        <v>1768</v>
      </c>
      <c r="B782" t="s">
        <v>1745</v>
      </c>
      <c r="C782" t="s">
        <v>1769</v>
      </c>
      <c r="D782" s="108">
        <v>16322</v>
      </c>
      <c r="E782" s="108">
        <v>238847</v>
      </c>
      <c r="F782" s="108">
        <v>67605</v>
      </c>
      <c r="G782" s="108">
        <v>87538</v>
      </c>
      <c r="H782" s="108">
        <v>37815</v>
      </c>
      <c r="I782" s="108">
        <v>151309</v>
      </c>
      <c r="J782" s="108">
        <v>29790</v>
      </c>
    </row>
    <row r="783" spans="1:10">
      <c r="A783" s="119" t="s">
        <v>1770</v>
      </c>
      <c r="B783" t="s">
        <v>1745</v>
      </c>
      <c r="C783" t="s">
        <v>1771</v>
      </c>
      <c r="D783" s="109">
        <v>16323</v>
      </c>
      <c r="E783" s="109">
        <v>291694</v>
      </c>
      <c r="F783" s="109">
        <v>88005</v>
      </c>
      <c r="G783" s="109">
        <v>71700</v>
      </c>
      <c r="H783" s="109">
        <v>23500</v>
      </c>
      <c r="I783" s="109">
        <v>219994</v>
      </c>
      <c r="J783" s="109">
        <v>64505</v>
      </c>
    </row>
    <row r="784" spans="1:10">
      <c r="A784" s="119" t="s">
        <v>1772</v>
      </c>
      <c r="B784" t="s">
        <v>1745</v>
      </c>
      <c r="C784" t="s">
        <v>1773</v>
      </c>
      <c r="D784" s="108">
        <v>16342</v>
      </c>
      <c r="E784" s="108">
        <v>253795</v>
      </c>
      <c r="F784" s="108">
        <v>81321</v>
      </c>
      <c r="G784" s="108">
        <v>16782</v>
      </c>
      <c r="H784" s="108">
        <v>16782</v>
      </c>
      <c r="I784" s="108">
        <v>237013</v>
      </c>
      <c r="J784" s="108">
        <v>64539</v>
      </c>
    </row>
    <row r="785" spans="1:10">
      <c r="A785" s="119" t="s">
        <v>1774</v>
      </c>
      <c r="B785" t="s">
        <v>1745</v>
      </c>
      <c r="C785" t="s">
        <v>885</v>
      </c>
      <c r="D785" s="109">
        <v>16343</v>
      </c>
      <c r="E785" s="109">
        <v>177615</v>
      </c>
      <c r="F785" s="109">
        <v>40213</v>
      </c>
      <c r="G785" s="109">
        <v>136362</v>
      </c>
      <c r="H785" s="109">
        <v>25000</v>
      </c>
      <c r="I785" s="109">
        <v>41253</v>
      </c>
      <c r="J785" s="109">
        <v>15213</v>
      </c>
    </row>
    <row r="786" spans="1:10">
      <c r="A786" s="119" t="s">
        <v>1775</v>
      </c>
      <c r="B786" t="s">
        <v>1776</v>
      </c>
      <c r="C786">
        <v>0</v>
      </c>
      <c r="D786" s="108">
        <v>17000</v>
      </c>
      <c r="E786" s="108">
        <v>11141622</v>
      </c>
      <c r="F786" s="108">
        <v>0</v>
      </c>
      <c r="G786" s="108">
        <v>9604992</v>
      </c>
      <c r="H786" s="108">
        <v>0</v>
      </c>
      <c r="I786" s="108">
        <v>1536630</v>
      </c>
      <c r="J786" s="108">
        <v>0</v>
      </c>
    </row>
    <row r="787" spans="1:10">
      <c r="A787" s="119" t="s">
        <v>1777</v>
      </c>
      <c r="B787" t="s">
        <v>1776</v>
      </c>
      <c r="C787" t="s">
        <v>1778</v>
      </c>
      <c r="D787" s="109">
        <v>17201</v>
      </c>
      <c r="E787" s="109">
        <v>3740056</v>
      </c>
      <c r="F787" s="109">
        <v>1474936</v>
      </c>
      <c r="G787" s="109">
        <v>3740056</v>
      </c>
      <c r="H787" s="109">
        <v>1474936</v>
      </c>
      <c r="I787" s="109">
        <v>0</v>
      </c>
      <c r="J787" s="109">
        <v>0</v>
      </c>
    </row>
    <row r="788" spans="1:10">
      <c r="A788" s="119" t="s">
        <v>1779</v>
      </c>
      <c r="B788" t="s">
        <v>1776</v>
      </c>
      <c r="C788" t="s">
        <v>1780</v>
      </c>
      <c r="D788" s="108">
        <v>17202</v>
      </c>
      <c r="E788" s="108">
        <v>655547</v>
      </c>
      <c r="F788" s="108">
        <v>183274</v>
      </c>
      <c r="G788" s="108">
        <v>655547</v>
      </c>
      <c r="H788" s="108">
        <v>183274</v>
      </c>
      <c r="I788" s="108">
        <v>0</v>
      </c>
      <c r="J788" s="108">
        <v>0</v>
      </c>
    </row>
    <row r="789" spans="1:10">
      <c r="A789" s="119" t="s">
        <v>1781</v>
      </c>
      <c r="B789" t="s">
        <v>1776</v>
      </c>
      <c r="C789" t="s">
        <v>1782</v>
      </c>
      <c r="D789" s="109">
        <v>17203</v>
      </c>
      <c r="E789" s="109">
        <v>1115092</v>
      </c>
      <c r="F789" s="109">
        <v>379667</v>
      </c>
      <c r="G789" s="109">
        <v>770000</v>
      </c>
      <c r="H789" s="109">
        <v>379667</v>
      </c>
      <c r="I789" s="109">
        <v>345092</v>
      </c>
      <c r="J789" s="109">
        <v>0</v>
      </c>
    </row>
    <row r="790" spans="1:10">
      <c r="A790" s="119" t="s">
        <v>1783</v>
      </c>
      <c r="B790" t="s">
        <v>1776</v>
      </c>
      <c r="C790" t="s">
        <v>1784</v>
      </c>
      <c r="D790" s="108">
        <v>17204</v>
      </c>
      <c r="E790" s="108">
        <v>429877</v>
      </c>
      <c r="F790" s="108">
        <v>104976</v>
      </c>
      <c r="G790" s="108">
        <v>429877</v>
      </c>
      <c r="H790" s="108">
        <v>104976</v>
      </c>
      <c r="I790" s="108">
        <v>0</v>
      </c>
      <c r="J790" s="108">
        <v>0</v>
      </c>
    </row>
    <row r="791" spans="1:10">
      <c r="A791" s="119" t="s">
        <v>1785</v>
      </c>
      <c r="B791" t="s">
        <v>1776</v>
      </c>
      <c r="C791" t="s">
        <v>1786</v>
      </c>
      <c r="D791" s="109">
        <v>17205</v>
      </c>
      <c r="E791" s="109">
        <v>260146</v>
      </c>
      <c r="F791" s="109">
        <v>56798</v>
      </c>
      <c r="G791" s="109">
        <v>260146</v>
      </c>
      <c r="H791" s="109">
        <v>56798</v>
      </c>
      <c r="I791" s="109">
        <v>0</v>
      </c>
      <c r="J791" s="109">
        <v>0</v>
      </c>
    </row>
    <row r="792" spans="1:10">
      <c r="A792" s="119" t="s">
        <v>1787</v>
      </c>
      <c r="B792" t="s">
        <v>1776</v>
      </c>
      <c r="C792" t="s">
        <v>1788</v>
      </c>
      <c r="D792" s="108">
        <v>17206</v>
      </c>
      <c r="E792" s="108">
        <v>737557</v>
      </c>
      <c r="F792" s="108">
        <v>231697</v>
      </c>
      <c r="G792" s="108">
        <v>458000</v>
      </c>
      <c r="H792" s="108">
        <v>231697</v>
      </c>
      <c r="I792" s="108">
        <v>279557</v>
      </c>
      <c r="J792" s="108">
        <v>0</v>
      </c>
    </row>
    <row r="793" spans="1:10">
      <c r="A793" s="119" t="s">
        <v>1789</v>
      </c>
      <c r="B793" t="s">
        <v>1776</v>
      </c>
      <c r="C793" t="s">
        <v>1790</v>
      </c>
      <c r="D793" s="109">
        <v>17207</v>
      </c>
      <c r="E793" s="109">
        <v>293074</v>
      </c>
      <c r="F793" s="109">
        <v>80103</v>
      </c>
      <c r="G793" s="109">
        <v>250000</v>
      </c>
      <c r="H793" s="109">
        <v>80103</v>
      </c>
      <c r="I793" s="109">
        <v>43074</v>
      </c>
      <c r="J793" s="109">
        <v>0</v>
      </c>
    </row>
    <row r="794" spans="1:10">
      <c r="A794" s="119" t="s">
        <v>1791</v>
      </c>
      <c r="B794" t="s">
        <v>1776</v>
      </c>
      <c r="C794" t="s">
        <v>1792</v>
      </c>
      <c r="D794" s="108">
        <v>17209</v>
      </c>
      <c r="E794" s="108">
        <v>437605</v>
      </c>
      <c r="F794" s="108">
        <v>140359</v>
      </c>
      <c r="G794" s="108">
        <v>437605</v>
      </c>
      <c r="H794" s="108">
        <v>140359</v>
      </c>
      <c r="I794" s="108">
        <v>0</v>
      </c>
      <c r="J794" s="108">
        <v>0</v>
      </c>
    </row>
    <row r="795" spans="1:10">
      <c r="A795" s="119" t="s">
        <v>1793</v>
      </c>
      <c r="B795" t="s">
        <v>1776</v>
      </c>
      <c r="C795" t="s">
        <v>1794</v>
      </c>
      <c r="D795" s="109">
        <v>17210</v>
      </c>
      <c r="E795" s="109">
        <v>1080116</v>
      </c>
      <c r="F795" s="109">
        <v>392520</v>
      </c>
      <c r="G795" s="109">
        <v>1080116</v>
      </c>
      <c r="H795" s="109">
        <v>392520</v>
      </c>
      <c r="I795" s="109">
        <v>0</v>
      </c>
      <c r="J795" s="109">
        <v>0</v>
      </c>
    </row>
    <row r="796" spans="1:10">
      <c r="A796" s="119" t="s">
        <v>1795</v>
      </c>
      <c r="B796" t="s">
        <v>1776</v>
      </c>
      <c r="C796" t="s">
        <v>1796</v>
      </c>
      <c r="D796" s="108">
        <v>17211</v>
      </c>
      <c r="E796" s="108">
        <v>474249</v>
      </c>
      <c r="F796" s="108">
        <v>160435</v>
      </c>
      <c r="G796" s="108">
        <v>170249</v>
      </c>
      <c r="H796" s="108">
        <v>160435</v>
      </c>
      <c r="I796" s="108">
        <v>304000</v>
      </c>
      <c r="J796" s="108">
        <v>0</v>
      </c>
    </row>
    <row r="797" spans="1:10">
      <c r="A797" s="119" t="s">
        <v>1797</v>
      </c>
      <c r="B797" t="s">
        <v>1776</v>
      </c>
      <c r="C797" t="s">
        <v>1798</v>
      </c>
      <c r="D797" s="109">
        <v>17212</v>
      </c>
      <c r="E797" s="109">
        <v>492237</v>
      </c>
      <c r="F797" s="109">
        <v>194306</v>
      </c>
      <c r="G797" s="109">
        <v>492000</v>
      </c>
      <c r="H797" s="109">
        <v>194306</v>
      </c>
      <c r="I797" s="109">
        <v>237</v>
      </c>
      <c r="J797" s="109">
        <v>0</v>
      </c>
    </row>
    <row r="798" spans="1:10">
      <c r="A798" s="119" t="s">
        <v>1799</v>
      </c>
      <c r="B798" t="s">
        <v>1776</v>
      </c>
      <c r="C798" t="s">
        <v>1800</v>
      </c>
      <c r="D798" s="108">
        <v>17324</v>
      </c>
      <c r="E798" s="108">
        <v>81932</v>
      </c>
      <c r="F798" s="108">
        <v>19444</v>
      </c>
      <c r="G798" s="108">
        <v>68500</v>
      </c>
      <c r="H798" s="108">
        <v>19444</v>
      </c>
      <c r="I798" s="108">
        <v>13432</v>
      </c>
      <c r="J798" s="108">
        <v>0</v>
      </c>
    </row>
    <row r="799" spans="1:10">
      <c r="A799" s="119" t="s">
        <v>1801</v>
      </c>
      <c r="B799" t="s">
        <v>1776</v>
      </c>
      <c r="C799" t="s">
        <v>1802</v>
      </c>
      <c r="D799" s="109">
        <v>17361</v>
      </c>
      <c r="E799" s="109">
        <v>397434</v>
      </c>
      <c r="F799" s="109">
        <v>138042</v>
      </c>
      <c r="G799" s="109">
        <v>132086</v>
      </c>
      <c r="H799" s="109">
        <v>127700</v>
      </c>
      <c r="I799" s="109">
        <v>265348</v>
      </c>
      <c r="J799" s="109">
        <v>10342</v>
      </c>
    </row>
    <row r="800" spans="1:10">
      <c r="A800" s="119" t="s">
        <v>1803</v>
      </c>
      <c r="B800" t="s">
        <v>1776</v>
      </c>
      <c r="C800" t="s">
        <v>1804</v>
      </c>
      <c r="D800" s="108">
        <v>17365</v>
      </c>
      <c r="E800" s="108">
        <v>308136</v>
      </c>
      <c r="F800" s="108">
        <v>102533</v>
      </c>
      <c r="G800" s="108">
        <v>308136</v>
      </c>
      <c r="H800" s="108">
        <v>102533</v>
      </c>
      <c r="I800" s="108">
        <v>0</v>
      </c>
      <c r="J800" s="108">
        <v>0</v>
      </c>
    </row>
    <row r="801" spans="1:10">
      <c r="A801" s="119" t="s">
        <v>1805</v>
      </c>
      <c r="B801" t="s">
        <v>1776</v>
      </c>
      <c r="C801" t="s">
        <v>1806</v>
      </c>
      <c r="D801" s="109">
        <v>17384</v>
      </c>
      <c r="E801" s="109">
        <v>240014</v>
      </c>
      <c r="F801" s="109">
        <v>60683</v>
      </c>
      <c r="G801" s="109">
        <v>240014</v>
      </c>
      <c r="H801" s="109">
        <v>60683</v>
      </c>
      <c r="I801" s="109">
        <v>0</v>
      </c>
      <c r="J801" s="109">
        <v>0</v>
      </c>
    </row>
    <row r="802" spans="1:10">
      <c r="A802" s="119" t="s">
        <v>1807</v>
      </c>
      <c r="B802" t="s">
        <v>1776</v>
      </c>
      <c r="C802" t="s">
        <v>1808</v>
      </c>
      <c r="D802" s="108">
        <v>17386</v>
      </c>
      <c r="E802" s="108">
        <v>177345</v>
      </c>
      <c r="F802" s="108">
        <v>43798</v>
      </c>
      <c r="G802" s="108">
        <v>177345</v>
      </c>
      <c r="H802" s="108">
        <v>43798</v>
      </c>
      <c r="I802" s="108">
        <v>0</v>
      </c>
      <c r="J802" s="108">
        <v>0</v>
      </c>
    </row>
    <row r="803" spans="1:10">
      <c r="A803" s="119" t="s">
        <v>1809</v>
      </c>
      <c r="B803" t="s">
        <v>1776</v>
      </c>
      <c r="C803" t="s">
        <v>1810</v>
      </c>
      <c r="D803" s="109">
        <v>17407</v>
      </c>
      <c r="E803" s="109">
        <v>247407</v>
      </c>
      <c r="F803" s="109">
        <v>68765</v>
      </c>
      <c r="G803" s="109">
        <v>247407</v>
      </c>
      <c r="H803" s="109">
        <v>68765</v>
      </c>
      <c r="I803" s="109">
        <v>0</v>
      </c>
      <c r="J803" s="109">
        <v>0</v>
      </c>
    </row>
    <row r="804" spans="1:10">
      <c r="A804" s="119" t="s">
        <v>1811</v>
      </c>
      <c r="B804" t="s">
        <v>1776</v>
      </c>
      <c r="C804" t="s">
        <v>1812</v>
      </c>
      <c r="D804" s="108">
        <v>17461</v>
      </c>
      <c r="E804" s="108">
        <v>166977</v>
      </c>
      <c r="F804" s="108">
        <v>32067</v>
      </c>
      <c r="G804" s="108">
        <v>164000</v>
      </c>
      <c r="H804" s="108">
        <v>32067</v>
      </c>
      <c r="I804" s="108">
        <v>2977</v>
      </c>
      <c r="J804" s="108">
        <v>0</v>
      </c>
    </row>
    <row r="805" spans="1:10">
      <c r="A805" s="119" t="s">
        <v>1813</v>
      </c>
      <c r="B805" t="s">
        <v>1776</v>
      </c>
      <c r="C805" t="s">
        <v>1814</v>
      </c>
      <c r="D805" s="109">
        <v>17463</v>
      </c>
      <c r="E805" s="109">
        <v>302653</v>
      </c>
      <c r="F805" s="109">
        <v>68327</v>
      </c>
      <c r="G805" s="109">
        <v>50456</v>
      </c>
      <c r="H805" s="109">
        <v>800</v>
      </c>
      <c r="I805" s="109">
        <v>252197</v>
      </c>
      <c r="J805" s="109">
        <v>67527</v>
      </c>
    </row>
    <row r="806" spans="1:10">
      <c r="A806" s="119" t="s">
        <v>1815</v>
      </c>
      <c r="B806" t="s">
        <v>1816</v>
      </c>
      <c r="C806">
        <v>0</v>
      </c>
      <c r="D806" s="108">
        <v>18000</v>
      </c>
      <c r="E806" s="108">
        <v>9798918</v>
      </c>
      <c r="F806" s="108">
        <v>0</v>
      </c>
      <c r="G806" s="108">
        <v>9798918</v>
      </c>
      <c r="H806" s="108">
        <v>0</v>
      </c>
      <c r="I806" s="108">
        <v>0</v>
      </c>
      <c r="J806" s="108">
        <v>0</v>
      </c>
    </row>
    <row r="807" spans="1:10">
      <c r="A807" s="119" t="s">
        <v>1817</v>
      </c>
      <c r="B807" t="s">
        <v>1816</v>
      </c>
      <c r="C807" t="s">
        <v>1818</v>
      </c>
      <c r="D807" s="109">
        <v>18201</v>
      </c>
      <c r="E807" s="109">
        <v>2366885</v>
      </c>
      <c r="F807" s="109">
        <v>896930</v>
      </c>
      <c r="G807" s="109">
        <v>166885</v>
      </c>
      <c r="H807" s="109">
        <v>50000</v>
      </c>
      <c r="I807" s="109">
        <v>2200000</v>
      </c>
      <c r="J807" s="109">
        <v>846930</v>
      </c>
    </row>
    <row r="808" spans="1:10">
      <c r="A808" s="119" t="s">
        <v>1819</v>
      </c>
      <c r="B808" t="s">
        <v>1816</v>
      </c>
      <c r="C808" t="s">
        <v>1820</v>
      </c>
      <c r="D808" s="108">
        <v>18202</v>
      </c>
      <c r="E808" s="108">
        <v>534501</v>
      </c>
      <c r="F808" s="108">
        <v>203099</v>
      </c>
      <c r="G808" s="108">
        <v>327501</v>
      </c>
      <c r="H808" s="108">
        <v>203099</v>
      </c>
      <c r="I808" s="108">
        <v>207000</v>
      </c>
      <c r="J808" s="108">
        <v>0</v>
      </c>
    </row>
    <row r="809" spans="1:10">
      <c r="A809" s="119" t="s">
        <v>1821</v>
      </c>
      <c r="B809" t="s">
        <v>1816</v>
      </c>
      <c r="C809" t="s">
        <v>1822</v>
      </c>
      <c r="D809" s="109">
        <v>18204</v>
      </c>
      <c r="E809" s="109">
        <v>391230</v>
      </c>
      <c r="F809" s="109">
        <v>115193</v>
      </c>
      <c r="G809" s="109">
        <v>300000</v>
      </c>
      <c r="H809" s="109">
        <v>115193</v>
      </c>
      <c r="I809" s="109">
        <v>91230</v>
      </c>
      <c r="J809" s="109">
        <v>0</v>
      </c>
    </row>
    <row r="810" spans="1:10">
      <c r="A810" s="119" t="s">
        <v>1823</v>
      </c>
      <c r="B810" t="s">
        <v>1816</v>
      </c>
      <c r="C810" t="s">
        <v>1824</v>
      </c>
      <c r="D810" s="108">
        <v>18205</v>
      </c>
      <c r="E810" s="108">
        <v>434936</v>
      </c>
      <c r="F810" s="108">
        <v>124716</v>
      </c>
      <c r="G810" s="108">
        <v>328155</v>
      </c>
      <c r="H810" s="108">
        <v>124716</v>
      </c>
      <c r="I810" s="108">
        <v>106781</v>
      </c>
      <c r="J810" s="108">
        <v>0</v>
      </c>
    </row>
    <row r="811" spans="1:10">
      <c r="A811" s="119" t="s">
        <v>1825</v>
      </c>
      <c r="B811" t="s">
        <v>1816</v>
      </c>
      <c r="C811" t="s">
        <v>1826</v>
      </c>
      <c r="D811" s="109">
        <v>18206</v>
      </c>
      <c r="E811" s="109">
        <v>290627</v>
      </c>
      <c r="F811" s="109">
        <v>88466</v>
      </c>
      <c r="G811" s="109">
        <v>290627</v>
      </c>
      <c r="H811" s="109">
        <v>88466</v>
      </c>
      <c r="I811" s="109">
        <v>0</v>
      </c>
      <c r="J811" s="109">
        <v>0</v>
      </c>
    </row>
    <row r="812" spans="1:10">
      <c r="A812" s="119" t="s">
        <v>1827</v>
      </c>
      <c r="B812" t="s">
        <v>1816</v>
      </c>
      <c r="C812" t="s">
        <v>1828</v>
      </c>
      <c r="D812" s="108">
        <v>18207</v>
      </c>
      <c r="E812" s="108">
        <v>698298</v>
      </c>
      <c r="F812" s="108">
        <v>253533</v>
      </c>
      <c r="G812" s="108">
        <v>180448</v>
      </c>
      <c r="H812" s="108">
        <v>170998</v>
      </c>
      <c r="I812" s="108">
        <v>517850</v>
      </c>
      <c r="J812" s="108">
        <v>82535</v>
      </c>
    </row>
    <row r="813" spans="1:10">
      <c r="A813" s="119" t="s">
        <v>1829</v>
      </c>
      <c r="B813" t="s">
        <v>1816</v>
      </c>
      <c r="C813" t="s">
        <v>1830</v>
      </c>
      <c r="D813" s="109">
        <v>18208</v>
      </c>
      <c r="E813" s="109">
        <v>302322</v>
      </c>
      <c r="F813" s="109">
        <v>97159</v>
      </c>
      <c r="G813" s="109">
        <v>260550</v>
      </c>
      <c r="H813" s="109">
        <v>97159</v>
      </c>
      <c r="I813" s="109">
        <v>41772</v>
      </c>
      <c r="J813" s="109">
        <v>0</v>
      </c>
    </row>
    <row r="814" spans="1:10">
      <c r="A814" s="119" t="s">
        <v>1831</v>
      </c>
      <c r="B814" t="s">
        <v>1816</v>
      </c>
      <c r="C814" t="s">
        <v>1832</v>
      </c>
      <c r="D814" s="108">
        <v>18209</v>
      </c>
      <c r="E814" s="108">
        <v>765997</v>
      </c>
      <c r="F814" s="108">
        <v>275660</v>
      </c>
      <c r="G814" s="108">
        <v>34012</v>
      </c>
      <c r="H814" s="108">
        <v>0</v>
      </c>
      <c r="I814" s="108">
        <v>731985</v>
      </c>
      <c r="J814" s="108">
        <v>275660</v>
      </c>
    </row>
    <row r="815" spans="1:10">
      <c r="A815" s="119" t="s">
        <v>1833</v>
      </c>
      <c r="B815" t="s">
        <v>1816</v>
      </c>
      <c r="C815" t="s">
        <v>1834</v>
      </c>
      <c r="D815" s="109">
        <v>18210</v>
      </c>
      <c r="E815" s="109">
        <v>888575</v>
      </c>
      <c r="F815" s="109">
        <v>323593</v>
      </c>
      <c r="G815" s="109">
        <v>0</v>
      </c>
      <c r="H815" s="109">
        <v>0</v>
      </c>
      <c r="I815" s="109">
        <v>888575</v>
      </c>
      <c r="J815" s="109">
        <v>323593</v>
      </c>
    </row>
    <row r="816" spans="1:10">
      <c r="A816" s="119" t="s">
        <v>1835</v>
      </c>
      <c r="B816" t="s">
        <v>1816</v>
      </c>
      <c r="C816" t="s">
        <v>1836</v>
      </c>
      <c r="D816" s="108">
        <v>18322</v>
      </c>
      <c r="E816" s="108">
        <v>240816</v>
      </c>
      <c r="F816" s="108">
        <v>73021</v>
      </c>
      <c r="G816" s="108">
        <v>234686</v>
      </c>
      <c r="H816" s="108">
        <v>73021</v>
      </c>
      <c r="I816" s="108">
        <v>6130</v>
      </c>
      <c r="J816" s="108">
        <v>0</v>
      </c>
    </row>
    <row r="817" spans="1:10">
      <c r="A817" s="119" t="s">
        <v>1837</v>
      </c>
      <c r="B817" t="s">
        <v>1816</v>
      </c>
      <c r="C817" t="s">
        <v>541</v>
      </c>
      <c r="D817" s="109">
        <v>18382</v>
      </c>
      <c r="E817" s="109">
        <v>67793</v>
      </c>
      <c r="F817" s="109">
        <v>10309</v>
      </c>
      <c r="G817" s="109">
        <v>67793</v>
      </c>
      <c r="H817" s="109">
        <v>10309</v>
      </c>
      <c r="I817" s="109">
        <v>0</v>
      </c>
      <c r="J817" s="109">
        <v>0</v>
      </c>
    </row>
    <row r="818" spans="1:10">
      <c r="A818" s="119" t="s">
        <v>1838</v>
      </c>
      <c r="B818" t="s">
        <v>1816</v>
      </c>
      <c r="C818" t="s">
        <v>1839</v>
      </c>
      <c r="D818" s="108">
        <v>18404</v>
      </c>
      <c r="E818" s="108">
        <v>164017</v>
      </c>
      <c r="F818" s="108">
        <v>40977</v>
      </c>
      <c r="G818" s="108">
        <v>21690</v>
      </c>
      <c r="H818" s="108">
        <v>0</v>
      </c>
      <c r="I818" s="108">
        <v>142327</v>
      </c>
      <c r="J818" s="108">
        <v>40977</v>
      </c>
    </row>
    <row r="819" spans="1:10">
      <c r="A819" s="119" t="s">
        <v>1840</v>
      </c>
      <c r="B819" t="s">
        <v>1816</v>
      </c>
      <c r="C819" t="s">
        <v>1841</v>
      </c>
      <c r="D819" s="109">
        <v>18423</v>
      </c>
      <c r="E819" s="109">
        <v>296538</v>
      </c>
      <c r="F819" s="109">
        <v>81566</v>
      </c>
      <c r="G819" s="109">
        <v>52880</v>
      </c>
      <c r="H819" s="109">
        <v>30000</v>
      </c>
      <c r="I819" s="109">
        <v>243658</v>
      </c>
      <c r="J819" s="109">
        <v>51566</v>
      </c>
    </row>
    <row r="820" spans="1:10">
      <c r="A820" s="119" t="s">
        <v>1842</v>
      </c>
      <c r="B820" t="s">
        <v>1816</v>
      </c>
      <c r="C820" t="s">
        <v>1843</v>
      </c>
      <c r="D820" s="108">
        <v>18442</v>
      </c>
      <c r="E820" s="108">
        <v>74595</v>
      </c>
      <c r="F820" s="108">
        <v>27602</v>
      </c>
      <c r="G820" s="108">
        <v>74595</v>
      </c>
      <c r="H820" s="108">
        <v>27602</v>
      </c>
      <c r="I820" s="108">
        <v>0</v>
      </c>
      <c r="J820" s="108">
        <v>0</v>
      </c>
    </row>
    <row r="821" spans="1:10">
      <c r="A821" s="119" t="s">
        <v>1844</v>
      </c>
      <c r="B821" t="s">
        <v>1816</v>
      </c>
      <c r="C821" t="s">
        <v>1845</v>
      </c>
      <c r="D821" s="109">
        <v>18481</v>
      </c>
      <c r="E821" s="109">
        <v>67108</v>
      </c>
      <c r="F821" s="109">
        <v>29837</v>
      </c>
      <c r="G821" s="109">
        <v>67108</v>
      </c>
      <c r="H821" s="109">
        <v>29837</v>
      </c>
      <c r="I821" s="109">
        <v>0</v>
      </c>
      <c r="J821" s="109">
        <v>0</v>
      </c>
    </row>
    <row r="822" spans="1:10">
      <c r="A822" s="119" t="s">
        <v>1846</v>
      </c>
      <c r="B822" t="s">
        <v>1816</v>
      </c>
      <c r="C822" t="s">
        <v>1847</v>
      </c>
      <c r="D822" s="108">
        <v>18483</v>
      </c>
      <c r="E822" s="108">
        <v>66045</v>
      </c>
      <c r="F822" s="108">
        <v>24441</v>
      </c>
      <c r="G822" s="108">
        <v>66045</v>
      </c>
      <c r="H822" s="108">
        <v>24441</v>
      </c>
      <c r="I822" s="108">
        <v>0</v>
      </c>
      <c r="J822" s="108">
        <v>0</v>
      </c>
    </row>
    <row r="823" spans="1:10">
      <c r="A823" s="119" t="s">
        <v>1848</v>
      </c>
      <c r="B823" t="s">
        <v>1816</v>
      </c>
      <c r="C823" t="s">
        <v>1849</v>
      </c>
      <c r="D823" s="109">
        <v>18501</v>
      </c>
      <c r="E823" s="109">
        <v>228130</v>
      </c>
      <c r="F823" s="109">
        <v>56600</v>
      </c>
      <c r="G823" s="109">
        <v>228130</v>
      </c>
      <c r="H823" s="109">
        <v>56600</v>
      </c>
      <c r="I823" s="109">
        <v>0</v>
      </c>
      <c r="J823" s="109">
        <v>0</v>
      </c>
    </row>
    <row r="824" spans="1:10">
      <c r="A824" s="119" t="s">
        <v>1850</v>
      </c>
      <c r="B824" t="s">
        <v>1851</v>
      </c>
      <c r="C824">
        <v>0</v>
      </c>
      <c r="D824" s="108">
        <v>19000</v>
      </c>
      <c r="E824" s="108">
        <v>10910390</v>
      </c>
      <c r="F824" s="108">
        <v>0</v>
      </c>
      <c r="G824" s="108">
        <v>10910390</v>
      </c>
      <c r="H824" s="108">
        <v>0</v>
      </c>
      <c r="I824" s="108">
        <v>0</v>
      </c>
      <c r="J824" s="108">
        <v>0</v>
      </c>
    </row>
    <row r="825" spans="1:10">
      <c r="A825" s="119" t="s">
        <v>1852</v>
      </c>
      <c r="B825" t="s">
        <v>1851</v>
      </c>
      <c r="C825" t="s">
        <v>1853</v>
      </c>
      <c r="D825" s="109">
        <v>19201</v>
      </c>
      <c r="E825" s="109">
        <v>1777825</v>
      </c>
      <c r="F825" s="109">
        <v>612777</v>
      </c>
      <c r="G825" s="109">
        <v>1777825</v>
      </c>
      <c r="H825" s="109">
        <v>612777</v>
      </c>
      <c r="I825" s="109">
        <v>0</v>
      </c>
      <c r="J825" s="109">
        <v>0</v>
      </c>
    </row>
    <row r="826" spans="1:10">
      <c r="A826" s="119" t="s">
        <v>1854</v>
      </c>
      <c r="B826" t="s">
        <v>1851</v>
      </c>
      <c r="C826" t="s">
        <v>1855</v>
      </c>
      <c r="D826" s="108">
        <v>19202</v>
      </c>
      <c r="E826" s="108">
        <v>531511</v>
      </c>
      <c r="F826" s="108">
        <v>158576</v>
      </c>
      <c r="G826" s="108">
        <v>531511</v>
      </c>
      <c r="H826" s="108">
        <v>158576</v>
      </c>
      <c r="I826" s="108">
        <v>0</v>
      </c>
      <c r="J826" s="108">
        <v>0</v>
      </c>
    </row>
    <row r="827" spans="1:10">
      <c r="A827" s="119" t="s">
        <v>1856</v>
      </c>
      <c r="B827" t="s">
        <v>1851</v>
      </c>
      <c r="C827" t="s">
        <v>1857</v>
      </c>
      <c r="D827" s="109">
        <v>19204</v>
      </c>
      <c r="E827" s="109">
        <v>390730</v>
      </c>
      <c r="F827" s="109">
        <v>103152</v>
      </c>
      <c r="G827" s="109">
        <v>292238</v>
      </c>
      <c r="H827" s="109">
        <v>103152</v>
      </c>
      <c r="I827" s="109">
        <v>98492</v>
      </c>
      <c r="J827" s="109">
        <v>0</v>
      </c>
    </row>
    <row r="828" spans="1:10">
      <c r="A828" s="119" t="s">
        <v>1858</v>
      </c>
      <c r="B828" t="s">
        <v>1851</v>
      </c>
      <c r="C828" t="s">
        <v>1859</v>
      </c>
      <c r="D828" s="108">
        <v>19205</v>
      </c>
      <c r="E828" s="108">
        <v>449309</v>
      </c>
      <c r="F828" s="108">
        <v>124700</v>
      </c>
      <c r="G828" s="108">
        <v>449309</v>
      </c>
      <c r="H828" s="108">
        <v>124700</v>
      </c>
      <c r="I828" s="108">
        <v>0</v>
      </c>
      <c r="J828" s="108">
        <v>0</v>
      </c>
    </row>
    <row r="829" spans="1:10">
      <c r="A829" s="119" t="s">
        <v>1860</v>
      </c>
      <c r="B829" t="s">
        <v>1851</v>
      </c>
      <c r="C829" t="s">
        <v>1861</v>
      </c>
      <c r="D829" s="109">
        <v>19206</v>
      </c>
      <c r="E829" s="109">
        <v>251975</v>
      </c>
      <c r="F829" s="109">
        <v>70553</v>
      </c>
      <c r="G829" s="109">
        <v>251975</v>
      </c>
      <c r="H829" s="109">
        <v>70553</v>
      </c>
      <c r="I829" s="109">
        <v>0</v>
      </c>
      <c r="J829" s="109">
        <v>0</v>
      </c>
    </row>
    <row r="830" spans="1:10">
      <c r="A830" s="119" t="s">
        <v>1862</v>
      </c>
      <c r="B830" t="s">
        <v>1851</v>
      </c>
      <c r="C830" t="s">
        <v>1863</v>
      </c>
      <c r="D830" s="108">
        <v>19207</v>
      </c>
      <c r="E830" s="108">
        <v>280050</v>
      </c>
      <c r="F830" s="108">
        <v>84212</v>
      </c>
      <c r="G830" s="108">
        <v>280050</v>
      </c>
      <c r="H830" s="108">
        <v>84212</v>
      </c>
      <c r="I830" s="108">
        <v>0</v>
      </c>
      <c r="J830" s="108">
        <v>0</v>
      </c>
    </row>
    <row r="831" spans="1:10">
      <c r="A831" s="119" t="s">
        <v>1864</v>
      </c>
      <c r="B831" t="s">
        <v>1851</v>
      </c>
      <c r="C831" t="s">
        <v>1865</v>
      </c>
      <c r="D831" s="109">
        <v>19208</v>
      </c>
      <c r="E831" s="109">
        <v>797769</v>
      </c>
      <c r="F831" s="109">
        <v>250160</v>
      </c>
      <c r="G831" s="109">
        <v>797769</v>
      </c>
      <c r="H831" s="109">
        <v>250160</v>
      </c>
      <c r="I831" s="109">
        <v>0</v>
      </c>
      <c r="J831" s="109">
        <v>0</v>
      </c>
    </row>
    <row r="832" spans="1:10">
      <c r="A832" s="119" t="s">
        <v>1866</v>
      </c>
      <c r="B832" t="s">
        <v>1851</v>
      </c>
      <c r="C832" t="s">
        <v>1867</v>
      </c>
      <c r="D832" s="108">
        <v>19209</v>
      </c>
      <c r="E832" s="108">
        <v>598789</v>
      </c>
      <c r="F832" s="108">
        <v>153496</v>
      </c>
      <c r="G832" s="108">
        <v>381624</v>
      </c>
      <c r="H832" s="108">
        <v>153496</v>
      </c>
      <c r="I832" s="108">
        <v>217165</v>
      </c>
      <c r="J832" s="108">
        <v>0</v>
      </c>
    </row>
    <row r="833" spans="1:10">
      <c r="A833" s="119" t="s">
        <v>1868</v>
      </c>
      <c r="B833" t="s">
        <v>1851</v>
      </c>
      <c r="C833" t="s">
        <v>1869</v>
      </c>
      <c r="D833" s="109">
        <v>19210</v>
      </c>
      <c r="E833" s="109">
        <v>752195</v>
      </c>
      <c r="F833" s="109">
        <v>268537</v>
      </c>
      <c r="G833" s="109">
        <v>752195</v>
      </c>
      <c r="H833" s="109">
        <v>268537</v>
      </c>
      <c r="I833" s="109">
        <v>0</v>
      </c>
      <c r="J833" s="109">
        <v>0</v>
      </c>
    </row>
    <row r="834" spans="1:10">
      <c r="A834" s="119" t="s">
        <v>1870</v>
      </c>
      <c r="B834" t="s">
        <v>1851</v>
      </c>
      <c r="C834" t="s">
        <v>1871</v>
      </c>
      <c r="D834" s="108">
        <v>19211</v>
      </c>
      <c r="E834" s="108">
        <v>775804</v>
      </c>
      <c r="F834" s="108">
        <v>234803</v>
      </c>
      <c r="G834" s="108">
        <v>775804</v>
      </c>
      <c r="H834" s="108">
        <v>234803</v>
      </c>
      <c r="I834" s="108">
        <v>0</v>
      </c>
      <c r="J834" s="108">
        <v>0</v>
      </c>
    </row>
    <row r="835" spans="1:10">
      <c r="A835" s="119" t="s">
        <v>1872</v>
      </c>
      <c r="B835" t="s">
        <v>1851</v>
      </c>
      <c r="C835" t="s">
        <v>1873</v>
      </c>
      <c r="D835" s="109">
        <v>19212</v>
      </c>
      <c r="E835" s="109">
        <v>262778</v>
      </c>
      <c r="F835" s="109">
        <v>76650</v>
      </c>
      <c r="G835" s="109">
        <v>262778</v>
      </c>
      <c r="H835" s="109">
        <v>76650</v>
      </c>
      <c r="I835" s="109">
        <v>0</v>
      </c>
      <c r="J835" s="109">
        <v>0</v>
      </c>
    </row>
    <row r="836" spans="1:10">
      <c r="A836" s="119" t="s">
        <v>1874</v>
      </c>
      <c r="B836" t="s">
        <v>1851</v>
      </c>
      <c r="C836" t="s">
        <v>1875</v>
      </c>
      <c r="D836" s="108">
        <v>19213</v>
      </c>
      <c r="E836" s="108">
        <v>392825</v>
      </c>
      <c r="F836" s="108">
        <v>106608</v>
      </c>
      <c r="G836" s="108">
        <v>392825</v>
      </c>
      <c r="H836" s="108">
        <v>106608</v>
      </c>
      <c r="I836" s="108">
        <v>0</v>
      </c>
      <c r="J836" s="108">
        <v>0</v>
      </c>
    </row>
    <row r="837" spans="1:10">
      <c r="A837" s="119" t="s">
        <v>1876</v>
      </c>
      <c r="B837" t="s">
        <v>1851</v>
      </c>
      <c r="C837" t="s">
        <v>1877</v>
      </c>
      <c r="D837" s="109">
        <v>19214</v>
      </c>
      <c r="E837" s="109">
        <v>300651</v>
      </c>
      <c r="F837" s="109">
        <v>97541</v>
      </c>
      <c r="G837" s="109">
        <v>300651</v>
      </c>
      <c r="H837" s="109">
        <v>97541</v>
      </c>
      <c r="I837" s="109">
        <v>0</v>
      </c>
      <c r="J837" s="109">
        <v>0</v>
      </c>
    </row>
    <row r="838" spans="1:10">
      <c r="A838" s="119" t="s">
        <v>1878</v>
      </c>
      <c r="B838" t="s">
        <v>1851</v>
      </c>
      <c r="C838" t="s">
        <v>1879</v>
      </c>
      <c r="D838" s="108">
        <v>19346</v>
      </c>
      <c r="E838" s="108">
        <v>218637</v>
      </c>
      <c r="F838" s="108">
        <v>56706</v>
      </c>
      <c r="G838" s="108">
        <v>197000</v>
      </c>
      <c r="H838" s="108">
        <v>56706</v>
      </c>
      <c r="I838" s="108">
        <v>21637</v>
      </c>
      <c r="J838" s="108">
        <v>0</v>
      </c>
    </row>
    <row r="839" spans="1:10">
      <c r="A839" s="119" t="s">
        <v>1880</v>
      </c>
      <c r="B839" t="s">
        <v>1851</v>
      </c>
      <c r="C839" t="s">
        <v>1881</v>
      </c>
      <c r="D839" s="109">
        <v>19364</v>
      </c>
      <c r="E839" s="109">
        <v>28084</v>
      </c>
      <c r="F839" s="109">
        <v>2939</v>
      </c>
      <c r="G839" s="109">
        <v>28084</v>
      </c>
      <c r="H839" s="109">
        <v>2939</v>
      </c>
      <c r="I839" s="109">
        <v>0</v>
      </c>
      <c r="J839" s="109">
        <v>0</v>
      </c>
    </row>
    <row r="840" spans="1:10">
      <c r="A840" s="119" t="s">
        <v>1882</v>
      </c>
      <c r="B840" t="s">
        <v>1851</v>
      </c>
      <c r="C840" t="s">
        <v>1883</v>
      </c>
      <c r="D840" s="108">
        <v>19365</v>
      </c>
      <c r="E840" s="108">
        <v>186955</v>
      </c>
      <c r="F840" s="108">
        <v>40199</v>
      </c>
      <c r="G840" s="108">
        <v>186955</v>
      </c>
      <c r="H840" s="108">
        <v>40199</v>
      </c>
      <c r="I840" s="108">
        <v>0</v>
      </c>
      <c r="J840" s="108">
        <v>0</v>
      </c>
    </row>
    <row r="841" spans="1:10">
      <c r="A841" s="119" t="s">
        <v>1884</v>
      </c>
      <c r="B841" t="s">
        <v>1851</v>
      </c>
      <c r="C841" t="s">
        <v>651</v>
      </c>
      <c r="D841" s="109">
        <v>19366</v>
      </c>
      <c r="E841" s="109">
        <v>129416</v>
      </c>
      <c r="F841" s="109">
        <v>26769</v>
      </c>
      <c r="G841" s="109">
        <v>129416</v>
      </c>
      <c r="H841" s="109">
        <v>26769</v>
      </c>
      <c r="I841" s="109">
        <v>0</v>
      </c>
      <c r="J841" s="109">
        <v>0</v>
      </c>
    </row>
    <row r="842" spans="1:10">
      <c r="A842" s="119" t="s">
        <v>1885</v>
      </c>
      <c r="B842" t="s">
        <v>1851</v>
      </c>
      <c r="C842" t="s">
        <v>1886</v>
      </c>
      <c r="D842" s="108">
        <v>19368</v>
      </c>
      <c r="E842" s="108">
        <v>199195</v>
      </c>
      <c r="F842" s="108">
        <v>52294</v>
      </c>
      <c r="G842" s="108">
        <v>199195</v>
      </c>
      <c r="H842" s="108">
        <v>52294</v>
      </c>
      <c r="I842" s="108">
        <v>0</v>
      </c>
      <c r="J842" s="108">
        <v>0</v>
      </c>
    </row>
    <row r="843" spans="1:10">
      <c r="A843" s="119" t="s">
        <v>1887</v>
      </c>
      <c r="B843" t="s">
        <v>1851</v>
      </c>
      <c r="C843" t="s">
        <v>1888</v>
      </c>
      <c r="D843" s="109">
        <v>19384</v>
      </c>
      <c r="E843" s="109">
        <v>140063</v>
      </c>
      <c r="F843" s="109">
        <v>58925</v>
      </c>
      <c r="G843" s="109">
        <v>140063</v>
      </c>
      <c r="H843" s="109">
        <v>58925</v>
      </c>
      <c r="I843" s="109">
        <v>0</v>
      </c>
      <c r="J843" s="109">
        <v>0</v>
      </c>
    </row>
    <row r="844" spans="1:10">
      <c r="A844" s="119" t="s">
        <v>1889</v>
      </c>
      <c r="B844" t="s">
        <v>1851</v>
      </c>
      <c r="C844" t="s">
        <v>1890</v>
      </c>
      <c r="D844" s="108">
        <v>19422</v>
      </c>
      <c r="E844" s="108">
        <v>50256</v>
      </c>
      <c r="F844" s="108">
        <v>5981</v>
      </c>
      <c r="G844" s="108">
        <v>50256</v>
      </c>
      <c r="H844" s="108">
        <v>5981</v>
      </c>
      <c r="I844" s="108">
        <v>0</v>
      </c>
      <c r="J844" s="108">
        <v>0</v>
      </c>
    </row>
    <row r="845" spans="1:10">
      <c r="A845" s="119" t="s">
        <v>1891</v>
      </c>
      <c r="B845" t="s">
        <v>1851</v>
      </c>
      <c r="C845" t="s">
        <v>1892</v>
      </c>
      <c r="D845" s="109">
        <v>19423</v>
      </c>
      <c r="E845" s="109">
        <v>73332</v>
      </c>
      <c r="F845" s="109">
        <v>14609</v>
      </c>
      <c r="G845" s="109">
        <v>73332</v>
      </c>
      <c r="H845" s="109">
        <v>14609</v>
      </c>
      <c r="I845" s="109">
        <v>0</v>
      </c>
      <c r="J845" s="109">
        <v>0</v>
      </c>
    </row>
    <row r="846" spans="1:10">
      <c r="A846" s="119" t="s">
        <v>1893</v>
      </c>
      <c r="B846" t="s">
        <v>1851</v>
      </c>
      <c r="C846" t="s">
        <v>1894</v>
      </c>
      <c r="D846" s="108">
        <v>19424</v>
      </c>
      <c r="E846" s="108">
        <v>60418</v>
      </c>
      <c r="F846" s="108">
        <v>23311</v>
      </c>
      <c r="G846" s="108">
        <v>60418</v>
      </c>
      <c r="H846" s="108">
        <v>23311</v>
      </c>
      <c r="I846" s="108">
        <v>0</v>
      </c>
      <c r="J846" s="108">
        <v>0</v>
      </c>
    </row>
    <row r="847" spans="1:10">
      <c r="A847" s="119" t="s">
        <v>1895</v>
      </c>
      <c r="B847" t="s">
        <v>1851</v>
      </c>
      <c r="C847" t="s">
        <v>1896</v>
      </c>
      <c r="D847" s="109">
        <v>19425</v>
      </c>
      <c r="E847" s="109">
        <v>38428</v>
      </c>
      <c r="F847" s="109">
        <v>13638</v>
      </c>
      <c r="G847" s="109">
        <v>38428</v>
      </c>
      <c r="H847" s="109">
        <v>13638</v>
      </c>
      <c r="I847" s="109">
        <v>0</v>
      </c>
      <c r="J847" s="109">
        <v>0</v>
      </c>
    </row>
    <row r="848" spans="1:10">
      <c r="A848" s="119" t="s">
        <v>1897</v>
      </c>
      <c r="B848" t="s">
        <v>1851</v>
      </c>
      <c r="C848" t="s">
        <v>1898</v>
      </c>
      <c r="D848" s="108">
        <v>19429</v>
      </c>
      <c r="E848" s="108">
        <v>52501</v>
      </c>
      <c r="F848" s="108">
        <v>7631</v>
      </c>
      <c r="G848" s="108">
        <v>52501</v>
      </c>
      <c r="H848" s="108">
        <v>7631</v>
      </c>
      <c r="I848" s="108">
        <v>0</v>
      </c>
      <c r="J848" s="108">
        <v>0</v>
      </c>
    </row>
    <row r="849" spans="1:10">
      <c r="A849" s="119" t="s">
        <v>1899</v>
      </c>
      <c r="B849" t="s">
        <v>1851</v>
      </c>
      <c r="C849" t="s">
        <v>1900</v>
      </c>
      <c r="D849" s="109">
        <v>19430</v>
      </c>
      <c r="E849" s="109">
        <v>304570</v>
      </c>
      <c r="F849" s="109">
        <v>84612</v>
      </c>
      <c r="G849" s="109">
        <v>304570</v>
      </c>
      <c r="H849" s="109">
        <v>84612</v>
      </c>
      <c r="I849" s="109">
        <v>0</v>
      </c>
      <c r="J849" s="109">
        <v>0</v>
      </c>
    </row>
    <row r="850" spans="1:10">
      <c r="A850" s="119" t="s">
        <v>1901</v>
      </c>
      <c r="B850" t="s">
        <v>1851</v>
      </c>
      <c r="C850" t="s">
        <v>1902</v>
      </c>
      <c r="D850" s="108">
        <v>19442</v>
      </c>
      <c r="E850" s="108">
        <v>28184</v>
      </c>
      <c r="F850" s="108">
        <v>2888</v>
      </c>
      <c r="G850" s="108">
        <v>13700</v>
      </c>
      <c r="H850" s="108">
        <v>2888</v>
      </c>
      <c r="I850" s="108">
        <v>14484</v>
      </c>
      <c r="J850" s="108">
        <v>0</v>
      </c>
    </row>
    <row r="851" spans="1:10">
      <c r="A851" s="119" t="s">
        <v>1903</v>
      </c>
      <c r="B851" t="s">
        <v>1851</v>
      </c>
      <c r="C851" t="s">
        <v>1904</v>
      </c>
      <c r="D851" s="109">
        <v>19443</v>
      </c>
      <c r="E851" s="109">
        <v>22988</v>
      </c>
      <c r="F851" s="109">
        <v>2037</v>
      </c>
      <c r="G851" s="109">
        <v>22988</v>
      </c>
      <c r="H851" s="109">
        <v>2037</v>
      </c>
      <c r="I851" s="109">
        <v>0</v>
      </c>
      <c r="J851" s="109">
        <v>0</v>
      </c>
    </row>
    <row r="852" spans="1:10">
      <c r="A852" s="119" t="s">
        <v>1905</v>
      </c>
      <c r="B852" t="s">
        <v>1906</v>
      </c>
      <c r="C852">
        <v>0</v>
      </c>
      <c r="D852" s="108">
        <v>20000</v>
      </c>
      <c r="E852" s="108">
        <v>17852755</v>
      </c>
      <c r="F852" s="108">
        <v>0</v>
      </c>
      <c r="G852" s="108">
        <v>10960257</v>
      </c>
      <c r="H852" s="108">
        <v>0</v>
      </c>
      <c r="I852" s="108">
        <v>6892498</v>
      </c>
      <c r="J852" s="108">
        <v>0</v>
      </c>
    </row>
    <row r="853" spans="1:10">
      <c r="A853" s="119" t="s">
        <v>1907</v>
      </c>
      <c r="B853" t="s">
        <v>1906</v>
      </c>
      <c r="C853" t="s">
        <v>1908</v>
      </c>
      <c r="D853" s="109">
        <v>20201</v>
      </c>
      <c r="E853" s="109">
        <v>3431749</v>
      </c>
      <c r="F853" s="109">
        <v>1240172</v>
      </c>
      <c r="G853" s="109">
        <v>2763701</v>
      </c>
      <c r="H853" s="109">
        <v>1240172</v>
      </c>
      <c r="I853" s="109">
        <v>668048</v>
      </c>
      <c r="J853" s="109">
        <v>0</v>
      </c>
    </row>
    <row r="854" spans="1:10">
      <c r="A854" s="119" t="s">
        <v>1909</v>
      </c>
      <c r="B854" t="s">
        <v>1906</v>
      </c>
      <c r="C854" t="s">
        <v>1910</v>
      </c>
      <c r="D854" s="108">
        <v>20202</v>
      </c>
      <c r="E854" s="108">
        <v>2285666</v>
      </c>
      <c r="F854" s="108">
        <v>796151</v>
      </c>
      <c r="G854" s="108">
        <v>2285666</v>
      </c>
      <c r="H854" s="108">
        <v>796151</v>
      </c>
      <c r="I854" s="108">
        <v>0</v>
      </c>
      <c r="J854" s="108">
        <v>0</v>
      </c>
    </row>
    <row r="855" spans="1:10">
      <c r="A855" s="119" t="s">
        <v>1911</v>
      </c>
      <c r="B855" t="s">
        <v>1906</v>
      </c>
      <c r="C855" t="s">
        <v>1912</v>
      </c>
      <c r="D855" s="109">
        <v>20203</v>
      </c>
      <c r="E855" s="109">
        <v>1587379</v>
      </c>
      <c r="F855" s="109">
        <v>534300</v>
      </c>
      <c r="G855" s="109">
        <v>125740</v>
      </c>
      <c r="H855" s="109">
        <v>61300</v>
      </c>
      <c r="I855" s="109">
        <v>1461639</v>
      </c>
      <c r="J855" s="109">
        <v>473000</v>
      </c>
    </row>
    <row r="856" spans="1:10">
      <c r="A856" s="119" t="s">
        <v>1913</v>
      </c>
      <c r="B856" t="s">
        <v>1906</v>
      </c>
      <c r="C856" t="s">
        <v>1914</v>
      </c>
      <c r="D856" s="108">
        <v>20204</v>
      </c>
      <c r="E856" s="108">
        <v>523810</v>
      </c>
      <c r="F856" s="108">
        <v>165840</v>
      </c>
      <c r="G856" s="108">
        <v>372262</v>
      </c>
      <c r="H856" s="108">
        <v>15370</v>
      </c>
      <c r="I856" s="108">
        <v>151548</v>
      </c>
      <c r="J856" s="108">
        <v>150470</v>
      </c>
    </row>
    <row r="857" spans="1:10">
      <c r="A857" s="119" t="s">
        <v>1915</v>
      </c>
      <c r="B857" t="s">
        <v>1906</v>
      </c>
      <c r="C857" t="s">
        <v>1916</v>
      </c>
      <c r="D857" s="109">
        <v>20205</v>
      </c>
      <c r="E857" s="109">
        <v>1187686</v>
      </c>
      <c r="F857" s="109">
        <v>364764</v>
      </c>
      <c r="G857" s="109">
        <v>226993</v>
      </c>
      <c r="H857" s="109">
        <v>6493</v>
      </c>
      <c r="I857" s="109">
        <v>960693</v>
      </c>
      <c r="J857" s="109">
        <v>358271</v>
      </c>
    </row>
    <row r="858" spans="1:10">
      <c r="A858" s="119" t="s">
        <v>1917</v>
      </c>
      <c r="B858" t="s">
        <v>1906</v>
      </c>
      <c r="C858" t="s">
        <v>1918</v>
      </c>
      <c r="D858" s="108">
        <v>20206</v>
      </c>
      <c r="E858" s="108">
        <v>485205</v>
      </c>
      <c r="F858" s="108">
        <v>160525</v>
      </c>
      <c r="G858" s="108">
        <v>352581</v>
      </c>
      <c r="H858" s="108">
        <v>160525</v>
      </c>
      <c r="I858" s="108">
        <v>132624</v>
      </c>
      <c r="J858" s="108">
        <v>0</v>
      </c>
    </row>
    <row r="859" spans="1:10">
      <c r="A859" s="119" t="s">
        <v>1919</v>
      </c>
      <c r="B859" t="s">
        <v>1906</v>
      </c>
      <c r="C859" t="s">
        <v>1920</v>
      </c>
      <c r="D859" s="109">
        <v>20207</v>
      </c>
      <c r="E859" s="109">
        <v>605935</v>
      </c>
      <c r="F859" s="109">
        <v>182354</v>
      </c>
      <c r="G859" s="109">
        <v>536002</v>
      </c>
      <c r="H859" s="109">
        <v>182354</v>
      </c>
      <c r="I859" s="109">
        <v>69933</v>
      </c>
      <c r="J859" s="109">
        <v>0</v>
      </c>
    </row>
    <row r="860" spans="1:10">
      <c r="A860" s="119" t="s">
        <v>1921</v>
      </c>
      <c r="B860" t="s">
        <v>1906</v>
      </c>
      <c r="C860" t="s">
        <v>1922</v>
      </c>
      <c r="D860" s="108">
        <v>20208</v>
      </c>
      <c r="E860" s="108">
        <v>470289</v>
      </c>
      <c r="F860" s="108">
        <v>147141</v>
      </c>
      <c r="G860" s="108">
        <v>414294</v>
      </c>
      <c r="H860" s="108">
        <v>147141</v>
      </c>
      <c r="I860" s="108">
        <v>55995</v>
      </c>
      <c r="J860" s="108">
        <v>0</v>
      </c>
    </row>
    <row r="861" spans="1:10">
      <c r="A861" s="119" t="s">
        <v>1923</v>
      </c>
      <c r="B861" t="s">
        <v>1906</v>
      </c>
      <c r="C861" t="s">
        <v>1924</v>
      </c>
      <c r="D861" s="109">
        <v>20209</v>
      </c>
      <c r="E861" s="109">
        <v>786240</v>
      </c>
      <c r="F861" s="109">
        <v>238620</v>
      </c>
      <c r="G861" s="109">
        <v>428500</v>
      </c>
      <c r="H861" s="109">
        <v>238620</v>
      </c>
      <c r="I861" s="109">
        <v>357740</v>
      </c>
      <c r="J861" s="109">
        <v>0</v>
      </c>
    </row>
    <row r="862" spans="1:10">
      <c r="A862" s="119" t="s">
        <v>1925</v>
      </c>
      <c r="B862" t="s">
        <v>1906</v>
      </c>
      <c r="C862" t="s">
        <v>1926</v>
      </c>
      <c r="D862" s="108">
        <v>20210</v>
      </c>
      <c r="E862" s="108">
        <v>375096</v>
      </c>
      <c r="F862" s="108">
        <v>110408</v>
      </c>
      <c r="G862" s="108">
        <v>275035</v>
      </c>
      <c r="H862" s="108">
        <v>110408</v>
      </c>
      <c r="I862" s="108">
        <v>100061</v>
      </c>
      <c r="J862" s="108">
        <v>0</v>
      </c>
    </row>
    <row r="863" spans="1:10">
      <c r="A863" s="119" t="s">
        <v>1927</v>
      </c>
      <c r="B863" t="s">
        <v>1906</v>
      </c>
      <c r="C863" t="s">
        <v>1928</v>
      </c>
      <c r="D863" s="109">
        <v>20211</v>
      </c>
      <c r="E863" s="109">
        <v>505018</v>
      </c>
      <c r="F863" s="109">
        <v>143824</v>
      </c>
      <c r="G863" s="109">
        <v>505018</v>
      </c>
      <c r="H863" s="109">
        <v>143824</v>
      </c>
      <c r="I863" s="109">
        <v>0</v>
      </c>
      <c r="J863" s="109">
        <v>0</v>
      </c>
    </row>
    <row r="864" spans="1:10">
      <c r="A864" s="119" t="s">
        <v>1929</v>
      </c>
      <c r="B864" t="s">
        <v>1906</v>
      </c>
      <c r="C864" t="s">
        <v>1930</v>
      </c>
      <c r="D864" s="108">
        <v>20212</v>
      </c>
      <c r="E864" s="108">
        <v>346388</v>
      </c>
      <c r="F864" s="108">
        <v>87839</v>
      </c>
      <c r="G864" s="108">
        <v>311440</v>
      </c>
      <c r="H864" s="108">
        <v>87839</v>
      </c>
      <c r="I864" s="108">
        <v>34948</v>
      </c>
      <c r="J864" s="108">
        <v>0</v>
      </c>
    </row>
    <row r="865" spans="1:10">
      <c r="A865" s="119" t="s">
        <v>1931</v>
      </c>
      <c r="B865" t="s">
        <v>1906</v>
      </c>
      <c r="C865" t="s">
        <v>1932</v>
      </c>
      <c r="D865" s="109">
        <v>20213</v>
      </c>
      <c r="E865" s="109">
        <v>315843</v>
      </c>
      <c r="F865" s="109">
        <v>72244</v>
      </c>
      <c r="G865" s="109">
        <v>267000</v>
      </c>
      <c r="H865" s="109">
        <v>72244</v>
      </c>
      <c r="I865" s="109">
        <v>48843</v>
      </c>
      <c r="J865" s="109">
        <v>0</v>
      </c>
    </row>
    <row r="866" spans="1:10">
      <c r="A866" s="119" t="s">
        <v>1933</v>
      </c>
      <c r="B866" t="s">
        <v>1906</v>
      </c>
      <c r="C866" t="s">
        <v>1934</v>
      </c>
      <c r="D866" s="108">
        <v>20214</v>
      </c>
      <c r="E866" s="108">
        <v>626211</v>
      </c>
      <c r="F866" s="108">
        <v>191356</v>
      </c>
      <c r="G866" s="108">
        <v>532339</v>
      </c>
      <c r="H866" s="108">
        <v>191356</v>
      </c>
      <c r="I866" s="108">
        <v>93872</v>
      </c>
      <c r="J866" s="108">
        <v>0</v>
      </c>
    </row>
    <row r="867" spans="1:10">
      <c r="A867" s="119" t="s">
        <v>1935</v>
      </c>
      <c r="B867" t="s">
        <v>1906</v>
      </c>
      <c r="C867" t="s">
        <v>1936</v>
      </c>
      <c r="D867" s="109">
        <v>20215</v>
      </c>
      <c r="E867" s="109">
        <v>718733</v>
      </c>
      <c r="F867" s="109">
        <v>222081</v>
      </c>
      <c r="G867" s="109">
        <v>5000</v>
      </c>
      <c r="H867" s="109">
        <v>0</v>
      </c>
      <c r="I867" s="109">
        <v>713733</v>
      </c>
      <c r="J867" s="109">
        <v>222081</v>
      </c>
    </row>
    <row r="868" spans="1:10">
      <c r="A868" s="119" t="s">
        <v>1937</v>
      </c>
      <c r="B868" t="s">
        <v>1906</v>
      </c>
      <c r="C868" t="s">
        <v>1938</v>
      </c>
      <c r="D868" s="108">
        <v>20217</v>
      </c>
      <c r="E868" s="108">
        <v>1213831</v>
      </c>
      <c r="F868" s="108">
        <v>360356</v>
      </c>
      <c r="G868" s="108">
        <v>955302</v>
      </c>
      <c r="H868" s="108">
        <v>360356</v>
      </c>
      <c r="I868" s="108">
        <v>258529</v>
      </c>
      <c r="J868" s="108">
        <v>0</v>
      </c>
    </row>
    <row r="869" spans="1:10">
      <c r="A869" s="119" t="s">
        <v>1939</v>
      </c>
      <c r="B869" t="s">
        <v>1906</v>
      </c>
      <c r="C869" t="s">
        <v>1940</v>
      </c>
      <c r="D869" s="109">
        <v>20218</v>
      </c>
      <c r="E869" s="109">
        <v>656225</v>
      </c>
      <c r="F869" s="109">
        <v>215696</v>
      </c>
      <c r="G869" s="109">
        <v>585000</v>
      </c>
      <c r="H869" s="109">
        <v>194178</v>
      </c>
      <c r="I869" s="109">
        <v>71225</v>
      </c>
      <c r="J869" s="109">
        <v>21518</v>
      </c>
    </row>
    <row r="870" spans="1:10">
      <c r="A870" s="119" t="s">
        <v>1941</v>
      </c>
      <c r="B870" t="s">
        <v>1906</v>
      </c>
      <c r="C870" t="s">
        <v>1942</v>
      </c>
      <c r="D870" s="108">
        <v>20219</v>
      </c>
      <c r="E870" s="108">
        <v>352033</v>
      </c>
      <c r="F870" s="108">
        <v>108573</v>
      </c>
      <c r="G870" s="108">
        <v>197810</v>
      </c>
      <c r="H870" s="108">
        <v>108573</v>
      </c>
      <c r="I870" s="108">
        <v>154223</v>
      </c>
      <c r="J870" s="108">
        <v>0</v>
      </c>
    </row>
    <row r="871" spans="1:10">
      <c r="A871" s="119" t="s">
        <v>1943</v>
      </c>
      <c r="B871" t="s">
        <v>1906</v>
      </c>
      <c r="C871" t="s">
        <v>1944</v>
      </c>
      <c r="D871" s="109">
        <v>20220</v>
      </c>
      <c r="E871" s="109">
        <v>1078827</v>
      </c>
      <c r="F871" s="109">
        <v>341294</v>
      </c>
      <c r="G871" s="109">
        <v>579000</v>
      </c>
      <c r="H871" s="109">
        <v>341294</v>
      </c>
      <c r="I871" s="109">
        <v>499827</v>
      </c>
      <c r="J871" s="109">
        <v>0</v>
      </c>
    </row>
    <row r="872" spans="1:10">
      <c r="A872" s="119" t="s">
        <v>1945</v>
      </c>
      <c r="B872" t="s">
        <v>1906</v>
      </c>
      <c r="C872" t="s">
        <v>1946</v>
      </c>
      <c r="D872" s="108">
        <v>20303</v>
      </c>
      <c r="E872" s="108">
        <v>100684</v>
      </c>
      <c r="F872" s="108">
        <v>16210</v>
      </c>
      <c r="G872" s="108">
        <v>91912</v>
      </c>
      <c r="H872" s="108">
        <v>16210</v>
      </c>
      <c r="I872" s="108">
        <v>8772</v>
      </c>
      <c r="J872" s="108">
        <v>0</v>
      </c>
    </row>
    <row r="873" spans="1:10">
      <c r="A873" s="119" t="s">
        <v>1947</v>
      </c>
      <c r="B873" t="s">
        <v>1906</v>
      </c>
      <c r="C873" t="s">
        <v>1948</v>
      </c>
      <c r="D873" s="109">
        <v>20304</v>
      </c>
      <c r="E873" s="109">
        <v>94916</v>
      </c>
      <c r="F873" s="109">
        <v>14877</v>
      </c>
      <c r="G873" s="109">
        <v>94916</v>
      </c>
      <c r="H873" s="109">
        <v>14877</v>
      </c>
      <c r="I873" s="109">
        <v>0</v>
      </c>
      <c r="J873" s="109">
        <v>0</v>
      </c>
    </row>
    <row r="874" spans="1:10">
      <c r="A874" s="119" t="s">
        <v>1949</v>
      </c>
      <c r="B874" t="s">
        <v>1906</v>
      </c>
      <c r="C874" t="s">
        <v>1217</v>
      </c>
      <c r="D874" s="108">
        <v>20305</v>
      </c>
      <c r="E874" s="108">
        <v>72996</v>
      </c>
      <c r="F874" s="108">
        <v>9559</v>
      </c>
      <c r="G874" s="108">
        <v>72996</v>
      </c>
      <c r="H874" s="108">
        <v>9559</v>
      </c>
      <c r="I874" s="108">
        <v>0</v>
      </c>
      <c r="J874" s="108">
        <v>0</v>
      </c>
    </row>
    <row r="875" spans="1:10">
      <c r="A875" s="119" t="s">
        <v>1950</v>
      </c>
      <c r="B875" t="s">
        <v>1906</v>
      </c>
      <c r="C875" t="s">
        <v>1951</v>
      </c>
      <c r="D875" s="109">
        <v>20306</v>
      </c>
      <c r="E875" s="109">
        <v>23023</v>
      </c>
      <c r="F875" s="109">
        <v>2747</v>
      </c>
      <c r="G875" s="109">
        <v>11323</v>
      </c>
      <c r="H875" s="109">
        <v>2747</v>
      </c>
      <c r="I875" s="109">
        <v>11700</v>
      </c>
      <c r="J875" s="109">
        <v>0</v>
      </c>
    </row>
    <row r="876" spans="1:10">
      <c r="A876" s="119" t="s">
        <v>1952</v>
      </c>
      <c r="B876" t="s">
        <v>1906</v>
      </c>
      <c r="C876" t="s">
        <v>1953</v>
      </c>
      <c r="D876" s="108">
        <v>20307</v>
      </c>
      <c r="E876" s="108">
        <v>29158</v>
      </c>
      <c r="F876" s="108">
        <v>3274</v>
      </c>
      <c r="G876" s="108">
        <v>29158</v>
      </c>
      <c r="H876" s="108">
        <v>3274</v>
      </c>
      <c r="I876" s="108">
        <v>0</v>
      </c>
      <c r="J876" s="108">
        <v>0</v>
      </c>
    </row>
    <row r="877" spans="1:10">
      <c r="A877" s="119" t="s">
        <v>1954</v>
      </c>
      <c r="B877" t="s">
        <v>1906</v>
      </c>
      <c r="C877" t="s">
        <v>1955</v>
      </c>
      <c r="D877" s="109">
        <v>20309</v>
      </c>
      <c r="E877" s="109">
        <v>194229</v>
      </c>
      <c r="F877" s="109">
        <v>41900</v>
      </c>
      <c r="G877" s="109">
        <v>194229</v>
      </c>
      <c r="H877" s="109">
        <v>41900</v>
      </c>
      <c r="I877" s="109">
        <v>0</v>
      </c>
      <c r="J877" s="109">
        <v>0</v>
      </c>
    </row>
    <row r="878" spans="1:10">
      <c r="A878" s="119" t="s">
        <v>1956</v>
      </c>
      <c r="B878" t="s">
        <v>1906</v>
      </c>
      <c r="C878" t="s">
        <v>1957</v>
      </c>
      <c r="D878" s="108">
        <v>20321</v>
      </c>
      <c r="E878" s="108">
        <v>133618</v>
      </c>
      <c r="F878" s="108">
        <v>52484</v>
      </c>
      <c r="G878" s="108">
        <v>133618</v>
      </c>
      <c r="H878" s="108">
        <v>52484</v>
      </c>
      <c r="I878" s="108">
        <v>0</v>
      </c>
      <c r="J878" s="108">
        <v>0</v>
      </c>
    </row>
    <row r="879" spans="1:10">
      <c r="A879" s="119" t="s">
        <v>1958</v>
      </c>
      <c r="B879" t="s">
        <v>1906</v>
      </c>
      <c r="C879" t="s">
        <v>1959</v>
      </c>
      <c r="D879" s="109">
        <v>20323</v>
      </c>
      <c r="E879" s="109">
        <v>171355</v>
      </c>
      <c r="F879" s="109">
        <v>51598</v>
      </c>
      <c r="G879" s="109">
        <v>169675</v>
      </c>
      <c r="H879" s="109">
        <v>51598</v>
      </c>
      <c r="I879" s="109">
        <v>1680</v>
      </c>
      <c r="J879" s="109">
        <v>0</v>
      </c>
    </row>
    <row r="880" spans="1:10">
      <c r="A880" s="119" t="s">
        <v>1960</v>
      </c>
      <c r="B880" t="s">
        <v>1906</v>
      </c>
      <c r="C880" t="s">
        <v>1961</v>
      </c>
      <c r="D880" s="108">
        <v>20324</v>
      </c>
      <c r="E880" s="108">
        <v>127647</v>
      </c>
      <c r="F880" s="108">
        <v>23968</v>
      </c>
      <c r="G880" s="108">
        <v>127647</v>
      </c>
      <c r="H880" s="108">
        <v>23968</v>
      </c>
      <c r="I880" s="108">
        <v>0</v>
      </c>
      <c r="J880" s="108">
        <v>0</v>
      </c>
    </row>
    <row r="881" spans="1:10">
      <c r="A881" s="119" t="s">
        <v>1962</v>
      </c>
      <c r="B881" t="s">
        <v>1906</v>
      </c>
      <c r="C881" t="s">
        <v>1963</v>
      </c>
      <c r="D881" s="109">
        <v>20349</v>
      </c>
      <c r="E881" s="109">
        <v>92151</v>
      </c>
      <c r="F881" s="109">
        <v>16840</v>
      </c>
      <c r="G881" s="109">
        <v>81651</v>
      </c>
      <c r="H881" s="109">
        <v>16840</v>
      </c>
      <c r="I881" s="109">
        <v>10500</v>
      </c>
      <c r="J881" s="109">
        <v>0</v>
      </c>
    </row>
    <row r="882" spans="1:10">
      <c r="A882" s="119" t="s">
        <v>1964</v>
      </c>
      <c r="B882" t="s">
        <v>1906</v>
      </c>
      <c r="C882" t="s">
        <v>1965</v>
      </c>
      <c r="D882" s="108">
        <v>20350</v>
      </c>
      <c r="E882" s="108">
        <v>130558</v>
      </c>
      <c r="F882" s="108">
        <v>21533</v>
      </c>
      <c r="G882" s="108">
        <v>130558</v>
      </c>
      <c r="H882" s="108">
        <v>21533</v>
      </c>
      <c r="I882" s="108">
        <v>0</v>
      </c>
      <c r="J882" s="108">
        <v>0</v>
      </c>
    </row>
    <row r="883" spans="1:10">
      <c r="A883" s="119" t="s">
        <v>1966</v>
      </c>
      <c r="B883" t="s">
        <v>1906</v>
      </c>
      <c r="C883" t="s">
        <v>1967</v>
      </c>
      <c r="D883" s="109">
        <v>20361</v>
      </c>
      <c r="E883" s="109">
        <v>225739</v>
      </c>
      <c r="F883" s="109">
        <v>69920</v>
      </c>
      <c r="G883" s="109">
        <v>186240</v>
      </c>
      <c r="H883" s="109">
        <v>69920</v>
      </c>
      <c r="I883" s="109">
        <v>39499</v>
      </c>
      <c r="J883" s="109">
        <v>0</v>
      </c>
    </row>
    <row r="884" spans="1:10">
      <c r="A884" s="119" t="s">
        <v>1968</v>
      </c>
      <c r="B884" t="s">
        <v>1906</v>
      </c>
      <c r="C884" t="s">
        <v>1969</v>
      </c>
      <c r="D884" s="108">
        <v>20362</v>
      </c>
      <c r="E884" s="108">
        <v>179853</v>
      </c>
      <c r="F884" s="108">
        <v>48290</v>
      </c>
      <c r="G884" s="108">
        <v>162661</v>
      </c>
      <c r="H884" s="108">
        <v>48290</v>
      </c>
      <c r="I884" s="108">
        <v>17192</v>
      </c>
      <c r="J884" s="108">
        <v>0</v>
      </c>
    </row>
    <row r="885" spans="1:10">
      <c r="A885" s="119" t="s">
        <v>1970</v>
      </c>
      <c r="B885" t="s">
        <v>1906</v>
      </c>
      <c r="C885" t="s">
        <v>1971</v>
      </c>
      <c r="D885" s="109">
        <v>20363</v>
      </c>
      <c r="E885" s="109">
        <v>137754</v>
      </c>
      <c r="F885" s="109">
        <v>29885</v>
      </c>
      <c r="G885" s="109">
        <v>48274</v>
      </c>
      <c r="H885" s="109">
        <v>29885</v>
      </c>
      <c r="I885" s="109">
        <v>89480</v>
      </c>
      <c r="J885" s="109">
        <v>0</v>
      </c>
    </row>
    <row r="886" spans="1:10">
      <c r="A886" s="119" t="s">
        <v>1972</v>
      </c>
      <c r="B886" t="s">
        <v>1906</v>
      </c>
      <c r="C886" t="s">
        <v>1973</v>
      </c>
      <c r="D886" s="108">
        <v>20382</v>
      </c>
      <c r="E886" s="108">
        <v>250926</v>
      </c>
      <c r="F886" s="108">
        <v>68593</v>
      </c>
      <c r="G886" s="108">
        <v>116488</v>
      </c>
      <c r="H886" s="108">
        <v>68593</v>
      </c>
      <c r="I886" s="108">
        <v>134438</v>
      </c>
      <c r="J886" s="108">
        <v>0</v>
      </c>
    </row>
    <row r="887" spans="1:10">
      <c r="A887" s="119" t="s">
        <v>1974</v>
      </c>
      <c r="B887" t="s">
        <v>1906</v>
      </c>
      <c r="C887" t="s">
        <v>1975</v>
      </c>
      <c r="D887" s="109">
        <v>20383</v>
      </c>
      <c r="E887" s="109">
        <v>290408</v>
      </c>
      <c r="F887" s="109">
        <v>87921</v>
      </c>
      <c r="G887" s="109">
        <v>156783</v>
      </c>
      <c r="H887" s="109">
        <v>87921</v>
      </c>
      <c r="I887" s="109">
        <v>133625</v>
      </c>
      <c r="J887" s="109">
        <v>0</v>
      </c>
    </row>
    <row r="888" spans="1:10">
      <c r="A888" s="119" t="s">
        <v>1976</v>
      </c>
      <c r="B888" t="s">
        <v>1906</v>
      </c>
      <c r="C888" t="s">
        <v>1977</v>
      </c>
      <c r="D888" s="108">
        <v>20384</v>
      </c>
      <c r="E888" s="108">
        <v>148194</v>
      </c>
      <c r="F888" s="108">
        <v>34267</v>
      </c>
      <c r="G888" s="108">
        <v>95194</v>
      </c>
      <c r="H888" s="108">
        <v>28254</v>
      </c>
      <c r="I888" s="108">
        <v>53000</v>
      </c>
      <c r="J888" s="108">
        <v>6013</v>
      </c>
    </row>
    <row r="889" spans="1:10">
      <c r="A889" s="119" t="s">
        <v>1978</v>
      </c>
      <c r="B889" t="s">
        <v>1906</v>
      </c>
      <c r="C889" t="s">
        <v>1979</v>
      </c>
      <c r="D889" s="109">
        <v>20385</v>
      </c>
      <c r="E889" s="109">
        <v>187106</v>
      </c>
      <c r="F889" s="109">
        <v>57087</v>
      </c>
      <c r="G889" s="109">
        <v>186506</v>
      </c>
      <c r="H889" s="109">
        <v>57087</v>
      </c>
      <c r="I889" s="109">
        <v>600</v>
      </c>
      <c r="J889" s="109">
        <v>0</v>
      </c>
    </row>
    <row r="890" spans="1:10">
      <c r="A890" s="119" t="s">
        <v>1980</v>
      </c>
      <c r="B890" t="s">
        <v>1906</v>
      </c>
      <c r="C890" t="s">
        <v>1981</v>
      </c>
      <c r="D890" s="108">
        <v>20386</v>
      </c>
      <c r="E890" s="108">
        <v>107372</v>
      </c>
      <c r="F890" s="108">
        <v>18989</v>
      </c>
      <c r="G890" s="108">
        <v>57822</v>
      </c>
      <c r="H890" s="108">
        <v>18989</v>
      </c>
      <c r="I890" s="108">
        <v>49550</v>
      </c>
      <c r="J890" s="108">
        <v>0</v>
      </c>
    </row>
    <row r="891" spans="1:10">
      <c r="A891" s="119" t="s">
        <v>1982</v>
      </c>
      <c r="B891" t="s">
        <v>1906</v>
      </c>
      <c r="C891" t="s">
        <v>1983</v>
      </c>
      <c r="D891" s="109">
        <v>20388</v>
      </c>
      <c r="E891" s="109">
        <v>118845</v>
      </c>
      <c r="F891" s="109">
        <v>30144</v>
      </c>
      <c r="G891" s="109">
        <v>50840</v>
      </c>
      <c r="H891" s="109">
        <v>30144</v>
      </c>
      <c r="I891" s="109">
        <v>68005</v>
      </c>
      <c r="J891" s="109">
        <v>0</v>
      </c>
    </row>
    <row r="892" spans="1:10">
      <c r="A892" s="119" t="s">
        <v>1984</v>
      </c>
      <c r="B892" t="s">
        <v>1906</v>
      </c>
      <c r="C892" t="s">
        <v>1985</v>
      </c>
      <c r="D892" s="108">
        <v>20402</v>
      </c>
      <c r="E892" s="108">
        <v>192253</v>
      </c>
      <c r="F892" s="108">
        <v>48723</v>
      </c>
      <c r="G892" s="108">
        <v>67000</v>
      </c>
      <c r="H892" s="108">
        <v>48723</v>
      </c>
      <c r="I892" s="108">
        <v>125253</v>
      </c>
      <c r="J892" s="108">
        <v>0</v>
      </c>
    </row>
    <row r="893" spans="1:10">
      <c r="A893" s="119" t="s">
        <v>1986</v>
      </c>
      <c r="B893" t="s">
        <v>1906</v>
      </c>
      <c r="C893" t="s">
        <v>1987</v>
      </c>
      <c r="D893" s="109">
        <v>20403</v>
      </c>
      <c r="E893" s="109">
        <v>176597</v>
      </c>
      <c r="F893" s="109">
        <v>50160</v>
      </c>
      <c r="G893" s="109">
        <v>145247</v>
      </c>
      <c r="H893" s="109">
        <v>50160</v>
      </c>
      <c r="I893" s="109">
        <v>31350</v>
      </c>
      <c r="J893" s="109">
        <v>0</v>
      </c>
    </row>
    <row r="894" spans="1:10">
      <c r="A894" s="119" t="s">
        <v>1988</v>
      </c>
      <c r="B894" t="s">
        <v>1906</v>
      </c>
      <c r="C894" t="s">
        <v>1989</v>
      </c>
      <c r="D894" s="108">
        <v>20404</v>
      </c>
      <c r="E894" s="108">
        <v>107800</v>
      </c>
      <c r="F894" s="108">
        <v>18027</v>
      </c>
      <c r="G894" s="108">
        <v>107800</v>
      </c>
      <c r="H894" s="108">
        <v>18027</v>
      </c>
      <c r="I894" s="108">
        <v>0</v>
      </c>
      <c r="J894" s="108">
        <v>0</v>
      </c>
    </row>
    <row r="895" spans="1:10">
      <c r="A895" s="119" t="s">
        <v>1990</v>
      </c>
      <c r="B895" t="s">
        <v>1906</v>
      </c>
      <c r="C895" t="s">
        <v>1991</v>
      </c>
      <c r="D895" s="109">
        <v>20407</v>
      </c>
      <c r="E895" s="109">
        <v>140725</v>
      </c>
      <c r="F895" s="109">
        <v>24670</v>
      </c>
      <c r="G895" s="109">
        <v>67782</v>
      </c>
      <c r="H895" s="109">
        <v>24670</v>
      </c>
      <c r="I895" s="109">
        <v>72943</v>
      </c>
      <c r="J895" s="109">
        <v>0</v>
      </c>
    </row>
    <row r="896" spans="1:10">
      <c r="A896" s="119" t="s">
        <v>1992</v>
      </c>
      <c r="B896" t="s">
        <v>1906</v>
      </c>
      <c r="C896" t="s">
        <v>1993</v>
      </c>
      <c r="D896" s="108">
        <v>20409</v>
      </c>
      <c r="E896" s="108">
        <v>21233</v>
      </c>
      <c r="F896" s="108">
        <v>1213</v>
      </c>
      <c r="G896" s="108">
        <v>5733</v>
      </c>
      <c r="H896" s="108">
        <v>1213</v>
      </c>
      <c r="I896" s="108">
        <v>15500</v>
      </c>
      <c r="J896" s="108">
        <v>0</v>
      </c>
    </row>
    <row r="897" spans="1:10">
      <c r="A897" s="119" t="s">
        <v>1994</v>
      </c>
      <c r="B897" t="s">
        <v>1906</v>
      </c>
      <c r="C897" t="s">
        <v>1995</v>
      </c>
      <c r="D897" s="109">
        <v>20410</v>
      </c>
      <c r="E897" s="109">
        <v>33801</v>
      </c>
      <c r="F897" s="109">
        <v>3834</v>
      </c>
      <c r="G897" s="109">
        <v>33801</v>
      </c>
      <c r="H897" s="109">
        <v>3834</v>
      </c>
      <c r="I897" s="109">
        <v>0</v>
      </c>
      <c r="J897" s="109">
        <v>0</v>
      </c>
    </row>
    <row r="898" spans="1:10">
      <c r="A898" s="119" t="s">
        <v>1996</v>
      </c>
      <c r="B898" t="s">
        <v>1906</v>
      </c>
      <c r="C898" t="s">
        <v>1997</v>
      </c>
      <c r="D898" s="108">
        <v>20411</v>
      </c>
      <c r="E898" s="108">
        <v>79202</v>
      </c>
      <c r="F898" s="108">
        <v>14410</v>
      </c>
      <c r="G898" s="108">
        <v>35352</v>
      </c>
      <c r="H898" s="108">
        <v>14410</v>
      </c>
      <c r="I898" s="108">
        <v>43850</v>
      </c>
      <c r="J898" s="108">
        <v>0</v>
      </c>
    </row>
    <row r="899" spans="1:10">
      <c r="A899" s="119" t="s">
        <v>1998</v>
      </c>
      <c r="B899" t="s">
        <v>1906</v>
      </c>
      <c r="C899" t="s">
        <v>1999</v>
      </c>
      <c r="D899" s="109">
        <v>20412</v>
      </c>
      <c r="E899" s="109">
        <v>25291</v>
      </c>
      <c r="F899" s="109">
        <v>2130</v>
      </c>
      <c r="G899" s="109">
        <v>14660</v>
      </c>
      <c r="H899" s="109">
        <v>2130</v>
      </c>
      <c r="I899" s="109">
        <v>10631</v>
      </c>
      <c r="J899" s="109">
        <v>0</v>
      </c>
    </row>
    <row r="900" spans="1:10">
      <c r="A900" s="119" t="s">
        <v>2000</v>
      </c>
      <c r="B900" t="s">
        <v>1906</v>
      </c>
      <c r="C900" t="s">
        <v>2001</v>
      </c>
      <c r="D900" s="108">
        <v>20413</v>
      </c>
      <c r="E900" s="108">
        <v>39148</v>
      </c>
      <c r="F900" s="108">
        <v>4632</v>
      </c>
      <c r="G900" s="108">
        <v>29913</v>
      </c>
      <c r="H900" s="108">
        <v>4632</v>
      </c>
      <c r="I900" s="108">
        <v>9235</v>
      </c>
      <c r="J900" s="108">
        <v>0</v>
      </c>
    </row>
    <row r="901" spans="1:10">
      <c r="A901" s="119" t="s">
        <v>2002</v>
      </c>
      <c r="B901" t="s">
        <v>1906</v>
      </c>
      <c r="C901" t="s">
        <v>2003</v>
      </c>
      <c r="D901" s="109">
        <v>20414</v>
      </c>
      <c r="E901" s="109">
        <v>48193</v>
      </c>
      <c r="F901" s="109">
        <v>6817</v>
      </c>
      <c r="G901" s="109">
        <v>45193</v>
      </c>
      <c r="H901" s="109">
        <v>3817</v>
      </c>
      <c r="I901" s="109">
        <v>3000</v>
      </c>
      <c r="J901" s="109">
        <v>3000</v>
      </c>
    </row>
    <row r="902" spans="1:10">
      <c r="A902" s="119" t="s">
        <v>2004</v>
      </c>
      <c r="B902" t="s">
        <v>1906</v>
      </c>
      <c r="C902" t="s">
        <v>2005</v>
      </c>
      <c r="D902" s="108">
        <v>20415</v>
      </c>
      <c r="E902" s="108">
        <v>116148</v>
      </c>
      <c r="F902" s="108">
        <v>24727</v>
      </c>
      <c r="G902" s="108">
        <v>116148</v>
      </c>
      <c r="H902" s="108">
        <v>24727</v>
      </c>
      <c r="I902" s="108">
        <v>0</v>
      </c>
      <c r="J902" s="108">
        <v>0</v>
      </c>
    </row>
    <row r="903" spans="1:10">
      <c r="A903" s="119" t="s">
        <v>2006</v>
      </c>
      <c r="B903" t="s">
        <v>1906</v>
      </c>
      <c r="C903" t="s">
        <v>2007</v>
      </c>
      <c r="D903" s="109">
        <v>20416</v>
      </c>
      <c r="E903" s="109">
        <v>127676</v>
      </c>
      <c r="F903" s="109">
        <v>26717</v>
      </c>
      <c r="G903" s="109">
        <v>127676</v>
      </c>
      <c r="H903" s="109">
        <v>26717</v>
      </c>
      <c r="I903" s="109">
        <v>0</v>
      </c>
      <c r="J903" s="109">
        <v>0</v>
      </c>
    </row>
    <row r="904" spans="1:10">
      <c r="A904" s="119" t="s">
        <v>2008</v>
      </c>
      <c r="B904" t="s">
        <v>1906</v>
      </c>
      <c r="C904" t="s">
        <v>2009</v>
      </c>
      <c r="D904" s="108">
        <v>20417</v>
      </c>
      <c r="E904" s="108">
        <v>36000</v>
      </c>
      <c r="F904" s="108">
        <v>3957</v>
      </c>
      <c r="G904" s="108">
        <v>17892</v>
      </c>
      <c r="H904" s="108">
        <v>3957</v>
      </c>
      <c r="I904" s="108">
        <v>18108</v>
      </c>
      <c r="J904" s="108">
        <v>0</v>
      </c>
    </row>
    <row r="905" spans="1:10">
      <c r="A905" s="119" t="s">
        <v>2010</v>
      </c>
      <c r="B905" t="s">
        <v>1906</v>
      </c>
      <c r="C905" t="s">
        <v>2011</v>
      </c>
      <c r="D905" s="109">
        <v>20422</v>
      </c>
      <c r="E905" s="109">
        <v>101406</v>
      </c>
      <c r="F905" s="109">
        <v>15254</v>
      </c>
      <c r="G905" s="109">
        <v>101406</v>
      </c>
      <c r="H905" s="109">
        <v>15254</v>
      </c>
      <c r="I905" s="109">
        <v>0</v>
      </c>
      <c r="J905" s="109">
        <v>0</v>
      </c>
    </row>
    <row r="906" spans="1:10">
      <c r="A906" s="119" t="s">
        <v>2012</v>
      </c>
      <c r="B906" t="s">
        <v>1906</v>
      </c>
      <c r="C906" t="s">
        <v>2013</v>
      </c>
      <c r="D906" s="108">
        <v>20423</v>
      </c>
      <c r="E906" s="108">
        <v>97934</v>
      </c>
      <c r="F906" s="108">
        <v>14997</v>
      </c>
      <c r="G906" s="108">
        <v>97934</v>
      </c>
      <c r="H906" s="108">
        <v>14997</v>
      </c>
      <c r="I906" s="108">
        <v>0</v>
      </c>
      <c r="J906" s="108">
        <v>0</v>
      </c>
    </row>
    <row r="907" spans="1:10">
      <c r="A907" s="119" t="s">
        <v>2014</v>
      </c>
      <c r="B907" t="s">
        <v>1906</v>
      </c>
      <c r="C907" t="s">
        <v>2015</v>
      </c>
      <c r="D907" s="109">
        <v>20425</v>
      </c>
      <c r="E907" s="109">
        <v>65749</v>
      </c>
      <c r="F907" s="109">
        <v>8878</v>
      </c>
      <c r="G907" s="109">
        <v>65749</v>
      </c>
      <c r="H907" s="109">
        <v>8878</v>
      </c>
      <c r="I907" s="109">
        <v>0</v>
      </c>
      <c r="J907" s="109">
        <v>0</v>
      </c>
    </row>
    <row r="908" spans="1:10">
      <c r="A908" s="119" t="s">
        <v>2016</v>
      </c>
      <c r="B908" t="s">
        <v>1906</v>
      </c>
      <c r="C908" t="s">
        <v>2017</v>
      </c>
      <c r="D908" s="108">
        <v>20429</v>
      </c>
      <c r="E908" s="108">
        <v>27044</v>
      </c>
      <c r="F908" s="108">
        <v>1779</v>
      </c>
      <c r="G908" s="108">
        <v>19315</v>
      </c>
      <c r="H908" s="108">
        <v>1779</v>
      </c>
      <c r="I908" s="108">
        <v>7729</v>
      </c>
      <c r="J908" s="108">
        <v>0</v>
      </c>
    </row>
    <row r="909" spans="1:10">
      <c r="A909" s="119" t="s">
        <v>2018</v>
      </c>
      <c r="B909" t="s">
        <v>1906</v>
      </c>
      <c r="C909" t="s">
        <v>2019</v>
      </c>
      <c r="D909" s="109">
        <v>20430</v>
      </c>
      <c r="E909" s="109">
        <v>77179</v>
      </c>
      <c r="F909" s="109">
        <v>12156</v>
      </c>
      <c r="G909" s="109">
        <v>77179</v>
      </c>
      <c r="H909" s="109">
        <v>12156</v>
      </c>
      <c r="I909" s="109">
        <v>0</v>
      </c>
      <c r="J909" s="109">
        <v>0</v>
      </c>
    </row>
    <row r="910" spans="1:10">
      <c r="A910" s="119" t="s">
        <v>2020</v>
      </c>
      <c r="B910" t="s">
        <v>1906</v>
      </c>
      <c r="C910" t="s">
        <v>2021</v>
      </c>
      <c r="D910" s="108">
        <v>20432</v>
      </c>
      <c r="E910" s="108">
        <v>204485</v>
      </c>
      <c r="F910" s="108">
        <v>37944</v>
      </c>
      <c r="G910" s="108">
        <v>194485</v>
      </c>
      <c r="H910" s="108">
        <v>37944</v>
      </c>
      <c r="I910" s="108">
        <v>10000</v>
      </c>
      <c r="J910" s="108">
        <v>0</v>
      </c>
    </row>
    <row r="911" spans="1:10">
      <c r="A911" s="119" t="s">
        <v>2022</v>
      </c>
      <c r="B911" t="s">
        <v>1906</v>
      </c>
      <c r="C911" t="s">
        <v>2023</v>
      </c>
      <c r="D911" s="109">
        <v>20446</v>
      </c>
      <c r="E911" s="109">
        <v>71082</v>
      </c>
      <c r="F911" s="109">
        <v>10475</v>
      </c>
      <c r="G911" s="109">
        <v>71082</v>
      </c>
      <c r="H911" s="109">
        <v>10475</v>
      </c>
      <c r="I911" s="109">
        <v>0</v>
      </c>
      <c r="J911" s="109">
        <v>0</v>
      </c>
    </row>
    <row r="912" spans="1:10">
      <c r="A912" s="119" t="s">
        <v>2024</v>
      </c>
      <c r="B912" t="s">
        <v>1906</v>
      </c>
      <c r="C912" t="s">
        <v>2025</v>
      </c>
      <c r="D912" s="108">
        <v>20448</v>
      </c>
      <c r="E912" s="108">
        <v>49688</v>
      </c>
      <c r="F912" s="108">
        <v>6961</v>
      </c>
      <c r="G912" s="108">
        <v>34690</v>
      </c>
      <c r="H912" s="108">
        <v>6961</v>
      </c>
      <c r="I912" s="108">
        <v>14998</v>
      </c>
      <c r="J912" s="108">
        <v>0</v>
      </c>
    </row>
    <row r="913" spans="1:10">
      <c r="A913" s="119" t="s">
        <v>2026</v>
      </c>
      <c r="B913" t="s">
        <v>1906</v>
      </c>
      <c r="C913" t="s">
        <v>2027</v>
      </c>
      <c r="D913" s="109">
        <v>20450</v>
      </c>
      <c r="E913" s="109">
        <v>125257</v>
      </c>
      <c r="F913" s="109">
        <v>29964</v>
      </c>
      <c r="G913" s="109">
        <v>4264</v>
      </c>
      <c r="H913" s="109">
        <v>3964</v>
      </c>
      <c r="I913" s="109">
        <v>120993</v>
      </c>
      <c r="J913" s="109">
        <v>26000</v>
      </c>
    </row>
    <row r="914" spans="1:10">
      <c r="A914" s="119" t="s">
        <v>2028</v>
      </c>
      <c r="B914" t="s">
        <v>1906</v>
      </c>
      <c r="C914" t="s">
        <v>2029</v>
      </c>
      <c r="D914" s="108">
        <v>20451</v>
      </c>
      <c r="E914" s="108">
        <v>81478</v>
      </c>
      <c r="F914" s="108">
        <v>13761</v>
      </c>
      <c r="G914" s="108">
        <v>41478</v>
      </c>
      <c r="H914" s="108">
        <v>13761</v>
      </c>
      <c r="I914" s="108">
        <v>40000</v>
      </c>
      <c r="J914" s="108">
        <v>0</v>
      </c>
    </row>
    <row r="915" spans="1:10">
      <c r="A915" s="119" t="s">
        <v>2030</v>
      </c>
      <c r="B915" t="s">
        <v>1906</v>
      </c>
      <c r="C915" t="s">
        <v>2031</v>
      </c>
      <c r="D915" s="109">
        <v>20452</v>
      </c>
      <c r="E915" s="109">
        <v>102197</v>
      </c>
      <c r="F915" s="109">
        <v>16332</v>
      </c>
      <c r="G915" s="109">
        <v>102197</v>
      </c>
      <c r="H915" s="109">
        <v>16332</v>
      </c>
      <c r="I915" s="109">
        <v>0</v>
      </c>
      <c r="J915" s="109">
        <v>0</v>
      </c>
    </row>
    <row r="916" spans="1:10">
      <c r="A916" s="119" t="s">
        <v>2032</v>
      </c>
      <c r="B916" t="s">
        <v>1906</v>
      </c>
      <c r="C916" t="s">
        <v>541</v>
      </c>
      <c r="D916" s="108">
        <v>20481</v>
      </c>
      <c r="E916" s="108">
        <v>158492</v>
      </c>
      <c r="F916" s="108">
        <v>36429</v>
      </c>
      <c r="G916" s="108">
        <v>95399</v>
      </c>
      <c r="H916" s="108">
        <v>36429</v>
      </c>
      <c r="I916" s="108">
        <v>63093</v>
      </c>
      <c r="J916" s="108">
        <v>0</v>
      </c>
    </row>
    <row r="917" spans="1:10">
      <c r="A917" s="119" t="s">
        <v>2033</v>
      </c>
      <c r="B917" t="s">
        <v>1906</v>
      </c>
      <c r="C917" t="s">
        <v>2034</v>
      </c>
      <c r="D917" s="109">
        <v>20482</v>
      </c>
      <c r="E917" s="109">
        <v>156387</v>
      </c>
      <c r="F917" s="109">
        <v>36415</v>
      </c>
      <c r="G917" s="109">
        <v>147000</v>
      </c>
      <c r="H917" s="109">
        <v>36415</v>
      </c>
      <c r="I917" s="109">
        <v>9387</v>
      </c>
      <c r="J917" s="109">
        <v>0</v>
      </c>
    </row>
    <row r="918" spans="1:10">
      <c r="A918" s="119" t="s">
        <v>2035</v>
      </c>
      <c r="B918" t="s">
        <v>1906</v>
      </c>
      <c r="C918" t="s">
        <v>2036</v>
      </c>
      <c r="D918" s="108">
        <v>20485</v>
      </c>
      <c r="E918" s="108">
        <v>158489</v>
      </c>
      <c r="F918" s="108">
        <v>24658</v>
      </c>
      <c r="G918" s="108">
        <v>158489</v>
      </c>
      <c r="H918" s="108">
        <v>24658</v>
      </c>
      <c r="I918" s="108">
        <v>0</v>
      </c>
      <c r="J918" s="108">
        <v>0</v>
      </c>
    </row>
    <row r="919" spans="1:10">
      <c r="A919" s="119" t="s">
        <v>2037</v>
      </c>
      <c r="B919" t="s">
        <v>1906</v>
      </c>
      <c r="C919" t="s">
        <v>2038</v>
      </c>
      <c r="D919" s="109">
        <v>20486</v>
      </c>
      <c r="E919" s="109">
        <v>75429</v>
      </c>
      <c r="F919" s="109">
        <v>7989</v>
      </c>
      <c r="G919" s="109">
        <v>1246</v>
      </c>
      <c r="H919" s="109">
        <v>0</v>
      </c>
      <c r="I919" s="109">
        <v>74183</v>
      </c>
      <c r="J919" s="109">
        <v>7989</v>
      </c>
    </row>
    <row r="920" spans="1:10">
      <c r="A920" s="119" t="s">
        <v>2039</v>
      </c>
      <c r="B920" t="s">
        <v>1906</v>
      </c>
      <c r="C920" t="s">
        <v>2040</v>
      </c>
      <c r="D920" s="108">
        <v>20521</v>
      </c>
      <c r="E920" s="108">
        <v>150953</v>
      </c>
      <c r="F920" s="108">
        <v>44425</v>
      </c>
      <c r="G920" s="108">
        <v>131400</v>
      </c>
      <c r="H920" s="108">
        <v>44425</v>
      </c>
      <c r="I920" s="108">
        <v>19553</v>
      </c>
      <c r="J920" s="108">
        <v>0</v>
      </c>
    </row>
    <row r="921" spans="1:10">
      <c r="A921" s="119" t="s">
        <v>2041</v>
      </c>
      <c r="B921" t="s">
        <v>1906</v>
      </c>
      <c r="C921" t="s">
        <v>2042</v>
      </c>
      <c r="D921" s="109">
        <v>20541</v>
      </c>
      <c r="E921" s="109">
        <v>163893</v>
      </c>
      <c r="F921" s="109">
        <v>43467</v>
      </c>
      <c r="G921" s="109">
        <v>113500</v>
      </c>
      <c r="H921" s="109">
        <v>43467</v>
      </c>
      <c r="I921" s="109">
        <v>50393</v>
      </c>
      <c r="J921" s="109">
        <v>0</v>
      </c>
    </row>
    <row r="922" spans="1:10">
      <c r="A922" s="119" t="s">
        <v>2043</v>
      </c>
      <c r="B922" t="s">
        <v>1906</v>
      </c>
      <c r="C922" t="s">
        <v>1229</v>
      </c>
      <c r="D922" s="108">
        <v>20543</v>
      </c>
      <c r="E922" s="108">
        <v>131495</v>
      </c>
      <c r="F922" s="108">
        <v>24542</v>
      </c>
      <c r="G922" s="108">
        <v>93836</v>
      </c>
      <c r="H922" s="108">
        <v>24542</v>
      </c>
      <c r="I922" s="108">
        <v>37659</v>
      </c>
      <c r="J922" s="108">
        <v>0</v>
      </c>
    </row>
    <row r="923" spans="1:10">
      <c r="A923" s="119" t="s">
        <v>2044</v>
      </c>
      <c r="B923" t="s">
        <v>1906</v>
      </c>
      <c r="C923" t="s">
        <v>2045</v>
      </c>
      <c r="D923" s="109">
        <v>20561</v>
      </c>
      <c r="E923" s="109">
        <v>198988</v>
      </c>
      <c r="F923" s="109">
        <v>40819</v>
      </c>
      <c r="G923" s="109">
        <v>198988</v>
      </c>
      <c r="H923" s="109">
        <v>40819</v>
      </c>
      <c r="I923" s="109">
        <v>0</v>
      </c>
      <c r="J923" s="109">
        <v>0</v>
      </c>
    </row>
    <row r="924" spans="1:10">
      <c r="A924" s="119" t="s">
        <v>2046</v>
      </c>
      <c r="B924" t="s">
        <v>1906</v>
      </c>
      <c r="C924" t="s">
        <v>2047</v>
      </c>
      <c r="D924" s="108">
        <v>20562</v>
      </c>
      <c r="E924" s="108">
        <v>108071</v>
      </c>
      <c r="F924" s="108">
        <v>17815</v>
      </c>
      <c r="G924" s="108">
        <v>108071</v>
      </c>
      <c r="H924" s="108">
        <v>17815</v>
      </c>
      <c r="I924" s="108">
        <v>0</v>
      </c>
      <c r="J924" s="108">
        <v>0</v>
      </c>
    </row>
    <row r="925" spans="1:10">
      <c r="A925" s="119" t="s">
        <v>2048</v>
      </c>
      <c r="B925" t="s">
        <v>1906</v>
      </c>
      <c r="C925" t="s">
        <v>2049</v>
      </c>
      <c r="D925" s="109">
        <v>20563</v>
      </c>
      <c r="E925" s="109">
        <v>102528</v>
      </c>
      <c r="F925" s="109">
        <v>11585</v>
      </c>
      <c r="G925" s="109">
        <v>102528</v>
      </c>
      <c r="H925" s="109">
        <v>11585</v>
      </c>
      <c r="I925" s="109">
        <v>0</v>
      </c>
      <c r="J925" s="109">
        <v>0</v>
      </c>
    </row>
    <row r="926" spans="1:10">
      <c r="A926" s="119" t="s">
        <v>2050</v>
      </c>
      <c r="B926" t="s">
        <v>1906</v>
      </c>
      <c r="C926" t="s">
        <v>2051</v>
      </c>
      <c r="D926" s="108">
        <v>20583</v>
      </c>
      <c r="E926" s="108">
        <v>153213</v>
      </c>
      <c r="F926" s="108">
        <v>28148</v>
      </c>
      <c r="G926" s="108">
        <v>153213</v>
      </c>
      <c r="H926" s="108">
        <v>28148</v>
      </c>
      <c r="I926" s="108">
        <v>0</v>
      </c>
      <c r="J926" s="108">
        <v>0</v>
      </c>
    </row>
    <row r="927" spans="1:10">
      <c r="A927" s="119" t="s">
        <v>2052</v>
      </c>
      <c r="B927" t="s">
        <v>1906</v>
      </c>
      <c r="C927" t="s">
        <v>2053</v>
      </c>
      <c r="D927" s="109">
        <v>20588</v>
      </c>
      <c r="E927" s="109">
        <v>63585</v>
      </c>
      <c r="F927" s="109">
        <v>8909</v>
      </c>
      <c r="G927" s="109">
        <v>53585</v>
      </c>
      <c r="H927" s="109">
        <v>8909</v>
      </c>
      <c r="I927" s="109">
        <v>10000</v>
      </c>
      <c r="J927" s="109">
        <v>0</v>
      </c>
    </row>
    <row r="928" spans="1:10">
      <c r="A928" s="119" t="s">
        <v>2054</v>
      </c>
      <c r="B928" t="s">
        <v>1906</v>
      </c>
      <c r="C928" t="s">
        <v>2055</v>
      </c>
      <c r="D928" s="108">
        <v>20590</v>
      </c>
      <c r="E928" s="108">
        <v>181019</v>
      </c>
      <c r="F928" s="108">
        <v>41448</v>
      </c>
      <c r="G928" s="108">
        <v>181019</v>
      </c>
      <c r="H928" s="108">
        <v>41448</v>
      </c>
      <c r="I928" s="108">
        <v>0</v>
      </c>
      <c r="J928" s="108">
        <v>0</v>
      </c>
    </row>
    <row r="929" spans="1:10">
      <c r="A929" s="119" t="s">
        <v>2056</v>
      </c>
      <c r="B929" t="s">
        <v>1906</v>
      </c>
      <c r="C929" t="s">
        <v>2057</v>
      </c>
      <c r="D929" s="109">
        <v>20602</v>
      </c>
      <c r="E929" s="109">
        <v>51704</v>
      </c>
      <c r="F929" s="109">
        <v>7292</v>
      </c>
      <c r="G929" s="109">
        <v>51704</v>
      </c>
      <c r="H929" s="109">
        <v>7292</v>
      </c>
      <c r="I929" s="109">
        <v>0</v>
      </c>
      <c r="J929" s="109">
        <v>0</v>
      </c>
    </row>
    <row r="930" spans="1:10">
      <c r="A930" s="119" t="s">
        <v>2058</v>
      </c>
      <c r="B930" t="s">
        <v>2059</v>
      </c>
      <c r="C930">
        <v>0</v>
      </c>
      <c r="D930" s="108">
        <v>21000</v>
      </c>
      <c r="E930" s="108">
        <v>15431575</v>
      </c>
      <c r="F930" s="108">
        <v>0</v>
      </c>
      <c r="G930" s="108">
        <v>6231575</v>
      </c>
      <c r="H930" s="108">
        <v>0</v>
      </c>
      <c r="I930" s="108">
        <v>9200000</v>
      </c>
      <c r="J930" s="108">
        <v>0</v>
      </c>
    </row>
    <row r="931" spans="1:10">
      <c r="A931" s="119" t="s">
        <v>2060</v>
      </c>
      <c r="B931" t="s">
        <v>2059</v>
      </c>
      <c r="C931" t="s">
        <v>2061</v>
      </c>
      <c r="D931" s="109">
        <v>21201</v>
      </c>
      <c r="E931" s="109">
        <v>3431356</v>
      </c>
      <c r="F931" s="109">
        <v>1365376</v>
      </c>
      <c r="G931" s="109">
        <v>201711</v>
      </c>
      <c r="H931" s="109">
        <v>34757</v>
      </c>
      <c r="I931" s="109">
        <v>3229645</v>
      </c>
      <c r="J931" s="109">
        <v>1330619</v>
      </c>
    </row>
    <row r="932" spans="1:10">
      <c r="A932" s="119" t="s">
        <v>2062</v>
      </c>
      <c r="B932" t="s">
        <v>2059</v>
      </c>
      <c r="C932" t="s">
        <v>2063</v>
      </c>
      <c r="D932" s="108">
        <v>21202</v>
      </c>
      <c r="E932" s="108">
        <v>1325152</v>
      </c>
      <c r="F932" s="108">
        <v>522921</v>
      </c>
      <c r="G932" s="108">
        <v>1242256</v>
      </c>
      <c r="H932" s="108">
        <v>522921</v>
      </c>
      <c r="I932" s="108">
        <v>82896</v>
      </c>
      <c r="J932" s="108">
        <v>0</v>
      </c>
    </row>
    <row r="933" spans="1:10">
      <c r="A933" s="119" t="s">
        <v>2064</v>
      </c>
      <c r="B933" t="s">
        <v>2059</v>
      </c>
      <c r="C933" t="s">
        <v>2065</v>
      </c>
      <c r="D933" s="109">
        <v>21203</v>
      </c>
      <c r="E933" s="109">
        <v>1135836</v>
      </c>
      <c r="F933" s="109">
        <v>305042</v>
      </c>
      <c r="G933" s="109">
        <v>1135836</v>
      </c>
      <c r="H933" s="109">
        <v>305042</v>
      </c>
      <c r="I933" s="109">
        <v>0</v>
      </c>
      <c r="J933" s="109">
        <v>0</v>
      </c>
    </row>
    <row r="934" spans="1:10">
      <c r="A934" s="119" t="s">
        <v>2066</v>
      </c>
      <c r="B934" t="s">
        <v>2059</v>
      </c>
      <c r="C934" t="s">
        <v>2067</v>
      </c>
      <c r="D934" s="108">
        <v>21204</v>
      </c>
      <c r="E934" s="108">
        <v>999360</v>
      </c>
      <c r="F934" s="108">
        <v>382565</v>
      </c>
      <c r="G934" s="108">
        <v>748954</v>
      </c>
      <c r="H934" s="108">
        <v>382565</v>
      </c>
      <c r="I934" s="108">
        <v>250406</v>
      </c>
      <c r="J934" s="108">
        <v>0</v>
      </c>
    </row>
    <row r="935" spans="1:10">
      <c r="A935" s="119" t="s">
        <v>2068</v>
      </c>
      <c r="B935" t="s">
        <v>2059</v>
      </c>
      <c r="C935" t="s">
        <v>2069</v>
      </c>
      <c r="D935" s="109">
        <v>21205</v>
      </c>
      <c r="E935" s="109">
        <v>954181</v>
      </c>
      <c r="F935" s="109">
        <v>302183</v>
      </c>
      <c r="G935" s="109">
        <v>954181</v>
      </c>
      <c r="H935" s="109">
        <v>302183</v>
      </c>
      <c r="I935" s="109">
        <v>0</v>
      </c>
      <c r="J935" s="109">
        <v>0</v>
      </c>
    </row>
    <row r="936" spans="1:10">
      <c r="A936" s="119" t="s">
        <v>2070</v>
      </c>
      <c r="B936" t="s">
        <v>2059</v>
      </c>
      <c r="C936" t="s">
        <v>2071</v>
      </c>
      <c r="D936" s="108">
        <v>21206</v>
      </c>
      <c r="E936" s="108">
        <v>885566</v>
      </c>
      <c r="F936" s="108">
        <v>283011</v>
      </c>
      <c r="G936" s="108">
        <v>784000</v>
      </c>
      <c r="H936" s="108">
        <v>283011</v>
      </c>
      <c r="I936" s="108">
        <v>101566</v>
      </c>
      <c r="J936" s="108">
        <v>0</v>
      </c>
    </row>
    <row r="937" spans="1:10">
      <c r="A937" s="119" t="s">
        <v>2072</v>
      </c>
      <c r="B937" t="s">
        <v>2059</v>
      </c>
      <c r="C937" t="s">
        <v>2073</v>
      </c>
      <c r="D937" s="109">
        <v>21207</v>
      </c>
      <c r="E937" s="109">
        <v>245780</v>
      </c>
      <c r="F937" s="109">
        <v>70944</v>
      </c>
      <c r="G937" s="109">
        <v>245780</v>
      </c>
      <c r="H937" s="109">
        <v>70944</v>
      </c>
      <c r="I937" s="109">
        <v>0</v>
      </c>
      <c r="J937" s="109">
        <v>0</v>
      </c>
    </row>
    <row r="938" spans="1:10">
      <c r="A938" s="119" t="s">
        <v>2074</v>
      </c>
      <c r="B938" t="s">
        <v>2059</v>
      </c>
      <c r="C938" t="s">
        <v>2075</v>
      </c>
      <c r="D938" s="108">
        <v>21208</v>
      </c>
      <c r="E938" s="108">
        <v>402999</v>
      </c>
      <c r="F938" s="108">
        <v>133952</v>
      </c>
      <c r="G938" s="108">
        <v>372999</v>
      </c>
      <c r="H938" s="108">
        <v>133952</v>
      </c>
      <c r="I938" s="108">
        <v>30000</v>
      </c>
      <c r="J938" s="108">
        <v>0</v>
      </c>
    </row>
    <row r="939" spans="1:10">
      <c r="A939" s="119" t="s">
        <v>2076</v>
      </c>
      <c r="B939" t="s">
        <v>2059</v>
      </c>
      <c r="C939" t="s">
        <v>2077</v>
      </c>
      <c r="D939" s="109">
        <v>21209</v>
      </c>
      <c r="E939" s="109">
        <v>627968</v>
      </c>
      <c r="F939" s="109">
        <v>234730</v>
      </c>
      <c r="G939" s="109">
        <v>14963</v>
      </c>
      <c r="H939" s="109">
        <v>0</v>
      </c>
      <c r="I939" s="109">
        <v>613005</v>
      </c>
      <c r="J939" s="109">
        <v>234730</v>
      </c>
    </row>
    <row r="940" spans="1:10">
      <c r="A940" s="119" t="s">
        <v>2078</v>
      </c>
      <c r="B940" t="s">
        <v>2059</v>
      </c>
      <c r="C940" t="s">
        <v>2079</v>
      </c>
      <c r="D940" s="108">
        <v>21210</v>
      </c>
      <c r="E940" s="108">
        <v>597401</v>
      </c>
      <c r="F940" s="108">
        <v>177335</v>
      </c>
      <c r="G940" s="108">
        <v>506495</v>
      </c>
      <c r="H940" s="108">
        <v>166851</v>
      </c>
      <c r="I940" s="108">
        <v>90906</v>
      </c>
      <c r="J940" s="108">
        <v>10484</v>
      </c>
    </row>
    <row r="941" spans="1:10">
      <c r="A941" s="119" t="s">
        <v>2080</v>
      </c>
      <c r="B941" t="s">
        <v>2059</v>
      </c>
      <c r="C941" t="s">
        <v>2081</v>
      </c>
      <c r="D941" s="109">
        <v>21211</v>
      </c>
      <c r="E941" s="109">
        <v>532243</v>
      </c>
      <c r="F941" s="109">
        <v>202586</v>
      </c>
      <c r="G941" s="109">
        <v>532243</v>
      </c>
      <c r="H941" s="109">
        <v>202586</v>
      </c>
      <c r="I941" s="109">
        <v>0</v>
      </c>
      <c r="J941" s="109">
        <v>0</v>
      </c>
    </row>
    <row r="942" spans="1:10">
      <c r="A942" s="119" t="s">
        <v>2082</v>
      </c>
      <c r="B942" t="s">
        <v>2059</v>
      </c>
      <c r="C942" t="s">
        <v>2083</v>
      </c>
      <c r="D942" s="108">
        <v>21212</v>
      </c>
      <c r="E942" s="108">
        <v>583531</v>
      </c>
      <c r="F942" s="108">
        <v>197616</v>
      </c>
      <c r="G942" s="108">
        <v>450000</v>
      </c>
      <c r="H942" s="108">
        <v>197616</v>
      </c>
      <c r="I942" s="108">
        <v>133531</v>
      </c>
      <c r="J942" s="108">
        <v>0</v>
      </c>
    </row>
    <row r="943" spans="1:10">
      <c r="A943" s="119" t="s">
        <v>2084</v>
      </c>
      <c r="B943" t="s">
        <v>2059</v>
      </c>
      <c r="C943" t="s">
        <v>2085</v>
      </c>
      <c r="D943" s="109">
        <v>21213</v>
      </c>
      <c r="E943" s="109">
        <v>1211984</v>
      </c>
      <c r="F943" s="109">
        <v>504785</v>
      </c>
      <c r="G943" s="109">
        <v>1211984</v>
      </c>
      <c r="H943" s="109">
        <v>504785</v>
      </c>
      <c r="I943" s="109">
        <v>0</v>
      </c>
      <c r="J943" s="109">
        <v>0</v>
      </c>
    </row>
    <row r="944" spans="1:10">
      <c r="A944" s="119" t="s">
        <v>2086</v>
      </c>
      <c r="B944" t="s">
        <v>2059</v>
      </c>
      <c r="C944" t="s">
        <v>2087</v>
      </c>
      <c r="D944" s="108">
        <v>21214</v>
      </c>
      <c r="E944" s="108">
        <v>860802</v>
      </c>
      <c r="F944" s="108">
        <v>360318</v>
      </c>
      <c r="G944" s="108">
        <v>860802</v>
      </c>
      <c r="H944" s="108">
        <v>360318</v>
      </c>
      <c r="I944" s="108">
        <v>0</v>
      </c>
      <c r="J944" s="108">
        <v>0</v>
      </c>
    </row>
    <row r="945" spans="1:10">
      <c r="A945" s="119" t="s">
        <v>2088</v>
      </c>
      <c r="B945" t="s">
        <v>2059</v>
      </c>
      <c r="C945" t="s">
        <v>2089</v>
      </c>
      <c r="D945" s="109">
        <v>21215</v>
      </c>
      <c r="E945" s="109">
        <v>345210</v>
      </c>
      <c r="F945" s="109">
        <v>98998</v>
      </c>
      <c r="G945" s="109">
        <v>220849</v>
      </c>
      <c r="H945" s="109">
        <v>98998</v>
      </c>
      <c r="I945" s="109">
        <v>124361</v>
      </c>
      <c r="J945" s="109">
        <v>0</v>
      </c>
    </row>
    <row r="946" spans="1:10">
      <c r="A946" s="119" t="s">
        <v>2090</v>
      </c>
      <c r="B946" t="s">
        <v>2059</v>
      </c>
      <c r="C946" t="s">
        <v>2091</v>
      </c>
      <c r="D946" s="108">
        <v>21216</v>
      </c>
      <c r="E946" s="108">
        <v>527321</v>
      </c>
      <c r="F946" s="108">
        <v>207352</v>
      </c>
      <c r="G946" s="108">
        <v>527321</v>
      </c>
      <c r="H946" s="108">
        <v>207352</v>
      </c>
      <c r="I946" s="108">
        <v>0</v>
      </c>
      <c r="J946" s="108">
        <v>0</v>
      </c>
    </row>
    <row r="947" spans="1:10">
      <c r="A947" s="119" t="s">
        <v>2092</v>
      </c>
      <c r="B947" t="s">
        <v>2059</v>
      </c>
      <c r="C947" t="s">
        <v>2093</v>
      </c>
      <c r="D947" s="109">
        <v>21217</v>
      </c>
      <c r="E947" s="109">
        <v>347338</v>
      </c>
      <c r="F947" s="109">
        <v>84989</v>
      </c>
      <c r="G947" s="109">
        <v>256888</v>
      </c>
      <c r="H947" s="109">
        <v>62223</v>
      </c>
      <c r="I947" s="109">
        <v>90450</v>
      </c>
      <c r="J947" s="109">
        <v>22766</v>
      </c>
    </row>
    <row r="948" spans="1:10">
      <c r="A948" s="119" t="s">
        <v>2094</v>
      </c>
      <c r="B948" t="s">
        <v>2059</v>
      </c>
      <c r="C948" t="s">
        <v>2095</v>
      </c>
      <c r="D948" s="108">
        <v>21218</v>
      </c>
      <c r="E948" s="108">
        <v>382382</v>
      </c>
      <c r="F948" s="108">
        <v>116409</v>
      </c>
      <c r="G948" s="108">
        <v>382382</v>
      </c>
      <c r="H948" s="108">
        <v>116409</v>
      </c>
      <c r="I948" s="108">
        <v>0</v>
      </c>
      <c r="J948" s="108">
        <v>0</v>
      </c>
    </row>
    <row r="949" spans="1:10">
      <c r="A949" s="119" t="s">
        <v>2096</v>
      </c>
      <c r="B949" t="s">
        <v>2059</v>
      </c>
      <c r="C949" t="s">
        <v>2097</v>
      </c>
      <c r="D949" s="109">
        <v>21219</v>
      </c>
      <c r="E949" s="109">
        <v>594772</v>
      </c>
      <c r="F949" s="109">
        <v>158027</v>
      </c>
      <c r="G949" s="109">
        <v>446800</v>
      </c>
      <c r="H949" s="109">
        <v>158027</v>
      </c>
      <c r="I949" s="109">
        <v>147972</v>
      </c>
      <c r="J949" s="109">
        <v>0</v>
      </c>
    </row>
    <row r="950" spans="1:10">
      <c r="A950" s="119" t="s">
        <v>2098</v>
      </c>
      <c r="B950" t="s">
        <v>2059</v>
      </c>
      <c r="C950" t="s">
        <v>2099</v>
      </c>
      <c r="D950" s="108">
        <v>21220</v>
      </c>
      <c r="E950" s="108">
        <v>464832</v>
      </c>
      <c r="F950" s="108">
        <v>118693</v>
      </c>
      <c r="G950" s="108">
        <v>368000</v>
      </c>
      <c r="H950" s="108">
        <v>118693</v>
      </c>
      <c r="I950" s="108">
        <v>96832</v>
      </c>
      <c r="J950" s="108">
        <v>0</v>
      </c>
    </row>
    <row r="951" spans="1:10">
      <c r="A951" s="119" t="s">
        <v>2100</v>
      </c>
      <c r="B951" t="s">
        <v>2059</v>
      </c>
      <c r="C951" t="s">
        <v>2101</v>
      </c>
      <c r="D951" s="109">
        <v>21221</v>
      </c>
      <c r="E951" s="109">
        <v>410666</v>
      </c>
      <c r="F951" s="109">
        <v>119874</v>
      </c>
      <c r="G951" s="109">
        <v>410666</v>
      </c>
      <c r="H951" s="109">
        <v>119874</v>
      </c>
      <c r="I951" s="109">
        <v>0</v>
      </c>
      <c r="J951" s="109">
        <v>0</v>
      </c>
    </row>
    <row r="952" spans="1:10">
      <c r="A952" s="119" t="s">
        <v>2102</v>
      </c>
      <c r="B952" t="s">
        <v>2059</v>
      </c>
      <c r="C952" t="s">
        <v>2103</v>
      </c>
      <c r="D952" s="108">
        <v>21302</v>
      </c>
      <c r="E952" s="108">
        <v>233407</v>
      </c>
      <c r="F952" s="108">
        <v>89147</v>
      </c>
      <c r="G952" s="108">
        <v>220362</v>
      </c>
      <c r="H952" s="108">
        <v>89147</v>
      </c>
      <c r="I952" s="108">
        <v>13045</v>
      </c>
      <c r="J952" s="108">
        <v>0</v>
      </c>
    </row>
    <row r="953" spans="1:10">
      <c r="A953" s="119" t="s">
        <v>2104</v>
      </c>
      <c r="B953" t="s">
        <v>2059</v>
      </c>
      <c r="C953" t="s">
        <v>2105</v>
      </c>
      <c r="D953" s="109">
        <v>21303</v>
      </c>
      <c r="E953" s="109">
        <v>225019</v>
      </c>
      <c r="F953" s="109">
        <v>79804</v>
      </c>
      <c r="G953" s="109">
        <v>154019</v>
      </c>
      <c r="H953" s="109">
        <v>79804</v>
      </c>
      <c r="I953" s="109">
        <v>71000</v>
      </c>
      <c r="J953" s="109">
        <v>0</v>
      </c>
    </row>
    <row r="954" spans="1:10">
      <c r="A954" s="119" t="s">
        <v>2106</v>
      </c>
      <c r="B954" t="s">
        <v>2059</v>
      </c>
      <c r="C954" t="s">
        <v>2107</v>
      </c>
      <c r="D954" s="108">
        <v>21341</v>
      </c>
      <c r="E954" s="108">
        <v>285712</v>
      </c>
      <c r="F954" s="108">
        <v>97136</v>
      </c>
      <c r="G954" s="108">
        <v>90000</v>
      </c>
      <c r="H954" s="108">
        <v>80324</v>
      </c>
      <c r="I954" s="108">
        <v>195712</v>
      </c>
      <c r="J954" s="108">
        <v>16812</v>
      </c>
    </row>
    <row r="955" spans="1:10">
      <c r="A955" s="119" t="s">
        <v>2108</v>
      </c>
      <c r="B955" t="s">
        <v>2059</v>
      </c>
      <c r="C955" t="s">
        <v>2109</v>
      </c>
      <c r="D955" s="109">
        <v>21361</v>
      </c>
      <c r="E955" s="109">
        <v>260430</v>
      </c>
      <c r="F955" s="109">
        <v>94807</v>
      </c>
      <c r="G955" s="109">
        <v>185205</v>
      </c>
      <c r="H955" s="109">
        <v>94807</v>
      </c>
      <c r="I955" s="109">
        <v>75225</v>
      </c>
      <c r="J955" s="109">
        <v>0</v>
      </c>
    </row>
    <row r="956" spans="1:10">
      <c r="A956" s="119" t="s">
        <v>2110</v>
      </c>
      <c r="B956" t="s">
        <v>2059</v>
      </c>
      <c r="C956" t="s">
        <v>2111</v>
      </c>
      <c r="D956" s="108">
        <v>21362</v>
      </c>
      <c r="E956" s="108">
        <v>100291</v>
      </c>
      <c r="F956" s="108">
        <v>22029</v>
      </c>
      <c r="G956" s="108">
        <v>35277</v>
      </c>
      <c r="H956" s="108">
        <v>22029</v>
      </c>
      <c r="I956" s="108">
        <v>65014</v>
      </c>
      <c r="J956" s="108">
        <v>0</v>
      </c>
    </row>
    <row r="957" spans="1:10">
      <c r="A957" s="119" t="s">
        <v>2112</v>
      </c>
      <c r="B957" t="s">
        <v>2059</v>
      </c>
      <c r="C957" t="s">
        <v>2113</v>
      </c>
      <c r="D957" s="109">
        <v>21381</v>
      </c>
      <c r="E957" s="109">
        <v>199339</v>
      </c>
      <c r="F957" s="109">
        <v>67231</v>
      </c>
      <c r="G957" s="109">
        <v>136139</v>
      </c>
      <c r="H957" s="109">
        <v>67231</v>
      </c>
      <c r="I957" s="109">
        <v>63200</v>
      </c>
      <c r="J957" s="109">
        <v>0</v>
      </c>
    </row>
    <row r="958" spans="1:10">
      <c r="A958" s="119" t="s">
        <v>2114</v>
      </c>
      <c r="B958" t="s">
        <v>2059</v>
      </c>
      <c r="C958" t="s">
        <v>2115</v>
      </c>
      <c r="D958" s="108">
        <v>21382</v>
      </c>
      <c r="E958" s="108">
        <v>107172</v>
      </c>
      <c r="F958" s="108">
        <v>31119</v>
      </c>
      <c r="G958" s="108">
        <v>81895</v>
      </c>
      <c r="H958" s="108">
        <v>31119</v>
      </c>
      <c r="I958" s="108">
        <v>25277</v>
      </c>
      <c r="J958" s="108">
        <v>0</v>
      </c>
    </row>
    <row r="959" spans="1:10">
      <c r="A959" s="119" t="s">
        <v>2116</v>
      </c>
      <c r="B959" t="s">
        <v>2059</v>
      </c>
      <c r="C959" t="s">
        <v>2117</v>
      </c>
      <c r="D959" s="109">
        <v>21383</v>
      </c>
      <c r="E959" s="109">
        <v>149454</v>
      </c>
      <c r="F959" s="109">
        <v>49737</v>
      </c>
      <c r="G959" s="109">
        <v>72500</v>
      </c>
      <c r="H959" s="109">
        <v>49737</v>
      </c>
      <c r="I959" s="109">
        <v>76954</v>
      </c>
      <c r="J959" s="109">
        <v>0</v>
      </c>
    </row>
    <row r="960" spans="1:10">
      <c r="A960" s="119" t="s">
        <v>2118</v>
      </c>
      <c r="B960" t="s">
        <v>2059</v>
      </c>
      <c r="C960" t="s">
        <v>2119</v>
      </c>
      <c r="D960" s="108">
        <v>21401</v>
      </c>
      <c r="E960" s="108">
        <v>248599</v>
      </c>
      <c r="F960" s="108">
        <v>65829</v>
      </c>
      <c r="G960" s="108">
        <v>248599</v>
      </c>
      <c r="H960" s="108">
        <v>65829</v>
      </c>
      <c r="I960" s="108">
        <v>0</v>
      </c>
      <c r="J960" s="108">
        <v>0</v>
      </c>
    </row>
    <row r="961" spans="1:10">
      <c r="A961" s="119" t="s">
        <v>2120</v>
      </c>
      <c r="B961" t="s">
        <v>2059</v>
      </c>
      <c r="C961" t="s">
        <v>2121</v>
      </c>
      <c r="D961" s="109">
        <v>21403</v>
      </c>
      <c r="E961" s="109">
        <v>243530</v>
      </c>
      <c r="F961" s="109">
        <v>82442</v>
      </c>
      <c r="G961" s="109">
        <v>155530</v>
      </c>
      <c r="H961" s="109">
        <v>82442</v>
      </c>
      <c r="I961" s="109">
        <v>88000</v>
      </c>
      <c r="J961" s="109">
        <v>0</v>
      </c>
    </row>
    <row r="962" spans="1:10">
      <c r="A962" s="119" t="s">
        <v>2122</v>
      </c>
      <c r="B962" t="s">
        <v>2059</v>
      </c>
      <c r="C962" t="s">
        <v>541</v>
      </c>
      <c r="D962" s="108">
        <v>21404</v>
      </c>
      <c r="E962" s="108">
        <v>247744</v>
      </c>
      <c r="F962" s="108">
        <v>84347</v>
      </c>
      <c r="G962" s="108">
        <v>247744</v>
      </c>
      <c r="H962" s="108">
        <v>84347</v>
      </c>
      <c r="I962" s="108">
        <v>0</v>
      </c>
      <c r="J962" s="108">
        <v>0</v>
      </c>
    </row>
    <row r="963" spans="1:10">
      <c r="A963" s="119" t="s">
        <v>2123</v>
      </c>
      <c r="B963" t="s">
        <v>2059</v>
      </c>
      <c r="C963" t="s">
        <v>2124</v>
      </c>
      <c r="D963" s="109">
        <v>21421</v>
      </c>
      <c r="E963" s="109">
        <v>201512</v>
      </c>
      <c r="F963" s="109">
        <v>67097</v>
      </c>
      <c r="G963" s="109">
        <v>201512</v>
      </c>
      <c r="H963" s="109">
        <v>67097</v>
      </c>
      <c r="I963" s="109">
        <v>0</v>
      </c>
      <c r="J963" s="109">
        <v>0</v>
      </c>
    </row>
    <row r="964" spans="1:10">
      <c r="A964" s="119" t="s">
        <v>2125</v>
      </c>
      <c r="B964" t="s">
        <v>2059</v>
      </c>
      <c r="C964" t="s">
        <v>2126</v>
      </c>
      <c r="D964" s="108">
        <v>21501</v>
      </c>
      <c r="E964" s="108">
        <v>103483</v>
      </c>
      <c r="F964" s="108">
        <v>30881</v>
      </c>
      <c r="G964" s="108">
        <v>42829</v>
      </c>
      <c r="H964" s="108">
        <v>30881</v>
      </c>
      <c r="I964" s="108">
        <v>60654</v>
      </c>
      <c r="J964" s="108">
        <v>0</v>
      </c>
    </row>
    <row r="965" spans="1:10">
      <c r="A965" s="119" t="s">
        <v>2127</v>
      </c>
      <c r="B965" t="s">
        <v>2059</v>
      </c>
      <c r="C965" t="s">
        <v>2128</v>
      </c>
      <c r="D965" s="109">
        <v>21502</v>
      </c>
      <c r="E965" s="109">
        <v>91516</v>
      </c>
      <c r="F965" s="109">
        <v>23414</v>
      </c>
      <c r="G965" s="109">
        <v>91516</v>
      </c>
      <c r="H965" s="109">
        <v>23414</v>
      </c>
      <c r="I965" s="109">
        <v>0</v>
      </c>
      <c r="J965" s="109">
        <v>0</v>
      </c>
    </row>
    <row r="966" spans="1:10">
      <c r="A966" s="119" t="s">
        <v>2129</v>
      </c>
      <c r="B966" t="s">
        <v>2059</v>
      </c>
      <c r="C966" t="s">
        <v>2130</v>
      </c>
      <c r="D966" s="108">
        <v>21503</v>
      </c>
      <c r="E966" s="108">
        <v>137442</v>
      </c>
      <c r="F966" s="108">
        <v>38900</v>
      </c>
      <c r="G966" s="108">
        <v>137442</v>
      </c>
      <c r="H966" s="108">
        <v>38900</v>
      </c>
      <c r="I966" s="108">
        <v>0</v>
      </c>
      <c r="J966" s="108">
        <v>0</v>
      </c>
    </row>
    <row r="967" spans="1:10">
      <c r="A967" s="119" t="s">
        <v>2131</v>
      </c>
      <c r="B967" t="s">
        <v>2059</v>
      </c>
      <c r="C967" t="s">
        <v>2132</v>
      </c>
      <c r="D967" s="109">
        <v>21504</v>
      </c>
      <c r="E967" s="109">
        <v>75852</v>
      </c>
      <c r="F967" s="109">
        <v>13435</v>
      </c>
      <c r="G967" s="109">
        <v>49744</v>
      </c>
      <c r="H967" s="109">
        <v>13435</v>
      </c>
      <c r="I967" s="109">
        <v>26108</v>
      </c>
      <c r="J967" s="109">
        <v>0</v>
      </c>
    </row>
    <row r="968" spans="1:10">
      <c r="A968" s="119" t="s">
        <v>2133</v>
      </c>
      <c r="B968" t="s">
        <v>2059</v>
      </c>
      <c r="C968" t="s">
        <v>2134</v>
      </c>
      <c r="D968" s="108">
        <v>21505</v>
      </c>
      <c r="E968" s="108">
        <v>154356</v>
      </c>
      <c r="F968" s="108">
        <v>39474</v>
      </c>
      <c r="G968" s="108">
        <v>154356</v>
      </c>
      <c r="H968" s="108">
        <v>39474</v>
      </c>
      <c r="I968" s="108">
        <v>0</v>
      </c>
      <c r="J968" s="108">
        <v>0</v>
      </c>
    </row>
    <row r="969" spans="1:10">
      <c r="A969" s="119" t="s">
        <v>2135</v>
      </c>
      <c r="B969" t="s">
        <v>2059</v>
      </c>
      <c r="C969" t="s">
        <v>2136</v>
      </c>
      <c r="D969" s="109">
        <v>21506</v>
      </c>
      <c r="E969" s="109">
        <v>154004</v>
      </c>
      <c r="F969" s="109">
        <v>30102</v>
      </c>
      <c r="G969" s="109">
        <v>154004</v>
      </c>
      <c r="H969" s="109">
        <v>30102</v>
      </c>
      <c r="I969" s="109">
        <v>0</v>
      </c>
      <c r="J969" s="109">
        <v>0</v>
      </c>
    </row>
    <row r="970" spans="1:10">
      <c r="A970" s="119" t="s">
        <v>2137</v>
      </c>
      <c r="B970" t="s">
        <v>2059</v>
      </c>
      <c r="C970" t="s">
        <v>2138</v>
      </c>
      <c r="D970" s="108">
        <v>21507</v>
      </c>
      <c r="E970" s="108">
        <v>63592</v>
      </c>
      <c r="F970" s="108">
        <v>8653</v>
      </c>
      <c r="G970" s="108">
        <v>63592</v>
      </c>
      <c r="H970" s="108">
        <v>8653</v>
      </c>
      <c r="I970" s="108">
        <v>0</v>
      </c>
      <c r="J970" s="108">
        <v>0</v>
      </c>
    </row>
    <row r="971" spans="1:10">
      <c r="A971" s="119" t="s">
        <v>2139</v>
      </c>
      <c r="B971" t="s">
        <v>2059</v>
      </c>
      <c r="C971" t="s">
        <v>2140</v>
      </c>
      <c r="D971" s="109">
        <v>21521</v>
      </c>
      <c r="E971" s="109">
        <v>189685</v>
      </c>
      <c r="F971" s="109">
        <v>66519</v>
      </c>
      <c r="G971" s="109">
        <v>189685</v>
      </c>
      <c r="H971" s="109">
        <v>66519</v>
      </c>
      <c r="I971" s="109">
        <v>0</v>
      </c>
      <c r="J971" s="109">
        <v>0</v>
      </c>
    </row>
    <row r="972" spans="1:10">
      <c r="A972" s="119" t="s">
        <v>2141</v>
      </c>
      <c r="B972" t="s">
        <v>2059</v>
      </c>
      <c r="C972" t="s">
        <v>2142</v>
      </c>
      <c r="D972" s="108">
        <v>21604</v>
      </c>
      <c r="E972" s="108">
        <v>42405</v>
      </c>
      <c r="F972" s="108">
        <v>4568</v>
      </c>
      <c r="G972" s="108">
        <v>31105</v>
      </c>
      <c r="H972" s="108">
        <v>4568</v>
      </c>
      <c r="I972" s="108">
        <v>11300</v>
      </c>
      <c r="J972" s="108">
        <v>0</v>
      </c>
    </row>
    <row r="973" spans="1:10">
      <c r="A973" s="119" t="s">
        <v>2143</v>
      </c>
      <c r="B973" t="s">
        <v>2144</v>
      </c>
      <c r="C973">
        <v>0</v>
      </c>
      <c r="D973" s="109">
        <v>22000</v>
      </c>
      <c r="E973" s="109">
        <v>22260066</v>
      </c>
      <c r="F973" s="109">
        <v>0</v>
      </c>
      <c r="G973" s="109">
        <v>22260066</v>
      </c>
      <c r="H973" s="109">
        <v>0</v>
      </c>
      <c r="I973" s="109">
        <v>0</v>
      </c>
      <c r="J973" s="109">
        <v>0</v>
      </c>
    </row>
    <row r="974" spans="1:10">
      <c r="A974" s="119" t="s">
        <v>2145</v>
      </c>
      <c r="B974" t="s">
        <v>2144</v>
      </c>
      <c r="C974" t="s">
        <v>2146</v>
      </c>
      <c r="D974" s="108">
        <v>22100</v>
      </c>
      <c r="E974" s="108">
        <v>5380865</v>
      </c>
      <c r="F974" s="108">
        <v>2134553</v>
      </c>
      <c r="G974" s="108">
        <v>3849772</v>
      </c>
      <c r="H974" s="108">
        <v>2134553</v>
      </c>
      <c r="I974" s="108">
        <v>1531093</v>
      </c>
      <c r="J974" s="108">
        <v>0</v>
      </c>
    </row>
    <row r="975" spans="1:10">
      <c r="A975" s="119" t="s">
        <v>2147</v>
      </c>
      <c r="B975" t="s">
        <v>2144</v>
      </c>
      <c r="C975" t="s">
        <v>2148</v>
      </c>
      <c r="D975" s="109">
        <v>22130</v>
      </c>
      <c r="E975" s="109">
        <v>6229830</v>
      </c>
      <c r="F975" s="109">
        <v>2570306</v>
      </c>
      <c r="G975" s="109">
        <v>3177821</v>
      </c>
      <c r="H975" s="109">
        <v>2570306</v>
      </c>
      <c r="I975" s="109">
        <v>3052009</v>
      </c>
      <c r="J975" s="109">
        <v>0</v>
      </c>
    </row>
    <row r="976" spans="1:10">
      <c r="A976" s="119" t="s">
        <v>2149</v>
      </c>
      <c r="B976" t="s">
        <v>2144</v>
      </c>
      <c r="C976" t="s">
        <v>2150</v>
      </c>
      <c r="D976" s="108">
        <v>22203</v>
      </c>
      <c r="E976" s="108">
        <v>1525161</v>
      </c>
      <c r="F976" s="108">
        <v>598155</v>
      </c>
      <c r="G976" s="108">
        <v>1385650</v>
      </c>
      <c r="H976" s="108">
        <v>598155</v>
      </c>
      <c r="I976" s="108">
        <v>139511</v>
      </c>
      <c r="J976" s="108">
        <v>0</v>
      </c>
    </row>
    <row r="977" spans="1:10">
      <c r="A977" s="119" t="s">
        <v>2151</v>
      </c>
      <c r="B977" t="s">
        <v>2144</v>
      </c>
      <c r="C977" t="s">
        <v>2152</v>
      </c>
      <c r="D977" s="109">
        <v>22205</v>
      </c>
      <c r="E977" s="109">
        <v>310912</v>
      </c>
      <c r="F977" s="109">
        <v>97201</v>
      </c>
      <c r="G977" s="109">
        <v>310912</v>
      </c>
      <c r="H977" s="109">
        <v>97201</v>
      </c>
      <c r="I977" s="109">
        <v>0</v>
      </c>
      <c r="J977" s="109">
        <v>0</v>
      </c>
    </row>
    <row r="978" spans="1:10">
      <c r="A978" s="119" t="s">
        <v>2153</v>
      </c>
      <c r="B978" t="s">
        <v>2144</v>
      </c>
      <c r="C978" t="s">
        <v>2154</v>
      </c>
      <c r="D978" s="108">
        <v>22206</v>
      </c>
      <c r="E978" s="108">
        <v>940011</v>
      </c>
      <c r="F978" s="108">
        <v>370498</v>
      </c>
      <c r="G978" s="108">
        <v>325200</v>
      </c>
      <c r="H978" s="108">
        <v>200000</v>
      </c>
      <c r="I978" s="108">
        <v>614811</v>
      </c>
      <c r="J978" s="108">
        <v>170498</v>
      </c>
    </row>
    <row r="979" spans="1:10">
      <c r="A979" s="119" t="s">
        <v>2155</v>
      </c>
      <c r="B979" t="s">
        <v>2144</v>
      </c>
      <c r="C979" t="s">
        <v>2156</v>
      </c>
      <c r="D979" s="109">
        <v>22207</v>
      </c>
      <c r="E979" s="109">
        <v>1107272</v>
      </c>
      <c r="F979" s="109">
        <v>432958</v>
      </c>
      <c r="G979" s="109">
        <v>1038000</v>
      </c>
      <c r="H979" s="109">
        <v>432958</v>
      </c>
      <c r="I979" s="109">
        <v>69272</v>
      </c>
      <c r="J979" s="109">
        <v>0</v>
      </c>
    </row>
    <row r="980" spans="1:10">
      <c r="A980" s="119" t="s">
        <v>2157</v>
      </c>
      <c r="B980" t="s">
        <v>2144</v>
      </c>
      <c r="C980" t="s">
        <v>2158</v>
      </c>
      <c r="D980" s="108">
        <v>22208</v>
      </c>
      <c r="E980" s="108">
        <v>701087</v>
      </c>
      <c r="F980" s="108">
        <v>239165</v>
      </c>
      <c r="G980" s="108">
        <v>701087</v>
      </c>
      <c r="H980" s="108">
        <v>239165</v>
      </c>
      <c r="I980" s="108">
        <v>0</v>
      </c>
      <c r="J980" s="108">
        <v>0</v>
      </c>
    </row>
    <row r="981" spans="1:10">
      <c r="A981" s="119" t="s">
        <v>2159</v>
      </c>
      <c r="B981" t="s">
        <v>2144</v>
      </c>
      <c r="C981" t="s">
        <v>2160</v>
      </c>
      <c r="D981" s="109">
        <v>22209</v>
      </c>
      <c r="E981" s="109">
        <v>998043</v>
      </c>
      <c r="F981" s="109">
        <v>353880</v>
      </c>
      <c r="G981" s="109">
        <v>0</v>
      </c>
      <c r="H981" s="109">
        <v>0</v>
      </c>
      <c r="I981" s="109">
        <v>998043</v>
      </c>
      <c r="J981" s="109">
        <v>353880</v>
      </c>
    </row>
    <row r="982" spans="1:10">
      <c r="A982" s="119" t="s">
        <v>2161</v>
      </c>
      <c r="B982" t="s">
        <v>2144</v>
      </c>
      <c r="C982" t="s">
        <v>2162</v>
      </c>
      <c r="D982" s="108">
        <v>22210</v>
      </c>
      <c r="E982" s="108">
        <v>1808479</v>
      </c>
      <c r="F982" s="108">
        <v>778358</v>
      </c>
      <c r="G982" s="108">
        <v>1477236</v>
      </c>
      <c r="H982" s="108">
        <v>778358</v>
      </c>
      <c r="I982" s="108">
        <v>331243</v>
      </c>
      <c r="J982" s="108">
        <v>0</v>
      </c>
    </row>
    <row r="983" spans="1:10">
      <c r="A983" s="119" t="s">
        <v>2163</v>
      </c>
      <c r="B983" t="s">
        <v>2144</v>
      </c>
      <c r="C983" t="s">
        <v>2164</v>
      </c>
      <c r="D983" s="109">
        <v>22211</v>
      </c>
      <c r="E983" s="109">
        <v>1422157</v>
      </c>
      <c r="F983" s="109">
        <v>572538</v>
      </c>
      <c r="G983" s="109">
        <v>0</v>
      </c>
      <c r="H983" s="109">
        <v>0</v>
      </c>
      <c r="I983" s="109">
        <v>1422157</v>
      </c>
      <c r="J983" s="109">
        <v>572538</v>
      </c>
    </row>
    <row r="984" spans="1:10">
      <c r="A984" s="119" t="s">
        <v>2165</v>
      </c>
      <c r="B984" t="s">
        <v>2144</v>
      </c>
      <c r="C984" t="s">
        <v>2166</v>
      </c>
      <c r="D984" s="108">
        <v>22212</v>
      </c>
      <c r="E984" s="108">
        <v>1207033</v>
      </c>
      <c r="F984" s="108">
        <v>480017</v>
      </c>
      <c r="G984" s="108">
        <v>1063475</v>
      </c>
      <c r="H984" s="108">
        <v>480017</v>
      </c>
      <c r="I984" s="108">
        <v>143558</v>
      </c>
      <c r="J984" s="108">
        <v>0</v>
      </c>
    </row>
    <row r="985" spans="1:10">
      <c r="A985" s="119" t="s">
        <v>2167</v>
      </c>
      <c r="B985" t="s">
        <v>2144</v>
      </c>
      <c r="C985" t="s">
        <v>2168</v>
      </c>
      <c r="D985" s="109">
        <v>22213</v>
      </c>
      <c r="E985" s="109">
        <v>981511</v>
      </c>
      <c r="F985" s="109">
        <v>394117</v>
      </c>
      <c r="G985" s="109">
        <v>0</v>
      </c>
      <c r="H985" s="109">
        <v>0</v>
      </c>
      <c r="I985" s="109">
        <v>981511</v>
      </c>
      <c r="J985" s="109">
        <v>394117</v>
      </c>
    </row>
    <row r="986" spans="1:10">
      <c r="A986" s="119" t="s">
        <v>2169</v>
      </c>
      <c r="B986" t="s">
        <v>2144</v>
      </c>
      <c r="C986" t="s">
        <v>2170</v>
      </c>
      <c r="D986" s="108">
        <v>22214</v>
      </c>
      <c r="E986" s="108">
        <v>1251946</v>
      </c>
      <c r="F986" s="108">
        <v>515340</v>
      </c>
      <c r="G986" s="108">
        <v>1080416</v>
      </c>
      <c r="H986" s="108">
        <v>515340</v>
      </c>
      <c r="I986" s="108">
        <v>171530</v>
      </c>
      <c r="J986" s="108">
        <v>0</v>
      </c>
    </row>
    <row r="987" spans="1:10">
      <c r="A987" s="119" t="s">
        <v>2171</v>
      </c>
      <c r="B987" t="s">
        <v>2144</v>
      </c>
      <c r="C987" t="s">
        <v>2172</v>
      </c>
      <c r="D987" s="109">
        <v>22215</v>
      </c>
      <c r="E987" s="109">
        <v>607565</v>
      </c>
      <c r="F987" s="109">
        <v>266392</v>
      </c>
      <c r="G987" s="109">
        <v>607565</v>
      </c>
      <c r="H987" s="109">
        <v>266392</v>
      </c>
      <c r="I987" s="109">
        <v>0</v>
      </c>
      <c r="J987" s="109">
        <v>0</v>
      </c>
    </row>
    <row r="988" spans="1:10">
      <c r="A988" s="119" t="s">
        <v>2173</v>
      </c>
      <c r="B988" t="s">
        <v>2144</v>
      </c>
      <c r="C988" t="s">
        <v>2174</v>
      </c>
      <c r="D988" s="108">
        <v>22216</v>
      </c>
      <c r="E988" s="108">
        <v>747256</v>
      </c>
      <c r="F988" s="108">
        <v>296983</v>
      </c>
      <c r="G988" s="108">
        <v>0</v>
      </c>
      <c r="H988" s="108">
        <v>0</v>
      </c>
      <c r="I988" s="108">
        <v>747256</v>
      </c>
      <c r="J988" s="108">
        <v>296983</v>
      </c>
    </row>
    <row r="989" spans="1:10">
      <c r="A989" s="119" t="s">
        <v>2175</v>
      </c>
      <c r="B989" t="s">
        <v>2144</v>
      </c>
      <c r="C989" t="s">
        <v>2176</v>
      </c>
      <c r="D989" s="109">
        <v>22219</v>
      </c>
      <c r="E989" s="109">
        <v>306129</v>
      </c>
      <c r="F989" s="109">
        <v>76220</v>
      </c>
      <c r="G989" s="109">
        <v>124000</v>
      </c>
      <c r="H989" s="109">
        <v>76220</v>
      </c>
      <c r="I989" s="109">
        <v>182129</v>
      </c>
      <c r="J989" s="109">
        <v>0</v>
      </c>
    </row>
    <row r="990" spans="1:10">
      <c r="A990" s="119" t="s">
        <v>2177</v>
      </c>
      <c r="B990" t="s">
        <v>2144</v>
      </c>
      <c r="C990" t="s">
        <v>2178</v>
      </c>
      <c r="D990" s="108">
        <v>22220</v>
      </c>
      <c r="E990" s="108">
        <v>384649</v>
      </c>
      <c r="F990" s="108">
        <v>162829</v>
      </c>
      <c r="G990" s="108">
        <v>253100</v>
      </c>
      <c r="H990" s="108">
        <v>162829</v>
      </c>
      <c r="I990" s="108">
        <v>131549</v>
      </c>
      <c r="J990" s="108">
        <v>0</v>
      </c>
    </row>
    <row r="991" spans="1:10">
      <c r="A991" s="119" t="s">
        <v>2179</v>
      </c>
      <c r="B991" t="s">
        <v>2144</v>
      </c>
      <c r="C991" t="s">
        <v>2180</v>
      </c>
      <c r="D991" s="109">
        <v>22221</v>
      </c>
      <c r="E991" s="109">
        <v>397319</v>
      </c>
      <c r="F991" s="109">
        <v>173730</v>
      </c>
      <c r="G991" s="109">
        <v>74474</v>
      </c>
      <c r="H991" s="109">
        <v>24142</v>
      </c>
      <c r="I991" s="109">
        <v>322845</v>
      </c>
      <c r="J991" s="109">
        <v>149588</v>
      </c>
    </row>
    <row r="992" spans="1:10">
      <c r="A992" s="119" t="s">
        <v>2181</v>
      </c>
      <c r="B992" t="s">
        <v>2144</v>
      </c>
      <c r="C992" t="s">
        <v>2182</v>
      </c>
      <c r="D992" s="108">
        <v>22222</v>
      </c>
      <c r="E992" s="108">
        <v>378060</v>
      </c>
      <c r="F992" s="108">
        <v>104439</v>
      </c>
      <c r="G992" s="108">
        <v>181000</v>
      </c>
      <c r="H992" s="108">
        <v>104439</v>
      </c>
      <c r="I992" s="108">
        <v>197060</v>
      </c>
      <c r="J992" s="108">
        <v>0</v>
      </c>
    </row>
    <row r="993" spans="1:10">
      <c r="A993" s="119" t="s">
        <v>2183</v>
      </c>
      <c r="B993" t="s">
        <v>2144</v>
      </c>
      <c r="C993" t="s">
        <v>2184</v>
      </c>
      <c r="D993" s="109">
        <v>22223</v>
      </c>
      <c r="E993" s="109">
        <v>256751</v>
      </c>
      <c r="F993" s="109">
        <v>93182</v>
      </c>
      <c r="G993" s="109">
        <v>35931</v>
      </c>
      <c r="H993" s="109">
        <v>5931</v>
      </c>
      <c r="I993" s="109">
        <v>220820</v>
      </c>
      <c r="J993" s="109">
        <v>87251</v>
      </c>
    </row>
    <row r="994" spans="1:10">
      <c r="A994" s="119" t="s">
        <v>2185</v>
      </c>
      <c r="B994" t="s">
        <v>2144</v>
      </c>
      <c r="C994" t="s">
        <v>2186</v>
      </c>
      <c r="D994" s="108">
        <v>22224</v>
      </c>
      <c r="E994" s="108">
        <v>464995</v>
      </c>
      <c r="F994" s="108">
        <v>172482</v>
      </c>
      <c r="G994" s="108">
        <v>0</v>
      </c>
      <c r="H994" s="108">
        <v>0</v>
      </c>
      <c r="I994" s="108">
        <v>464995</v>
      </c>
      <c r="J994" s="108">
        <v>172482</v>
      </c>
    </row>
    <row r="995" spans="1:10">
      <c r="A995" s="119" t="s">
        <v>2187</v>
      </c>
      <c r="B995" t="s">
        <v>2144</v>
      </c>
      <c r="C995" t="s">
        <v>2188</v>
      </c>
      <c r="D995" s="109">
        <v>22225</v>
      </c>
      <c r="E995" s="109">
        <v>500226</v>
      </c>
      <c r="F995" s="109">
        <v>171828</v>
      </c>
      <c r="G995" s="109">
        <v>245000</v>
      </c>
      <c r="H995" s="109">
        <v>171828</v>
      </c>
      <c r="I995" s="109">
        <v>255226</v>
      </c>
      <c r="J995" s="109">
        <v>0</v>
      </c>
    </row>
    <row r="996" spans="1:10">
      <c r="A996" s="119" t="s">
        <v>2189</v>
      </c>
      <c r="B996" t="s">
        <v>2144</v>
      </c>
      <c r="C996" t="s">
        <v>2190</v>
      </c>
      <c r="D996" s="108">
        <v>22226</v>
      </c>
      <c r="E996" s="108">
        <v>449855</v>
      </c>
      <c r="F996" s="108">
        <v>146757</v>
      </c>
      <c r="G996" s="108">
        <v>0</v>
      </c>
      <c r="H996" s="108">
        <v>0</v>
      </c>
      <c r="I996" s="108">
        <v>449855</v>
      </c>
      <c r="J996" s="108">
        <v>146757</v>
      </c>
    </row>
    <row r="997" spans="1:10">
      <c r="A997" s="119" t="s">
        <v>2191</v>
      </c>
      <c r="B997" t="s">
        <v>2144</v>
      </c>
      <c r="C997" t="s">
        <v>2192</v>
      </c>
      <c r="D997" s="109">
        <v>22301</v>
      </c>
      <c r="E997" s="109">
        <v>163432</v>
      </c>
      <c r="F997" s="109">
        <v>40833</v>
      </c>
      <c r="G997" s="109">
        <v>163432</v>
      </c>
      <c r="H997" s="109">
        <v>40833</v>
      </c>
      <c r="I997" s="109">
        <v>0</v>
      </c>
      <c r="J997" s="109">
        <v>0</v>
      </c>
    </row>
    <row r="998" spans="1:10">
      <c r="A998" s="119" t="s">
        <v>2193</v>
      </c>
      <c r="B998" t="s">
        <v>2144</v>
      </c>
      <c r="C998" t="s">
        <v>2194</v>
      </c>
      <c r="D998" s="108">
        <v>22302</v>
      </c>
      <c r="E998" s="108">
        <v>136597</v>
      </c>
      <c r="F998" s="108">
        <v>25771</v>
      </c>
      <c r="G998" s="108">
        <v>32069</v>
      </c>
      <c r="H998" s="108">
        <v>25771</v>
      </c>
      <c r="I998" s="108">
        <v>104528</v>
      </c>
      <c r="J998" s="108">
        <v>0</v>
      </c>
    </row>
    <row r="999" spans="1:10">
      <c r="A999" s="119" t="s">
        <v>2195</v>
      </c>
      <c r="B999" t="s">
        <v>2144</v>
      </c>
      <c r="C999" t="s">
        <v>2196</v>
      </c>
      <c r="D999" s="109">
        <v>22304</v>
      </c>
      <c r="E999" s="109">
        <v>165578</v>
      </c>
      <c r="F999" s="109">
        <v>33550</v>
      </c>
      <c r="G999" s="109">
        <v>155578</v>
      </c>
      <c r="H999" s="109">
        <v>33550</v>
      </c>
      <c r="I999" s="109">
        <v>10000</v>
      </c>
      <c r="J999" s="109">
        <v>0</v>
      </c>
    </row>
    <row r="1000" spans="1:10">
      <c r="A1000" s="119" t="s">
        <v>2197</v>
      </c>
      <c r="B1000" t="s">
        <v>2144</v>
      </c>
      <c r="C1000" t="s">
        <v>2198</v>
      </c>
      <c r="D1000" s="108">
        <v>22305</v>
      </c>
      <c r="E1000" s="108">
        <v>132980</v>
      </c>
      <c r="F1000" s="108">
        <v>25758</v>
      </c>
      <c r="G1000" s="108">
        <v>56000</v>
      </c>
      <c r="H1000" s="108">
        <v>25758</v>
      </c>
      <c r="I1000" s="108">
        <v>76980</v>
      </c>
      <c r="J1000" s="108">
        <v>0</v>
      </c>
    </row>
    <row r="1001" spans="1:10">
      <c r="A1001" s="119" t="s">
        <v>2199</v>
      </c>
      <c r="B1001" t="s">
        <v>2144</v>
      </c>
      <c r="C1001" t="s">
        <v>2200</v>
      </c>
      <c r="D1001" s="109">
        <v>22306</v>
      </c>
      <c r="E1001" s="109">
        <v>145320</v>
      </c>
      <c r="F1001" s="109">
        <v>29107</v>
      </c>
      <c r="G1001" s="109">
        <v>145320</v>
      </c>
      <c r="H1001" s="109">
        <v>29107</v>
      </c>
      <c r="I1001" s="109">
        <v>0</v>
      </c>
      <c r="J1001" s="109">
        <v>0</v>
      </c>
    </row>
    <row r="1002" spans="1:10">
      <c r="A1002" s="119" t="s">
        <v>2201</v>
      </c>
      <c r="B1002" t="s">
        <v>2144</v>
      </c>
      <c r="C1002" t="s">
        <v>2202</v>
      </c>
      <c r="D1002" s="108">
        <v>22325</v>
      </c>
      <c r="E1002" s="108">
        <v>356893</v>
      </c>
      <c r="F1002" s="108">
        <v>134639</v>
      </c>
      <c r="G1002" s="108">
        <v>356893</v>
      </c>
      <c r="H1002" s="108">
        <v>134639</v>
      </c>
      <c r="I1002" s="108">
        <v>0</v>
      </c>
      <c r="J1002" s="108">
        <v>0</v>
      </c>
    </row>
    <row r="1003" spans="1:10">
      <c r="A1003" s="119" t="s">
        <v>2203</v>
      </c>
      <c r="B1003" t="s">
        <v>2144</v>
      </c>
      <c r="C1003" t="s">
        <v>527</v>
      </c>
      <c r="D1003" s="109">
        <v>22341</v>
      </c>
      <c r="E1003" s="109">
        <v>254134</v>
      </c>
      <c r="F1003" s="109">
        <v>100949</v>
      </c>
      <c r="G1003" s="109">
        <v>251134</v>
      </c>
      <c r="H1003" s="109">
        <v>100949</v>
      </c>
      <c r="I1003" s="109">
        <v>3000</v>
      </c>
      <c r="J1003" s="109">
        <v>0</v>
      </c>
    </row>
    <row r="1004" spans="1:10">
      <c r="A1004" s="119" t="s">
        <v>2204</v>
      </c>
      <c r="B1004" t="s">
        <v>2144</v>
      </c>
      <c r="C1004" t="s">
        <v>2205</v>
      </c>
      <c r="D1004" s="108">
        <v>22342</v>
      </c>
      <c r="E1004" s="108">
        <v>274139</v>
      </c>
      <c r="F1004" s="108">
        <v>133728</v>
      </c>
      <c r="G1004" s="108">
        <v>223704</v>
      </c>
      <c r="H1004" s="108">
        <v>133728</v>
      </c>
      <c r="I1004" s="108">
        <v>50435</v>
      </c>
      <c r="J1004" s="108">
        <v>0</v>
      </c>
    </row>
    <row r="1005" spans="1:10">
      <c r="A1005" s="119" t="s">
        <v>2206</v>
      </c>
      <c r="B1005" t="s">
        <v>2144</v>
      </c>
      <c r="C1005" t="s">
        <v>2207</v>
      </c>
      <c r="D1005" s="109">
        <v>22344</v>
      </c>
      <c r="E1005" s="109">
        <v>146428</v>
      </c>
      <c r="F1005" s="109">
        <v>55448</v>
      </c>
      <c r="G1005" s="109">
        <v>11528</v>
      </c>
      <c r="H1005" s="109">
        <v>11528</v>
      </c>
      <c r="I1005" s="109">
        <v>134900</v>
      </c>
      <c r="J1005" s="109">
        <v>43920</v>
      </c>
    </row>
    <row r="1006" spans="1:10">
      <c r="A1006" s="119" t="s">
        <v>2208</v>
      </c>
      <c r="B1006" t="s">
        <v>2144</v>
      </c>
      <c r="C1006" t="s">
        <v>2209</v>
      </c>
      <c r="D1006" s="108">
        <v>22424</v>
      </c>
      <c r="E1006" s="108">
        <v>228559</v>
      </c>
      <c r="F1006" s="108">
        <v>88467</v>
      </c>
      <c r="G1006" s="108">
        <v>10476</v>
      </c>
      <c r="H1006" s="108">
        <v>9583</v>
      </c>
      <c r="I1006" s="108">
        <v>218083</v>
      </c>
      <c r="J1006" s="108">
        <v>78884</v>
      </c>
    </row>
    <row r="1007" spans="1:10">
      <c r="A1007" s="119" t="s">
        <v>2210</v>
      </c>
      <c r="B1007" t="s">
        <v>2144</v>
      </c>
      <c r="C1007" t="s">
        <v>2211</v>
      </c>
      <c r="D1007" s="109">
        <v>22429</v>
      </c>
      <c r="E1007" s="109">
        <v>128840</v>
      </c>
      <c r="F1007" s="109">
        <v>21879</v>
      </c>
      <c r="G1007" s="109">
        <v>18810</v>
      </c>
      <c r="H1007" s="109">
        <v>2390</v>
      </c>
      <c r="I1007" s="109">
        <v>110030</v>
      </c>
      <c r="J1007" s="109">
        <v>19489</v>
      </c>
    </row>
    <row r="1008" spans="1:10">
      <c r="A1008" s="119" t="s">
        <v>2212</v>
      </c>
      <c r="B1008" t="s">
        <v>2144</v>
      </c>
      <c r="C1008" t="s">
        <v>303</v>
      </c>
      <c r="D1008" s="108">
        <v>22461</v>
      </c>
      <c r="E1008" s="108">
        <v>228482</v>
      </c>
      <c r="F1008" s="108">
        <v>66314</v>
      </c>
      <c r="G1008" s="108">
        <v>0</v>
      </c>
      <c r="H1008" s="108">
        <v>0</v>
      </c>
      <c r="I1008" s="108">
        <v>228482</v>
      </c>
      <c r="J1008" s="108">
        <v>66314</v>
      </c>
    </row>
    <row r="1009" spans="1:10">
      <c r="A1009" s="119" t="s">
        <v>2213</v>
      </c>
      <c r="B1009" t="s">
        <v>2214</v>
      </c>
      <c r="C1009">
        <v>0</v>
      </c>
      <c r="D1009" s="109">
        <v>23000</v>
      </c>
      <c r="E1009" s="109">
        <v>32840754</v>
      </c>
      <c r="F1009" s="109">
        <v>0</v>
      </c>
      <c r="G1009" s="109">
        <v>32840754</v>
      </c>
      <c r="H1009" s="109">
        <v>0</v>
      </c>
      <c r="I1009" s="109">
        <v>0</v>
      </c>
      <c r="J1009" s="109">
        <v>0</v>
      </c>
    </row>
    <row r="1010" spans="1:10">
      <c r="A1010" s="119" t="s">
        <v>2215</v>
      </c>
      <c r="B1010" t="s">
        <v>2214</v>
      </c>
      <c r="C1010" t="s">
        <v>2216</v>
      </c>
      <c r="D1010" s="108">
        <v>23100</v>
      </c>
      <c r="E1010" s="108">
        <v>13877809</v>
      </c>
      <c r="F1010" s="108">
        <v>5891868</v>
      </c>
      <c r="G1010" s="108">
        <v>12418611</v>
      </c>
      <c r="H1010" s="108">
        <v>5891868</v>
      </c>
      <c r="I1010" s="108">
        <v>1459198</v>
      </c>
      <c r="J1010" s="108">
        <v>0</v>
      </c>
    </row>
    <row r="1011" spans="1:10">
      <c r="A1011" s="119" t="s">
        <v>2217</v>
      </c>
      <c r="B1011" t="s">
        <v>2214</v>
      </c>
      <c r="C1011" t="s">
        <v>2218</v>
      </c>
      <c r="D1011" s="109">
        <v>23201</v>
      </c>
      <c r="E1011" s="109">
        <v>2727814</v>
      </c>
      <c r="F1011" s="109">
        <v>1218146</v>
      </c>
      <c r="G1011" s="109">
        <v>251757</v>
      </c>
      <c r="H1011" s="109">
        <v>133428</v>
      </c>
      <c r="I1011" s="109">
        <v>2476057</v>
      </c>
      <c r="J1011" s="109">
        <v>1084718</v>
      </c>
    </row>
    <row r="1012" spans="1:10">
      <c r="A1012" s="119" t="s">
        <v>2219</v>
      </c>
      <c r="B1012" t="s">
        <v>2214</v>
      </c>
      <c r="C1012" t="s">
        <v>2220</v>
      </c>
      <c r="D1012" s="108">
        <v>23202</v>
      </c>
      <c r="E1012" s="108">
        <v>2771845</v>
      </c>
      <c r="F1012" s="108">
        <v>1243804</v>
      </c>
      <c r="G1012" s="108">
        <v>300000</v>
      </c>
      <c r="H1012" s="108">
        <v>300000</v>
      </c>
      <c r="I1012" s="108">
        <v>2471845</v>
      </c>
      <c r="J1012" s="108">
        <v>943804</v>
      </c>
    </row>
    <row r="1013" spans="1:10">
      <c r="A1013" s="119" t="s">
        <v>2221</v>
      </c>
      <c r="B1013" t="s">
        <v>2214</v>
      </c>
      <c r="C1013" t="s">
        <v>2222</v>
      </c>
      <c r="D1013" s="109">
        <v>23203</v>
      </c>
      <c r="E1013" s="109">
        <v>3410596</v>
      </c>
      <c r="F1013" s="109">
        <v>1358382</v>
      </c>
      <c r="G1013" s="109">
        <v>264316</v>
      </c>
      <c r="H1013" s="109">
        <v>0</v>
      </c>
      <c r="I1013" s="109">
        <v>3146280</v>
      </c>
      <c r="J1013" s="109">
        <v>1358382</v>
      </c>
    </row>
    <row r="1014" spans="1:10">
      <c r="A1014" s="119" t="s">
        <v>2223</v>
      </c>
      <c r="B1014" t="s">
        <v>2214</v>
      </c>
      <c r="C1014" t="s">
        <v>2224</v>
      </c>
      <c r="D1014" s="108">
        <v>23204</v>
      </c>
      <c r="E1014" s="108">
        <v>1118142</v>
      </c>
      <c r="F1014" s="108">
        <v>461404</v>
      </c>
      <c r="G1014" s="108">
        <v>199751</v>
      </c>
      <c r="H1014" s="108">
        <v>174751</v>
      </c>
      <c r="I1014" s="108">
        <v>918391</v>
      </c>
      <c r="J1014" s="108">
        <v>286653</v>
      </c>
    </row>
    <row r="1015" spans="1:10">
      <c r="A1015" s="119" t="s">
        <v>2225</v>
      </c>
      <c r="B1015" t="s">
        <v>2214</v>
      </c>
      <c r="C1015" t="s">
        <v>2226</v>
      </c>
      <c r="D1015" s="109">
        <v>23205</v>
      </c>
      <c r="E1015" s="109">
        <v>849430</v>
      </c>
      <c r="F1015" s="109">
        <v>355077</v>
      </c>
      <c r="G1015" s="109">
        <v>426127</v>
      </c>
      <c r="H1015" s="109">
        <v>355077</v>
      </c>
      <c r="I1015" s="109">
        <v>423303</v>
      </c>
      <c r="J1015" s="109">
        <v>0</v>
      </c>
    </row>
    <row r="1016" spans="1:10">
      <c r="A1016" s="119" t="s">
        <v>2227</v>
      </c>
      <c r="B1016" t="s">
        <v>2214</v>
      </c>
      <c r="C1016" t="s">
        <v>2228</v>
      </c>
      <c r="D1016" s="108">
        <v>23206</v>
      </c>
      <c r="E1016" s="108">
        <v>2279766</v>
      </c>
      <c r="F1016" s="108">
        <v>1025062</v>
      </c>
      <c r="G1016" s="108">
        <v>906730</v>
      </c>
      <c r="H1016" s="108">
        <v>886032</v>
      </c>
      <c r="I1016" s="108">
        <v>1373036</v>
      </c>
      <c r="J1016" s="108">
        <v>139030</v>
      </c>
    </row>
    <row r="1017" spans="1:10">
      <c r="A1017" s="119" t="s">
        <v>2229</v>
      </c>
      <c r="B1017" t="s">
        <v>2214</v>
      </c>
      <c r="C1017" t="s">
        <v>2230</v>
      </c>
      <c r="D1017" s="109">
        <v>23207</v>
      </c>
      <c r="E1017" s="109">
        <v>1584104</v>
      </c>
      <c r="F1017" s="109">
        <v>638944</v>
      </c>
      <c r="G1017" s="109">
        <v>189014</v>
      </c>
      <c r="H1017" s="109">
        <v>84371</v>
      </c>
      <c r="I1017" s="109">
        <v>1395090</v>
      </c>
      <c r="J1017" s="109">
        <v>554573</v>
      </c>
    </row>
    <row r="1018" spans="1:10">
      <c r="A1018" s="119" t="s">
        <v>2231</v>
      </c>
      <c r="B1018" t="s">
        <v>2214</v>
      </c>
      <c r="C1018" t="s">
        <v>2232</v>
      </c>
      <c r="D1018" s="108">
        <v>23208</v>
      </c>
      <c r="E1018" s="108">
        <v>559370</v>
      </c>
      <c r="F1018" s="108">
        <v>200895</v>
      </c>
      <c r="G1018" s="108">
        <v>40871</v>
      </c>
      <c r="H1018" s="108">
        <v>40871</v>
      </c>
      <c r="I1018" s="108">
        <v>518499</v>
      </c>
      <c r="J1018" s="108">
        <v>160024</v>
      </c>
    </row>
    <row r="1019" spans="1:10">
      <c r="A1019" s="119" t="s">
        <v>2233</v>
      </c>
      <c r="B1019" t="s">
        <v>2214</v>
      </c>
      <c r="C1019" t="s">
        <v>2234</v>
      </c>
      <c r="D1019" s="109">
        <v>23209</v>
      </c>
      <c r="E1019" s="109">
        <v>428604</v>
      </c>
      <c r="F1019" s="109">
        <v>201744</v>
      </c>
      <c r="G1019" s="109">
        <v>36759</v>
      </c>
      <c r="H1019" s="109">
        <v>36759</v>
      </c>
      <c r="I1019" s="109">
        <v>391845</v>
      </c>
      <c r="J1019" s="109">
        <v>164985</v>
      </c>
    </row>
    <row r="1020" spans="1:10">
      <c r="A1020" s="119" t="s">
        <v>2235</v>
      </c>
      <c r="B1020" t="s">
        <v>2214</v>
      </c>
      <c r="C1020" t="s">
        <v>2236</v>
      </c>
      <c r="D1020" s="108">
        <v>23210</v>
      </c>
      <c r="E1020" s="108">
        <v>825849</v>
      </c>
      <c r="F1020" s="108">
        <v>416787</v>
      </c>
      <c r="G1020" s="108">
        <v>120000</v>
      </c>
      <c r="H1020" s="108">
        <v>0</v>
      </c>
      <c r="I1020" s="108">
        <v>705849</v>
      </c>
      <c r="J1020" s="108">
        <v>416787</v>
      </c>
    </row>
    <row r="1021" spans="1:10">
      <c r="A1021" s="119" t="s">
        <v>2237</v>
      </c>
      <c r="B1021" t="s">
        <v>2214</v>
      </c>
      <c r="C1021" t="s">
        <v>2238</v>
      </c>
      <c r="D1021" s="109">
        <v>23211</v>
      </c>
      <c r="E1021" s="109">
        <v>2160635</v>
      </c>
      <c r="F1021" s="109">
        <v>1089506</v>
      </c>
      <c r="G1021" s="109">
        <v>860635</v>
      </c>
      <c r="H1021" s="109">
        <v>499506</v>
      </c>
      <c r="I1021" s="109">
        <v>1300000</v>
      </c>
      <c r="J1021" s="109">
        <v>590000</v>
      </c>
    </row>
    <row r="1022" spans="1:10">
      <c r="A1022" s="119" t="s">
        <v>2239</v>
      </c>
      <c r="B1022" t="s">
        <v>2214</v>
      </c>
      <c r="C1022" t="s">
        <v>2240</v>
      </c>
      <c r="D1022" s="108">
        <v>23212</v>
      </c>
      <c r="E1022" s="108">
        <v>1085726</v>
      </c>
      <c r="F1022" s="108">
        <v>554744</v>
      </c>
      <c r="G1022" s="108">
        <v>927726</v>
      </c>
      <c r="H1022" s="108">
        <v>554744</v>
      </c>
      <c r="I1022" s="108">
        <v>158000</v>
      </c>
      <c r="J1022" s="108">
        <v>0</v>
      </c>
    </row>
    <row r="1023" spans="1:10">
      <c r="A1023" s="119" t="s">
        <v>2241</v>
      </c>
      <c r="B1023" t="s">
        <v>2214</v>
      </c>
      <c r="C1023" t="s">
        <v>2242</v>
      </c>
      <c r="D1023" s="109">
        <v>23213</v>
      </c>
      <c r="E1023" s="109">
        <v>1345839</v>
      </c>
      <c r="F1023" s="109">
        <v>560856</v>
      </c>
      <c r="G1023" s="109">
        <v>1050000</v>
      </c>
      <c r="H1023" s="109">
        <v>560856</v>
      </c>
      <c r="I1023" s="109">
        <v>295839</v>
      </c>
      <c r="J1023" s="109">
        <v>0</v>
      </c>
    </row>
    <row r="1024" spans="1:10">
      <c r="A1024" s="119" t="s">
        <v>2243</v>
      </c>
      <c r="B1024" t="s">
        <v>2214</v>
      </c>
      <c r="C1024" t="s">
        <v>2244</v>
      </c>
      <c r="D1024" s="108">
        <v>23214</v>
      </c>
      <c r="E1024" s="108">
        <v>707231</v>
      </c>
      <c r="F1024" s="108">
        <v>269012</v>
      </c>
      <c r="G1024" s="108">
        <v>152491</v>
      </c>
      <c r="H1024" s="108">
        <v>21046</v>
      </c>
      <c r="I1024" s="108">
        <v>554740</v>
      </c>
      <c r="J1024" s="108">
        <v>247966</v>
      </c>
    </row>
    <row r="1025" spans="1:10">
      <c r="A1025" s="119" t="s">
        <v>2245</v>
      </c>
      <c r="B1025" t="s">
        <v>2214</v>
      </c>
      <c r="C1025" t="s">
        <v>2246</v>
      </c>
      <c r="D1025" s="109">
        <v>23215</v>
      </c>
      <c r="E1025" s="109">
        <v>587300</v>
      </c>
      <c r="F1025" s="109">
        <v>242617</v>
      </c>
      <c r="G1025" s="109">
        <v>277464</v>
      </c>
      <c r="H1025" s="109">
        <v>242617</v>
      </c>
      <c r="I1025" s="109">
        <v>309836</v>
      </c>
      <c r="J1025" s="109">
        <v>0</v>
      </c>
    </row>
    <row r="1026" spans="1:10">
      <c r="A1026" s="119" t="s">
        <v>2247</v>
      </c>
      <c r="B1026" t="s">
        <v>2214</v>
      </c>
      <c r="C1026" t="s">
        <v>2248</v>
      </c>
      <c r="D1026" s="108">
        <v>23216</v>
      </c>
      <c r="E1026" s="108">
        <v>452267</v>
      </c>
      <c r="F1026" s="108">
        <v>179391</v>
      </c>
      <c r="G1026" s="108">
        <v>8176</v>
      </c>
      <c r="H1026" s="108">
        <v>0</v>
      </c>
      <c r="I1026" s="108">
        <v>444091</v>
      </c>
      <c r="J1026" s="108">
        <v>179391</v>
      </c>
    </row>
    <row r="1027" spans="1:10">
      <c r="A1027" s="119" t="s">
        <v>2249</v>
      </c>
      <c r="B1027" t="s">
        <v>2214</v>
      </c>
      <c r="C1027" t="s">
        <v>2250</v>
      </c>
      <c r="D1027" s="109">
        <v>23217</v>
      </c>
      <c r="E1027" s="109">
        <v>871382</v>
      </c>
      <c r="F1027" s="109">
        <v>350822</v>
      </c>
      <c r="G1027" s="109">
        <v>13042</v>
      </c>
      <c r="H1027" s="109">
        <v>0</v>
      </c>
      <c r="I1027" s="109">
        <v>858340</v>
      </c>
      <c r="J1027" s="109">
        <v>350822</v>
      </c>
    </row>
    <row r="1028" spans="1:10">
      <c r="A1028" s="119" t="s">
        <v>2251</v>
      </c>
      <c r="B1028" t="s">
        <v>2214</v>
      </c>
      <c r="C1028" t="s">
        <v>2252</v>
      </c>
      <c r="D1028" s="108">
        <v>23219</v>
      </c>
      <c r="E1028" s="108">
        <v>854810</v>
      </c>
      <c r="F1028" s="108">
        <v>425085</v>
      </c>
      <c r="G1028" s="108">
        <v>583000</v>
      </c>
      <c r="H1028" s="108">
        <v>425085</v>
      </c>
      <c r="I1028" s="108">
        <v>271810</v>
      </c>
      <c r="J1028" s="108">
        <v>0</v>
      </c>
    </row>
    <row r="1029" spans="1:10">
      <c r="A1029" s="119" t="s">
        <v>2253</v>
      </c>
      <c r="B1029" t="s">
        <v>2214</v>
      </c>
      <c r="C1029" t="s">
        <v>2254</v>
      </c>
      <c r="D1029" s="109">
        <v>23220</v>
      </c>
      <c r="E1029" s="109">
        <v>1088073</v>
      </c>
      <c r="F1029" s="109">
        <v>461409</v>
      </c>
      <c r="G1029" s="109">
        <v>780058</v>
      </c>
      <c r="H1029" s="109">
        <v>461409</v>
      </c>
      <c r="I1029" s="109">
        <v>308015</v>
      </c>
      <c r="J1029" s="109">
        <v>0</v>
      </c>
    </row>
    <row r="1030" spans="1:10">
      <c r="A1030" s="119" t="s">
        <v>2255</v>
      </c>
      <c r="B1030" t="s">
        <v>2214</v>
      </c>
      <c r="C1030" t="s">
        <v>2256</v>
      </c>
      <c r="D1030" s="108">
        <v>23221</v>
      </c>
      <c r="E1030" s="108">
        <v>513800</v>
      </c>
      <c r="F1030" s="108">
        <v>158631</v>
      </c>
      <c r="G1030" s="108">
        <v>321320</v>
      </c>
      <c r="H1030" s="108">
        <v>158631</v>
      </c>
      <c r="I1030" s="108">
        <v>192480</v>
      </c>
      <c r="J1030" s="108">
        <v>0</v>
      </c>
    </row>
    <row r="1031" spans="1:10">
      <c r="A1031" s="119" t="s">
        <v>2257</v>
      </c>
      <c r="B1031" t="s">
        <v>2214</v>
      </c>
      <c r="C1031" t="s">
        <v>2258</v>
      </c>
      <c r="D1031" s="109">
        <v>23222</v>
      </c>
      <c r="E1031" s="109">
        <v>607199</v>
      </c>
      <c r="F1031" s="109">
        <v>304178</v>
      </c>
      <c r="G1031" s="109">
        <v>527549</v>
      </c>
      <c r="H1031" s="109">
        <v>304178</v>
      </c>
      <c r="I1031" s="109">
        <v>79650</v>
      </c>
      <c r="J1031" s="109">
        <v>0</v>
      </c>
    </row>
    <row r="1032" spans="1:10">
      <c r="A1032" s="119" t="s">
        <v>2259</v>
      </c>
      <c r="B1032" t="s">
        <v>2214</v>
      </c>
      <c r="C1032" t="s">
        <v>2260</v>
      </c>
      <c r="D1032" s="108">
        <v>23223</v>
      </c>
      <c r="E1032" s="108">
        <v>604688</v>
      </c>
      <c r="F1032" s="108">
        <v>295054</v>
      </c>
      <c r="G1032" s="108">
        <v>604688</v>
      </c>
      <c r="H1032" s="108">
        <v>295054</v>
      </c>
      <c r="I1032" s="108">
        <v>0</v>
      </c>
      <c r="J1032" s="108">
        <v>0</v>
      </c>
    </row>
    <row r="1033" spans="1:10">
      <c r="A1033" s="119" t="s">
        <v>2261</v>
      </c>
      <c r="B1033" t="s">
        <v>2214</v>
      </c>
      <c r="C1033" t="s">
        <v>2262</v>
      </c>
      <c r="D1033" s="109">
        <v>23224</v>
      </c>
      <c r="E1033" s="109">
        <v>638864</v>
      </c>
      <c r="F1033" s="109">
        <v>276872</v>
      </c>
      <c r="G1033" s="109">
        <v>343300</v>
      </c>
      <c r="H1033" s="109">
        <v>276872</v>
      </c>
      <c r="I1033" s="109">
        <v>295564</v>
      </c>
      <c r="J1033" s="109">
        <v>0</v>
      </c>
    </row>
    <row r="1034" spans="1:10">
      <c r="A1034" s="119" t="s">
        <v>2263</v>
      </c>
      <c r="B1034" t="s">
        <v>2214</v>
      </c>
      <c r="C1034" t="s">
        <v>2264</v>
      </c>
      <c r="D1034" s="108">
        <v>23225</v>
      </c>
      <c r="E1034" s="108">
        <v>503811</v>
      </c>
      <c r="F1034" s="108">
        <v>219866</v>
      </c>
      <c r="G1034" s="108">
        <v>240977</v>
      </c>
      <c r="H1034" s="108">
        <v>219866</v>
      </c>
      <c r="I1034" s="108">
        <v>262834</v>
      </c>
      <c r="J1034" s="108">
        <v>0</v>
      </c>
    </row>
    <row r="1035" spans="1:10">
      <c r="A1035" s="119" t="s">
        <v>2265</v>
      </c>
      <c r="B1035" t="s">
        <v>2214</v>
      </c>
      <c r="C1035" t="s">
        <v>2266</v>
      </c>
      <c r="D1035" s="109">
        <v>23226</v>
      </c>
      <c r="E1035" s="109">
        <v>694971</v>
      </c>
      <c r="F1035" s="109">
        <v>296056</v>
      </c>
      <c r="G1035" s="109">
        <v>560000</v>
      </c>
      <c r="H1035" s="109">
        <v>296056</v>
      </c>
      <c r="I1035" s="109">
        <v>134971</v>
      </c>
      <c r="J1035" s="109">
        <v>0</v>
      </c>
    </row>
    <row r="1036" spans="1:10">
      <c r="A1036" s="119" t="s">
        <v>2267</v>
      </c>
      <c r="B1036" t="s">
        <v>2214</v>
      </c>
      <c r="C1036" t="s">
        <v>2268</v>
      </c>
      <c r="D1036" s="108">
        <v>23227</v>
      </c>
      <c r="E1036" s="108">
        <v>323343</v>
      </c>
      <c r="F1036" s="108">
        <v>142050</v>
      </c>
      <c r="G1036" s="108">
        <v>7086</v>
      </c>
      <c r="H1036" s="108">
        <v>7086</v>
      </c>
      <c r="I1036" s="108">
        <v>316257</v>
      </c>
      <c r="J1036" s="108">
        <v>134964</v>
      </c>
    </row>
    <row r="1037" spans="1:10">
      <c r="A1037" s="119" t="s">
        <v>2269</v>
      </c>
      <c r="B1037" t="s">
        <v>2214</v>
      </c>
      <c r="C1037" t="s">
        <v>2270</v>
      </c>
      <c r="D1037" s="109">
        <v>23228</v>
      </c>
      <c r="E1037" s="109">
        <v>416480</v>
      </c>
      <c r="F1037" s="109">
        <v>159832</v>
      </c>
      <c r="G1037" s="109">
        <v>30540</v>
      </c>
      <c r="H1037" s="109">
        <v>0</v>
      </c>
      <c r="I1037" s="109">
        <v>385940</v>
      </c>
      <c r="J1037" s="109">
        <v>159832</v>
      </c>
    </row>
    <row r="1038" spans="1:10">
      <c r="A1038" s="119" t="s">
        <v>2271</v>
      </c>
      <c r="B1038" t="s">
        <v>2214</v>
      </c>
      <c r="C1038" t="s">
        <v>2272</v>
      </c>
      <c r="D1038" s="108">
        <v>23229</v>
      </c>
      <c r="E1038" s="108">
        <v>563793</v>
      </c>
      <c r="F1038" s="108">
        <v>230971</v>
      </c>
      <c r="G1038" s="108">
        <v>463793</v>
      </c>
      <c r="H1038" s="108">
        <v>230971</v>
      </c>
      <c r="I1038" s="108">
        <v>100000</v>
      </c>
      <c r="J1038" s="108">
        <v>0</v>
      </c>
    </row>
    <row r="1039" spans="1:10">
      <c r="A1039" s="119" t="s">
        <v>2273</v>
      </c>
      <c r="B1039" t="s">
        <v>2214</v>
      </c>
      <c r="C1039" t="s">
        <v>2274</v>
      </c>
      <c r="D1039" s="109">
        <v>23230</v>
      </c>
      <c r="E1039" s="109">
        <v>684643</v>
      </c>
      <c r="F1039" s="109">
        <v>313595</v>
      </c>
      <c r="G1039" s="109">
        <v>63000</v>
      </c>
      <c r="H1039" s="109">
        <v>11361</v>
      </c>
      <c r="I1039" s="109">
        <v>621643</v>
      </c>
      <c r="J1039" s="109">
        <v>302234</v>
      </c>
    </row>
    <row r="1040" spans="1:10">
      <c r="A1040" s="119" t="s">
        <v>2275</v>
      </c>
      <c r="B1040" t="s">
        <v>2214</v>
      </c>
      <c r="C1040" t="s">
        <v>2276</v>
      </c>
      <c r="D1040" s="108">
        <v>23231</v>
      </c>
      <c r="E1040" s="108">
        <v>434067</v>
      </c>
      <c r="F1040" s="108">
        <v>167184</v>
      </c>
      <c r="G1040" s="108">
        <v>183498</v>
      </c>
      <c r="H1040" s="108">
        <v>167184</v>
      </c>
      <c r="I1040" s="108">
        <v>250569</v>
      </c>
      <c r="J1040" s="108">
        <v>0</v>
      </c>
    </row>
    <row r="1041" spans="1:10">
      <c r="A1041" s="119" t="s">
        <v>2277</v>
      </c>
      <c r="B1041" t="s">
        <v>2214</v>
      </c>
      <c r="C1041" t="s">
        <v>2278</v>
      </c>
      <c r="D1041" s="109">
        <v>23232</v>
      </c>
      <c r="E1041" s="109">
        <v>624464</v>
      </c>
      <c r="F1041" s="109">
        <v>222812</v>
      </c>
      <c r="G1041" s="109">
        <v>135175</v>
      </c>
      <c r="H1041" s="109">
        <v>350</v>
      </c>
      <c r="I1041" s="109">
        <v>489289</v>
      </c>
      <c r="J1041" s="109">
        <v>222462</v>
      </c>
    </row>
    <row r="1042" spans="1:10">
      <c r="A1042" s="119" t="s">
        <v>2279</v>
      </c>
      <c r="B1042" t="s">
        <v>2214</v>
      </c>
      <c r="C1042" t="s">
        <v>2280</v>
      </c>
      <c r="D1042" s="108">
        <v>23233</v>
      </c>
      <c r="E1042" s="108">
        <v>562609</v>
      </c>
      <c r="F1042" s="108">
        <v>221190</v>
      </c>
      <c r="G1042" s="108">
        <v>425609</v>
      </c>
      <c r="H1042" s="108">
        <v>221190</v>
      </c>
      <c r="I1042" s="108">
        <v>137000</v>
      </c>
      <c r="J1042" s="108">
        <v>0</v>
      </c>
    </row>
    <row r="1043" spans="1:10">
      <c r="A1043" s="119" t="s">
        <v>2281</v>
      </c>
      <c r="B1043" t="s">
        <v>2214</v>
      </c>
      <c r="C1043" t="s">
        <v>2282</v>
      </c>
      <c r="D1043" s="109">
        <v>23234</v>
      </c>
      <c r="E1043" s="109">
        <v>697925</v>
      </c>
      <c r="F1043" s="109">
        <v>289464</v>
      </c>
      <c r="G1043" s="109">
        <v>13439</v>
      </c>
      <c r="H1043" s="109">
        <v>13439</v>
      </c>
      <c r="I1043" s="109">
        <v>684486</v>
      </c>
      <c r="J1043" s="109">
        <v>276025</v>
      </c>
    </row>
    <row r="1044" spans="1:10">
      <c r="A1044" s="119" t="s">
        <v>2283</v>
      </c>
      <c r="B1044" t="s">
        <v>2214</v>
      </c>
      <c r="C1044" t="s">
        <v>2284</v>
      </c>
      <c r="D1044" s="108">
        <v>23235</v>
      </c>
      <c r="E1044" s="108">
        <v>334289</v>
      </c>
      <c r="F1044" s="108">
        <v>129732</v>
      </c>
      <c r="G1044" s="108">
        <v>210000</v>
      </c>
      <c r="H1044" s="108">
        <v>129732</v>
      </c>
      <c r="I1044" s="108">
        <v>124289</v>
      </c>
      <c r="J1044" s="108">
        <v>0</v>
      </c>
    </row>
    <row r="1045" spans="1:10">
      <c r="A1045" s="119" t="s">
        <v>2285</v>
      </c>
      <c r="B1045" t="s">
        <v>2214</v>
      </c>
      <c r="C1045" t="s">
        <v>2286</v>
      </c>
      <c r="D1045" s="109">
        <v>23236</v>
      </c>
      <c r="E1045" s="109">
        <v>313646</v>
      </c>
      <c r="F1045" s="109">
        <v>156171</v>
      </c>
      <c r="G1045" s="109">
        <v>308646</v>
      </c>
      <c r="H1045" s="109">
        <v>156171</v>
      </c>
      <c r="I1045" s="109">
        <v>5000</v>
      </c>
      <c r="J1045" s="109">
        <v>0</v>
      </c>
    </row>
    <row r="1046" spans="1:10">
      <c r="A1046" s="119" t="s">
        <v>2287</v>
      </c>
      <c r="B1046" t="s">
        <v>2214</v>
      </c>
      <c r="C1046" t="s">
        <v>2288</v>
      </c>
      <c r="D1046" s="108">
        <v>23237</v>
      </c>
      <c r="E1046" s="108">
        <v>800164</v>
      </c>
      <c r="F1046" s="108">
        <v>312440</v>
      </c>
      <c r="G1046" s="108">
        <v>476132</v>
      </c>
      <c r="H1046" s="108">
        <v>312440</v>
      </c>
      <c r="I1046" s="108">
        <v>324032</v>
      </c>
      <c r="J1046" s="108">
        <v>0</v>
      </c>
    </row>
    <row r="1047" spans="1:10">
      <c r="A1047" s="119" t="s">
        <v>2289</v>
      </c>
      <c r="B1047" t="s">
        <v>2214</v>
      </c>
      <c r="C1047" t="s">
        <v>2290</v>
      </c>
      <c r="D1047" s="109">
        <v>23238</v>
      </c>
      <c r="E1047" s="109">
        <v>418320</v>
      </c>
      <c r="F1047" s="109">
        <v>195766</v>
      </c>
      <c r="G1047" s="109">
        <v>293543</v>
      </c>
      <c r="H1047" s="109">
        <v>195766</v>
      </c>
      <c r="I1047" s="109">
        <v>124777</v>
      </c>
      <c r="J1047" s="109">
        <v>0</v>
      </c>
    </row>
    <row r="1048" spans="1:10">
      <c r="A1048" s="119" t="s">
        <v>2291</v>
      </c>
      <c r="B1048" t="s">
        <v>2214</v>
      </c>
      <c r="C1048" t="s">
        <v>2292</v>
      </c>
      <c r="D1048" s="108">
        <v>23302</v>
      </c>
      <c r="E1048" s="108">
        <v>367344</v>
      </c>
      <c r="F1048" s="108">
        <v>149947</v>
      </c>
      <c r="G1048" s="108">
        <v>0</v>
      </c>
      <c r="H1048" s="108">
        <v>0</v>
      </c>
      <c r="I1048" s="108">
        <v>367344</v>
      </c>
      <c r="J1048" s="108">
        <v>149947</v>
      </c>
    </row>
    <row r="1049" spans="1:10">
      <c r="A1049" s="119" t="s">
        <v>2293</v>
      </c>
      <c r="B1049" t="s">
        <v>2214</v>
      </c>
      <c r="C1049" t="s">
        <v>2294</v>
      </c>
      <c r="D1049" s="109">
        <v>23342</v>
      </c>
      <c r="E1049" s="109">
        <v>101633</v>
      </c>
      <c r="F1049" s="109">
        <v>41320</v>
      </c>
      <c r="G1049" s="109">
        <v>101633</v>
      </c>
      <c r="H1049" s="109">
        <v>41320</v>
      </c>
      <c r="I1049" s="109">
        <v>0</v>
      </c>
      <c r="J1049" s="109">
        <v>0</v>
      </c>
    </row>
    <row r="1050" spans="1:10">
      <c r="A1050" s="119" t="s">
        <v>2295</v>
      </c>
      <c r="B1050" t="s">
        <v>2214</v>
      </c>
      <c r="C1050" t="s">
        <v>2296</v>
      </c>
      <c r="D1050" s="108">
        <v>23361</v>
      </c>
      <c r="E1050" s="108">
        <v>144021</v>
      </c>
      <c r="F1050" s="108">
        <v>70196</v>
      </c>
      <c r="G1050" s="108">
        <v>0</v>
      </c>
      <c r="H1050" s="108">
        <v>0</v>
      </c>
      <c r="I1050" s="108">
        <v>144021</v>
      </c>
      <c r="J1050" s="108">
        <v>70196</v>
      </c>
    </row>
    <row r="1051" spans="1:10">
      <c r="A1051" s="119" t="s">
        <v>2297</v>
      </c>
      <c r="B1051" t="s">
        <v>2214</v>
      </c>
      <c r="C1051" t="s">
        <v>2298</v>
      </c>
      <c r="D1051" s="109">
        <v>23362</v>
      </c>
      <c r="E1051" s="109">
        <v>308924</v>
      </c>
      <c r="F1051" s="109">
        <v>119519</v>
      </c>
      <c r="G1051" s="109">
        <v>0</v>
      </c>
      <c r="H1051" s="109">
        <v>0</v>
      </c>
      <c r="I1051" s="109">
        <v>308924</v>
      </c>
      <c r="J1051" s="109">
        <v>119519</v>
      </c>
    </row>
    <row r="1052" spans="1:10">
      <c r="A1052" s="119" t="s">
        <v>2299</v>
      </c>
      <c r="B1052" t="s">
        <v>2214</v>
      </c>
      <c r="C1052" t="s">
        <v>2300</v>
      </c>
      <c r="D1052" s="108">
        <v>23424</v>
      </c>
      <c r="E1052" s="108">
        <v>290498</v>
      </c>
      <c r="F1052" s="108">
        <v>116291</v>
      </c>
      <c r="G1052" s="108">
        <v>244275</v>
      </c>
      <c r="H1052" s="108">
        <v>116291</v>
      </c>
      <c r="I1052" s="108">
        <v>46223</v>
      </c>
      <c r="J1052" s="108">
        <v>0</v>
      </c>
    </row>
    <row r="1053" spans="1:10">
      <c r="A1053" s="119" t="s">
        <v>2301</v>
      </c>
      <c r="B1053" t="s">
        <v>2214</v>
      </c>
      <c r="C1053" t="s">
        <v>2302</v>
      </c>
      <c r="D1053" s="109">
        <v>23425</v>
      </c>
      <c r="E1053" s="109">
        <v>329821</v>
      </c>
      <c r="F1053" s="109">
        <v>124781</v>
      </c>
      <c r="G1053" s="109">
        <v>54300</v>
      </c>
      <c r="H1053" s="109">
        <v>5000</v>
      </c>
      <c r="I1053" s="109">
        <v>275521</v>
      </c>
      <c r="J1053" s="109">
        <v>119781</v>
      </c>
    </row>
    <row r="1054" spans="1:10">
      <c r="A1054" s="119" t="s">
        <v>2303</v>
      </c>
      <c r="B1054" t="s">
        <v>2214</v>
      </c>
      <c r="C1054" t="s">
        <v>2304</v>
      </c>
      <c r="D1054" s="108">
        <v>23427</v>
      </c>
      <c r="E1054" s="108">
        <v>37984</v>
      </c>
      <c r="F1054" s="108">
        <v>12841</v>
      </c>
      <c r="G1054" s="108">
        <v>35000</v>
      </c>
      <c r="H1054" s="108">
        <v>12841</v>
      </c>
      <c r="I1054" s="108">
        <v>2984</v>
      </c>
      <c r="J1054" s="108">
        <v>0</v>
      </c>
    </row>
    <row r="1055" spans="1:10">
      <c r="A1055" s="119" t="s">
        <v>2305</v>
      </c>
      <c r="B1055" t="s">
        <v>2214</v>
      </c>
      <c r="C1055" t="s">
        <v>2306</v>
      </c>
      <c r="D1055" s="109">
        <v>23441</v>
      </c>
      <c r="E1055" s="109">
        <v>285211</v>
      </c>
      <c r="F1055" s="109">
        <v>114983</v>
      </c>
      <c r="G1055" s="109">
        <v>215719</v>
      </c>
      <c r="H1055" s="109">
        <v>114983</v>
      </c>
      <c r="I1055" s="109">
        <v>69492</v>
      </c>
      <c r="J1055" s="109">
        <v>0</v>
      </c>
    </row>
    <row r="1056" spans="1:10">
      <c r="A1056" s="119" t="s">
        <v>2307</v>
      </c>
      <c r="B1056" t="s">
        <v>2214</v>
      </c>
      <c r="C1056" t="s">
        <v>2308</v>
      </c>
      <c r="D1056" s="108">
        <v>23442</v>
      </c>
      <c r="E1056" s="108">
        <v>402497</v>
      </c>
      <c r="F1056" s="108">
        <v>168290</v>
      </c>
      <c r="G1056" s="108">
        <v>341009</v>
      </c>
      <c r="H1056" s="108">
        <v>168290</v>
      </c>
      <c r="I1056" s="108">
        <v>61488</v>
      </c>
      <c r="J1056" s="108">
        <v>0</v>
      </c>
    </row>
    <row r="1057" spans="1:10">
      <c r="A1057" s="119" t="s">
        <v>2309</v>
      </c>
      <c r="B1057" t="s">
        <v>2214</v>
      </c>
      <c r="C1057" t="s">
        <v>2310</v>
      </c>
      <c r="D1057" s="109">
        <v>23445</v>
      </c>
      <c r="E1057" s="109">
        <v>258310</v>
      </c>
      <c r="F1057" s="109">
        <v>62372</v>
      </c>
      <c r="G1057" s="109">
        <v>12860</v>
      </c>
      <c r="H1057" s="109">
        <v>12860</v>
      </c>
      <c r="I1057" s="109">
        <v>245450</v>
      </c>
      <c r="J1057" s="109">
        <v>49512</v>
      </c>
    </row>
    <row r="1058" spans="1:10">
      <c r="A1058" s="119" t="s">
        <v>2311</v>
      </c>
      <c r="B1058" t="s">
        <v>2214</v>
      </c>
      <c r="C1058" t="s">
        <v>1843</v>
      </c>
      <c r="D1058" s="108">
        <v>23446</v>
      </c>
      <c r="E1058" s="108">
        <v>229227</v>
      </c>
      <c r="F1058" s="108">
        <v>77836</v>
      </c>
      <c r="G1058" s="108">
        <v>24370</v>
      </c>
      <c r="H1058" s="108">
        <v>1259</v>
      </c>
      <c r="I1058" s="108">
        <v>204857</v>
      </c>
      <c r="J1058" s="108">
        <v>76577</v>
      </c>
    </row>
    <row r="1059" spans="1:10">
      <c r="A1059" s="119" t="s">
        <v>2312</v>
      </c>
      <c r="B1059" t="s">
        <v>2214</v>
      </c>
      <c r="C1059" t="s">
        <v>2313</v>
      </c>
      <c r="D1059" s="109">
        <v>23447</v>
      </c>
      <c r="E1059" s="109">
        <v>271669</v>
      </c>
      <c r="F1059" s="109">
        <v>131529</v>
      </c>
      <c r="G1059" s="109">
        <v>0</v>
      </c>
      <c r="H1059" s="109">
        <v>0</v>
      </c>
      <c r="I1059" s="109">
        <v>271669</v>
      </c>
      <c r="J1059" s="109">
        <v>131529</v>
      </c>
    </row>
    <row r="1060" spans="1:10">
      <c r="A1060" s="119" t="s">
        <v>2314</v>
      </c>
      <c r="B1060" t="s">
        <v>2214</v>
      </c>
      <c r="C1060" t="s">
        <v>2315</v>
      </c>
      <c r="D1060" s="108">
        <v>23501</v>
      </c>
      <c r="E1060" s="108">
        <v>297022</v>
      </c>
      <c r="F1060" s="108">
        <v>138366</v>
      </c>
      <c r="G1060" s="108">
        <v>297022</v>
      </c>
      <c r="H1060" s="108">
        <v>138366</v>
      </c>
      <c r="I1060" s="108">
        <v>0</v>
      </c>
      <c r="J1060" s="108">
        <v>0</v>
      </c>
    </row>
    <row r="1061" spans="1:10">
      <c r="A1061" s="119" t="s">
        <v>2316</v>
      </c>
      <c r="B1061" t="s">
        <v>2214</v>
      </c>
      <c r="C1061" t="s">
        <v>2317</v>
      </c>
      <c r="D1061" s="109">
        <v>23561</v>
      </c>
      <c r="E1061" s="109">
        <v>108555</v>
      </c>
      <c r="F1061" s="109">
        <v>18771</v>
      </c>
      <c r="G1061" s="109">
        <v>5077</v>
      </c>
      <c r="H1061" s="109">
        <v>5077</v>
      </c>
      <c r="I1061" s="109">
        <v>103478</v>
      </c>
      <c r="J1061" s="109">
        <v>13694</v>
      </c>
    </row>
    <row r="1062" spans="1:10">
      <c r="A1062" s="119" t="s">
        <v>2318</v>
      </c>
      <c r="B1062" t="s">
        <v>2214</v>
      </c>
      <c r="C1062" t="s">
        <v>2319</v>
      </c>
      <c r="D1062" s="108">
        <v>23562</v>
      </c>
      <c r="E1062" s="108">
        <v>76873</v>
      </c>
      <c r="F1062" s="108">
        <v>13540</v>
      </c>
      <c r="G1062" s="108">
        <v>28910</v>
      </c>
      <c r="H1062" s="108">
        <v>13540</v>
      </c>
      <c r="I1062" s="108">
        <v>47963</v>
      </c>
      <c r="J1062" s="108">
        <v>0</v>
      </c>
    </row>
    <row r="1063" spans="1:10">
      <c r="A1063" s="119" t="s">
        <v>2320</v>
      </c>
      <c r="B1063" t="s">
        <v>2214</v>
      </c>
      <c r="C1063" t="s">
        <v>2321</v>
      </c>
      <c r="D1063" s="109">
        <v>23563</v>
      </c>
      <c r="E1063" s="109">
        <v>31714</v>
      </c>
      <c r="F1063" s="109">
        <v>3102</v>
      </c>
      <c r="G1063" s="109">
        <v>26687</v>
      </c>
      <c r="H1063" s="109">
        <v>3102</v>
      </c>
      <c r="I1063" s="109">
        <v>5027</v>
      </c>
      <c r="J1063" s="109">
        <v>0</v>
      </c>
    </row>
    <row r="1064" spans="1:10">
      <c r="A1064" s="119" t="s">
        <v>2322</v>
      </c>
      <c r="B1064" t="s">
        <v>2323</v>
      </c>
      <c r="C1064">
        <v>0</v>
      </c>
      <c r="D1064" s="108">
        <v>24000</v>
      </c>
      <c r="E1064" s="108">
        <v>12508016</v>
      </c>
      <c r="F1064" s="108">
        <v>0</v>
      </c>
      <c r="G1064" s="108">
        <v>10181132</v>
      </c>
      <c r="H1064" s="108">
        <v>0</v>
      </c>
      <c r="I1064" s="108">
        <v>2326884</v>
      </c>
      <c r="J1064" s="108">
        <v>0</v>
      </c>
    </row>
    <row r="1065" spans="1:10">
      <c r="A1065" s="119" t="s">
        <v>2324</v>
      </c>
      <c r="B1065" t="s">
        <v>2323</v>
      </c>
      <c r="C1065" t="s">
        <v>2325</v>
      </c>
      <c r="D1065" s="109">
        <v>24201</v>
      </c>
      <c r="E1065" s="109">
        <v>2442841</v>
      </c>
      <c r="F1065" s="109">
        <v>925006</v>
      </c>
      <c r="G1065" s="109">
        <v>50</v>
      </c>
      <c r="H1065" s="109">
        <v>30</v>
      </c>
      <c r="I1065" s="109">
        <v>2442791</v>
      </c>
      <c r="J1065" s="109">
        <v>924976</v>
      </c>
    </row>
    <row r="1066" spans="1:10">
      <c r="A1066" s="119" t="s">
        <v>2326</v>
      </c>
      <c r="B1066" t="s">
        <v>2323</v>
      </c>
      <c r="C1066" t="s">
        <v>2327</v>
      </c>
      <c r="D1066" s="108">
        <v>24202</v>
      </c>
      <c r="E1066" s="108">
        <v>1685103</v>
      </c>
      <c r="F1066" s="108">
        <v>805062</v>
      </c>
      <c r="G1066" s="108">
        <v>1455713</v>
      </c>
      <c r="H1066" s="108">
        <v>805062</v>
      </c>
      <c r="I1066" s="108">
        <v>229390</v>
      </c>
      <c r="J1066" s="108">
        <v>0</v>
      </c>
    </row>
    <row r="1067" spans="1:10">
      <c r="A1067" s="119" t="s">
        <v>2328</v>
      </c>
      <c r="B1067" t="s">
        <v>2323</v>
      </c>
      <c r="C1067" t="s">
        <v>2329</v>
      </c>
      <c r="D1067" s="109">
        <v>24203</v>
      </c>
      <c r="E1067" s="109">
        <v>1337487</v>
      </c>
      <c r="F1067" s="109">
        <v>438280</v>
      </c>
      <c r="G1067" s="109">
        <v>105000</v>
      </c>
      <c r="H1067" s="109">
        <v>8043</v>
      </c>
      <c r="I1067" s="109">
        <v>1232487</v>
      </c>
      <c r="J1067" s="109">
        <v>430237</v>
      </c>
    </row>
    <row r="1068" spans="1:10">
      <c r="A1068" s="119" t="s">
        <v>2330</v>
      </c>
      <c r="B1068" t="s">
        <v>2323</v>
      </c>
      <c r="C1068" t="s">
        <v>2331</v>
      </c>
      <c r="D1068" s="108">
        <v>24204</v>
      </c>
      <c r="E1068" s="108">
        <v>1624879</v>
      </c>
      <c r="F1068" s="108">
        <v>555855</v>
      </c>
      <c r="G1068" s="108">
        <v>2400</v>
      </c>
      <c r="H1068" s="108">
        <v>0</v>
      </c>
      <c r="I1068" s="108">
        <v>1622479</v>
      </c>
      <c r="J1068" s="108">
        <v>555855</v>
      </c>
    </row>
    <row r="1069" spans="1:10">
      <c r="A1069" s="119" t="s">
        <v>2332</v>
      </c>
      <c r="B1069" t="s">
        <v>2323</v>
      </c>
      <c r="C1069" t="s">
        <v>2333</v>
      </c>
      <c r="D1069" s="109">
        <v>24205</v>
      </c>
      <c r="E1069" s="109">
        <v>1133379</v>
      </c>
      <c r="F1069" s="109">
        <v>444601</v>
      </c>
      <c r="G1069" s="109">
        <v>0</v>
      </c>
      <c r="H1069" s="109">
        <v>0</v>
      </c>
      <c r="I1069" s="109">
        <v>1133379</v>
      </c>
      <c r="J1069" s="109">
        <v>444601</v>
      </c>
    </row>
    <row r="1070" spans="1:10">
      <c r="A1070" s="119" t="s">
        <v>2334</v>
      </c>
      <c r="B1070" t="s">
        <v>2323</v>
      </c>
      <c r="C1070" t="s">
        <v>2335</v>
      </c>
      <c r="D1070" s="108">
        <v>24207</v>
      </c>
      <c r="E1070" s="108">
        <v>1490205</v>
      </c>
      <c r="F1070" s="108">
        <v>623332</v>
      </c>
      <c r="G1070" s="108">
        <v>1414195</v>
      </c>
      <c r="H1070" s="108">
        <v>623332</v>
      </c>
      <c r="I1070" s="108">
        <v>76010</v>
      </c>
      <c r="J1070" s="108">
        <v>0</v>
      </c>
    </row>
    <row r="1071" spans="1:10">
      <c r="A1071" s="119" t="s">
        <v>2336</v>
      </c>
      <c r="B1071" t="s">
        <v>2323</v>
      </c>
      <c r="C1071" t="s">
        <v>2337</v>
      </c>
      <c r="D1071" s="109">
        <v>24208</v>
      </c>
      <c r="E1071" s="109">
        <v>771486</v>
      </c>
      <c r="F1071" s="109">
        <v>283007</v>
      </c>
      <c r="G1071" s="109">
        <v>357576</v>
      </c>
      <c r="H1071" s="109">
        <v>283007</v>
      </c>
      <c r="I1071" s="109">
        <v>413910</v>
      </c>
      <c r="J1071" s="109">
        <v>0</v>
      </c>
    </row>
    <row r="1072" spans="1:10">
      <c r="A1072" s="119" t="s">
        <v>2338</v>
      </c>
      <c r="B1072" t="s">
        <v>2323</v>
      </c>
      <c r="C1072" t="s">
        <v>2339</v>
      </c>
      <c r="D1072" s="108">
        <v>24209</v>
      </c>
      <c r="E1072" s="108">
        <v>260699</v>
      </c>
      <c r="F1072" s="108">
        <v>63796</v>
      </c>
      <c r="G1072" s="108">
        <v>5600</v>
      </c>
      <c r="H1072" s="108">
        <v>4200</v>
      </c>
      <c r="I1072" s="108">
        <v>255099</v>
      </c>
      <c r="J1072" s="108">
        <v>59596</v>
      </c>
    </row>
    <row r="1073" spans="1:10">
      <c r="A1073" s="119" t="s">
        <v>2340</v>
      </c>
      <c r="B1073" t="s">
        <v>2323</v>
      </c>
      <c r="C1073" t="s">
        <v>2341</v>
      </c>
      <c r="D1073" s="109">
        <v>24210</v>
      </c>
      <c r="E1073" s="109">
        <v>401255</v>
      </c>
      <c r="F1073" s="109">
        <v>153167</v>
      </c>
      <c r="G1073" s="109">
        <v>371255</v>
      </c>
      <c r="H1073" s="109">
        <v>153167</v>
      </c>
      <c r="I1073" s="109">
        <v>30000</v>
      </c>
      <c r="J1073" s="109">
        <v>0</v>
      </c>
    </row>
    <row r="1074" spans="1:10">
      <c r="A1074" s="119" t="s">
        <v>2342</v>
      </c>
      <c r="B1074" t="s">
        <v>2323</v>
      </c>
      <c r="C1074" t="s">
        <v>2343</v>
      </c>
      <c r="D1074" s="108">
        <v>24211</v>
      </c>
      <c r="E1074" s="108">
        <v>264778</v>
      </c>
      <c r="F1074" s="108">
        <v>60443</v>
      </c>
      <c r="G1074" s="108">
        <v>222000</v>
      </c>
      <c r="H1074" s="108">
        <v>60443</v>
      </c>
      <c r="I1074" s="108">
        <v>42778</v>
      </c>
      <c r="J1074" s="108">
        <v>0</v>
      </c>
    </row>
    <row r="1075" spans="1:10">
      <c r="A1075" s="119" t="s">
        <v>2344</v>
      </c>
      <c r="B1075" t="s">
        <v>2323</v>
      </c>
      <c r="C1075" t="s">
        <v>2345</v>
      </c>
      <c r="D1075" s="109">
        <v>24212</v>
      </c>
      <c r="E1075" s="109">
        <v>280147</v>
      </c>
      <c r="F1075" s="109">
        <v>65808</v>
      </c>
      <c r="G1075" s="109">
        <v>80864</v>
      </c>
      <c r="H1075" s="109">
        <v>65808</v>
      </c>
      <c r="I1075" s="109">
        <v>199283</v>
      </c>
      <c r="J1075" s="109">
        <v>0</v>
      </c>
    </row>
    <row r="1076" spans="1:10">
      <c r="A1076" s="119" t="s">
        <v>2346</v>
      </c>
      <c r="B1076" t="s">
        <v>2323</v>
      </c>
      <c r="C1076" t="s">
        <v>2347</v>
      </c>
      <c r="D1076" s="108">
        <v>24214</v>
      </c>
      <c r="E1076" s="108">
        <v>382938</v>
      </c>
      <c r="F1076" s="108">
        <v>129890</v>
      </c>
      <c r="G1076" s="108">
        <v>257507</v>
      </c>
      <c r="H1076" s="108">
        <v>129890</v>
      </c>
      <c r="I1076" s="108">
        <v>125431</v>
      </c>
      <c r="J1076" s="108">
        <v>0</v>
      </c>
    </row>
    <row r="1077" spans="1:10">
      <c r="A1077" s="119" t="s">
        <v>2348</v>
      </c>
      <c r="B1077" t="s">
        <v>2323</v>
      </c>
      <c r="C1077" t="s">
        <v>2349</v>
      </c>
      <c r="D1077" s="109">
        <v>24215</v>
      </c>
      <c r="E1077" s="109">
        <v>609634</v>
      </c>
      <c r="F1077" s="109">
        <v>170927</v>
      </c>
      <c r="G1077" s="109">
        <v>67320</v>
      </c>
      <c r="H1077" s="109">
        <v>0</v>
      </c>
      <c r="I1077" s="109">
        <v>542314</v>
      </c>
      <c r="J1077" s="109">
        <v>170927</v>
      </c>
    </row>
    <row r="1078" spans="1:10">
      <c r="A1078" s="119" t="s">
        <v>2350</v>
      </c>
      <c r="B1078" t="s">
        <v>2323</v>
      </c>
      <c r="C1078" t="s">
        <v>2351</v>
      </c>
      <c r="D1078" s="108">
        <v>24216</v>
      </c>
      <c r="E1078" s="108">
        <v>876065</v>
      </c>
      <c r="F1078" s="108">
        <v>293783</v>
      </c>
      <c r="G1078" s="108">
        <v>652538</v>
      </c>
      <c r="H1078" s="108">
        <v>293783</v>
      </c>
      <c r="I1078" s="108">
        <v>223527</v>
      </c>
      <c r="J1078" s="108">
        <v>0</v>
      </c>
    </row>
    <row r="1079" spans="1:10">
      <c r="A1079" s="119" t="s">
        <v>2352</v>
      </c>
      <c r="B1079" t="s">
        <v>2323</v>
      </c>
      <c r="C1079" t="s">
        <v>2353</v>
      </c>
      <c r="D1079" s="109">
        <v>24303</v>
      </c>
      <c r="E1079" s="109">
        <v>81613</v>
      </c>
      <c r="F1079" s="109">
        <v>18016</v>
      </c>
      <c r="G1079" s="109">
        <v>0</v>
      </c>
      <c r="H1079" s="109">
        <v>0</v>
      </c>
      <c r="I1079" s="109">
        <v>81613</v>
      </c>
      <c r="J1079" s="109">
        <v>18016</v>
      </c>
    </row>
    <row r="1080" spans="1:10">
      <c r="A1080" s="119" t="s">
        <v>2354</v>
      </c>
      <c r="B1080" t="s">
        <v>2323</v>
      </c>
      <c r="C1080" t="s">
        <v>2355</v>
      </c>
      <c r="D1080" s="108">
        <v>24324</v>
      </c>
      <c r="E1080" s="108">
        <v>258043</v>
      </c>
      <c r="F1080" s="108">
        <v>96509</v>
      </c>
      <c r="G1080" s="108">
        <v>36152</v>
      </c>
      <c r="H1080" s="108">
        <v>31652</v>
      </c>
      <c r="I1080" s="108">
        <v>221891</v>
      </c>
      <c r="J1080" s="108">
        <v>64857</v>
      </c>
    </row>
    <row r="1081" spans="1:10">
      <c r="A1081" s="119" t="s">
        <v>2356</v>
      </c>
      <c r="B1081" t="s">
        <v>2323</v>
      </c>
      <c r="C1081" t="s">
        <v>2357</v>
      </c>
      <c r="D1081" s="109">
        <v>24341</v>
      </c>
      <c r="E1081" s="109">
        <v>368734</v>
      </c>
      <c r="F1081" s="109">
        <v>140430</v>
      </c>
      <c r="G1081" s="109">
        <v>60000</v>
      </c>
      <c r="H1081" s="109">
        <v>0</v>
      </c>
      <c r="I1081" s="109">
        <v>308734</v>
      </c>
      <c r="J1081" s="109">
        <v>140430</v>
      </c>
    </row>
    <row r="1082" spans="1:10">
      <c r="A1082" s="119" t="s">
        <v>2358</v>
      </c>
      <c r="B1082" t="s">
        <v>2323</v>
      </c>
      <c r="C1082" t="s">
        <v>885</v>
      </c>
      <c r="D1082" s="108">
        <v>24343</v>
      </c>
      <c r="E1082" s="108">
        <v>107641</v>
      </c>
      <c r="F1082" s="108">
        <v>34396</v>
      </c>
      <c r="G1082" s="108">
        <v>61499</v>
      </c>
      <c r="H1082" s="108">
        <v>34396</v>
      </c>
      <c r="I1082" s="108">
        <v>46142</v>
      </c>
      <c r="J1082" s="108">
        <v>0</v>
      </c>
    </row>
    <row r="1083" spans="1:10">
      <c r="A1083" s="119" t="s">
        <v>2359</v>
      </c>
      <c r="B1083" t="s">
        <v>2323</v>
      </c>
      <c r="C1083" t="s">
        <v>2360</v>
      </c>
      <c r="D1083" s="109">
        <v>24344</v>
      </c>
      <c r="E1083" s="109">
        <v>82509</v>
      </c>
      <c r="F1083" s="109">
        <v>35544</v>
      </c>
      <c r="G1083" s="109">
        <v>7825</v>
      </c>
      <c r="H1083" s="109">
        <v>2372</v>
      </c>
      <c r="I1083" s="109">
        <v>74684</v>
      </c>
      <c r="J1083" s="109">
        <v>33172</v>
      </c>
    </row>
    <row r="1084" spans="1:10">
      <c r="A1084" s="119" t="s">
        <v>2361</v>
      </c>
      <c r="B1084" t="s">
        <v>2323</v>
      </c>
      <c r="C1084" t="s">
        <v>2362</v>
      </c>
      <c r="D1084" s="108">
        <v>24441</v>
      </c>
      <c r="E1084" s="108">
        <v>191436</v>
      </c>
      <c r="F1084" s="108">
        <v>48634</v>
      </c>
      <c r="G1084" s="108">
        <v>0</v>
      </c>
      <c r="H1084" s="108">
        <v>0</v>
      </c>
      <c r="I1084" s="108">
        <v>191436</v>
      </c>
      <c r="J1084" s="108">
        <v>48634</v>
      </c>
    </row>
    <row r="1085" spans="1:10">
      <c r="A1085" s="119" t="s">
        <v>2363</v>
      </c>
      <c r="B1085" t="s">
        <v>2323</v>
      </c>
      <c r="C1085" t="s">
        <v>1244</v>
      </c>
      <c r="D1085" s="109">
        <v>24442</v>
      </c>
      <c r="E1085" s="109">
        <v>266702</v>
      </c>
      <c r="F1085" s="109">
        <v>86475</v>
      </c>
      <c r="G1085" s="109">
        <v>266702</v>
      </c>
      <c r="H1085" s="109">
        <v>86475</v>
      </c>
      <c r="I1085" s="109">
        <v>0</v>
      </c>
      <c r="J1085" s="109">
        <v>0</v>
      </c>
    </row>
    <row r="1086" spans="1:10">
      <c r="A1086" s="119" t="s">
        <v>2364</v>
      </c>
      <c r="B1086" t="s">
        <v>2323</v>
      </c>
      <c r="C1086" t="s">
        <v>2365</v>
      </c>
      <c r="D1086" s="108">
        <v>24443</v>
      </c>
      <c r="E1086" s="108">
        <v>168894</v>
      </c>
      <c r="F1086" s="108">
        <v>34562</v>
      </c>
      <c r="G1086" s="108">
        <v>168894</v>
      </c>
      <c r="H1086" s="108">
        <v>34562</v>
      </c>
      <c r="I1086" s="108">
        <v>0</v>
      </c>
      <c r="J1086" s="108">
        <v>0</v>
      </c>
    </row>
    <row r="1087" spans="1:10">
      <c r="A1087" s="119" t="s">
        <v>2366</v>
      </c>
      <c r="B1087" t="s">
        <v>2323</v>
      </c>
      <c r="C1087" t="s">
        <v>2367</v>
      </c>
      <c r="D1087" s="109">
        <v>24461</v>
      </c>
      <c r="E1087" s="109">
        <v>183280</v>
      </c>
      <c r="F1087" s="109">
        <v>54187</v>
      </c>
      <c r="G1087" s="109">
        <v>183280</v>
      </c>
      <c r="H1087" s="109">
        <v>54187</v>
      </c>
      <c r="I1087" s="109">
        <v>0</v>
      </c>
      <c r="J1087" s="109">
        <v>0</v>
      </c>
    </row>
    <row r="1088" spans="1:10">
      <c r="A1088" s="119" t="s">
        <v>2368</v>
      </c>
      <c r="B1088" t="s">
        <v>2323</v>
      </c>
      <c r="C1088" t="s">
        <v>2369</v>
      </c>
      <c r="D1088" s="108">
        <v>24470</v>
      </c>
      <c r="E1088" s="108">
        <v>129982</v>
      </c>
      <c r="F1088" s="108">
        <v>30287</v>
      </c>
      <c r="G1088" s="108">
        <v>117882</v>
      </c>
      <c r="H1088" s="108">
        <v>30287</v>
      </c>
      <c r="I1088" s="108">
        <v>12100</v>
      </c>
      <c r="J1088" s="108">
        <v>0</v>
      </c>
    </row>
    <row r="1089" spans="1:10">
      <c r="A1089" s="119" t="s">
        <v>2370</v>
      </c>
      <c r="B1089" t="s">
        <v>2323</v>
      </c>
      <c r="C1089" t="s">
        <v>2371</v>
      </c>
      <c r="D1089" s="109">
        <v>24471</v>
      </c>
      <c r="E1089" s="109">
        <v>160902</v>
      </c>
      <c r="F1089" s="109">
        <v>31265</v>
      </c>
      <c r="G1089" s="109">
        <v>140000</v>
      </c>
      <c r="H1089" s="109">
        <v>31265</v>
      </c>
      <c r="I1089" s="109">
        <v>20902</v>
      </c>
      <c r="J1089" s="109">
        <v>0</v>
      </c>
    </row>
    <row r="1090" spans="1:10">
      <c r="A1090" s="119" t="s">
        <v>2372</v>
      </c>
      <c r="B1090" t="s">
        <v>2323</v>
      </c>
      <c r="C1090" t="s">
        <v>2373</v>
      </c>
      <c r="D1090" s="108">
        <v>24472</v>
      </c>
      <c r="E1090" s="108">
        <v>215264</v>
      </c>
      <c r="F1090" s="108">
        <v>45061</v>
      </c>
      <c r="G1090" s="108">
        <v>184090</v>
      </c>
      <c r="H1090" s="108">
        <v>45061</v>
      </c>
      <c r="I1090" s="108">
        <v>31174</v>
      </c>
      <c r="J1090" s="108">
        <v>0</v>
      </c>
    </row>
    <row r="1091" spans="1:10">
      <c r="A1091" s="119" t="s">
        <v>2374</v>
      </c>
      <c r="B1091" t="s">
        <v>2323</v>
      </c>
      <c r="C1091" t="s">
        <v>2375</v>
      </c>
      <c r="D1091" s="109">
        <v>24543</v>
      </c>
      <c r="E1091" s="109">
        <v>248518</v>
      </c>
      <c r="F1091" s="109">
        <v>56237</v>
      </c>
      <c r="G1091" s="109">
        <v>214257</v>
      </c>
      <c r="H1091" s="109">
        <v>56237</v>
      </c>
      <c r="I1091" s="109">
        <v>34261</v>
      </c>
      <c r="J1091" s="109">
        <v>0</v>
      </c>
    </row>
    <row r="1092" spans="1:10">
      <c r="A1092" s="119" t="s">
        <v>2376</v>
      </c>
      <c r="B1092" t="s">
        <v>2323</v>
      </c>
      <c r="C1092" t="s">
        <v>2377</v>
      </c>
      <c r="D1092" s="108">
        <v>24561</v>
      </c>
      <c r="E1092" s="108">
        <v>160264</v>
      </c>
      <c r="F1092" s="108">
        <v>31860</v>
      </c>
      <c r="G1092" s="108">
        <v>126664</v>
      </c>
      <c r="H1092" s="108">
        <v>31860</v>
      </c>
      <c r="I1092" s="108">
        <v>33600</v>
      </c>
      <c r="J1092" s="108">
        <v>0</v>
      </c>
    </row>
    <row r="1093" spans="1:10">
      <c r="A1093" s="119" t="s">
        <v>2378</v>
      </c>
      <c r="B1093" t="s">
        <v>2323</v>
      </c>
      <c r="C1093" t="s">
        <v>2379</v>
      </c>
      <c r="D1093" s="109">
        <v>24562</v>
      </c>
      <c r="E1093" s="109">
        <v>164383</v>
      </c>
      <c r="F1093" s="109">
        <v>41107</v>
      </c>
      <c r="G1093" s="109">
        <v>164383</v>
      </c>
      <c r="H1093" s="109">
        <v>41107</v>
      </c>
      <c r="I1093" s="109">
        <v>0</v>
      </c>
      <c r="J1093" s="109">
        <v>0</v>
      </c>
    </row>
    <row r="1094" spans="1:10">
      <c r="A1094" s="119" t="s">
        <v>2380</v>
      </c>
      <c r="B1094" t="s">
        <v>2381</v>
      </c>
      <c r="C1094">
        <v>0</v>
      </c>
      <c r="D1094" s="108">
        <v>25000</v>
      </c>
      <c r="E1094" s="108">
        <v>10431276</v>
      </c>
      <c r="F1094" s="108">
        <v>0</v>
      </c>
      <c r="G1094" s="108">
        <v>1491999</v>
      </c>
      <c r="H1094" s="108">
        <v>0</v>
      </c>
      <c r="I1094" s="108">
        <v>8939277</v>
      </c>
      <c r="J1094" s="108">
        <v>0</v>
      </c>
    </row>
    <row r="1095" spans="1:10">
      <c r="A1095" s="119" t="s">
        <v>2382</v>
      </c>
      <c r="B1095" t="s">
        <v>2381</v>
      </c>
      <c r="C1095" t="s">
        <v>2383</v>
      </c>
      <c r="D1095" s="109">
        <v>25201</v>
      </c>
      <c r="E1095" s="109">
        <v>2736690</v>
      </c>
      <c r="F1095" s="109">
        <v>1127106</v>
      </c>
      <c r="G1095" s="109">
        <v>2367877</v>
      </c>
      <c r="H1095" s="109">
        <v>1127106</v>
      </c>
      <c r="I1095" s="109">
        <v>368813</v>
      </c>
      <c r="J1095" s="109">
        <v>0</v>
      </c>
    </row>
    <row r="1096" spans="1:10">
      <c r="A1096" s="119" t="s">
        <v>2384</v>
      </c>
      <c r="B1096" t="s">
        <v>2381</v>
      </c>
      <c r="C1096" t="s">
        <v>2385</v>
      </c>
      <c r="D1096" s="108">
        <v>25202</v>
      </c>
      <c r="E1096" s="108">
        <v>899589</v>
      </c>
      <c r="F1096" s="108">
        <v>343162</v>
      </c>
      <c r="G1096" s="108">
        <v>899589</v>
      </c>
      <c r="H1096" s="108">
        <v>343162</v>
      </c>
      <c r="I1096" s="108">
        <v>0</v>
      </c>
      <c r="J1096" s="108">
        <v>0</v>
      </c>
    </row>
    <row r="1097" spans="1:10">
      <c r="A1097" s="119" t="s">
        <v>2386</v>
      </c>
      <c r="B1097" t="s">
        <v>2381</v>
      </c>
      <c r="C1097" t="s">
        <v>2387</v>
      </c>
      <c r="D1097" s="109">
        <v>25203</v>
      </c>
      <c r="E1097" s="109">
        <v>1186631</v>
      </c>
      <c r="F1097" s="109">
        <v>373633</v>
      </c>
      <c r="G1097" s="109">
        <v>543263</v>
      </c>
      <c r="H1097" s="109">
        <v>373633</v>
      </c>
      <c r="I1097" s="109">
        <v>643368</v>
      </c>
      <c r="J1097" s="109">
        <v>0</v>
      </c>
    </row>
    <row r="1098" spans="1:10">
      <c r="A1098" s="119" t="s">
        <v>2388</v>
      </c>
      <c r="B1098" t="s">
        <v>2381</v>
      </c>
      <c r="C1098" t="s">
        <v>2389</v>
      </c>
      <c r="D1098" s="108">
        <v>25204</v>
      </c>
      <c r="E1098" s="108">
        <v>784174</v>
      </c>
      <c r="F1098" s="108">
        <v>274204</v>
      </c>
      <c r="G1098" s="108">
        <v>616718</v>
      </c>
      <c r="H1098" s="108">
        <v>274204</v>
      </c>
      <c r="I1098" s="108">
        <v>167456</v>
      </c>
      <c r="J1098" s="108">
        <v>0</v>
      </c>
    </row>
    <row r="1099" spans="1:10">
      <c r="A1099" s="119" t="s">
        <v>2390</v>
      </c>
      <c r="B1099" t="s">
        <v>2381</v>
      </c>
      <c r="C1099" t="s">
        <v>2391</v>
      </c>
      <c r="D1099" s="109">
        <v>25206</v>
      </c>
      <c r="E1099" s="109">
        <v>1024562</v>
      </c>
      <c r="F1099" s="109">
        <v>432996</v>
      </c>
      <c r="G1099" s="109">
        <v>1024562</v>
      </c>
      <c r="H1099" s="109">
        <v>432996</v>
      </c>
      <c r="I1099" s="109">
        <v>0</v>
      </c>
      <c r="J1099" s="109">
        <v>0</v>
      </c>
    </row>
    <row r="1100" spans="1:10">
      <c r="A1100" s="119" t="s">
        <v>2392</v>
      </c>
      <c r="B1100" t="s">
        <v>2381</v>
      </c>
      <c r="C1100" t="s">
        <v>2393</v>
      </c>
      <c r="D1100" s="108">
        <v>25207</v>
      </c>
      <c r="E1100" s="108">
        <v>689389</v>
      </c>
      <c r="F1100" s="108">
        <v>272109</v>
      </c>
      <c r="G1100" s="108">
        <v>557300</v>
      </c>
      <c r="H1100" s="108">
        <v>272109</v>
      </c>
      <c r="I1100" s="108">
        <v>132089</v>
      </c>
      <c r="J1100" s="108">
        <v>0</v>
      </c>
    </row>
    <row r="1101" spans="1:10">
      <c r="A1101" s="119" t="s">
        <v>2394</v>
      </c>
      <c r="B1101" t="s">
        <v>2381</v>
      </c>
      <c r="C1101" t="s">
        <v>2395</v>
      </c>
      <c r="D1101" s="109">
        <v>25208</v>
      </c>
      <c r="E1101" s="109">
        <v>468612</v>
      </c>
      <c r="F1101" s="109">
        <v>194808</v>
      </c>
      <c r="G1101" s="109">
        <v>391192</v>
      </c>
      <c r="H1101" s="109">
        <v>194808</v>
      </c>
      <c r="I1101" s="109">
        <v>77420</v>
      </c>
      <c r="J1101" s="109">
        <v>0</v>
      </c>
    </row>
    <row r="1102" spans="1:10">
      <c r="A1102" s="119" t="s">
        <v>2396</v>
      </c>
      <c r="B1102" t="s">
        <v>2381</v>
      </c>
      <c r="C1102" t="s">
        <v>2397</v>
      </c>
      <c r="D1102" s="108">
        <v>25209</v>
      </c>
      <c r="E1102" s="108">
        <v>822404</v>
      </c>
      <c r="F1102" s="108">
        <v>279649</v>
      </c>
      <c r="G1102" s="108">
        <v>617404</v>
      </c>
      <c r="H1102" s="108">
        <v>279649</v>
      </c>
      <c r="I1102" s="108">
        <v>205000</v>
      </c>
      <c r="J1102" s="108">
        <v>0</v>
      </c>
    </row>
    <row r="1103" spans="1:10">
      <c r="A1103" s="119" t="s">
        <v>2398</v>
      </c>
      <c r="B1103" t="s">
        <v>2381</v>
      </c>
      <c r="C1103" t="s">
        <v>2399</v>
      </c>
      <c r="D1103" s="109">
        <v>25210</v>
      </c>
      <c r="E1103" s="109">
        <v>404898</v>
      </c>
      <c r="F1103" s="109">
        <v>150769</v>
      </c>
      <c r="G1103" s="109">
        <v>381250</v>
      </c>
      <c r="H1103" s="109">
        <v>150769</v>
      </c>
      <c r="I1103" s="109">
        <v>23648</v>
      </c>
      <c r="J1103" s="109">
        <v>0</v>
      </c>
    </row>
    <row r="1104" spans="1:10">
      <c r="A1104" s="119" t="s">
        <v>2400</v>
      </c>
      <c r="B1104" t="s">
        <v>2381</v>
      </c>
      <c r="C1104" t="s">
        <v>2401</v>
      </c>
      <c r="D1104" s="108">
        <v>25211</v>
      </c>
      <c r="E1104" s="108">
        <v>454550</v>
      </c>
      <c r="F1104" s="108">
        <v>167553</v>
      </c>
      <c r="G1104" s="108">
        <v>414878</v>
      </c>
      <c r="H1104" s="108">
        <v>167553</v>
      </c>
      <c r="I1104" s="108">
        <v>39672</v>
      </c>
      <c r="J1104" s="108">
        <v>0</v>
      </c>
    </row>
    <row r="1105" spans="1:10">
      <c r="A1105" s="119" t="s">
        <v>2402</v>
      </c>
      <c r="B1105" t="s">
        <v>2381</v>
      </c>
      <c r="C1105" t="s">
        <v>2403</v>
      </c>
      <c r="D1105" s="109">
        <v>25212</v>
      </c>
      <c r="E1105" s="109">
        <v>595464</v>
      </c>
      <c r="F1105" s="109">
        <v>164643</v>
      </c>
      <c r="G1105" s="109">
        <v>595464</v>
      </c>
      <c r="H1105" s="109">
        <v>164643</v>
      </c>
      <c r="I1105" s="109">
        <v>0</v>
      </c>
      <c r="J1105" s="109">
        <v>0</v>
      </c>
    </row>
    <row r="1106" spans="1:10">
      <c r="A1106" s="119" t="s">
        <v>2404</v>
      </c>
      <c r="B1106" t="s">
        <v>2381</v>
      </c>
      <c r="C1106" t="s">
        <v>2405</v>
      </c>
      <c r="D1106" s="108">
        <v>25213</v>
      </c>
      <c r="E1106" s="108">
        <v>1088174</v>
      </c>
      <c r="F1106" s="108">
        <v>360679</v>
      </c>
      <c r="G1106" s="108">
        <v>986798</v>
      </c>
      <c r="H1106" s="108">
        <v>360679</v>
      </c>
      <c r="I1106" s="108">
        <v>101376</v>
      </c>
      <c r="J1106" s="108">
        <v>0</v>
      </c>
    </row>
    <row r="1107" spans="1:10">
      <c r="A1107" s="119" t="s">
        <v>2406</v>
      </c>
      <c r="B1107" t="s">
        <v>2381</v>
      </c>
      <c r="C1107" t="s">
        <v>2407</v>
      </c>
      <c r="D1107" s="109">
        <v>25214</v>
      </c>
      <c r="E1107" s="109">
        <v>388557</v>
      </c>
      <c r="F1107" s="109">
        <v>118415</v>
      </c>
      <c r="G1107" s="109">
        <v>358000</v>
      </c>
      <c r="H1107" s="109">
        <v>118415</v>
      </c>
      <c r="I1107" s="109">
        <v>30557</v>
      </c>
      <c r="J1107" s="109">
        <v>0</v>
      </c>
    </row>
    <row r="1108" spans="1:10">
      <c r="A1108" s="119" t="s">
        <v>2408</v>
      </c>
      <c r="B1108" t="s">
        <v>2381</v>
      </c>
      <c r="C1108" t="s">
        <v>2409</v>
      </c>
      <c r="D1108" s="108">
        <v>25383</v>
      </c>
      <c r="E1108" s="108">
        <v>208714</v>
      </c>
      <c r="F1108" s="108">
        <v>65788</v>
      </c>
      <c r="G1108" s="108">
        <v>200224</v>
      </c>
      <c r="H1108" s="108">
        <v>65788</v>
      </c>
      <c r="I1108" s="108">
        <v>8490</v>
      </c>
      <c r="J1108" s="108">
        <v>0</v>
      </c>
    </row>
    <row r="1109" spans="1:10">
      <c r="A1109" s="119" t="s">
        <v>2410</v>
      </c>
      <c r="B1109" t="s">
        <v>2381</v>
      </c>
      <c r="C1109" t="s">
        <v>2411</v>
      </c>
      <c r="D1109" s="109">
        <v>25384</v>
      </c>
      <c r="E1109" s="109">
        <v>89038</v>
      </c>
      <c r="F1109" s="109">
        <v>30310</v>
      </c>
      <c r="G1109" s="109">
        <v>89038</v>
      </c>
      <c r="H1109" s="109">
        <v>30310</v>
      </c>
      <c r="I1109" s="109">
        <v>0</v>
      </c>
      <c r="J1109" s="109">
        <v>0</v>
      </c>
    </row>
    <row r="1110" spans="1:10">
      <c r="A1110" s="119" t="s">
        <v>2412</v>
      </c>
      <c r="B1110" t="s">
        <v>2381</v>
      </c>
      <c r="C1110" t="s">
        <v>2413</v>
      </c>
      <c r="D1110" s="108">
        <v>25425</v>
      </c>
      <c r="E1110" s="108">
        <v>207974</v>
      </c>
      <c r="F1110" s="108">
        <v>69715</v>
      </c>
      <c r="G1110" s="108">
        <v>0</v>
      </c>
      <c r="H1110" s="108">
        <v>0</v>
      </c>
      <c r="I1110" s="108">
        <v>207974</v>
      </c>
      <c r="J1110" s="108">
        <v>69715</v>
      </c>
    </row>
    <row r="1111" spans="1:10">
      <c r="A1111" s="119" t="s">
        <v>2414</v>
      </c>
      <c r="B1111" t="s">
        <v>2381</v>
      </c>
      <c r="C1111" t="s">
        <v>2415</v>
      </c>
      <c r="D1111" s="109">
        <v>25441</v>
      </c>
      <c r="E1111" s="109">
        <v>96201</v>
      </c>
      <c r="F1111" s="109">
        <v>24851</v>
      </c>
      <c r="G1111" s="109">
        <v>0</v>
      </c>
      <c r="H1111" s="109">
        <v>0</v>
      </c>
      <c r="I1111" s="109">
        <v>96201</v>
      </c>
      <c r="J1111" s="109">
        <v>24851</v>
      </c>
    </row>
    <row r="1112" spans="1:10">
      <c r="A1112" s="119" t="s">
        <v>2416</v>
      </c>
      <c r="B1112" t="s">
        <v>2381</v>
      </c>
      <c r="C1112" t="s">
        <v>2417</v>
      </c>
      <c r="D1112" s="108">
        <v>25442</v>
      </c>
      <c r="E1112" s="108">
        <v>99070</v>
      </c>
      <c r="F1112" s="108">
        <v>21713</v>
      </c>
      <c r="G1112" s="108">
        <v>99070</v>
      </c>
      <c r="H1112" s="108">
        <v>21713</v>
      </c>
      <c r="I1112" s="108">
        <v>0</v>
      </c>
      <c r="J1112" s="108">
        <v>0</v>
      </c>
    </row>
    <row r="1113" spans="1:10">
      <c r="A1113" s="119" t="s">
        <v>2418</v>
      </c>
      <c r="B1113" t="s">
        <v>2381</v>
      </c>
      <c r="C1113" t="s">
        <v>2419</v>
      </c>
      <c r="D1113" s="109">
        <v>25443</v>
      </c>
      <c r="E1113" s="109">
        <v>102495</v>
      </c>
      <c r="F1113" s="109">
        <v>22529</v>
      </c>
      <c r="G1113" s="109">
        <v>102495</v>
      </c>
      <c r="H1113" s="109">
        <v>22529</v>
      </c>
      <c r="I1113" s="109">
        <v>0</v>
      </c>
      <c r="J1113" s="109">
        <v>0</v>
      </c>
    </row>
    <row r="1114" spans="1:10">
      <c r="A1114" s="119" t="s">
        <v>2420</v>
      </c>
      <c r="B1114" t="s">
        <v>2421</v>
      </c>
      <c r="C1114">
        <v>0</v>
      </c>
      <c r="D1114" s="108">
        <v>26000</v>
      </c>
      <c r="E1114" s="108">
        <v>17028117</v>
      </c>
      <c r="F1114" s="108">
        <v>0</v>
      </c>
      <c r="G1114" s="108">
        <v>10893000</v>
      </c>
      <c r="H1114" s="108">
        <v>0</v>
      </c>
      <c r="I1114" s="108">
        <v>6135117</v>
      </c>
      <c r="J1114" s="108">
        <v>0</v>
      </c>
    </row>
    <row r="1115" spans="1:10">
      <c r="A1115" s="119" t="s">
        <v>2422</v>
      </c>
      <c r="B1115" t="s">
        <v>2421</v>
      </c>
      <c r="C1115" t="s">
        <v>2423</v>
      </c>
      <c r="D1115" s="109">
        <v>26100</v>
      </c>
      <c r="E1115" s="109">
        <v>10441648</v>
      </c>
      <c r="F1115" s="109">
        <v>4058289</v>
      </c>
      <c r="G1115" s="109">
        <v>6141648</v>
      </c>
      <c r="H1115" s="109">
        <v>4058289</v>
      </c>
      <c r="I1115" s="109">
        <v>4300000</v>
      </c>
      <c r="J1115" s="109">
        <v>0</v>
      </c>
    </row>
    <row r="1116" spans="1:10">
      <c r="A1116" s="119" t="s">
        <v>2424</v>
      </c>
      <c r="B1116" t="s">
        <v>2421</v>
      </c>
      <c r="C1116" t="s">
        <v>2425</v>
      </c>
      <c r="D1116" s="108">
        <v>26201</v>
      </c>
      <c r="E1116" s="108">
        <v>889863</v>
      </c>
      <c r="F1116" s="108">
        <v>284018</v>
      </c>
      <c r="G1116" s="108">
        <v>680666</v>
      </c>
      <c r="H1116" s="108">
        <v>284018</v>
      </c>
      <c r="I1116" s="108">
        <v>209197</v>
      </c>
      <c r="J1116" s="108">
        <v>0</v>
      </c>
    </row>
    <row r="1117" spans="1:10">
      <c r="A1117" s="119" t="s">
        <v>2426</v>
      </c>
      <c r="B1117" t="s">
        <v>2421</v>
      </c>
      <c r="C1117" t="s">
        <v>2427</v>
      </c>
      <c r="D1117" s="109">
        <v>26202</v>
      </c>
      <c r="E1117" s="109">
        <v>858619</v>
      </c>
      <c r="F1117" s="109">
        <v>295939</v>
      </c>
      <c r="G1117" s="109">
        <v>667954</v>
      </c>
      <c r="H1117" s="109">
        <v>295939</v>
      </c>
      <c r="I1117" s="109">
        <v>190665</v>
      </c>
      <c r="J1117" s="109">
        <v>0</v>
      </c>
    </row>
    <row r="1118" spans="1:10">
      <c r="A1118" s="119" t="s">
        <v>2428</v>
      </c>
      <c r="B1118" t="s">
        <v>2421</v>
      </c>
      <c r="C1118" t="s">
        <v>2429</v>
      </c>
      <c r="D1118" s="108">
        <v>26203</v>
      </c>
      <c r="E1118" s="108">
        <v>401710</v>
      </c>
      <c r="F1118" s="108">
        <v>121582</v>
      </c>
      <c r="G1118" s="108">
        <v>279495</v>
      </c>
      <c r="H1118" s="108">
        <v>121582</v>
      </c>
      <c r="I1118" s="108">
        <v>122215</v>
      </c>
      <c r="J1118" s="108">
        <v>0</v>
      </c>
    </row>
    <row r="1119" spans="1:10">
      <c r="A1119" s="119" t="s">
        <v>2430</v>
      </c>
      <c r="B1119" t="s">
        <v>2421</v>
      </c>
      <c r="C1119" t="s">
        <v>2431</v>
      </c>
      <c r="D1119" s="109">
        <v>26204</v>
      </c>
      <c r="E1119" s="109">
        <v>1607491</v>
      </c>
      <c r="F1119" s="109">
        <v>650020</v>
      </c>
      <c r="G1119" s="109">
        <v>921400</v>
      </c>
      <c r="H1119" s="109">
        <v>497200</v>
      </c>
      <c r="I1119" s="109">
        <v>686091</v>
      </c>
      <c r="J1119" s="109">
        <v>152820</v>
      </c>
    </row>
    <row r="1120" spans="1:10">
      <c r="A1120" s="119" t="s">
        <v>2432</v>
      </c>
      <c r="B1120" t="s">
        <v>2421</v>
      </c>
      <c r="C1120" t="s">
        <v>2433</v>
      </c>
      <c r="D1120" s="108">
        <v>26205</v>
      </c>
      <c r="E1120" s="108">
        <v>271601</v>
      </c>
      <c r="F1120" s="108">
        <v>66076</v>
      </c>
      <c r="G1120" s="108">
        <v>171000</v>
      </c>
      <c r="H1120" s="108">
        <v>66076</v>
      </c>
      <c r="I1120" s="108">
        <v>100601</v>
      </c>
      <c r="J1120" s="108">
        <v>0</v>
      </c>
    </row>
    <row r="1121" spans="1:10">
      <c r="A1121" s="119" t="s">
        <v>2434</v>
      </c>
      <c r="B1121" t="s">
        <v>2421</v>
      </c>
      <c r="C1121" t="s">
        <v>2435</v>
      </c>
      <c r="D1121" s="109">
        <v>26206</v>
      </c>
      <c r="E1121" s="109">
        <v>905180</v>
      </c>
      <c r="F1121" s="109">
        <v>337316</v>
      </c>
      <c r="G1121" s="109">
        <v>740973</v>
      </c>
      <c r="H1121" s="109">
        <v>337316</v>
      </c>
      <c r="I1121" s="109">
        <v>164207</v>
      </c>
      <c r="J1121" s="109">
        <v>0</v>
      </c>
    </row>
    <row r="1122" spans="1:10">
      <c r="A1122" s="119" t="s">
        <v>2436</v>
      </c>
      <c r="B1122" t="s">
        <v>2421</v>
      </c>
      <c r="C1122" t="s">
        <v>2437</v>
      </c>
      <c r="D1122" s="108">
        <v>26207</v>
      </c>
      <c r="E1122" s="108">
        <v>750243</v>
      </c>
      <c r="F1122" s="108">
        <v>289855</v>
      </c>
      <c r="G1122" s="108">
        <v>294638</v>
      </c>
      <c r="H1122" s="108">
        <v>251444</v>
      </c>
      <c r="I1122" s="108">
        <v>455605</v>
      </c>
      <c r="J1122" s="108">
        <v>38411</v>
      </c>
    </row>
    <row r="1123" spans="1:10">
      <c r="A1123" s="119" t="s">
        <v>2438</v>
      </c>
      <c r="B1123" t="s">
        <v>2421</v>
      </c>
      <c r="C1123" t="s">
        <v>2439</v>
      </c>
      <c r="D1123" s="109">
        <v>26208</v>
      </c>
      <c r="E1123" s="109">
        <v>523020</v>
      </c>
      <c r="F1123" s="109">
        <v>205319</v>
      </c>
      <c r="G1123" s="109">
        <v>295000</v>
      </c>
      <c r="H1123" s="109">
        <v>205319</v>
      </c>
      <c r="I1123" s="109">
        <v>228020</v>
      </c>
      <c r="J1123" s="109">
        <v>0</v>
      </c>
    </row>
    <row r="1124" spans="1:10">
      <c r="A1124" s="119" t="s">
        <v>2440</v>
      </c>
      <c r="B1124" t="s">
        <v>2421</v>
      </c>
      <c r="C1124" t="s">
        <v>2441</v>
      </c>
      <c r="D1124" s="108">
        <v>26209</v>
      </c>
      <c r="E1124" s="108">
        <v>700952</v>
      </c>
      <c r="F1124" s="108">
        <v>286465</v>
      </c>
      <c r="G1124" s="108">
        <v>631574</v>
      </c>
      <c r="H1124" s="108">
        <v>286465</v>
      </c>
      <c r="I1124" s="108">
        <v>69378</v>
      </c>
      <c r="J1124" s="108">
        <v>0</v>
      </c>
    </row>
    <row r="1125" spans="1:10">
      <c r="A1125" s="119" t="s">
        <v>2442</v>
      </c>
      <c r="B1125" t="s">
        <v>2421</v>
      </c>
      <c r="C1125" t="s">
        <v>2443</v>
      </c>
      <c r="D1125" s="109">
        <v>26210</v>
      </c>
      <c r="E1125" s="109">
        <v>654359</v>
      </c>
      <c r="F1125" s="109">
        <v>251761</v>
      </c>
      <c r="G1125" s="109">
        <v>0</v>
      </c>
      <c r="H1125" s="109">
        <v>0</v>
      </c>
      <c r="I1125" s="109">
        <v>654359</v>
      </c>
      <c r="J1125" s="109">
        <v>251761</v>
      </c>
    </row>
    <row r="1126" spans="1:10">
      <c r="A1126" s="119" t="s">
        <v>2444</v>
      </c>
      <c r="B1126" t="s">
        <v>2421</v>
      </c>
      <c r="C1126" t="s">
        <v>2445</v>
      </c>
      <c r="D1126" s="108">
        <v>26211</v>
      </c>
      <c r="E1126" s="108">
        <v>629870</v>
      </c>
      <c r="F1126" s="108">
        <v>260405</v>
      </c>
      <c r="G1126" s="108">
        <v>17640</v>
      </c>
      <c r="H1126" s="108">
        <v>0</v>
      </c>
      <c r="I1126" s="108">
        <v>612230</v>
      </c>
      <c r="J1126" s="108">
        <v>260405</v>
      </c>
    </row>
    <row r="1127" spans="1:10">
      <c r="A1127" s="119" t="s">
        <v>2446</v>
      </c>
      <c r="B1127" t="s">
        <v>2421</v>
      </c>
      <c r="C1127" t="s">
        <v>2447</v>
      </c>
      <c r="D1127" s="109">
        <v>26212</v>
      </c>
      <c r="E1127" s="109">
        <v>803843</v>
      </c>
      <c r="F1127" s="109">
        <v>211831</v>
      </c>
      <c r="G1127" s="109">
        <v>296755</v>
      </c>
      <c r="H1127" s="109">
        <v>211831</v>
      </c>
      <c r="I1127" s="109">
        <v>507088</v>
      </c>
      <c r="J1127" s="109">
        <v>0</v>
      </c>
    </row>
    <row r="1128" spans="1:10">
      <c r="A1128" s="119" t="s">
        <v>2448</v>
      </c>
      <c r="B1128" t="s">
        <v>2421</v>
      </c>
      <c r="C1128" t="s">
        <v>2449</v>
      </c>
      <c r="D1128" s="108">
        <v>26213</v>
      </c>
      <c r="E1128" s="108">
        <v>439261</v>
      </c>
      <c r="F1128" s="108">
        <v>120487</v>
      </c>
      <c r="G1128" s="108">
        <v>439261</v>
      </c>
      <c r="H1128" s="108">
        <v>120487</v>
      </c>
      <c r="I1128" s="108">
        <v>0</v>
      </c>
      <c r="J1128" s="108">
        <v>0</v>
      </c>
    </row>
    <row r="1129" spans="1:10">
      <c r="A1129" s="119" t="s">
        <v>2450</v>
      </c>
      <c r="B1129" t="s">
        <v>2421</v>
      </c>
      <c r="C1129" t="s">
        <v>2451</v>
      </c>
      <c r="D1129" s="109">
        <v>26214</v>
      </c>
      <c r="E1129" s="109">
        <v>808708</v>
      </c>
      <c r="F1129" s="109">
        <v>308526</v>
      </c>
      <c r="G1129" s="109">
        <v>500204</v>
      </c>
      <c r="H1129" s="109">
        <v>308526</v>
      </c>
      <c r="I1129" s="109">
        <v>308504</v>
      </c>
      <c r="J1129" s="109">
        <v>0</v>
      </c>
    </row>
    <row r="1130" spans="1:10">
      <c r="A1130" s="119" t="s">
        <v>2452</v>
      </c>
      <c r="B1130" t="s">
        <v>2421</v>
      </c>
      <c r="C1130" t="s">
        <v>2453</v>
      </c>
      <c r="D1130" s="108">
        <v>26303</v>
      </c>
      <c r="E1130" s="108">
        <v>152721</v>
      </c>
      <c r="F1130" s="108">
        <v>55863</v>
      </c>
      <c r="G1130" s="108">
        <v>152721</v>
      </c>
      <c r="H1130" s="108">
        <v>55863</v>
      </c>
      <c r="I1130" s="108">
        <v>0</v>
      </c>
      <c r="J1130" s="108">
        <v>0</v>
      </c>
    </row>
    <row r="1131" spans="1:10">
      <c r="A1131" s="119" t="s">
        <v>2454</v>
      </c>
      <c r="B1131" t="s">
        <v>2421</v>
      </c>
      <c r="C1131" t="s">
        <v>2455</v>
      </c>
      <c r="D1131" s="109">
        <v>26322</v>
      </c>
      <c r="E1131" s="109">
        <v>104193</v>
      </c>
      <c r="F1131" s="109">
        <v>40156</v>
      </c>
      <c r="G1131" s="109">
        <v>83738</v>
      </c>
      <c r="H1131" s="109">
        <v>40156</v>
      </c>
      <c r="I1131" s="109">
        <v>20455</v>
      </c>
      <c r="J1131" s="109">
        <v>0</v>
      </c>
    </row>
    <row r="1132" spans="1:10">
      <c r="A1132" s="119" t="s">
        <v>2456</v>
      </c>
      <c r="B1132" t="s">
        <v>2421</v>
      </c>
      <c r="C1132" t="s">
        <v>2457</v>
      </c>
      <c r="D1132" s="108">
        <v>26343</v>
      </c>
      <c r="E1132" s="108">
        <v>109816</v>
      </c>
      <c r="F1132" s="108">
        <v>26185</v>
      </c>
      <c r="G1132" s="108">
        <v>109816</v>
      </c>
      <c r="H1132" s="108">
        <v>26185</v>
      </c>
      <c r="I1132" s="108">
        <v>0</v>
      </c>
      <c r="J1132" s="108">
        <v>0</v>
      </c>
    </row>
    <row r="1133" spans="1:10">
      <c r="A1133" s="119" t="s">
        <v>2458</v>
      </c>
      <c r="B1133" t="s">
        <v>2421</v>
      </c>
      <c r="C1133" t="s">
        <v>2459</v>
      </c>
      <c r="D1133" s="109">
        <v>26344</v>
      </c>
      <c r="E1133" s="109">
        <v>121183</v>
      </c>
      <c r="F1133" s="109">
        <v>28921</v>
      </c>
      <c r="G1133" s="109">
        <v>25303</v>
      </c>
      <c r="H1133" s="109">
        <v>11586</v>
      </c>
      <c r="I1133" s="109">
        <v>95880</v>
      </c>
      <c r="J1133" s="109">
        <v>17335</v>
      </c>
    </row>
    <row r="1134" spans="1:10">
      <c r="A1134" s="119" t="s">
        <v>2460</v>
      </c>
      <c r="B1134" t="s">
        <v>2421</v>
      </c>
      <c r="C1134" t="s">
        <v>2461</v>
      </c>
      <c r="D1134" s="108">
        <v>26364</v>
      </c>
      <c r="E1134" s="108">
        <v>33065</v>
      </c>
      <c r="F1134" s="108">
        <v>4674</v>
      </c>
      <c r="G1134" s="108">
        <v>32755</v>
      </c>
      <c r="H1134" s="108">
        <v>4674</v>
      </c>
      <c r="I1134" s="108">
        <v>310</v>
      </c>
      <c r="J1134" s="108">
        <v>0</v>
      </c>
    </row>
    <row r="1135" spans="1:10">
      <c r="A1135" s="119" t="s">
        <v>2462</v>
      </c>
      <c r="B1135" t="s">
        <v>2421</v>
      </c>
      <c r="C1135" t="s">
        <v>2463</v>
      </c>
      <c r="D1135" s="109">
        <v>26365</v>
      </c>
      <c r="E1135" s="109">
        <v>88611</v>
      </c>
      <c r="F1135" s="109">
        <v>14759</v>
      </c>
      <c r="G1135" s="109">
        <v>49180</v>
      </c>
      <c r="H1135" s="109">
        <v>14759</v>
      </c>
      <c r="I1135" s="109">
        <v>39431</v>
      </c>
      <c r="J1135" s="109">
        <v>0</v>
      </c>
    </row>
    <row r="1136" spans="1:10">
      <c r="A1136" s="119" t="s">
        <v>2464</v>
      </c>
      <c r="B1136" t="s">
        <v>2421</v>
      </c>
      <c r="C1136" t="s">
        <v>2465</v>
      </c>
      <c r="D1136" s="108">
        <v>26366</v>
      </c>
      <c r="E1136" s="108">
        <v>304638</v>
      </c>
      <c r="F1136" s="108">
        <v>121195</v>
      </c>
      <c r="G1136" s="108">
        <v>304638</v>
      </c>
      <c r="H1136" s="108">
        <v>121195</v>
      </c>
      <c r="I1136" s="108">
        <v>0</v>
      </c>
      <c r="J1136" s="108">
        <v>0</v>
      </c>
    </row>
    <row r="1137" spans="1:10">
      <c r="A1137" s="119" t="s">
        <v>2466</v>
      </c>
      <c r="B1137" t="s">
        <v>2421</v>
      </c>
      <c r="C1137" t="s">
        <v>2467</v>
      </c>
      <c r="D1137" s="109">
        <v>26367</v>
      </c>
      <c r="E1137" s="109">
        <v>61220</v>
      </c>
      <c r="F1137" s="109">
        <v>9970</v>
      </c>
      <c r="G1137" s="109">
        <v>61220</v>
      </c>
      <c r="H1137" s="109">
        <v>9970</v>
      </c>
      <c r="I1137" s="109">
        <v>0</v>
      </c>
      <c r="J1137" s="109">
        <v>0</v>
      </c>
    </row>
    <row r="1138" spans="1:10">
      <c r="A1138" s="119" t="s">
        <v>2468</v>
      </c>
      <c r="B1138" t="s">
        <v>2421</v>
      </c>
      <c r="C1138" t="s">
        <v>2469</v>
      </c>
      <c r="D1138" s="108">
        <v>26407</v>
      </c>
      <c r="E1138" s="108">
        <v>219600</v>
      </c>
      <c r="F1138" s="108">
        <v>50387</v>
      </c>
      <c r="G1138" s="108">
        <v>219600</v>
      </c>
      <c r="H1138" s="108">
        <v>50387</v>
      </c>
      <c r="I1138" s="108">
        <v>0</v>
      </c>
      <c r="J1138" s="108">
        <v>0</v>
      </c>
    </row>
    <row r="1139" spans="1:10">
      <c r="A1139" s="119" t="s">
        <v>2470</v>
      </c>
      <c r="B1139" t="s">
        <v>2421</v>
      </c>
      <c r="C1139" t="s">
        <v>2471</v>
      </c>
      <c r="D1139" s="109">
        <v>26463</v>
      </c>
      <c r="E1139" s="109">
        <v>63006</v>
      </c>
      <c r="F1139" s="109">
        <v>9198</v>
      </c>
      <c r="G1139" s="109">
        <v>63006</v>
      </c>
      <c r="H1139" s="109">
        <v>9198</v>
      </c>
      <c r="I1139" s="109">
        <v>0</v>
      </c>
      <c r="J1139" s="109">
        <v>0</v>
      </c>
    </row>
    <row r="1140" spans="1:10">
      <c r="A1140" s="119" t="s">
        <v>2472</v>
      </c>
      <c r="B1140" t="s">
        <v>2421</v>
      </c>
      <c r="C1140" t="s">
        <v>2473</v>
      </c>
      <c r="D1140" s="108">
        <v>26465</v>
      </c>
      <c r="E1140" s="108">
        <v>325912</v>
      </c>
      <c r="F1140" s="108">
        <v>83082</v>
      </c>
      <c r="G1140" s="108">
        <v>262188</v>
      </c>
      <c r="H1140" s="108">
        <v>83082</v>
      </c>
      <c r="I1140" s="108">
        <v>63724</v>
      </c>
      <c r="J1140" s="108">
        <v>0</v>
      </c>
    </row>
    <row r="1141" spans="1:10">
      <c r="A1141" s="119" t="s">
        <v>2474</v>
      </c>
      <c r="B1141" t="s">
        <v>2475</v>
      </c>
      <c r="C1141">
        <v>0</v>
      </c>
      <c r="D1141" s="109">
        <v>27000</v>
      </c>
      <c r="E1141" s="109">
        <v>43201409</v>
      </c>
      <c r="F1141" s="109">
        <v>0</v>
      </c>
      <c r="G1141" s="109">
        <v>35701409</v>
      </c>
      <c r="H1141" s="109">
        <v>0</v>
      </c>
      <c r="I1141" s="109">
        <v>7500000</v>
      </c>
      <c r="J1141" s="109">
        <v>0</v>
      </c>
    </row>
    <row r="1142" spans="1:10">
      <c r="A1142" s="119" t="s">
        <v>2476</v>
      </c>
      <c r="B1142" t="s">
        <v>2475</v>
      </c>
      <c r="C1142" t="s">
        <v>2477</v>
      </c>
      <c r="D1142" s="108">
        <v>27100</v>
      </c>
      <c r="E1142" s="108">
        <v>16480015</v>
      </c>
      <c r="F1142" s="108">
        <v>6139298</v>
      </c>
      <c r="G1142" s="108">
        <v>16480015</v>
      </c>
      <c r="H1142" s="108">
        <v>6139298</v>
      </c>
      <c r="I1142" s="108">
        <v>0</v>
      </c>
      <c r="J1142" s="108">
        <v>0</v>
      </c>
    </row>
    <row r="1143" spans="1:10">
      <c r="A1143" s="119" t="s">
        <v>2478</v>
      </c>
      <c r="B1143" t="s">
        <v>2475</v>
      </c>
      <c r="C1143" t="s">
        <v>2479</v>
      </c>
      <c r="D1143" s="109">
        <v>27140</v>
      </c>
      <c r="E1143" s="109">
        <v>6251247</v>
      </c>
      <c r="F1143" s="109">
        <v>2513679</v>
      </c>
      <c r="G1143" s="109">
        <v>1806910</v>
      </c>
      <c r="H1143" s="109">
        <v>0</v>
      </c>
      <c r="I1143" s="109">
        <v>4444337</v>
      </c>
      <c r="J1143" s="109">
        <v>2513679</v>
      </c>
    </row>
    <row r="1144" spans="1:10">
      <c r="A1144" s="119" t="s">
        <v>2480</v>
      </c>
      <c r="B1144" t="s">
        <v>2475</v>
      </c>
      <c r="C1144" t="s">
        <v>2481</v>
      </c>
      <c r="D1144" s="108">
        <v>27202</v>
      </c>
      <c r="E1144" s="108">
        <v>1806595</v>
      </c>
      <c r="F1144" s="108">
        <v>659396</v>
      </c>
      <c r="G1144" s="108">
        <v>205555</v>
      </c>
      <c r="H1144" s="108">
        <v>200000</v>
      </c>
      <c r="I1144" s="108">
        <v>1601040</v>
      </c>
      <c r="J1144" s="108">
        <v>459396</v>
      </c>
    </row>
    <row r="1145" spans="1:10">
      <c r="A1145" s="119" t="s">
        <v>2482</v>
      </c>
      <c r="B1145" t="s">
        <v>2475</v>
      </c>
      <c r="C1145" t="s">
        <v>2483</v>
      </c>
      <c r="D1145" s="109">
        <v>27203</v>
      </c>
      <c r="E1145" s="109">
        <v>3058424</v>
      </c>
      <c r="F1145" s="109">
        <v>1282356</v>
      </c>
      <c r="G1145" s="109">
        <v>3058424</v>
      </c>
      <c r="H1145" s="109">
        <v>1282356</v>
      </c>
      <c r="I1145" s="109">
        <v>0</v>
      </c>
      <c r="J1145" s="109">
        <v>0</v>
      </c>
    </row>
    <row r="1146" spans="1:10">
      <c r="A1146" s="119" t="s">
        <v>2484</v>
      </c>
      <c r="B1146" t="s">
        <v>2475</v>
      </c>
      <c r="C1146" t="s">
        <v>2485</v>
      </c>
      <c r="D1146" s="108">
        <v>27204</v>
      </c>
      <c r="E1146" s="108">
        <v>863082</v>
      </c>
      <c r="F1146" s="108">
        <v>338171</v>
      </c>
      <c r="G1146" s="108">
        <v>738228</v>
      </c>
      <c r="H1146" s="108">
        <v>273577</v>
      </c>
      <c r="I1146" s="108">
        <v>124854</v>
      </c>
      <c r="J1146" s="108">
        <v>64594</v>
      </c>
    </row>
    <row r="1147" spans="1:10">
      <c r="A1147" s="119" t="s">
        <v>2486</v>
      </c>
      <c r="B1147" t="s">
        <v>2475</v>
      </c>
      <c r="C1147" t="s">
        <v>2487</v>
      </c>
      <c r="D1147" s="109">
        <v>27205</v>
      </c>
      <c r="E1147" s="109">
        <v>2646479</v>
      </c>
      <c r="F1147" s="109">
        <v>1181013</v>
      </c>
      <c r="G1147" s="109">
        <v>2646479</v>
      </c>
      <c r="H1147" s="109">
        <v>1181013</v>
      </c>
      <c r="I1147" s="109">
        <v>0</v>
      </c>
      <c r="J1147" s="109">
        <v>0</v>
      </c>
    </row>
    <row r="1148" spans="1:10">
      <c r="A1148" s="119" t="s">
        <v>2488</v>
      </c>
      <c r="B1148" t="s">
        <v>2475</v>
      </c>
      <c r="C1148" t="s">
        <v>2489</v>
      </c>
      <c r="D1148" s="108">
        <v>27206</v>
      </c>
      <c r="E1148" s="108">
        <v>665430</v>
      </c>
      <c r="F1148" s="108">
        <v>229811</v>
      </c>
      <c r="G1148" s="108">
        <v>578580</v>
      </c>
      <c r="H1148" s="108">
        <v>229811</v>
      </c>
      <c r="I1148" s="108">
        <v>86850</v>
      </c>
      <c r="J1148" s="108">
        <v>0</v>
      </c>
    </row>
    <row r="1149" spans="1:10">
      <c r="A1149" s="119" t="s">
        <v>2490</v>
      </c>
      <c r="B1149" t="s">
        <v>2475</v>
      </c>
      <c r="C1149" t="s">
        <v>2491</v>
      </c>
      <c r="D1149" s="109">
        <v>27207</v>
      </c>
      <c r="E1149" s="109">
        <v>2828515</v>
      </c>
      <c r="F1149" s="109">
        <v>1196186</v>
      </c>
      <c r="G1149" s="109">
        <v>2128515</v>
      </c>
      <c r="H1149" s="109">
        <v>1196186</v>
      </c>
      <c r="I1149" s="109">
        <v>700000</v>
      </c>
      <c r="J1149" s="109">
        <v>0</v>
      </c>
    </row>
    <row r="1150" spans="1:10">
      <c r="A1150" s="119" t="s">
        <v>2492</v>
      </c>
      <c r="B1150" t="s">
        <v>2475</v>
      </c>
      <c r="C1150" t="s">
        <v>2493</v>
      </c>
      <c r="D1150" s="108">
        <v>27208</v>
      </c>
      <c r="E1150" s="108">
        <v>791871</v>
      </c>
      <c r="F1150" s="108">
        <v>280295</v>
      </c>
      <c r="G1150" s="108">
        <v>398000</v>
      </c>
      <c r="H1150" s="108">
        <v>280295</v>
      </c>
      <c r="I1150" s="108">
        <v>393871</v>
      </c>
      <c r="J1150" s="108">
        <v>0</v>
      </c>
    </row>
    <row r="1151" spans="1:10">
      <c r="A1151" s="119" t="s">
        <v>2494</v>
      </c>
      <c r="B1151" t="s">
        <v>2475</v>
      </c>
      <c r="C1151" t="s">
        <v>2495</v>
      </c>
      <c r="D1151" s="109">
        <v>27209</v>
      </c>
      <c r="E1151" s="109">
        <v>1269402</v>
      </c>
      <c r="F1151" s="109">
        <v>456716</v>
      </c>
      <c r="G1151" s="109">
        <v>1269402</v>
      </c>
      <c r="H1151" s="109">
        <v>456716</v>
      </c>
      <c r="I1151" s="109">
        <v>0</v>
      </c>
      <c r="J1151" s="109">
        <v>0</v>
      </c>
    </row>
    <row r="1152" spans="1:10">
      <c r="A1152" s="119" t="s">
        <v>2496</v>
      </c>
      <c r="B1152" t="s">
        <v>2475</v>
      </c>
      <c r="C1152" t="s">
        <v>2497</v>
      </c>
      <c r="D1152" s="108">
        <v>27210</v>
      </c>
      <c r="E1152" s="108">
        <v>3195193</v>
      </c>
      <c r="F1152" s="108">
        <v>1346171</v>
      </c>
      <c r="G1152" s="108">
        <v>1903988</v>
      </c>
      <c r="H1152" s="108">
        <v>1346171</v>
      </c>
      <c r="I1152" s="108">
        <v>1291205</v>
      </c>
      <c r="J1152" s="108">
        <v>0</v>
      </c>
    </row>
    <row r="1153" spans="1:10">
      <c r="A1153" s="119" t="s">
        <v>2498</v>
      </c>
      <c r="B1153" t="s">
        <v>2475</v>
      </c>
      <c r="C1153" t="s">
        <v>2499</v>
      </c>
      <c r="D1153" s="109">
        <v>27211</v>
      </c>
      <c r="E1153" s="109">
        <v>1991097</v>
      </c>
      <c r="F1153" s="109">
        <v>896047</v>
      </c>
      <c r="G1153" s="109">
        <v>991097</v>
      </c>
      <c r="H1153" s="109">
        <v>896047</v>
      </c>
      <c r="I1153" s="109">
        <v>1000000</v>
      </c>
      <c r="J1153" s="109">
        <v>0</v>
      </c>
    </row>
    <row r="1154" spans="1:10">
      <c r="A1154" s="119" t="s">
        <v>2500</v>
      </c>
      <c r="B1154" t="s">
        <v>2475</v>
      </c>
      <c r="C1154" t="s">
        <v>2501</v>
      </c>
      <c r="D1154" s="108">
        <v>27212</v>
      </c>
      <c r="E1154" s="108">
        <v>2368350</v>
      </c>
      <c r="F1154" s="108">
        <v>874986</v>
      </c>
      <c r="G1154" s="108">
        <v>2018350</v>
      </c>
      <c r="H1154" s="108">
        <v>874986</v>
      </c>
      <c r="I1154" s="108">
        <v>350000</v>
      </c>
      <c r="J1154" s="108">
        <v>0</v>
      </c>
    </row>
    <row r="1155" spans="1:10">
      <c r="A1155" s="119" t="s">
        <v>2502</v>
      </c>
      <c r="B1155" t="s">
        <v>2475</v>
      </c>
      <c r="C1155" t="s">
        <v>2503</v>
      </c>
      <c r="D1155" s="109">
        <v>27213</v>
      </c>
      <c r="E1155" s="109">
        <v>754915</v>
      </c>
      <c r="F1155" s="109">
        <v>278731</v>
      </c>
      <c r="G1155" s="109">
        <v>754915</v>
      </c>
      <c r="H1155" s="109">
        <v>278731</v>
      </c>
      <c r="I1155" s="109">
        <v>0</v>
      </c>
      <c r="J1155" s="109">
        <v>0</v>
      </c>
    </row>
    <row r="1156" spans="1:10">
      <c r="A1156" s="119" t="s">
        <v>2504</v>
      </c>
      <c r="B1156" t="s">
        <v>2475</v>
      </c>
      <c r="C1156" t="s">
        <v>2505</v>
      </c>
      <c r="D1156" s="108">
        <v>27214</v>
      </c>
      <c r="E1156" s="108">
        <v>1044561</v>
      </c>
      <c r="F1156" s="108">
        <v>386073</v>
      </c>
      <c r="G1156" s="108">
        <v>289425</v>
      </c>
      <c r="H1156" s="108">
        <v>250425</v>
      </c>
      <c r="I1156" s="108">
        <v>755136</v>
      </c>
      <c r="J1156" s="108">
        <v>135648</v>
      </c>
    </row>
    <row r="1157" spans="1:10">
      <c r="A1157" s="119" t="s">
        <v>2506</v>
      </c>
      <c r="B1157" t="s">
        <v>2475</v>
      </c>
      <c r="C1157" t="s">
        <v>2507</v>
      </c>
      <c r="D1157" s="109">
        <v>27215</v>
      </c>
      <c r="E1157" s="109">
        <v>2062596</v>
      </c>
      <c r="F1157" s="109">
        <v>789805</v>
      </c>
      <c r="G1157" s="109">
        <v>2062596</v>
      </c>
      <c r="H1157" s="109">
        <v>789805</v>
      </c>
      <c r="I1157" s="109">
        <v>0</v>
      </c>
      <c r="J1157" s="109">
        <v>0</v>
      </c>
    </row>
    <row r="1158" spans="1:10">
      <c r="A1158" s="119" t="s">
        <v>2508</v>
      </c>
      <c r="B1158" t="s">
        <v>2475</v>
      </c>
      <c r="C1158" t="s">
        <v>2509</v>
      </c>
      <c r="D1158" s="108">
        <v>27216</v>
      </c>
      <c r="E1158" s="108">
        <v>983650</v>
      </c>
      <c r="F1158" s="108">
        <v>381786</v>
      </c>
      <c r="G1158" s="108">
        <v>983650</v>
      </c>
      <c r="H1158" s="108">
        <v>381786</v>
      </c>
      <c r="I1158" s="108">
        <v>0</v>
      </c>
      <c r="J1158" s="108">
        <v>0</v>
      </c>
    </row>
    <row r="1159" spans="1:10">
      <c r="A1159" s="119" t="s">
        <v>2510</v>
      </c>
      <c r="B1159" t="s">
        <v>2475</v>
      </c>
      <c r="C1159" t="s">
        <v>2511</v>
      </c>
      <c r="D1159" s="109">
        <v>27217</v>
      </c>
      <c r="E1159" s="109">
        <v>1135714</v>
      </c>
      <c r="F1159" s="109">
        <v>401024</v>
      </c>
      <c r="G1159" s="109">
        <v>721026</v>
      </c>
      <c r="H1159" s="109">
        <v>401024</v>
      </c>
      <c r="I1159" s="109">
        <v>414688</v>
      </c>
      <c r="J1159" s="109">
        <v>0</v>
      </c>
    </row>
    <row r="1160" spans="1:10">
      <c r="A1160" s="119" t="s">
        <v>2512</v>
      </c>
      <c r="B1160" t="s">
        <v>2475</v>
      </c>
      <c r="C1160" t="s">
        <v>2513</v>
      </c>
      <c r="D1160" s="108">
        <v>27218</v>
      </c>
      <c r="E1160" s="108">
        <v>1015262</v>
      </c>
      <c r="F1160" s="108">
        <v>379697</v>
      </c>
      <c r="G1160" s="108">
        <v>779697</v>
      </c>
      <c r="H1160" s="108">
        <v>379697</v>
      </c>
      <c r="I1160" s="108">
        <v>235565</v>
      </c>
      <c r="J1160" s="108">
        <v>0</v>
      </c>
    </row>
    <row r="1161" spans="1:10">
      <c r="A1161" s="119" t="s">
        <v>2514</v>
      </c>
      <c r="B1161" t="s">
        <v>2475</v>
      </c>
      <c r="C1161" t="s">
        <v>2515</v>
      </c>
      <c r="D1161" s="109">
        <v>27219</v>
      </c>
      <c r="E1161" s="109">
        <v>1622340</v>
      </c>
      <c r="F1161" s="109">
        <v>637928</v>
      </c>
      <c r="G1161" s="109">
        <v>1162340</v>
      </c>
      <c r="H1161" s="109">
        <v>637928</v>
      </c>
      <c r="I1161" s="109">
        <v>460000</v>
      </c>
      <c r="J1161" s="109">
        <v>0</v>
      </c>
    </row>
    <row r="1162" spans="1:10">
      <c r="A1162" s="119" t="s">
        <v>2516</v>
      </c>
      <c r="B1162" t="s">
        <v>2475</v>
      </c>
      <c r="C1162" t="s">
        <v>2517</v>
      </c>
      <c r="D1162" s="108">
        <v>27220</v>
      </c>
      <c r="E1162" s="108">
        <v>1079771</v>
      </c>
      <c r="F1162" s="108">
        <v>457825</v>
      </c>
      <c r="G1162" s="108">
        <v>724001</v>
      </c>
      <c r="H1162" s="108">
        <v>457825</v>
      </c>
      <c r="I1162" s="108">
        <v>355770</v>
      </c>
      <c r="J1162" s="108">
        <v>0</v>
      </c>
    </row>
    <row r="1163" spans="1:10">
      <c r="A1163" s="119" t="s">
        <v>2518</v>
      </c>
      <c r="B1163" t="s">
        <v>2475</v>
      </c>
      <c r="C1163" t="s">
        <v>2519</v>
      </c>
      <c r="D1163" s="109">
        <v>27221</v>
      </c>
      <c r="E1163" s="109">
        <v>649279</v>
      </c>
      <c r="F1163" s="109">
        <v>231996</v>
      </c>
      <c r="G1163" s="109">
        <v>438868</v>
      </c>
      <c r="H1163" s="109">
        <v>231996</v>
      </c>
      <c r="I1163" s="109">
        <v>210411</v>
      </c>
      <c r="J1163" s="109">
        <v>0</v>
      </c>
    </row>
    <row r="1164" spans="1:10">
      <c r="A1164" s="119" t="s">
        <v>2520</v>
      </c>
      <c r="B1164" t="s">
        <v>2475</v>
      </c>
      <c r="C1164" t="s">
        <v>2521</v>
      </c>
      <c r="D1164" s="108">
        <v>27222</v>
      </c>
      <c r="E1164" s="108">
        <v>1067892</v>
      </c>
      <c r="F1164" s="108">
        <v>385576</v>
      </c>
      <c r="G1164" s="108">
        <v>1067892</v>
      </c>
      <c r="H1164" s="108">
        <v>385576</v>
      </c>
      <c r="I1164" s="108">
        <v>0</v>
      </c>
      <c r="J1164" s="108">
        <v>0</v>
      </c>
    </row>
    <row r="1165" spans="1:10">
      <c r="A1165" s="119" t="s">
        <v>2522</v>
      </c>
      <c r="B1165" t="s">
        <v>2475</v>
      </c>
      <c r="C1165" t="s">
        <v>2523</v>
      </c>
      <c r="D1165" s="109">
        <v>27223</v>
      </c>
      <c r="E1165" s="109">
        <v>1017482</v>
      </c>
      <c r="F1165" s="109">
        <v>355546</v>
      </c>
      <c r="G1165" s="109">
        <v>909713</v>
      </c>
      <c r="H1165" s="109">
        <v>355546</v>
      </c>
      <c r="I1165" s="109">
        <v>107769</v>
      </c>
      <c r="J1165" s="109">
        <v>0</v>
      </c>
    </row>
    <row r="1166" spans="1:10">
      <c r="A1166" s="119" t="s">
        <v>2524</v>
      </c>
      <c r="B1166" t="s">
        <v>2475</v>
      </c>
      <c r="C1166" t="s">
        <v>2525</v>
      </c>
      <c r="D1166" s="108">
        <v>27224</v>
      </c>
      <c r="E1166" s="108">
        <v>629746</v>
      </c>
      <c r="F1166" s="108">
        <v>245823</v>
      </c>
      <c r="G1166" s="108">
        <v>629746</v>
      </c>
      <c r="H1166" s="108">
        <v>245823</v>
      </c>
      <c r="I1166" s="108">
        <v>0</v>
      </c>
      <c r="J1166" s="108">
        <v>0</v>
      </c>
    </row>
    <row r="1167" spans="1:10">
      <c r="A1167" s="119" t="s">
        <v>2526</v>
      </c>
      <c r="B1167" t="s">
        <v>2475</v>
      </c>
      <c r="C1167" t="s">
        <v>2527</v>
      </c>
      <c r="D1167" s="109">
        <v>27225</v>
      </c>
      <c r="E1167" s="109">
        <v>469878</v>
      </c>
      <c r="F1167" s="109">
        <v>174748</v>
      </c>
      <c r="G1167" s="109">
        <v>245641</v>
      </c>
      <c r="H1167" s="109">
        <v>150000</v>
      </c>
      <c r="I1167" s="109">
        <v>224237</v>
      </c>
      <c r="J1167" s="109">
        <v>24748</v>
      </c>
    </row>
    <row r="1168" spans="1:10">
      <c r="A1168" s="119" t="s">
        <v>2528</v>
      </c>
      <c r="B1168" t="s">
        <v>2475</v>
      </c>
      <c r="C1168" t="s">
        <v>2529</v>
      </c>
      <c r="D1168" s="108">
        <v>27226</v>
      </c>
      <c r="E1168" s="108">
        <v>637439</v>
      </c>
      <c r="F1168" s="108">
        <v>216522</v>
      </c>
      <c r="G1168" s="108">
        <v>0</v>
      </c>
      <c r="H1168" s="108">
        <v>0</v>
      </c>
      <c r="I1168" s="108">
        <v>637439</v>
      </c>
      <c r="J1168" s="108">
        <v>216522</v>
      </c>
    </row>
    <row r="1169" spans="1:10">
      <c r="A1169" s="119" t="s">
        <v>2530</v>
      </c>
      <c r="B1169" t="s">
        <v>2475</v>
      </c>
      <c r="C1169" t="s">
        <v>2531</v>
      </c>
      <c r="D1169" s="109">
        <v>27227</v>
      </c>
      <c r="E1169" s="109">
        <v>4178310</v>
      </c>
      <c r="F1169" s="109">
        <v>1488952</v>
      </c>
      <c r="G1169" s="109">
        <v>4178310</v>
      </c>
      <c r="H1169" s="109">
        <v>1488952</v>
      </c>
      <c r="I1169" s="109">
        <v>0</v>
      </c>
      <c r="J1169" s="109">
        <v>0</v>
      </c>
    </row>
    <row r="1170" spans="1:10">
      <c r="A1170" s="119" t="s">
        <v>2532</v>
      </c>
      <c r="B1170" t="s">
        <v>2475</v>
      </c>
      <c r="C1170" t="s">
        <v>2533</v>
      </c>
      <c r="D1170" s="108">
        <v>27228</v>
      </c>
      <c r="E1170" s="108">
        <v>544811</v>
      </c>
      <c r="F1170" s="108">
        <v>202227</v>
      </c>
      <c r="G1170" s="108">
        <v>544811</v>
      </c>
      <c r="H1170" s="108">
        <v>202227</v>
      </c>
      <c r="I1170" s="108">
        <v>0</v>
      </c>
      <c r="J1170" s="108">
        <v>0</v>
      </c>
    </row>
    <row r="1171" spans="1:10">
      <c r="A1171" s="119" t="s">
        <v>2534</v>
      </c>
      <c r="B1171" t="s">
        <v>2475</v>
      </c>
      <c r="C1171" t="s">
        <v>2535</v>
      </c>
      <c r="D1171" s="109">
        <v>27229</v>
      </c>
      <c r="E1171" s="109">
        <v>534796</v>
      </c>
      <c r="F1171" s="109">
        <v>186172</v>
      </c>
      <c r="G1171" s="109">
        <v>436823</v>
      </c>
      <c r="H1171" s="109">
        <v>186172</v>
      </c>
      <c r="I1171" s="109">
        <v>97973</v>
      </c>
      <c r="J1171" s="109">
        <v>0</v>
      </c>
    </row>
    <row r="1172" spans="1:10">
      <c r="A1172" s="119" t="s">
        <v>2536</v>
      </c>
      <c r="B1172" t="s">
        <v>2475</v>
      </c>
      <c r="C1172" t="s">
        <v>2537</v>
      </c>
      <c r="D1172" s="108">
        <v>27230</v>
      </c>
      <c r="E1172" s="108">
        <v>692793</v>
      </c>
      <c r="F1172" s="108">
        <v>269351</v>
      </c>
      <c r="G1172" s="108">
        <v>150036</v>
      </c>
      <c r="H1172" s="108">
        <v>112036</v>
      </c>
      <c r="I1172" s="108">
        <v>542757</v>
      </c>
      <c r="J1172" s="108">
        <v>157315</v>
      </c>
    </row>
    <row r="1173" spans="1:10">
      <c r="A1173" s="119" t="s">
        <v>2538</v>
      </c>
      <c r="B1173" t="s">
        <v>2475</v>
      </c>
      <c r="C1173" t="s">
        <v>2539</v>
      </c>
      <c r="D1173" s="109">
        <v>27231</v>
      </c>
      <c r="E1173" s="109">
        <v>573938</v>
      </c>
      <c r="F1173" s="109">
        <v>217743</v>
      </c>
      <c r="G1173" s="109">
        <v>292788</v>
      </c>
      <c r="H1173" s="109">
        <v>141082</v>
      </c>
      <c r="I1173" s="109">
        <v>281150</v>
      </c>
      <c r="J1173" s="109">
        <v>76661</v>
      </c>
    </row>
    <row r="1174" spans="1:10">
      <c r="A1174" s="119" t="s">
        <v>2540</v>
      </c>
      <c r="B1174" t="s">
        <v>2475</v>
      </c>
      <c r="C1174" t="s">
        <v>2541</v>
      </c>
      <c r="D1174" s="108">
        <v>27232</v>
      </c>
      <c r="E1174" s="108">
        <v>525789</v>
      </c>
      <c r="F1174" s="108">
        <v>186575</v>
      </c>
      <c r="G1174" s="108">
        <v>405401</v>
      </c>
      <c r="H1174" s="108">
        <v>186575</v>
      </c>
      <c r="I1174" s="108">
        <v>120388</v>
      </c>
      <c r="J1174" s="108">
        <v>0</v>
      </c>
    </row>
    <row r="1175" spans="1:10">
      <c r="A1175" s="119" t="s">
        <v>2542</v>
      </c>
      <c r="B1175" t="s">
        <v>2475</v>
      </c>
      <c r="C1175" t="s">
        <v>2543</v>
      </c>
      <c r="D1175" s="109">
        <v>27301</v>
      </c>
      <c r="E1175" s="109">
        <v>285097</v>
      </c>
      <c r="F1175" s="109">
        <v>112040</v>
      </c>
      <c r="G1175" s="109">
        <v>229199</v>
      </c>
      <c r="H1175" s="109">
        <v>112040</v>
      </c>
      <c r="I1175" s="109">
        <v>55898</v>
      </c>
      <c r="J1175" s="109">
        <v>0</v>
      </c>
    </row>
    <row r="1176" spans="1:10">
      <c r="A1176" s="119" t="s">
        <v>2544</v>
      </c>
      <c r="B1176" t="s">
        <v>2475</v>
      </c>
      <c r="C1176" t="s">
        <v>2545</v>
      </c>
      <c r="D1176" s="108">
        <v>27321</v>
      </c>
      <c r="E1176" s="108">
        <v>230630</v>
      </c>
      <c r="F1176" s="108">
        <v>74367</v>
      </c>
      <c r="G1176" s="108">
        <v>230630</v>
      </c>
      <c r="H1176" s="108">
        <v>74367</v>
      </c>
      <c r="I1176" s="108">
        <v>0</v>
      </c>
      <c r="J1176" s="108">
        <v>0</v>
      </c>
    </row>
    <row r="1177" spans="1:10">
      <c r="A1177" s="119" t="s">
        <v>2546</v>
      </c>
      <c r="B1177" t="s">
        <v>2475</v>
      </c>
      <c r="C1177" t="s">
        <v>2547</v>
      </c>
      <c r="D1177" s="109">
        <v>27322</v>
      </c>
      <c r="E1177" s="109">
        <v>159184</v>
      </c>
      <c r="F1177" s="109">
        <v>34305</v>
      </c>
      <c r="G1177" s="109">
        <v>159184</v>
      </c>
      <c r="H1177" s="109">
        <v>34305</v>
      </c>
      <c r="I1177" s="109">
        <v>0</v>
      </c>
      <c r="J1177" s="109">
        <v>0</v>
      </c>
    </row>
    <row r="1178" spans="1:10">
      <c r="A1178" s="119" t="s">
        <v>2548</v>
      </c>
      <c r="B1178" t="s">
        <v>2475</v>
      </c>
      <c r="C1178" t="s">
        <v>2549</v>
      </c>
      <c r="D1178" s="108">
        <v>27341</v>
      </c>
      <c r="E1178" s="108">
        <v>180013</v>
      </c>
      <c r="F1178" s="108">
        <v>53776</v>
      </c>
      <c r="G1178" s="108">
        <v>106013</v>
      </c>
      <c r="H1178" s="108">
        <v>53776</v>
      </c>
      <c r="I1178" s="108">
        <v>74000</v>
      </c>
      <c r="J1178" s="108">
        <v>0</v>
      </c>
    </row>
    <row r="1179" spans="1:10">
      <c r="A1179" s="119" t="s">
        <v>2550</v>
      </c>
      <c r="B1179" t="s">
        <v>2475</v>
      </c>
      <c r="C1179" t="s">
        <v>2551</v>
      </c>
      <c r="D1179" s="109">
        <v>27361</v>
      </c>
      <c r="E1179" s="109">
        <v>447993</v>
      </c>
      <c r="F1179" s="109">
        <v>166803</v>
      </c>
      <c r="G1179" s="109">
        <v>354677</v>
      </c>
      <c r="H1179" s="109">
        <v>166803</v>
      </c>
      <c r="I1179" s="109">
        <v>93316</v>
      </c>
      <c r="J1179" s="109">
        <v>0</v>
      </c>
    </row>
    <row r="1180" spans="1:10">
      <c r="A1180" s="119" t="s">
        <v>2552</v>
      </c>
      <c r="B1180" t="s">
        <v>2475</v>
      </c>
      <c r="C1180" t="s">
        <v>2553</v>
      </c>
      <c r="D1180" s="108">
        <v>27362</v>
      </c>
      <c r="E1180" s="108">
        <v>47160</v>
      </c>
      <c r="F1180" s="108">
        <v>20425</v>
      </c>
      <c r="G1180" s="108">
        <v>0</v>
      </c>
      <c r="H1180" s="108">
        <v>0</v>
      </c>
      <c r="I1180" s="108">
        <v>47160</v>
      </c>
      <c r="J1180" s="108">
        <v>20425</v>
      </c>
    </row>
    <row r="1181" spans="1:10">
      <c r="A1181" s="119" t="s">
        <v>2554</v>
      </c>
      <c r="B1181" t="s">
        <v>2475</v>
      </c>
      <c r="C1181" t="s">
        <v>2555</v>
      </c>
      <c r="D1181" s="109">
        <v>27366</v>
      </c>
      <c r="E1181" s="109">
        <v>181113</v>
      </c>
      <c r="F1181" s="109">
        <v>53067</v>
      </c>
      <c r="G1181" s="109">
        <v>135826</v>
      </c>
      <c r="H1181" s="109">
        <v>53067</v>
      </c>
      <c r="I1181" s="109">
        <v>45287</v>
      </c>
      <c r="J1181" s="109">
        <v>0</v>
      </c>
    </row>
    <row r="1182" spans="1:10">
      <c r="A1182" s="119" t="s">
        <v>2556</v>
      </c>
      <c r="B1182" t="s">
        <v>2475</v>
      </c>
      <c r="C1182" t="s">
        <v>2557</v>
      </c>
      <c r="D1182" s="108">
        <v>27381</v>
      </c>
      <c r="E1182" s="108">
        <v>154947</v>
      </c>
      <c r="F1182" s="108">
        <v>47680</v>
      </c>
      <c r="G1182" s="108">
        <v>119218</v>
      </c>
      <c r="H1182" s="108">
        <v>47680</v>
      </c>
      <c r="I1182" s="108">
        <v>35729</v>
      </c>
      <c r="J1182" s="108">
        <v>0</v>
      </c>
    </row>
    <row r="1183" spans="1:10">
      <c r="A1183" s="119" t="s">
        <v>2558</v>
      </c>
      <c r="B1183" t="s">
        <v>2475</v>
      </c>
      <c r="C1183" t="s">
        <v>2559</v>
      </c>
      <c r="D1183" s="109">
        <v>27382</v>
      </c>
      <c r="E1183" s="109">
        <v>191406</v>
      </c>
      <c r="F1183" s="109">
        <v>57925</v>
      </c>
      <c r="G1183" s="109">
        <v>191406</v>
      </c>
      <c r="H1183" s="109">
        <v>57925</v>
      </c>
      <c r="I1183" s="109">
        <v>0</v>
      </c>
      <c r="J1183" s="109">
        <v>0</v>
      </c>
    </row>
    <row r="1184" spans="1:10">
      <c r="A1184" s="119" t="s">
        <v>2560</v>
      </c>
      <c r="B1184" t="s">
        <v>2475</v>
      </c>
      <c r="C1184" t="s">
        <v>2561</v>
      </c>
      <c r="D1184" s="108">
        <v>27383</v>
      </c>
      <c r="E1184" s="108">
        <v>101823</v>
      </c>
      <c r="F1184" s="108">
        <v>20077</v>
      </c>
      <c r="G1184" s="108">
        <v>12313</v>
      </c>
      <c r="H1184" s="108">
        <v>12313</v>
      </c>
      <c r="I1184" s="108">
        <v>89510</v>
      </c>
      <c r="J1184" s="108">
        <v>7764</v>
      </c>
    </row>
    <row r="1185" spans="1:10">
      <c r="A1185" s="119" t="s">
        <v>2562</v>
      </c>
      <c r="B1185" t="s">
        <v>2563</v>
      </c>
      <c r="C1185">
        <v>0</v>
      </c>
      <c r="D1185" s="109">
        <v>28000</v>
      </c>
      <c r="E1185" s="109">
        <v>32779706</v>
      </c>
      <c r="F1185" s="109">
        <v>0</v>
      </c>
      <c r="G1185" s="109">
        <v>21261636</v>
      </c>
      <c r="H1185" s="109">
        <v>0</v>
      </c>
      <c r="I1185" s="109">
        <v>11518070</v>
      </c>
      <c r="J1185" s="109">
        <v>0</v>
      </c>
    </row>
    <row r="1186" spans="1:10">
      <c r="A1186" s="119" t="s">
        <v>2564</v>
      </c>
      <c r="B1186" t="s">
        <v>2563</v>
      </c>
      <c r="C1186" t="s">
        <v>2565</v>
      </c>
      <c r="D1186" s="108">
        <v>28100</v>
      </c>
      <c r="E1186" s="108">
        <v>11027270</v>
      </c>
      <c r="F1186" s="108">
        <v>4392843</v>
      </c>
      <c r="G1186" s="108">
        <v>1050000</v>
      </c>
      <c r="H1186" s="108">
        <v>600000</v>
      </c>
      <c r="I1186" s="108">
        <v>9977270</v>
      </c>
      <c r="J1186" s="108">
        <v>3792843</v>
      </c>
    </row>
    <row r="1187" spans="1:10">
      <c r="A1187" s="119" t="s">
        <v>2566</v>
      </c>
      <c r="B1187" t="s">
        <v>2563</v>
      </c>
      <c r="C1187" t="s">
        <v>2567</v>
      </c>
      <c r="D1187" s="109">
        <v>28201</v>
      </c>
      <c r="E1187" s="109">
        <v>4157871</v>
      </c>
      <c r="F1187" s="109">
        <v>1652953</v>
      </c>
      <c r="G1187" s="109">
        <v>4157871</v>
      </c>
      <c r="H1187" s="109">
        <v>1652953</v>
      </c>
      <c r="I1187" s="109">
        <v>0</v>
      </c>
      <c r="J1187" s="109">
        <v>0</v>
      </c>
    </row>
    <row r="1188" spans="1:10">
      <c r="A1188" s="119" t="s">
        <v>2568</v>
      </c>
      <c r="B1188" t="s">
        <v>2563</v>
      </c>
      <c r="C1188" t="s">
        <v>2569</v>
      </c>
      <c r="D1188" s="108">
        <v>28202</v>
      </c>
      <c r="E1188" s="108">
        <v>3367079</v>
      </c>
      <c r="F1188" s="108">
        <v>1363377</v>
      </c>
      <c r="G1188" s="108">
        <v>2723293</v>
      </c>
      <c r="H1188" s="108">
        <v>1363377</v>
      </c>
      <c r="I1188" s="108">
        <v>643786</v>
      </c>
      <c r="J1188" s="108">
        <v>0</v>
      </c>
    </row>
    <row r="1189" spans="1:10">
      <c r="A1189" s="119" t="s">
        <v>2570</v>
      </c>
      <c r="B1189" t="s">
        <v>2563</v>
      </c>
      <c r="C1189" t="s">
        <v>2571</v>
      </c>
      <c r="D1189" s="109">
        <v>28203</v>
      </c>
      <c r="E1189" s="109">
        <v>2631623</v>
      </c>
      <c r="F1189" s="109">
        <v>1083403</v>
      </c>
      <c r="G1189" s="109">
        <v>620000</v>
      </c>
      <c r="H1189" s="109">
        <v>620000</v>
      </c>
      <c r="I1189" s="109">
        <v>2011623</v>
      </c>
      <c r="J1189" s="109">
        <v>463403</v>
      </c>
    </row>
    <row r="1190" spans="1:10">
      <c r="A1190" s="119" t="s">
        <v>2572</v>
      </c>
      <c r="B1190" t="s">
        <v>2563</v>
      </c>
      <c r="C1190" t="s">
        <v>2573</v>
      </c>
      <c r="D1190" s="108">
        <v>28204</v>
      </c>
      <c r="E1190" s="108">
        <v>3323649</v>
      </c>
      <c r="F1190" s="108">
        <v>1467843</v>
      </c>
      <c r="G1190" s="108">
        <v>1722159</v>
      </c>
      <c r="H1190" s="108">
        <v>1331081</v>
      </c>
      <c r="I1190" s="108">
        <v>1601490</v>
      </c>
      <c r="J1190" s="108">
        <v>136762</v>
      </c>
    </row>
    <row r="1191" spans="1:10">
      <c r="A1191" s="119" t="s">
        <v>2574</v>
      </c>
      <c r="B1191" t="s">
        <v>2563</v>
      </c>
      <c r="C1191" t="s">
        <v>2575</v>
      </c>
      <c r="D1191" s="109">
        <v>28205</v>
      </c>
      <c r="E1191" s="109">
        <v>535112</v>
      </c>
      <c r="F1191" s="109">
        <v>148778</v>
      </c>
      <c r="G1191" s="109">
        <v>0</v>
      </c>
      <c r="H1191" s="109">
        <v>0</v>
      </c>
      <c r="I1191" s="109">
        <v>535112</v>
      </c>
      <c r="J1191" s="109">
        <v>148778</v>
      </c>
    </row>
    <row r="1192" spans="1:10">
      <c r="A1192" s="119" t="s">
        <v>2576</v>
      </c>
      <c r="B1192" t="s">
        <v>2563</v>
      </c>
      <c r="C1192" t="s">
        <v>2577</v>
      </c>
      <c r="D1192" s="108">
        <v>28206</v>
      </c>
      <c r="E1192" s="108">
        <v>564644</v>
      </c>
      <c r="F1192" s="108">
        <v>252761</v>
      </c>
      <c r="G1192" s="108">
        <v>231085</v>
      </c>
      <c r="H1192" s="108">
        <v>170300</v>
      </c>
      <c r="I1192" s="108">
        <v>333559</v>
      </c>
      <c r="J1192" s="108">
        <v>82461</v>
      </c>
    </row>
    <row r="1193" spans="1:10">
      <c r="A1193" s="119" t="s">
        <v>2578</v>
      </c>
      <c r="B1193" t="s">
        <v>2563</v>
      </c>
      <c r="C1193" t="s">
        <v>2579</v>
      </c>
      <c r="D1193" s="109">
        <v>28207</v>
      </c>
      <c r="E1193" s="109">
        <v>1577701</v>
      </c>
      <c r="F1193" s="109">
        <v>652474</v>
      </c>
      <c r="G1193" s="109">
        <v>1081344</v>
      </c>
      <c r="H1193" s="109">
        <v>652474</v>
      </c>
      <c r="I1193" s="109">
        <v>496357</v>
      </c>
      <c r="J1193" s="109">
        <v>0</v>
      </c>
    </row>
    <row r="1194" spans="1:10">
      <c r="A1194" s="119" t="s">
        <v>2580</v>
      </c>
      <c r="B1194" t="s">
        <v>2563</v>
      </c>
      <c r="C1194" t="s">
        <v>2581</v>
      </c>
      <c r="D1194" s="108">
        <v>28208</v>
      </c>
      <c r="E1194" s="108">
        <v>301372</v>
      </c>
      <c r="F1194" s="108">
        <v>102381</v>
      </c>
      <c r="G1194" s="108">
        <v>301372</v>
      </c>
      <c r="H1194" s="108">
        <v>102381</v>
      </c>
      <c r="I1194" s="108">
        <v>0</v>
      </c>
      <c r="J1194" s="108">
        <v>0</v>
      </c>
    </row>
    <row r="1195" spans="1:10">
      <c r="A1195" s="119" t="s">
        <v>2582</v>
      </c>
      <c r="B1195" t="s">
        <v>2563</v>
      </c>
      <c r="C1195" t="s">
        <v>2583</v>
      </c>
      <c r="D1195" s="109">
        <v>28209</v>
      </c>
      <c r="E1195" s="109">
        <v>1045285</v>
      </c>
      <c r="F1195" s="109">
        <v>291745</v>
      </c>
      <c r="G1195" s="109">
        <v>795285</v>
      </c>
      <c r="H1195" s="109">
        <v>291745</v>
      </c>
      <c r="I1195" s="109">
        <v>250000</v>
      </c>
      <c r="J1195" s="109">
        <v>0</v>
      </c>
    </row>
    <row r="1196" spans="1:10">
      <c r="A1196" s="119" t="s">
        <v>2584</v>
      </c>
      <c r="B1196" t="s">
        <v>2563</v>
      </c>
      <c r="C1196" t="s">
        <v>2585</v>
      </c>
      <c r="D1196" s="108">
        <v>28210</v>
      </c>
      <c r="E1196" s="108">
        <v>2068695</v>
      </c>
      <c r="F1196" s="108">
        <v>869101</v>
      </c>
      <c r="G1196" s="108">
        <v>1506232</v>
      </c>
      <c r="H1196" s="108">
        <v>869101</v>
      </c>
      <c r="I1196" s="108">
        <v>562463</v>
      </c>
      <c r="J1196" s="108">
        <v>0</v>
      </c>
    </row>
    <row r="1197" spans="1:10">
      <c r="A1197" s="119" t="s">
        <v>2586</v>
      </c>
      <c r="B1197" t="s">
        <v>2563</v>
      </c>
      <c r="C1197" t="s">
        <v>2587</v>
      </c>
      <c r="D1197" s="109">
        <v>28212</v>
      </c>
      <c r="E1197" s="109">
        <v>425230</v>
      </c>
      <c r="F1197" s="109">
        <v>148244</v>
      </c>
      <c r="G1197" s="109">
        <v>198000</v>
      </c>
      <c r="H1197" s="109">
        <v>0</v>
      </c>
      <c r="I1197" s="109">
        <v>227230</v>
      </c>
      <c r="J1197" s="109">
        <v>148244</v>
      </c>
    </row>
    <row r="1198" spans="1:10">
      <c r="A1198" s="119" t="s">
        <v>2588</v>
      </c>
      <c r="B1198" t="s">
        <v>2563</v>
      </c>
      <c r="C1198" t="s">
        <v>2589</v>
      </c>
      <c r="D1198" s="108">
        <v>28213</v>
      </c>
      <c r="E1198" s="108">
        <v>473392</v>
      </c>
      <c r="F1198" s="108">
        <v>142987</v>
      </c>
      <c r="G1198" s="108">
        <v>27840</v>
      </c>
      <c r="H1198" s="108">
        <v>0</v>
      </c>
      <c r="I1198" s="108">
        <v>445552</v>
      </c>
      <c r="J1198" s="108">
        <v>142987</v>
      </c>
    </row>
    <row r="1199" spans="1:10">
      <c r="A1199" s="119" t="s">
        <v>2590</v>
      </c>
      <c r="B1199" t="s">
        <v>2563</v>
      </c>
      <c r="C1199" t="s">
        <v>2591</v>
      </c>
      <c r="D1199" s="109">
        <v>28214</v>
      </c>
      <c r="E1199" s="109">
        <v>1778624</v>
      </c>
      <c r="F1199" s="109">
        <v>758023</v>
      </c>
      <c r="G1199" s="109">
        <v>898000</v>
      </c>
      <c r="H1199" s="109">
        <v>758023</v>
      </c>
      <c r="I1199" s="109">
        <v>880624</v>
      </c>
      <c r="J1199" s="109">
        <v>0</v>
      </c>
    </row>
    <row r="1200" spans="1:10">
      <c r="A1200" s="119" t="s">
        <v>2592</v>
      </c>
      <c r="B1200" t="s">
        <v>2563</v>
      </c>
      <c r="C1200" t="s">
        <v>2593</v>
      </c>
      <c r="D1200" s="108">
        <v>28215</v>
      </c>
      <c r="E1200" s="108">
        <v>743072</v>
      </c>
      <c r="F1200" s="108">
        <v>261597</v>
      </c>
      <c r="G1200" s="108">
        <v>116261</v>
      </c>
      <c r="H1200" s="108">
        <v>111529</v>
      </c>
      <c r="I1200" s="108">
        <v>626811</v>
      </c>
      <c r="J1200" s="108">
        <v>150068</v>
      </c>
    </row>
    <row r="1201" spans="1:10">
      <c r="A1201" s="119" t="s">
        <v>2594</v>
      </c>
      <c r="B1201" t="s">
        <v>2563</v>
      </c>
      <c r="C1201" t="s">
        <v>2595</v>
      </c>
      <c r="D1201" s="109">
        <v>28216</v>
      </c>
      <c r="E1201" s="109">
        <v>715509</v>
      </c>
      <c r="F1201" s="109">
        <v>277180</v>
      </c>
      <c r="G1201" s="109">
        <v>0</v>
      </c>
      <c r="H1201" s="109">
        <v>0</v>
      </c>
      <c r="I1201" s="109">
        <v>715509</v>
      </c>
      <c r="J1201" s="109">
        <v>277180</v>
      </c>
    </row>
    <row r="1202" spans="1:10">
      <c r="A1202" s="119" t="s">
        <v>2596</v>
      </c>
      <c r="B1202" t="s">
        <v>2563</v>
      </c>
      <c r="C1202" t="s">
        <v>2597</v>
      </c>
      <c r="D1202" s="108">
        <v>28217</v>
      </c>
      <c r="E1202" s="108">
        <v>1393121</v>
      </c>
      <c r="F1202" s="108">
        <v>552151</v>
      </c>
      <c r="G1202" s="108">
        <v>886935</v>
      </c>
      <c r="H1202" s="108">
        <v>552151</v>
      </c>
      <c r="I1202" s="108">
        <v>506186</v>
      </c>
      <c r="J1202" s="108">
        <v>0</v>
      </c>
    </row>
    <row r="1203" spans="1:10">
      <c r="A1203" s="119" t="s">
        <v>2598</v>
      </c>
      <c r="B1203" t="s">
        <v>2563</v>
      </c>
      <c r="C1203" t="s">
        <v>2599</v>
      </c>
      <c r="D1203" s="109">
        <v>28218</v>
      </c>
      <c r="E1203" s="109">
        <v>450245</v>
      </c>
      <c r="F1203" s="109">
        <v>160418</v>
      </c>
      <c r="G1203" s="109">
        <v>270000</v>
      </c>
      <c r="H1203" s="109">
        <v>160418</v>
      </c>
      <c r="I1203" s="109">
        <v>180245</v>
      </c>
      <c r="J1203" s="109">
        <v>0</v>
      </c>
    </row>
    <row r="1204" spans="1:10">
      <c r="A1204" s="119" t="s">
        <v>2600</v>
      </c>
      <c r="B1204" t="s">
        <v>2563</v>
      </c>
      <c r="C1204" t="s">
        <v>2601</v>
      </c>
      <c r="D1204" s="108">
        <v>28219</v>
      </c>
      <c r="E1204" s="108">
        <v>866203</v>
      </c>
      <c r="F1204" s="108">
        <v>364672</v>
      </c>
      <c r="G1204" s="108">
        <v>495370</v>
      </c>
      <c r="H1204" s="108">
        <v>364672</v>
      </c>
      <c r="I1204" s="108">
        <v>370833</v>
      </c>
      <c r="J1204" s="108">
        <v>0</v>
      </c>
    </row>
    <row r="1205" spans="1:10">
      <c r="A1205" s="119" t="s">
        <v>2602</v>
      </c>
      <c r="B1205" t="s">
        <v>2563</v>
      </c>
      <c r="C1205" t="s">
        <v>2603</v>
      </c>
      <c r="D1205" s="109">
        <v>28220</v>
      </c>
      <c r="E1205" s="109">
        <v>427729</v>
      </c>
      <c r="F1205" s="109">
        <v>143480</v>
      </c>
      <c r="G1205" s="109">
        <v>126000</v>
      </c>
      <c r="H1205" s="109">
        <v>0</v>
      </c>
      <c r="I1205" s="109">
        <v>301729</v>
      </c>
      <c r="J1205" s="109">
        <v>143480</v>
      </c>
    </row>
    <row r="1206" spans="1:10">
      <c r="A1206" s="119" t="s">
        <v>2604</v>
      </c>
      <c r="B1206" t="s">
        <v>2563</v>
      </c>
      <c r="C1206" t="s">
        <v>2605</v>
      </c>
      <c r="D1206" s="108">
        <v>28221</v>
      </c>
      <c r="E1206" s="108">
        <v>544487</v>
      </c>
      <c r="F1206" s="108">
        <v>152232</v>
      </c>
      <c r="G1206" s="108">
        <v>369213</v>
      </c>
      <c r="H1206" s="108">
        <v>152232</v>
      </c>
      <c r="I1206" s="108">
        <v>175274</v>
      </c>
      <c r="J1206" s="108">
        <v>0</v>
      </c>
    </row>
    <row r="1207" spans="1:10">
      <c r="A1207" s="119" t="s">
        <v>2606</v>
      </c>
      <c r="B1207" t="s">
        <v>2563</v>
      </c>
      <c r="C1207" t="s">
        <v>2607</v>
      </c>
      <c r="D1207" s="109">
        <v>28222</v>
      </c>
      <c r="E1207" s="109">
        <v>354028</v>
      </c>
      <c r="F1207" s="109">
        <v>91216</v>
      </c>
      <c r="G1207" s="109">
        <v>316970</v>
      </c>
      <c r="H1207" s="109">
        <v>91216</v>
      </c>
      <c r="I1207" s="109">
        <v>37058</v>
      </c>
      <c r="J1207" s="109">
        <v>0</v>
      </c>
    </row>
    <row r="1208" spans="1:10">
      <c r="A1208" s="119" t="s">
        <v>2608</v>
      </c>
      <c r="B1208" t="s">
        <v>2563</v>
      </c>
      <c r="C1208" t="s">
        <v>2609</v>
      </c>
      <c r="D1208" s="108">
        <v>28223</v>
      </c>
      <c r="E1208" s="108">
        <v>797492</v>
      </c>
      <c r="F1208" s="108">
        <v>234649</v>
      </c>
      <c r="G1208" s="108">
        <v>797492</v>
      </c>
      <c r="H1208" s="108">
        <v>234649</v>
      </c>
      <c r="I1208" s="108">
        <v>0</v>
      </c>
      <c r="J1208" s="108">
        <v>0</v>
      </c>
    </row>
    <row r="1209" spans="1:10">
      <c r="A1209" s="119" t="s">
        <v>2610</v>
      </c>
      <c r="B1209" t="s">
        <v>2563</v>
      </c>
      <c r="C1209" t="s">
        <v>2611</v>
      </c>
      <c r="D1209" s="109">
        <v>28224</v>
      </c>
      <c r="E1209" s="109">
        <v>628569</v>
      </c>
      <c r="F1209" s="109">
        <v>167148</v>
      </c>
      <c r="G1209" s="109">
        <v>628569</v>
      </c>
      <c r="H1209" s="109">
        <v>167148</v>
      </c>
      <c r="I1209" s="109">
        <v>0</v>
      </c>
      <c r="J1209" s="109">
        <v>0</v>
      </c>
    </row>
    <row r="1210" spans="1:10">
      <c r="A1210" s="119" t="s">
        <v>2612</v>
      </c>
      <c r="B1210" t="s">
        <v>2563</v>
      </c>
      <c r="C1210" t="s">
        <v>2613</v>
      </c>
      <c r="D1210" s="108">
        <v>28225</v>
      </c>
      <c r="E1210" s="108">
        <v>387006</v>
      </c>
      <c r="F1210" s="108">
        <v>106151</v>
      </c>
      <c r="G1210" s="108">
        <v>387006</v>
      </c>
      <c r="H1210" s="108">
        <v>106151</v>
      </c>
      <c r="I1210" s="108">
        <v>0</v>
      </c>
      <c r="J1210" s="108">
        <v>0</v>
      </c>
    </row>
    <row r="1211" spans="1:10">
      <c r="A1211" s="119" t="s">
        <v>2614</v>
      </c>
      <c r="B1211" t="s">
        <v>2563</v>
      </c>
      <c r="C1211" t="s">
        <v>2615</v>
      </c>
      <c r="D1211" s="109">
        <v>28226</v>
      </c>
      <c r="E1211" s="109">
        <v>576818</v>
      </c>
      <c r="F1211" s="109">
        <v>160772</v>
      </c>
      <c r="G1211" s="109">
        <v>336115</v>
      </c>
      <c r="H1211" s="109">
        <v>160772</v>
      </c>
      <c r="I1211" s="109">
        <v>240703</v>
      </c>
      <c r="J1211" s="109">
        <v>0</v>
      </c>
    </row>
    <row r="1212" spans="1:10">
      <c r="A1212" s="119" t="s">
        <v>2616</v>
      </c>
      <c r="B1212" t="s">
        <v>2563</v>
      </c>
      <c r="C1212" t="s">
        <v>2617</v>
      </c>
      <c r="D1212" s="108">
        <v>28227</v>
      </c>
      <c r="E1212" s="108">
        <v>493703</v>
      </c>
      <c r="F1212" s="108">
        <v>132424</v>
      </c>
      <c r="G1212" s="108">
        <v>126012</v>
      </c>
      <c r="H1212" s="108">
        <v>300</v>
      </c>
      <c r="I1212" s="108">
        <v>367691</v>
      </c>
      <c r="J1212" s="108">
        <v>132124</v>
      </c>
    </row>
    <row r="1213" spans="1:10">
      <c r="A1213" s="119" t="s">
        <v>2618</v>
      </c>
      <c r="B1213" t="s">
        <v>2563</v>
      </c>
      <c r="C1213" t="s">
        <v>2619</v>
      </c>
      <c r="D1213" s="109">
        <v>28228</v>
      </c>
      <c r="E1213" s="109">
        <v>397062</v>
      </c>
      <c r="F1213" s="109">
        <v>131051</v>
      </c>
      <c r="G1213" s="109">
        <v>397062</v>
      </c>
      <c r="H1213" s="109">
        <v>131051</v>
      </c>
      <c r="I1213" s="109">
        <v>0</v>
      </c>
      <c r="J1213" s="109">
        <v>0</v>
      </c>
    </row>
    <row r="1214" spans="1:10">
      <c r="A1214" s="119" t="s">
        <v>2620</v>
      </c>
      <c r="B1214" t="s">
        <v>2563</v>
      </c>
      <c r="C1214" t="s">
        <v>2621</v>
      </c>
      <c r="D1214" s="108">
        <v>28229</v>
      </c>
      <c r="E1214" s="108">
        <v>785163</v>
      </c>
      <c r="F1214" s="108">
        <v>263540</v>
      </c>
      <c r="G1214" s="108">
        <v>585163</v>
      </c>
      <c r="H1214" s="108">
        <v>263540</v>
      </c>
      <c r="I1214" s="108">
        <v>200000</v>
      </c>
      <c r="J1214" s="108">
        <v>0</v>
      </c>
    </row>
    <row r="1215" spans="1:10">
      <c r="A1215" s="119" t="s">
        <v>2622</v>
      </c>
      <c r="B1215" t="s">
        <v>2563</v>
      </c>
      <c r="C1215" t="s">
        <v>2623</v>
      </c>
      <c r="D1215" s="109">
        <v>28301</v>
      </c>
      <c r="E1215" s="109">
        <v>281092</v>
      </c>
      <c r="F1215" s="109">
        <v>105889</v>
      </c>
      <c r="G1215" s="109">
        <v>275878</v>
      </c>
      <c r="H1215" s="109">
        <v>105889</v>
      </c>
      <c r="I1215" s="109">
        <v>5214</v>
      </c>
      <c r="J1215" s="109">
        <v>0</v>
      </c>
    </row>
    <row r="1216" spans="1:10">
      <c r="A1216" s="119" t="s">
        <v>2624</v>
      </c>
      <c r="B1216" t="s">
        <v>2563</v>
      </c>
      <c r="C1216" t="s">
        <v>2625</v>
      </c>
      <c r="D1216" s="108">
        <v>28365</v>
      </c>
      <c r="E1216" s="108">
        <v>278674</v>
      </c>
      <c r="F1216" s="108">
        <v>73001</v>
      </c>
      <c r="G1216" s="108">
        <v>216000</v>
      </c>
      <c r="H1216" s="108">
        <v>73001</v>
      </c>
      <c r="I1216" s="108">
        <v>62674</v>
      </c>
      <c r="J1216" s="108">
        <v>0</v>
      </c>
    </row>
    <row r="1217" spans="1:10">
      <c r="A1217" s="119" t="s">
        <v>2626</v>
      </c>
      <c r="B1217" t="s">
        <v>2563</v>
      </c>
      <c r="C1217" t="s">
        <v>2627</v>
      </c>
      <c r="D1217" s="109">
        <v>28381</v>
      </c>
      <c r="E1217" s="109">
        <v>303363</v>
      </c>
      <c r="F1217" s="109">
        <v>109842</v>
      </c>
      <c r="G1217" s="109">
        <v>203363</v>
      </c>
      <c r="H1217" s="109">
        <v>109842</v>
      </c>
      <c r="I1217" s="109">
        <v>100000</v>
      </c>
      <c r="J1217" s="109">
        <v>0</v>
      </c>
    </row>
    <row r="1218" spans="1:10">
      <c r="A1218" s="119" t="s">
        <v>2628</v>
      </c>
      <c r="B1218" t="s">
        <v>2563</v>
      </c>
      <c r="C1218" t="s">
        <v>2629</v>
      </c>
      <c r="D1218" s="108">
        <v>28382</v>
      </c>
      <c r="E1218" s="108">
        <v>295664</v>
      </c>
      <c r="F1218" s="108">
        <v>117540</v>
      </c>
      <c r="G1218" s="108">
        <v>295664</v>
      </c>
      <c r="H1218" s="108">
        <v>117540</v>
      </c>
      <c r="I1218" s="108">
        <v>0</v>
      </c>
      <c r="J1218" s="108">
        <v>0</v>
      </c>
    </row>
    <row r="1219" spans="1:10">
      <c r="A1219" s="119" t="s">
        <v>2630</v>
      </c>
      <c r="B1219" t="s">
        <v>2563</v>
      </c>
      <c r="C1219" t="s">
        <v>2631</v>
      </c>
      <c r="D1219" s="109">
        <v>28442</v>
      </c>
      <c r="E1219" s="109">
        <v>168311</v>
      </c>
      <c r="F1219" s="109">
        <v>42974</v>
      </c>
      <c r="G1219" s="109">
        <v>0</v>
      </c>
      <c r="H1219" s="109">
        <v>0</v>
      </c>
      <c r="I1219" s="109">
        <v>168311</v>
      </c>
      <c r="J1219" s="109">
        <v>42974</v>
      </c>
    </row>
    <row r="1220" spans="1:10">
      <c r="A1220" s="119" t="s">
        <v>2632</v>
      </c>
      <c r="B1220" t="s">
        <v>2563</v>
      </c>
      <c r="C1220" t="s">
        <v>2633</v>
      </c>
      <c r="D1220" s="108">
        <v>28443</v>
      </c>
      <c r="E1220" s="108">
        <v>203664</v>
      </c>
      <c r="F1220" s="108">
        <v>64111</v>
      </c>
      <c r="G1220" s="108">
        <v>128000</v>
      </c>
      <c r="H1220" s="108">
        <v>64111</v>
      </c>
      <c r="I1220" s="108">
        <v>75664</v>
      </c>
      <c r="J1220" s="108">
        <v>0</v>
      </c>
    </row>
    <row r="1221" spans="1:10">
      <c r="A1221" s="119" t="s">
        <v>2634</v>
      </c>
      <c r="B1221" t="s">
        <v>2563</v>
      </c>
      <c r="C1221" t="s">
        <v>2635</v>
      </c>
      <c r="D1221" s="109">
        <v>28446</v>
      </c>
      <c r="E1221" s="109">
        <v>161224</v>
      </c>
      <c r="F1221" s="109">
        <v>36626</v>
      </c>
      <c r="G1221" s="109">
        <v>92194</v>
      </c>
      <c r="H1221" s="109">
        <v>36626</v>
      </c>
      <c r="I1221" s="109">
        <v>69030</v>
      </c>
      <c r="J1221" s="109">
        <v>0</v>
      </c>
    </row>
    <row r="1222" spans="1:10">
      <c r="A1222" s="119" t="s">
        <v>2636</v>
      </c>
      <c r="B1222" t="s">
        <v>2563</v>
      </c>
      <c r="C1222" t="s">
        <v>2557</v>
      </c>
      <c r="D1222" s="108">
        <v>28464</v>
      </c>
      <c r="E1222" s="108">
        <v>338806</v>
      </c>
      <c r="F1222" s="108">
        <v>122428</v>
      </c>
      <c r="G1222" s="108">
        <v>258806</v>
      </c>
      <c r="H1222" s="108">
        <v>122428</v>
      </c>
      <c r="I1222" s="108">
        <v>80000</v>
      </c>
      <c r="J1222" s="108">
        <v>0</v>
      </c>
    </row>
    <row r="1223" spans="1:10">
      <c r="A1223" s="119" t="s">
        <v>2637</v>
      </c>
      <c r="B1223" t="s">
        <v>2563</v>
      </c>
      <c r="C1223" t="s">
        <v>2638</v>
      </c>
      <c r="D1223" s="109">
        <v>28481</v>
      </c>
      <c r="E1223" s="109">
        <v>165764</v>
      </c>
      <c r="F1223" s="109">
        <v>47237</v>
      </c>
      <c r="G1223" s="109">
        <v>0</v>
      </c>
      <c r="H1223" s="109">
        <v>0</v>
      </c>
      <c r="I1223" s="109">
        <v>165764</v>
      </c>
      <c r="J1223" s="109">
        <v>47237</v>
      </c>
    </row>
    <row r="1224" spans="1:10">
      <c r="A1224" s="119" t="s">
        <v>2639</v>
      </c>
      <c r="B1224" t="s">
        <v>2563</v>
      </c>
      <c r="C1224" t="s">
        <v>2640</v>
      </c>
      <c r="D1224" s="108">
        <v>28501</v>
      </c>
      <c r="E1224" s="108">
        <v>256983</v>
      </c>
      <c r="F1224" s="108">
        <v>60030</v>
      </c>
      <c r="G1224" s="108">
        <v>16301</v>
      </c>
      <c r="H1224" s="108">
        <v>0</v>
      </c>
      <c r="I1224" s="108">
        <v>240682</v>
      </c>
      <c r="J1224" s="108">
        <v>60030</v>
      </c>
    </row>
    <row r="1225" spans="1:10">
      <c r="A1225" s="119" t="s">
        <v>2641</v>
      </c>
      <c r="B1225" t="s">
        <v>2563</v>
      </c>
      <c r="C1225" t="s">
        <v>2642</v>
      </c>
      <c r="D1225" s="109">
        <v>28585</v>
      </c>
      <c r="E1225" s="109">
        <v>289805</v>
      </c>
      <c r="F1225" s="109">
        <v>64037</v>
      </c>
      <c r="G1225" s="109">
        <v>256984</v>
      </c>
      <c r="H1225" s="109">
        <v>64037</v>
      </c>
      <c r="I1225" s="109">
        <v>32821</v>
      </c>
      <c r="J1225" s="109">
        <v>0</v>
      </c>
    </row>
    <row r="1226" spans="1:10">
      <c r="A1226" s="119" t="s">
        <v>2643</v>
      </c>
      <c r="B1226" t="s">
        <v>2563</v>
      </c>
      <c r="C1226" t="s">
        <v>2644</v>
      </c>
      <c r="D1226" s="108">
        <v>28586</v>
      </c>
      <c r="E1226" s="108">
        <v>232874</v>
      </c>
      <c r="F1226" s="108">
        <v>53233</v>
      </c>
      <c r="G1226" s="108">
        <v>202874</v>
      </c>
      <c r="H1226" s="108">
        <v>53233</v>
      </c>
      <c r="I1226" s="108">
        <v>30000</v>
      </c>
      <c r="J1226" s="108">
        <v>0</v>
      </c>
    </row>
    <row r="1227" spans="1:10">
      <c r="A1227" s="119" t="s">
        <v>2645</v>
      </c>
      <c r="B1227" t="s">
        <v>2646</v>
      </c>
      <c r="C1227">
        <v>0</v>
      </c>
      <c r="D1227" s="109">
        <v>29000</v>
      </c>
      <c r="E1227" s="109">
        <v>12732662</v>
      </c>
      <c r="F1227" s="109">
        <v>0</v>
      </c>
      <c r="G1227" s="109">
        <v>4078662</v>
      </c>
      <c r="H1227" s="109">
        <v>0</v>
      </c>
      <c r="I1227" s="109">
        <v>8654000</v>
      </c>
      <c r="J1227" s="109">
        <v>0</v>
      </c>
    </row>
    <row r="1228" spans="1:10">
      <c r="A1228" s="119" t="s">
        <v>2647</v>
      </c>
      <c r="B1228" t="s">
        <v>2646</v>
      </c>
      <c r="C1228" t="s">
        <v>2648</v>
      </c>
      <c r="D1228" s="108">
        <v>29201</v>
      </c>
      <c r="E1228" s="108">
        <v>3199808</v>
      </c>
      <c r="F1228" s="108">
        <v>1274270</v>
      </c>
      <c r="G1228" s="108">
        <v>1939808</v>
      </c>
      <c r="H1228" s="108">
        <v>1274270</v>
      </c>
      <c r="I1228" s="108">
        <v>1260000</v>
      </c>
      <c r="J1228" s="108">
        <v>0</v>
      </c>
    </row>
    <row r="1229" spans="1:10">
      <c r="A1229" s="119" t="s">
        <v>2649</v>
      </c>
      <c r="B1229" t="s">
        <v>2646</v>
      </c>
      <c r="C1229" t="s">
        <v>2650</v>
      </c>
      <c r="D1229" s="109">
        <v>29202</v>
      </c>
      <c r="E1229" s="109">
        <v>667040</v>
      </c>
      <c r="F1229" s="109">
        <v>223921</v>
      </c>
      <c r="G1229" s="109">
        <v>570900</v>
      </c>
      <c r="H1229" s="109">
        <v>223921</v>
      </c>
      <c r="I1229" s="109">
        <v>96140</v>
      </c>
      <c r="J1229" s="109">
        <v>0</v>
      </c>
    </row>
    <row r="1230" spans="1:10">
      <c r="A1230" s="119" t="s">
        <v>2651</v>
      </c>
      <c r="B1230" t="s">
        <v>2646</v>
      </c>
      <c r="C1230" t="s">
        <v>2652</v>
      </c>
      <c r="D1230" s="108">
        <v>29203</v>
      </c>
      <c r="E1230" s="108">
        <v>789085</v>
      </c>
      <c r="F1230" s="108">
        <v>300044</v>
      </c>
      <c r="G1230" s="108">
        <v>789085</v>
      </c>
      <c r="H1230" s="108">
        <v>300044</v>
      </c>
      <c r="I1230" s="108">
        <v>0</v>
      </c>
      <c r="J1230" s="108">
        <v>0</v>
      </c>
    </row>
    <row r="1231" spans="1:10">
      <c r="A1231" s="119" t="s">
        <v>2653</v>
      </c>
      <c r="B1231" t="s">
        <v>2646</v>
      </c>
      <c r="C1231" t="s">
        <v>2654</v>
      </c>
      <c r="D1231" s="109">
        <v>29204</v>
      </c>
      <c r="E1231" s="109">
        <v>647083</v>
      </c>
      <c r="F1231" s="109">
        <v>229423</v>
      </c>
      <c r="G1231" s="109">
        <v>539044</v>
      </c>
      <c r="H1231" s="109">
        <v>229423</v>
      </c>
      <c r="I1231" s="109">
        <v>108039</v>
      </c>
      <c r="J1231" s="109">
        <v>0</v>
      </c>
    </row>
    <row r="1232" spans="1:10">
      <c r="A1232" s="119" t="s">
        <v>2655</v>
      </c>
      <c r="B1232" t="s">
        <v>2646</v>
      </c>
      <c r="C1232" t="s">
        <v>2656</v>
      </c>
      <c r="D1232" s="108">
        <v>29205</v>
      </c>
      <c r="E1232" s="108">
        <v>1132980</v>
      </c>
      <c r="F1232" s="108">
        <v>435094</v>
      </c>
      <c r="G1232" s="108">
        <v>1132980</v>
      </c>
      <c r="H1232" s="108">
        <v>435094</v>
      </c>
      <c r="I1232" s="108">
        <v>0</v>
      </c>
      <c r="J1232" s="108">
        <v>0</v>
      </c>
    </row>
    <row r="1233" spans="1:10">
      <c r="A1233" s="119" t="s">
        <v>2657</v>
      </c>
      <c r="B1233" t="s">
        <v>2646</v>
      </c>
      <c r="C1233" t="s">
        <v>2658</v>
      </c>
      <c r="D1233" s="109">
        <v>29206</v>
      </c>
      <c r="E1233" s="109">
        <v>617387</v>
      </c>
      <c r="F1233" s="109">
        <v>211524</v>
      </c>
      <c r="G1233" s="109">
        <v>551233</v>
      </c>
      <c r="H1233" s="109">
        <v>211524</v>
      </c>
      <c r="I1233" s="109">
        <v>66154</v>
      </c>
      <c r="J1233" s="109">
        <v>0</v>
      </c>
    </row>
    <row r="1234" spans="1:10">
      <c r="A1234" s="119" t="s">
        <v>2659</v>
      </c>
      <c r="B1234" t="s">
        <v>2646</v>
      </c>
      <c r="C1234" t="s">
        <v>2660</v>
      </c>
      <c r="D1234" s="108">
        <v>29207</v>
      </c>
      <c r="E1234" s="108">
        <v>406688</v>
      </c>
      <c r="F1234" s="108">
        <v>106188</v>
      </c>
      <c r="G1234" s="108">
        <v>366688</v>
      </c>
      <c r="H1234" s="108">
        <v>106188</v>
      </c>
      <c r="I1234" s="108">
        <v>40000</v>
      </c>
      <c r="J1234" s="108">
        <v>0</v>
      </c>
    </row>
    <row r="1235" spans="1:10">
      <c r="A1235" s="119" t="s">
        <v>2661</v>
      </c>
      <c r="B1235" t="s">
        <v>2646</v>
      </c>
      <c r="C1235" t="s">
        <v>2662</v>
      </c>
      <c r="D1235" s="109">
        <v>29208</v>
      </c>
      <c r="E1235" s="109">
        <v>313626</v>
      </c>
      <c r="F1235" s="109">
        <v>93196</v>
      </c>
      <c r="G1235" s="109">
        <v>241926</v>
      </c>
      <c r="H1235" s="109">
        <v>93196</v>
      </c>
      <c r="I1235" s="109">
        <v>71700</v>
      </c>
      <c r="J1235" s="109">
        <v>0</v>
      </c>
    </row>
    <row r="1236" spans="1:10">
      <c r="A1236" s="119" t="s">
        <v>2663</v>
      </c>
      <c r="B1236" t="s">
        <v>2646</v>
      </c>
      <c r="C1236" t="s">
        <v>2664</v>
      </c>
      <c r="D1236" s="108">
        <v>29209</v>
      </c>
      <c r="E1236" s="108">
        <v>1052518</v>
      </c>
      <c r="F1236" s="108">
        <v>435343</v>
      </c>
      <c r="G1236" s="108">
        <v>837518</v>
      </c>
      <c r="H1236" s="108">
        <v>435343</v>
      </c>
      <c r="I1236" s="108">
        <v>215000</v>
      </c>
      <c r="J1236" s="108">
        <v>0</v>
      </c>
    </row>
    <row r="1237" spans="1:10">
      <c r="A1237" s="119" t="s">
        <v>2665</v>
      </c>
      <c r="B1237" t="s">
        <v>2646</v>
      </c>
      <c r="C1237" t="s">
        <v>2666</v>
      </c>
      <c r="D1237" s="109">
        <v>29210</v>
      </c>
      <c r="E1237" s="109">
        <v>748506</v>
      </c>
      <c r="F1237" s="109">
        <v>296081</v>
      </c>
      <c r="G1237" s="109">
        <v>705470</v>
      </c>
      <c r="H1237" s="109">
        <v>296081</v>
      </c>
      <c r="I1237" s="109">
        <v>43036</v>
      </c>
      <c r="J1237" s="109">
        <v>0</v>
      </c>
    </row>
    <row r="1238" spans="1:10">
      <c r="A1238" s="119" t="s">
        <v>2667</v>
      </c>
      <c r="B1238" t="s">
        <v>2646</v>
      </c>
      <c r="C1238" t="s">
        <v>2668</v>
      </c>
      <c r="D1238" s="108">
        <v>29211</v>
      </c>
      <c r="E1238" s="108">
        <v>418168</v>
      </c>
      <c r="F1238" s="108">
        <v>153260</v>
      </c>
      <c r="G1238" s="108">
        <v>401168</v>
      </c>
      <c r="H1238" s="108">
        <v>153260</v>
      </c>
      <c r="I1238" s="108">
        <v>17000</v>
      </c>
      <c r="J1238" s="108">
        <v>0</v>
      </c>
    </row>
    <row r="1239" spans="1:10">
      <c r="A1239" s="119" t="s">
        <v>2669</v>
      </c>
      <c r="B1239" t="s">
        <v>2646</v>
      </c>
      <c r="C1239" t="s">
        <v>2670</v>
      </c>
      <c r="D1239" s="109">
        <v>29212</v>
      </c>
      <c r="E1239" s="109">
        <v>407598</v>
      </c>
      <c r="F1239" s="109">
        <v>117439</v>
      </c>
      <c r="G1239" s="109">
        <v>111141</v>
      </c>
      <c r="H1239" s="109">
        <v>300</v>
      </c>
      <c r="I1239" s="109">
        <v>296457</v>
      </c>
      <c r="J1239" s="109">
        <v>117139</v>
      </c>
    </row>
    <row r="1240" spans="1:10">
      <c r="A1240" s="119" t="s">
        <v>2671</v>
      </c>
      <c r="B1240" t="s">
        <v>2646</v>
      </c>
      <c r="C1240" t="s">
        <v>2672</v>
      </c>
      <c r="D1240" s="108">
        <v>29322</v>
      </c>
      <c r="E1240" s="108">
        <v>81799</v>
      </c>
      <c r="F1240" s="108">
        <v>13459</v>
      </c>
      <c r="G1240" s="108">
        <v>69999</v>
      </c>
      <c r="H1240" s="108">
        <v>13459</v>
      </c>
      <c r="I1240" s="108">
        <v>11800</v>
      </c>
      <c r="J1240" s="108">
        <v>0</v>
      </c>
    </row>
    <row r="1241" spans="1:10">
      <c r="A1241" s="119" t="s">
        <v>2673</v>
      </c>
      <c r="B1241" t="s">
        <v>2646</v>
      </c>
      <c r="C1241" t="s">
        <v>2674</v>
      </c>
      <c r="D1241" s="109">
        <v>29342</v>
      </c>
      <c r="E1241" s="109">
        <v>222654</v>
      </c>
      <c r="F1241" s="109">
        <v>74267</v>
      </c>
      <c r="G1241" s="109">
        <v>190500</v>
      </c>
      <c r="H1241" s="109">
        <v>74267</v>
      </c>
      <c r="I1241" s="109">
        <v>32154</v>
      </c>
      <c r="J1241" s="109">
        <v>0</v>
      </c>
    </row>
    <row r="1242" spans="1:10">
      <c r="A1242" s="119" t="s">
        <v>2675</v>
      </c>
      <c r="B1242" t="s">
        <v>2646</v>
      </c>
      <c r="C1242" t="s">
        <v>2676</v>
      </c>
      <c r="D1242" s="108">
        <v>29343</v>
      </c>
      <c r="E1242" s="108">
        <v>253697</v>
      </c>
      <c r="F1242" s="108">
        <v>90370</v>
      </c>
      <c r="G1242" s="108">
        <v>253697</v>
      </c>
      <c r="H1242" s="108">
        <v>90370</v>
      </c>
      <c r="I1242" s="108">
        <v>0</v>
      </c>
      <c r="J1242" s="108">
        <v>0</v>
      </c>
    </row>
    <row r="1243" spans="1:10">
      <c r="A1243" s="119" t="s">
        <v>2677</v>
      </c>
      <c r="B1243" t="s">
        <v>2646</v>
      </c>
      <c r="C1243" t="s">
        <v>2678</v>
      </c>
      <c r="D1243" s="109">
        <v>29344</v>
      </c>
      <c r="E1243" s="109">
        <v>317038</v>
      </c>
      <c r="F1243" s="109">
        <v>115642</v>
      </c>
      <c r="G1243" s="109">
        <v>317038</v>
      </c>
      <c r="H1243" s="109">
        <v>115642</v>
      </c>
      <c r="I1243" s="109">
        <v>0</v>
      </c>
      <c r="J1243" s="109">
        <v>0</v>
      </c>
    </row>
    <row r="1244" spans="1:10">
      <c r="A1244" s="119" t="s">
        <v>2679</v>
      </c>
      <c r="B1244" t="s">
        <v>2646</v>
      </c>
      <c r="C1244" t="s">
        <v>2680</v>
      </c>
      <c r="D1244" s="108">
        <v>29345</v>
      </c>
      <c r="E1244" s="108">
        <v>98794</v>
      </c>
      <c r="F1244" s="108">
        <v>26639</v>
      </c>
      <c r="G1244" s="108">
        <v>88957</v>
      </c>
      <c r="H1244" s="108">
        <v>26639</v>
      </c>
      <c r="I1244" s="108">
        <v>9837</v>
      </c>
      <c r="J1244" s="108">
        <v>0</v>
      </c>
    </row>
    <row r="1245" spans="1:10">
      <c r="A1245" s="119" t="s">
        <v>2681</v>
      </c>
      <c r="B1245" t="s">
        <v>2646</v>
      </c>
      <c r="C1245" t="s">
        <v>907</v>
      </c>
      <c r="D1245" s="109">
        <v>29361</v>
      </c>
      <c r="E1245" s="109">
        <v>108710</v>
      </c>
      <c r="F1245" s="109">
        <v>31176</v>
      </c>
      <c r="G1245" s="109">
        <v>108710</v>
      </c>
      <c r="H1245" s="109">
        <v>31176</v>
      </c>
      <c r="I1245" s="109">
        <v>0</v>
      </c>
      <c r="J1245" s="109">
        <v>0</v>
      </c>
    </row>
    <row r="1246" spans="1:10">
      <c r="A1246" s="119" t="s">
        <v>2682</v>
      </c>
      <c r="B1246" t="s">
        <v>2646</v>
      </c>
      <c r="C1246" t="s">
        <v>2683</v>
      </c>
      <c r="D1246" s="108">
        <v>29362</v>
      </c>
      <c r="E1246" s="108">
        <v>109726</v>
      </c>
      <c r="F1246" s="108">
        <v>25663</v>
      </c>
      <c r="G1246" s="108">
        <v>109726</v>
      </c>
      <c r="H1246" s="108">
        <v>25663</v>
      </c>
      <c r="I1246" s="108">
        <v>0</v>
      </c>
      <c r="J1246" s="108">
        <v>0</v>
      </c>
    </row>
    <row r="1247" spans="1:10">
      <c r="A1247" s="119" t="s">
        <v>2684</v>
      </c>
      <c r="B1247" t="s">
        <v>2646</v>
      </c>
      <c r="C1247" t="s">
        <v>2685</v>
      </c>
      <c r="D1247" s="109">
        <v>29363</v>
      </c>
      <c r="E1247" s="109">
        <v>336853</v>
      </c>
      <c r="F1247" s="109">
        <v>122214</v>
      </c>
      <c r="G1247" s="109">
        <v>311861</v>
      </c>
      <c r="H1247" s="109">
        <v>122214</v>
      </c>
      <c r="I1247" s="109">
        <v>24992</v>
      </c>
      <c r="J1247" s="109">
        <v>0</v>
      </c>
    </row>
    <row r="1248" spans="1:10">
      <c r="A1248" s="119" t="s">
        <v>2686</v>
      </c>
      <c r="B1248" t="s">
        <v>2646</v>
      </c>
      <c r="C1248" t="s">
        <v>2687</v>
      </c>
      <c r="D1248" s="108">
        <v>29385</v>
      </c>
      <c r="E1248" s="108">
        <v>47919</v>
      </c>
      <c r="F1248" s="108">
        <v>6018</v>
      </c>
      <c r="G1248" s="108">
        <v>47919</v>
      </c>
      <c r="H1248" s="108">
        <v>6018</v>
      </c>
      <c r="I1248" s="108">
        <v>0</v>
      </c>
      <c r="J1248" s="108">
        <v>0</v>
      </c>
    </row>
    <row r="1249" spans="1:10">
      <c r="A1249" s="119" t="s">
        <v>2688</v>
      </c>
      <c r="B1249" t="s">
        <v>2646</v>
      </c>
      <c r="C1249" t="s">
        <v>2689</v>
      </c>
      <c r="D1249" s="109">
        <v>29386</v>
      </c>
      <c r="E1249" s="109">
        <v>49600</v>
      </c>
      <c r="F1249" s="109">
        <v>6719</v>
      </c>
      <c r="G1249" s="109">
        <v>49600</v>
      </c>
      <c r="H1249" s="109">
        <v>6719</v>
      </c>
      <c r="I1249" s="109">
        <v>0</v>
      </c>
      <c r="J1249" s="109">
        <v>0</v>
      </c>
    </row>
    <row r="1250" spans="1:10">
      <c r="A1250" s="119" t="s">
        <v>2690</v>
      </c>
      <c r="B1250" t="s">
        <v>2646</v>
      </c>
      <c r="C1250" t="s">
        <v>2691</v>
      </c>
      <c r="D1250" s="108">
        <v>29401</v>
      </c>
      <c r="E1250" s="108">
        <v>119463</v>
      </c>
      <c r="F1250" s="108">
        <v>27045</v>
      </c>
      <c r="G1250" s="108">
        <v>93451</v>
      </c>
      <c r="H1250" s="108">
        <v>27045</v>
      </c>
      <c r="I1250" s="108">
        <v>26012</v>
      </c>
      <c r="J1250" s="108">
        <v>0</v>
      </c>
    </row>
    <row r="1251" spans="1:10">
      <c r="A1251" s="119" t="s">
        <v>2692</v>
      </c>
      <c r="B1251" t="s">
        <v>2646</v>
      </c>
      <c r="C1251" t="s">
        <v>2693</v>
      </c>
      <c r="D1251" s="109">
        <v>29402</v>
      </c>
      <c r="E1251" s="109">
        <v>116924</v>
      </c>
      <c r="F1251" s="109">
        <v>22481</v>
      </c>
      <c r="G1251" s="109">
        <v>101220</v>
      </c>
      <c r="H1251" s="109">
        <v>22481</v>
      </c>
      <c r="I1251" s="109">
        <v>15704</v>
      </c>
      <c r="J1251" s="109">
        <v>0</v>
      </c>
    </row>
    <row r="1252" spans="1:10">
      <c r="A1252" s="119" t="s">
        <v>2694</v>
      </c>
      <c r="B1252" t="s">
        <v>2646</v>
      </c>
      <c r="C1252" t="s">
        <v>2695</v>
      </c>
      <c r="D1252" s="108">
        <v>29424</v>
      </c>
      <c r="E1252" s="108">
        <v>236547</v>
      </c>
      <c r="F1252" s="108">
        <v>82483</v>
      </c>
      <c r="G1252" s="108">
        <v>236547</v>
      </c>
      <c r="H1252" s="108">
        <v>82483</v>
      </c>
      <c r="I1252" s="108">
        <v>0</v>
      </c>
      <c r="J1252" s="108">
        <v>0</v>
      </c>
    </row>
    <row r="1253" spans="1:10">
      <c r="A1253" s="119" t="s">
        <v>2696</v>
      </c>
      <c r="B1253" t="s">
        <v>2646</v>
      </c>
      <c r="C1253" t="s">
        <v>2697</v>
      </c>
      <c r="D1253" s="109">
        <v>29425</v>
      </c>
      <c r="E1253" s="109">
        <v>269086</v>
      </c>
      <c r="F1253" s="109">
        <v>99080</v>
      </c>
      <c r="G1253" s="109">
        <v>249086</v>
      </c>
      <c r="H1253" s="109">
        <v>99080</v>
      </c>
      <c r="I1253" s="109">
        <v>20000</v>
      </c>
      <c r="J1253" s="109">
        <v>0</v>
      </c>
    </row>
    <row r="1254" spans="1:10">
      <c r="A1254" s="119" t="s">
        <v>2698</v>
      </c>
      <c r="B1254" t="s">
        <v>2646</v>
      </c>
      <c r="C1254" t="s">
        <v>2699</v>
      </c>
      <c r="D1254" s="108">
        <v>29426</v>
      </c>
      <c r="E1254" s="108">
        <v>363088</v>
      </c>
      <c r="F1254" s="108">
        <v>136739</v>
      </c>
      <c r="G1254" s="108">
        <v>363088</v>
      </c>
      <c r="H1254" s="108">
        <v>136739</v>
      </c>
      <c r="I1254" s="108">
        <v>0</v>
      </c>
      <c r="J1254" s="108">
        <v>0</v>
      </c>
    </row>
    <row r="1255" spans="1:10">
      <c r="A1255" s="119" t="s">
        <v>2700</v>
      </c>
      <c r="B1255" t="s">
        <v>2646</v>
      </c>
      <c r="C1255" t="s">
        <v>2701</v>
      </c>
      <c r="D1255" s="109">
        <v>29427</v>
      </c>
      <c r="E1255" s="109">
        <v>200162</v>
      </c>
      <c r="F1255" s="109">
        <v>68098</v>
      </c>
      <c r="G1255" s="109">
        <v>200162</v>
      </c>
      <c r="H1255" s="109">
        <v>68098</v>
      </c>
      <c r="I1255" s="109">
        <v>0</v>
      </c>
      <c r="J1255" s="109">
        <v>0</v>
      </c>
    </row>
    <row r="1256" spans="1:10">
      <c r="A1256" s="119" t="s">
        <v>2702</v>
      </c>
      <c r="B1256" t="s">
        <v>2646</v>
      </c>
      <c r="C1256" t="s">
        <v>2703</v>
      </c>
      <c r="D1256" s="108">
        <v>29441</v>
      </c>
      <c r="E1256" s="108">
        <v>144187</v>
      </c>
      <c r="F1256" s="108">
        <v>26608</v>
      </c>
      <c r="G1256" s="108">
        <v>144187</v>
      </c>
      <c r="H1256" s="108">
        <v>26608</v>
      </c>
      <c r="I1256" s="108">
        <v>0</v>
      </c>
      <c r="J1256" s="108">
        <v>0</v>
      </c>
    </row>
    <row r="1257" spans="1:10">
      <c r="A1257" s="119" t="s">
        <v>2704</v>
      </c>
      <c r="B1257" t="s">
        <v>2646</v>
      </c>
      <c r="C1257" t="s">
        <v>2705</v>
      </c>
      <c r="D1257" s="109">
        <v>29442</v>
      </c>
      <c r="E1257" s="109">
        <v>217970</v>
      </c>
      <c r="F1257" s="109">
        <v>62203</v>
      </c>
      <c r="G1257" s="109">
        <v>205910</v>
      </c>
      <c r="H1257" s="109">
        <v>62203</v>
      </c>
      <c r="I1257" s="109">
        <v>12060</v>
      </c>
      <c r="J1257" s="109">
        <v>0</v>
      </c>
    </row>
    <row r="1258" spans="1:10">
      <c r="A1258" s="119" t="s">
        <v>2706</v>
      </c>
      <c r="B1258" t="s">
        <v>2646</v>
      </c>
      <c r="C1258" t="s">
        <v>2707</v>
      </c>
      <c r="D1258" s="108">
        <v>29443</v>
      </c>
      <c r="E1258" s="108">
        <v>117079</v>
      </c>
      <c r="F1258" s="108">
        <v>20960</v>
      </c>
      <c r="G1258" s="108">
        <v>117079</v>
      </c>
      <c r="H1258" s="108">
        <v>20960</v>
      </c>
      <c r="I1258" s="108">
        <v>0</v>
      </c>
      <c r="J1258" s="108">
        <v>0</v>
      </c>
    </row>
    <row r="1259" spans="1:10">
      <c r="A1259" s="119" t="s">
        <v>2708</v>
      </c>
      <c r="B1259" t="s">
        <v>2646</v>
      </c>
      <c r="C1259" t="s">
        <v>2709</v>
      </c>
      <c r="D1259" s="109">
        <v>29444</v>
      </c>
      <c r="E1259" s="109">
        <v>28050</v>
      </c>
      <c r="F1259" s="109">
        <v>2856</v>
      </c>
      <c r="G1259" s="109">
        <v>28050</v>
      </c>
      <c r="H1259" s="109">
        <v>2856</v>
      </c>
      <c r="I1259" s="109">
        <v>0</v>
      </c>
      <c r="J1259" s="109">
        <v>0</v>
      </c>
    </row>
    <row r="1260" spans="1:10">
      <c r="A1260" s="119" t="s">
        <v>2710</v>
      </c>
      <c r="B1260" t="s">
        <v>2646</v>
      </c>
      <c r="C1260" t="s">
        <v>2711</v>
      </c>
      <c r="D1260" s="108">
        <v>29446</v>
      </c>
      <c r="E1260" s="108">
        <v>48060</v>
      </c>
      <c r="F1260" s="108">
        <v>5185</v>
      </c>
      <c r="G1260" s="108">
        <v>48060</v>
      </c>
      <c r="H1260" s="108">
        <v>5185</v>
      </c>
      <c r="I1260" s="108">
        <v>0</v>
      </c>
      <c r="J1260" s="108">
        <v>0</v>
      </c>
    </row>
    <row r="1261" spans="1:10">
      <c r="A1261" s="119" t="s">
        <v>2712</v>
      </c>
      <c r="B1261" t="s">
        <v>2646</v>
      </c>
      <c r="C1261" t="s">
        <v>2713</v>
      </c>
      <c r="D1261" s="109">
        <v>29447</v>
      </c>
      <c r="E1261" s="109">
        <v>20875</v>
      </c>
      <c r="F1261" s="109">
        <v>1267</v>
      </c>
      <c r="G1261" s="109">
        <v>20875</v>
      </c>
      <c r="H1261" s="109">
        <v>1267</v>
      </c>
      <c r="I1261" s="109">
        <v>0</v>
      </c>
      <c r="J1261" s="109">
        <v>0</v>
      </c>
    </row>
    <row r="1262" spans="1:10">
      <c r="A1262" s="119" t="s">
        <v>2714</v>
      </c>
      <c r="B1262" t="s">
        <v>2646</v>
      </c>
      <c r="C1262" t="s">
        <v>2715</v>
      </c>
      <c r="D1262" s="108">
        <v>29449</v>
      </c>
      <c r="E1262" s="108">
        <v>74466</v>
      </c>
      <c r="F1262" s="108">
        <v>9409</v>
      </c>
      <c r="G1262" s="108">
        <v>74466</v>
      </c>
      <c r="H1262" s="108">
        <v>9409</v>
      </c>
      <c r="I1262" s="108">
        <v>0</v>
      </c>
      <c r="J1262" s="108">
        <v>0</v>
      </c>
    </row>
    <row r="1263" spans="1:10">
      <c r="A1263" s="119" t="s">
        <v>2716</v>
      </c>
      <c r="B1263" t="s">
        <v>2646</v>
      </c>
      <c r="C1263" t="s">
        <v>2717</v>
      </c>
      <c r="D1263" s="109">
        <v>29450</v>
      </c>
      <c r="E1263" s="109">
        <v>27056</v>
      </c>
      <c r="F1263" s="109">
        <v>2303</v>
      </c>
      <c r="G1263" s="109">
        <v>27056</v>
      </c>
      <c r="H1263" s="109">
        <v>2303</v>
      </c>
      <c r="I1263" s="109">
        <v>0</v>
      </c>
      <c r="J1263" s="109">
        <v>0</v>
      </c>
    </row>
    <row r="1264" spans="1:10">
      <c r="A1264" s="119" t="s">
        <v>2718</v>
      </c>
      <c r="B1264" t="s">
        <v>2646</v>
      </c>
      <c r="C1264" t="s">
        <v>2719</v>
      </c>
      <c r="D1264" s="108">
        <v>29451</v>
      </c>
      <c r="E1264" s="108">
        <v>23442</v>
      </c>
      <c r="F1264" s="108">
        <v>1508</v>
      </c>
      <c r="G1264" s="108">
        <v>23442</v>
      </c>
      <c r="H1264" s="108">
        <v>1508</v>
      </c>
      <c r="I1264" s="108">
        <v>0</v>
      </c>
      <c r="J1264" s="108">
        <v>0</v>
      </c>
    </row>
    <row r="1265" spans="1:10">
      <c r="A1265" s="119" t="s">
        <v>2720</v>
      </c>
      <c r="B1265" t="s">
        <v>2646</v>
      </c>
      <c r="C1265" t="s">
        <v>1948</v>
      </c>
      <c r="D1265" s="109">
        <v>29452</v>
      </c>
      <c r="E1265" s="109">
        <v>36344</v>
      </c>
      <c r="F1265" s="109">
        <v>4004</v>
      </c>
      <c r="G1265" s="109">
        <v>36344</v>
      </c>
      <c r="H1265" s="109">
        <v>4004</v>
      </c>
      <c r="I1265" s="109">
        <v>0</v>
      </c>
      <c r="J1265" s="109">
        <v>0</v>
      </c>
    </row>
    <row r="1266" spans="1:10">
      <c r="A1266" s="119" t="s">
        <v>2721</v>
      </c>
      <c r="B1266" t="s">
        <v>2646</v>
      </c>
      <c r="C1266" t="s">
        <v>2722</v>
      </c>
      <c r="D1266" s="108">
        <v>29453</v>
      </c>
      <c r="E1266" s="108">
        <v>50702</v>
      </c>
      <c r="F1266" s="108">
        <v>6750</v>
      </c>
      <c r="G1266" s="108">
        <v>50702</v>
      </c>
      <c r="H1266" s="108">
        <v>6750</v>
      </c>
      <c r="I1266" s="108">
        <v>0</v>
      </c>
      <c r="J1266" s="108">
        <v>0</v>
      </c>
    </row>
    <row r="1267" spans="1:10">
      <c r="A1267" s="119" t="s">
        <v>2723</v>
      </c>
      <c r="B1267" t="s">
        <v>2724</v>
      </c>
      <c r="C1267">
        <v>0</v>
      </c>
      <c r="D1267" s="109">
        <v>30000</v>
      </c>
      <c r="E1267" s="109">
        <v>12860892</v>
      </c>
      <c r="F1267" s="109">
        <v>0</v>
      </c>
      <c r="G1267" s="109">
        <v>1223208</v>
      </c>
      <c r="H1267" s="109">
        <v>0</v>
      </c>
      <c r="I1267" s="109">
        <v>11637684</v>
      </c>
      <c r="J1267" s="109">
        <v>0</v>
      </c>
    </row>
    <row r="1268" spans="1:10">
      <c r="A1268" s="119" t="s">
        <v>2725</v>
      </c>
      <c r="B1268" t="s">
        <v>2724</v>
      </c>
      <c r="C1268" t="s">
        <v>2726</v>
      </c>
      <c r="D1268" s="108">
        <v>30201</v>
      </c>
      <c r="E1268" s="108">
        <v>2998903</v>
      </c>
      <c r="F1268" s="108">
        <v>1130377</v>
      </c>
      <c r="G1268" s="108">
        <v>2998903</v>
      </c>
      <c r="H1268" s="108">
        <v>1130377</v>
      </c>
      <c r="I1268" s="108">
        <v>0</v>
      </c>
      <c r="J1268" s="108">
        <v>0</v>
      </c>
    </row>
    <row r="1269" spans="1:10">
      <c r="A1269" s="119" t="s">
        <v>2727</v>
      </c>
      <c r="B1269" t="s">
        <v>2724</v>
      </c>
      <c r="C1269" t="s">
        <v>2728</v>
      </c>
      <c r="D1269" s="109">
        <v>30202</v>
      </c>
      <c r="E1269" s="109">
        <v>584729</v>
      </c>
      <c r="F1269" s="109">
        <v>165411</v>
      </c>
      <c r="G1269" s="109">
        <v>584729</v>
      </c>
      <c r="H1269" s="109">
        <v>165411</v>
      </c>
      <c r="I1269" s="109">
        <v>0</v>
      </c>
      <c r="J1269" s="109">
        <v>0</v>
      </c>
    </row>
    <row r="1270" spans="1:10">
      <c r="A1270" s="119" t="s">
        <v>2729</v>
      </c>
      <c r="B1270" t="s">
        <v>2724</v>
      </c>
      <c r="C1270" t="s">
        <v>2730</v>
      </c>
      <c r="D1270" s="108">
        <v>30203</v>
      </c>
      <c r="E1270" s="108">
        <v>713698</v>
      </c>
      <c r="F1270" s="108">
        <v>218655</v>
      </c>
      <c r="G1270" s="108">
        <v>0</v>
      </c>
      <c r="H1270" s="108">
        <v>0</v>
      </c>
      <c r="I1270" s="108">
        <v>713698</v>
      </c>
      <c r="J1270" s="108">
        <v>218655</v>
      </c>
    </row>
    <row r="1271" spans="1:10">
      <c r="A1271" s="119" t="s">
        <v>2731</v>
      </c>
      <c r="B1271" t="s">
        <v>2724</v>
      </c>
      <c r="C1271" t="s">
        <v>2732</v>
      </c>
      <c r="D1271" s="109">
        <v>30204</v>
      </c>
      <c r="E1271" s="109">
        <v>347698</v>
      </c>
      <c r="F1271" s="109">
        <v>88349</v>
      </c>
      <c r="G1271" s="109">
        <v>347698</v>
      </c>
      <c r="H1271" s="109">
        <v>88349</v>
      </c>
      <c r="I1271" s="109">
        <v>0</v>
      </c>
      <c r="J1271" s="109">
        <v>0</v>
      </c>
    </row>
    <row r="1272" spans="1:10">
      <c r="A1272" s="119" t="s">
        <v>2733</v>
      </c>
      <c r="B1272" t="s">
        <v>2724</v>
      </c>
      <c r="C1272" t="s">
        <v>2734</v>
      </c>
      <c r="D1272" s="108">
        <v>30205</v>
      </c>
      <c r="E1272" s="108">
        <v>323722</v>
      </c>
      <c r="F1272" s="108">
        <v>75143</v>
      </c>
      <c r="G1272" s="108">
        <v>323722</v>
      </c>
      <c r="H1272" s="108">
        <v>75143</v>
      </c>
      <c r="I1272" s="108">
        <v>0</v>
      </c>
      <c r="J1272" s="108">
        <v>0</v>
      </c>
    </row>
    <row r="1273" spans="1:10">
      <c r="A1273" s="119" t="s">
        <v>2735</v>
      </c>
      <c r="B1273" t="s">
        <v>2724</v>
      </c>
      <c r="C1273" t="s">
        <v>2736</v>
      </c>
      <c r="D1273" s="109">
        <v>30206</v>
      </c>
      <c r="E1273" s="109">
        <v>979090</v>
      </c>
      <c r="F1273" s="109">
        <v>246946</v>
      </c>
      <c r="G1273" s="109">
        <v>979090</v>
      </c>
      <c r="H1273" s="109">
        <v>246946</v>
      </c>
      <c r="I1273" s="109">
        <v>0</v>
      </c>
      <c r="J1273" s="109">
        <v>0</v>
      </c>
    </row>
    <row r="1274" spans="1:10">
      <c r="A1274" s="119" t="s">
        <v>2737</v>
      </c>
      <c r="B1274" t="s">
        <v>2724</v>
      </c>
      <c r="C1274" t="s">
        <v>2738</v>
      </c>
      <c r="D1274" s="108">
        <v>30207</v>
      </c>
      <c r="E1274" s="108">
        <v>422933</v>
      </c>
      <c r="F1274" s="108">
        <v>100912</v>
      </c>
      <c r="G1274" s="108">
        <v>290000</v>
      </c>
      <c r="H1274" s="108">
        <v>100912</v>
      </c>
      <c r="I1274" s="108">
        <v>132933</v>
      </c>
      <c r="J1274" s="108">
        <v>0</v>
      </c>
    </row>
    <row r="1275" spans="1:10">
      <c r="A1275" s="119" t="s">
        <v>2739</v>
      </c>
      <c r="B1275" t="s">
        <v>2724</v>
      </c>
      <c r="C1275" t="s">
        <v>2740</v>
      </c>
      <c r="D1275" s="109">
        <v>30208</v>
      </c>
      <c r="E1275" s="109">
        <v>724320</v>
      </c>
      <c r="F1275" s="109">
        <v>209143</v>
      </c>
      <c r="G1275" s="109">
        <v>505891</v>
      </c>
      <c r="H1275" s="109">
        <v>209143</v>
      </c>
      <c r="I1275" s="109">
        <v>218429</v>
      </c>
      <c r="J1275" s="109">
        <v>0</v>
      </c>
    </row>
    <row r="1276" spans="1:10">
      <c r="A1276" s="119" t="s">
        <v>2741</v>
      </c>
      <c r="B1276" t="s">
        <v>2724</v>
      </c>
      <c r="C1276" t="s">
        <v>2742</v>
      </c>
      <c r="D1276" s="108">
        <v>30209</v>
      </c>
      <c r="E1276" s="108">
        <v>513392</v>
      </c>
      <c r="F1276" s="108">
        <v>180918</v>
      </c>
      <c r="G1276" s="108">
        <v>513392</v>
      </c>
      <c r="H1276" s="108">
        <v>180918</v>
      </c>
      <c r="I1276" s="108">
        <v>0</v>
      </c>
      <c r="J1276" s="108">
        <v>0</v>
      </c>
    </row>
    <row r="1277" spans="1:10">
      <c r="A1277" s="119" t="s">
        <v>2743</v>
      </c>
      <c r="B1277" t="s">
        <v>2724</v>
      </c>
      <c r="C1277" t="s">
        <v>2744</v>
      </c>
      <c r="D1277" s="109">
        <v>30304</v>
      </c>
      <c r="E1277" s="109">
        <v>173384</v>
      </c>
      <c r="F1277" s="109">
        <v>32383</v>
      </c>
      <c r="G1277" s="109">
        <v>119263</v>
      </c>
      <c r="H1277" s="109">
        <v>32383</v>
      </c>
      <c r="I1277" s="109">
        <v>54121</v>
      </c>
      <c r="J1277" s="109">
        <v>0</v>
      </c>
    </row>
    <row r="1278" spans="1:10">
      <c r="A1278" s="119" t="s">
        <v>2745</v>
      </c>
      <c r="B1278" t="s">
        <v>2724</v>
      </c>
      <c r="C1278" t="s">
        <v>2746</v>
      </c>
      <c r="D1278" s="108">
        <v>30341</v>
      </c>
      <c r="E1278" s="108">
        <v>250774</v>
      </c>
      <c r="F1278" s="108">
        <v>59258</v>
      </c>
      <c r="G1278" s="108">
        <v>250774</v>
      </c>
      <c r="H1278" s="108">
        <v>59258</v>
      </c>
      <c r="I1278" s="108">
        <v>0</v>
      </c>
      <c r="J1278" s="108">
        <v>0</v>
      </c>
    </row>
    <row r="1279" spans="1:10">
      <c r="A1279" s="119" t="s">
        <v>2747</v>
      </c>
      <c r="B1279" t="s">
        <v>2724</v>
      </c>
      <c r="C1279" t="s">
        <v>2748</v>
      </c>
      <c r="D1279" s="109">
        <v>30343</v>
      </c>
      <c r="E1279" s="109">
        <v>94333</v>
      </c>
      <c r="F1279" s="109">
        <v>15059</v>
      </c>
      <c r="G1279" s="109">
        <v>94333</v>
      </c>
      <c r="H1279" s="109">
        <v>15059</v>
      </c>
      <c r="I1279" s="109">
        <v>0</v>
      </c>
      <c r="J1279" s="109">
        <v>0</v>
      </c>
    </row>
    <row r="1280" spans="1:10">
      <c r="A1280" s="119" t="s">
        <v>2749</v>
      </c>
      <c r="B1280" t="s">
        <v>2724</v>
      </c>
      <c r="C1280" t="s">
        <v>2750</v>
      </c>
      <c r="D1280" s="108">
        <v>30344</v>
      </c>
      <c r="E1280" s="108">
        <v>82017</v>
      </c>
      <c r="F1280" s="108">
        <v>10895</v>
      </c>
      <c r="G1280" s="108">
        <v>0</v>
      </c>
      <c r="H1280" s="108">
        <v>0</v>
      </c>
      <c r="I1280" s="108">
        <v>82017</v>
      </c>
      <c r="J1280" s="108">
        <v>10895</v>
      </c>
    </row>
    <row r="1281" spans="1:10">
      <c r="A1281" s="119" t="s">
        <v>2751</v>
      </c>
      <c r="B1281" t="s">
        <v>2724</v>
      </c>
      <c r="C1281" t="s">
        <v>2752</v>
      </c>
      <c r="D1281" s="109">
        <v>30361</v>
      </c>
      <c r="E1281" s="109">
        <v>203729</v>
      </c>
      <c r="F1281" s="109">
        <v>40864</v>
      </c>
      <c r="G1281" s="109">
        <v>203729</v>
      </c>
      <c r="H1281" s="109">
        <v>40864</v>
      </c>
      <c r="I1281" s="109">
        <v>0</v>
      </c>
      <c r="J1281" s="109">
        <v>0</v>
      </c>
    </row>
    <row r="1282" spans="1:10">
      <c r="A1282" s="119" t="s">
        <v>2753</v>
      </c>
      <c r="B1282" t="s">
        <v>2724</v>
      </c>
      <c r="C1282" t="s">
        <v>2754</v>
      </c>
      <c r="D1282" s="108">
        <v>30362</v>
      </c>
      <c r="E1282" s="108">
        <v>125556</v>
      </c>
      <c r="F1282" s="108">
        <v>24182</v>
      </c>
      <c r="G1282" s="108">
        <v>125556</v>
      </c>
      <c r="H1282" s="108">
        <v>24182</v>
      </c>
      <c r="I1282" s="108">
        <v>0</v>
      </c>
      <c r="J1282" s="108">
        <v>0</v>
      </c>
    </row>
    <row r="1283" spans="1:10">
      <c r="A1283" s="119" t="s">
        <v>2755</v>
      </c>
      <c r="B1283" t="s">
        <v>2724</v>
      </c>
      <c r="C1283" t="s">
        <v>2756</v>
      </c>
      <c r="D1283" s="109">
        <v>30366</v>
      </c>
      <c r="E1283" s="109">
        <v>380365</v>
      </c>
      <c r="F1283" s="109">
        <v>93516</v>
      </c>
      <c r="G1283" s="109">
        <v>380365</v>
      </c>
      <c r="H1283" s="109">
        <v>93516</v>
      </c>
      <c r="I1283" s="109">
        <v>0</v>
      </c>
      <c r="J1283" s="109">
        <v>0</v>
      </c>
    </row>
    <row r="1284" spans="1:10">
      <c r="A1284" s="119" t="s">
        <v>2757</v>
      </c>
      <c r="B1284" t="s">
        <v>2724</v>
      </c>
      <c r="C1284" t="s">
        <v>1843</v>
      </c>
      <c r="D1284" s="108">
        <v>30381</v>
      </c>
      <c r="E1284" s="108">
        <v>128064</v>
      </c>
      <c r="F1284" s="108">
        <v>25557</v>
      </c>
      <c r="G1284" s="108">
        <v>128064</v>
      </c>
      <c r="H1284" s="108">
        <v>25557</v>
      </c>
      <c r="I1284" s="108">
        <v>0</v>
      </c>
      <c r="J1284" s="108">
        <v>0</v>
      </c>
    </row>
    <row r="1285" spans="1:10">
      <c r="A1285" s="119" t="s">
        <v>2758</v>
      </c>
      <c r="B1285" t="s">
        <v>2724</v>
      </c>
      <c r="C1285" t="s">
        <v>503</v>
      </c>
      <c r="D1285" s="109">
        <v>30382</v>
      </c>
      <c r="E1285" s="109">
        <v>145186</v>
      </c>
      <c r="F1285" s="109">
        <v>30174</v>
      </c>
      <c r="G1285" s="109">
        <v>145186</v>
      </c>
      <c r="H1285" s="109">
        <v>30174</v>
      </c>
      <c r="I1285" s="109">
        <v>0</v>
      </c>
      <c r="J1285" s="109">
        <v>0</v>
      </c>
    </row>
    <row r="1286" spans="1:10">
      <c r="A1286" s="119" t="s">
        <v>2759</v>
      </c>
      <c r="B1286" t="s">
        <v>2724</v>
      </c>
      <c r="C1286" t="s">
        <v>2760</v>
      </c>
      <c r="D1286" s="108">
        <v>30383</v>
      </c>
      <c r="E1286" s="108">
        <v>117630</v>
      </c>
      <c r="F1286" s="108">
        <v>18350</v>
      </c>
      <c r="G1286" s="108">
        <v>117630</v>
      </c>
      <c r="H1286" s="108">
        <v>18350</v>
      </c>
      <c r="I1286" s="108">
        <v>0</v>
      </c>
      <c r="J1286" s="108">
        <v>0</v>
      </c>
    </row>
    <row r="1287" spans="1:10">
      <c r="A1287" s="119" t="s">
        <v>2761</v>
      </c>
      <c r="B1287" t="s">
        <v>2724</v>
      </c>
      <c r="C1287" t="s">
        <v>2762</v>
      </c>
      <c r="D1287" s="109">
        <v>30390</v>
      </c>
      <c r="E1287" s="109">
        <v>146675</v>
      </c>
      <c r="F1287" s="109">
        <v>28183</v>
      </c>
      <c r="G1287" s="109">
        <v>146675</v>
      </c>
      <c r="H1287" s="109">
        <v>28183</v>
      </c>
      <c r="I1287" s="109">
        <v>0</v>
      </c>
      <c r="J1287" s="109">
        <v>0</v>
      </c>
    </row>
    <row r="1288" spans="1:10">
      <c r="A1288" s="119" t="s">
        <v>2763</v>
      </c>
      <c r="B1288" t="s">
        <v>2724</v>
      </c>
      <c r="C1288" t="s">
        <v>2764</v>
      </c>
      <c r="D1288" s="108">
        <v>30391</v>
      </c>
      <c r="E1288" s="108">
        <v>197407</v>
      </c>
      <c r="F1288" s="108">
        <v>40456</v>
      </c>
      <c r="G1288" s="108">
        <v>155407</v>
      </c>
      <c r="H1288" s="108">
        <v>40456</v>
      </c>
      <c r="I1288" s="108">
        <v>42000</v>
      </c>
      <c r="J1288" s="108">
        <v>0</v>
      </c>
    </row>
    <row r="1289" spans="1:10">
      <c r="A1289" s="119" t="s">
        <v>2765</v>
      </c>
      <c r="B1289" t="s">
        <v>2724</v>
      </c>
      <c r="C1289" t="s">
        <v>2766</v>
      </c>
      <c r="D1289" s="109">
        <v>30392</v>
      </c>
      <c r="E1289" s="109">
        <v>175653</v>
      </c>
      <c r="F1289" s="109">
        <v>35117</v>
      </c>
      <c r="G1289" s="109">
        <v>175653</v>
      </c>
      <c r="H1289" s="109">
        <v>35117</v>
      </c>
      <c r="I1289" s="109">
        <v>0</v>
      </c>
      <c r="J1289" s="109">
        <v>0</v>
      </c>
    </row>
    <row r="1290" spans="1:10">
      <c r="A1290" s="119" t="s">
        <v>2767</v>
      </c>
      <c r="B1290" t="s">
        <v>2724</v>
      </c>
      <c r="C1290" t="s">
        <v>2768</v>
      </c>
      <c r="D1290" s="108">
        <v>30401</v>
      </c>
      <c r="E1290" s="108">
        <v>260570</v>
      </c>
      <c r="F1290" s="108">
        <v>66176</v>
      </c>
      <c r="G1290" s="108">
        <v>260570</v>
      </c>
      <c r="H1290" s="108">
        <v>66176</v>
      </c>
      <c r="I1290" s="108">
        <v>0</v>
      </c>
      <c r="J1290" s="108">
        <v>0</v>
      </c>
    </row>
    <row r="1291" spans="1:10">
      <c r="A1291" s="119" t="s">
        <v>2769</v>
      </c>
      <c r="B1291" t="s">
        <v>2724</v>
      </c>
      <c r="C1291" t="s">
        <v>2770</v>
      </c>
      <c r="D1291" s="109">
        <v>30404</v>
      </c>
      <c r="E1291" s="109">
        <v>197872</v>
      </c>
      <c r="F1291" s="109">
        <v>54257</v>
      </c>
      <c r="G1291" s="109">
        <v>197872</v>
      </c>
      <c r="H1291" s="109">
        <v>54257</v>
      </c>
      <c r="I1291" s="109">
        <v>0</v>
      </c>
      <c r="J1291" s="109">
        <v>0</v>
      </c>
    </row>
    <row r="1292" spans="1:10">
      <c r="A1292" s="119" t="s">
        <v>2771</v>
      </c>
      <c r="B1292" t="s">
        <v>2724</v>
      </c>
      <c r="C1292" t="s">
        <v>2772</v>
      </c>
      <c r="D1292" s="108">
        <v>30406</v>
      </c>
      <c r="E1292" s="108">
        <v>92148</v>
      </c>
      <c r="F1292" s="108">
        <v>13750</v>
      </c>
      <c r="G1292" s="108">
        <v>87875</v>
      </c>
      <c r="H1292" s="108">
        <v>13750</v>
      </c>
      <c r="I1292" s="108">
        <v>4273</v>
      </c>
      <c r="J1292" s="108">
        <v>0</v>
      </c>
    </row>
    <row r="1293" spans="1:10">
      <c r="A1293" s="119" t="s">
        <v>2773</v>
      </c>
      <c r="B1293" t="s">
        <v>2724</v>
      </c>
      <c r="C1293" t="s">
        <v>2774</v>
      </c>
      <c r="D1293" s="109">
        <v>30421</v>
      </c>
      <c r="E1293" s="109">
        <v>241090</v>
      </c>
      <c r="F1293" s="109">
        <v>54633</v>
      </c>
      <c r="G1293" s="109">
        <v>241090</v>
      </c>
      <c r="H1293" s="109">
        <v>54633</v>
      </c>
      <c r="I1293" s="109">
        <v>0</v>
      </c>
      <c r="J1293" s="109">
        <v>0</v>
      </c>
    </row>
    <row r="1294" spans="1:10">
      <c r="A1294" s="119" t="s">
        <v>2775</v>
      </c>
      <c r="B1294" t="s">
        <v>2724</v>
      </c>
      <c r="C1294" t="s">
        <v>2776</v>
      </c>
      <c r="D1294" s="108">
        <v>30422</v>
      </c>
      <c r="E1294" s="108">
        <v>69854</v>
      </c>
      <c r="F1294" s="108">
        <v>10663</v>
      </c>
      <c r="G1294" s="108">
        <v>8914</v>
      </c>
      <c r="H1294" s="108">
        <v>2264</v>
      </c>
      <c r="I1294" s="108">
        <v>60940</v>
      </c>
      <c r="J1294" s="108">
        <v>8399</v>
      </c>
    </row>
    <row r="1295" spans="1:10">
      <c r="A1295" s="119" t="s">
        <v>2777</v>
      </c>
      <c r="B1295" t="s">
        <v>2724</v>
      </c>
      <c r="C1295" t="s">
        <v>2778</v>
      </c>
      <c r="D1295" s="109">
        <v>30424</v>
      </c>
      <c r="E1295" s="109">
        <v>69736</v>
      </c>
      <c r="F1295" s="109">
        <v>10385</v>
      </c>
      <c r="G1295" s="109">
        <v>69736</v>
      </c>
      <c r="H1295" s="109">
        <v>10385</v>
      </c>
      <c r="I1295" s="109">
        <v>0</v>
      </c>
      <c r="J1295" s="109">
        <v>0</v>
      </c>
    </row>
    <row r="1296" spans="1:10">
      <c r="A1296" s="119" t="s">
        <v>2779</v>
      </c>
      <c r="B1296" t="s">
        <v>2724</v>
      </c>
      <c r="C1296" t="s">
        <v>2780</v>
      </c>
      <c r="D1296" s="108">
        <v>30427</v>
      </c>
      <c r="E1296" s="108">
        <v>21708</v>
      </c>
      <c r="F1296" s="108">
        <v>1405</v>
      </c>
      <c r="G1296" s="108">
        <v>21708</v>
      </c>
      <c r="H1296" s="108">
        <v>1405</v>
      </c>
      <c r="I1296" s="108">
        <v>0</v>
      </c>
      <c r="J1296" s="108">
        <v>0</v>
      </c>
    </row>
    <row r="1297" spans="1:10">
      <c r="A1297" s="119" t="s">
        <v>2781</v>
      </c>
      <c r="B1297" t="s">
        <v>2724</v>
      </c>
      <c r="C1297" t="s">
        <v>2782</v>
      </c>
      <c r="D1297" s="109">
        <v>30428</v>
      </c>
      <c r="E1297" s="109">
        <v>259230</v>
      </c>
      <c r="F1297" s="109">
        <v>58369</v>
      </c>
      <c r="G1297" s="109">
        <v>258935</v>
      </c>
      <c r="H1297" s="109">
        <v>58369</v>
      </c>
      <c r="I1297" s="109">
        <v>295</v>
      </c>
      <c r="J1297" s="109">
        <v>0</v>
      </c>
    </row>
    <row r="1298" spans="1:10">
      <c r="A1298" s="119" t="s">
        <v>2783</v>
      </c>
      <c r="B1298" t="s">
        <v>2784</v>
      </c>
      <c r="C1298">
        <v>0</v>
      </c>
      <c r="D1298" s="108">
        <v>31000</v>
      </c>
      <c r="E1298" s="108">
        <v>11815349</v>
      </c>
      <c r="F1298" s="108">
        <v>0</v>
      </c>
      <c r="G1298" s="108">
        <v>5815349</v>
      </c>
      <c r="H1298" s="108">
        <v>0</v>
      </c>
      <c r="I1298" s="108">
        <v>6000000</v>
      </c>
      <c r="J1298" s="108">
        <v>0</v>
      </c>
    </row>
    <row r="1299" spans="1:10">
      <c r="A1299" s="119" t="s">
        <v>2785</v>
      </c>
      <c r="B1299" t="s">
        <v>2784</v>
      </c>
      <c r="C1299" t="s">
        <v>2786</v>
      </c>
      <c r="D1299" s="109">
        <v>31201</v>
      </c>
      <c r="E1299" s="109">
        <v>2019665</v>
      </c>
      <c r="F1299" s="109">
        <v>691928</v>
      </c>
      <c r="G1299" s="109">
        <v>1864192</v>
      </c>
      <c r="H1299" s="109">
        <v>691928</v>
      </c>
      <c r="I1299" s="109">
        <v>155473</v>
      </c>
      <c r="J1299" s="109">
        <v>0</v>
      </c>
    </row>
    <row r="1300" spans="1:10">
      <c r="A1300" s="119" t="s">
        <v>2787</v>
      </c>
      <c r="B1300" t="s">
        <v>2784</v>
      </c>
      <c r="C1300" t="s">
        <v>2788</v>
      </c>
      <c r="D1300" s="108">
        <v>31202</v>
      </c>
      <c r="E1300" s="108">
        <v>1402172</v>
      </c>
      <c r="F1300" s="108">
        <v>545502</v>
      </c>
      <c r="G1300" s="108">
        <v>1242172</v>
      </c>
      <c r="H1300" s="108">
        <v>545502</v>
      </c>
      <c r="I1300" s="108">
        <v>160000</v>
      </c>
      <c r="J1300" s="108">
        <v>0</v>
      </c>
    </row>
    <row r="1301" spans="1:10">
      <c r="A1301" s="119" t="s">
        <v>2789</v>
      </c>
      <c r="B1301" t="s">
        <v>2784</v>
      </c>
      <c r="C1301" t="s">
        <v>2790</v>
      </c>
      <c r="D1301" s="109">
        <v>31203</v>
      </c>
      <c r="E1301" s="109">
        <v>602341</v>
      </c>
      <c r="F1301" s="109">
        <v>180716</v>
      </c>
      <c r="G1301" s="109">
        <v>470031</v>
      </c>
      <c r="H1301" s="109">
        <v>180716</v>
      </c>
      <c r="I1301" s="109">
        <v>132310</v>
      </c>
      <c r="J1301" s="109">
        <v>0</v>
      </c>
    </row>
    <row r="1302" spans="1:10">
      <c r="A1302" s="119" t="s">
        <v>2791</v>
      </c>
      <c r="B1302" t="s">
        <v>2784</v>
      </c>
      <c r="C1302" t="s">
        <v>2792</v>
      </c>
      <c r="D1302" s="108">
        <v>31204</v>
      </c>
      <c r="E1302" s="108">
        <v>360943</v>
      </c>
      <c r="F1302" s="108">
        <v>122131</v>
      </c>
      <c r="G1302" s="108">
        <v>340943</v>
      </c>
      <c r="H1302" s="108">
        <v>122131</v>
      </c>
      <c r="I1302" s="108">
        <v>20000</v>
      </c>
      <c r="J1302" s="108">
        <v>0</v>
      </c>
    </row>
    <row r="1303" spans="1:10">
      <c r="A1303" s="119" t="s">
        <v>2793</v>
      </c>
      <c r="B1303" t="s">
        <v>2784</v>
      </c>
      <c r="C1303" t="s">
        <v>2794</v>
      </c>
      <c r="D1303" s="109">
        <v>31302</v>
      </c>
      <c r="E1303" s="109">
        <v>175549</v>
      </c>
      <c r="F1303" s="109">
        <v>44051</v>
      </c>
      <c r="G1303" s="109">
        <v>134285</v>
      </c>
      <c r="H1303" s="109">
        <v>44051</v>
      </c>
      <c r="I1303" s="109">
        <v>41264</v>
      </c>
      <c r="J1303" s="109">
        <v>0</v>
      </c>
    </row>
    <row r="1304" spans="1:10">
      <c r="A1304" s="119" t="s">
        <v>2795</v>
      </c>
      <c r="B1304" t="s">
        <v>2784</v>
      </c>
      <c r="C1304" t="s">
        <v>2796</v>
      </c>
      <c r="D1304" s="108">
        <v>31325</v>
      </c>
      <c r="E1304" s="108">
        <v>77739</v>
      </c>
      <c r="F1304" s="108">
        <v>11754</v>
      </c>
      <c r="G1304" s="108">
        <v>77739</v>
      </c>
      <c r="H1304" s="108">
        <v>11754</v>
      </c>
      <c r="I1304" s="108">
        <v>0</v>
      </c>
      <c r="J1304" s="108">
        <v>0</v>
      </c>
    </row>
    <row r="1305" spans="1:10">
      <c r="A1305" s="119" t="s">
        <v>2797</v>
      </c>
      <c r="B1305" t="s">
        <v>2784</v>
      </c>
      <c r="C1305" t="s">
        <v>2798</v>
      </c>
      <c r="D1305" s="109">
        <v>31328</v>
      </c>
      <c r="E1305" s="109">
        <v>135251</v>
      </c>
      <c r="F1305" s="109">
        <v>26354</v>
      </c>
      <c r="G1305" s="109">
        <v>135251</v>
      </c>
      <c r="H1305" s="109">
        <v>26354</v>
      </c>
      <c r="I1305" s="109">
        <v>0</v>
      </c>
      <c r="J1305" s="109">
        <v>0</v>
      </c>
    </row>
    <row r="1306" spans="1:10">
      <c r="A1306" s="119" t="s">
        <v>2799</v>
      </c>
      <c r="B1306" t="s">
        <v>2784</v>
      </c>
      <c r="C1306" t="s">
        <v>2800</v>
      </c>
      <c r="D1306" s="108">
        <v>31329</v>
      </c>
      <c r="E1306" s="108">
        <v>253110</v>
      </c>
      <c r="F1306" s="108">
        <v>64725</v>
      </c>
      <c r="G1306" s="108">
        <v>179650</v>
      </c>
      <c r="H1306" s="108">
        <v>64725</v>
      </c>
      <c r="I1306" s="108">
        <v>73460</v>
      </c>
      <c r="J1306" s="108">
        <v>0</v>
      </c>
    </row>
    <row r="1307" spans="1:10">
      <c r="A1307" s="119" t="s">
        <v>2801</v>
      </c>
      <c r="B1307" t="s">
        <v>2784</v>
      </c>
      <c r="C1307" t="s">
        <v>2802</v>
      </c>
      <c r="D1307" s="109">
        <v>31364</v>
      </c>
      <c r="E1307" s="109">
        <v>123418</v>
      </c>
      <c r="F1307" s="109">
        <v>24590</v>
      </c>
      <c r="G1307" s="109">
        <v>123418</v>
      </c>
      <c r="H1307" s="109">
        <v>24590</v>
      </c>
      <c r="I1307" s="109">
        <v>0</v>
      </c>
      <c r="J1307" s="109">
        <v>0</v>
      </c>
    </row>
    <row r="1308" spans="1:10">
      <c r="A1308" s="119" t="s">
        <v>2803</v>
      </c>
      <c r="B1308" t="s">
        <v>2784</v>
      </c>
      <c r="C1308" t="s">
        <v>2804</v>
      </c>
      <c r="D1308" s="108">
        <v>31370</v>
      </c>
      <c r="E1308" s="108">
        <v>253987</v>
      </c>
      <c r="F1308" s="108">
        <v>67325</v>
      </c>
      <c r="G1308" s="108">
        <v>196985</v>
      </c>
      <c r="H1308" s="108">
        <v>67325</v>
      </c>
      <c r="I1308" s="108">
        <v>57002</v>
      </c>
      <c r="J1308" s="108">
        <v>0</v>
      </c>
    </row>
    <row r="1309" spans="1:10">
      <c r="A1309" s="119" t="s">
        <v>2805</v>
      </c>
      <c r="B1309" t="s">
        <v>2784</v>
      </c>
      <c r="C1309" t="s">
        <v>2806</v>
      </c>
      <c r="D1309" s="109">
        <v>31371</v>
      </c>
      <c r="E1309" s="109">
        <v>260552</v>
      </c>
      <c r="F1309" s="109">
        <v>67340</v>
      </c>
      <c r="G1309" s="109">
        <v>235252</v>
      </c>
      <c r="H1309" s="109">
        <v>67340</v>
      </c>
      <c r="I1309" s="109">
        <v>25300</v>
      </c>
      <c r="J1309" s="109">
        <v>0</v>
      </c>
    </row>
    <row r="1310" spans="1:10">
      <c r="A1310" s="119" t="s">
        <v>2807</v>
      </c>
      <c r="B1310" t="s">
        <v>2784</v>
      </c>
      <c r="C1310" t="s">
        <v>2808</v>
      </c>
      <c r="D1310" s="108">
        <v>31372</v>
      </c>
      <c r="E1310" s="108">
        <v>231064</v>
      </c>
      <c r="F1310" s="108">
        <v>59866</v>
      </c>
      <c r="G1310" s="108">
        <v>172314</v>
      </c>
      <c r="H1310" s="108">
        <v>59866</v>
      </c>
      <c r="I1310" s="108">
        <v>58750</v>
      </c>
      <c r="J1310" s="108">
        <v>0</v>
      </c>
    </row>
    <row r="1311" spans="1:10">
      <c r="A1311" s="119" t="s">
        <v>2809</v>
      </c>
      <c r="B1311" t="s">
        <v>2784</v>
      </c>
      <c r="C1311" t="s">
        <v>2810</v>
      </c>
      <c r="D1311" s="109">
        <v>31384</v>
      </c>
      <c r="E1311" s="109">
        <v>61122</v>
      </c>
      <c r="F1311" s="109">
        <v>10645</v>
      </c>
      <c r="G1311" s="109">
        <v>35419</v>
      </c>
      <c r="H1311" s="109">
        <v>10645</v>
      </c>
      <c r="I1311" s="109">
        <v>25703</v>
      </c>
      <c r="J1311" s="109">
        <v>0</v>
      </c>
    </row>
    <row r="1312" spans="1:10">
      <c r="A1312" s="119" t="s">
        <v>2811</v>
      </c>
      <c r="B1312" t="s">
        <v>2784</v>
      </c>
      <c r="C1312" t="s">
        <v>2812</v>
      </c>
      <c r="D1312" s="108">
        <v>31386</v>
      </c>
      <c r="E1312" s="108">
        <v>243165</v>
      </c>
      <c r="F1312" s="108">
        <v>64288</v>
      </c>
      <c r="G1312" s="108">
        <v>185325</v>
      </c>
      <c r="H1312" s="108">
        <v>64288</v>
      </c>
      <c r="I1312" s="108">
        <v>57840</v>
      </c>
      <c r="J1312" s="108">
        <v>0</v>
      </c>
    </row>
    <row r="1313" spans="1:10">
      <c r="A1313" s="119" t="s">
        <v>2813</v>
      </c>
      <c r="B1313" t="s">
        <v>2784</v>
      </c>
      <c r="C1313" t="s">
        <v>651</v>
      </c>
      <c r="D1313" s="109">
        <v>31389</v>
      </c>
      <c r="E1313" s="109">
        <v>170369</v>
      </c>
      <c r="F1313" s="109">
        <v>41741</v>
      </c>
      <c r="G1313" s="109">
        <v>170369</v>
      </c>
      <c r="H1313" s="109">
        <v>41741</v>
      </c>
      <c r="I1313" s="109">
        <v>0</v>
      </c>
      <c r="J1313" s="109">
        <v>0</v>
      </c>
    </row>
    <row r="1314" spans="1:10">
      <c r="A1314" s="119" t="s">
        <v>2814</v>
      </c>
      <c r="B1314" t="s">
        <v>2784</v>
      </c>
      <c r="C1314" t="s">
        <v>2815</v>
      </c>
      <c r="D1314" s="108">
        <v>31390</v>
      </c>
      <c r="E1314" s="108">
        <v>179438</v>
      </c>
      <c r="F1314" s="108">
        <v>44416</v>
      </c>
      <c r="G1314" s="108">
        <v>179438</v>
      </c>
      <c r="H1314" s="108">
        <v>44416</v>
      </c>
      <c r="I1314" s="108">
        <v>0</v>
      </c>
      <c r="J1314" s="108">
        <v>0</v>
      </c>
    </row>
    <row r="1315" spans="1:10">
      <c r="A1315" s="119" t="s">
        <v>2816</v>
      </c>
      <c r="B1315" t="s">
        <v>2784</v>
      </c>
      <c r="C1315" t="s">
        <v>2817</v>
      </c>
      <c r="D1315" s="109">
        <v>31401</v>
      </c>
      <c r="E1315" s="109">
        <v>110519</v>
      </c>
      <c r="F1315" s="109">
        <v>18327</v>
      </c>
      <c r="G1315" s="109">
        <v>110519</v>
      </c>
      <c r="H1315" s="109">
        <v>18327</v>
      </c>
      <c r="I1315" s="109">
        <v>0</v>
      </c>
      <c r="J1315" s="109">
        <v>0</v>
      </c>
    </row>
    <row r="1316" spans="1:10">
      <c r="A1316" s="119" t="s">
        <v>2818</v>
      </c>
      <c r="B1316" t="s">
        <v>2784</v>
      </c>
      <c r="C1316" t="s">
        <v>2409</v>
      </c>
      <c r="D1316" s="108">
        <v>31402</v>
      </c>
      <c r="E1316" s="108">
        <v>77700</v>
      </c>
      <c r="F1316" s="108">
        <v>11835</v>
      </c>
      <c r="G1316" s="108">
        <v>77700</v>
      </c>
      <c r="H1316" s="108">
        <v>11835</v>
      </c>
      <c r="I1316" s="108">
        <v>0</v>
      </c>
      <c r="J1316" s="108">
        <v>0</v>
      </c>
    </row>
    <row r="1317" spans="1:10">
      <c r="A1317" s="119" t="s">
        <v>2819</v>
      </c>
      <c r="B1317" t="s">
        <v>2784</v>
      </c>
      <c r="C1317" t="s">
        <v>2820</v>
      </c>
      <c r="D1317" s="109">
        <v>31403</v>
      </c>
      <c r="E1317" s="109">
        <v>60031</v>
      </c>
      <c r="F1317" s="109">
        <v>8201</v>
      </c>
      <c r="G1317" s="109">
        <v>28020</v>
      </c>
      <c r="H1317" s="109">
        <v>8201</v>
      </c>
      <c r="I1317" s="109">
        <v>32011</v>
      </c>
      <c r="J1317" s="109">
        <v>0</v>
      </c>
    </row>
    <row r="1318" spans="1:10">
      <c r="A1318" s="119" t="s">
        <v>2821</v>
      </c>
      <c r="B1318" t="s">
        <v>2822</v>
      </c>
      <c r="C1318">
        <v>0</v>
      </c>
      <c r="D1318" s="108">
        <v>32000</v>
      </c>
      <c r="E1318" s="108">
        <v>12281208</v>
      </c>
      <c r="F1318" s="108">
        <v>0</v>
      </c>
      <c r="G1318" s="108">
        <v>4953464</v>
      </c>
      <c r="H1318" s="108">
        <v>0</v>
      </c>
      <c r="I1318" s="108">
        <v>7327744</v>
      </c>
      <c r="J1318" s="108">
        <v>0</v>
      </c>
    </row>
    <row r="1319" spans="1:10">
      <c r="A1319" s="119" t="s">
        <v>2823</v>
      </c>
      <c r="B1319" t="s">
        <v>2822</v>
      </c>
      <c r="C1319" t="s">
        <v>2824</v>
      </c>
      <c r="D1319" s="109">
        <v>32201</v>
      </c>
      <c r="E1319" s="109">
        <v>2064922</v>
      </c>
      <c r="F1319" s="109">
        <v>733133</v>
      </c>
      <c r="G1319" s="109">
        <v>442023</v>
      </c>
      <c r="H1319" s="109">
        <v>0</v>
      </c>
      <c r="I1319" s="109">
        <v>1622899</v>
      </c>
      <c r="J1319" s="109">
        <v>733133</v>
      </c>
    </row>
    <row r="1320" spans="1:10">
      <c r="A1320" s="119" t="s">
        <v>2825</v>
      </c>
      <c r="B1320" t="s">
        <v>2822</v>
      </c>
      <c r="C1320" t="s">
        <v>2826</v>
      </c>
      <c r="D1320" s="108">
        <v>32202</v>
      </c>
      <c r="E1320" s="108">
        <v>680795</v>
      </c>
      <c r="F1320" s="108">
        <v>199685</v>
      </c>
      <c r="G1320" s="108">
        <v>3000</v>
      </c>
      <c r="H1320" s="108">
        <v>3000</v>
      </c>
      <c r="I1320" s="108">
        <v>677795</v>
      </c>
      <c r="J1320" s="108">
        <v>196685</v>
      </c>
    </row>
    <row r="1321" spans="1:10">
      <c r="A1321" s="119" t="s">
        <v>2827</v>
      </c>
      <c r="B1321" t="s">
        <v>2822</v>
      </c>
      <c r="C1321" t="s">
        <v>2828</v>
      </c>
      <c r="D1321" s="109">
        <v>32203</v>
      </c>
      <c r="E1321" s="109">
        <v>1861019</v>
      </c>
      <c r="F1321" s="109">
        <v>650986</v>
      </c>
      <c r="G1321" s="109">
        <v>163500</v>
      </c>
      <c r="H1321" s="109">
        <v>0</v>
      </c>
      <c r="I1321" s="109">
        <v>1697519</v>
      </c>
      <c r="J1321" s="109">
        <v>650986</v>
      </c>
    </row>
    <row r="1322" spans="1:10">
      <c r="A1322" s="119" t="s">
        <v>2829</v>
      </c>
      <c r="B1322" t="s">
        <v>2822</v>
      </c>
      <c r="C1322" t="s">
        <v>2830</v>
      </c>
      <c r="D1322" s="108">
        <v>32204</v>
      </c>
      <c r="E1322" s="108">
        <v>610472</v>
      </c>
      <c r="F1322" s="108">
        <v>184466</v>
      </c>
      <c r="G1322" s="108">
        <v>610472</v>
      </c>
      <c r="H1322" s="108">
        <v>184466</v>
      </c>
      <c r="I1322" s="108">
        <v>0</v>
      </c>
      <c r="J1322" s="108">
        <v>0</v>
      </c>
    </row>
    <row r="1323" spans="1:10">
      <c r="A1323" s="119" t="s">
        <v>2831</v>
      </c>
      <c r="B1323" t="s">
        <v>2822</v>
      </c>
      <c r="C1323" t="s">
        <v>2832</v>
      </c>
      <c r="D1323" s="109">
        <v>32205</v>
      </c>
      <c r="E1323" s="109">
        <v>495129</v>
      </c>
      <c r="F1323" s="109">
        <v>135733</v>
      </c>
      <c r="G1323" s="109">
        <v>152194</v>
      </c>
      <c r="H1323" s="109">
        <v>94775</v>
      </c>
      <c r="I1323" s="109">
        <v>342935</v>
      </c>
      <c r="J1323" s="109">
        <v>40958</v>
      </c>
    </row>
    <row r="1324" spans="1:10">
      <c r="A1324" s="119" t="s">
        <v>2833</v>
      </c>
      <c r="B1324" t="s">
        <v>2822</v>
      </c>
      <c r="C1324" t="s">
        <v>2834</v>
      </c>
      <c r="D1324" s="108">
        <v>32206</v>
      </c>
      <c r="E1324" s="108">
        <v>495611</v>
      </c>
      <c r="F1324" s="108">
        <v>140473</v>
      </c>
      <c r="G1324" s="108">
        <v>430941</v>
      </c>
      <c r="H1324" s="108">
        <v>140473</v>
      </c>
      <c r="I1324" s="108">
        <v>64670</v>
      </c>
      <c r="J1324" s="108">
        <v>0</v>
      </c>
    </row>
    <row r="1325" spans="1:10">
      <c r="A1325" s="119" t="s">
        <v>2835</v>
      </c>
      <c r="B1325" t="s">
        <v>2822</v>
      </c>
      <c r="C1325" t="s">
        <v>2836</v>
      </c>
      <c r="D1325" s="109">
        <v>32207</v>
      </c>
      <c r="E1325" s="109">
        <v>327829</v>
      </c>
      <c r="F1325" s="109">
        <v>89884</v>
      </c>
      <c r="G1325" s="109">
        <v>317829</v>
      </c>
      <c r="H1325" s="109">
        <v>89884</v>
      </c>
      <c r="I1325" s="109">
        <v>10000</v>
      </c>
      <c r="J1325" s="109">
        <v>0</v>
      </c>
    </row>
    <row r="1326" spans="1:10">
      <c r="A1326" s="119" t="s">
        <v>2837</v>
      </c>
      <c r="B1326" t="s">
        <v>2822</v>
      </c>
      <c r="C1326" t="s">
        <v>2838</v>
      </c>
      <c r="D1326" s="108">
        <v>32209</v>
      </c>
      <c r="E1326" s="108">
        <v>532597</v>
      </c>
      <c r="F1326" s="108">
        <v>148209</v>
      </c>
      <c r="G1326" s="108">
        <v>17900</v>
      </c>
      <c r="H1326" s="108">
        <v>13200</v>
      </c>
      <c r="I1326" s="108">
        <v>514697</v>
      </c>
      <c r="J1326" s="108">
        <v>135009</v>
      </c>
    </row>
    <row r="1327" spans="1:10">
      <c r="A1327" s="119" t="s">
        <v>2839</v>
      </c>
      <c r="B1327" t="s">
        <v>2822</v>
      </c>
      <c r="C1327" t="s">
        <v>2840</v>
      </c>
      <c r="D1327" s="109">
        <v>32343</v>
      </c>
      <c r="E1327" s="109">
        <v>229113</v>
      </c>
      <c r="F1327" s="109">
        <v>50279</v>
      </c>
      <c r="G1327" s="109">
        <v>130480</v>
      </c>
      <c r="H1327" s="109">
        <v>50279</v>
      </c>
      <c r="I1327" s="109">
        <v>98633</v>
      </c>
      <c r="J1327" s="109">
        <v>0</v>
      </c>
    </row>
    <row r="1328" spans="1:10">
      <c r="A1328" s="119" t="s">
        <v>2841</v>
      </c>
      <c r="B1328" t="s">
        <v>2822</v>
      </c>
      <c r="C1328" t="s">
        <v>2842</v>
      </c>
      <c r="D1328" s="108">
        <v>32386</v>
      </c>
      <c r="E1328" s="108">
        <v>122402</v>
      </c>
      <c r="F1328" s="108">
        <v>19830</v>
      </c>
      <c r="G1328" s="108">
        <v>122402</v>
      </c>
      <c r="H1328" s="108">
        <v>19830</v>
      </c>
      <c r="I1328" s="108">
        <v>0</v>
      </c>
      <c r="J1328" s="108">
        <v>0</v>
      </c>
    </row>
    <row r="1329" spans="1:10">
      <c r="A1329" s="119" t="s">
        <v>2843</v>
      </c>
      <c r="B1329" t="s">
        <v>2822</v>
      </c>
      <c r="C1329" t="s">
        <v>2844</v>
      </c>
      <c r="D1329" s="109">
        <v>32441</v>
      </c>
      <c r="E1329" s="109">
        <v>92513</v>
      </c>
      <c r="F1329" s="109">
        <v>13620</v>
      </c>
      <c r="G1329" s="109">
        <v>92513</v>
      </c>
      <c r="H1329" s="109">
        <v>13620</v>
      </c>
      <c r="I1329" s="109">
        <v>0</v>
      </c>
      <c r="J1329" s="109">
        <v>0</v>
      </c>
    </row>
    <row r="1330" spans="1:10">
      <c r="A1330" s="119" t="s">
        <v>2845</v>
      </c>
      <c r="B1330" t="s">
        <v>2822</v>
      </c>
      <c r="C1330" t="s">
        <v>843</v>
      </c>
      <c r="D1330" s="108">
        <v>32448</v>
      </c>
      <c r="E1330" s="108">
        <v>116249</v>
      </c>
      <c r="F1330" s="108">
        <v>19412</v>
      </c>
      <c r="G1330" s="108">
        <v>35000</v>
      </c>
      <c r="H1330" s="108">
        <v>4700</v>
      </c>
      <c r="I1330" s="108">
        <v>81249</v>
      </c>
      <c r="J1330" s="108">
        <v>14712</v>
      </c>
    </row>
    <row r="1331" spans="1:10">
      <c r="A1331" s="119" t="s">
        <v>2846</v>
      </c>
      <c r="B1331" t="s">
        <v>2822</v>
      </c>
      <c r="C1331" t="s">
        <v>2847</v>
      </c>
      <c r="D1331" s="109">
        <v>32449</v>
      </c>
      <c r="E1331" s="109">
        <v>209443</v>
      </c>
      <c r="F1331" s="109">
        <v>44793</v>
      </c>
      <c r="G1331" s="109">
        <v>29824</v>
      </c>
      <c r="H1331" s="109">
        <v>880</v>
      </c>
      <c r="I1331" s="109">
        <v>179619</v>
      </c>
      <c r="J1331" s="109">
        <v>43913</v>
      </c>
    </row>
    <row r="1332" spans="1:10">
      <c r="A1332" s="119" t="s">
        <v>2848</v>
      </c>
      <c r="B1332" t="s">
        <v>2822</v>
      </c>
      <c r="C1332" t="s">
        <v>2849</v>
      </c>
      <c r="D1332" s="108">
        <v>32501</v>
      </c>
      <c r="E1332" s="108">
        <v>158471</v>
      </c>
      <c r="F1332" s="108">
        <v>30130</v>
      </c>
      <c r="G1332" s="108">
        <v>72066</v>
      </c>
      <c r="H1332" s="108">
        <v>30130</v>
      </c>
      <c r="I1332" s="108">
        <v>86405</v>
      </c>
      <c r="J1332" s="108">
        <v>0</v>
      </c>
    </row>
    <row r="1333" spans="1:10">
      <c r="A1333" s="119" t="s">
        <v>2850</v>
      </c>
      <c r="B1333" t="s">
        <v>2822</v>
      </c>
      <c r="C1333" t="s">
        <v>2851</v>
      </c>
      <c r="D1333" s="109">
        <v>32505</v>
      </c>
      <c r="E1333" s="109">
        <v>140870</v>
      </c>
      <c r="F1333" s="109">
        <v>26199</v>
      </c>
      <c r="G1333" s="109">
        <v>139820</v>
      </c>
      <c r="H1333" s="109">
        <v>26199</v>
      </c>
      <c r="I1333" s="109">
        <v>1050</v>
      </c>
      <c r="J1333" s="109">
        <v>0</v>
      </c>
    </row>
    <row r="1334" spans="1:10">
      <c r="A1334" s="119" t="s">
        <v>2852</v>
      </c>
      <c r="B1334" t="s">
        <v>2822</v>
      </c>
      <c r="C1334" t="s">
        <v>2853</v>
      </c>
      <c r="D1334" s="108">
        <v>32525</v>
      </c>
      <c r="E1334" s="108">
        <v>67979</v>
      </c>
      <c r="F1334" s="108">
        <v>9369</v>
      </c>
      <c r="G1334" s="108">
        <v>67979</v>
      </c>
      <c r="H1334" s="108">
        <v>9369</v>
      </c>
      <c r="I1334" s="108">
        <v>0</v>
      </c>
      <c r="J1334" s="108">
        <v>0</v>
      </c>
    </row>
    <row r="1335" spans="1:10">
      <c r="A1335" s="119" t="s">
        <v>2854</v>
      </c>
      <c r="B1335" t="s">
        <v>2822</v>
      </c>
      <c r="C1335" t="s">
        <v>2855</v>
      </c>
      <c r="D1335" s="109">
        <v>32526</v>
      </c>
      <c r="E1335" s="109">
        <v>82299</v>
      </c>
      <c r="F1335" s="109">
        <v>12029</v>
      </c>
      <c r="G1335" s="109">
        <v>60799</v>
      </c>
      <c r="H1335" s="109">
        <v>12029</v>
      </c>
      <c r="I1335" s="109">
        <v>21500</v>
      </c>
      <c r="J1335" s="109">
        <v>0</v>
      </c>
    </row>
    <row r="1336" spans="1:10">
      <c r="A1336" s="119" t="s">
        <v>2856</v>
      </c>
      <c r="B1336" t="s">
        <v>2822</v>
      </c>
      <c r="C1336" t="s">
        <v>2857</v>
      </c>
      <c r="D1336" s="108">
        <v>32527</v>
      </c>
      <c r="E1336" s="108">
        <v>27048</v>
      </c>
      <c r="F1336" s="108">
        <v>2736</v>
      </c>
      <c r="G1336" s="108">
        <v>27048</v>
      </c>
      <c r="H1336" s="108">
        <v>2736</v>
      </c>
      <c r="I1336" s="108">
        <v>0</v>
      </c>
      <c r="J1336" s="108">
        <v>0</v>
      </c>
    </row>
    <row r="1337" spans="1:10">
      <c r="A1337" s="119" t="s">
        <v>2858</v>
      </c>
      <c r="B1337" t="s">
        <v>2822</v>
      </c>
      <c r="C1337" t="s">
        <v>2859</v>
      </c>
      <c r="D1337" s="109">
        <v>32528</v>
      </c>
      <c r="E1337" s="109">
        <v>254931</v>
      </c>
      <c r="F1337" s="109">
        <v>57472</v>
      </c>
      <c r="G1337" s="109">
        <v>142498</v>
      </c>
      <c r="H1337" s="109">
        <v>57472</v>
      </c>
      <c r="I1337" s="109">
        <v>112433</v>
      </c>
      <c r="J1337" s="109">
        <v>0</v>
      </c>
    </row>
    <row r="1338" spans="1:10">
      <c r="A1338" s="119" t="s">
        <v>2860</v>
      </c>
      <c r="B1338" t="s">
        <v>2861</v>
      </c>
      <c r="C1338">
        <v>0</v>
      </c>
      <c r="D1338" s="108">
        <v>33000</v>
      </c>
      <c r="E1338" s="108">
        <v>16076517</v>
      </c>
      <c r="F1338" s="108">
        <v>0</v>
      </c>
      <c r="G1338" s="108">
        <v>14725000</v>
      </c>
      <c r="H1338" s="108">
        <v>0</v>
      </c>
      <c r="I1338" s="108">
        <v>1351517</v>
      </c>
      <c r="J1338" s="108">
        <v>0</v>
      </c>
    </row>
    <row r="1339" spans="1:10">
      <c r="A1339" s="119" t="s">
        <v>2862</v>
      </c>
      <c r="B1339" t="s">
        <v>2861</v>
      </c>
      <c r="C1339" t="s">
        <v>2863</v>
      </c>
      <c r="D1339" s="109">
        <v>33100</v>
      </c>
      <c r="E1339" s="109">
        <v>5986255</v>
      </c>
      <c r="F1339" s="109">
        <v>2340876</v>
      </c>
      <c r="G1339" s="109">
        <v>5986255</v>
      </c>
      <c r="H1339" s="109">
        <v>2340876</v>
      </c>
      <c r="I1339" s="109">
        <v>0</v>
      </c>
      <c r="J1339" s="109">
        <v>0</v>
      </c>
    </row>
    <row r="1340" spans="1:10">
      <c r="A1340" s="119" t="s">
        <v>2864</v>
      </c>
      <c r="B1340" t="s">
        <v>2861</v>
      </c>
      <c r="C1340" t="s">
        <v>2865</v>
      </c>
      <c r="D1340" s="108">
        <v>33202</v>
      </c>
      <c r="E1340" s="108">
        <v>3948307</v>
      </c>
      <c r="F1340" s="108">
        <v>1617121</v>
      </c>
      <c r="G1340" s="108">
        <v>3948307</v>
      </c>
      <c r="H1340" s="108">
        <v>1617121</v>
      </c>
      <c r="I1340" s="108">
        <v>0</v>
      </c>
      <c r="J1340" s="108">
        <v>0</v>
      </c>
    </row>
    <row r="1341" spans="1:10">
      <c r="A1341" s="119" t="s">
        <v>2866</v>
      </c>
      <c r="B1341" t="s">
        <v>2861</v>
      </c>
      <c r="C1341" t="s">
        <v>2867</v>
      </c>
      <c r="D1341" s="109">
        <v>33203</v>
      </c>
      <c r="E1341" s="109">
        <v>1170628</v>
      </c>
      <c r="F1341" s="109">
        <v>382045</v>
      </c>
      <c r="G1341" s="109">
        <v>0</v>
      </c>
      <c r="H1341" s="109">
        <v>0</v>
      </c>
      <c r="I1341" s="109">
        <v>1170628</v>
      </c>
      <c r="J1341" s="109">
        <v>382045</v>
      </c>
    </row>
    <row r="1342" spans="1:10">
      <c r="A1342" s="119" t="s">
        <v>2868</v>
      </c>
      <c r="B1342" t="s">
        <v>2861</v>
      </c>
      <c r="C1342" t="s">
        <v>2869</v>
      </c>
      <c r="D1342" s="108">
        <v>33204</v>
      </c>
      <c r="E1342" s="108">
        <v>637830</v>
      </c>
      <c r="F1342" s="108">
        <v>219570</v>
      </c>
      <c r="G1342" s="108">
        <v>637830</v>
      </c>
      <c r="H1342" s="108">
        <v>219570</v>
      </c>
      <c r="I1342" s="108">
        <v>0</v>
      </c>
      <c r="J1342" s="108">
        <v>0</v>
      </c>
    </row>
    <row r="1343" spans="1:10">
      <c r="A1343" s="119" t="s">
        <v>2870</v>
      </c>
      <c r="B1343" t="s">
        <v>2861</v>
      </c>
      <c r="C1343" t="s">
        <v>2871</v>
      </c>
      <c r="D1343" s="109">
        <v>33205</v>
      </c>
      <c r="E1343" s="109">
        <v>509507</v>
      </c>
      <c r="F1343" s="109">
        <v>167410</v>
      </c>
      <c r="G1343" s="109">
        <v>469040</v>
      </c>
      <c r="H1343" s="109">
        <v>167410</v>
      </c>
      <c r="I1343" s="109">
        <v>40467</v>
      </c>
      <c r="J1343" s="109">
        <v>0</v>
      </c>
    </row>
    <row r="1344" spans="1:10">
      <c r="A1344" s="119" t="s">
        <v>2872</v>
      </c>
      <c r="B1344" t="s">
        <v>2861</v>
      </c>
      <c r="C1344" t="s">
        <v>2873</v>
      </c>
      <c r="D1344" s="108">
        <v>33207</v>
      </c>
      <c r="E1344" s="108">
        <v>487651</v>
      </c>
      <c r="F1344" s="108">
        <v>152845</v>
      </c>
      <c r="G1344" s="108">
        <v>487651</v>
      </c>
      <c r="H1344" s="108">
        <v>152845</v>
      </c>
      <c r="I1344" s="108">
        <v>0</v>
      </c>
      <c r="J1344" s="108">
        <v>0</v>
      </c>
    </row>
    <row r="1345" spans="1:10">
      <c r="A1345" s="119" t="s">
        <v>2874</v>
      </c>
      <c r="B1345" t="s">
        <v>2861</v>
      </c>
      <c r="C1345" t="s">
        <v>2875</v>
      </c>
      <c r="D1345" s="109">
        <v>33208</v>
      </c>
      <c r="E1345" s="109">
        <v>761966</v>
      </c>
      <c r="F1345" s="109">
        <v>276473</v>
      </c>
      <c r="G1345" s="109">
        <v>761966</v>
      </c>
      <c r="H1345" s="109">
        <v>276473</v>
      </c>
      <c r="I1345" s="109">
        <v>0</v>
      </c>
      <c r="J1345" s="109">
        <v>0</v>
      </c>
    </row>
    <row r="1346" spans="1:10">
      <c r="A1346" s="119" t="s">
        <v>2876</v>
      </c>
      <c r="B1346" t="s">
        <v>2861</v>
      </c>
      <c r="C1346" t="s">
        <v>2877</v>
      </c>
      <c r="D1346" s="108">
        <v>33209</v>
      </c>
      <c r="E1346" s="108">
        <v>434823</v>
      </c>
      <c r="F1346" s="108">
        <v>113997</v>
      </c>
      <c r="G1346" s="108">
        <v>174000</v>
      </c>
      <c r="H1346" s="108">
        <v>113997</v>
      </c>
      <c r="I1346" s="108">
        <v>260823</v>
      </c>
      <c r="J1346" s="108">
        <v>0</v>
      </c>
    </row>
    <row r="1347" spans="1:10">
      <c r="A1347" s="119" t="s">
        <v>2878</v>
      </c>
      <c r="B1347" t="s">
        <v>2861</v>
      </c>
      <c r="C1347" t="s">
        <v>2879</v>
      </c>
      <c r="D1347" s="109">
        <v>33210</v>
      </c>
      <c r="E1347" s="109">
        <v>443134</v>
      </c>
      <c r="F1347" s="109">
        <v>112214</v>
      </c>
      <c r="G1347" s="109">
        <v>150400</v>
      </c>
      <c r="H1347" s="109">
        <v>107900</v>
      </c>
      <c r="I1347" s="109">
        <v>292734</v>
      </c>
      <c r="J1347" s="109">
        <v>4314</v>
      </c>
    </row>
    <row r="1348" spans="1:10">
      <c r="A1348" s="119" t="s">
        <v>2880</v>
      </c>
      <c r="B1348" t="s">
        <v>2861</v>
      </c>
      <c r="C1348" t="s">
        <v>2881</v>
      </c>
      <c r="D1348" s="108">
        <v>33211</v>
      </c>
      <c r="E1348" s="108">
        <v>414282</v>
      </c>
      <c r="F1348" s="108">
        <v>117694</v>
      </c>
      <c r="G1348" s="108">
        <v>366230</v>
      </c>
      <c r="H1348" s="108">
        <v>117694</v>
      </c>
      <c r="I1348" s="108">
        <v>48052</v>
      </c>
      <c r="J1348" s="108">
        <v>0</v>
      </c>
    </row>
    <row r="1349" spans="1:10">
      <c r="A1349" s="119" t="s">
        <v>2882</v>
      </c>
      <c r="B1349" t="s">
        <v>2861</v>
      </c>
      <c r="C1349" t="s">
        <v>2883</v>
      </c>
      <c r="D1349" s="109">
        <v>33212</v>
      </c>
      <c r="E1349" s="109">
        <v>412003</v>
      </c>
      <c r="F1349" s="109">
        <v>132966</v>
      </c>
      <c r="G1349" s="109">
        <v>65148</v>
      </c>
      <c r="H1349" s="109">
        <v>0</v>
      </c>
      <c r="I1349" s="109">
        <v>346855</v>
      </c>
      <c r="J1349" s="109">
        <v>132966</v>
      </c>
    </row>
    <row r="1350" spans="1:10">
      <c r="A1350" s="119" t="s">
        <v>2884</v>
      </c>
      <c r="B1350" t="s">
        <v>2861</v>
      </c>
      <c r="C1350" t="s">
        <v>2885</v>
      </c>
      <c r="D1350" s="108">
        <v>33213</v>
      </c>
      <c r="E1350" s="108">
        <v>543227</v>
      </c>
      <c r="F1350" s="108">
        <v>183223</v>
      </c>
      <c r="G1350" s="108">
        <v>56990</v>
      </c>
      <c r="H1350" s="108">
        <v>10000</v>
      </c>
      <c r="I1350" s="108">
        <v>486237</v>
      </c>
      <c r="J1350" s="108">
        <v>173223</v>
      </c>
    </row>
    <row r="1351" spans="1:10">
      <c r="A1351" s="119" t="s">
        <v>2886</v>
      </c>
      <c r="B1351" t="s">
        <v>2861</v>
      </c>
      <c r="C1351" t="s">
        <v>2887</v>
      </c>
      <c r="D1351" s="109">
        <v>33214</v>
      </c>
      <c r="E1351" s="109">
        <v>661217</v>
      </c>
      <c r="F1351" s="109">
        <v>180953</v>
      </c>
      <c r="G1351" s="109">
        <v>503917</v>
      </c>
      <c r="H1351" s="109">
        <v>180953</v>
      </c>
      <c r="I1351" s="109">
        <v>157300</v>
      </c>
      <c r="J1351" s="109">
        <v>0</v>
      </c>
    </row>
    <row r="1352" spans="1:10">
      <c r="A1352" s="119" t="s">
        <v>2888</v>
      </c>
      <c r="B1352" t="s">
        <v>2861</v>
      </c>
      <c r="C1352" t="s">
        <v>2889</v>
      </c>
      <c r="D1352" s="108">
        <v>33215</v>
      </c>
      <c r="E1352" s="108">
        <v>396060</v>
      </c>
      <c r="F1352" s="108">
        <v>103095</v>
      </c>
      <c r="G1352" s="108">
        <v>396060</v>
      </c>
      <c r="H1352" s="108">
        <v>52556</v>
      </c>
      <c r="I1352" s="108">
        <v>0</v>
      </c>
      <c r="J1352" s="108">
        <v>50539</v>
      </c>
    </row>
    <row r="1353" spans="1:10">
      <c r="A1353" s="119" t="s">
        <v>2890</v>
      </c>
      <c r="B1353" t="s">
        <v>2861</v>
      </c>
      <c r="C1353" t="s">
        <v>2891</v>
      </c>
      <c r="D1353" s="109">
        <v>33216</v>
      </c>
      <c r="E1353" s="109">
        <v>398369</v>
      </c>
      <c r="F1353" s="109">
        <v>134369</v>
      </c>
      <c r="G1353" s="109">
        <v>317205</v>
      </c>
      <c r="H1353" s="109">
        <v>134369</v>
      </c>
      <c r="I1353" s="109">
        <v>81164</v>
      </c>
      <c r="J1353" s="109">
        <v>0</v>
      </c>
    </row>
    <row r="1354" spans="1:10">
      <c r="A1354" s="119" t="s">
        <v>2892</v>
      </c>
      <c r="B1354" t="s">
        <v>2861</v>
      </c>
      <c r="C1354" t="s">
        <v>2893</v>
      </c>
      <c r="D1354" s="108">
        <v>33346</v>
      </c>
      <c r="E1354" s="108">
        <v>202996</v>
      </c>
      <c r="F1354" s="108">
        <v>52984</v>
      </c>
      <c r="G1354" s="108">
        <v>33793</v>
      </c>
      <c r="H1354" s="108">
        <v>0</v>
      </c>
      <c r="I1354" s="108">
        <v>169203</v>
      </c>
      <c r="J1354" s="108">
        <v>52984</v>
      </c>
    </row>
    <row r="1355" spans="1:10">
      <c r="A1355" s="119" t="s">
        <v>2894</v>
      </c>
      <c r="B1355" t="s">
        <v>2861</v>
      </c>
      <c r="C1355" t="s">
        <v>2895</v>
      </c>
      <c r="D1355" s="109">
        <v>33423</v>
      </c>
      <c r="E1355" s="109">
        <v>139855</v>
      </c>
      <c r="F1355" s="109">
        <v>48747</v>
      </c>
      <c r="G1355" s="109">
        <v>80000</v>
      </c>
      <c r="H1355" s="109">
        <v>48747</v>
      </c>
      <c r="I1355" s="109">
        <v>59855</v>
      </c>
      <c r="J1355" s="109">
        <v>0</v>
      </c>
    </row>
    <row r="1356" spans="1:10">
      <c r="A1356" s="119" t="s">
        <v>2896</v>
      </c>
      <c r="B1356" t="s">
        <v>2861</v>
      </c>
      <c r="C1356" t="s">
        <v>2897</v>
      </c>
      <c r="D1356" s="108">
        <v>33445</v>
      </c>
      <c r="E1356" s="108">
        <v>134547</v>
      </c>
      <c r="F1356" s="108">
        <v>44254</v>
      </c>
      <c r="G1356" s="108">
        <v>0</v>
      </c>
      <c r="H1356" s="108">
        <v>0</v>
      </c>
      <c r="I1356" s="108">
        <v>134547</v>
      </c>
      <c r="J1356" s="108">
        <v>44254</v>
      </c>
    </row>
    <row r="1357" spans="1:10">
      <c r="A1357" s="119" t="s">
        <v>2898</v>
      </c>
      <c r="B1357" t="s">
        <v>2861</v>
      </c>
      <c r="C1357" t="s">
        <v>2899</v>
      </c>
      <c r="D1357" s="109">
        <v>33461</v>
      </c>
      <c r="E1357" s="109">
        <v>215492</v>
      </c>
      <c r="F1357" s="109">
        <v>56161</v>
      </c>
      <c r="G1357" s="109">
        <v>210992</v>
      </c>
      <c r="H1357" s="109">
        <v>56161</v>
      </c>
      <c r="I1357" s="109">
        <v>4500</v>
      </c>
      <c r="J1357" s="109">
        <v>0</v>
      </c>
    </row>
    <row r="1358" spans="1:10">
      <c r="A1358" s="119" t="s">
        <v>2900</v>
      </c>
      <c r="B1358" t="s">
        <v>2861</v>
      </c>
      <c r="C1358" t="s">
        <v>2901</v>
      </c>
      <c r="D1358" s="108">
        <v>33586</v>
      </c>
      <c r="E1358" s="108">
        <v>29267</v>
      </c>
      <c r="F1358" s="108">
        <v>2949</v>
      </c>
      <c r="G1358" s="108">
        <v>29267</v>
      </c>
      <c r="H1358" s="108">
        <v>2949</v>
      </c>
      <c r="I1358" s="108">
        <v>0</v>
      </c>
      <c r="J1358" s="108">
        <v>0</v>
      </c>
    </row>
    <row r="1359" spans="1:10">
      <c r="A1359" s="119" t="s">
        <v>2902</v>
      </c>
      <c r="B1359" t="s">
        <v>2861</v>
      </c>
      <c r="C1359" t="s">
        <v>2903</v>
      </c>
      <c r="D1359" s="109">
        <v>33606</v>
      </c>
      <c r="E1359" s="109">
        <v>196683</v>
      </c>
      <c r="F1359" s="109">
        <v>48745</v>
      </c>
      <c r="G1359" s="109">
        <v>142551</v>
      </c>
      <c r="H1359" s="109">
        <v>48745</v>
      </c>
      <c r="I1359" s="109">
        <v>54132</v>
      </c>
      <c r="J1359" s="109">
        <v>0</v>
      </c>
    </row>
    <row r="1360" spans="1:10">
      <c r="A1360" s="119" t="s">
        <v>2904</v>
      </c>
      <c r="B1360" t="s">
        <v>2861</v>
      </c>
      <c r="C1360" t="s">
        <v>2905</v>
      </c>
      <c r="D1360" s="108">
        <v>33622</v>
      </c>
      <c r="E1360" s="108">
        <v>152668</v>
      </c>
      <c r="F1360" s="108">
        <v>41004</v>
      </c>
      <c r="G1360" s="108">
        <v>152668</v>
      </c>
      <c r="H1360" s="108">
        <v>41004</v>
      </c>
      <c r="I1360" s="108">
        <v>0</v>
      </c>
      <c r="J1360" s="108">
        <v>0</v>
      </c>
    </row>
    <row r="1361" spans="1:10">
      <c r="A1361" s="119" t="s">
        <v>2906</v>
      </c>
      <c r="B1361" t="s">
        <v>2861</v>
      </c>
      <c r="C1361" t="s">
        <v>2907</v>
      </c>
      <c r="D1361" s="109">
        <v>33623</v>
      </c>
      <c r="E1361" s="109">
        <v>117794</v>
      </c>
      <c r="F1361" s="109">
        <v>23660</v>
      </c>
      <c r="G1361" s="109">
        <v>117794</v>
      </c>
      <c r="H1361" s="109">
        <v>23660</v>
      </c>
      <c r="I1361" s="109">
        <v>0</v>
      </c>
      <c r="J1361" s="109">
        <v>0</v>
      </c>
    </row>
    <row r="1362" spans="1:10">
      <c r="A1362" s="119" t="s">
        <v>2908</v>
      </c>
      <c r="B1362" t="s">
        <v>2861</v>
      </c>
      <c r="C1362" t="s">
        <v>2909</v>
      </c>
      <c r="D1362" s="108">
        <v>33643</v>
      </c>
      <c r="E1362" s="108">
        <v>46268</v>
      </c>
      <c r="F1362" s="108">
        <v>6225</v>
      </c>
      <c r="G1362" s="108">
        <v>31480</v>
      </c>
      <c r="H1362" s="108">
        <v>6225</v>
      </c>
      <c r="I1362" s="108">
        <v>14788</v>
      </c>
      <c r="J1362" s="108">
        <v>0</v>
      </c>
    </row>
    <row r="1363" spans="1:10">
      <c r="A1363" s="119" t="s">
        <v>2910</v>
      </c>
      <c r="B1363" t="s">
        <v>2861</v>
      </c>
      <c r="C1363" t="s">
        <v>2911</v>
      </c>
      <c r="D1363" s="109">
        <v>33663</v>
      </c>
      <c r="E1363" s="109">
        <v>103584</v>
      </c>
      <c r="F1363" s="109">
        <v>19132</v>
      </c>
      <c r="G1363" s="109">
        <v>103584</v>
      </c>
      <c r="H1363" s="109">
        <v>19132</v>
      </c>
      <c r="I1363" s="109">
        <v>0</v>
      </c>
      <c r="J1363" s="109">
        <v>0</v>
      </c>
    </row>
    <row r="1364" spans="1:10">
      <c r="A1364" s="119" t="s">
        <v>2912</v>
      </c>
      <c r="B1364" t="s">
        <v>2861</v>
      </c>
      <c r="C1364" t="s">
        <v>2913</v>
      </c>
      <c r="D1364" s="108">
        <v>33666</v>
      </c>
      <c r="E1364" s="108">
        <v>216343</v>
      </c>
      <c r="F1364" s="108">
        <v>54614</v>
      </c>
      <c r="G1364" s="108">
        <v>138840</v>
      </c>
      <c r="H1364" s="108">
        <v>54614</v>
      </c>
      <c r="I1364" s="108">
        <v>77503</v>
      </c>
      <c r="J1364" s="108">
        <v>0</v>
      </c>
    </row>
    <row r="1365" spans="1:10">
      <c r="A1365" s="119" t="s">
        <v>2914</v>
      </c>
      <c r="B1365" t="s">
        <v>2861</v>
      </c>
      <c r="C1365" t="s">
        <v>2915</v>
      </c>
      <c r="D1365" s="109">
        <v>33681</v>
      </c>
      <c r="E1365" s="109">
        <v>197344</v>
      </c>
      <c r="F1365" s="109">
        <v>43955</v>
      </c>
      <c r="G1365" s="109">
        <v>197344</v>
      </c>
      <c r="H1365" s="109">
        <v>43955</v>
      </c>
      <c r="I1365" s="109">
        <v>0</v>
      </c>
      <c r="J1365" s="109">
        <v>0</v>
      </c>
    </row>
    <row r="1366" spans="1:10">
      <c r="A1366" s="119" t="s">
        <v>2916</v>
      </c>
      <c r="B1366" t="s">
        <v>2917</v>
      </c>
      <c r="C1366">
        <v>0</v>
      </c>
      <c r="D1366" s="108">
        <v>34000</v>
      </c>
      <c r="E1366" s="108">
        <v>18904665</v>
      </c>
      <c r="F1366" s="108">
        <v>0</v>
      </c>
      <c r="G1366" s="108">
        <v>12143364</v>
      </c>
      <c r="H1366" s="108">
        <v>0</v>
      </c>
      <c r="I1366" s="108">
        <v>6761301</v>
      </c>
      <c r="J1366" s="108">
        <v>0</v>
      </c>
    </row>
    <row r="1367" spans="1:10">
      <c r="A1367" s="119" t="s">
        <v>2918</v>
      </c>
      <c r="B1367" t="s">
        <v>2917</v>
      </c>
      <c r="C1367" t="s">
        <v>2919</v>
      </c>
      <c r="D1367" s="109">
        <v>34100</v>
      </c>
      <c r="E1367" s="109">
        <v>9295266</v>
      </c>
      <c r="F1367" s="109">
        <v>3710258</v>
      </c>
      <c r="G1367" s="109">
        <v>9295266</v>
      </c>
      <c r="H1367" s="109">
        <v>3710258</v>
      </c>
      <c r="I1367" s="109">
        <v>0</v>
      </c>
      <c r="J1367" s="109">
        <v>0</v>
      </c>
    </row>
    <row r="1368" spans="1:10">
      <c r="A1368" s="119" t="s">
        <v>2920</v>
      </c>
      <c r="B1368" t="s">
        <v>2917</v>
      </c>
      <c r="C1368" t="s">
        <v>2921</v>
      </c>
      <c r="D1368" s="108">
        <v>34202</v>
      </c>
      <c r="E1368" s="108">
        <v>2211922</v>
      </c>
      <c r="F1368" s="108">
        <v>789425</v>
      </c>
      <c r="G1368" s="108">
        <v>2211922</v>
      </c>
      <c r="H1368" s="108">
        <v>316040</v>
      </c>
      <c r="I1368" s="108">
        <v>0</v>
      </c>
      <c r="J1368" s="108">
        <v>473385</v>
      </c>
    </row>
    <row r="1369" spans="1:10">
      <c r="A1369" s="119" t="s">
        <v>2922</v>
      </c>
      <c r="B1369" t="s">
        <v>2917</v>
      </c>
      <c r="C1369" t="s">
        <v>2923</v>
      </c>
      <c r="D1369" s="109">
        <v>34203</v>
      </c>
      <c r="E1369" s="109">
        <v>251306</v>
      </c>
      <c r="F1369" s="109">
        <v>77099</v>
      </c>
      <c r="G1369" s="109">
        <v>251306</v>
      </c>
      <c r="H1369" s="109">
        <v>77099</v>
      </c>
      <c r="I1369" s="109">
        <v>0</v>
      </c>
      <c r="J1369" s="109">
        <v>0</v>
      </c>
    </row>
    <row r="1370" spans="1:10">
      <c r="A1370" s="119" t="s">
        <v>2924</v>
      </c>
      <c r="B1370" t="s">
        <v>2917</v>
      </c>
      <c r="C1370" t="s">
        <v>2925</v>
      </c>
      <c r="D1370" s="108">
        <v>34204</v>
      </c>
      <c r="E1370" s="108">
        <v>1019225</v>
      </c>
      <c r="F1370" s="108">
        <v>335565</v>
      </c>
      <c r="G1370" s="108">
        <v>777322</v>
      </c>
      <c r="H1370" s="108">
        <v>335565</v>
      </c>
      <c r="I1370" s="108">
        <v>241903</v>
      </c>
      <c r="J1370" s="108">
        <v>0</v>
      </c>
    </row>
    <row r="1371" spans="1:10">
      <c r="A1371" s="119" t="s">
        <v>2926</v>
      </c>
      <c r="B1371" t="s">
        <v>2917</v>
      </c>
      <c r="C1371" t="s">
        <v>2927</v>
      </c>
      <c r="D1371" s="109">
        <v>34205</v>
      </c>
      <c r="E1371" s="109">
        <v>1548056</v>
      </c>
      <c r="F1371" s="109">
        <v>500431</v>
      </c>
      <c r="G1371" s="109">
        <v>1548056</v>
      </c>
      <c r="H1371" s="109">
        <v>500431</v>
      </c>
      <c r="I1371" s="109">
        <v>0</v>
      </c>
      <c r="J1371" s="109">
        <v>0</v>
      </c>
    </row>
    <row r="1372" spans="1:10">
      <c r="A1372" s="119" t="s">
        <v>2928</v>
      </c>
      <c r="B1372" t="s">
        <v>2917</v>
      </c>
      <c r="C1372" t="s">
        <v>2929</v>
      </c>
      <c r="D1372" s="108">
        <v>34207</v>
      </c>
      <c r="E1372" s="108">
        <v>4162774</v>
      </c>
      <c r="F1372" s="108">
        <v>1625541</v>
      </c>
      <c r="G1372" s="108">
        <v>3462774</v>
      </c>
      <c r="H1372" s="108">
        <v>1625541</v>
      </c>
      <c r="I1372" s="108">
        <v>700000</v>
      </c>
      <c r="J1372" s="108">
        <v>0</v>
      </c>
    </row>
    <row r="1373" spans="1:10">
      <c r="A1373" s="119" t="s">
        <v>2930</v>
      </c>
      <c r="B1373" t="s">
        <v>2917</v>
      </c>
      <c r="C1373" t="s">
        <v>1547</v>
      </c>
      <c r="D1373" s="109">
        <v>34208</v>
      </c>
      <c r="E1373" s="109">
        <v>484773</v>
      </c>
      <c r="F1373" s="109">
        <v>142727</v>
      </c>
      <c r="G1373" s="109">
        <v>484773</v>
      </c>
      <c r="H1373" s="109">
        <v>142727</v>
      </c>
      <c r="I1373" s="109">
        <v>0</v>
      </c>
      <c r="J1373" s="109">
        <v>0</v>
      </c>
    </row>
    <row r="1374" spans="1:10">
      <c r="A1374" s="119" t="s">
        <v>2931</v>
      </c>
      <c r="B1374" t="s">
        <v>2917</v>
      </c>
      <c r="C1374" t="s">
        <v>2932</v>
      </c>
      <c r="D1374" s="108">
        <v>34209</v>
      </c>
      <c r="E1374" s="108">
        <v>740499</v>
      </c>
      <c r="F1374" s="108">
        <v>202035</v>
      </c>
      <c r="G1374" s="108">
        <v>740499</v>
      </c>
      <c r="H1374" s="108">
        <v>202035</v>
      </c>
      <c r="I1374" s="108">
        <v>0</v>
      </c>
      <c r="J1374" s="108">
        <v>0</v>
      </c>
    </row>
    <row r="1375" spans="1:10">
      <c r="A1375" s="119" t="s">
        <v>2933</v>
      </c>
      <c r="B1375" t="s">
        <v>2917</v>
      </c>
      <c r="C1375" t="s">
        <v>2934</v>
      </c>
      <c r="D1375" s="109">
        <v>34210</v>
      </c>
      <c r="E1375" s="109">
        <v>545841</v>
      </c>
      <c r="F1375" s="109">
        <v>146420</v>
      </c>
      <c r="G1375" s="109">
        <v>288883</v>
      </c>
      <c r="H1375" s="109">
        <v>146420</v>
      </c>
      <c r="I1375" s="109">
        <v>256958</v>
      </c>
      <c r="J1375" s="109">
        <v>0</v>
      </c>
    </row>
    <row r="1376" spans="1:10">
      <c r="A1376" s="119" t="s">
        <v>2935</v>
      </c>
      <c r="B1376" t="s">
        <v>2917</v>
      </c>
      <c r="C1376" t="s">
        <v>2936</v>
      </c>
      <c r="D1376" s="108">
        <v>34211</v>
      </c>
      <c r="E1376" s="108">
        <v>261211</v>
      </c>
      <c r="F1376" s="108">
        <v>88320</v>
      </c>
      <c r="G1376" s="108">
        <v>259211</v>
      </c>
      <c r="H1376" s="108">
        <v>88320</v>
      </c>
      <c r="I1376" s="108">
        <v>2000</v>
      </c>
      <c r="J1376" s="108">
        <v>0</v>
      </c>
    </row>
    <row r="1377" spans="1:10">
      <c r="A1377" s="119" t="s">
        <v>2937</v>
      </c>
      <c r="B1377" t="s">
        <v>2917</v>
      </c>
      <c r="C1377" t="s">
        <v>2938</v>
      </c>
      <c r="D1377" s="109">
        <v>34212</v>
      </c>
      <c r="E1377" s="109">
        <v>1549074</v>
      </c>
      <c r="F1377" s="109">
        <v>628516</v>
      </c>
      <c r="G1377" s="109">
        <v>1257896</v>
      </c>
      <c r="H1377" s="109">
        <v>628516</v>
      </c>
      <c r="I1377" s="109">
        <v>291178</v>
      </c>
      <c r="J1377" s="109">
        <v>0</v>
      </c>
    </row>
    <row r="1378" spans="1:10">
      <c r="A1378" s="119" t="s">
        <v>2939</v>
      </c>
      <c r="B1378" t="s">
        <v>2917</v>
      </c>
      <c r="C1378" t="s">
        <v>2940</v>
      </c>
      <c r="D1378" s="108">
        <v>34213</v>
      </c>
      <c r="E1378" s="108">
        <v>1236550</v>
      </c>
      <c r="F1378" s="108">
        <v>445856</v>
      </c>
      <c r="G1378" s="108">
        <v>585023</v>
      </c>
      <c r="H1378" s="108">
        <v>445856</v>
      </c>
      <c r="I1378" s="108">
        <v>651527</v>
      </c>
      <c r="J1378" s="108">
        <v>0</v>
      </c>
    </row>
    <row r="1379" spans="1:10">
      <c r="A1379" s="119" t="s">
        <v>2941</v>
      </c>
      <c r="B1379" t="s">
        <v>2917</v>
      </c>
      <c r="C1379" t="s">
        <v>2942</v>
      </c>
      <c r="D1379" s="109">
        <v>34214</v>
      </c>
      <c r="E1379" s="109">
        <v>383622</v>
      </c>
      <c r="F1379" s="109">
        <v>104332</v>
      </c>
      <c r="G1379" s="109">
        <v>299059</v>
      </c>
      <c r="H1379" s="109">
        <v>104332</v>
      </c>
      <c r="I1379" s="109">
        <v>84563</v>
      </c>
      <c r="J1379" s="109">
        <v>0</v>
      </c>
    </row>
    <row r="1380" spans="1:10">
      <c r="A1380" s="119" t="s">
        <v>2943</v>
      </c>
      <c r="B1380" t="s">
        <v>2917</v>
      </c>
      <c r="C1380" t="s">
        <v>2944</v>
      </c>
      <c r="D1380" s="108">
        <v>34215</v>
      </c>
      <c r="E1380" s="108">
        <v>344254</v>
      </c>
      <c r="F1380" s="108">
        <v>88279</v>
      </c>
      <c r="G1380" s="108">
        <v>344254</v>
      </c>
      <c r="H1380" s="108">
        <v>88279</v>
      </c>
      <c r="I1380" s="108">
        <v>0</v>
      </c>
      <c r="J1380" s="108">
        <v>0</v>
      </c>
    </row>
    <row r="1381" spans="1:10">
      <c r="A1381" s="119" t="s">
        <v>2945</v>
      </c>
      <c r="B1381" t="s">
        <v>2917</v>
      </c>
      <c r="C1381" t="s">
        <v>2946</v>
      </c>
      <c r="D1381" s="109">
        <v>34302</v>
      </c>
      <c r="E1381" s="109">
        <v>464013</v>
      </c>
      <c r="F1381" s="109">
        <v>192726</v>
      </c>
      <c r="G1381" s="109">
        <v>464013</v>
      </c>
      <c r="H1381" s="109">
        <v>192726</v>
      </c>
      <c r="I1381" s="109">
        <v>0</v>
      </c>
      <c r="J1381" s="109">
        <v>0</v>
      </c>
    </row>
    <row r="1382" spans="1:10">
      <c r="A1382" s="119" t="s">
        <v>2947</v>
      </c>
      <c r="B1382" t="s">
        <v>2917</v>
      </c>
      <c r="C1382" t="s">
        <v>2948</v>
      </c>
      <c r="D1382" s="108">
        <v>34304</v>
      </c>
      <c r="E1382" s="108">
        <v>282089</v>
      </c>
      <c r="F1382" s="108">
        <v>108413</v>
      </c>
      <c r="G1382" s="108">
        <v>282089</v>
      </c>
      <c r="H1382" s="108">
        <v>108413</v>
      </c>
      <c r="I1382" s="108">
        <v>0</v>
      </c>
      <c r="J1382" s="108">
        <v>0</v>
      </c>
    </row>
    <row r="1383" spans="1:10">
      <c r="A1383" s="119" t="s">
        <v>2949</v>
      </c>
      <c r="B1383" t="s">
        <v>2917</v>
      </c>
      <c r="C1383" t="s">
        <v>2950</v>
      </c>
      <c r="D1383" s="109">
        <v>34307</v>
      </c>
      <c r="E1383" s="109">
        <v>273873</v>
      </c>
      <c r="F1383" s="109">
        <v>96469</v>
      </c>
      <c r="G1383" s="109">
        <v>192800</v>
      </c>
      <c r="H1383" s="109">
        <v>96469</v>
      </c>
      <c r="I1383" s="109">
        <v>81073</v>
      </c>
      <c r="J1383" s="109">
        <v>0</v>
      </c>
    </row>
    <row r="1384" spans="1:10">
      <c r="A1384" s="119" t="s">
        <v>2951</v>
      </c>
      <c r="B1384" t="s">
        <v>2917</v>
      </c>
      <c r="C1384" t="s">
        <v>2952</v>
      </c>
      <c r="D1384" s="108">
        <v>34309</v>
      </c>
      <c r="E1384" s="108">
        <v>138849</v>
      </c>
      <c r="F1384" s="108">
        <v>45631</v>
      </c>
      <c r="G1384" s="108">
        <v>99500</v>
      </c>
      <c r="H1384" s="108">
        <v>45631</v>
      </c>
      <c r="I1384" s="108">
        <v>39349</v>
      </c>
      <c r="J1384" s="108">
        <v>0</v>
      </c>
    </row>
    <row r="1385" spans="1:10">
      <c r="A1385" s="119" t="s">
        <v>2953</v>
      </c>
      <c r="B1385" t="s">
        <v>2917</v>
      </c>
      <c r="C1385" t="s">
        <v>2954</v>
      </c>
      <c r="D1385" s="109">
        <v>34368</v>
      </c>
      <c r="E1385" s="109">
        <v>137600</v>
      </c>
      <c r="F1385" s="109">
        <v>24446</v>
      </c>
      <c r="G1385" s="109">
        <v>48557</v>
      </c>
      <c r="H1385" s="109">
        <v>24446</v>
      </c>
      <c r="I1385" s="109">
        <v>89043</v>
      </c>
      <c r="J1385" s="109">
        <v>0</v>
      </c>
    </row>
    <row r="1386" spans="1:10">
      <c r="A1386" s="119" t="s">
        <v>2955</v>
      </c>
      <c r="B1386" t="s">
        <v>2917</v>
      </c>
      <c r="C1386" t="s">
        <v>2956</v>
      </c>
      <c r="D1386" s="108">
        <v>34369</v>
      </c>
      <c r="E1386" s="108">
        <v>277751</v>
      </c>
      <c r="F1386" s="108">
        <v>64861</v>
      </c>
      <c r="G1386" s="108">
        <v>91450</v>
      </c>
      <c r="H1386" s="108">
        <v>20000</v>
      </c>
      <c r="I1386" s="108">
        <v>186301</v>
      </c>
      <c r="J1386" s="108">
        <v>44861</v>
      </c>
    </row>
    <row r="1387" spans="1:10">
      <c r="A1387" s="119" t="s">
        <v>2957</v>
      </c>
      <c r="B1387" t="s">
        <v>2917</v>
      </c>
      <c r="C1387" t="s">
        <v>2958</v>
      </c>
      <c r="D1387" s="109">
        <v>34431</v>
      </c>
      <c r="E1387" s="109">
        <v>151335</v>
      </c>
      <c r="F1387" s="109">
        <v>25563</v>
      </c>
      <c r="G1387" s="109">
        <v>75660</v>
      </c>
      <c r="H1387" s="109">
        <v>25563</v>
      </c>
      <c r="I1387" s="109">
        <v>75675</v>
      </c>
      <c r="J1387" s="109">
        <v>0</v>
      </c>
    </row>
    <row r="1388" spans="1:10">
      <c r="A1388" s="119" t="s">
        <v>2959</v>
      </c>
      <c r="B1388" t="s">
        <v>2917</v>
      </c>
      <c r="C1388" t="s">
        <v>2960</v>
      </c>
      <c r="D1388" s="108">
        <v>34462</v>
      </c>
      <c r="E1388" s="108">
        <v>263294</v>
      </c>
      <c r="F1388" s="108">
        <v>63089</v>
      </c>
      <c r="G1388" s="108">
        <v>191294</v>
      </c>
      <c r="H1388" s="108">
        <v>63089</v>
      </c>
      <c r="I1388" s="108">
        <v>72000</v>
      </c>
      <c r="J1388" s="108">
        <v>0</v>
      </c>
    </row>
    <row r="1389" spans="1:10">
      <c r="A1389" s="119" t="s">
        <v>2961</v>
      </c>
      <c r="B1389" t="s">
        <v>2917</v>
      </c>
      <c r="C1389" t="s">
        <v>2962</v>
      </c>
      <c r="D1389" s="109">
        <v>34545</v>
      </c>
      <c r="E1389" s="109">
        <v>184942</v>
      </c>
      <c r="F1389" s="109">
        <v>36686</v>
      </c>
      <c r="G1389" s="109">
        <v>148076</v>
      </c>
      <c r="H1389" s="109">
        <v>36686</v>
      </c>
      <c r="I1389" s="109">
        <v>36866</v>
      </c>
      <c r="J1389" s="109">
        <v>0</v>
      </c>
    </row>
    <row r="1390" spans="1:10">
      <c r="A1390" s="119" t="s">
        <v>2963</v>
      </c>
      <c r="B1390" t="s">
        <v>2964</v>
      </c>
      <c r="C1390">
        <v>0</v>
      </c>
      <c r="D1390" s="108">
        <v>35000</v>
      </c>
      <c r="E1390" s="108">
        <v>12251173</v>
      </c>
      <c r="F1390" s="108">
        <v>0</v>
      </c>
      <c r="G1390" s="108">
        <v>3204869</v>
      </c>
      <c r="H1390" s="108">
        <v>0</v>
      </c>
      <c r="I1390" s="108">
        <v>9046304</v>
      </c>
      <c r="J1390" s="108">
        <v>0</v>
      </c>
    </row>
    <row r="1391" spans="1:10">
      <c r="A1391" s="119" t="s">
        <v>2965</v>
      </c>
      <c r="B1391" t="s">
        <v>2964</v>
      </c>
      <c r="C1391" t="s">
        <v>2966</v>
      </c>
      <c r="D1391" s="109">
        <v>35201</v>
      </c>
      <c r="E1391" s="109">
        <v>2654148</v>
      </c>
      <c r="F1391" s="109">
        <v>952957</v>
      </c>
      <c r="G1391" s="109">
        <v>2624148</v>
      </c>
      <c r="H1391" s="109">
        <v>952957</v>
      </c>
      <c r="I1391" s="109">
        <v>30000</v>
      </c>
      <c r="J1391" s="109">
        <v>0</v>
      </c>
    </row>
    <row r="1392" spans="1:10">
      <c r="A1392" s="119" t="s">
        <v>2967</v>
      </c>
      <c r="B1392" t="s">
        <v>2964</v>
      </c>
      <c r="C1392" t="s">
        <v>2968</v>
      </c>
      <c r="D1392" s="108">
        <v>35202</v>
      </c>
      <c r="E1392" s="108">
        <v>1527044</v>
      </c>
      <c r="F1392" s="108">
        <v>578606</v>
      </c>
      <c r="G1392" s="108">
        <v>849475</v>
      </c>
      <c r="H1392" s="108">
        <v>414164</v>
      </c>
      <c r="I1392" s="108">
        <v>677569</v>
      </c>
      <c r="J1392" s="108">
        <v>164442</v>
      </c>
    </row>
    <row r="1393" spans="1:10">
      <c r="A1393" s="119" t="s">
        <v>2969</v>
      </c>
      <c r="B1393" t="s">
        <v>2964</v>
      </c>
      <c r="C1393" t="s">
        <v>2970</v>
      </c>
      <c r="D1393" s="109">
        <v>35203</v>
      </c>
      <c r="E1393" s="109">
        <v>1905542</v>
      </c>
      <c r="F1393" s="109">
        <v>687963</v>
      </c>
      <c r="G1393" s="109">
        <v>1905542</v>
      </c>
      <c r="H1393" s="109">
        <v>687963</v>
      </c>
      <c r="I1393" s="109">
        <v>0</v>
      </c>
      <c r="J1393" s="109">
        <v>0</v>
      </c>
    </row>
    <row r="1394" spans="1:10">
      <c r="A1394" s="119" t="s">
        <v>2971</v>
      </c>
      <c r="B1394" t="s">
        <v>2964</v>
      </c>
      <c r="C1394" t="s">
        <v>2972</v>
      </c>
      <c r="D1394" s="108">
        <v>35204</v>
      </c>
      <c r="E1394" s="108">
        <v>673172</v>
      </c>
      <c r="F1394" s="108">
        <v>175953</v>
      </c>
      <c r="G1394" s="108">
        <v>673172</v>
      </c>
      <c r="H1394" s="108">
        <v>175953</v>
      </c>
      <c r="I1394" s="108">
        <v>0</v>
      </c>
      <c r="J1394" s="108">
        <v>0</v>
      </c>
    </row>
    <row r="1395" spans="1:10">
      <c r="A1395" s="119" t="s">
        <v>2973</v>
      </c>
      <c r="B1395" t="s">
        <v>2964</v>
      </c>
      <c r="C1395" t="s">
        <v>2974</v>
      </c>
      <c r="D1395" s="109">
        <v>35206</v>
      </c>
      <c r="E1395" s="109">
        <v>1062849</v>
      </c>
      <c r="F1395" s="109">
        <v>406487</v>
      </c>
      <c r="G1395" s="109">
        <v>1062849</v>
      </c>
      <c r="H1395" s="109">
        <v>406487</v>
      </c>
      <c r="I1395" s="109">
        <v>0</v>
      </c>
      <c r="J1395" s="109">
        <v>0</v>
      </c>
    </row>
    <row r="1396" spans="1:10">
      <c r="A1396" s="119" t="s">
        <v>2975</v>
      </c>
      <c r="B1396" t="s">
        <v>2964</v>
      </c>
      <c r="C1396" t="s">
        <v>2976</v>
      </c>
      <c r="D1396" s="108">
        <v>35207</v>
      </c>
      <c r="E1396" s="108">
        <v>467758</v>
      </c>
      <c r="F1396" s="108">
        <v>192423</v>
      </c>
      <c r="G1396" s="108">
        <v>429978</v>
      </c>
      <c r="H1396" s="108">
        <v>192423</v>
      </c>
      <c r="I1396" s="108">
        <v>37780</v>
      </c>
      <c r="J1396" s="108">
        <v>0</v>
      </c>
    </row>
    <row r="1397" spans="1:10">
      <c r="A1397" s="119" t="s">
        <v>2977</v>
      </c>
      <c r="B1397" t="s">
        <v>2964</v>
      </c>
      <c r="C1397" t="s">
        <v>2978</v>
      </c>
      <c r="D1397" s="109">
        <v>35208</v>
      </c>
      <c r="E1397" s="109">
        <v>1389664</v>
      </c>
      <c r="F1397" s="109">
        <v>474457</v>
      </c>
      <c r="G1397" s="109">
        <v>1389664</v>
      </c>
      <c r="H1397" s="109">
        <v>474457</v>
      </c>
      <c r="I1397" s="109">
        <v>0</v>
      </c>
      <c r="J1397" s="109">
        <v>0</v>
      </c>
    </row>
    <row r="1398" spans="1:10">
      <c r="A1398" s="119" t="s">
        <v>2979</v>
      </c>
      <c r="B1398" t="s">
        <v>2964</v>
      </c>
      <c r="C1398" t="s">
        <v>2980</v>
      </c>
      <c r="D1398" s="108">
        <v>35210</v>
      </c>
      <c r="E1398" s="108">
        <v>501807</v>
      </c>
      <c r="F1398" s="108">
        <v>173693</v>
      </c>
      <c r="G1398" s="108">
        <v>340000</v>
      </c>
      <c r="H1398" s="108">
        <v>173693</v>
      </c>
      <c r="I1398" s="108">
        <v>161807</v>
      </c>
      <c r="J1398" s="108">
        <v>0</v>
      </c>
    </row>
    <row r="1399" spans="1:10">
      <c r="A1399" s="119" t="s">
        <v>2981</v>
      </c>
      <c r="B1399" t="s">
        <v>2964</v>
      </c>
      <c r="C1399" t="s">
        <v>2982</v>
      </c>
      <c r="D1399" s="109">
        <v>35211</v>
      </c>
      <c r="E1399" s="109">
        <v>487707</v>
      </c>
      <c r="F1399" s="109">
        <v>132008</v>
      </c>
      <c r="G1399" s="109">
        <v>487707</v>
      </c>
      <c r="H1399" s="109">
        <v>132008</v>
      </c>
      <c r="I1399" s="109">
        <v>0</v>
      </c>
      <c r="J1399" s="109">
        <v>0</v>
      </c>
    </row>
    <row r="1400" spans="1:10">
      <c r="A1400" s="119" t="s">
        <v>2983</v>
      </c>
      <c r="B1400" t="s">
        <v>2964</v>
      </c>
      <c r="C1400" t="s">
        <v>2984</v>
      </c>
      <c r="D1400" s="108">
        <v>35212</v>
      </c>
      <c r="E1400" s="108">
        <v>393128</v>
      </c>
      <c r="F1400" s="108">
        <v>110317</v>
      </c>
      <c r="G1400" s="108">
        <v>393128</v>
      </c>
      <c r="H1400" s="108">
        <v>110317</v>
      </c>
      <c r="I1400" s="108">
        <v>0</v>
      </c>
      <c r="J1400" s="108">
        <v>0</v>
      </c>
    </row>
    <row r="1401" spans="1:10">
      <c r="A1401" s="119" t="s">
        <v>2985</v>
      </c>
      <c r="B1401" t="s">
        <v>2964</v>
      </c>
      <c r="C1401" t="s">
        <v>2986</v>
      </c>
      <c r="D1401" s="109">
        <v>35213</v>
      </c>
      <c r="E1401" s="109">
        <v>314316</v>
      </c>
      <c r="F1401" s="109">
        <v>81632</v>
      </c>
      <c r="G1401" s="109">
        <v>314316</v>
      </c>
      <c r="H1401" s="109">
        <v>81632</v>
      </c>
      <c r="I1401" s="109">
        <v>0</v>
      </c>
      <c r="J1401" s="109">
        <v>0</v>
      </c>
    </row>
    <row r="1402" spans="1:10">
      <c r="A1402" s="119" t="s">
        <v>2987</v>
      </c>
      <c r="B1402" t="s">
        <v>2964</v>
      </c>
      <c r="C1402" t="s">
        <v>2988</v>
      </c>
      <c r="D1402" s="108">
        <v>35215</v>
      </c>
      <c r="E1402" s="108">
        <v>1200445</v>
      </c>
      <c r="F1402" s="108">
        <v>436916</v>
      </c>
      <c r="G1402" s="108">
        <v>1200445</v>
      </c>
      <c r="H1402" s="108">
        <v>436916</v>
      </c>
      <c r="I1402" s="108">
        <v>0</v>
      </c>
      <c r="J1402" s="108">
        <v>0</v>
      </c>
    </row>
    <row r="1403" spans="1:10">
      <c r="A1403" s="119" t="s">
        <v>2989</v>
      </c>
      <c r="B1403" t="s">
        <v>2964</v>
      </c>
      <c r="C1403" t="s">
        <v>2990</v>
      </c>
      <c r="D1403" s="109">
        <v>35216</v>
      </c>
      <c r="E1403" s="109">
        <v>601212</v>
      </c>
      <c r="F1403" s="109">
        <v>207850</v>
      </c>
      <c r="G1403" s="109">
        <v>342974</v>
      </c>
      <c r="H1403" s="109">
        <v>207850</v>
      </c>
      <c r="I1403" s="109">
        <v>258238</v>
      </c>
      <c r="J1403" s="109">
        <v>0</v>
      </c>
    </row>
    <row r="1404" spans="1:10">
      <c r="A1404" s="119" t="s">
        <v>2991</v>
      </c>
      <c r="B1404" t="s">
        <v>2964</v>
      </c>
      <c r="C1404" t="s">
        <v>2992</v>
      </c>
      <c r="D1404" s="108">
        <v>35305</v>
      </c>
      <c r="E1404" s="108">
        <v>254745</v>
      </c>
      <c r="F1404" s="108">
        <v>58307</v>
      </c>
      <c r="G1404" s="108">
        <v>254745</v>
      </c>
      <c r="H1404" s="108">
        <v>58307</v>
      </c>
      <c r="I1404" s="108">
        <v>0</v>
      </c>
      <c r="J1404" s="108">
        <v>0</v>
      </c>
    </row>
    <row r="1405" spans="1:10">
      <c r="A1405" s="119" t="s">
        <v>2993</v>
      </c>
      <c r="B1405" t="s">
        <v>2964</v>
      </c>
      <c r="C1405" t="s">
        <v>2994</v>
      </c>
      <c r="D1405" s="109">
        <v>35321</v>
      </c>
      <c r="E1405" s="109">
        <v>69645</v>
      </c>
      <c r="F1405" s="109">
        <v>18497</v>
      </c>
      <c r="G1405" s="109">
        <v>69645</v>
      </c>
      <c r="H1405" s="109">
        <v>18497</v>
      </c>
      <c r="I1405" s="109">
        <v>0</v>
      </c>
      <c r="J1405" s="109">
        <v>0</v>
      </c>
    </row>
    <row r="1406" spans="1:10">
      <c r="A1406" s="119" t="s">
        <v>2995</v>
      </c>
      <c r="B1406" t="s">
        <v>2964</v>
      </c>
      <c r="C1406" t="s">
        <v>2996</v>
      </c>
      <c r="D1406" s="108">
        <v>35341</v>
      </c>
      <c r="E1406" s="108">
        <v>75256</v>
      </c>
      <c r="F1406" s="108">
        <v>10623</v>
      </c>
      <c r="G1406" s="108">
        <v>72256</v>
      </c>
      <c r="H1406" s="108">
        <v>10623</v>
      </c>
      <c r="I1406" s="108">
        <v>3000</v>
      </c>
      <c r="J1406" s="108">
        <v>0</v>
      </c>
    </row>
    <row r="1407" spans="1:10">
      <c r="A1407" s="119" t="s">
        <v>2997</v>
      </c>
      <c r="B1407" t="s">
        <v>2964</v>
      </c>
      <c r="C1407" t="s">
        <v>2998</v>
      </c>
      <c r="D1407" s="109">
        <v>35343</v>
      </c>
      <c r="E1407" s="109">
        <v>188114</v>
      </c>
      <c r="F1407" s="109">
        <v>54137</v>
      </c>
      <c r="G1407" s="109">
        <v>172000</v>
      </c>
      <c r="H1407" s="109">
        <v>54137</v>
      </c>
      <c r="I1407" s="109">
        <v>16114</v>
      </c>
      <c r="J1407" s="109">
        <v>0</v>
      </c>
    </row>
    <row r="1408" spans="1:10">
      <c r="A1408" s="119" t="s">
        <v>2999</v>
      </c>
      <c r="B1408" t="s">
        <v>2964</v>
      </c>
      <c r="C1408" t="s">
        <v>3000</v>
      </c>
      <c r="D1408" s="108">
        <v>35344</v>
      </c>
      <c r="E1408" s="108">
        <v>170145</v>
      </c>
      <c r="F1408" s="108">
        <v>45835</v>
      </c>
      <c r="G1408" s="108">
        <v>157145</v>
      </c>
      <c r="H1408" s="108">
        <v>45835</v>
      </c>
      <c r="I1408" s="108">
        <v>13000</v>
      </c>
      <c r="J1408" s="108">
        <v>0</v>
      </c>
    </row>
    <row r="1409" spans="1:10">
      <c r="A1409" s="119" t="s">
        <v>3001</v>
      </c>
      <c r="B1409" t="s">
        <v>2964</v>
      </c>
      <c r="C1409" t="s">
        <v>3002</v>
      </c>
      <c r="D1409" s="109">
        <v>35502</v>
      </c>
      <c r="E1409" s="109">
        <v>81182</v>
      </c>
      <c r="F1409" s="109">
        <v>13323</v>
      </c>
      <c r="G1409" s="109">
        <v>31000</v>
      </c>
      <c r="H1409" s="109">
        <v>13323</v>
      </c>
      <c r="I1409" s="109">
        <v>50182</v>
      </c>
      <c r="J1409" s="109">
        <v>0</v>
      </c>
    </row>
    <row r="1410" spans="1:10">
      <c r="A1410" s="119" t="s">
        <v>3003</v>
      </c>
      <c r="B1410" t="s">
        <v>3004</v>
      </c>
      <c r="C1410">
        <v>0</v>
      </c>
      <c r="D1410" s="108">
        <v>36000</v>
      </c>
      <c r="E1410" s="108">
        <v>13588659</v>
      </c>
      <c r="F1410" s="108">
        <v>0</v>
      </c>
      <c r="G1410" s="108">
        <v>6088659</v>
      </c>
      <c r="H1410" s="108">
        <v>0</v>
      </c>
      <c r="I1410" s="108">
        <v>7500000</v>
      </c>
      <c r="J1410" s="108">
        <v>0</v>
      </c>
    </row>
    <row r="1411" spans="1:10">
      <c r="A1411" s="119" t="s">
        <v>3005</v>
      </c>
      <c r="B1411" t="s">
        <v>3004</v>
      </c>
      <c r="C1411" t="s">
        <v>3006</v>
      </c>
      <c r="D1411" s="109">
        <v>36201</v>
      </c>
      <c r="E1411" s="109">
        <v>2189749</v>
      </c>
      <c r="F1411" s="109">
        <v>801555</v>
      </c>
      <c r="G1411" s="109">
        <v>1869749</v>
      </c>
      <c r="H1411" s="109">
        <v>801555</v>
      </c>
      <c r="I1411" s="109">
        <v>320000</v>
      </c>
      <c r="J1411" s="109">
        <v>0</v>
      </c>
    </row>
    <row r="1412" spans="1:10">
      <c r="A1412" s="119" t="s">
        <v>3007</v>
      </c>
      <c r="B1412" t="s">
        <v>3004</v>
      </c>
      <c r="C1412" t="s">
        <v>3008</v>
      </c>
      <c r="D1412" s="108">
        <v>36202</v>
      </c>
      <c r="E1412" s="108">
        <v>572120</v>
      </c>
      <c r="F1412" s="108">
        <v>182717</v>
      </c>
      <c r="G1412" s="108">
        <v>400000</v>
      </c>
      <c r="H1412" s="108">
        <v>182717</v>
      </c>
      <c r="I1412" s="108">
        <v>172120</v>
      </c>
      <c r="J1412" s="108">
        <v>0</v>
      </c>
    </row>
    <row r="1413" spans="1:10">
      <c r="A1413" s="119" t="s">
        <v>3009</v>
      </c>
      <c r="B1413" t="s">
        <v>3004</v>
      </c>
      <c r="C1413" t="s">
        <v>3010</v>
      </c>
      <c r="D1413" s="109">
        <v>36203</v>
      </c>
      <c r="E1413" s="109">
        <v>390304</v>
      </c>
      <c r="F1413" s="109">
        <v>122070</v>
      </c>
      <c r="G1413" s="109">
        <v>345000</v>
      </c>
      <c r="H1413" s="109">
        <v>122070</v>
      </c>
      <c r="I1413" s="109">
        <v>45304</v>
      </c>
      <c r="J1413" s="109">
        <v>0</v>
      </c>
    </row>
    <row r="1414" spans="1:10">
      <c r="A1414" s="119" t="s">
        <v>3011</v>
      </c>
      <c r="B1414" t="s">
        <v>3004</v>
      </c>
      <c r="C1414" t="s">
        <v>3012</v>
      </c>
      <c r="D1414" s="108">
        <v>36204</v>
      </c>
      <c r="E1414" s="108">
        <v>644607</v>
      </c>
      <c r="F1414" s="108">
        <v>214088</v>
      </c>
      <c r="G1414" s="108">
        <v>488350</v>
      </c>
      <c r="H1414" s="108">
        <v>214088</v>
      </c>
      <c r="I1414" s="108">
        <v>156257</v>
      </c>
      <c r="J1414" s="108">
        <v>0</v>
      </c>
    </row>
    <row r="1415" spans="1:10">
      <c r="A1415" s="119" t="s">
        <v>3013</v>
      </c>
      <c r="B1415" t="s">
        <v>3004</v>
      </c>
      <c r="C1415" t="s">
        <v>3014</v>
      </c>
      <c r="D1415" s="109">
        <v>36205</v>
      </c>
      <c r="E1415" s="109">
        <v>501687</v>
      </c>
      <c r="F1415" s="109">
        <v>143378</v>
      </c>
      <c r="G1415" s="109">
        <v>440000</v>
      </c>
      <c r="H1415" s="109">
        <v>143378</v>
      </c>
      <c r="I1415" s="109">
        <v>61687</v>
      </c>
      <c r="J1415" s="109">
        <v>0</v>
      </c>
    </row>
    <row r="1416" spans="1:10">
      <c r="A1416" s="119" t="s">
        <v>3015</v>
      </c>
      <c r="B1416" t="s">
        <v>3004</v>
      </c>
      <c r="C1416" t="s">
        <v>3016</v>
      </c>
      <c r="D1416" s="108">
        <v>36206</v>
      </c>
      <c r="E1416" s="108">
        <v>460695</v>
      </c>
      <c r="F1416" s="108">
        <v>127542</v>
      </c>
      <c r="G1416" s="108">
        <v>0</v>
      </c>
      <c r="H1416" s="108">
        <v>0</v>
      </c>
      <c r="I1416" s="108">
        <v>460695</v>
      </c>
      <c r="J1416" s="108">
        <v>127542</v>
      </c>
    </row>
    <row r="1417" spans="1:10">
      <c r="A1417" s="119" t="s">
        <v>3017</v>
      </c>
      <c r="B1417" t="s">
        <v>3004</v>
      </c>
      <c r="C1417" t="s">
        <v>3018</v>
      </c>
      <c r="D1417" s="109">
        <v>36207</v>
      </c>
      <c r="E1417" s="109">
        <v>394258</v>
      </c>
      <c r="F1417" s="109">
        <v>104880</v>
      </c>
      <c r="G1417" s="109">
        <v>328500</v>
      </c>
      <c r="H1417" s="109">
        <v>104880</v>
      </c>
      <c r="I1417" s="109">
        <v>65758</v>
      </c>
      <c r="J1417" s="109">
        <v>0</v>
      </c>
    </row>
    <row r="1418" spans="1:10">
      <c r="A1418" s="119" t="s">
        <v>3019</v>
      </c>
      <c r="B1418" t="s">
        <v>3004</v>
      </c>
      <c r="C1418" t="s">
        <v>3020</v>
      </c>
      <c r="D1418" s="108">
        <v>36208</v>
      </c>
      <c r="E1418" s="108">
        <v>381073</v>
      </c>
      <c r="F1418" s="108">
        <v>93950</v>
      </c>
      <c r="G1418" s="108">
        <v>381073</v>
      </c>
      <c r="H1418" s="108">
        <v>93950</v>
      </c>
      <c r="I1418" s="108">
        <v>0</v>
      </c>
      <c r="J1418" s="108">
        <v>0</v>
      </c>
    </row>
    <row r="1419" spans="1:10">
      <c r="A1419" s="119" t="s">
        <v>3021</v>
      </c>
      <c r="B1419" t="s">
        <v>3004</v>
      </c>
      <c r="C1419" t="s">
        <v>3022</v>
      </c>
      <c r="D1419" s="109">
        <v>36301</v>
      </c>
      <c r="E1419" s="109">
        <v>113723</v>
      </c>
      <c r="F1419" s="109">
        <v>19367</v>
      </c>
      <c r="G1419" s="109">
        <v>62053</v>
      </c>
      <c r="H1419" s="109">
        <v>19367</v>
      </c>
      <c r="I1419" s="109">
        <v>51670</v>
      </c>
      <c r="J1419" s="109">
        <v>0</v>
      </c>
    </row>
    <row r="1420" spans="1:10">
      <c r="A1420" s="119" t="s">
        <v>3023</v>
      </c>
      <c r="B1420" t="s">
        <v>3004</v>
      </c>
      <c r="C1420" t="s">
        <v>3024</v>
      </c>
      <c r="D1420" s="108">
        <v>36302</v>
      </c>
      <c r="E1420" s="108">
        <v>45566</v>
      </c>
      <c r="F1420" s="108">
        <v>5802</v>
      </c>
      <c r="G1420" s="108">
        <v>45566</v>
      </c>
      <c r="H1420" s="108">
        <v>5802</v>
      </c>
      <c r="I1420" s="108">
        <v>0</v>
      </c>
      <c r="J1420" s="108">
        <v>0</v>
      </c>
    </row>
    <row r="1421" spans="1:10">
      <c r="A1421" s="119" t="s">
        <v>3025</v>
      </c>
      <c r="B1421" t="s">
        <v>3004</v>
      </c>
      <c r="C1421" t="s">
        <v>3026</v>
      </c>
      <c r="D1421" s="109">
        <v>36321</v>
      </c>
      <c r="E1421" s="109">
        <v>57234</v>
      </c>
      <c r="F1421" s="109">
        <v>8226</v>
      </c>
      <c r="G1421" s="109">
        <v>24700</v>
      </c>
      <c r="H1421" s="109">
        <v>8226</v>
      </c>
      <c r="I1421" s="109">
        <v>32534</v>
      </c>
      <c r="J1421" s="109">
        <v>0</v>
      </c>
    </row>
    <row r="1422" spans="1:10">
      <c r="A1422" s="119" t="s">
        <v>3027</v>
      </c>
      <c r="B1422" t="s">
        <v>3004</v>
      </c>
      <c r="C1422" t="s">
        <v>3028</v>
      </c>
      <c r="D1422" s="108">
        <v>36341</v>
      </c>
      <c r="E1422" s="108">
        <v>315395</v>
      </c>
      <c r="F1422" s="108">
        <v>93014</v>
      </c>
      <c r="G1422" s="108">
        <v>11456</v>
      </c>
      <c r="H1422" s="108">
        <v>11000</v>
      </c>
      <c r="I1422" s="108">
        <v>303939</v>
      </c>
      <c r="J1422" s="108">
        <v>82014</v>
      </c>
    </row>
    <row r="1423" spans="1:10">
      <c r="A1423" s="119" t="s">
        <v>3029</v>
      </c>
      <c r="B1423" t="s">
        <v>3004</v>
      </c>
      <c r="C1423" t="s">
        <v>3030</v>
      </c>
      <c r="D1423" s="109">
        <v>36342</v>
      </c>
      <c r="E1423" s="109">
        <v>115015</v>
      </c>
      <c r="F1423" s="109">
        <v>18969</v>
      </c>
      <c r="G1423" s="109">
        <v>0</v>
      </c>
      <c r="H1423" s="109">
        <v>0</v>
      </c>
      <c r="I1423" s="109">
        <v>115015</v>
      </c>
      <c r="J1423" s="109">
        <v>18969</v>
      </c>
    </row>
    <row r="1424" spans="1:10">
      <c r="A1424" s="119" t="s">
        <v>3031</v>
      </c>
      <c r="B1424" t="s">
        <v>3004</v>
      </c>
      <c r="C1424" t="s">
        <v>3032</v>
      </c>
      <c r="D1424" s="108">
        <v>36368</v>
      </c>
      <c r="E1424" s="108">
        <v>158489</v>
      </c>
      <c r="F1424" s="108">
        <v>29047</v>
      </c>
      <c r="G1424" s="108">
        <v>154489</v>
      </c>
      <c r="H1424" s="108">
        <v>29047</v>
      </c>
      <c r="I1424" s="108">
        <v>4000</v>
      </c>
      <c r="J1424" s="108">
        <v>0</v>
      </c>
    </row>
    <row r="1425" spans="1:10">
      <c r="A1425" s="119" t="s">
        <v>3033</v>
      </c>
      <c r="B1425" t="s">
        <v>3004</v>
      </c>
      <c r="C1425" t="s">
        <v>3034</v>
      </c>
      <c r="D1425" s="109">
        <v>36383</v>
      </c>
      <c r="E1425" s="109">
        <v>100936</v>
      </c>
      <c r="F1425" s="109">
        <v>14936</v>
      </c>
      <c r="G1425" s="109">
        <v>97936</v>
      </c>
      <c r="H1425" s="109">
        <v>14936</v>
      </c>
      <c r="I1425" s="109">
        <v>3000</v>
      </c>
      <c r="J1425" s="109">
        <v>0</v>
      </c>
    </row>
    <row r="1426" spans="1:10">
      <c r="A1426" s="119" t="s">
        <v>3035</v>
      </c>
      <c r="B1426" t="s">
        <v>3004</v>
      </c>
      <c r="C1426" t="s">
        <v>3036</v>
      </c>
      <c r="D1426" s="108">
        <v>36387</v>
      </c>
      <c r="E1426" s="108">
        <v>142143</v>
      </c>
      <c r="F1426" s="108">
        <v>24658</v>
      </c>
      <c r="G1426" s="108">
        <v>142143</v>
      </c>
      <c r="H1426" s="108">
        <v>24658</v>
      </c>
      <c r="I1426" s="108">
        <v>0</v>
      </c>
      <c r="J1426" s="108">
        <v>0</v>
      </c>
    </row>
    <row r="1427" spans="1:10">
      <c r="A1427" s="119" t="s">
        <v>3037</v>
      </c>
      <c r="B1427" t="s">
        <v>3004</v>
      </c>
      <c r="C1427" t="s">
        <v>3038</v>
      </c>
      <c r="D1427" s="109">
        <v>36388</v>
      </c>
      <c r="E1427" s="109">
        <v>175401</v>
      </c>
      <c r="F1427" s="109">
        <v>31930</v>
      </c>
      <c r="G1427" s="109">
        <v>175401</v>
      </c>
      <c r="H1427" s="109">
        <v>31930</v>
      </c>
      <c r="I1427" s="109">
        <v>0</v>
      </c>
      <c r="J1427" s="109">
        <v>0</v>
      </c>
    </row>
    <row r="1428" spans="1:10">
      <c r="A1428" s="119" t="s">
        <v>3039</v>
      </c>
      <c r="B1428" t="s">
        <v>3004</v>
      </c>
      <c r="C1428" t="s">
        <v>3040</v>
      </c>
      <c r="D1428" s="108">
        <v>36401</v>
      </c>
      <c r="E1428" s="108">
        <v>129689</v>
      </c>
      <c r="F1428" s="108">
        <v>40700</v>
      </c>
      <c r="G1428" s="108">
        <v>129689</v>
      </c>
      <c r="H1428" s="108">
        <v>40700</v>
      </c>
      <c r="I1428" s="108">
        <v>0</v>
      </c>
      <c r="J1428" s="108">
        <v>0</v>
      </c>
    </row>
    <row r="1429" spans="1:10">
      <c r="A1429" s="119" t="s">
        <v>3041</v>
      </c>
      <c r="B1429" t="s">
        <v>3004</v>
      </c>
      <c r="C1429" t="s">
        <v>3042</v>
      </c>
      <c r="D1429" s="109">
        <v>36402</v>
      </c>
      <c r="E1429" s="109">
        <v>230470</v>
      </c>
      <c r="F1429" s="109">
        <v>79572</v>
      </c>
      <c r="G1429" s="109">
        <v>71500</v>
      </c>
      <c r="H1429" s="109">
        <v>71500</v>
      </c>
      <c r="I1429" s="109">
        <v>158970</v>
      </c>
      <c r="J1429" s="109">
        <v>8072</v>
      </c>
    </row>
    <row r="1430" spans="1:10">
      <c r="A1430" s="119" t="s">
        <v>3043</v>
      </c>
      <c r="B1430" t="s">
        <v>3004</v>
      </c>
      <c r="C1430" t="s">
        <v>3044</v>
      </c>
      <c r="D1430" s="108">
        <v>36403</v>
      </c>
      <c r="E1430" s="108">
        <v>357284</v>
      </c>
      <c r="F1430" s="108">
        <v>126558</v>
      </c>
      <c r="G1430" s="108">
        <v>153758</v>
      </c>
      <c r="H1430" s="108">
        <v>126558</v>
      </c>
      <c r="I1430" s="108">
        <v>203526</v>
      </c>
      <c r="J1430" s="108">
        <v>0</v>
      </c>
    </row>
    <row r="1431" spans="1:10">
      <c r="A1431" s="119" t="s">
        <v>3045</v>
      </c>
      <c r="B1431" t="s">
        <v>3004</v>
      </c>
      <c r="C1431" t="s">
        <v>3046</v>
      </c>
      <c r="D1431" s="109">
        <v>36404</v>
      </c>
      <c r="E1431" s="109">
        <v>169442</v>
      </c>
      <c r="F1431" s="109">
        <v>45397</v>
      </c>
      <c r="G1431" s="109">
        <v>60156</v>
      </c>
      <c r="H1431" s="109">
        <v>45397</v>
      </c>
      <c r="I1431" s="109">
        <v>109286</v>
      </c>
      <c r="J1431" s="109">
        <v>0</v>
      </c>
    </row>
    <row r="1432" spans="1:10">
      <c r="A1432" s="119" t="s">
        <v>3047</v>
      </c>
      <c r="B1432" t="s">
        <v>3004</v>
      </c>
      <c r="C1432" t="s">
        <v>3048</v>
      </c>
      <c r="D1432" s="108">
        <v>36405</v>
      </c>
      <c r="E1432" s="108">
        <v>162850</v>
      </c>
      <c r="F1432" s="108">
        <v>41556</v>
      </c>
      <c r="G1432" s="108">
        <v>155000</v>
      </c>
      <c r="H1432" s="108">
        <v>41556</v>
      </c>
      <c r="I1432" s="108">
        <v>7850</v>
      </c>
      <c r="J1432" s="108">
        <v>0</v>
      </c>
    </row>
    <row r="1433" spans="1:10">
      <c r="A1433" s="119" t="s">
        <v>3049</v>
      </c>
      <c r="B1433" t="s">
        <v>3004</v>
      </c>
      <c r="C1433" t="s">
        <v>3050</v>
      </c>
      <c r="D1433" s="109">
        <v>36468</v>
      </c>
      <c r="E1433" s="109">
        <v>152473</v>
      </c>
      <c r="F1433" s="109">
        <v>29815</v>
      </c>
      <c r="G1433" s="109">
        <v>152473</v>
      </c>
      <c r="H1433" s="109">
        <v>29815</v>
      </c>
      <c r="I1433" s="109">
        <v>0</v>
      </c>
      <c r="J1433" s="109">
        <v>0</v>
      </c>
    </row>
    <row r="1434" spans="1:10">
      <c r="A1434" s="119" t="s">
        <v>3051</v>
      </c>
      <c r="B1434" t="s">
        <v>3004</v>
      </c>
      <c r="C1434" t="s">
        <v>3052</v>
      </c>
      <c r="D1434" s="108">
        <v>36489</v>
      </c>
      <c r="E1434" s="108">
        <v>218594</v>
      </c>
      <c r="F1434" s="108">
        <v>52087</v>
      </c>
      <c r="G1434" s="108">
        <v>3000</v>
      </c>
      <c r="H1434" s="108">
        <v>3000</v>
      </c>
      <c r="I1434" s="108">
        <v>215594</v>
      </c>
      <c r="J1434" s="108">
        <v>49087</v>
      </c>
    </row>
    <row r="1435" spans="1:10">
      <c r="A1435" s="119" t="s">
        <v>3053</v>
      </c>
      <c r="B1435" t="s">
        <v>3054</v>
      </c>
      <c r="C1435">
        <v>0</v>
      </c>
      <c r="D1435" s="109">
        <v>37000</v>
      </c>
      <c r="E1435" s="109">
        <v>10651264</v>
      </c>
      <c r="F1435" s="109">
        <v>0</v>
      </c>
      <c r="G1435" s="109">
        <v>8742378</v>
      </c>
      <c r="H1435" s="109">
        <v>0</v>
      </c>
      <c r="I1435" s="109">
        <v>1908886</v>
      </c>
      <c r="J1435" s="109">
        <v>0</v>
      </c>
    </row>
    <row r="1436" spans="1:10">
      <c r="A1436" s="119" t="s">
        <v>3055</v>
      </c>
      <c r="B1436" t="s">
        <v>3054</v>
      </c>
      <c r="C1436" t="s">
        <v>3056</v>
      </c>
      <c r="D1436" s="108">
        <v>37201</v>
      </c>
      <c r="E1436" s="108">
        <v>3578051</v>
      </c>
      <c r="F1436" s="108">
        <v>1344644</v>
      </c>
      <c r="G1436" s="108">
        <v>613390</v>
      </c>
      <c r="H1436" s="108">
        <v>365679</v>
      </c>
      <c r="I1436" s="108">
        <v>2964661</v>
      </c>
      <c r="J1436" s="108">
        <v>978965</v>
      </c>
    </row>
    <row r="1437" spans="1:10">
      <c r="A1437" s="119" t="s">
        <v>3057</v>
      </c>
      <c r="B1437" t="s">
        <v>3054</v>
      </c>
      <c r="C1437" t="s">
        <v>3058</v>
      </c>
      <c r="D1437" s="109">
        <v>37202</v>
      </c>
      <c r="E1437" s="109">
        <v>1093368</v>
      </c>
      <c r="F1437" s="109">
        <v>382029</v>
      </c>
      <c r="G1437" s="109">
        <v>1093368</v>
      </c>
      <c r="H1437" s="109">
        <v>382029</v>
      </c>
      <c r="I1437" s="109">
        <v>0</v>
      </c>
      <c r="J1437" s="109">
        <v>0</v>
      </c>
    </row>
    <row r="1438" spans="1:10">
      <c r="A1438" s="119" t="s">
        <v>3059</v>
      </c>
      <c r="B1438" t="s">
        <v>3054</v>
      </c>
      <c r="C1438" t="s">
        <v>3060</v>
      </c>
      <c r="D1438" s="108">
        <v>37203</v>
      </c>
      <c r="E1438" s="108">
        <v>468209</v>
      </c>
      <c r="F1438" s="108">
        <v>153887</v>
      </c>
      <c r="G1438" s="108">
        <v>4400</v>
      </c>
      <c r="H1438" s="108">
        <v>4400</v>
      </c>
      <c r="I1438" s="108">
        <v>463809</v>
      </c>
      <c r="J1438" s="108">
        <v>149487</v>
      </c>
    </row>
    <row r="1439" spans="1:10">
      <c r="A1439" s="119" t="s">
        <v>3061</v>
      </c>
      <c r="B1439" t="s">
        <v>3054</v>
      </c>
      <c r="C1439" t="s">
        <v>3062</v>
      </c>
      <c r="D1439" s="109">
        <v>37204</v>
      </c>
      <c r="E1439" s="109">
        <v>350955</v>
      </c>
      <c r="F1439" s="109">
        <v>111690</v>
      </c>
      <c r="G1439" s="109">
        <v>11000</v>
      </c>
      <c r="H1439" s="109">
        <v>11000</v>
      </c>
      <c r="I1439" s="109">
        <v>339955</v>
      </c>
      <c r="J1439" s="109">
        <v>100690</v>
      </c>
    </row>
    <row r="1440" spans="1:10">
      <c r="A1440" s="119" t="s">
        <v>3063</v>
      </c>
      <c r="B1440" t="s">
        <v>3054</v>
      </c>
      <c r="C1440" t="s">
        <v>3064</v>
      </c>
      <c r="D1440" s="108">
        <v>37205</v>
      </c>
      <c r="E1440" s="108">
        <v>641044</v>
      </c>
      <c r="F1440" s="108">
        <v>193466</v>
      </c>
      <c r="G1440" s="108">
        <v>13451</v>
      </c>
      <c r="H1440" s="108">
        <v>13451</v>
      </c>
      <c r="I1440" s="108">
        <v>627593</v>
      </c>
      <c r="J1440" s="108">
        <v>180015</v>
      </c>
    </row>
    <row r="1441" spans="1:10">
      <c r="A1441" s="119" t="s">
        <v>3065</v>
      </c>
      <c r="B1441" t="s">
        <v>3054</v>
      </c>
      <c r="C1441" t="s">
        <v>3066</v>
      </c>
      <c r="D1441" s="109">
        <v>37206</v>
      </c>
      <c r="E1441" s="109">
        <v>565485</v>
      </c>
      <c r="F1441" s="109">
        <v>166136</v>
      </c>
      <c r="G1441" s="109">
        <v>565485</v>
      </c>
      <c r="H1441" s="109">
        <v>166136</v>
      </c>
      <c r="I1441" s="109">
        <v>0</v>
      </c>
      <c r="J1441" s="109">
        <v>0</v>
      </c>
    </row>
    <row r="1442" spans="1:10">
      <c r="A1442" s="119" t="s">
        <v>3067</v>
      </c>
      <c r="B1442" t="s">
        <v>3054</v>
      </c>
      <c r="C1442" t="s">
        <v>3068</v>
      </c>
      <c r="D1442" s="108">
        <v>37207</v>
      </c>
      <c r="E1442" s="108">
        <v>388895</v>
      </c>
      <c r="F1442" s="108">
        <v>104407</v>
      </c>
      <c r="G1442" s="108">
        <v>340000</v>
      </c>
      <c r="H1442" s="108">
        <v>104407</v>
      </c>
      <c r="I1442" s="108">
        <v>48895</v>
      </c>
      <c r="J1442" s="108">
        <v>0</v>
      </c>
    </row>
    <row r="1443" spans="1:10">
      <c r="A1443" s="119" t="s">
        <v>3069</v>
      </c>
      <c r="B1443" t="s">
        <v>3054</v>
      </c>
      <c r="C1443" t="s">
        <v>3070</v>
      </c>
      <c r="D1443" s="109">
        <v>37208</v>
      </c>
      <c r="E1443" s="109">
        <v>751099</v>
      </c>
      <c r="F1443" s="109">
        <v>224496</v>
      </c>
      <c r="G1443" s="109">
        <v>726341</v>
      </c>
      <c r="H1443" s="109">
        <v>224496</v>
      </c>
      <c r="I1443" s="109">
        <v>24758</v>
      </c>
      <c r="J1443" s="109">
        <v>0</v>
      </c>
    </row>
    <row r="1444" spans="1:10">
      <c r="A1444" s="119" t="s">
        <v>3071</v>
      </c>
      <c r="B1444" t="s">
        <v>3054</v>
      </c>
      <c r="C1444" t="s">
        <v>3072</v>
      </c>
      <c r="D1444" s="108">
        <v>37322</v>
      </c>
      <c r="E1444" s="108">
        <v>219578</v>
      </c>
      <c r="F1444" s="108">
        <v>49399</v>
      </c>
      <c r="G1444" s="108">
        <v>174921</v>
      </c>
      <c r="H1444" s="108">
        <v>49399</v>
      </c>
      <c r="I1444" s="108">
        <v>44657</v>
      </c>
      <c r="J1444" s="108">
        <v>0</v>
      </c>
    </row>
    <row r="1445" spans="1:10">
      <c r="A1445" s="119" t="s">
        <v>3073</v>
      </c>
      <c r="B1445" t="s">
        <v>3054</v>
      </c>
      <c r="C1445" t="s">
        <v>3074</v>
      </c>
      <c r="D1445" s="109">
        <v>37324</v>
      </c>
      <c r="E1445" s="109">
        <v>231937</v>
      </c>
      <c r="F1445" s="109">
        <v>52988</v>
      </c>
      <c r="G1445" s="109">
        <v>159066</v>
      </c>
      <c r="H1445" s="109">
        <v>52988</v>
      </c>
      <c r="I1445" s="109">
        <v>72871</v>
      </c>
      <c r="J1445" s="109">
        <v>0</v>
      </c>
    </row>
    <row r="1446" spans="1:10">
      <c r="A1446" s="119" t="s">
        <v>3075</v>
      </c>
      <c r="B1446" t="s">
        <v>3054</v>
      </c>
      <c r="C1446" t="s">
        <v>3076</v>
      </c>
      <c r="D1446" s="108">
        <v>37341</v>
      </c>
      <c r="E1446" s="108">
        <v>304283</v>
      </c>
      <c r="F1446" s="108">
        <v>100856</v>
      </c>
      <c r="G1446" s="108">
        <v>12491</v>
      </c>
      <c r="H1446" s="108">
        <v>12491</v>
      </c>
      <c r="I1446" s="108">
        <v>291792</v>
      </c>
      <c r="J1446" s="108">
        <v>88365</v>
      </c>
    </row>
    <row r="1447" spans="1:10">
      <c r="A1447" s="119" t="s">
        <v>3077</v>
      </c>
      <c r="B1447" t="s">
        <v>3054</v>
      </c>
      <c r="C1447" t="s">
        <v>3078</v>
      </c>
      <c r="D1447" s="109">
        <v>37364</v>
      </c>
      <c r="E1447" s="109">
        <v>56704</v>
      </c>
      <c r="F1447" s="109">
        <v>7564</v>
      </c>
      <c r="G1447" s="109">
        <v>56704</v>
      </c>
      <c r="H1447" s="109">
        <v>7564</v>
      </c>
      <c r="I1447" s="109">
        <v>0</v>
      </c>
      <c r="J1447" s="109">
        <v>0</v>
      </c>
    </row>
    <row r="1448" spans="1:10">
      <c r="A1448" s="119" t="s">
        <v>3079</v>
      </c>
      <c r="B1448" t="s">
        <v>3054</v>
      </c>
      <c r="C1448" t="s">
        <v>3080</v>
      </c>
      <c r="D1448" s="108">
        <v>37386</v>
      </c>
      <c r="E1448" s="108">
        <v>165319</v>
      </c>
      <c r="F1448" s="108">
        <v>55245</v>
      </c>
      <c r="G1448" s="108">
        <v>165319</v>
      </c>
      <c r="H1448" s="108">
        <v>55245</v>
      </c>
      <c r="I1448" s="108">
        <v>0</v>
      </c>
      <c r="J1448" s="108">
        <v>0</v>
      </c>
    </row>
    <row r="1449" spans="1:10">
      <c r="A1449" s="119" t="s">
        <v>3081</v>
      </c>
      <c r="B1449" t="s">
        <v>3054</v>
      </c>
      <c r="C1449" t="s">
        <v>3082</v>
      </c>
      <c r="D1449" s="109">
        <v>37387</v>
      </c>
      <c r="E1449" s="109">
        <v>283205</v>
      </c>
      <c r="F1449" s="109">
        <v>82968</v>
      </c>
      <c r="G1449" s="109">
        <v>250225</v>
      </c>
      <c r="H1449" s="109">
        <v>82968</v>
      </c>
      <c r="I1449" s="109">
        <v>32980</v>
      </c>
      <c r="J1449" s="109">
        <v>0</v>
      </c>
    </row>
    <row r="1450" spans="1:10">
      <c r="A1450" s="119" t="s">
        <v>3083</v>
      </c>
      <c r="B1450" t="s">
        <v>3054</v>
      </c>
      <c r="C1450" t="s">
        <v>3084</v>
      </c>
      <c r="D1450" s="108">
        <v>37403</v>
      </c>
      <c r="E1450" s="108">
        <v>150626</v>
      </c>
      <c r="F1450" s="108">
        <v>30400</v>
      </c>
      <c r="G1450" s="108">
        <v>1500</v>
      </c>
      <c r="H1450" s="108">
        <v>1500</v>
      </c>
      <c r="I1450" s="108">
        <v>149126</v>
      </c>
      <c r="J1450" s="108">
        <v>28900</v>
      </c>
    </row>
    <row r="1451" spans="1:10">
      <c r="A1451" s="119" t="s">
        <v>3085</v>
      </c>
      <c r="B1451" t="s">
        <v>3054</v>
      </c>
      <c r="C1451" t="s">
        <v>3086</v>
      </c>
      <c r="D1451" s="109">
        <v>37404</v>
      </c>
      <c r="E1451" s="109">
        <v>230700</v>
      </c>
      <c r="F1451" s="109">
        <v>73595</v>
      </c>
      <c r="G1451" s="109">
        <v>200000</v>
      </c>
      <c r="H1451" s="109">
        <v>73595</v>
      </c>
      <c r="I1451" s="109">
        <v>30700</v>
      </c>
      <c r="J1451" s="109">
        <v>0</v>
      </c>
    </row>
    <row r="1452" spans="1:10">
      <c r="A1452" s="119" t="s">
        <v>3087</v>
      </c>
      <c r="B1452" t="s">
        <v>3054</v>
      </c>
      <c r="C1452" t="s">
        <v>3088</v>
      </c>
      <c r="D1452" s="108">
        <v>37406</v>
      </c>
      <c r="E1452" s="108">
        <v>264206</v>
      </c>
      <c r="F1452" s="108">
        <v>66674</v>
      </c>
      <c r="G1452" s="108">
        <v>264206</v>
      </c>
      <c r="H1452" s="108">
        <v>66674</v>
      </c>
      <c r="I1452" s="108">
        <v>0</v>
      </c>
      <c r="J1452" s="108">
        <v>0</v>
      </c>
    </row>
    <row r="1453" spans="1:10">
      <c r="A1453" s="119" t="s">
        <v>3089</v>
      </c>
      <c r="B1453" t="s">
        <v>3090</v>
      </c>
      <c r="C1453">
        <v>0</v>
      </c>
      <c r="D1453" s="109">
        <v>38000</v>
      </c>
      <c r="E1453" s="109">
        <v>16359699</v>
      </c>
      <c r="F1453" s="109">
        <v>0</v>
      </c>
      <c r="G1453" s="109">
        <v>14123786</v>
      </c>
      <c r="H1453" s="109">
        <v>0</v>
      </c>
      <c r="I1453" s="109">
        <v>2235913</v>
      </c>
      <c r="J1453" s="109">
        <v>0</v>
      </c>
    </row>
    <row r="1454" spans="1:10">
      <c r="A1454" s="119" t="s">
        <v>3091</v>
      </c>
      <c r="B1454" t="s">
        <v>3090</v>
      </c>
      <c r="C1454" t="s">
        <v>3092</v>
      </c>
      <c r="D1454" s="108">
        <v>38201</v>
      </c>
      <c r="E1454" s="108">
        <v>4339767</v>
      </c>
      <c r="F1454" s="108">
        <v>1773429</v>
      </c>
      <c r="G1454" s="108">
        <v>3465180</v>
      </c>
      <c r="H1454" s="108">
        <v>1773429</v>
      </c>
      <c r="I1454" s="108">
        <v>874587</v>
      </c>
      <c r="J1454" s="108">
        <v>0</v>
      </c>
    </row>
    <row r="1455" spans="1:10">
      <c r="A1455" s="119" t="s">
        <v>3093</v>
      </c>
      <c r="B1455" t="s">
        <v>3090</v>
      </c>
      <c r="C1455" t="s">
        <v>3094</v>
      </c>
      <c r="D1455" s="109">
        <v>38202</v>
      </c>
      <c r="E1455" s="109">
        <v>1654097</v>
      </c>
      <c r="F1455" s="109">
        <v>543219</v>
      </c>
      <c r="G1455" s="109">
        <v>681600</v>
      </c>
      <c r="H1455" s="109">
        <v>543219</v>
      </c>
      <c r="I1455" s="109">
        <v>972497</v>
      </c>
      <c r="J1455" s="109">
        <v>0</v>
      </c>
    </row>
    <row r="1456" spans="1:10">
      <c r="A1456" s="119" t="s">
        <v>3095</v>
      </c>
      <c r="B1456" t="s">
        <v>3090</v>
      </c>
      <c r="C1456" t="s">
        <v>3096</v>
      </c>
      <c r="D1456" s="108">
        <v>38203</v>
      </c>
      <c r="E1456" s="108">
        <v>1030838</v>
      </c>
      <c r="F1456" s="108">
        <v>280609</v>
      </c>
      <c r="G1456" s="108">
        <v>1030838</v>
      </c>
      <c r="H1456" s="108">
        <v>280609</v>
      </c>
      <c r="I1456" s="108">
        <v>0</v>
      </c>
      <c r="J1456" s="108">
        <v>0</v>
      </c>
    </row>
    <row r="1457" spans="1:10">
      <c r="A1457" s="119" t="s">
        <v>3097</v>
      </c>
      <c r="B1457" t="s">
        <v>3090</v>
      </c>
      <c r="C1457" t="s">
        <v>3098</v>
      </c>
      <c r="D1457" s="109">
        <v>38204</v>
      </c>
      <c r="E1457" s="109">
        <v>489424</v>
      </c>
      <c r="F1457" s="109">
        <v>125800</v>
      </c>
      <c r="G1457" s="109">
        <v>489424</v>
      </c>
      <c r="H1457" s="109">
        <v>125800</v>
      </c>
      <c r="I1457" s="109">
        <v>0</v>
      </c>
      <c r="J1457" s="109">
        <v>0</v>
      </c>
    </row>
    <row r="1458" spans="1:10">
      <c r="A1458" s="119" t="s">
        <v>3099</v>
      </c>
      <c r="B1458" t="s">
        <v>3090</v>
      </c>
      <c r="C1458" t="s">
        <v>3100</v>
      </c>
      <c r="D1458" s="108">
        <v>38205</v>
      </c>
      <c r="E1458" s="108">
        <v>1025159</v>
      </c>
      <c r="F1458" s="108">
        <v>391419</v>
      </c>
      <c r="G1458" s="108">
        <v>640635</v>
      </c>
      <c r="H1458" s="108">
        <v>391419</v>
      </c>
      <c r="I1458" s="108">
        <v>384524</v>
      </c>
      <c r="J1458" s="108">
        <v>0</v>
      </c>
    </row>
    <row r="1459" spans="1:10">
      <c r="A1459" s="119" t="s">
        <v>3101</v>
      </c>
      <c r="B1459" t="s">
        <v>3090</v>
      </c>
      <c r="C1459" t="s">
        <v>3102</v>
      </c>
      <c r="D1459" s="109">
        <v>38206</v>
      </c>
      <c r="E1459" s="109">
        <v>1074655</v>
      </c>
      <c r="F1459" s="109">
        <v>370899</v>
      </c>
      <c r="G1459" s="109">
        <v>759060</v>
      </c>
      <c r="H1459" s="109">
        <v>370899</v>
      </c>
      <c r="I1459" s="109">
        <v>315595</v>
      </c>
      <c r="J1459" s="109">
        <v>0</v>
      </c>
    </row>
    <row r="1460" spans="1:10">
      <c r="A1460" s="119" t="s">
        <v>3103</v>
      </c>
      <c r="B1460" t="s">
        <v>3090</v>
      </c>
      <c r="C1460" t="s">
        <v>3104</v>
      </c>
      <c r="D1460" s="108">
        <v>38207</v>
      </c>
      <c r="E1460" s="108">
        <v>585289</v>
      </c>
      <c r="F1460" s="108">
        <v>162239</v>
      </c>
      <c r="G1460" s="108">
        <v>436803</v>
      </c>
      <c r="H1460" s="108">
        <v>162239</v>
      </c>
      <c r="I1460" s="108">
        <v>148486</v>
      </c>
      <c r="J1460" s="108">
        <v>0</v>
      </c>
    </row>
    <row r="1461" spans="1:10">
      <c r="A1461" s="119" t="s">
        <v>3105</v>
      </c>
      <c r="B1461" t="s">
        <v>3090</v>
      </c>
      <c r="C1461" t="s">
        <v>3106</v>
      </c>
      <c r="D1461" s="109">
        <v>38210</v>
      </c>
      <c r="E1461" s="109">
        <v>470150</v>
      </c>
      <c r="F1461" s="109">
        <v>140479</v>
      </c>
      <c r="G1461" s="109">
        <v>284131</v>
      </c>
      <c r="H1461" s="109">
        <v>140479</v>
      </c>
      <c r="I1461" s="109">
        <v>186019</v>
      </c>
      <c r="J1461" s="109">
        <v>0</v>
      </c>
    </row>
    <row r="1462" spans="1:10">
      <c r="A1462" s="119" t="s">
        <v>3107</v>
      </c>
      <c r="B1462" t="s">
        <v>3090</v>
      </c>
      <c r="C1462" t="s">
        <v>3108</v>
      </c>
      <c r="D1462" s="108">
        <v>38213</v>
      </c>
      <c r="E1462" s="108">
        <v>750414</v>
      </c>
      <c r="F1462" s="108">
        <v>263362</v>
      </c>
      <c r="G1462" s="108">
        <v>688000</v>
      </c>
      <c r="H1462" s="108">
        <v>263362</v>
      </c>
      <c r="I1462" s="108">
        <v>62414</v>
      </c>
      <c r="J1462" s="108">
        <v>0</v>
      </c>
    </row>
    <row r="1463" spans="1:10">
      <c r="A1463" s="119" t="s">
        <v>3109</v>
      </c>
      <c r="B1463" t="s">
        <v>3090</v>
      </c>
      <c r="C1463" t="s">
        <v>3110</v>
      </c>
      <c r="D1463" s="109">
        <v>38214</v>
      </c>
      <c r="E1463" s="109">
        <v>558184</v>
      </c>
      <c r="F1463" s="109">
        <v>148142</v>
      </c>
      <c r="G1463" s="109">
        <v>450082</v>
      </c>
      <c r="H1463" s="109">
        <v>148142</v>
      </c>
      <c r="I1463" s="109">
        <v>108102</v>
      </c>
      <c r="J1463" s="109">
        <v>0</v>
      </c>
    </row>
    <row r="1464" spans="1:10">
      <c r="A1464" s="119" t="s">
        <v>3111</v>
      </c>
      <c r="B1464" t="s">
        <v>3090</v>
      </c>
      <c r="C1464" t="s">
        <v>3112</v>
      </c>
      <c r="D1464" s="108">
        <v>38215</v>
      </c>
      <c r="E1464" s="108">
        <v>395038</v>
      </c>
      <c r="F1464" s="108">
        <v>126030</v>
      </c>
      <c r="G1464" s="108">
        <v>301964</v>
      </c>
      <c r="H1464" s="108">
        <v>126030</v>
      </c>
      <c r="I1464" s="108">
        <v>93074</v>
      </c>
      <c r="J1464" s="108">
        <v>0</v>
      </c>
    </row>
    <row r="1465" spans="1:10">
      <c r="A1465" s="119" t="s">
        <v>3113</v>
      </c>
      <c r="B1465" t="s">
        <v>3090</v>
      </c>
      <c r="C1465" t="s">
        <v>3114</v>
      </c>
      <c r="D1465" s="109">
        <v>38356</v>
      </c>
      <c r="E1465" s="109">
        <v>138066</v>
      </c>
      <c r="F1465" s="109">
        <v>25413</v>
      </c>
      <c r="G1465" s="109">
        <v>138066</v>
      </c>
      <c r="H1465" s="109">
        <v>25413</v>
      </c>
      <c r="I1465" s="109">
        <v>0</v>
      </c>
      <c r="J1465" s="109">
        <v>0</v>
      </c>
    </row>
    <row r="1466" spans="1:10">
      <c r="A1466" s="119" t="s">
        <v>3115</v>
      </c>
      <c r="B1466" t="s">
        <v>3090</v>
      </c>
      <c r="C1466" t="s">
        <v>3116</v>
      </c>
      <c r="D1466" s="108">
        <v>38386</v>
      </c>
      <c r="E1466" s="108">
        <v>160970</v>
      </c>
      <c r="F1466" s="108">
        <v>30998</v>
      </c>
      <c r="G1466" s="108">
        <v>149836</v>
      </c>
      <c r="H1466" s="108">
        <v>30998</v>
      </c>
      <c r="I1466" s="108">
        <v>11134</v>
      </c>
      <c r="J1466" s="108">
        <v>0</v>
      </c>
    </row>
    <row r="1467" spans="1:10">
      <c r="A1467" s="119" t="s">
        <v>3117</v>
      </c>
      <c r="B1467" t="s">
        <v>3090</v>
      </c>
      <c r="C1467" t="s">
        <v>291</v>
      </c>
      <c r="D1467" s="109">
        <v>38401</v>
      </c>
      <c r="E1467" s="109">
        <v>302643</v>
      </c>
      <c r="F1467" s="109">
        <v>109594</v>
      </c>
      <c r="G1467" s="109">
        <v>209330</v>
      </c>
      <c r="H1467" s="109">
        <v>109594</v>
      </c>
      <c r="I1467" s="109">
        <v>93313</v>
      </c>
      <c r="J1467" s="109">
        <v>0</v>
      </c>
    </row>
    <row r="1468" spans="1:10">
      <c r="A1468" s="119" t="s">
        <v>3118</v>
      </c>
      <c r="B1468" t="s">
        <v>3090</v>
      </c>
      <c r="C1468" t="s">
        <v>3119</v>
      </c>
      <c r="D1468" s="108">
        <v>38402</v>
      </c>
      <c r="E1468" s="108">
        <v>273127</v>
      </c>
      <c r="F1468" s="108">
        <v>80545</v>
      </c>
      <c r="G1468" s="108">
        <v>0</v>
      </c>
      <c r="H1468" s="108">
        <v>0</v>
      </c>
      <c r="I1468" s="108">
        <v>273127</v>
      </c>
      <c r="J1468" s="108">
        <v>80545</v>
      </c>
    </row>
    <row r="1469" spans="1:10">
      <c r="A1469" s="119" t="s">
        <v>3120</v>
      </c>
      <c r="B1469" t="s">
        <v>3090</v>
      </c>
      <c r="C1469" t="s">
        <v>3121</v>
      </c>
      <c r="D1469" s="109">
        <v>38422</v>
      </c>
      <c r="E1469" s="109">
        <v>261556</v>
      </c>
      <c r="F1469" s="109">
        <v>62665</v>
      </c>
      <c r="G1469" s="109">
        <v>244556</v>
      </c>
      <c r="H1469" s="109">
        <v>62665</v>
      </c>
      <c r="I1469" s="109">
        <v>17000</v>
      </c>
      <c r="J1469" s="109">
        <v>0</v>
      </c>
    </row>
    <row r="1470" spans="1:10">
      <c r="A1470" s="119" t="s">
        <v>3122</v>
      </c>
      <c r="B1470" t="s">
        <v>3090</v>
      </c>
      <c r="C1470" t="s">
        <v>3123</v>
      </c>
      <c r="D1470" s="108">
        <v>38442</v>
      </c>
      <c r="E1470" s="108">
        <v>116112</v>
      </c>
      <c r="F1470" s="108">
        <v>24188</v>
      </c>
      <c r="G1470" s="108">
        <v>116112</v>
      </c>
      <c r="H1470" s="108">
        <v>24188</v>
      </c>
      <c r="I1470" s="108">
        <v>0</v>
      </c>
      <c r="J1470" s="108">
        <v>0</v>
      </c>
    </row>
    <row r="1471" spans="1:10">
      <c r="A1471" s="119" t="s">
        <v>3124</v>
      </c>
      <c r="B1471" t="s">
        <v>3090</v>
      </c>
      <c r="C1471" t="s">
        <v>3125</v>
      </c>
      <c r="D1471" s="109">
        <v>38484</v>
      </c>
      <c r="E1471" s="109">
        <v>91757</v>
      </c>
      <c r="F1471" s="109">
        <v>15170</v>
      </c>
      <c r="G1471" s="109">
        <v>53391</v>
      </c>
      <c r="H1471" s="109">
        <v>15170</v>
      </c>
      <c r="I1471" s="109">
        <v>38366</v>
      </c>
      <c r="J1471" s="109">
        <v>0</v>
      </c>
    </row>
    <row r="1472" spans="1:10">
      <c r="A1472" s="119" t="s">
        <v>3126</v>
      </c>
      <c r="B1472" t="s">
        <v>3090</v>
      </c>
      <c r="C1472" t="s">
        <v>3127</v>
      </c>
      <c r="D1472" s="108">
        <v>38488</v>
      </c>
      <c r="E1472" s="108">
        <v>187335</v>
      </c>
      <c r="F1472" s="108">
        <v>40358</v>
      </c>
      <c r="G1472" s="108">
        <v>187335</v>
      </c>
      <c r="H1472" s="108">
        <v>40358</v>
      </c>
      <c r="I1472" s="108">
        <v>0</v>
      </c>
      <c r="J1472" s="108">
        <v>0</v>
      </c>
    </row>
    <row r="1473" spans="1:10">
      <c r="A1473" s="119" t="s">
        <v>3128</v>
      </c>
      <c r="B1473" t="s">
        <v>3090</v>
      </c>
      <c r="C1473" t="s">
        <v>3129</v>
      </c>
      <c r="D1473" s="109">
        <v>38506</v>
      </c>
      <c r="E1473" s="109">
        <v>332582</v>
      </c>
      <c r="F1473" s="109">
        <v>79046</v>
      </c>
      <c r="G1473" s="109">
        <v>332582</v>
      </c>
      <c r="H1473" s="109">
        <v>79046</v>
      </c>
      <c r="I1473" s="109">
        <v>0</v>
      </c>
      <c r="J1473" s="109">
        <v>0</v>
      </c>
    </row>
    <row r="1474" spans="1:10">
      <c r="A1474" s="119" t="s">
        <v>3130</v>
      </c>
      <c r="B1474" t="s">
        <v>3131</v>
      </c>
      <c r="C1474">
        <v>0</v>
      </c>
      <c r="D1474" s="108">
        <v>39000</v>
      </c>
      <c r="E1474" s="108">
        <v>13123738</v>
      </c>
      <c r="F1474" s="108">
        <v>0</v>
      </c>
      <c r="G1474" s="108">
        <v>2014278</v>
      </c>
      <c r="H1474" s="108">
        <v>0</v>
      </c>
      <c r="I1474" s="108">
        <v>11109460</v>
      </c>
      <c r="J1474" s="108">
        <v>0</v>
      </c>
    </row>
    <row r="1475" spans="1:10">
      <c r="A1475" s="119" t="s">
        <v>3132</v>
      </c>
      <c r="B1475" t="s">
        <v>3131</v>
      </c>
      <c r="C1475" t="s">
        <v>3133</v>
      </c>
      <c r="D1475" s="109">
        <v>39201</v>
      </c>
      <c r="E1475" s="109">
        <v>3294814</v>
      </c>
      <c r="F1475" s="109">
        <v>1180503</v>
      </c>
      <c r="G1475" s="109">
        <v>1744814</v>
      </c>
      <c r="H1475" s="109">
        <v>1180503</v>
      </c>
      <c r="I1475" s="109">
        <v>1550000</v>
      </c>
      <c r="J1475" s="109">
        <v>0</v>
      </c>
    </row>
    <row r="1476" spans="1:10">
      <c r="A1476" s="119" t="s">
        <v>3134</v>
      </c>
      <c r="B1476" t="s">
        <v>3131</v>
      </c>
      <c r="C1476" t="s">
        <v>3135</v>
      </c>
      <c r="D1476" s="108">
        <v>39202</v>
      </c>
      <c r="E1476" s="108">
        <v>222003</v>
      </c>
      <c r="F1476" s="108">
        <v>51013</v>
      </c>
      <c r="G1476" s="108">
        <v>222003</v>
      </c>
      <c r="H1476" s="108">
        <v>51013</v>
      </c>
      <c r="I1476" s="108">
        <v>0</v>
      </c>
      <c r="J1476" s="108">
        <v>0</v>
      </c>
    </row>
    <row r="1477" spans="1:10">
      <c r="A1477" s="119" t="s">
        <v>3136</v>
      </c>
      <c r="B1477" t="s">
        <v>3131</v>
      </c>
      <c r="C1477" t="s">
        <v>3137</v>
      </c>
      <c r="D1477" s="109">
        <v>39203</v>
      </c>
      <c r="E1477" s="109">
        <v>265098</v>
      </c>
      <c r="F1477" s="109">
        <v>66147</v>
      </c>
      <c r="G1477" s="109">
        <v>265098</v>
      </c>
      <c r="H1477" s="109">
        <v>66147</v>
      </c>
      <c r="I1477" s="109">
        <v>0</v>
      </c>
      <c r="J1477" s="109">
        <v>0</v>
      </c>
    </row>
    <row r="1478" spans="1:10">
      <c r="A1478" s="119" t="s">
        <v>3138</v>
      </c>
      <c r="B1478" t="s">
        <v>3131</v>
      </c>
      <c r="C1478" t="s">
        <v>3139</v>
      </c>
      <c r="D1478" s="108">
        <v>39204</v>
      </c>
      <c r="E1478" s="108">
        <v>532606</v>
      </c>
      <c r="F1478" s="108">
        <v>179111</v>
      </c>
      <c r="G1478" s="108">
        <v>63465</v>
      </c>
      <c r="H1478" s="108">
        <v>36053</v>
      </c>
      <c r="I1478" s="108">
        <v>469141</v>
      </c>
      <c r="J1478" s="108">
        <v>143058</v>
      </c>
    </row>
    <row r="1479" spans="1:10">
      <c r="A1479" s="119" t="s">
        <v>3140</v>
      </c>
      <c r="B1479" t="s">
        <v>3131</v>
      </c>
      <c r="C1479" t="s">
        <v>3141</v>
      </c>
      <c r="D1479" s="109">
        <v>39205</v>
      </c>
      <c r="E1479" s="109">
        <v>338862</v>
      </c>
      <c r="F1479" s="109">
        <v>108232</v>
      </c>
      <c r="G1479" s="109">
        <v>0</v>
      </c>
      <c r="H1479" s="109">
        <v>0</v>
      </c>
      <c r="I1479" s="109">
        <v>338862</v>
      </c>
      <c r="J1479" s="109">
        <v>108232</v>
      </c>
    </row>
    <row r="1480" spans="1:10">
      <c r="A1480" s="119" t="s">
        <v>3142</v>
      </c>
      <c r="B1480" t="s">
        <v>3131</v>
      </c>
      <c r="C1480" t="s">
        <v>3143</v>
      </c>
      <c r="D1480" s="108">
        <v>39206</v>
      </c>
      <c r="E1480" s="108">
        <v>298944</v>
      </c>
      <c r="F1480" s="108">
        <v>79766</v>
      </c>
      <c r="G1480" s="108">
        <v>298944</v>
      </c>
      <c r="H1480" s="108">
        <v>79766</v>
      </c>
      <c r="I1480" s="108">
        <v>0</v>
      </c>
      <c r="J1480" s="108">
        <v>0</v>
      </c>
    </row>
    <row r="1481" spans="1:10">
      <c r="A1481" s="119" t="s">
        <v>3144</v>
      </c>
      <c r="B1481" t="s">
        <v>3131</v>
      </c>
      <c r="C1481" t="s">
        <v>3145</v>
      </c>
      <c r="D1481" s="109">
        <v>39208</v>
      </c>
      <c r="E1481" s="109">
        <v>317804</v>
      </c>
      <c r="F1481" s="109">
        <v>78989</v>
      </c>
      <c r="G1481" s="109">
        <v>195790</v>
      </c>
      <c r="H1481" s="109">
        <v>78989</v>
      </c>
      <c r="I1481" s="109">
        <v>122014</v>
      </c>
      <c r="J1481" s="109">
        <v>0</v>
      </c>
    </row>
    <row r="1482" spans="1:10">
      <c r="A1482" s="119" t="s">
        <v>3146</v>
      </c>
      <c r="B1482" t="s">
        <v>3131</v>
      </c>
      <c r="C1482" t="s">
        <v>3147</v>
      </c>
      <c r="D1482" s="108">
        <v>39209</v>
      </c>
      <c r="E1482" s="108">
        <v>240682</v>
      </c>
      <c r="F1482" s="108">
        <v>53865</v>
      </c>
      <c r="G1482" s="108">
        <v>195343</v>
      </c>
      <c r="H1482" s="108">
        <v>53865</v>
      </c>
      <c r="I1482" s="108">
        <v>45339</v>
      </c>
      <c r="J1482" s="108">
        <v>0</v>
      </c>
    </row>
    <row r="1483" spans="1:10">
      <c r="A1483" s="119" t="s">
        <v>3148</v>
      </c>
      <c r="B1483" t="s">
        <v>3131</v>
      </c>
      <c r="C1483" t="s">
        <v>3149</v>
      </c>
      <c r="D1483" s="109">
        <v>39210</v>
      </c>
      <c r="E1483" s="109">
        <v>508554</v>
      </c>
      <c r="F1483" s="109">
        <v>136290</v>
      </c>
      <c r="G1483" s="109">
        <v>159726</v>
      </c>
      <c r="H1483" s="109">
        <v>136290</v>
      </c>
      <c r="I1483" s="109">
        <v>348828</v>
      </c>
      <c r="J1483" s="109">
        <v>0</v>
      </c>
    </row>
    <row r="1484" spans="1:10">
      <c r="A1484" s="119" t="s">
        <v>3150</v>
      </c>
      <c r="B1484" t="s">
        <v>3131</v>
      </c>
      <c r="C1484" t="s">
        <v>3151</v>
      </c>
      <c r="D1484" s="108">
        <v>39211</v>
      </c>
      <c r="E1484" s="108">
        <v>442451</v>
      </c>
      <c r="F1484" s="108">
        <v>130650</v>
      </c>
      <c r="G1484" s="108">
        <v>424891</v>
      </c>
      <c r="H1484" s="108">
        <v>130650</v>
      </c>
      <c r="I1484" s="108">
        <v>17560</v>
      </c>
      <c r="J1484" s="108">
        <v>0</v>
      </c>
    </row>
    <row r="1485" spans="1:10">
      <c r="A1485" s="119" t="s">
        <v>3152</v>
      </c>
      <c r="B1485" t="s">
        <v>3131</v>
      </c>
      <c r="C1485" t="s">
        <v>3153</v>
      </c>
      <c r="D1485" s="109">
        <v>39212</v>
      </c>
      <c r="E1485" s="109">
        <v>392684</v>
      </c>
      <c r="F1485" s="109">
        <v>111219</v>
      </c>
      <c r="G1485" s="109">
        <v>272247</v>
      </c>
      <c r="H1485" s="109">
        <v>111219</v>
      </c>
      <c r="I1485" s="109">
        <v>120437</v>
      </c>
      <c r="J1485" s="109">
        <v>0</v>
      </c>
    </row>
    <row r="1486" spans="1:10">
      <c r="A1486" s="119" t="s">
        <v>3154</v>
      </c>
      <c r="B1486" t="s">
        <v>3131</v>
      </c>
      <c r="C1486" t="s">
        <v>3155</v>
      </c>
      <c r="D1486" s="108">
        <v>39301</v>
      </c>
      <c r="E1486" s="108">
        <v>64733</v>
      </c>
      <c r="F1486" s="108">
        <v>9565</v>
      </c>
      <c r="G1486" s="108">
        <v>2400</v>
      </c>
      <c r="H1486" s="108">
        <v>2400</v>
      </c>
      <c r="I1486" s="108">
        <v>62333</v>
      </c>
      <c r="J1486" s="108">
        <v>7165</v>
      </c>
    </row>
    <row r="1487" spans="1:10">
      <c r="A1487" s="119" t="s">
        <v>3156</v>
      </c>
      <c r="B1487" t="s">
        <v>3131</v>
      </c>
      <c r="C1487" t="s">
        <v>3157</v>
      </c>
      <c r="D1487" s="109">
        <v>39302</v>
      </c>
      <c r="E1487" s="109">
        <v>84090</v>
      </c>
      <c r="F1487" s="109">
        <v>13170</v>
      </c>
      <c r="G1487" s="109">
        <v>84090</v>
      </c>
      <c r="H1487" s="109">
        <v>13170</v>
      </c>
      <c r="I1487" s="109">
        <v>0</v>
      </c>
      <c r="J1487" s="109">
        <v>0</v>
      </c>
    </row>
    <row r="1488" spans="1:10">
      <c r="A1488" s="119" t="s">
        <v>3158</v>
      </c>
      <c r="B1488" t="s">
        <v>3131</v>
      </c>
      <c r="C1488" t="s">
        <v>3159</v>
      </c>
      <c r="D1488" s="108">
        <v>39303</v>
      </c>
      <c r="E1488" s="108">
        <v>69307</v>
      </c>
      <c r="F1488" s="108">
        <v>10843</v>
      </c>
      <c r="G1488" s="108">
        <v>69307</v>
      </c>
      <c r="H1488" s="108">
        <v>10843</v>
      </c>
      <c r="I1488" s="108">
        <v>0</v>
      </c>
      <c r="J1488" s="108">
        <v>0</v>
      </c>
    </row>
    <row r="1489" spans="1:10">
      <c r="A1489" s="119" t="s">
        <v>3160</v>
      </c>
      <c r="B1489" t="s">
        <v>3131</v>
      </c>
      <c r="C1489" t="s">
        <v>3161</v>
      </c>
      <c r="D1489" s="109">
        <v>39304</v>
      </c>
      <c r="E1489" s="109">
        <v>64757</v>
      </c>
      <c r="F1489" s="109">
        <v>10394</v>
      </c>
      <c r="G1489" s="109">
        <v>64757</v>
      </c>
      <c r="H1489" s="109">
        <v>10394</v>
      </c>
      <c r="I1489" s="109">
        <v>0</v>
      </c>
      <c r="J1489" s="109">
        <v>0</v>
      </c>
    </row>
    <row r="1490" spans="1:10">
      <c r="A1490" s="119" t="s">
        <v>3162</v>
      </c>
      <c r="B1490" t="s">
        <v>3131</v>
      </c>
      <c r="C1490" t="s">
        <v>3163</v>
      </c>
      <c r="D1490" s="108">
        <v>39305</v>
      </c>
      <c r="E1490" s="108">
        <v>34157</v>
      </c>
      <c r="F1490" s="108">
        <v>4055</v>
      </c>
      <c r="G1490" s="108">
        <v>0</v>
      </c>
      <c r="H1490" s="108">
        <v>0</v>
      </c>
      <c r="I1490" s="108">
        <v>34157</v>
      </c>
      <c r="J1490" s="108">
        <v>4055</v>
      </c>
    </row>
    <row r="1491" spans="1:10">
      <c r="A1491" s="119" t="s">
        <v>3164</v>
      </c>
      <c r="B1491" t="s">
        <v>3131</v>
      </c>
      <c r="C1491" t="s">
        <v>3165</v>
      </c>
      <c r="D1491" s="109">
        <v>39306</v>
      </c>
      <c r="E1491" s="109">
        <v>28148</v>
      </c>
      <c r="F1491" s="109">
        <v>2702</v>
      </c>
      <c r="G1491" s="109">
        <v>20382</v>
      </c>
      <c r="H1491" s="109">
        <v>2702</v>
      </c>
      <c r="I1491" s="109">
        <v>7766</v>
      </c>
      <c r="J1491" s="109">
        <v>0</v>
      </c>
    </row>
    <row r="1492" spans="1:10">
      <c r="A1492" s="119" t="s">
        <v>3166</v>
      </c>
      <c r="B1492" t="s">
        <v>3131</v>
      </c>
      <c r="C1492" t="s">
        <v>3167</v>
      </c>
      <c r="D1492" s="108">
        <v>39307</v>
      </c>
      <c r="E1492" s="108">
        <v>85799</v>
      </c>
      <c r="F1492" s="108">
        <v>15234</v>
      </c>
      <c r="G1492" s="108">
        <v>85799</v>
      </c>
      <c r="H1492" s="108">
        <v>15234</v>
      </c>
      <c r="I1492" s="108">
        <v>0</v>
      </c>
      <c r="J1492" s="108">
        <v>0</v>
      </c>
    </row>
    <row r="1493" spans="1:10">
      <c r="A1493" s="119" t="s">
        <v>3168</v>
      </c>
      <c r="B1493" t="s">
        <v>3131</v>
      </c>
      <c r="C1493" t="s">
        <v>3169</v>
      </c>
      <c r="D1493" s="109">
        <v>39341</v>
      </c>
      <c r="E1493" s="109">
        <v>87237</v>
      </c>
      <c r="F1493" s="109">
        <v>14021</v>
      </c>
      <c r="G1493" s="109">
        <v>83237</v>
      </c>
      <c r="H1493" s="109">
        <v>14021</v>
      </c>
      <c r="I1493" s="109">
        <v>4000</v>
      </c>
      <c r="J1493" s="109">
        <v>0</v>
      </c>
    </row>
    <row r="1494" spans="1:10">
      <c r="A1494" s="119" t="s">
        <v>3170</v>
      </c>
      <c r="B1494" t="s">
        <v>3131</v>
      </c>
      <c r="C1494" t="s">
        <v>3171</v>
      </c>
      <c r="D1494" s="108">
        <v>39344</v>
      </c>
      <c r="E1494" s="108">
        <v>90752</v>
      </c>
      <c r="F1494" s="108">
        <v>15081</v>
      </c>
      <c r="G1494" s="108">
        <v>90752</v>
      </c>
      <c r="H1494" s="108">
        <v>15081</v>
      </c>
      <c r="I1494" s="108">
        <v>0</v>
      </c>
      <c r="J1494" s="108">
        <v>0</v>
      </c>
    </row>
    <row r="1495" spans="1:10">
      <c r="A1495" s="119" t="s">
        <v>3172</v>
      </c>
      <c r="B1495" t="s">
        <v>3131</v>
      </c>
      <c r="C1495" t="s">
        <v>3173</v>
      </c>
      <c r="D1495" s="109">
        <v>39363</v>
      </c>
      <c r="E1495" s="109">
        <v>98406</v>
      </c>
      <c r="F1495" s="109">
        <v>16493</v>
      </c>
      <c r="G1495" s="109">
        <v>98406</v>
      </c>
      <c r="H1495" s="109">
        <v>16493</v>
      </c>
      <c r="I1495" s="109">
        <v>0</v>
      </c>
      <c r="J1495" s="109">
        <v>0</v>
      </c>
    </row>
    <row r="1496" spans="1:10">
      <c r="A1496" s="119" t="s">
        <v>3174</v>
      </c>
      <c r="B1496" t="s">
        <v>3131</v>
      </c>
      <c r="C1496" t="s">
        <v>3175</v>
      </c>
      <c r="D1496" s="108">
        <v>39364</v>
      </c>
      <c r="E1496" s="108">
        <v>19641</v>
      </c>
      <c r="F1496" s="108">
        <v>1467</v>
      </c>
      <c r="G1496" s="108">
        <v>19641</v>
      </c>
      <c r="H1496" s="108">
        <v>1467</v>
      </c>
      <c r="I1496" s="108">
        <v>0</v>
      </c>
      <c r="J1496" s="108">
        <v>0</v>
      </c>
    </row>
    <row r="1497" spans="1:10">
      <c r="A1497" s="119" t="s">
        <v>3176</v>
      </c>
      <c r="B1497" t="s">
        <v>3131</v>
      </c>
      <c r="C1497" t="s">
        <v>3177</v>
      </c>
      <c r="D1497" s="109">
        <v>39386</v>
      </c>
      <c r="E1497" s="109">
        <v>312939</v>
      </c>
      <c r="F1497" s="109">
        <v>89627</v>
      </c>
      <c r="G1497" s="109">
        <v>13000</v>
      </c>
      <c r="H1497" s="109">
        <v>6636</v>
      </c>
      <c r="I1497" s="109">
        <v>299939</v>
      </c>
      <c r="J1497" s="109">
        <v>82991</v>
      </c>
    </row>
    <row r="1498" spans="1:10">
      <c r="A1498" s="119" t="s">
        <v>3178</v>
      </c>
      <c r="B1498" t="s">
        <v>3131</v>
      </c>
      <c r="C1498" t="s">
        <v>3179</v>
      </c>
      <c r="D1498" s="108">
        <v>39387</v>
      </c>
      <c r="E1498" s="108">
        <v>122974</v>
      </c>
      <c r="F1498" s="108">
        <v>22209</v>
      </c>
      <c r="G1498" s="108">
        <v>122974</v>
      </c>
      <c r="H1498" s="108">
        <v>22209</v>
      </c>
      <c r="I1498" s="108">
        <v>0</v>
      </c>
      <c r="J1498" s="108">
        <v>0</v>
      </c>
    </row>
    <row r="1499" spans="1:10">
      <c r="A1499" s="119" t="s">
        <v>3180</v>
      </c>
      <c r="B1499" t="s">
        <v>3131</v>
      </c>
      <c r="C1499" t="s">
        <v>3181</v>
      </c>
      <c r="D1499" s="109">
        <v>39401</v>
      </c>
      <c r="E1499" s="109">
        <v>137443</v>
      </c>
      <c r="F1499" s="109">
        <v>26277</v>
      </c>
      <c r="G1499" s="109">
        <v>100981</v>
      </c>
      <c r="H1499" s="109">
        <v>26277</v>
      </c>
      <c r="I1499" s="109">
        <v>36462</v>
      </c>
      <c r="J1499" s="109">
        <v>0</v>
      </c>
    </row>
    <row r="1500" spans="1:10">
      <c r="A1500" s="119" t="s">
        <v>3182</v>
      </c>
      <c r="B1500" t="s">
        <v>3131</v>
      </c>
      <c r="C1500" t="s">
        <v>3183</v>
      </c>
      <c r="D1500" s="108">
        <v>39402</v>
      </c>
      <c r="E1500" s="108">
        <v>209066</v>
      </c>
      <c r="F1500" s="108">
        <v>52799</v>
      </c>
      <c r="G1500" s="108">
        <v>151066</v>
      </c>
      <c r="H1500" s="108">
        <v>52799</v>
      </c>
      <c r="I1500" s="108">
        <v>58000</v>
      </c>
      <c r="J1500" s="108">
        <v>0</v>
      </c>
    </row>
    <row r="1501" spans="1:10">
      <c r="A1501" s="119" t="s">
        <v>3184</v>
      </c>
      <c r="B1501" t="s">
        <v>3131</v>
      </c>
      <c r="C1501" t="s">
        <v>3185</v>
      </c>
      <c r="D1501" s="109">
        <v>39403</v>
      </c>
      <c r="E1501" s="109">
        <v>123938</v>
      </c>
      <c r="F1501" s="109">
        <v>22709</v>
      </c>
      <c r="G1501" s="109">
        <v>2000</v>
      </c>
      <c r="H1501" s="109">
        <v>2000</v>
      </c>
      <c r="I1501" s="109">
        <v>121938</v>
      </c>
      <c r="J1501" s="109">
        <v>20709</v>
      </c>
    </row>
    <row r="1502" spans="1:10">
      <c r="A1502" s="119" t="s">
        <v>3186</v>
      </c>
      <c r="B1502" t="s">
        <v>3131</v>
      </c>
      <c r="C1502" t="s">
        <v>3187</v>
      </c>
      <c r="D1502" s="108">
        <v>39405</v>
      </c>
      <c r="E1502" s="108">
        <v>93608</v>
      </c>
      <c r="F1502" s="108">
        <v>15121</v>
      </c>
      <c r="G1502" s="108">
        <v>93608</v>
      </c>
      <c r="H1502" s="108">
        <v>15121</v>
      </c>
      <c r="I1502" s="108">
        <v>0</v>
      </c>
      <c r="J1502" s="108">
        <v>0</v>
      </c>
    </row>
    <row r="1503" spans="1:10">
      <c r="A1503" s="119" t="s">
        <v>3188</v>
      </c>
      <c r="B1503" t="s">
        <v>3131</v>
      </c>
      <c r="C1503" t="s">
        <v>3189</v>
      </c>
      <c r="D1503" s="109">
        <v>39410</v>
      </c>
      <c r="E1503" s="109">
        <v>98428</v>
      </c>
      <c r="F1503" s="109">
        <v>20923</v>
      </c>
      <c r="G1503" s="109">
        <v>81500</v>
      </c>
      <c r="H1503" s="109">
        <v>20923</v>
      </c>
      <c r="I1503" s="109">
        <v>16928</v>
      </c>
      <c r="J1503" s="109">
        <v>0</v>
      </c>
    </row>
    <row r="1504" spans="1:10">
      <c r="A1504" s="119" t="s">
        <v>3190</v>
      </c>
      <c r="B1504" t="s">
        <v>3131</v>
      </c>
      <c r="C1504" t="s">
        <v>3191</v>
      </c>
      <c r="D1504" s="108">
        <v>39411</v>
      </c>
      <c r="E1504" s="108">
        <v>125857</v>
      </c>
      <c r="F1504" s="108">
        <v>23877</v>
      </c>
      <c r="G1504" s="108">
        <v>125857</v>
      </c>
      <c r="H1504" s="108">
        <v>23877</v>
      </c>
      <c r="I1504" s="108">
        <v>0</v>
      </c>
      <c r="J1504" s="108">
        <v>0</v>
      </c>
    </row>
    <row r="1505" spans="1:10">
      <c r="A1505" s="119" t="s">
        <v>3192</v>
      </c>
      <c r="B1505" t="s">
        <v>3131</v>
      </c>
      <c r="C1505" t="s">
        <v>3193</v>
      </c>
      <c r="D1505" s="109">
        <v>39412</v>
      </c>
      <c r="E1505" s="109">
        <v>288470</v>
      </c>
      <c r="F1505" s="109">
        <v>69263</v>
      </c>
      <c r="G1505" s="109">
        <v>288470</v>
      </c>
      <c r="H1505" s="109">
        <v>69263</v>
      </c>
      <c r="I1505" s="109">
        <v>0</v>
      </c>
      <c r="J1505" s="109">
        <v>0</v>
      </c>
    </row>
    <row r="1506" spans="1:10">
      <c r="A1506" s="119" t="s">
        <v>3194</v>
      </c>
      <c r="B1506" t="s">
        <v>3131</v>
      </c>
      <c r="C1506" t="s">
        <v>3195</v>
      </c>
      <c r="D1506" s="108">
        <v>39424</v>
      </c>
      <c r="E1506" s="108">
        <v>112218</v>
      </c>
      <c r="F1506" s="108">
        <v>18981</v>
      </c>
      <c r="G1506" s="108">
        <v>112218</v>
      </c>
      <c r="H1506" s="108">
        <v>18981</v>
      </c>
      <c r="I1506" s="108">
        <v>0</v>
      </c>
      <c r="J1506" s="108">
        <v>0</v>
      </c>
    </row>
    <row r="1507" spans="1:10">
      <c r="A1507" s="119" t="s">
        <v>3196</v>
      </c>
      <c r="B1507" t="s">
        <v>3131</v>
      </c>
      <c r="C1507" t="s">
        <v>3197</v>
      </c>
      <c r="D1507" s="109">
        <v>39427</v>
      </c>
      <c r="E1507" s="109">
        <v>46575</v>
      </c>
      <c r="F1507" s="109">
        <v>6152</v>
      </c>
      <c r="G1507" s="109">
        <v>0</v>
      </c>
      <c r="H1507" s="109">
        <v>0</v>
      </c>
      <c r="I1507" s="109">
        <v>46575</v>
      </c>
      <c r="J1507" s="109">
        <v>6152</v>
      </c>
    </row>
    <row r="1508" spans="1:10">
      <c r="A1508" s="119" t="s">
        <v>3198</v>
      </c>
      <c r="B1508" t="s">
        <v>3131</v>
      </c>
      <c r="C1508" t="s">
        <v>3199</v>
      </c>
      <c r="D1508" s="108">
        <v>39428</v>
      </c>
      <c r="E1508" s="108">
        <v>202982</v>
      </c>
      <c r="F1508" s="108">
        <v>45082</v>
      </c>
      <c r="G1508" s="108">
        <v>198360</v>
      </c>
      <c r="H1508" s="108">
        <v>45082</v>
      </c>
      <c r="I1508" s="108">
        <v>4622</v>
      </c>
      <c r="J1508" s="108">
        <v>0</v>
      </c>
    </row>
    <row r="1509" spans="1:10">
      <c r="A1509" s="119" t="s">
        <v>3200</v>
      </c>
      <c r="B1509" t="s">
        <v>3201</v>
      </c>
      <c r="C1509">
        <v>0</v>
      </c>
      <c r="D1509" s="109">
        <v>40000</v>
      </c>
      <c r="E1509" s="109">
        <v>35755303</v>
      </c>
      <c r="F1509" s="109">
        <v>0</v>
      </c>
      <c r="G1509" s="109">
        <v>24579437</v>
      </c>
      <c r="H1509" s="109">
        <v>0</v>
      </c>
      <c r="I1509" s="109">
        <v>11175866</v>
      </c>
      <c r="J1509" s="109">
        <v>0</v>
      </c>
    </row>
    <row r="1510" spans="1:10">
      <c r="A1510" s="119" t="s">
        <v>3202</v>
      </c>
      <c r="B1510" t="s">
        <v>3201</v>
      </c>
      <c r="C1510" t="s">
        <v>3203</v>
      </c>
      <c r="D1510" s="108">
        <v>40100</v>
      </c>
      <c r="E1510" s="108">
        <v>8053266</v>
      </c>
      <c r="F1510" s="108">
        <v>3121549</v>
      </c>
      <c r="G1510" s="108">
        <v>4053266</v>
      </c>
      <c r="H1510" s="108">
        <v>2621549</v>
      </c>
      <c r="I1510" s="108">
        <v>4000000</v>
      </c>
      <c r="J1510" s="108">
        <v>500000</v>
      </c>
    </row>
    <row r="1511" spans="1:10">
      <c r="A1511" s="119" t="s">
        <v>3204</v>
      </c>
      <c r="B1511" t="s">
        <v>3201</v>
      </c>
      <c r="C1511" t="s">
        <v>3205</v>
      </c>
      <c r="D1511" s="109">
        <v>40130</v>
      </c>
      <c r="E1511" s="109">
        <v>10995315</v>
      </c>
      <c r="F1511" s="109">
        <v>4438803</v>
      </c>
      <c r="G1511" s="109">
        <v>8798142</v>
      </c>
      <c r="H1511" s="109">
        <v>3827446</v>
      </c>
      <c r="I1511" s="109">
        <v>2197173</v>
      </c>
      <c r="J1511" s="109">
        <v>611357</v>
      </c>
    </row>
    <row r="1512" spans="1:10">
      <c r="A1512" s="119" t="s">
        <v>3206</v>
      </c>
      <c r="B1512" t="s">
        <v>3201</v>
      </c>
      <c r="C1512" t="s">
        <v>3207</v>
      </c>
      <c r="D1512" s="108">
        <v>40202</v>
      </c>
      <c r="E1512" s="108">
        <v>1290829</v>
      </c>
      <c r="F1512" s="108">
        <v>447458</v>
      </c>
      <c r="G1512" s="108">
        <v>732501</v>
      </c>
      <c r="H1512" s="108">
        <v>447458</v>
      </c>
      <c r="I1512" s="108">
        <v>558328</v>
      </c>
      <c r="J1512" s="108">
        <v>0</v>
      </c>
    </row>
    <row r="1513" spans="1:10">
      <c r="A1513" s="119" t="s">
        <v>3208</v>
      </c>
      <c r="B1513" t="s">
        <v>3201</v>
      </c>
      <c r="C1513" t="s">
        <v>3209</v>
      </c>
      <c r="D1513" s="109">
        <v>40203</v>
      </c>
      <c r="E1513" s="109">
        <v>2976179</v>
      </c>
      <c r="F1513" s="109">
        <v>1150685</v>
      </c>
      <c r="G1513" s="109">
        <v>1545515</v>
      </c>
      <c r="H1513" s="109">
        <v>1126120</v>
      </c>
      <c r="I1513" s="109">
        <v>1430664</v>
      </c>
      <c r="J1513" s="109">
        <v>24565</v>
      </c>
    </row>
    <row r="1514" spans="1:10">
      <c r="A1514" s="119" t="s">
        <v>3210</v>
      </c>
      <c r="B1514" t="s">
        <v>3201</v>
      </c>
      <c r="C1514" t="s">
        <v>3211</v>
      </c>
      <c r="D1514" s="108">
        <v>40204</v>
      </c>
      <c r="E1514" s="108">
        <v>642661</v>
      </c>
      <c r="F1514" s="108">
        <v>228393</v>
      </c>
      <c r="G1514" s="108">
        <v>573394</v>
      </c>
      <c r="H1514" s="108">
        <v>228393</v>
      </c>
      <c r="I1514" s="108">
        <v>69267</v>
      </c>
      <c r="J1514" s="108">
        <v>0</v>
      </c>
    </row>
    <row r="1515" spans="1:10">
      <c r="A1515" s="119" t="s">
        <v>3212</v>
      </c>
      <c r="B1515" t="s">
        <v>3201</v>
      </c>
      <c r="C1515" t="s">
        <v>3213</v>
      </c>
      <c r="D1515" s="109">
        <v>40205</v>
      </c>
      <c r="E1515" s="109">
        <v>1478111</v>
      </c>
      <c r="F1515" s="109">
        <v>518605</v>
      </c>
      <c r="G1515" s="109">
        <v>1478111</v>
      </c>
      <c r="H1515" s="109">
        <v>518605</v>
      </c>
      <c r="I1515" s="109">
        <v>0</v>
      </c>
      <c r="J1515" s="109">
        <v>0</v>
      </c>
    </row>
    <row r="1516" spans="1:10">
      <c r="A1516" s="119" t="s">
        <v>3214</v>
      </c>
      <c r="B1516" t="s">
        <v>3201</v>
      </c>
      <c r="C1516" t="s">
        <v>3215</v>
      </c>
      <c r="D1516" s="108">
        <v>40206</v>
      </c>
      <c r="E1516" s="108">
        <v>602256</v>
      </c>
      <c r="F1516" s="108">
        <v>191299</v>
      </c>
      <c r="G1516" s="108">
        <v>602256</v>
      </c>
      <c r="H1516" s="108">
        <v>191299</v>
      </c>
      <c r="I1516" s="108">
        <v>0</v>
      </c>
      <c r="J1516" s="108">
        <v>0</v>
      </c>
    </row>
    <row r="1517" spans="1:10">
      <c r="A1517" s="119" t="s">
        <v>3216</v>
      </c>
      <c r="B1517" t="s">
        <v>3201</v>
      </c>
      <c r="C1517" t="s">
        <v>3217</v>
      </c>
      <c r="D1517" s="109">
        <v>40207</v>
      </c>
      <c r="E1517" s="109">
        <v>835645</v>
      </c>
      <c r="F1517" s="109">
        <v>265886</v>
      </c>
      <c r="G1517" s="109">
        <v>595224</v>
      </c>
      <c r="H1517" s="109">
        <v>265886</v>
      </c>
      <c r="I1517" s="109">
        <v>240421</v>
      </c>
      <c r="J1517" s="109">
        <v>0</v>
      </c>
    </row>
    <row r="1518" spans="1:10">
      <c r="A1518" s="119" t="s">
        <v>3218</v>
      </c>
      <c r="B1518" t="s">
        <v>3201</v>
      </c>
      <c r="C1518" t="s">
        <v>3219</v>
      </c>
      <c r="D1518" s="108">
        <v>40210</v>
      </c>
      <c r="E1518" s="108">
        <v>870965</v>
      </c>
      <c r="F1518" s="108">
        <v>256082</v>
      </c>
      <c r="G1518" s="108">
        <v>711965</v>
      </c>
      <c r="H1518" s="108">
        <v>256082</v>
      </c>
      <c r="I1518" s="108">
        <v>159000</v>
      </c>
      <c r="J1518" s="108">
        <v>0</v>
      </c>
    </row>
    <row r="1519" spans="1:10">
      <c r="A1519" s="119" t="s">
        <v>3220</v>
      </c>
      <c r="B1519" t="s">
        <v>3201</v>
      </c>
      <c r="C1519" t="s">
        <v>3221</v>
      </c>
      <c r="D1519" s="109">
        <v>40211</v>
      </c>
      <c r="E1519" s="109">
        <v>512673</v>
      </c>
      <c r="F1519" s="109">
        <v>192300</v>
      </c>
      <c r="G1519" s="109">
        <v>389673</v>
      </c>
      <c r="H1519" s="109">
        <v>192300</v>
      </c>
      <c r="I1519" s="109">
        <v>123000</v>
      </c>
      <c r="J1519" s="109">
        <v>0</v>
      </c>
    </row>
    <row r="1520" spans="1:10">
      <c r="A1520" s="119" t="s">
        <v>3222</v>
      </c>
      <c r="B1520" t="s">
        <v>3201</v>
      </c>
      <c r="C1520" t="s">
        <v>3223</v>
      </c>
      <c r="D1520" s="108">
        <v>40212</v>
      </c>
      <c r="E1520" s="108">
        <v>444064</v>
      </c>
      <c r="F1520" s="108">
        <v>131186</v>
      </c>
      <c r="G1520" s="108">
        <v>289064</v>
      </c>
      <c r="H1520" s="108">
        <v>131186</v>
      </c>
      <c r="I1520" s="108">
        <v>155000</v>
      </c>
      <c r="J1520" s="108">
        <v>0</v>
      </c>
    </row>
    <row r="1521" spans="1:10">
      <c r="A1521" s="119" t="s">
        <v>3224</v>
      </c>
      <c r="B1521" t="s">
        <v>3201</v>
      </c>
      <c r="C1521" t="s">
        <v>3225</v>
      </c>
      <c r="D1521" s="109">
        <v>40213</v>
      </c>
      <c r="E1521" s="109">
        <v>755624</v>
      </c>
      <c r="F1521" s="109">
        <v>287961</v>
      </c>
      <c r="G1521" s="109">
        <v>755624</v>
      </c>
      <c r="H1521" s="109">
        <v>287961</v>
      </c>
      <c r="I1521" s="109">
        <v>0</v>
      </c>
      <c r="J1521" s="109">
        <v>0</v>
      </c>
    </row>
    <row r="1522" spans="1:10">
      <c r="A1522" s="119" t="s">
        <v>3226</v>
      </c>
      <c r="B1522" t="s">
        <v>3201</v>
      </c>
      <c r="C1522" t="s">
        <v>3227</v>
      </c>
      <c r="D1522" s="108">
        <v>40214</v>
      </c>
      <c r="E1522" s="108">
        <v>307219</v>
      </c>
      <c r="F1522" s="108">
        <v>96974</v>
      </c>
      <c r="G1522" s="108">
        <v>272408</v>
      </c>
      <c r="H1522" s="108">
        <v>96974</v>
      </c>
      <c r="I1522" s="108">
        <v>34811</v>
      </c>
      <c r="J1522" s="108">
        <v>0</v>
      </c>
    </row>
    <row r="1523" spans="1:10">
      <c r="A1523" s="119" t="s">
        <v>3228</v>
      </c>
      <c r="B1523" t="s">
        <v>3201</v>
      </c>
      <c r="C1523" t="s">
        <v>3229</v>
      </c>
      <c r="D1523" s="109">
        <v>40215</v>
      </c>
      <c r="E1523" s="109">
        <v>475512</v>
      </c>
      <c r="F1523" s="109">
        <v>170069</v>
      </c>
      <c r="G1523" s="109">
        <v>284986</v>
      </c>
      <c r="H1523" s="109">
        <v>170069</v>
      </c>
      <c r="I1523" s="109">
        <v>190526</v>
      </c>
      <c r="J1523" s="109">
        <v>0</v>
      </c>
    </row>
    <row r="1524" spans="1:10">
      <c r="A1524" s="119" t="s">
        <v>3230</v>
      </c>
      <c r="B1524" t="s">
        <v>3201</v>
      </c>
      <c r="C1524" t="s">
        <v>3231</v>
      </c>
      <c r="D1524" s="108">
        <v>40216</v>
      </c>
      <c r="E1524" s="108">
        <v>586071</v>
      </c>
      <c r="F1524" s="108">
        <v>237682</v>
      </c>
      <c r="G1524" s="108">
        <v>226241</v>
      </c>
      <c r="H1524" s="108">
        <v>200000</v>
      </c>
      <c r="I1524" s="108">
        <v>359830</v>
      </c>
      <c r="J1524" s="108">
        <v>37682</v>
      </c>
    </row>
    <row r="1525" spans="1:10">
      <c r="A1525" s="119" t="s">
        <v>3232</v>
      </c>
      <c r="B1525" t="s">
        <v>3201</v>
      </c>
      <c r="C1525" t="s">
        <v>3233</v>
      </c>
      <c r="D1525" s="109">
        <v>40217</v>
      </c>
      <c r="E1525" s="109">
        <v>961881</v>
      </c>
      <c r="F1525" s="109">
        <v>398169</v>
      </c>
      <c r="G1525" s="109">
        <v>533811</v>
      </c>
      <c r="H1525" s="109">
        <v>398169</v>
      </c>
      <c r="I1525" s="109">
        <v>428070</v>
      </c>
      <c r="J1525" s="109">
        <v>0</v>
      </c>
    </row>
    <row r="1526" spans="1:10">
      <c r="A1526" s="119" t="s">
        <v>3234</v>
      </c>
      <c r="B1526" t="s">
        <v>3201</v>
      </c>
      <c r="C1526" t="s">
        <v>3235</v>
      </c>
      <c r="D1526" s="108">
        <v>40218</v>
      </c>
      <c r="E1526" s="108">
        <v>1030604</v>
      </c>
      <c r="F1526" s="108">
        <v>422924</v>
      </c>
      <c r="G1526" s="108">
        <v>479456</v>
      </c>
      <c r="H1526" s="108">
        <v>422924</v>
      </c>
      <c r="I1526" s="108">
        <v>551148</v>
      </c>
      <c r="J1526" s="108">
        <v>0</v>
      </c>
    </row>
    <row r="1527" spans="1:10">
      <c r="A1527" s="119" t="s">
        <v>3236</v>
      </c>
      <c r="B1527" t="s">
        <v>3201</v>
      </c>
      <c r="C1527" t="s">
        <v>3237</v>
      </c>
      <c r="D1527" s="109">
        <v>40219</v>
      </c>
      <c r="E1527" s="109">
        <v>933405</v>
      </c>
      <c r="F1527" s="109">
        <v>380158</v>
      </c>
      <c r="G1527" s="109">
        <v>882881</v>
      </c>
      <c r="H1527" s="109">
        <v>380158</v>
      </c>
      <c r="I1527" s="109">
        <v>50524</v>
      </c>
      <c r="J1527" s="109">
        <v>0</v>
      </c>
    </row>
    <row r="1528" spans="1:10">
      <c r="A1528" s="119" t="s">
        <v>3238</v>
      </c>
      <c r="B1528" t="s">
        <v>3201</v>
      </c>
      <c r="C1528" t="s">
        <v>3239</v>
      </c>
      <c r="D1528" s="108">
        <v>40220</v>
      </c>
      <c r="E1528" s="108">
        <v>1042455</v>
      </c>
      <c r="F1528" s="108">
        <v>409259</v>
      </c>
      <c r="G1528" s="108">
        <v>778187</v>
      </c>
      <c r="H1528" s="108">
        <v>409259</v>
      </c>
      <c r="I1528" s="108">
        <v>264268</v>
      </c>
      <c r="J1528" s="108">
        <v>0</v>
      </c>
    </row>
    <row r="1529" spans="1:10">
      <c r="A1529" s="119" t="s">
        <v>3240</v>
      </c>
      <c r="B1529" t="s">
        <v>3201</v>
      </c>
      <c r="C1529" t="s">
        <v>3241</v>
      </c>
      <c r="D1529" s="109">
        <v>40221</v>
      </c>
      <c r="E1529" s="109">
        <v>734202</v>
      </c>
      <c r="F1529" s="109">
        <v>290590</v>
      </c>
      <c r="G1529" s="109">
        <v>411361</v>
      </c>
      <c r="H1529" s="109">
        <v>290590</v>
      </c>
      <c r="I1529" s="109">
        <v>322841</v>
      </c>
      <c r="J1529" s="109">
        <v>0</v>
      </c>
    </row>
    <row r="1530" spans="1:10">
      <c r="A1530" s="119" t="s">
        <v>3242</v>
      </c>
      <c r="B1530" t="s">
        <v>3201</v>
      </c>
      <c r="C1530" t="s">
        <v>3243</v>
      </c>
      <c r="D1530" s="108">
        <v>40223</v>
      </c>
      <c r="E1530" s="108">
        <v>596074</v>
      </c>
      <c r="F1530" s="108">
        <v>233749</v>
      </c>
      <c r="G1530" s="108">
        <v>346074</v>
      </c>
      <c r="H1530" s="108">
        <v>233749</v>
      </c>
      <c r="I1530" s="108">
        <v>250000</v>
      </c>
      <c r="J1530" s="108">
        <v>0</v>
      </c>
    </row>
    <row r="1531" spans="1:10">
      <c r="A1531" s="119" t="s">
        <v>3244</v>
      </c>
      <c r="B1531" t="s">
        <v>3201</v>
      </c>
      <c r="C1531" t="s">
        <v>3245</v>
      </c>
      <c r="D1531" s="109">
        <v>40224</v>
      </c>
      <c r="E1531" s="109">
        <v>762079</v>
      </c>
      <c r="F1531" s="109">
        <v>304504</v>
      </c>
      <c r="G1531" s="109">
        <v>423869</v>
      </c>
      <c r="H1531" s="109">
        <v>304504</v>
      </c>
      <c r="I1531" s="109">
        <v>338210</v>
      </c>
      <c r="J1531" s="109">
        <v>0</v>
      </c>
    </row>
    <row r="1532" spans="1:10">
      <c r="A1532" s="119" t="s">
        <v>3246</v>
      </c>
      <c r="B1532" t="s">
        <v>3201</v>
      </c>
      <c r="C1532" t="s">
        <v>3247</v>
      </c>
      <c r="D1532" s="108">
        <v>40225</v>
      </c>
      <c r="E1532" s="108">
        <v>407771</v>
      </c>
      <c r="F1532" s="108">
        <v>118528</v>
      </c>
      <c r="G1532" s="108">
        <v>380000</v>
      </c>
      <c r="H1532" s="108">
        <v>118528</v>
      </c>
      <c r="I1532" s="108">
        <v>27771</v>
      </c>
      <c r="J1532" s="108">
        <v>0</v>
      </c>
    </row>
    <row r="1533" spans="1:10">
      <c r="A1533" s="119" t="s">
        <v>3248</v>
      </c>
      <c r="B1533" t="s">
        <v>3201</v>
      </c>
      <c r="C1533" t="s">
        <v>3249</v>
      </c>
      <c r="D1533" s="109">
        <v>40226</v>
      </c>
      <c r="E1533" s="109">
        <v>282027</v>
      </c>
      <c r="F1533" s="109">
        <v>93052</v>
      </c>
      <c r="G1533" s="109">
        <v>282027</v>
      </c>
      <c r="H1533" s="109">
        <v>93052</v>
      </c>
      <c r="I1533" s="109">
        <v>0</v>
      </c>
      <c r="J1533" s="109">
        <v>0</v>
      </c>
    </row>
    <row r="1534" spans="1:10">
      <c r="A1534" s="119" t="s">
        <v>3250</v>
      </c>
      <c r="B1534" t="s">
        <v>3201</v>
      </c>
      <c r="C1534" t="s">
        <v>3251</v>
      </c>
      <c r="D1534" s="108">
        <v>40227</v>
      </c>
      <c r="E1534" s="108">
        <v>484943</v>
      </c>
      <c r="F1534" s="108">
        <v>155172</v>
      </c>
      <c r="G1534" s="108">
        <v>198943</v>
      </c>
      <c r="H1534" s="108">
        <v>155172</v>
      </c>
      <c r="I1534" s="108">
        <v>286000</v>
      </c>
      <c r="J1534" s="108">
        <v>0</v>
      </c>
    </row>
    <row r="1535" spans="1:10">
      <c r="A1535" s="119" t="s">
        <v>3252</v>
      </c>
      <c r="B1535" t="s">
        <v>3201</v>
      </c>
      <c r="C1535" t="s">
        <v>3253</v>
      </c>
      <c r="D1535" s="109">
        <v>40228</v>
      </c>
      <c r="E1535" s="109">
        <v>651628</v>
      </c>
      <c r="F1535" s="109">
        <v>198112</v>
      </c>
      <c r="G1535" s="109">
        <v>4857</v>
      </c>
      <c r="H1535" s="109">
        <v>0</v>
      </c>
      <c r="I1535" s="109">
        <v>646771</v>
      </c>
      <c r="J1535" s="109">
        <v>198112</v>
      </c>
    </row>
    <row r="1536" spans="1:10">
      <c r="A1536" s="119" t="s">
        <v>3254</v>
      </c>
      <c r="B1536" t="s">
        <v>3201</v>
      </c>
      <c r="C1536" t="s">
        <v>3255</v>
      </c>
      <c r="D1536" s="108">
        <v>40229</v>
      </c>
      <c r="E1536" s="108">
        <v>510767</v>
      </c>
      <c r="F1536" s="108">
        <v>153517</v>
      </c>
      <c r="G1536" s="108">
        <v>348793</v>
      </c>
      <c r="H1536" s="108">
        <v>153517</v>
      </c>
      <c r="I1536" s="108">
        <v>161974</v>
      </c>
      <c r="J1536" s="108">
        <v>0</v>
      </c>
    </row>
    <row r="1537" spans="1:10">
      <c r="A1537" s="119" t="s">
        <v>3256</v>
      </c>
      <c r="B1537" t="s">
        <v>3201</v>
      </c>
      <c r="C1537" t="s">
        <v>3257</v>
      </c>
      <c r="D1537" s="109">
        <v>40230</v>
      </c>
      <c r="E1537" s="109">
        <v>1131781</v>
      </c>
      <c r="F1537" s="109">
        <v>416258</v>
      </c>
      <c r="G1537" s="109">
        <v>1131781</v>
      </c>
      <c r="H1537" s="109">
        <v>416258</v>
      </c>
      <c r="I1537" s="109">
        <v>0</v>
      </c>
      <c r="J1537" s="109">
        <v>0</v>
      </c>
    </row>
    <row r="1538" spans="1:10">
      <c r="A1538" s="119" t="s">
        <v>3258</v>
      </c>
      <c r="B1538" t="s">
        <v>3201</v>
      </c>
      <c r="C1538" t="s">
        <v>3259</v>
      </c>
      <c r="D1538" s="108">
        <v>40231</v>
      </c>
      <c r="E1538" s="108">
        <v>519520</v>
      </c>
      <c r="F1538" s="108">
        <v>194361</v>
      </c>
      <c r="G1538" s="108">
        <v>519520</v>
      </c>
      <c r="H1538" s="108">
        <v>194361</v>
      </c>
      <c r="I1538" s="108">
        <v>0</v>
      </c>
      <c r="J1538" s="108">
        <v>0</v>
      </c>
    </row>
    <row r="1539" spans="1:10">
      <c r="A1539" s="119" t="s">
        <v>3260</v>
      </c>
      <c r="B1539" t="s">
        <v>3201</v>
      </c>
      <c r="C1539" t="s">
        <v>3261</v>
      </c>
      <c r="D1539" s="109">
        <v>40341</v>
      </c>
      <c r="E1539" s="109">
        <v>419651</v>
      </c>
      <c r="F1539" s="109">
        <v>156758</v>
      </c>
      <c r="G1539" s="109">
        <v>357000</v>
      </c>
      <c r="H1539" s="109">
        <v>156758</v>
      </c>
      <c r="I1539" s="109">
        <v>62651</v>
      </c>
      <c r="J1539" s="109">
        <v>0</v>
      </c>
    </row>
    <row r="1540" spans="1:10">
      <c r="A1540" s="119" t="s">
        <v>3262</v>
      </c>
      <c r="B1540" t="s">
        <v>3201</v>
      </c>
      <c r="C1540" t="s">
        <v>3263</v>
      </c>
      <c r="D1540" s="108">
        <v>40342</v>
      </c>
      <c r="E1540" s="108">
        <v>314981</v>
      </c>
      <c r="F1540" s="108">
        <v>122984</v>
      </c>
      <c r="G1540" s="108">
        <v>218372</v>
      </c>
      <c r="H1540" s="108">
        <v>107984</v>
      </c>
      <c r="I1540" s="108">
        <v>96609</v>
      </c>
      <c r="J1540" s="108">
        <v>15000</v>
      </c>
    </row>
    <row r="1541" spans="1:10">
      <c r="A1541" s="119" t="s">
        <v>3264</v>
      </c>
      <c r="B1541" t="s">
        <v>3201</v>
      </c>
      <c r="C1541" t="s">
        <v>3265</v>
      </c>
      <c r="D1541" s="109">
        <v>40343</v>
      </c>
      <c r="E1541" s="109">
        <v>455987</v>
      </c>
      <c r="F1541" s="109">
        <v>179160</v>
      </c>
      <c r="G1541" s="109">
        <v>455987</v>
      </c>
      <c r="H1541" s="109">
        <v>179160</v>
      </c>
      <c r="I1541" s="109">
        <v>0</v>
      </c>
      <c r="J1541" s="109">
        <v>0</v>
      </c>
    </row>
    <row r="1542" spans="1:10">
      <c r="A1542" s="119" t="s">
        <v>3266</v>
      </c>
      <c r="B1542" t="s">
        <v>3201</v>
      </c>
      <c r="C1542" t="s">
        <v>3267</v>
      </c>
      <c r="D1542" s="108">
        <v>40344</v>
      </c>
      <c r="E1542" s="108">
        <v>327456</v>
      </c>
      <c r="F1542" s="108">
        <v>123502</v>
      </c>
      <c r="G1542" s="108">
        <v>152456</v>
      </c>
      <c r="H1542" s="108">
        <v>123502</v>
      </c>
      <c r="I1542" s="108">
        <v>175000</v>
      </c>
      <c r="J1542" s="108">
        <v>0</v>
      </c>
    </row>
    <row r="1543" spans="1:10">
      <c r="A1543" s="119" t="s">
        <v>3268</v>
      </c>
      <c r="B1543" t="s">
        <v>3201</v>
      </c>
      <c r="C1543" t="s">
        <v>3269</v>
      </c>
      <c r="D1543" s="109">
        <v>40345</v>
      </c>
      <c r="E1543" s="109">
        <v>310714</v>
      </c>
      <c r="F1543" s="109">
        <v>126018</v>
      </c>
      <c r="G1543" s="109">
        <v>264577</v>
      </c>
      <c r="H1543" s="109">
        <v>126018</v>
      </c>
      <c r="I1543" s="109">
        <v>46137</v>
      </c>
      <c r="J1543" s="109">
        <v>0</v>
      </c>
    </row>
    <row r="1544" spans="1:10">
      <c r="A1544" s="119" t="s">
        <v>3270</v>
      </c>
      <c r="B1544" t="s">
        <v>3201</v>
      </c>
      <c r="C1544" t="s">
        <v>3271</v>
      </c>
      <c r="D1544" s="108">
        <v>40348</v>
      </c>
      <c r="E1544" s="108">
        <v>101557</v>
      </c>
      <c r="F1544" s="108">
        <v>30098</v>
      </c>
      <c r="G1544" s="108">
        <v>101557</v>
      </c>
      <c r="H1544" s="108">
        <v>30098</v>
      </c>
      <c r="I1544" s="108">
        <v>0</v>
      </c>
      <c r="J1544" s="108">
        <v>0</v>
      </c>
    </row>
    <row r="1545" spans="1:10">
      <c r="A1545" s="119" t="s">
        <v>3272</v>
      </c>
      <c r="B1545" t="s">
        <v>3201</v>
      </c>
      <c r="C1545" t="s">
        <v>3273</v>
      </c>
      <c r="D1545" s="109">
        <v>40349</v>
      </c>
      <c r="E1545" s="109">
        <v>411346</v>
      </c>
      <c r="F1545" s="109">
        <v>171281</v>
      </c>
      <c r="G1545" s="109">
        <v>311346</v>
      </c>
      <c r="H1545" s="109">
        <v>171281</v>
      </c>
      <c r="I1545" s="109">
        <v>100000</v>
      </c>
      <c r="J1545" s="109">
        <v>0</v>
      </c>
    </row>
    <row r="1546" spans="1:10">
      <c r="A1546" s="119" t="s">
        <v>3274</v>
      </c>
      <c r="B1546" t="s">
        <v>3201</v>
      </c>
      <c r="C1546" t="s">
        <v>3275</v>
      </c>
      <c r="D1546" s="108">
        <v>40381</v>
      </c>
      <c r="E1546" s="108">
        <v>193044</v>
      </c>
      <c r="F1546" s="108">
        <v>54085</v>
      </c>
      <c r="G1546" s="108">
        <v>193044</v>
      </c>
      <c r="H1546" s="108">
        <v>54085</v>
      </c>
      <c r="I1546" s="108">
        <v>0</v>
      </c>
      <c r="J1546" s="108">
        <v>0</v>
      </c>
    </row>
    <row r="1547" spans="1:10">
      <c r="A1547" s="119" t="s">
        <v>3276</v>
      </c>
      <c r="B1547" t="s">
        <v>3201</v>
      </c>
      <c r="C1547" t="s">
        <v>3277</v>
      </c>
      <c r="D1547" s="109">
        <v>40382</v>
      </c>
      <c r="E1547" s="109">
        <v>324325</v>
      </c>
      <c r="F1547" s="109">
        <v>117725</v>
      </c>
      <c r="G1547" s="109">
        <v>280000</v>
      </c>
      <c r="H1547" s="109">
        <v>117725</v>
      </c>
      <c r="I1547" s="109">
        <v>44325</v>
      </c>
      <c r="J1547" s="109">
        <v>0</v>
      </c>
    </row>
    <row r="1548" spans="1:10">
      <c r="A1548" s="119" t="s">
        <v>3278</v>
      </c>
      <c r="B1548" t="s">
        <v>3201</v>
      </c>
      <c r="C1548" t="s">
        <v>3279</v>
      </c>
      <c r="D1548" s="108">
        <v>40383</v>
      </c>
      <c r="E1548" s="108">
        <v>347379</v>
      </c>
      <c r="F1548" s="108">
        <v>131694</v>
      </c>
      <c r="G1548" s="108">
        <v>287379</v>
      </c>
      <c r="H1548" s="108">
        <v>131694</v>
      </c>
      <c r="I1548" s="108">
        <v>60000</v>
      </c>
      <c r="J1548" s="108">
        <v>0</v>
      </c>
    </row>
    <row r="1549" spans="1:10">
      <c r="A1549" s="119" t="s">
        <v>3280</v>
      </c>
      <c r="B1549" t="s">
        <v>3201</v>
      </c>
      <c r="C1549" t="s">
        <v>3281</v>
      </c>
      <c r="D1549" s="109">
        <v>40384</v>
      </c>
      <c r="E1549" s="109">
        <v>238369</v>
      </c>
      <c r="F1549" s="109">
        <v>79451</v>
      </c>
      <c r="G1549" s="109">
        <v>151369</v>
      </c>
      <c r="H1549" s="109">
        <v>79451</v>
      </c>
      <c r="I1549" s="109">
        <v>87000</v>
      </c>
      <c r="J1549" s="109">
        <v>0</v>
      </c>
    </row>
    <row r="1550" spans="1:10">
      <c r="A1550" s="119" t="s">
        <v>3282</v>
      </c>
      <c r="B1550" t="s">
        <v>3201</v>
      </c>
      <c r="C1550" t="s">
        <v>3283</v>
      </c>
      <c r="D1550" s="108">
        <v>40401</v>
      </c>
      <c r="E1550" s="108">
        <v>119085</v>
      </c>
      <c r="F1550" s="108">
        <v>28551</v>
      </c>
      <c r="G1550" s="108">
        <v>70184</v>
      </c>
      <c r="H1550" s="108">
        <v>28551</v>
      </c>
      <c r="I1550" s="108">
        <v>48901</v>
      </c>
      <c r="J1550" s="108">
        <v>0</v>
      </c>
    </row>
    <row r="1551" spans="1:10">
      <c r="A1551" s="119" t="s">
        <v>3284</v>
      </c>
      <c r="B1551" t="s">
        <v>3201</v>
      </c>
      <c r="C1551" t="s">
        <v>3285</v>
      </c>
      <c r="D1551" s="109">
        <v>40402</v>
      </c>
      <c r="E1551" s="109">
        <v>214969</v>
      </c>
      <c r="F1551" s="109">
        <v>62630</v>
      </c>
      <c r="G1551" s="109">
        <v>180000</v>
      </c>
      <c r="H1551" s="109">
        <v>62630</v>
      </c>
      <c r="I1551" s="109">
        <v>34969</v>
      </c>
      <c r="J1551" s="109">
        <v>0</v>
      </c>
    </row>
    <row r="1552" spans="1:10">
      <c r="A1552" s="119" t="s">
        <v>3286</v>
      </c>
      <c r="B1552" t="s">
        <v>3201</v>
      </c>
      <c r="C1552" t="s">
        <v>3287</v>
      </c>
      <c r="D1552" s="108">
        <v>40421</v>
      </c>
      <c r="E1552" s="108">
        <v>168407</v>
      </c>
      <c r="F1552" s="108">
        <v>54214</v>
      </c>
      <c r="G1552" s="108">
        <v>0</v>
      </c>
      <c r="H1552" s="108">
        <v>0</v>
      </c>
      <c r="I1552" s="108">
        <v>168407</v>
      </c>
      <c r="J1552" s="108">
        <v>54214</v>
      </c>
    </row>
    <row r="1553" spans="1:10">
      <c r="A1553" s="119" t="s">
        <v>3288</v>
      </c>
      <c r="B1553" t="s">
        <v>3201</v>
      </c>
      <c r="C1553" t="s">
        <v>3289</v>
      </c>
      <c r="D1553" s="109">
        <v>40447</v>
      </c>
      <c r="E1553" s="109">
        <v>358011</v>
      </c>
      <c r="F1553" s="109">
        <v>127489</v>
      </c>
      <c r="G1553" s="109">
        <v>319269</v>
      </c>
      <c r="H1553" s="109">
        <v>127489</v>
      </c>
      <c r="I1553" s="109">
        <v>38742</v>
      </c>
      <c r="J1553" s="109">
        <v>0</v>
      </c>
    </row>
    <row r="1554" spans="1:10">
      <c r="A1554" s="119" t="s">
        <v>3290</v>
      </c>
      <c r="B1554" t="s">
        <v>3201</v>
      </c>
      <c r="C1554" t="s">
        <v>3291</v>
      </c>
      <c r="D1554" s="108">
        <v>40448</v>
      </c>
      <c r="E1554" s="108">
        <v>62545</v>
      </c>
      <c r="F1554" s="108">
        <v>8570</v>
      </c>
      <c r="G1554" s="108">
        <v>62545</v>
      </c>
      <c r="H1554" s="108">
        <v>8570</v>
      </c>
      <c r="I1554" s="108">
        <v>0</v>
      </c>
      <c r="J1554" s="108">
        <v>0</v>
      </c>
    </row>
    <row r="1555" spans="1:10">
      <c r="A1555" s="119" t="s">
        <v>3292</v>
      </c>
      <c r="B1555" t="s">
        <v>3201</v>
      </c>
      <c r="C1555" t="s">
        <v>3293</v>
      </c>
      <c r="D1555" s="109">
        <v>40503</v>
      </c>
      <c r="E1555" s="109">
        <v>214510</v>
      </c>
      <c r="F1555" s="109">
        <v>67198</v>
      </c>
      <c r="G1555" s="109">
        <v>181456</v>
      </c>
      <c r="H1555" s="109">
        <v>67198</v>
      </c>
      <c r="I1555" s="109">
        <v>33054</v>
      </c>
      <c r="J1555" s="109">
        <v>0</v>
      </c>
    </row>
    <row r="1556" spans="1:10">
      <c r="A1556" s="119" t="s">
        <v>3294</v>
      </c>
      <c r="B1556" t="s">
        <v>3201</v>
      </c>
      <c r="C1556" t="s">
        <v>3295</v>
      </c>
      <c r="D1556" s="108">
        <v>40522</v>
      </c>
      <c r="E1556" s="108">
        <v>192252</v>
      </c>
      <c r="F1556" s="108">
        <v>58697</v>
      </c>
      <c r="G1556" s="108">
        <v>192252</v>
      </c>
      <c r="H1556" s="108">
        <v>58697</v>
      </c>
      <c r="I1556" s="108">
        <v>0</v>
      </c>
      <c r="J1556" s="108">
        <v>0</v>
      </c>
    </row>
    <row r="1557" spans="1:10">
      <c r="A1557" s="119" t="s">
        <v>3296</v>
      </c>
      <c r="B1557" t="s">
        <v>3201</v>
      </c>
      <c r="C1557" t="s">
        <v>2754</v>
      </c>
      <c r="D1557" s="109">
        <v>40544</v>
      </c>
      <c r="E1557" s="109">
        <v>233383</v>
      </c>
      <c r="F1557" s="109">
        <v>78873</v>
      </c>
      <c r="G1557" s="109">
        <v>0</v>
      </c>
      <c r="H1557" s="109">
        <v>0</v>
      </c>
      <c r="I1557" s="109">
        <v>233383</v>
      </c>
      <c r="J1557" s="109">
        <v>78873</v>
      </c>
    </row>
    <row r="1558" spans="1:10">
      <c r="A1558" s="119" t="s">
        <v>3297</v>
      </c>
      <c r="B1558" t="s">
        <v>3201</v>
      </c>
      <c r="C1558" t="s">
        <v>3298</v>
      </c>
      <c r="D1558" s="108">
        <v>40601</v>
      </c>
      <c r="E1558" s="108">
        <v>159961</v>
      </c>
      <c r="F1558" s="108">
        <v>45913</v>
      </c>
      <c r="G1558" s="108">
        <v>129425</v>
      </c>
      <c r="H1558" s="108">
        <v>45913</v>
      </c>
      <c r="I1558" s="108">
        <v>30536</v>
      </c>
      <c r="J1558" s="108">
        <v>0</v>
      </c>
    </row>
    <row r="1559" spans="1:10">
      <c r="A1559" s="119" t="s">
        <v>3299</v>
      </c>
      <c r="B1559" t="s">
        <v>3201</v>
      </c>
      <c r="C1559" t="s">
        <v>3300</v>
      </c>
      <c r="D1559" s="109">
        <v>40602</v>
      </c>
      <c r="E1559" s="109">
        <v>164176</v>
      </c>
      <c r="F1559" s="109">
        <v>38334</v>
      </c>
      <c r="G1559" s="109">
        <v>116435</v>
      </c>
      <c r="H1559" s="109">
        <v>38334</v>
      </c>
      <c r="I1559" s="109">
        <v>47741</v>
      </c>
      <c r="J1559" s="109">
        <v>0</v>
      </c>
    </row>
    <row r="1560" spans="1:10">
      <c r="A1560" s="119" t="s">
        <v>3301</v>
      </c>
      <c r="B1560" t="s">
        <v>3201</v>
      </c>
      <c r="C1560" t="s">
        <v>3302</v>
      </c>
      <c r="D1560" s="108">
        <v>40604</v>
      </c>
      <c r="E1560" s="108">
        <v>138268</v>
      </c>
      <c r="F1560" s="108">
        <v>37372</v>
      </c>
      <c r="G1560" s="108">
        <v>128727</v>
      </c>
      <c r="H1560" s="108">
        <v>37372</v>
      </c>
      <c r="I1560" s="108">
        <v>9541</v>
      </c>
      <c r="J1560" s="108">
        <v>0</v>
      </c>
    </row>
    <row r="1561" spans="1:10">
      <c r="A1561" s="119" t="s">
        <v>3303</v>
      </c>
      <c r="B1561" t="s">
        <v>3201</v>
      </c>
      <c r="C1561" t="s">
        <v>765</v>
      </c>
      <c r="D1561" s="109">
        <v>40605</v>
      </c>
      <c r="E1561" s="109">
        <v>227069</v>
      </c>
      <c r="F1561" s="109">
        <v>65080</v>
      </c>
      <c r="G1561" s="109">
        <v>0</v>
      </c>
      <c r="H1561" s="109">
        <v>0</v>
      </c>
      <c r="I1561" s="109">
        <v>227069</v>
      </c>
      <c r="J1561" s="109">
        <v>65080</v>
      </c>
    </row>
    <row r="1562" spans="1:10">
      <c r="A1562" s="119" t="s">
        <v>3304</v>
      </c>
      <c r="B1562" t="s">
        <v>3201</v>
      </c>
      <c r="C1562" t="s">
        <v>3305</v>
      </c>
      <c r="D1562" s="108">
        <v>40608</v>
      </c>
      <c r="E1562" s="108">
        <v>104525</v>
      </c>
      <c r="F1562" s="108">
        <v>23835</v>
      </c>
      <c r="G1562" s="108">
        <v>0</v>
      </c>
      <c r="H1562" s="108">
        <v>0</v>
      </c>
      <c r="I1562" s="108">
        <v>104525</v>
      </c>
      <c r="J1562" s="108">
        <v>23835</v>
      </c>
    </row>
    <row r="1563" spans="1:10">
      <c r="A1563" s="119" t="s">
        <v>3306</v>
      </c>
      <c r="B1563" t="s">
        <v>3201</v>
      </c>
      <c r="C1563" t="s">
        <v>3307</v>
      </c>
      <c r="D1563" s="109">
        <v>40609</v>
      </c>
      <c r="E1563" s="109">
        <v>73881</v>
      </c>
      <c r="F1563" s="109">
        <v>12788</v>
      </c>
      <c r="G1563" s="109">
        <v>73881</v>
      </c>
      <c r="H1563" s="109">
        <v>12788</v>
      </c>
      <c r="I1563" s="109">
        <v>0</v>
      </c>
      <c r="J1563" s="109">
        <v>0</v>
      </c>
    </row>
    <row r="1564" spans="1:10">
      <c r="A1564" s="119" t="s">
        <v>3308</v>
      </c>
      <c r="B1564" t="s">
        <v>3201</v>
      </c>
      <c r="C1564" t="s">
        <v>3309</v>
      </c>
      <c r="D1564" s="108">
        <v>40610</v>
      </c>
      <c r="E1564" s="108">
        <v>299817</v>
      </c>
      <c r="F1564" s="108">
        <v>93123</v>
      </c>
      <c r="G1564" s="108">
        <v>299817</v>
      </c>
      <c r="H1564" s="108">
        <v>93123</v>
      </c>
      <c r="I1564" s="108">
        <v>0</v>
      </c>
      <c r="J1564" s="108">
        <v>0</v>
      </c>
    </row>
    <row r="1565" spans="1:10">
      <c r="A1565" s="119" t="s">
        <v>3310</v>
      </c>
      <c r="B1565" t="s">
        <v>3201</v>
      </c>
      <c r="C1565" t="s">
        <v>3311</v>
      </c>
      <c r="D1565" s="109">
        <v>40621</v>
      </c>
      <c r="E1565" s="109">
        <v>225341</v>
      </c>
      <c r="F1565" s="109">
        <v>110214</v>
      </c>
      <c r="G1565" s="109">
        <v>225341</v>
      </c>
      <c r="H1565" s="109">
        <v>110214</v>
      </c>
      <c r="I1565" s="109">
        <v>0</v>
      </c>
      <c r="J1565" s="109">
        <v>0</v>
      </c>
    </row>
    <row r="1566" spans="1:10">
      <c r="A1566" s="119" t="s">
        <v>3312</v>
      </c>
      <c r="B1566" t="s">
        <v>3201</v>
      </c>
      <c r="C1566" t="s">
        <v>3313</v>
      </c>
      <c r="D1566" s="108">
        <v>40625</v>
      </c>
      <c r="E1566" s="108">
        <v>269869</v>
      </c>
      <c r="F1566" s="108">
        <v>80510</v>
      </c>
      <c r="G1566" s="108">
        <v>269869</v>
      </c>
      <c r="H1566" s="108">
        <v>80510</v>
      </c>
      <c r="I1566" s="108">
        <v>0</v>
      </c>
      <c r="J1566" s="108">
        <v>0</v>
      </c>
    </row>
    <row r="1567" spans="1:10">
      <c r="A1567" s="119" t="s">
        <v>3314</v>
      </c>
      <c r="B1567" t="s">
        <v>3201</v>
      </c>
      <c r="C1567" t="s">
        <v>3315</v>
      </c>
      <c r="D1567" s="109">
        <v>40642</v>
      </c>
      <c r="E1567" s="109">
        <v>99243</v>
      </c>
      <c r="F1567" s="109">
        <v>27040</v>
      </c>
      <c r="G1567" s="109">
        <v>99243</v>
      </c>
      <c r="H1567" s="109">
        <v>27040</v>
      </c>
      <c r="I1567" s="109">
        <v>0</v>
      </c>
      <c r="J1567" s="109">
        <v>0</v>
      </c>
    </row>
    <row r="1568" spans="1:10">
      <c r="A1568" s="119" t="s">
        <v>3316</v>
      </c>
      <c r="B1568" t="s">
        <v>3201</v>
      </c>
      <c r="C1568" t="s">
        <v>3317</v>
      </c>
      <c r="D1568" s="108">
        <v>40646</v>
      </c>
      <c r="E1568" s="108">
        <v>132520</v>
      </c>
      <c r="F1568" s="108">
        <v>32586</v>
      </c>
      <c r="G1568" s="108">
        <v>100096</v>
      </c>
      <c r="H1568" s="108">
        <v>32586</v>
      </c>
      <c r="I1568" s="108">
        <v>32424</v>
      </c>
      <c r="J1568" s="108">
        <v>0</v>
      </c>
    </row>
    <row r="1569" spans="1:10">
      <c r="A1569" s="119" t="s">
        <v>3318</v>
      </c>
      <c r="B1569" t="s">
        <v>3201</v>
      </c>
      <c r="C1569" t="s">
        <v>3319</v>
      </c>
      <c r="D1569" s="109">
        <v>40647</v>
      </c>
      <c r="E1569" s="109">
        <v>254728</v>
      </c>
      <c r="F1569" s="109">
        <v>70692</v>
      </c>
      <c r="G1569" s="109">
        <v>235204</v>
      </c>
      <c r="H1569" s="109">
        <v>70692</v>
      </c>
      <c r="I1569" s="109">
        <v>19524</v>
      </c>
      <c r="J1569" s="109">
        <v>0</v>
      </c>
    </row>
    <row r="1570" spans="1:10">
      <c r="A1570" s="119" t="s">
        <v>3320</v>
      </c>
      <c r="B1570" t="s">
        <v>3321</v>
      </c>
      <c r="C1570">
        <v>0</v>
      </c>
      <c r="D1570" s="108">
        <v>41000</v>
      </c>
      <c r="E1570" s="108">
        <v>13439876</v>
      </c>
      <c r="F1570" s="108">
        <v>0</v>
      </c>
      <c r="G1570" s="108">
        <v>10637838</v>
      </c>
      <c r="H1570" s="108">
        <v>0</v>
      </c>
      <c r="I1570" s="108">
        <v>2802038</v>
      </c>
      <c r="J1570" s="108">
        <v>0</v>
      </c>
    </row>
    <row r="1571" spans="1:10">
      <c r="A1571" s="119" t="s">
        <v>3322</v>
      </c>
      <c r="B1571" t="s">
        <v>3321</v>
      </c>
      <c r="C1571" t="s">
        <v>3323</v>
      </c>
      <c r="D1571" s="109">
        <v>41201</v>
      </c>
      <c r="E1571" s="109">
        <v>2425036</v>
      </c>
      <c r="F1571" s="109">
        <v>893224</v>
      </c>
      <c r="G1571" s="109">
        <v>1653130</v>
      </c>
      <c r="H1571" s="109">
        <v>893224</v>
      </c>
      <c r="I1571" s="109">
        <v>771906</v>
      </c>
      <c r="J1571" s="109">
        <v>0</v>
      </c>
    </row>
    <row r="1572" spans="1:10">
      <c r="A1572" s="119" t="s">
        <v>3324</v>
      </c>
      <c r="B1572" t="s">
        <v>3321</v>
      </c>
      <c r="C1572" t="s">
        <v>3325</v>
      </c>
      <c r="D1572" s="108">
        <v>41202</v>
      </c>
      <c r="E1572" s="108">
        <v>1557644</v>
      </c>
      <c r="F1572" s="108">
        <v>498917</v>
      </c>
      <c r="G1572" s="108">
        <v>1557644</v>
      </c>
      <c r="H1572" s="108">
        <v>498917</v>
      </c>
      <c r="I1572" s="108">
        <v>0</v>
      </c>
      <c r="J1572" s="108">
        <v>0</v>
      </c>
    </row>
    <row r="1573" spans="1:10">
      <c r="A1573" s="119" t="s">
        <v>3326</v>
      </c>
      <c r="B1573" t="s">
        <v>3321</v>
      </c>
      <c r="C1573" t="s">
        <v>3327</v>
      </c>
      <c r="D1573" s="109">
        <v>41203</v>
      </c>
      <c r="E1573" s="109">
        <v>593418</v>
      </c>
      <c r="F1573" s="109">
        <v>244733</v>
      </c>
      <c r="G1573" s="109">
        <v>491000</v>
      </c>
      <c r="H1573" s="109">
        <v>244733</v>
      </c>
      <c r="I1573" s="109">
        <v>102418</v>
      </c>
      <c r="J1573" s="109">
        <v>0</v>
      </c>
    </row>
    <row r="1574" spans="1:10">
      <c r="A1574" s="119" t="s">
        <v>3328</v>
      </c>
      <c r="B1574" t="s">
        <v>3321</v>
      </c>
      <c r="C1574" t="s">
        <v>3329</v>
      </c>
      <c r="D1574" s="108">
        <v>41204</v>
      </c>
      <c r="E1574" s="108">
        <v>275930</v>
      </c>
      <c r="F1574" s="108">
        <v>77566</v>
      </c>
      <c r="G1574" s="108">
        <v>214972</v>
      </c>
      <c r="H1574" s="108">
        <v>77566</v>
      </c>
      <c r="I1574" s="108">
        <v>60958</v>
      </c>
      <c r="J1574" s="108">
        <v>0</v>
      </c>
    </row>
    <row r="1575" spans="1:10">
      <c r="A1575" s="119" t="s">
        <v>3330</v>
      </c>
      <c r="B1575" t="s">
        <v>3321</v>
      </c>
      <c r="C1575" t="s">
        <v>3331</v>
      </c>
      <c r="D1575" s="109">
        <v>41205</v>
      </c>
      <c r="E1575" s="109">
        <v>637117</v>
      </c>
      <c r="F1575" s="109">
        <v>210378</v>
      </c>
      <c r="G1575" s="109">
        <v>58327</v>
      </c>
      <c r="H1575" s="109">
        <v>9630</v>
      </c>
      <c r="I1575" s="109">
        <v>578790</v>
      </c>
      <c r="J1575" s="109">
        <v>200748</v>
      </c>
    </row>
    <row r="1576" spans="1:10">
      <c r="A1576" s="119" t="s">
        <v>3332</v>
      </c>
      <c r="B1576" t="s">
        <v>3321</v>
      </c>
      <c r="C1576" t="s">
        <v>3333</v>
      </c>
      <c r="D1576" s="108">
        <v>41206</v>
      </c>
      <c r="E1576" s="108">
        <v>623479</v>
      </c>
      <c r="F1576" s="108">
        <v>198175</v>
      </c>
      <c r="G1576" s="108">
        <v>485510</v>
      </c>
      <c r="H1576" s="108">
        <v>198175</v>
      </c>
      <c r="I1576" s="108">
        <v>137969</v>
      </c>
      <c r="J1576" s="108">
        <v>0</v>
      </c>
    </row>
    <row r="1577" spans="1:10">
      <c r="A1577" s="119" t="s">
        <v>3334</v>
      </c>
      <c r="B1577" t="s">
        <v>3321</v>
      </c>
      <c r="C1577" t="s">
        <v>3335</v>
      </c>
      <c r="D1577" s="109">
        <v>41207</v>
      </c>
      <c r="E1577" s="109">
        <v>387735</v>
      </c>
      <c r="F1577" s="109">
        <v>120189</v>
      </c>
      <c r="G1577" s="109">
        <v>318583</v>
      </c>
      <c r="H1577" s="109">
        <v>120189</v>
      </c>
      <c r="I1577" s="109">
        <v>69152</v>
      </c>
      <c r="J1577" s="109">
        <v>0</v>
      </c>
    </row>
    <row r="1578" spans="1:10">
      <c r="A1578" s="119" t="s">
        <v>3336</v>
      </c>
      <c r="B1578" t="s">
        <v>3321</v>
      </c>
      <c r="C1578" t="s">
        <v>3337</v>
      </c>
      <c r="D1578" s="108">
        <v>41208</v>
      </c>
      <c r="E1578" s="108">
        <v>544898</v>
      </c>
      <c r="F1578" s="108">
        <v>181252</v>
      </c>
      <c r="G1578" s="108">
        <v>0</v>
      </c>
      <c r="H1578" s="108">
        <v>0</v>
      </c>
      <c r="I1578" s="108">
        <v>544898</v>
      </c>
      <c r="J1578" s="108">
        <v>181252</v>
      </c>
    </row>
    <row r="1579" spans="1:10">
      <c r="A1579" s="119" t="s">
        <v>3338</v>
      </c>
      <c r="B1579" t="s">
        <v>3321</v>
      </c>
      <c r="C1579" t="s">
        <v>3339</v>
      </c>
      <c r="D1579" s="109">
        <v>41209</v>
      </c>
      <c r="E1579" s="109">
        <v>361508</v>
      </c>
      <c r="F1579" s="109">
        <v>112489</v>
      </c>
      <c r="G1579" s="109">
        <v>345208</v>
      </c>
      <c r="H1579" s="109">
        <v>112489</v>
      </c>
      <c r="I1579" s="109">
        <v>16300</v>
      </c>
      <c r="J1579" s="109">
        <v>0</v>
      </c>
    </row>
    <row r="1580" spans="1:10">
      <c r="A1580" s="119" t="s">
        <v>3340</v>
      </c>
      <c r="B1580" t="s">
        <v>3321</v>
      </c>
      <c r="C1580" t="s">
        <v>3341</v>
      </c>
      <c r="D1580" s="108">
        <v>41210</v>
      </c>
      <c r="E1580" s="108">
        <v>392732</v>
      </c>
      <c r="F1580" s="108">
        <v>125593</v>
      </c>
      <c r="G1580" s="108">
        <v>353459</v>
      </c>
      <c r="H1580" s="108">
        <v>125593</v>
      </c>
      <c r="I1580" s="108">
        <v>39273</v>
      </c>
      <c r="J1580" s="108">
        <v>0</v>
      </c>
    </row>
    <row r="1581" spans="1:10">
      <c r="A1581" s="119" t="s">
        <v>3342</v>
      </c>
      <c r="B1581" t="s">
        <v>3321</v>
      </c>
      <c r="C1581" t="s">
        <v>3343</v>
      </c>
      <c r="D1581" s="109">
        <v>41327</v>
      </c>
      <c r="E1581" s="109">
        <v>189402</v>
      </c>
      <c r="F1581" s="109">
        <v>62043</v>
      </c>
      <c r="G1581" s="109">
        <v>189402</v>
      </c>
      <c r="H1581" s="109">
        <v>62043</v>
      </c>
      <c r="I1581" s="109">
        <v>0</v>
      </c>
      <c r="J1581" s="109">
        <v>0</v>
      </c>
    </row>
    <row r="1582" spans="1:10">
      <c r="A1582" s="119" t="s">
        <v>3344</v>
      </c>
      <c r="B1582" t="s">
        <v>3321</v>
      </c>
      <c r="C1582" t="s">
        <v>3345</v>
      </c>
      <c r="D1582" s="108">
        <v>41341</v>
      </c>
      <c r="E1582" s="108">
        <v>193098</v>
      </c>
      <c r="F1582" s="108">
        <v>69612</v>
      </c>
      <c r="G1582" s="108">
        <v>172052</v>
      </c>
      <c r="H1582" s="108">
        <v>69612</v>
      </c>
      <c r="I1582" s="108">
        <v>21046</v>
      </c>
      <c r="J1582" s="108">
        <v>0</v>
      </c>
    </row>
    <row r="1583" spans="1:10">
      <c r="A1583" s="119" t="s">
        <v>3346</v>
      </c>
      <c r="B1583" t="s">
        <v>3321</v>
      </c>
      <c r="C1583" t="s">
        <v>3347</v>
      </c>
      <c r="D1583" s="109">
        <v>41345</v>
      </c>
      <c r="E1583" s="109">
        <v>119867</v>
      </c>
      <c r="F1583" s="109">
        <v>35871</v>
      </c>
      <c r="G1583" s="109">
        <v>113767</v>
      </c>
      <c r="H1583" s="109">
        <v>35871</v>
      </c>
      <c r="I1583" s="109">
        <v>6100</v>
      </c>
      <c r="J1583" s="109">
        <v>0</v>
      </c>
    </row>
    <row r="1584" spans="1:10">
      <c r="A1584" s="119" t="s">
        <v>3348</v>
      </c>
      <c r="B1584" t="s">
        <v>3321</v>
      </c>
      <c r="C1584" t="s">
        <v>3349</v>
      </c>
      <c r="D1584" s="108">
        <v>41346</v>
      </c>
      <c r="E1584" s="108">
        <v>327636</v>
      </c>
      <c r="F1584" s="108">
        <v>112468</v>
      </c>
      <c r="G1584" s="108">
        <v>287636</v>
      </c>
      <c r="H1584" s="108">
        <v>112468</v>
      </c>
      <c r="I1584" s="108">
        <v>40000</v>
      </c>
      <c r="J1584" s="108">
        <v>0</v>
      </c>
    </row>
    <row r="1585" spans="1:10">
      <c r="A1585" s="119" t="s">
        <v>3350</v>
      </c>
      <c r="B1585" t="s">
        <v>3321</v>
      </c>
      <c r="C1585" t="s">
        <v>3351</v>
      </c>
      <c r="D1585" s="109">
        <v>41387</v>
      </c>
      <c r="E1585" s="109">
        <v>42083</v>
      </c>
      <c r="F1585" s="109">
        <v>16911</v>
      </c>
      <c r="G1585" s="109">
        <v>42083</v>
      </c>
      <c r="H1585" s="109">
        <v>16911</v>
      </c>
      <c r="I1585" s="109">
        <v>0</v>
      </c>
      <c r="J1585" s="109">
        <v>0</v>
      </c>
    </row>
    <row r="1586" spans="1:10">
      <c r="A1586" s="119" t="s">
        <v>3352</v>
      </c>
      <c r="B1586" t="s">
        <v>3321</v>
      </c>
      <c r="C1586" t="s">
        <v>3353</v>
      </c>
      <c r="D1586" s="108">
        <v>41401</v>
      </c>
      <c r="E1586" s="108">
        <v>298961</v>
      </c>
      <c r="F1586" s="108">
        <v>82304</v>
      </c>
      <c r="G1586" s="108">
        <v>298916</v>
      </c>
      <c r="H1586" s="108">
        <v>82304</v>
      </c>
      <c r="I1586" s="108">
        <v>45</v>
      </c>
      <c r="J1586" s="108">
        <v>0</v>
      </c>
    </row>
    <row r="1587" spans="1:10">
      <c r="A1587" s="119" t="s">
        <v>3354</v>
      </c>
      <c r="B1587" t="s">
        <v>3321</v>
      </c>
      <c r="C1587" t="s">
        <v>3355</v>
      </c>
      <c r="D1587" s="109">
        <v>41423</v>
      </c>
      <c r="E1587" s="109">
        <v>118000</v>
      </c>
      <c r="F1587" s="109">
        <v>26605</v>
      </c>
      <c r="G1587" s="109">
        <v>104343</v>
      </c>
      <c r="H1587" s="109">
        <v>26605</v>
      </c>
      <c r="I1587" s="109">
        <v>13657</v>
      </c>
      <c r="J1587" s="109">
        <v>0</v>
      </c>
    </row>
    <row r="1588" spans="1:10">
      <c r="A1588" s="119" t="s">
        <v>3356</v>
      </c>
      <c r="B1588" t="s">
        <v>3321</v>
      </c>
      <c r="C1588" t="s">
        <v>3357</v>
      </c>
      <c r="D1588" s="108">
        <v>41424</v>
      </c>
      <c r="E1588" s="108">
        <v>165805</v>
      </c>
      <c r="F1588" s="108">
        <v>41438</v>
      </c>
      <c r="G1588" s="108">
        <v>32837</v>
      </c>
      <c r="H1588" s="108">
        <v>32449</v>
      </c>
      <c r="I1588" s="108">
        <v>132968</v>
      </c>
      <c r="J1588" s="108">
        <v>8989</v>
      </c>
    </row>
    <row r="1589" spans="1:10">
      <c r="A1589" s="119" t="s">
        <v>3358</v>
      </c>
      <c r="B1589" t="s">
        <v>3321</v>
      </c>
      <c r="C1589" t="s">
        <v>3359</v>
      </c>
      <c r="D1589" s="109">
        <v>41425</v>
      </c>
      <c r="E1589" s="109">
        <v>337312</v>
      </c>
      <c r="F1589" s="109">
        <v>92007</v>
      </c>
      <c r="G1589" s="109">
        <v>270000</v>
      </c>
      <c r="H1589" s="109">
        <v>92007</v>
      </c>
      <c r="I1589" s="109">
        <v>67312</v>
      </c>
      <c r="J1589" s="109">
        <v>0</v>
      </c>
    </row>
    <row r="1590" spans="1:10">
      <c r="A1590" s="119" t="s">
        <v>3360</v>
      </c>
      <c r="B1590" t="s">
        <v>3321</v>
      </c>
      <c r="C1590" t="s">
        <v>3361</v>
      </c>
      <c r="D1590" s="108">
        <v>41441</v>
      </c>
      <c r="E1590" s="108">
        <v>161184</v>
      </c>
      <c r="F1590" s="108">
        <v>34036</v>
      </c>
      <c r="G1590" s="108">
        <v>161184</v>
      </c>
      <c r="H1590" s="108">
        <v>34036</v>
      </c>
      <c r="I1590" s="108">
        <v>0</v>
      </c>
      <c r="J1590" s="108">
        <v>0</v>
      </c>
    </row>
    <row r="1591" spans="1:10">
      <c r="A1591" s="119" t="s">
        <v>3362</v>
      </c>
      <c r="B1591" t="s">
        <v>3363</v>
      </c>
      <c r="C1591">
        <v>0</v>
      </c>
      <c r="D1591" s="109">
        <v>42000</v>
      </c>
      <c r="E1591" s="109">
        <v>17833167</v>
      </c>
      <c r="F1591" s="109">
        <v>0</v>
      </c>
      <c r="G1591" s="109">
        <v>16033651</v>
      </c>
      <c r="H1591" s="109">
        <v>0</v>
      </c>
      <c r="I1591" s="109">
        <v>1799516</v>
      </c>
      <c r="J1591" s="109">
        <v>0</v>
      </c>
    </row>
    <row r="1592" spans="1:10">
      <c r="A1592" s="119" t="s">
        <v>3364</v>
      </c>
      <c r="B1592" t="s">
        <v>3363</v>
      </c>
      <c r="C1592" t="s">
        <v>3365</v>
      </c>
      <c r="D1592" s="108">
        <v>42201</v>
      </c>
      <c r="E1592" s="108">
        <v>4202307</v>
      </c>
      <c r="F1592" s="108">
        <v>1569093</v>
      </c>
      <c r="G1592" s="108">
        <v>3748174</v>
      </c>
      <c r="H1592" s="108">
        <v>1569093</v>
      </c>
      <c r="I1592" s="108">
        <v>454133</v>
      </c>
      <c r="J1592" s="108">
        <v>0</v>
      </c>
    </row>
    <row r="1593" spans="1:10">
      <c r="A1593" s="119" t="s">
        <v>3366</v>
      </c>
      <c r="B1593" t="s">
        <v>3363</v>
      </c>
      <c r="C1593" t="s">
        <v>3367</v>
      </c>
      <c r="D1593" s="109">
        <v>42202</v>
      </c>
      <c r="E1593" s="109">
        <v>2687722</v>
      </c>
      <c r="F1593" s="109">
        <v>987134</v>
      </c>
      <c r="G1593" s="109">
        <v>1261665</v>
      </c>
      <c r="H1593" s="109">
        <v>741359</v>
      </c>
      <c r="I1593" s="109">
        <v>1426057</v>
      </c>
      <c r="J1593" s="109">
        <v>245775</v>
      </c>
    </row>
    <row r="1594" spans="1:10">
      <c r="A1594" s="119" t="s">
        <v>3368</v>
      </c>
      <c r="B1594" t="s">
        <v>3363</v>
      </c>
      <c r="C1594" t="s">
        <v>3369</v>
      </c>
      <c r="D1594" s="108">
        <v>42203</v>
      </c>
      <c r="E1594" s="108">
        <v>648597</v>
      </c>
      <c r="F1594" s="108">
        <v>189414</v>
      </c>
      <c r="G1594" s="108">
        <v>211589</v>
      </c>
      <c r="H1594" s="108">
        <v>189414</v>
      </c>
      <c r="I1594" s="108">
        <v>437008</v>
      </c>
      <c r="J1594" s="108">
        <v>0</v>
      </c>
    </row>
    <row r="1595" spans="1:10">
      <c r="A1595" s="119" t="s">
        <v>3370</v>
      </c>
      <c r="B1595" t="s">
        <v>3363</v>
      </c>
      <c r="C1595" t="s">
        <v>3371</v>
      </c>
      <c r="D1595" s="109">
        <v>42204</v>
      </c>
      <c r="E1595" s="109">
        <v>1494617</v>
      </c>
      <c r="F1595" s="109">
        <v>530642</v>
      </c>
      <c r="G1595" s="109">
        <v>1062209</v>
      </c>
      <c r="H1595" s="109">
        <v>530642</v>
      </c>
      <c r="I1595" s="109">
        <v>432408</v>
      </c>
      <c r="J1595" s="109">
        <v>0</v>
      </c>
    </row>
    <row r="1596" spans="1:10">
      <c r="A1596" s="119" t="s">
        <v>3372</v>
      </c>
      <c r="B1596" t="s">
        <v>3363</v>
      </c>
      <c r="C1596" t="s">
        <v>3373</v>
      </c>
      <c r="D1596" s="108">
        <v>42205</v>
      </c>
      <c r="E1596" s="108">
        <v>992743</v>
      </c>
      <c r="F1596" s="108">
        <v>389792</v>
      </c>
      <c r="G1596" s="108">
        <v>437492</v>
      </c>
      <c r="H1596" s="108">
        <v>260889</v>
      </c>
      <c r="I1596" s="108">
        <v>555251</v>
      </c>
      <c r="J1596" s="108">
        <v>128903</v>
      </c>
    </row>
    <row r="1597" spans="1:10">
      <c r="A1597" s="119" t="s">
        <v>3374</v>
      </c>
      <c r="B1597" t="s">
        <v>3363</v>
      </c>
      <c r="C1597" t="s">
        <v>3375</v>
      </c>
      <c r="D1597" s="109">
        <v>42207</v>
      </c>
      <c r="E1597" s="109">
        <v>503282</v>
      </c>
      <c r="F1597" s="109">
        <v>133174</v>
      </c>
      <c r="G1597" s="109">
        <v>503282</v>
      </c>
      <c r="H1597" s="109">
        <v>133174</v>
      </c>
      <c r="I1597" s="109">
        <v>0</v>
      </c>
      <c r="J1597" s="109">
        <v>0</v>
      </c>
    </row>
    <row r="1598" spans="1:10">
      <c r="A1598" s="119" t="s">
        <v>3376</v>
      </c>
      <c r="B1598" t="s">
        <v>3363</v>
      </c>
      <c r="C1598" t="s">
        <v>3377</v>
      </c>
      <c r="D1598" s="108">
        <v>42208</v>
      </c>
      <c r="E1598" s="108">
        <v>278559</v>
      </c>
      <c r="F1598" s="108">
        <v>73171</v>
      </c>
      <c r="G1598" s="108">
        <v>180479</v>
      </c>
      <c r="H1598" s="108">
        <v>43171</v>
      </c>
      <c r="I1598" s="108">
        <v>98080</v>
      </c>
      <c r="J1598" s="108">
        <v>30000</v>
      </c>
    </row>
    <row r="1599" spans="1:10">
      <c r="A1599" s="119" t="s">
        <v>3378</v>
      </c>
      <c r="B1599" t="s">
        <v>3363</v>
      </c>
      <c r="C1599" t="s">
        <v>3379</v>
      </c>
      <c r="D1599" s="109">
        <v>42209</v>
      </c>
      <c r="E1599" s="109">
        <v>497860</v>
      </c>
      <c r="F1599" s="109">
        <v>121694</v>
      </c>
      <c r="G1599" s="109">
        <v>170500</v>
      </c>
      <c r="H1599" s="109">
        <v>121694</v>
      </c>
      <c r="I1599" s="109">
        <v>327360</v>
      </c>
      <c r="J1599" s="109">
        <v>0</v>
      </c>
    </row>
    <row r="1600" spans="1:10">
      <c r="A1600" s="119" t="s">
        <v>3380</v>
      </c>
      <c r="B1600" t="s">
        <v>3363</v>
      </c>
      <c r="C1600" t="s">
        <v>3381</v>
      </c>
      <c r="D1600" s="108">
        <v>42210</v>
      </c>
      <c r="E1600" s="108">
        <v>440385</v>
      </c>
      <c r="F1600" s="108">
        <v>110158</v>
      </c>
      <c r="G1600" s="108">
        <v>350741</v>
      </c>
      <c r="H1600" s="108">
        <v>96563</v>
      </c>
      <c r="I1600" s="108">
        <v>89644</v>
      </c>
      <c r="J1600" s="108">
        <v>13595</v>
      </c>
    </row>
    <row r="1601" spans="1:10">
      <c r="A1601" s="119" t="s">
        <v>3382</v>
      </c>
      <c r="B1601" t="s">
        <v>3363</v>
      </c>
      <c r="C1601" t="s">
        <v>3383</v>
      </c>
      <c r="D1601" s="109">
        <v>42211</v>
      </c>
      <c r="E1601" s="109">
        <v>591562</v>
      </c>
      <c r="F1601" s="109">
        <v>148767</v>
      </c>
      <c r="G1601" s="109">
        <v>18725</v>
      </c>
      <c r="H1601" s="109">
        <v>0</v>
      </c>
      <c r="I1601" s="109">
        <v>572837</v>
      </c>
      <c r="J1601" s="109">
        <v>148767</v>
      </c>
    </row>
    <row r="1602" spans="1:10">
      <c r="A1602" s="119" t="s">
        <v>3384</v>
      </c>
      <c r="B1602" t="s">
        <v>3363</v>
      </c>
      <c r="C1602" t="s">
        <v>3385</v>
      </c>
      <c r="D1602" s="108">
        <v>42212</v>
      </c>
      <c r="E1602" s="108">
        <v>386755</v>
      </c>
      <c r="F1602" s="108">
        <v>109766</v>
      </c>
      <c r="G1602" s="108">
        <v>219500</v>
      </c>
      <c r="H1602" s="108">
        <v>109766</v>
      </c>
      <c r="I1602" s="108">
        <v>167255</v>
      </c>
      <c r="J1602" s="108">
        <v>0</v>
      </c>
    </row>
    <row r="1603" spans="1:10">
      <c r="A1603" s="119" t="s">
        <v>3386</v>
      </c>
      <c r="B1603" t="s">
        <v>3363</v>
      </c>
      <c r="C1603" t="s">
        <v>3387</v>
      </c>
      <c r="D1603" s="109">
        <v>42213</v>
      </c>
      <c r="E1603" s="109">
        <v>627232</v>
      </c>
      <c r="F1603" s="109">
        <v>175006</v>
      </c>
      <c r="G1603" s="109">
        <v>360958</v>
      </c>
      <c r="H1603" s="109">
        <v>175006</v>
      </c>
      <c r="I1603" s="109">
        <v>266274</v>
      </c>
      <c r="J1603" s="109">
        <v>0</v>
      </c>
    </row>
    <row r="1604" spans="1:10">
      <c r="A1604" s="119" t="s">
        <v>3388</v>
      </c>
      <c r="B1604" t="s">
        <v>3363</v>
      </c>
      <c r="C1604" t="s">
        <v>3389</v>
      </c>
      <c r="D1604" s="108">
        <v>42214</v>
      </c>
      <c r="E1604" s="108">
        <v>688250</v>
      </c>
      <c r="F1604" s="108">
        <v>187541</v>
      </c>
      <c r="G1604" s="108">
        <v>257744</v>
      </c>
      <c r="H1604" s="108">
        <v>187541</v>
      </c>
      <c r="I1604" s="108">
        <v>430506</v>
      </c>
      <c r="J1604" s="108">
        <v>0</v>
      </c>
    </row>
    <row r="1605" spans="1:10">
      <c r="A1605" s="119" t="s">
        <v>3390</v>
      </c>
      <c r="B1605" t="s">
        <v>3363</v>
      </c>
      <c r="C1605" t="s">
        <v>3391</v>
      </c>
      <c r="D1605" s="109">
        <v>42307</v>
      </c>
      <c r="E1605" s="109">
        <v>423487</v>
      </c>
      <c r="F1605" s="109">
        <v>168116</v>
      </c>
      <c r="G1605" s="109">
        <v>385123</v>
      </c>
      <c r="H1605" s="109">
        <v>168116</v>
      </c>
      <c r="I1605" s="109">
        <v>38364</v>
      </c>
      <c r="J1605" s="109">
        <v>0</v>
      </c>
    </row>
    <row r="1606" spans="1:10">
      <c r="A1606" s="119" t="s">
        <v>3392</v>
      </c>
      <c r="B1606" t="s">
        <v>3363</v>
      </c>
      <c r="C1606" t="s">
        <v>3393</v>
      </c>
      <c r="D1606" s="108">
        <v>42308</v>
      </c>
      <c r="E1606" s="108">
        <v>312503</v>
      </c>
      <c r="F1606" s="108">
        <v>115268</v>
      </c>
      <c r="G1606" s="108">
        <v>173967</v>
      </c>
      <c r="H1606" s="108">
        <v>22802</v>
      </c>
      <c r="I1606" s="108">
        <v>138536</v>
      </c>
      <c r="J1606" s="108">
        <v>92466</v>
      </c>
    </row>
    <row r="1607" spans="1:10">
      <c r="A1607" s="119" t="s">
        <v>3394</v>
      </c>
      <c r="B1607" t="s">
        <v>3363</v>
      </c>
      <c r="C1607" t="s">
        <v>3395</v>
      </c>
      <c r="D1607" s="109">
        <v>42321</v>
      </c>
      <c r="E1607" s="109">
        <v>147069</v>
      </c>
      <c r="F1607" s="109">
        <v>32958</v>
      </c>
      <c r="G1607" s="109">
        <v>104104</v>
      </c>
      <c r="H1607" s="109">
        <v>32958</v>
      </c>
      <c r="I1607" s="109">
        <v>42965</v>
      </c>
      <c r="J1607" s="109">
        <v>0</v>
      </c>
    </row>
    <row r="1608" spans="1:10">
      <c r="A1608" s="119" t="s">
        <v>3396</v>
      </c>
      <c r="B1608" t="s">
        <v>3363</v>
      </c>
      <c r="C1608" t="s">
        <v>3397</v>
      </c>
      <c r="D1608" s="108">
        <v>42322</v>
      </c>
      <c r="E1608" s="108">
        <v>187065</v>
      </c>
      <c r="F1608" s="108">
        <v>56065</v>
      </c>
      <c r="G1608" s="108">
        <v>134089</v>
      </c>
      <c r="H1608" s="108">
        <v>56065</v>
      </c>
      <c r="I1608" s="108">
        <v>52976</v>
      </c>
      <c r="J1608" s="108">
        <v>0</v>
      </c>
    </row>
    <row r="1609" spans="1:10">
      <c r="A1609" s="119" t="s">
        <v>3398</v>
      </c>
      <c r="B1609" t="s">
        <v>3363</v>
      </c>
      <c r="C1609" t="s">
        <v>3399</v>
      </c>
      <c r="D1609" s="109">
        <v>42323</v>
      </c>
      <c r="E1609" s="109">
        <v>216732</v>
      </c>
      <c r="F1609" s="109">
        <v>62354</v>
      </c>
      <c r="G1609" s="109">
        <v>216732</v>
      </c>
      <c r="H1609" s="109">
        <v>62354</v>
      </c>
      <c r="I1609" s="109">
        <v>0</v>
      </c>
      <c r="J1609" s="109">
        <v>0</v>
      </c>
    </row>
    <row r="1610" spans="1:10">
      <c r="A1610" s="119" t="s">
        <v>3400</v>
      </c>
      <c r="B1610" t="s">
        <v>3363</v>
      </c>
      <c r="C1610" t="s">
        <v>3401</v>
      </c>
      <c r="D1610" s="108">
        <v>42383</v>
      </c>
      <c r="E1610" s="108">
        <v>69856</v>
      </c>
      <c r="F1610" s="108">
        <v>11044</v>
      </c>
      <c r="G1610" s="108">
        <v>56360</v>
      </c>
      <c r="H1610" s="108">
        <v>11044</v>
      </c>
      <c r="I1610" s="108">
        <v>13496</v>
      </c>
      <c r="J1610" s="108">
        <v>0</v>
      </c>
    </row>
    <row r="1611" spans="1:10">
      <c r="A1611" s="119" t="s">
        <v>3402</v>
      </c>
      <c r="B1611" t="s">
        <v>3363</v>
      </c>
      <c r="C1611" t="s">
        <v>3403</v>
      </c>
      <c r="D1611" s="109">
        <v>42391</v>
      </c>
      <c r="E1611" s="109">
        <v>205159</v>
      </c>
      <c r="F1611" s="109">
        <v>62333</v>
      </c>
      <c r="G1611" s="109">
        <v>205159</v>
      </c>
      <c r="H1611" s="109">
        <v>62333</v>
      </c>
      <c r="I1611" s="109">
        <v>0</v>
      </c>
      <c r="J1611" s="109">
        <v>0</v>
      </c>
    </row>
    <row r="1612" spans="1:10">
      <c r="A1612" s="119" t="s">
        <v>3404</v>
      </c>
      <c r="B1612" t="s">
        <v>3363</v>
      </c>
      <c r="C1612" t="s">
        <v>3405</v>
      </c>
      <c r="D1612" s="108">
        <v>42411</v>
      </c>
      <c r="E1612" s="108">
        <v>311041</v>
      </c>
      <c r="F1612" s="108">
        <v>72796</v>
      </c>
      <c r="G1612" s="108">
        <v>311041</v>
      </c>
      <c r="H1612" s="108">
        <v>72796</v>
      </c>
      <c r="I1612" s="108">
        <v>0</v>
      </c>
      <c r="J1612" s="108">
        <v>0</v>
      </c>
    </row>
    <row r="1613" spans="1:10">
      <c r="A1613" s="119" t="s">
        <v>3406</v>
      </c>
      <c r="B1613" t="s">
        <v>3407</v>
      </c>
      <c r="C1613">
        <v>0</v>
      </c>
      <c r="D1613" s="109">
        <v>43000</v>
      </c>
      <c r="E1613" s="109">
        <v>20811151</v>
      </c>
      <c r="F1613" s="109">
        <v>0</v>
      </c>
      <c r="G1613" s="109">
        <v>13742927</v>
      </c>
      <c r="H1613" s="109">
        <v>0</v>
      </c>
      <c r="I1613" s="109">
        <v>7068224</v>
      </c>
      <c r="J1613" s="109">
        <v>0</v>
      </c>
    </row>
    <row r="1614" spans="1:10">
      <c r="A1614" s="119" t="s">
        <v>3408</v>
      </c>
      <c r="B1614" t="s">
        <v>3407</v>
      </c>
      <c r="C1614" t="s">
        <v>3409</v>
      </c>
      <c r="D1614" s="108">
        <v>43100</v>
      </c>
      <c r="E1614" s="108">
        <v>6480978</v>
      </c>
      <c r="F1614" s="108">
        <v>2584473</v>
      </c>
      <c r="G1614" s="108">
        <v>3786356</v>
      </c>
      <c r="H1614" s="108">
        <v>2584473</v>
      </c>
      <c r="I1614" s="108">
        <v>2694622</v>
      </c>
      <c r="J1614" s="108">
        <v>0</v>
      </c>
    </row>
    <row r="1615" spans="1:10">
      <c r="A1615" s="119" t="s">
        <v>3410</v>
      </c>
      <c r="B1615" t="s">
        <v>3407</v>
      </c>
      <c r="C1615" t="s">
        <v>3411</v>
      </c>
      <c r="D1615" s="109">
        <v>43202</v>
      </c>
      <c r="E1615" s="109">
        <v>1541538</v>
      </c>
      <c r="F1615" s="109">
        <v>490590</v>
      </c>
      <c r="G1615" s="109">
        <v>1391538</v>
      </c>
      <c r="H1615" s="109">
        <v>490590</v>
      </c>
      <c r="I1615" s="109">
        <v>150000</v>
      </c>
      <c r="J1615" s="109">
        <v>0</v>
      </c>
    </row>
    <row r="1616" spans="1:10">
      <c r="A1616" s="119" t="s">
        <v>3412</v>
      </c>
      <c r="B1616" t="s">
        <v>3407</v>
      </c>
      <c r="C1616" t="s">
        <v>3413</v>
      </c>
      <c r="D1616" s="108">
        <v>43203</v>
      </c>
      <c r="E1616" s="108">
        <v>461243</v>
      </c>
      <c r="F1616" s="108">
        <v>132523</v>
      </c>
      <c r="G1616" s="108">
        <v>461243</v>
      </c>
      <c r="H1616" s="108">
        <v>132523</v>
      </c>
      <c r="I1616" s="108">
        <v>0</v>
      </c>
      <c r="J1616" s="108">
        <v>0</v>
      </c>
    </row>
    <row r="1617" spans="1:10">
      <c r="A1617" s="119" t="s">
        <v>3414</v>
      </c>
      <c r="B1617" t="s">
        <v>3407</v>
      </c>
      <c r="C1617" t="s">
        <v>3415</v>
      </c>
      <c r="D1617" s="109">
        <v>43204</v>
      </c>
      <c r="E1617" s="109">
        <v>590373</v>
      </c>
      <c r="F1617" s="109">
        <v>220647</v>
      </c>
      <c r="G1617" s="109">
        <v>305339</v>
      </c>
      <c r="H1617" s="109">
        <v>220647</v>
      </c>
      <c r="I1617" s="109">
        <v>285034</v>
      </c>
      <c r="J1617" s="109">
        <v>0</v>
      </c>
    </row>
    <row r="1618" spans="1:10">
      <c r="A1618" s="119" t="s">
        <v>3416</v>
      </c>
      <c r="B1618" t="s">
        <v>3407</v>
      </c>
      <c r="C1618" t="s">
        <v>3417</v>
      </c>
      <c r="D1618" s="108">
        <v>43205</v>
      </c>
      <c r="E1618" s="108">
        <v>341259</v>
      </c>
      <c r="F1618" s="108">
        <v>98495</v>
      </c>
      <c r="G1618" s="108">
        <v>341259</v>
      </c>
      <c r="H1618" s="108">
        <v>98495</v>
      </c>
      <c r="I1618" s="108">
        <v>0</v>
      </c>
      <c r="J1618" s="108">
        <v>0</v>
      </c>
    </row>
    <row r="1619" spans="1:10">
      <c r="A1619" s="119" t="s">
        <v>3418</v>
      </c>
      <c r="B1619" t="s">
        <v>3407</v>
      </c>
      <c r="C1619" t="s">
        <v>3419</v>
      </c>
      <c r="D1619" s="109">
        <v>43206</v>
      </c>
      <c r="E1619" s="109">
        <v>846847</v>
      </c>
      <c r="F1619" s="109">
        <v>272655</v>
      </c>
      <c r="G1619" s="109">
        <v>376847</v>
      </c>
      <c r="H1619" s="109">
        <v>144456</v>
      </c>
      <c r="I1619" s="109">
        <v>470000</v>
      </c>
      <c r="J1619" s="109">
        <v>128199</v>
      </c>
    </row>
    <row r="1620" spans="1:10">
      <c r="A1620" s="119" t="s">
        <v>3420</v>
      </c>
      <c r="B1620" t="s">
        <v>3407</v>
      </c>
      <c r="C1620" t="s">
        <v>3421</v>
      </c>
      <c r="D1620" s="108">
        <v>43208</v>
      </c>
      <c r="E1620" s="108">
        <v>718159</v>
      </c>
      <c r="F1620" s="108">
        <v>215186</v>
      </c>
      <c r="G1620" s="108">
        <v>515148</v>
      </c>
      <c r="H1620" s="108">
        <v>215186</v>
      </c>
      <c r="I1620" s="108">
        <v>203011</v>
      </c>
      <c r="J1620" s="108">
        <v>0</v>
      </c>
    </row>
    <row r="1621" spans="1:10">
      <c r="A1621" s="119" t="s">
        <v>3422</v>
      </c>
      <c r="B1621" t="s">
        <v>3407</v>
      </c>
      <c r="C1621" t="s">
        <v>3423</v>
      </c>
      <c r="D1621" s="109">
        <v>43210</v>
      </c>
      <c r="E1621" s="109">
        <v>604732</v>
      </c>
      <c r="F1621" s="109">
        <v>190552</v>
      </c>
      <c r="G1621" s="109">
        <v>511714</v>
      </c>
      <c r="H1621" s="109">
        <v>190552</v>
      </c>
      <c r="I1621" s="109">
        <v>93018</v>
      </c>
      <c r="J1621" s="109">
        <v>0</v>
      </c>
    </row>
    <row r="1622" spans="1:10">
      <c r="A1622" s="119" t="s">
        <v>3424</v>
      </c>
      <c r="B1622" t="s">
        <v>3407</v>
      </c>
      <c r="C1622" t="s">
        <v>3425</v>
      </c>
      <c r="D1622" s="108">
        <v>43211</v>
      </c>
      <c r="E1622" s="108">
        <v>451674</v>
      </c>
      <c r="F1622" s="108">
        <v>148810</v>
      </c>
      <c r="G1622" s="108">
        <v>451674</v>
      </c>
      <c r="H1622" s="108">
        <v>148810</v>
      </c>
      <c r="I1622" s="108">
        <v>0</v>
      </c>
      <c r="J1622" s="108">
        <v>0</v>
      </c>
    </row>
    <row r="1623" spans="1:10">
      <c r="A1623" s="119" t="s">
        <v>3426</v>
      </c>
      <c r="B1623" t="s">
        <v>3407</v>
      </c>
      <c r="C1623" t="s">
        <v>3427</v>
      </c>
      <c r="D1623" s="109">
        <v>43212</v>
      </c>
      <c r="E1623" s="109">
        <v>417512</v>
      </c>
      <c r="F1623" s="109">
        <v>107264</v>
      </c>
      <c r="G1623" s="109">
        <v>412512</v>
      </c>
      <c r="H1623" s="109">
        <v>102264</v>
      </c>
      <c r="I1623" s="109">
        <v>5000</v>
      </c>
      <c r="J1623" s="109">
        <v>5000</v>
      </c>
    </row>
    <row r="1624" spans="1:10">
      <c r="A1624" s="119" t="s">
        <v>3428</v>
      </c>
      <c r="B1624" t="s">
        <v>3407</v>
      </c>
      <c r="C1624" t="s">
        <v>3429</v>
      </c>
      <c r="D1624" s="108">
        <v>43213</v>
      </c>
      <c r="E1624" s="108">
        <v>780297</v>
      </c>
      <c r="F1624" s="108">
        <v>243508</v>
      </c>
      <c r="G1624" s="108">
        <v>780297</v>
      </c>
      <c r="H1624" s="108">
        <v>243508</v>
      </c>
      <c r="I1624" s="108">
        <v>0</v>
      </c>
      <c r="J1624" s="108">
        <v>0</v>
      </c>
    </row>
    <row r="1625" spans="1:10">
      <c r="A1625" s="119" t="s">
        <v>3430</v>
      </c>
      <c r="B1625" t="s">
        <v>3407</v>
      </c>
      <c r="C1625" t="s">
        <v>3431</v>
      </c>
      <c r="D1625" s="109">
        <v>43214</v>
      </c>
      <c r="E1625" s="109">
        <v>389385</v>
      </c>
      <c r="F1625" s="109">
        <v>104767</v>
      </c>
      <c r="G1625" s="109">
        <v>389385</v>
      </c>
      <c r="H1625" s="109">
        <v>104767</v>
      </c>
      <c r="I1625" s="109">
        <v>0</v>
      </c>
      <c r="J1625" s="109">
        <v>0</v>
      </c>
    </row>
    <row r="1626" spans="1:10">
      <c r="A1626" s="119" t="s">
        <v>3432</v>
      </c>
      <c r="B1626" t="s">
        <v>3407</v>
      </c>
      <c r="C1626" t="s">
        <v>3433</v>
      </c>
      <c r="D1626" s="108">
        <v>43215</v>
      </c>
      <c r="E1626" s="108">
        <v>1202581</v>
      </c>
      <c r="F1626" s="108">
        <v>334902</v>
      </c>
      <c r="G1626" s="108">
        <v>1202581</v>
      </c>
      <c r="H1626" s="108">
        <v>334902</v>
      </c>
      <c r="I1626" s="108">
        <v>0</v>
      </c>
      <c r="J1626" s="108">
        <v>0</v>
      </c>
    </row>
    <row r="1627" spans="1:10">
      <c r="A1627" s="119" t="s">
        <v>3434</v>
      </c>
      <c r="B1627" t="s">
        <v>3407</v>
      </c>
      <c r="C1627" t="s">
        <v>3435</v>
      </c>
      <c r="D1627" s="109">
        <v>43216</v>
      </c>
      <c r="E1627" s="109">
        <v>659219</v>
      </c>
      <c r="F1627" s="109">
        <v>275497</v>
      </c>
      <c r="G1627" s="109">
        <v>659219</v>
      </c>
      <c r="H1627" s="109">
        <v>275497</v>
      </c>
      <c r="I1627" s="109">
        <v>0</v>
      </c>
      <c r="J1627" s="109">
        <v>0</v>
      </c>
    </row>
    <row r="1628" spans="1:10">
      <c r="A1628" s="119" t="s">
        <v>3436</v>
      </c>
      <c r="B1628" t="s">
        <v>3407</v>
      </c>
      <c r="C1628" t="s">
        <v>791</v>
      </c>
      <c r="D1628" s="108">
        <v>43348</v>
      </c>
      <c r="E1628" s="108">
        <v>179886</v>
      </c>
      <c r="F1628" s="108">
        <v>39855</v>
      </c>
      <c r="G1628" s="108">
        <v>179886</v>
      </c>
      <c r="H1628" s="108">
        <v>39855</v>
      </c>
      <c r="I1628" s="108">
        <v>0</v>
      </c>
      <c r="J1628" s="108">
        <v>0</v>
      </c>
    </row>
    <row r="1629" spans="1:10">
      <c r="A1629" s="119" t="s">
        <v>3437</v>
      </c>
      <c r="B1629" t="s">
        <v>3407</v>
      </c>
      <c r="C1629" t="s">
        <v>3438</v>
      </c>
      <c r="D1629" s="109">
        <v>43364</v>
      </c>
      <c r="E1629" s="109">
        <v>98323</v>
      </c>
      <c r="F1629" s="109">
        <v>23010</v>
      </c>
      <c r="G1629" s="109">
        <v>98323</v>
      </c>
      <c r="H1629" s="109">
        <v>23010</v>
      </c>
      <c r="I1629" s="109">
        <v>0</v>
      </c>
      <c r="J1629" s="109">
        <v>0</v>
      </c>
    </row>
    <row r="1630" spans="1:10">
      <c r="A1630" s="119" t="s">
        <v>3439</v>
      </c>
      <c r="B1630" t="s">
        <v>3407</v>
      </c>
      <c r="C1630" t="s">
        <v>3440</v>
      </c>
      <c r="D1630" s="108">
        <v>43367</v>
      </c>
      <c r="E1630" s="108">
        <v>157228</v>
      </c>
      <c r="F1630" s="108">
        <v>35986</v>
      </c>
      <c r="G1630" s="108">
        <v>157228</v>
      </c>
      <c r="H1630" s="108">
        <v>35986</v>
      </c>
      <c r="I1630" s="108">
        <v>0</v>
      </c>
      <c r="J1630" s="108">
        <v>0</v>
      </c>
    </row>
    <row r="1631" spans="1:10">
      <c r="A1631" s="119" t="s">
        <v>3441</v>
      </c>
      <c r="B1631" t="s">
        <v>3407</v>
      </c>
      <c r="C1631" t="s">
        <v>3442</v>
      </c>
      <c r="D1631" s="109">
        <v>43368</v>
      </c>
      <c r="E1631" s="109">
        <v>186561</v>
      </c>
      <c r="F1631" s="109">
        <v>63943</v>
      </c>
      <c r="G1631" s="109">
        <v>171571</v>
      </c>
      <c r="H1631" s="109">
        <v>63943</v>
      </c>
      <c r="I1631" s="109">
        <v>14990</v>
      </c>
      <c r="J1631" s="109">
        <v>0</v>
      </c>
    </row>
    <row r="1632" spans="1:10">
      <c r="A1632" s="119" t="s">
        <v>3443</v>
      </c>
      <c r="B1632" t="s">
        <v>3407</v>
      </c>
      <c r="C1632" t="s">
        <v>3444</v>
      </c>
      <c r="D1632" s="108">
        <v>43369</v>
      </c>
      <c r="E1632" s="108">
        <v>176200</v>
      </c>
      <c r="F1632" s="108">
        <v>41704</v>
      </c>
      <c r="G1632" s="108">
        <v>176200</v>
      </c>
      <c r="H1632" s="108">
        <v>41704</v>
      </c>
      <c r="I1632" s="108">
        <v>0</v>
      </c>
      <c r="J1632" s="108">
        <v>0</v>
      </c>
    </row>
    <row r="1633" spans="1:10">
      <c r="A1633" s="119" t="s">
        <v>3445</v>
      </c>
      <c r="B1633" t="s">
        <v>3407</v>
      </c>
      <c r="C1633" t="s">
        <v>3446</v>
      </c>
      <c r="D1633" s="109">
        <v>43403</v>
      </c>
      <c r="E1633" s="109">
        <v>357738</v>
      </c>
      <c r="F1633" s="109">
        <v>130147</v>
      </c>
      <c r="G1633" s="109">
        <v>200000</v>
      </c>
      <c r="H1633" s="109">
        <v>130147</v>
      </c>
      <c r="I1633" s="109">
        <v>157738</v>
      </c>
      <c r="J1633" s="109">
        <v>0</v>
      </c>
    </row>
    <row r="1634" spans="1:10">
      <c r="A1634" s="119" t="s">
        <v>3447</v>
      </c>
      <c r="B1634" t="s">
        <v>3407</v>
      </c>
      <c r="C1634" t="s">
        <v>3448</v>
      </c>
      <c r="D1634" s="108">
        <v>43404</v>
      </c>
      <c r="E1634" s="108">
        <v>360064</v>
      </c>
      <c r="F1634" s="108">
        <v>154928</v>
      </c>
      <c r="G1634" s="108">
        <v>360064</v>
      </c>
      <c r="H1634" s="108">
        <v>154928</v>
      </c>
      <c r="I1634" s="108">
        <v>0</v>
      </c>
      <c r="J1634" s="108">
        <v>0</v>
      </c>
    </row>
    <row r="1635" spans="1:10">
      <c r="A1635" s="119" t="s">
        <v>3449</v>
      </c>
      <c r="B1635" t="s">
        <v>3407</v>
      </c>
      <c r="C1635" t="s">
        <v>3450</v>
      </c>
      <c r="D1635" s="109">
        <v>43423</v>
      </c>
      <c r="E1635" s="109">
        <v>101299</v>
      </c>
      <c r="F1635" s="109">
        <v>16081</v>
      </c>
      <c r="G1635" s="109">
        <v>101299</v>
      </c>
      <c r="H1635" s="109">
        <v>16081</v>
      </c>
      <c r="I1635" s="109">
        <v>0</v>
      </c>
      <c r="J1635" s="109">
        <v>0</v>
      </c>
    </row>
    <row r="1636" spans="1:10">
      <c r="A1636" s="119" t="s">
        <v>3451</v>
      </c>
      <c r="B1636" t="s">
        <v>3407</v>
      </c>
      <c r="C1636" t="s">
        <v>909</v>
      </c>
      <c r="D1636" s="108">
        <v>43424</v>
      </c>
      <c r="E1636" s="108">
        <v>152540</v>
      </c>
      <c r="F1636" s="108">
        <v>29024</v>
      </c>
      <c r="G1636" s="108">
        <v>152540</v>
      </c>
      <c r="H1636" s="108">
        <v>29024</v>
      </c>
      <c r="I1636" s="108">
        <v>0</v>
      </c>
      <c r="J1636" s="108">
        <v>0</v>
      </c>
    </row>
    <row r="1637" spans="1:10">
      <c r="A1637" s="119" t="s">
        <v>3452</v>
      </c>
      <c r="B1637" t="s">
        <v>3407</v>
      </c>
      <c r="C1637" t="s">
        <v>3453</v>
      </c>
      <c r="D1637" s="109">
        <v>43425</v>
      </c>
      <c r="E1637" s="109">
        <v>43328</v>
      </c>
      <c r="F1637" s="109">
        <v>6045</v>
      </c>
      <c r="G1637" s="109">
        <v>43328</v>
      </c>
      <c r="H1637" s="109">
        <v>6045</v>
      </c>
      <c r="I1637" s="109">
        <v>0</v>
      </c>
      <c r="J1637" s="109">
        <v>0</v>
      </c>
    </row>
    <row r="1638" spans="1:10">
      <c r="A1638" s="119" t="s">
        <v>3454</v>
      </c>
      <c r="B1638" t="s">
        <v>3407</v>
      </c>
      <c r="C1638" t="s">
        <v>1987</v>
      </c>
      <c r="D1638" s="108">
        <v>43428</v>
      </c>
      <c r="E1638" s="108">
        <v>131087</v>
      </c>
      <c r="F1638" s="108">
        <v>25485</v>
      </c>
      <c r="G1638" s="108">
        <v>96963</v>
      </c>
      <c r="H1638" s="108">
        <v>25485</v>
      </c>
      <c r="I1638" s="108">
        <v>34124</v>
      </c>
      <c r="J1638" s="108">
        <v>0</v>
      </c>
    </row>
    <row r="1639" spans="1:10">
      <c r="A1639" s="119" t="s">
        <v>3455</v>
      </c>
      <c r="B1639" t="s">
        <v>3407</v>
      </c>
      <c r="C1639" t="s">
        <v>3456</v>
      </c>
      <c r="D1639" s="109">
        <v>43432</v>
      </c>
      <c r="E1639" s="109">
        <v>123124</v>
      </c>
      <c r="F1639" s="109">
        <v>24579</v>
      </c>
      <c r="G1639" s="109">
        <v>64562</v>
      </c>
      <c r="H1639" s="109">
        <v>24579</v>
      </c>
      <c r="I1639" s="109">
        <v>58562</v>
      </c>
      <c r="J1639" s="109">
        <v>0</v>
      </c>
    </row>
    <row r="1640" spans="1:10">
      <c r="A1640" s="119" t="s">
        <v>3457</v>
      </c>
      <c r="B1640" t="s">
        <v>3407</v>
      </c>
      <c r="C1640" t="s">
        <v>3458</v>
      </c>
      <c r="D1640" s="108">
        <v>43433</v>
      </c>
      <c r="E1640" s="108">
        <v>197925</v>
      </c>
      <c r="F1640" s="108">
        <v>43387</v>
      </c>
      <c r="G1640" s="108">
        <v>197139</v>
      </c>
      <c r="H1640" s="108">
        <v>43387</v>
      </c>
      <c r="I1640" s="108">
        <v>786</v>
      </c>
      <c r="J1640" s="108">
        <v>0</v>
      </c>
    </row>
    <row r="1641" spans="1:10">
      <c r="A1641" s="119" t="s">
        <v>3459</v>
      </c>
      <c r="B1641" t="s">
        <v>3407</v>
      </c>
      <c r="C1641" t="s">
        <v>3460</v>
      </c>
      <c r="D1641" s="109">
        <v>43441</v>
      </c>
      <c r="E1641" s="109">
        <v>237260</v>
      </c>
      <c r="F1641" s="109">
        <v>73449</v>
      </c>
      <c r="G1641" s="109">
        <v>217000</v>
      </c>
      <c r="H1641" s="109">
        <v>73449</v>
      </c>
      <c r="I1641" s="109">
        <v>20260</v>
      </c>
      <c r="J1641" s="109">
        <v>0</v>
      </c>
    </row>
    <row r="1642" spans="1:10">
      <c r="A1642" s="119" t="s">
        <v>3461</v>
      </c>
      <c r="B1642" t="s">
        <v>3407</v>
      </c>
      <c r="C1642" t="s">
        <v>3462</v>
      </c>
      <c r="D1642" s="108">
        <v>43442</v>
      </c>
      <c r="E1642" s="108">
        <v>143707</v>
      </c>
      <c r="F1642" s="108">
        <v>39071</v>
      </c>
      <c r="G1642" s="108">
        <v>143707</v>
      </c>
      <c r="H1642" s="108">
        <v>39071</v>
      </c>
      <c r="I1642" s="108">
        <v>0</v>
      </c>
      <c r="J1642" s="108">
        <v>0</v>
      </c>
    </row>
    <row r="1643" spans="1:10">
      <c r="A1643" s="119" t="s">
        <v>3463</v>
      </c>
      <c r="B1643" t="s">
        <v>3407</v>
      </c>
      <c r="C1643" t="s">
        <v>3464</v>
      </c>
      <c r="D1643" s="109">
        <v>43443</v>
      </c>
      <c r="E1643" s="109">
        <v>397435</v>
      </c>
      <c r="F1643" s="109">
        <v>146232</v>
      </c>
      <c r="G1643" s="109">
        <v>23800</v>
      </c>
      <c r="H1643" s="109">
        <v>23800</v>
      </c>
      <c r="I1643" s="109">
        <v>373635</v>
      </c>
      <c r="J1643" s="109">
        <v>122432</v>
      </c>
    </row>
    <row r="1644" spans="1:10">
      <c r="A1644" s="119" t="s">
        <v>3465</v>
      </c>
      <c r="B1644" t="s">
        <v>3407</v>
      </c>
      <c r="C1644" t="s">
        <v>3466</v>
      </c>
      <c r="D1644" s="108">
        <v>43444</v>
      </c>
      <c r="E1644" s="108">
        <v>191624</v>
      </c>
      <c r="F1644" s="108">
        <v>46101</v>
      </c>
      <c r="G1644" s="108">
        <v>182124</v>
      </c>
      <c r="H1644" s="108">
        <v>46101</v>
      </c>
      <c r="I1644" s="108">
        <v>9500</v>
      </c>
      <c r="J1644" s="108">
        <v>0</v>
      </c>
    </row>
    <row r="1645" spans="1:10">
      <c r="A1645" s="119" t="s">
        <v>3467</v>
      </c>
      <c r="B1645" t="s">
        <v>3407</v>
      </c>
      <c r="C1645" t="s">
        <v>3468</v>
      </c>
      <c r="D1645" s="109">
        <v>43447</v>
      </c>
      <c r="E1645" s="109">
        <v>255057</v>
      </c>
      <c r="F1645" s="109">
        <v>62954</v>
      </c>
      <c r="G1645" s="109">
        <v>71508</v>
      </c>
      <c r="H1645" s="109">
        <v>62954</v>
      </c>
      <c r="I1645" s="109">
        <v>183549</v>
      </c>
      <c r="J1645" s="109">
        <v>0</v>
      </c>
    </row>
    <row r="1646" spans="1:10">
      <c r="A1646" s="119" t="s">
        <v>3469</v>
      </c>
      <c r="B1646" t="s">
        <v>3407</v>
      </c>
      <c r="C1646" t="s">
        <v>3470</v>
      </c>
      <c r="D1646" s="108">
        <v>43468</v>
      </c>
      <c r="E1646" s="108">
        <v>197711</v>
      </c>
      <c r="F1646" s="108">
        <v>46953</v>
      </c>
      <c r="G1646" s="108">
        <v>138015</v>
      </c>
      <c r="H1646" s="108">
        <v>46953</v>
      </c>
      <c r="I1646" s="108">
        <v>59696</v>
      </c>
      <c r="J1646" s="108">
        <v>0</v>
      </c>
    </row>
    <row r="1647" spans="1:10">
      <c r="A1647" s="119" t="s">
        <v>3471</v>
      </c>
      <c r="B1647" t="s">
        <v>3407</v>
      </c>
      <c r="C1647" t="s">
        <v>3472</v>
      </c>
      <c r="D1647" s="109">
        <v>43482</v>
      </c>
      <c r="E1647" s="109">
        <v>248686</v>
      </c>
      <c r="F1647" s="109">
        <v>68355</v>
      </c>
      <c r="G1647" s="109">
        <v>128822</v>
      </c>
      <c r="H1647" s="109">
        <v>68355</v>
      </c>
      <c r="I1647" s="109">
        <v>119864</v>
      </c>
      <c r="J1647" s="109">
        <v>0</v>
      </c>
    </row>
    <row r="1648" spans="1:10">
      <c r="A1648" s="119" t="s">
        <v>3473</v>
      </c>
      <c r="B1648" t="s">
        <v>3407</v>
      </c>
      <c r="C1648" t="s">
        <v>3474</v>
      </c>
      <c r="D1648" s="108">
        <v>43484</v>
      </c>
      <c r="E1648" s="108">
        <v>98708</v>
      </c>
      <c r="F1648" s="108">
        <v>19197</v>
      </c>
      <c r="G1648" s="108">
        <v>40000</v>
      </c>
      <c r="H1648" s="108">
        <v>19197</v>
      </c>
      <c r="I1648" s="108">
        <v>58708</v>
      </c>
      <c r="J1648" s="108">
        <v>0</v>
      </c>
    </row>
    <row r="1649" spans="1:10">
      <c r="A1649" s="119" t="s">
        <v>3475</v>
      </c>
      <c r="B1649" t="s">
        <v>3407</v>
      </c>
      <c r="C1649" t="s">
        <v>3476</v>
      </c>
      <c r="D1649" s="109">
        <v>43501</v>
      </c>
      <c r="E1649" s="109">
        <v>165968</v>
      </c>
      <c r="F1649" s="109">
        <v>45427</v>
      </c>
      <c r="G1649" s="109">
        <v>165968</v>
      </c>
      <c r="H1649" s="109">
        <v>45427</v>
      </c>
      <c r="I1649" s="109">
        <v>0</v>
      </c>
      <c r="J1649" s="109">
        <v>0</v>
      </c>
    </row>
    <row r="1650" spans="1:10">
      <c r="A1650" s="119" t="s">
        <v>3477</v>
      </c>
      <c r="B1650" t="s">
        <v>3407</v>
      </c>
      <c r="C1650" t="s">
        <v>3478</v>
      </c>
      <c r="D1650" s="108">
        <v>43505</v>
      </c>
      <c r="E1650" s="108">
        <v>185138</v>
      </c>
      <c r="F1650" s="108">
        <v>40720</v>
      </c>
      <c r="G1650" s="108">
        <v>82158</v>
      </c>
      <c r="H1650" s="108">
        <v>40720</v>
      </c>
      <c r="I1650" s="108">
        <v>102980</v>
      </c>
      <c r="J1650" s="108">
        <v>0</v>
      </c>
    </row>
    <row r="1651" spans="1:10">
      <c r="A1651" s="119" t="s">
        <v>3479</v>
      </c>
      <c r="B1651" t="s">
        <v>3407</v>
      </c>
      <c r="C1651" t="s">
        <v>3480</v>
      </c>
      <c r="D1651" s="109">
        <v>43506</v>
      </c>
      <c r="E1651" s="109">
        <v>95927</v>
      </c>
      <c r="F1651" s="109">
        <v>16707</v>
      </c>
      <c r="G1651" s="109">
        <v>62077</v>
      </c>
      <c r="H1651" s="109">
        <v>16707</v>
      </c>
      <c r="I1651" s="109">
        <v>33850</v>
      </c>
      <c r="J1651" s="109">
        <v>0</v>
      </c>
    </row>
    <row r="1652" spans="1:10">
      <c r="A1652" s="119" t="s">
        <v>3481</v>
      </c>
      <c r="B1652" t="s">
        <v>3407</v>
      </c>
      <c r="C1652" t="s">
        <v>3482</v>
      </c>
      <c r="D1652" s="108">
        <v>43507</v>
      </c>
      <c r="E1652" s="108">
        <v>57575</v>
      </c>
      <c r="F1652" s="108">
        <v>9256</v>
      </c>
      <c r="G1652" s="108">
        <v>57575</v>
      </c>
      <c r="H1652" s="108">
        <v>9256</v>
      </c>
      <c r="I1652" s="108">
        <v>0</v>
      </c>
      <c r="J1652" s="108">
        <v>0</v>
      </c>
    </row>
    <row r="1653" spans="1:10">
      <c r="A1653" s="119" t="s">
        <v>3483</v>
      </c>
      <c r="B1653" t="s">
        <v>3407</v>
      </c>
      <c r="C1653" t="s">
        <v>3484</v>
      </c>
      <c r="D1653" s="109">
        <v>43510</v>
      </c>
      <c r="E1653" s="109">
        <v>102745</v>
      </c>
      <c r="F1653" s="109">
        <v>18245</v>
      </c>
      <c r="G1653" s="109">
        <v>102745</v>
      </c>
      <c r="H1653" s="109">
        <v>18245</v>
      </c>
      <c r="I1653" s="109">
        <v>0</v>
      </c>
      <c r="J1653" s="109">
        <v>0</v>
      </c>
    </row>
    <row r="1654" spans="1:10">
      <c r="A1654" s="119" t="s">
        <v>3485</v>
      </c>
      <c r="B1654" t="s">
        <v>3407</v>
      </c>
      <c r="C1654" t="s">
        <v>3486</v>
      </c>
      <c r="D1654" s="108">
        <v>43511</v>
      </c>
      <c r="E1654" s="108">
        <v>29956</v>
      </c>
      <c r="F1654" s="108">
        <v>2962</v>
      </c>
      <c r="G1654" s="108">
        <v>29956</v>
      </c>
      <c r="H1654" s="108">
        <v>2962</v>
      </c>
      <c r="I1654" s="108">
        <v>0</v>
      </c>
      <c r="J1654" s="108">
        <v>0</v>
      </c>
    </row>
    <row r="1655" spans="1:10">
      <c r="A1655" s="119" t="s">
        <v>3487</v>
      </c>
      <c r="B1655" t="s">
        <v>3407</v>
      </c>
      <c r="C1655" t="s">
        <v>3488</v>
      </c>
      <c r="D1655" s="109">
        <v>43512</v>
      </c>
      <c r="E1655" s="109">
        <v>81724</v>
      </c>
      <c r="F1655" s="109">
        <v>15326</v>
      </c>
      <c r="G1655" s="109">
        <v>81724</v>
      </c>
      <c r="H1655" s="109">
        <v>15326</v>
      </c>
      <c r="I1655" s="109">
        <v>0</v>
      </c>
      <c r="J1655" s="109">
        <v>0</v>
      </c>
    </row>
    <row r="1656" spans="1:10">
      <c r="A1656" s="119" t="s">
        <v>3489</v>
      </c>
      <c r="B1656" t="s">
        <v>3407</v>
      </c>
      <c r="C1656" t="s">
        <v>3490</v>
      </c>
      <c r="D1656" s="108">
        <v>43513</v>
      </c>
      <c r="E1656" s="108">
        <v>78567</v>
      </c>
      <c r="F1656" s="108">
        <v>14354</v>
      </c>
      <c r="G1656" s="108">
        <v>75030</v>
      </c>
      <c r="H1656" s="108">
        <v>14354</v>
      </c>
      <c r="I1656" s="108">
        <v>3537</v>
      </c>
      <c r="J1656" s="108">
        <v>0</v>
      </c>
    </row>
    <row r="1657" spans="1:10">
      <c r="A1657" s="119" t="s">
        <v>3491</v>
      </c>
      <c r="B1657" t="s">
        <v>3407</v>
      </c>
      <c r="C1657" t="s">
        <v>3492</v>
      </c>
      <c r="D1657" s="109">
        <v>43514</v>
      </c>
      <c r="E1657" s="109">
        <v>248569</v>
      </c>
      <c r="F1657" s="109">
        <v>65954</v>
      </c>
      <c r="G1657" s="109">
        <v>248569</v>
      </c>
      <c r="H1657" s="109">
        <v>65954</v>
      </c>
      <c r="I1657" s="109">
        <v>0</v>
      </c>
      <c r="J1657" s="109">
        <v>0</v>
      </c>
    </row>
    <row r="1658" spans="1:10">
      <c r="A1658" s="119" t="s">
        <v>3493</v>
      </c>
      <c r="B1658" t="s">
        <v>3407</v>
      </c>
      <c r="C1658" t="s">
        <v>3494</v>
      </c>
      <c r="D1658" s="108">
        <v>43531</v>
      </c>
      <c r="E1658" s="108">
        <v>127418</v>
      </c>
      <c r="F1658" s="108">
        <v>25423</v>
      </c>
      <c r="G1658" s="108">
        <v>73418</v>
      </c>
      <c r="H1658" s="108">
        <v>25423</v>
      </c>
      <c r="I1658" s="108">
        <v>54000</v>
      </c>
      <c r="J1658" s="108">
        <v>0</v>
      </c>
    </row>
    <row r="1659" spans="1:10">
      <c r="A1659" s="119" t="s">
        <v>3495</v>
      </c>
      <c r="B1659" t="s">
        <v>3496</v>
      </c>
      <c r="C1659">
        <v>0</v>
      </c>
      <c r="D1659" s="109">
        <v>44000</v>
      </c>
      <c r="E1659" s="109">
        <v>15841985</v>
      </c>
      <c r="F1659" s="109">
        <v>0</v>
      </c>
      <c r="G1659" s="109">
        <v>5247384</v>
      </c>
      <c r="H1659" s="109">
        <v>0</v>
      </c>
      <c r="I1659" s="109">
        <v>10594601</v>
      </c>
      <c r="J1659" s="109">
        <v>0</v>
      </c>
    </row>
    <row r="1660" spans="1:10">
      <c r="A1660" s="119" t="s">
        <v>3497</v>
      </c>
      <c r="B1660" t="s">
        <v>3496</v>
      </c>
      <c r="C1660" t="s">
        <v>3498</v>
      </c>
      <c r="D1660" s="108">
        <v>44201</v>
      </c>
      <c r="E1660" s="108">
        <v>3946780</v>
      </c>
      <c r="F1660" s="108">
        <v>1672409</v>
      </c>
      <c r="G1660" s="108">
        <v>500000</v>
      </c>
      <c r="H1660" s="108">
        <v>0</v>
      </c>
      <c r="I1660" s="108">
        <v>3446780</v>
      </c>
      <c r="J1660" s="108">
        <v>1672409</v>
      </c>
    </row>
    <row r="1661" spans="1:10">
      <c r="A1661" s="119" t="s">
        <v>3499</v>
      </c>
      <c r="B1661" t="s">
        <v>3496</v>
      </c>
      <c r="C1661" t="s">
        <v>3500</v>
      </c>
      <c r="D1661" s="109">
        <v>44202</v>
      </c>
      <c r="E1661" s="109">
        <v>1253057</v>
      </c>
      <c r="F1661" s="109">
        <v>433255</v>
      </c>
      <c r="G1661" s="109">
        <v>990616</v>
      </c>
      <c r="H1661" s="109">
        <v>433255</v>
      </c>
      <c r="I1661" s="109">
        <v>262441</v>
      </c>
      <c r="J1661" s="109">
        <v>0</v>
      </c>
    </row>
    <row r="1662" spans="1:10">
      <c r="A1662" s="119" t="s">
        <v>3501</v>
      </c>
      <c r="B1662" t="s">
        <v>3496</v>
      </c>
      <c r="C1662" t="s">
        <v>3502</v>
      </c>
      <c r="D1662" s="108">
        <v>44203</v>
      </c>
      <c r="E1662" s="108">
        <v>956217</v>
      </c>
      <c r="F1662" s="108">
        <v>315301</v>
      </c>
      <c r="G1662" s="108">
        <v>211000</v>
      </c>
      <c r="H1662" s="108">
        <v>104281</v>
      </c>
      <c r="I1662" s="108">
        <v>745217</v>
      </c>
      <c r="J1662" s="108">
        <v>211020</v>
      </c>
    </row>
    <row r="1663" spans="1:10">
      <c r="A1663" s="119" t="s">
        <v>3503</v>
      </c>
      <c r="B1663" t="s">
        <v>3496</v>
      </c>
      <c r="C1663" t="s">
        <v>3504</v>
      </c>
      <c r="D1663" s="109">
        <v>44204</v>
      </c>
      <c r="E1663" s="109">
        <v>900175</v>
      </c>
      <c r="F1663" s="109">
        <v>257328</v>
      </c>
      <c r="G1663" s="109">
        <v>474675</v>
      </c>
      <c r="H1663" s="109">
        <v>257328</v>
      </c>
      <c r="I1663" s="109">
        <v>425500</v>
      </c>
      <c r="J1663" s="109">
        <v>0</v>
      </c>
    </row>
    <row r="1664" spans="1:10">
      <c r="A1664" s="119" t="s">
        <v>3505</v>
      </c>
      <c r="B1664" t="s">
        <v>3496</v>
      </c>
      <c r="C1664" t="s">
        <v>3506</v>
      </c>
      <c r="D1664" s="108">
        <v>44205</v>
      </c>
      <c r="E1664" s="108">
        <v>951959</v>
      </c>
      <c r="F1664" s="108">
        <v>281879</v>
      </c>
      <c r="G1664" s="108">
        <v>389475</v>
      </c>
      <c r="H1664" s="108">
        <v>154475</v>
      </c>
      <c r="I1664" s="108">
        <v>562484</v>
      </c>
      <c r="J1664" s="108">
        <v>127404</v>
      </c>
    </row>
    <row r="1665" spans="1:10">
      <c r="A1665" s="119" t="s">
        <v>3507</v>
      </c>
      <c r="B1665" t="s">
        <v>3496</v>
      </c>
      <c r="C1665" t="s">
        <v>3508</v>
      </c>
      <c r="D1665" s="109">
        <v>44206</v>
      </c>
      <c r="E1665" s="109">
        <v>509348</v>
      </c>
      <c r="F1665" s="109">
        <v>154346</v>
      </c>
      <c r="G1665" s="109">
        <v>118000</v>
      </c>
      <c r="H1665" s="109">
        <v>0</v>
      </c>
      <c r="I1665" s="109">
        <v>391348</v>
      </c>
      <c r="J1665" s="109">
        <v>154346</v>
      </c>
    </row>
    <row r="1666" spans="1:10">
      <c r="A1666" s="119" t="s">
        <v>3509</v>
      </c>
      <c r="B1666" t="s">
        <v>3496</v>
      </c>
      <c r="C1666" t="s">
        <v>3510</v>
      </c>
      <c r="D1666" s="108">
        <v>44207</v>
      </c>
      <c r="E1666" s="108">
        <v>249249</v>
      </c>
      <c r="F1666" s="108">
        <v>65450</v>
      </c>
      <c r="G1666" s="108">
        <v>34466</v>
      </c>
      <c r="H1666" s="108">
        <v>34466</v>
      </c>
      <c r="I1666" s="108">
        <v>214783</v>
      </c>
      <c r="J1666" s="108">
        <v>30984</v>
      </c>
    </row>
    <row r="1667" spans="1:10">
      <c r="A1667" s="119" t="s">
        <v>3511</v>
      </c>
      <c r="B1667" t="s">
        <v>3496</v>
      </c>
      <c r="C1667" t="s">
        <v>3512</v>
      </c>
      <c r="D1667" s="109">
        <v>44208</v>
      </c>
      <c r="E1667" s="109">
        <v>356228</v>
      </c>
      <c r="F1667" s="109">
        <v>91372</v>
      </c>
      <c r="G1667" s="109">
        <v>349940</v>
      </c>
      <c r="H1667" s="109">
        <v>91372</v>
      </c>
      <c r="I1667" s="109">
        <v>6288</v>
      </c>
      <c r="J1667" s="109">
        <v>0</v>
      </c>
    </row>
    <row r="1668" spans="1:10">
      <c r="A1668" s="119" t="s">
        <v>3513</v>
      </c>
      <c r="B1668" t="s">
        <v>3496</v>
      </c>
      <c r="C1668" t="s">
        <v>3514</v>
      </c>
      <c r="D1668" s="108">
        <v>44209</v>
      </c>
      <c r="E1668" s="108">
        <v>350125</v>
      </c>
      <c r="F1668" s="108">
        <v>94576</v>
      </c>
      <c r="G1668" s="108">
        <v>303780</v>
      </c>
      <c r="H1668" s="108">
        <v>94576</v>
      </c>
      <c r="I1668" s="108">
        <v>46345</v>
      </c>
      <c r="J1668" s="108">
        <v>0</v>
      </c>
    </row>
    <row r="1669" spans="1:10">
      <c r="A1669" s="119" t="s">
        <v>3515</v>
      </c>
      <c r="B1669" t="s">
        <v>3496</v>
      </c>
      <c r="C1669" t="s">
        <v>3516</v>
      </c>
      <c r="D1669" s="109">
        <v>44210</v>
      </c>
      <c r="E1669" s="109">
        <v>410506</v>
      </c>
      <c r="F1669" s="109">
        <v>114743</v>
      </c>
      <c r="G1669" s="109">
        <v>196800</v>
      </c>
      <c r="H1669" s="109">
        <v>114743</v>
      </c>
      <c r="I1669" s="109">
        <v>213706</v>
      </c>
      <c r="J1669" s="109">
        <v>0</v>
      </c>
    </row>
    <row r="1670" spans="1:10">
      <c r="A1670" s="119" t="s">
        <v>3517</v>
      </c>
      <c r="B1670" t="s">
        <v>3496</v>
      </c>
      <c r="C1670" t="s">
        <v>3518</v>
      </c>
      <c r="D1670" s="108">
        <v>44211</v>
      </c>
      <c r="E1670" s="108">
        <v>704632</v>
      </c>
      <c r="F1670" s="108">
        <v>218291</v>
      </c>
      <c r="G1670" s="108">
        <v>584632</v>
      </c>
      <c r="H1670" s="108">
        <v>218291</v>
      </c>
      <c r="I1670" s="108">
        <v>120000</v>
      </c>
      <c r="J1670" s="108">
        <v>0</v>
      </c>
    </row>
    <row r="1671" spans="1:10">
      <c r="A1671" s="119" t="s">
        <v>3519</v>
      </c>
      <c r="B1671" t="s">
        <v>3496</v>
      </c>
      <c r="C1671" t="s">
        <v>3520</v>
      </c>
      <c r="D1671" s="109">
        <v>44212</v>
      </c>
      <c r="E1671" s="109">
        <v>523894</v>
      </c>
      <c r="F1671" s="109">
        <v>148528</v>
      </c>
      <c r="G1671" s="109">
        <v>469500</v>
      </c>
      <c r="H1671" s="109">
        <v>148528</v>
      </c>
      <c r="I1671" s="109">
        <v>54394</v>
      </c>
      <c r="J1671" s="109">
        <v>0</v>
      </c>
    </row>
    <row r="1672" spans="1:10">
      <c r="A1672" s="119" t="s">
        <v>3521</v>
      </c>
      <c r="B1672" t="s">
        <v>3496</v>
      </c>
      <c r="C1672" t="s">
        <v>3522</v>
      </c>
      <c r="D1672" s="108">
        <v>44213</v>
      </c>
      <c r="E1672" s="108">
        <v>442505</v>
      </c>
      <c r="F1672" s="108">
        <v>134875</v>
      </c>
      <c r="G1672" s="108">
        <v>260000</v>
      </c>
      <c r="H1672" s="108">
        <v>134875</v>
      </c>
      <c r="I1672" s="108">
        <v>182505</v>
      </c>
      <c r="J1672" s="108">
        <v>0</v>
      </c>
    </row>
    <row r="1673" spans="1:10">
      <c r="A1673" s="119" t="s">
        <v>3523</v>
      </c>
      <c r="B1673" t="s">
        <v>3496</v>
      </c>
      <c r="C1673" t="s">
        <v>3524</v>
      </c>
      <c r="D1673" s="109">
        <v>44214</v>
      </c>
      <c r="E1673" s="109">
        <v>406485</v>
      </c>
      <c r="F1673" s="109">
        <v>108233</v>
      </c>
      <c r="G1673" s="109">
        <v>155962</v>
      </c>
      <c r="H1673" s="109">
        <v>108233</v>
      </c>
      <c r="I1673" s="109">
        <v>250523</v>
      </c>
      <c r="J1673" s="109">
        <v>0</v>
      </c>
    </row>
    <row r="1674" spans="1:10">
      <c r="A1674" s="119" t="s">
        <v>3525</v>
      </c>
      <c r="B1674" t="s">
        <v>3496</v>
      </c>
      <c r="C1674" t="s">
        <v>3526</v>
      </c>
      <c r="D1674" s="108">
        <v>44322</v>
      </c>
      <c r="E1674" s="108">
        <v>54405</v>
      </c>
      <c r="F1674" s="108">
        <v>8126</v>
      </c>
      <c r="G1674" s="108">
        <v>6015</v>
      </c>
      <c r="H1674" s="108">
        <v>6015</v>
      </c>
      <c r="I1674" s="108">
        <v>48390</v>
      </c>
      <c r="J1674" s="108">
        <v>2111</v>
      </c>
    </row>
    <row r="1675" spans="1:10">
      <c r="A1675" s="119" t="s">
        <v>3527</v>
      </c>
      <c r="B1675" t="s">
        <v>3496</v>
      </c>
      <c r="C1675" t="s">
        <v>3528</v>
      </c>
      <c r="D1675" s="109">
        <v>44341</v>
      </c>
      <c r="E1675" s="109">
        <v>331773</v>
      </c>
      <c r="F1675" s="109">
        <v>112156</v>
      </c>
      <c r="G1675" s="109">
        <v>75800</v>
      </c>
      <c r="H1675" s="109">
        <v>75800</v>
      </c>
      <c r="I1675" s="109">
        <v>255973</v>
      </c>
      <c r="J1675" s="109">
        <v>36356</v>
      </c>
    </row>
    <row r="1676" spans="1:10">
      <c r="A1676" s="119" t="s">
        <v>3529</v>
      </c>
      <c r="B1676" t="s">
        <v>3496</v>
      </c>
      <c r="C1676" t="s">
        <v>3530</v>
      </c>
      <c r="D1676" s="108">
        <v>44461</v>
      </c>
      <c r="E1676" s="108">
        <v>171649</v>
      </c>
      <c r="F1676" s="108">
        <v>35696</v>
      </c>
      <c r="G1676" s="108">
        <v>139649</v>
      </c>
      <c r="H1676" s="108">
        <v>35696</v>
      </c>
      <c r="I1676" s="108">
        <v>32000</v>
      </c>
      <c r="J1676" s="108">
        <v>0</v>
      </c>
    </row>
    <row r="1677" spans="1:10">
      <c r="A1677" s="119" t="s">
        <v>3531</v>
      </c>
      <c r="B1677" t="s">
        <v>3496</v>
      </c>
      <c r="C1677" t="s">
        <v>3532</v>
      </c>
      <c r="D1677" s="109">
        <v>44462</v>
      </c>
      <c r="E1677" s="109">
        <v>243625</v>
      </c>
      <c r="F1677" s="109">
        <v>60461</v>
      </c>
      <c r="G1677" s="109">
        <v>74135</v>
      </c>
      <c r="H1677" s="109">
        <v>39564</v>
      </c>
      <c r="I1677" s="109">
        <v>169490</v>
      </c>
      <c r="J1677" s="109">
        <v>20897</v>
      </c>
    </row>
    <row r="1678" spans="1:10">
      <c r="A1678" s="119" t="s">
        <v>3533</v>
      </c>
      <c r="B1678" t="s">
        <v>3534</v>
      </c>
      <c r="C1678">
        <v>0</v>
      </c>
      <c r="D1678" s="108">
        <v>45000</v>
      </c>
      <c r="E1678" s="108">
        <v>15508151</v>
      </c>
      <c r="F1678" s="108">
        <v>0</v>
      </c>
      <c r="G1678" s="108">
        <v>15508151</v>
      </c>
      <c r="H1678" s="108">
        <v>0</v>
      </c>
      <c r="I1678" s="108">
        <v>0</v>
      </c>
      <c r="J1678" s="108">
        <v>0</v>
      </c>
    </row>
    <row r="1679" spans="1:10">
      <c r="A1679" s="119" t="s">
        <v>3535</v>
      </c>
      <c r="B1679" t="s">
        <v>3534</v>
      </c>
      <c r="C1679" t="s">
        <v>3536</v>
      </c>
      <c r="D1679" s="109">
        <v>45201</v>
      </c>
      <c r="E1679" s="109">
        <v>3866049</v>
      </c>
      <c r="F1679" s="109">
        <v>1536440</v>
      </c>
      <c r="G1679" s="109">
        <v>2782352</v>
      </c>
      <c r="H1679" s="109">
        <v>1536440</v>
      </c>
      <c r="I1679" s="109">
        <v>1083697</v>
      </c>
      <c r="J1679" s="109">
        <v>0</v>
      </c>
    </row>
    <row r="1680" spans="1:10">
      <c r="A1680" s="119" t="s">
        <v>3537</v>
      </c>
      <c r="B1680" t="s">
        <v>3534</v>
      </c>
      <c r="C1680" t="s">
        <v>3538</v>
      </c>
      <c r="D1680" s="108">
        <v>45202</v>
      </c>
      <c r="E1680" s="108">
        <v>1951557</v>
      </c>
      <c r="F1680" s="108">
        <v>674128</v>
      </c>
      <c r="G1680" s="108">
        <v>1855575</v>
      </c>
      <c r="H1680" s="108">
        <v>674128</v>
      </c>
      <c r="I1680" s="108">
        <v>95982</v>
      </c>
      <c r="J1680" s="108">
        <v>0</v>
      </c>
    </row>
    <row r="1681" spans="1:10">
      <c r="A1681" s="119" t="s">
        <v>3539</v>
      </c>
      <c r="B1681" t="s">
        <v>3534</v>
      </c>
      <c r="C1681" t="s">
        <v>3540</v>
      </c>
      <c r="D1681" s="109">
        <v>45203</v>
      </c>
      <c r="E1681" s="109">
        <v>1433891</v>
      </c>
      <c r="F1681" s="109">
        <v>479245</v>
      </c>
      <c r="G1681" s="109">
        <v>1046166</v>
      </c>
      <c r="H1681" s="109">
        <v>479245</v>
      </c>
      <c r="I1681" s="109">
        <v>387725</v>
      </c>
      <c r="J1681" s="109">
        <v>0</v>
      </c>
    </row>
    <row r="1682" spans="1:10">
      <c r="A1682" s="119" t="s">
        <v>3541</v>
      </c>
      <c r="B1682" t="s">
        <v>3534</v>
      </c>
      <c r="C1682" t="s">
        <v>3542</v>
      </c>
      <c r="D1682" s="108">
        <v>45204</v>
      </c>
      <c r="E1682" s="108">
        <v>735847</v>
      </c>
      <c r="F1682" s="108">
        <v>220875</v>
      </c>
      <c r="G1682" s="108">
        <v>735847</v>
      </c>
      <c r="H1682" s="108">
        <v>220875</v>
      </c>
      <c r="I1682" s="108">
        <v>0</v>
      </c>
      <c r="J1682" s="108">
        <v>0</v>
      </c>
    </row>
    <row r="1683" spans="1:10">
      <c r="A1683" s="119" t="s">
        <v>3543</v>
      </c>
      <c r="B1683" t="s">
        <v>3534</v>
      </c>
      <c r="C1683" t="s">
        <v>3544</v>
      </c>
      <c r="D1683" s="109">
        <v>45205</v>
      </c>
      <c r="E1683" s="109">
        <v>644559</v>
      </c>
      <c r="F1683" s="109">
        <v>188471</v>
      </c>
      <c r="G1683" s="109">
        <v>569163</v>
      </c>
      <c r="H1683" s="109">
        <v>188471</v>
      </c>
      <c r="I1683" s="109">
        <v>75396</v>
      </c>
      <c r="J1683" s="109">
        <v>0</v>
      </c>
    </row>
    <row r="1684" spans="1:10">
      <c r="A1684" s="119" t="s">
        <v>3545</v>
      </c>
      <c r="B1684" t="s">
        <v>3534</v>
      </c>
      <c r="C1684" t="s">
        <v>3546</v>
      </c>
      <c r="D1684" s="108">
        <v>45206</v>
      </c>
      <c r="E1684" s="108">
        <v>744763</v>
      </c>
      <c r="F1684" s="108">
        <v>235394</v>
      </c>
      <c r="G1684" s="108">
        <v>691763</v>
      </c>
      <c r="H1684" s="108">
        <v>235394</v>
      </c>
      <c r="I1684" s="108">
        <v>53000</v>
      </c>
      <c r="J1684" s="108">
        <v>0</v>
      </c>
    </row>
    <row r="1685" spans="1:10">
      <c r="A1685" s="119" t="s">
        <v>3547</v>
      </c>
      <c r="B1685" t="s">
        <v>3534</v>
      </c>
      <c r="C1685" t="s">
        <v>3548</v>
      </c>
      <c r="D1685" s="109">
        <v>45207</v>
      </c>
      <c r="E1685" s="109">
        <v>285278</v>
      </c>
      <c r="F1685" s="109">
        <v>77866</v>
      </c>
      <c r="G1685" s="109">
        <v>272950</v>
      </c>
      <c r="H1685" s="109">
        <v>77866</v>
      </c>
      <c r="I1685" s="109">
        <v>12328</v>
      </c>
      <c r="J1685" s="109">
        <v>0</v>
      </c>
    </row>
    <row r="1686" spans="1:10">
      <c r="A1686" s="119" t="s">
        <v>3549</v>
      </c>
      <c r="B1686" t="s">
        <v>3534</v>
      </c>
      <c r="C1686" t="s">
        <v>3550</v>
      </c>
      <c r="D1686" s="108">
        <v>45208</v>
      </c>
      <c r="E1686" s="108">
        <v>420930</v>
      </c>
      <c r="F1686" s="108">
        <v>122557</v>
      </c>
      <c r="G1686" s="108">
        <v>420930</v>
      </c>
      <c r="H1686" s="108">
        <v>122557</v>
      </c>
      <c r="I1686" s="108">
        <v>0</v>
      </c>
      <c r="J1686" s="108">
        <v>0</v>
      </c>
    </row>
    <row r="1687" spans="1:10">
      <c r="A1687" s="119" t="s">
        <v>3551</v>
      </c>
      <c r="B1687" t="s">
        <v>3534</v>
      </c>
      <c r="C1687" t="s">
        <v>3552</v>
      </c>
      <c r="D1687" s="109">
        <v>45209</v>
      </c>
      <c r="E1687" s="109">
        <v>292348</v>
      </c>
      <c r="F1687" s="109">
        <v>78175</v>
      </c>
      <c r="G1687" s="109">
        <v>292348</v>
      </c>
      <c r="H1687" s="109">
        <v>78175</v>
      </c>
      <c r="I1687" s="109">
        <v>0</v>
      </c>
      <c r="J1687" s="109">
        <v>0</v>
      </c>
    </row>
    <row r="1688" spans="1:10">
      <c r="A1688" s="119" t="s">
        <v>3553</v>
      </c>
      <c r="B1688" t="s">
        <v>3534</v>
      </c>
      <c r="C1688" t="s">
        <v>3554</v>
      </c>
      <c r="D1688" s="108">
        <v>45341</v>
      </c>
      <c r="E1688" s="108">
        <v>334917</v>
      </c>
      <c r="F1688" s="108">
        <v>117589</v>
      </c>
      <c r="G1688" s="108">
        <v>240000</v>
      </c>
      <c r="H1688" s="108">
        <v>117589</v>
      </c>
      <c r="I1688" s="108">
        <v>94917</v>
      </c>
      <c r="J1688" s="108">
        <v>0</v>
      </c>
    </row>
    <row r="1689" spans="1:10">
      <c r="A1689" s="119" t="s">
        <v>3555</v>
      </c>
      <c r="B1689" t="s">
        <v>3534</v>
      </c>
      <c r="C1689" t="s">
        <v>3556</v>
      </c>
      <c r="D1689" s="109">
        <v>45361</v>
      </c>
      <c r="E1689" s="109">
        <v>169839</v>
      </c>
      <c r="F1689" s="109">
        <v>39244</v>
      </c>
      <c r="G1689" s="109">
        <v>39448</v>
      </c>
      <c r="H1689" s="109">
        <v>22453</v>
      </c>
      <c r="I1689" s="109">
        <v>130391</v>
      </c>
      <c r="J1689" s="109">
        <v>16791</v>
      </c>
    </row>
    <row r="1690" spans="1:10">
      <c r="A1690" s="119" t="s">
        <v>3557</v>
      </c>
      <c r="B1690" t="s">
        <v>3534</v>
      </c>
      <c r="C1690" t="s">
        <v>3558</v>
      </c>
      <c r="D1690" s="108">
        <v>45382</v>
      </c>
      <c r="E1690" s="108">
        <v>258129</v>
      </c>
      <c r="F1690" s="108">
        <v>79549</v>
      </c>
      <c r="G1690" s="108">
        <v>36104</v>
      </c>
      <c r="H1690" s="108">
        <v>5126</v>
      </c>
      <c r="I1690" s="108">
        <v>222025</v>
      </c>
      <c r="J1690" s="108">
        <v>74423</v>
      </c>
    </row>
    <row r="1691" spans="1:10">
      <c r="A1691" s="119" t="s">
        <v>3559</v>
      </c>
      <c r="B1691" t="s">
        <v>3534</v>
      </c>
      <c r="C1691" t="s">
        <v>3560</v>
      </c>
      <c r="D1691" s="109">
        <v>45383</v>
      </c>
      <c r="E1691" s="109">
        <v>144431</v>
      </c>
      <c r="F1691" s="109">
        <v>30850</v>
      </c>
      <c r="G1691" s="109">
        <v>144431</v>
      </c>
      <c r="H1691" s="109">
        <v>30850</v>
      </c>
      <c r="I1691" s="109">
        <v>0</v>
      </c>
      <c r="J1691" s="109">
        <v>0</v>
      </c>
    </row>
    <row r="1692" spans="1:10">
      <c r="A1692" s="119" t="s">
        <v>3561</v>
      </c>
      <c r="B1692" t="s">
        <v>3534</v>
      </c>
      <c r="C1692" t="s">
        <v>3562</v>
      </c>
      <c r="D1692" s="108">
        <v>45401</v>
      </c>
      <c r="E1692" s="108">
        <v>269361</v>
      </c>
      <c r="F1692" s="108">
        <v>81950</v>
      </c>
      <c r="G1692" s="108">
        <v>184277</v>
      </c>
      <c r="H1692" s="108">
        <v>81950</v>
      </c>
      <c r="I1692" s="108">
        <v>85084</v>
      </c>
      <c r="J1692" s="108">
        <v>0</v>
      </c>
    </row>
    <row r="1693" spans="1:10">
      <c r="A1693" s="119" t="s">
        <v>3563</v>
      </c>
      <c r="B1693" t="s">
        <v>3534</v>
      </c>
      <c r="C1693" t="s">
        <v>3564</v>
      </c>
      <c r="D1693" s="109">
        <v>45402</v>
      </c>
      <c r="E1693" s="109">
        <v>222498</v>
      </c>
      <c r="F1693" s="109">
        <v>69175</v>
      </c>
      <c r="G1693" s="109">
        <v>222498</v>
      </c>
      <c r="H1693" s="109">
        <v>69175</v>
      </c>
      <c r="I1693" s="109">
        <v>0</v>
      </c>
      <c r="J1693" s="109">
        <v>0</v>
      </c>
    </row>
    <row r="1694" spans="1:10">
      <c r="A1694" s="119" t="s">
        <v>3565</v>
      </c>
      <c r="B1694" t="s">
        <v>3534</v>
      </c>
      <c r="C1694" t="s">
        <v>3566</v>
      </c>
      <c r="D1694" s="108">
        <v>45403</v>
      </c>
      <c r="E1694" s="108">
        <v>37280</v>
      </c>
      <c r="F1694" s="108">
        <v>4529</v>
      </c>
      <c r="G1694" s="108">
        <v>37280</v>
      </c>
      <c r="H1694" s="108">
        <v>4529</v>
      </c>
      <c r="I1694" s="108">
        <v>0</v>
      </c>
      <c r="J1694" s="108">
        <v>0</v>
      </c>
    </row>
    <row r="1695" spans="1:10">
      <c r="A1695" s="119" t="s">
        <v>3567</v>
      </c>
      <c r="B1695" t="s">
        <v>3534</v>
      </c>
      <c r="C1695" t="s">
        <v>3568</v>
      </c>
      <c r="D1695" s="109">
        <v>45404</v>
      </c>
      <c r="E1695" s="109">
        <v>71009</v>
      </c>
      <c r="F1695" s="109">
        <v>16680</v>
      </c>
      <c r="G1695" s="109">
        <v>71009</v>
      </c>
      <c r="H1695" s="109">
        <v>16680</v>
      </c>
      <c r="I1695" s="109">
        <v>0</v>
      </c>
      <c r="J1695" s="109">
        <v>0</v>
      </c>
    </row>
    <row r="1696" spans="1:10">
      <c r="A1696" s="119" t="s">
        <v>3569</v>
      </c>
      <c r="B1696" t="s">
        <v>3534</v>
      </c>
      <c r="C1696" t="s">
        <v>3570</v>
      </c>
      <c r="D1696" s="108">
        <v>45405</v>
      </c>
      <c r="E1696" s="108">
        <v>207008</v>
      </c>
      <c r="F1696" s="108">
        <v>62725</v>
      </c>
      <c r="G1696" s="108">
        <v>147600</v>
      </c>
      <c r="H1696" s="108">
        <v>62725</v>
      </c>
      <c r="I1696" s="108">
        <v>59408</v>
      </c>
      <c r="J1696" s="108">
        <v>0</v>
      </c>
    </row>
    <row r="1697" spans="1:10">
      <c r="A1697" s="119" t="s">
        <v>3571</v>
      </c>
      <c r="B1697" t="s">
        <v>3534</v>
      </c>
      <c r="C1697" t="s">
        <v>3572</v>
      </c>
      <c r="D1697" s="109">
        <v>45406</v>
      </c>
      <c r="E1697" s="109">
        <v>182038</v>
      </c>
      <c r="F1697" s="109">
        <v>45925</v>
      </c>
      <c r="G1697" s="109">
        <v>139576</v>
      </c>
      <c r="H1697" s="109">
        <v>45925</v>
      </c>
      <c r="I1697" s="109">
        <v>42462</v>
      </c>
      <c r="J1697" s="109">
        <v>0</v>
      </c>
    </row>
    <row r="1698" spans="1:10">
      <c r="A1698" s="119" t="s">
        <v>3573</v>
      </c>
      <c r="B1698" t="s">
        <v>3534</v>
      </c>
      <c r="C1698" t="s">
        <v>3574</v>
      </c>
      <c r="D1698" s="108">
        <v>45421</v>
      </c>
      <c r="E1698" s="108">
        <v>237166</v>
      </c>
      <c r="F1698" s="108">
        <v>75112</v>
      </c>
      <c r="G1698" s="108">
        <v>182000</v>
      </c>
      <c r="H1698" s="108">
        <v>75112</v>
      </c>
      <c r="I1698" s="108">
        <v>55166</v>
      </c>
      <c r="J1698" s="108">
        <v>0</v>
      </c>
    </row>
    <row r="1699" spans="1:10">
      <c r="A1699" s="119" t="s">
        <v>3575</v>
      </c>
      <c r="B1699" t="s">
        <v>3534</v>
      </c>
      <c r="C1699" t="s">
        <v>3576</v>
      </c>
      <c r="D1699" s="109">
        <v>45429</v>
      </c>
      <c r="E1699" s="109">
        <v>40024</v>
      </c>
      <c r="F1699" s="109">
        <v>4945</v>
      </c>
      <c r="G1699" s="109">
        <v>40024</v>
      </c>
      <c r="H1699" s="109">
        <v>4945</v>
      </c>
      <c r="I1699" s="109">
        <v>0</v>
      </c>
      <c r="J1699" s="109">
        <v>0</v>
      </c>
    </row>
    <row r="1700" spans="1:10">
      <c r="A1700" s="119" t="s">
        <v>3577</v>
      </c>
      <c r="B1700" t="s">
        <v>3534</v>
      </c>
      <c r="C1700" t="s">
        <v>3578</v>
      </c>
      <c r="D1700" s="108">
        <v>45430</v>
      </c>
      <c r="E1700" s="108">
        <v>69362</v>
      </c>
      <c r="F1700" s="108">
        <v>10877</v>
      </c>
      <c r="G1700" s="108">
        <v>69362</v>
      </c>
      <c r="H1700" s="108">
        <v>10877</v>
      </c>
      <c r="I1700" s="108">
        <v>0</v>
      </c>
      <c r="J1700" s="108">
        <v>0</v>
      </c>
    </row>
    <row r="1701" spans="1:10">
      <c r="A1701" s="119" t="s">
        <v>3579</v>
      </c>
      <c r="B1701" t="s">
        <v>3534</v>
      </c>
      <c r="C1701" t="s">
        <v>843</v>
      </c>
      <c r="D1701" s="109">
        <v>45431</v>
      </c>
      <c r="E1701" s="109">
        <v>116162</v>
      </c>
      <c r="F1701" s="109">
        <v>20557</v>
      </c>
      <c r="G1701" s="109">
        <v>55162</v>
      </c>
      <c r="H1701" s="109">
        <v>20557</v>
      </c>
      <c r="I1701" s="109">
        <v>61000</v>
      </c>
      <c r="J1701" s="109">
        <v>0</v>
      </c>
    </row>
    <row r="1702" spans="1:10">
      <c r="A1702" s="119" t="s">
        <v>3580</v>
      </c>
      <c r="B1702" t="s">
        <v>3534</v>
      </c>
      <c r="C1702" t="s">
        <v>3581</v>
      </c>
      <c r="D1702" s="108">
        <v>45441</v>
      </c>
      <c r="E1702" s="108">
        <v>232064</v>
      </c>
      <c r="F1702" s="108">
        <v>53625</v>
      </c>
      <c r="G1702" s="108">
        <v>217064</v>
      </c>
      <c r="H1702" s="108">
        <v>53625</v>
      </c>
      <c r="I1702" s="108">
        <v>15000</v>
      </c>
      <c r="J1702" s="108">
        <v>0</v>
      </c>
    </row>
    <row r="1703" spans="1:10">
      <c r="A1703" s="119" t="s">
        <v>3582</v>
      </c>
      <c r="B1703" t="s">
        <v>3534</v>
      </c>
      <c r="C1703" t="s">
        <v>3583</v>
      </c>
      <c r="D1703" s="109">
        <v>45442</v>
      </c>
      <c r="E1703" s="109">
        <v>95570</v>
      </c>
      <c r="F1703" s="109">
        <v>16825</v>
      </c>
      <c r="G1703" s="109">
        <v>95570</v>
      </c>
      <c r="H1703" s="109">
        <v>16825</v>
      </c>
      <c r="I1703" s="109">
        <v>0</v>
      </c>
      <c r="J1703" s="109">
        <v>0</v>
      </c>
    </row>
    <row r="1704" spans="1:10">
      <c r="A1704" s="119" t="s">
        <v>3584</v>
      </c>
      <c r="B1704" t="s">
        <v>3534</v>
      </c>
      <c r="C1704" t="s">
        <v>3585</v>
      </c>
      <c r="D1704" s="108">
        <v>45443</v>
      </c>
      <c r="E1704" s="108">
        <v>92824</v>
      </c>
      <c r="F1704" s="108">
        <v>16525</v>
      </c>
      <c r="G1704" s="108">
        <v>46927</v>
      </c>
      <c r="H1704" s="108">
        <v>16525</v>
      </c>
      <c r="I1704" s="108">
        <v>45897</v>
      </c>
      <c r="J1704" s="108">
        <v>0</v>
      </c>
    </row>
    <row r="1705" spans="1:10">
      <c r="A1705" s="119" t="s">
        <v>3586</v>
      </c>
      <c r="B1705" t="s">
        <v>3587</v>
      </c>
      <c r="C1705">
        <v>0</v>
      </c>
      <c r="D1705" s="109">
        <v>46000</v>
      </c>
      <c r="E1705" s="109">
        <v>20192893</v>
      </c>
      <c r="F1705" s="109">
        <v>0</v>
      </c>
      <c r="G1705" s="109">
        <v>6095963</v>
      </c>
      <c r="H1705" s="109">
        <v>0</v>
      </c>
      <c r="I1705" s="109">
        <v>14096930</v>
      </c>
      <c r="J1705" s="109">
        <v>0</v>
      </c>
    </row>
    <row r="1706" spans="1:10">
      <c r="A1706" s="119" t="s">
        <v>3588</v>
      </c>
      <c r="B1706" t="s">
        <v>3587</v>
      </c>
      <c r="C1706" t="s">
        <v>3589</v>
      </c>
      <c r="D1706" s="108">
        <v>46201</v>
      </c>
      <c r="E1706" s="108">
        <v>5633620</v>
      </c>
      <c r="F1706" s="108">
        <v>2211930</v>
      </c>
      <c r="G1706" s="108">
        <v>4031356</v>
      </c>
      <c r="H1706" s="108">
        <v>2211930</v>
      </c>
      <c r="I1706" s="108">
        <v>1602264</v>
      </c>
      <c r="J1706" s="108">
        <v>0</v>
      </c>
    </row>
    <row r="1707" spans="1:10">
      <c r="A1707" s="119" t="s">
        <v>3590</v>
      </c>
      <c r="B1707" t="s">
        <v>3587</v>
      </c>
      <c r="C1707" t="s">
        <v>3591</v>
      </c>
      <c r="D1707" s="109">
        <v>46203</v>
      </c>
      <c r="E1707" s="109">
        <v>1330318</v>
      </c>
      <c r="F1707" s="109">
        <v>437403</v>
      </c>
      <c r="G1707" s="109">
        <v>1330318</v>
      </c>
      <c r="H1707" s="109">
        <v>437403</v>
      </c>
      <c r="I1707" s="109">
        <v>0</v>
      </c>
      <c r="J1707" s="109">
        <v>0</v>
      </c>
    </row>
    <row r="1708" spans="1:10">
      <c r="A1708" s="119" t="s">
        <v>3592</v>
      </c>
      <c r="B1708" t="s">
        <v>3587</v>
      </c>
      <c r="C1708" t="s">
        <v>3593</v>
      </c>
      <c r="D1708" s="108">
        <v>46204</v>
      </c>
      <c r="E1708" s="108">
        <v>322136</v>
      </c>
      <c r="F1708" s="108">
        <v>85589</v>
      </c>
      <c r="G1708" s="108">
        <v>322136</v>
      </c>
      <c r="H1708" s="108">
        <v>85589</v>
      </c>
      <c r="I1708" s="108">
        <v>0</v>
      </c>
      <c r="J1708" s="108">
        <v>0</v>
      </c>
    </row>
    <row r="1709" spans="1:10">
      <c r="A1709" s="119" t="s">
        <v>3594</v>
      </c>
      <c r="B1709" t="s">
        <v>3587</v>
      </c>
      <c r="C1709" t="s">
        <v>3595</v>
      </c>
      <c r="D1709" s="109">
        <v>46206</v>
      </c>
      <c r="E1709" s="109">
        <v>313987</v>
      </c>
      <c r="F1709" s="109">
        <v>84726</v>
      </c>
      <c r="G1709" s="109">
        <v>313987</v>
      </c>
      <c r="H1709" s="109">
        <v>84726</v>
      </c>
      <c r="I1709" s="109">
        <v>0</v>
      </c>
      <c r="J1709" s="109">
        <v>0</v>
      </c>
    </row>
    <row r="1710" spans="1:10">
      <c r="A1710" s="119" t="s">
        <v>3596</v>
      </c>
      <c r="B1710" t="s">
        <v>3587</v>
      </c>
      <c r="C1710" t="s">
        <v>3597</v>
      </c>
      <c r="D1710" s="108">
        <v>46208</v>
      </c>
      <c r="E1710" s="108">
        <v>715228</v>
      </c>
      <c r="F1710" s="108">
        <v>219498</v>
      </c>
      <c r="G1710" s="108">
        <v>565228</v>
      </c>
      <c r="H1710" s="108">
        <v>219498</v>
      </c>
      <c r="I1710" s="108">
        <v>150000</v>
      </c>
      <c r="J1710" s="108">
        <v>0</v>
      </c>
    </row>
    <row r="1711" spans="1:10">
      <c r="A1711" s="119" t="s">
        <v>3598</v>
      </c>
      <c r="B1711" t="s">
        <v>3587</v>
      </c>
      <c r="C1711" t="s">
        <v>3599</v>
      </c>
      <c r="D1711" s="109">
        <v>46210</v>
      </c>
      <c r="E1711" s="109">
        <v>599230</v>
      </c>
      <c r="F1711" s="109">
        <v>173857</v>
      </c>
      <c r="G1711" s="109">
        <v>599230</v>
      </c>
      <c r="H1711" s="109">
        <v>173857</v>
      </c>
      <c r="I1711" s="109">
        <v>0</v>
      </c>
      <c r="J1711" s="109">
        <v>0</v>
      </c>
    </row>
    <row r="1712" spans="1:10">
      <c r="A1712" s="119" t="s">
        <v>3600</v>
      </c>
      <c r="B1712" t="s">
        <v>3587</v>
      </c>
      <c r="C1712" t="s">
        <v>3601</v>
      </c>
      <c r="D1712" s="108">
        <v>46213</v>
      </c>
      <c r="E1712" s="108">
        <v>263959</v>
      </c>
      <c r="F1712" s="108">
        <v>64668</v>
      </c>
      <c r="G1712" s="108">
        <v>213415</v>
      </c>
      <c r="H1712" s="108">
        <v>64668</v>
      </c>
      <c r="I1712" s="108">
        <v>50544</v>
      </c>
      <c r="J1712" s="108">
        <v>0</v>
      </c>
    </row>
    <row r="1713" spans="1:10">
      <c r="A1713" s="119" t="s">
        <v>3602</v>
      </c>
      <c r="B1713" t="s">
        <v>3587</v>
      </c>
      <c r="C1713" t="s">
        <v>3603</v>
      </c>
      <c r="D1713" s="109">
        <v>46214</v>
      </c>
      <c r="E1713" s="109">
        <v>242257</v>
      </c>
      <c r="F1713" s="109">
        <v>59106</v>
      </c>
      <c r="G1713" s="109">
        <v>242257</v>
      </c>
      <c r="H1713" s="109">
        <v>59106</v>
      </c>
      <c r="I1713" s="109">
        <v>0</v>
      </c>
      <c r="J1713" s="109">
        <v>0</v>
      </c>
    </row>
    <row r="1714" spans="1:10">
      <c r="A1714" s="119" t="s">
        <v>3604</v>
      </c>
      <c r="B1714" t="s">
        <v>3587</v>
      </c>
      <c r="C1714" t="s">
        <v>3605</v>
      </c>
      <c r="D1714" s="108">
        <v>46215</v>
      </c>
      <c r="E1714" s="108">
        <v>1006960</v>
      </c>
      <c r="F1714" s="108">
        <v>348219</v>
      </c>
      <c r="G1714" s="108">
        <v>1006960</v>
      </c>
      <c r="H1714" s="108">
        <v>348219</v>
      </c>
      <c r="I1714" s="108">
        <v>0</v>
      </c>
      <c r="J1714" s="108">
        <v>0</v>
      </c>
    </row>
    <row r="1715" spans="1:10">
      <c r="A1715" s="119" t="s">
        <v>3606</v>
      </c>
      <c r="B1715" t="s">
        <v>3587</v>
      </c>
      <c r="C1715" t="s">
        <v>3607</v>
      </c>
      <c r="D1715" s="109">
        <v>46216</v>
      </c>
      <c r="E1715" s="109">
        <v>629173</v>
      </c>
      <c r="F1715" s="109">
        <v>207498</v>
      </c>
      <c r="G1715" s="109">
        <v>525173</v>
      </c>
      <c r="H1715" s="109">
        <v>207498</v>
      </c>
      <c r="I1715" s="109">
        <v>104000</v>
      </c>
      <c r="J1715" s="109">
        <v>0</v>
      </c>
    </row>
    <row r="1716" spans="1:10">
      <c r="A1716" s="119" t="s">
        <v>3608</v>
      </c>
      <c r="B1716" t="s">
        <v>3587</v>
      </c>
      <c r="C1716" t="s">
        <v>3609</v>
      </c>
      <c r="D1716" s="108">
        <v>46217</v>
      </c>
      <c r="E1716" s="108">
        <v>502721</v>
      </c>
      <c r="F1716" s="108">
        <v>149695</v>
      </c>
      <c r="G1716" s="108">
        <v>502721</v>
      </c>
      <c r="H1716" s="108">
        <v>149695</v>
      </c>
      <c r="I1716" s="108">
        <v>0</v>
      </c>
      <c r="J1716" s="108">
        <v>0</v>
      </c>
    </row>
    <row r="1717" spans="1:10">
      <c r="A1717" s="119" t="s">
        <v>3610</v>
      </c>
      <c r="B1717" t="s">
        <v>3587</v>
      </c>
      <c r="C1717" t="s">
        <v>3611</v>
      </c>
      <c r="D1717" s="109">
        <v>46218</v>
      </c>
      <c r="E1717" s="109">
        <v>1342435</v>
      </c>
      <c r="F1717" s="109">
        <v>482039</v>
      </c>
      <c r="G1717" s="109">
        <v>1009300</v>
      </c>
      <c r="H1717" s="109">
        <v>482039</v>
      </c>
      <c r="I1717" s="109">
        <v>333135</v>
      </c>
      <c r="J1717" s="109">
        <v>0</v>
      </c>
    </row>
    <row r="1718" spans="1:10">
      <c r="A1718" s="119" t="s">
        <v>3612</v>
      </c>
      <c r="B1718" t="s">
        <v>3587</v>
      </c>
      <c r="C1718" t="s">
        <v>3613</v>
      </c>
      <c r="D1718" s="108">
        <v>46219</v>
      </c>
      <c r="E1718" s="108">
        <v>387758</v>
      </c>
      <c r="F1718" s="108">
        <v>116421</v>
      </c>
      <c r="G1718" s="108">
        <v>387758</v>
      </c>
      <c r="H1718" s="108">
        <v>116421</v>
      </c>
      <c r="I1718" s="108">
        <v>0</v>
      </c>
      <c r="J1718" s="108">
        <v>0</v>
      </c>
    </row>
    <row r="1719" spans="1:10">
      <c r="A1719" s="119" t="s">
        <v>3614</v>
      </c>
      <c r="B1719" t="s">
        <v>3587</v>
      </c>
      <c r="C1719" t="s">
        <v>3615</v>
      </c>
      <c r="D1719" s="109">
        <v>46220</v>
      </c>
      <c r="E1719" s="109">
        <v>504316</v>
      </c>
      <c r="F1719" s="109">
        <v>147548</v>
      </c>
      <c r="G1719" s="109">
        <v>504316</v>
      </c>
      <c r="H1719" s="109">
        <v>147548</v>
      </c>
      <c r="I1719" s="109">
        <v>0</v>
      </c>
      <c r="J1719" s="109">
        <v>0</v>
      </c>
    </row>
    <row r="1720" spans="1:10">
      <c r="A1720" s="119" t="s">
        <v>3616</v>
      </c>
      <c r="B1720" t="s">
        <v>3587</v>
      </c>
      <c r="C1720" t="s">
        <v>3617</v>
      </c>
      <c r="D1720" s="108">
        <v>46221</v>
      </c>
      <c r="E1720" s="108">
        <v>438051</v>
      </c>
      <c r="F1720" s="108">
        <v>124982</v>
      </c>
      <c r="G1720" s="108">
        <v>438051</v>
      </c>
      <c r="H1720" s="108">
        <v>124982</v>
      </c>
      <c r="I1720" s="108">
        <v>0</v>
      </c>
      <c r="J1720" s="108">
        <v>0</v>
      </c>
    </row>
    <row r="1721" spans="1:10">
      <c r="A1721" s="119" t="s">
        <v>3618</v>
      </c>
      <c r="B1721" t="s">
        <v>3587</v>
      </c>
      <c r="C1721" t="s">
        <v>3619</v>
      </c>
      <c r="D1721" s="109">
        <v>46222</v>
      </c>
      <c r="E1721" s="109">
        <v>631919</v>
      </c>
      <c r="F1721" s="109">
        <v>178888</v>
      </c>
      <c r="G1721" s="109">
        <v>631919</v>
      </c>
      <c r="H1721" s="109">
        <v>178888</v>
      </c>
      <c r="I1721" s="109">
        <v>0</v>
      </c>
      <c r="J1721" s="109">
        <v>0</v>
      </c>
    </row>
    <row r="1722" spans="1:10">
      <c r="A1722" s="119" t="s">
        <v>3620</v>
      </c>
      <c r="B1722" t="s">
        <v>3587</v>
      </c>
      <c r="C1722" t="s">
        <v>3621</v>
      </c>
      <c r="D1722" s="108">
        <v>46223</v>
      </c>
      <c r="E1722" s="108">
        <v>511977</v>
      </c>
      <c r="F1722" s="108">
        <v>143978</v>
      </c>
      <c r="G1722" s="108">
        <v>511977</v>
      </c>
      <c r="H1722" s="108">
        <v>143978</v>
      </c>
      <c r="I1722" s="108">
        <v>0</v>
      </c>
      <c r="J1722" s="108">
        <v>0</v>
      </c>
    </row>
    <row r="1723" spans="1:10">
      <c r="A1723" s="119" t="s">
        <v>3622</v>
      </c>
      <c r="B1723" t="s">
        <v>3587</v>
      </c>
      <c r="C1723" t="s">
        <v>3623</v>
      </c>
      <c r="D1723" s="109">
        <v>46224</v>
      </c>
      <c r="E1723" s="109">
        <v>360683</v>
      </c>
      <c r="F1723" s="109">
        <v>104043</v>
      </c>
      <c r="G1723" s="109">
        <v>351090</v>
      </c>
      <c r="H1723" s="109">
        <v>104043</v>
      </c>
      <c r="I1723" s="109">
        <v>9593</v>
      </c>
      <c r="J1723" s="109">
        <v>0</v>
      </c>
    </row>
    <row r="1724" spans="1:10">
      <c r="A1724" s="119" t="s">
        <v>3624</v>
      </c>
      <c r="B1724" t="s">
        <v>3587</v>
      </c>
      <c r="C1724" t="s">
        <v>3625</v>
      </c>
      <c r="D1724" s="108">
        <v>46225</v>
      </c>
      <c r="E1724" s="108">
        <v>913398</v>
      </c>
      <c r="F1724" s="108">
        <v>336543</v>
      </c>
      <c r="G1724" s="108">
        <v>733546</v>
      </c>
      <c r="H1724" s="108">
        <v>336543</v>
      </c>
      <c r="I1724" s="108">
        <v>179852</v>
      </c>
      <c r="J1724" s="108">
        <v>0</v>
      </c>
    </row>
    <row r="1725" spans="1:10">
      <c r="A1725" s="119" t="s">
        <v>3626</v>
      </c>
      <c r="B1725" t="s">
        <v>3587</v>
      </c>
      <c r="C1725" t="s">
        <v>3627</v>
      </c>
      <c r="D1725" s="109">
        <v>46303</v>
      </c>
      <c r="E1725" s="109">
        <v>22076</v>
      </c>
      <c r="F1725" s="109">
        <v>2226</v>
      </c>
      <c r="G1725" s="109">
        <v>10680</v>
      </c>
      <c r="H1725" s="109">
        <v>2226</v>
      </c>
      <c r="I1725" s="109">
        <v>11396</v>
      </c>
      <c r="J1725" s="109">
        <v>0</v>
      </c>
    </row>
    <row r="1726" spans="1:10">
      <c r="A1726" s="119" t="s">
        <v>3628</v>
      </c>
      <c r="B1726" t="s">
        <v>3587</v>
      </c>
      <c r="C1726" t="s">
        <v>3629</v>
      </c>
      <c r="D1726" s="108">
        <v>46304</v>
      </c>
      <c r="E1726" s="108">
        <v>30370</v>
      </c>
      <c r="F1726" s="108">
        <v>3617</v>
      </c>
      <c r="G1726" s="108">
        <v>19530</v>
      </c>
      <c r="H1726" s="108">
        <v>3617</v>
      </c>
      <c r="I1726" s="108">
        <v>10840</v>
      </c>
      <c r="J1726" s="108">
        <v>0</v>
      </c>
    </row>
    <row r="1727" spans="1:10">
      <c r="A1727" s="119" t="s">
        <v>3630</v>
      </c>
      <c r="B1727" t="s">
        <v>3587</v>
      </c>
      <c r="C1727" t="s">
        <v>3631</v>
      </c>
      <c r="D1727" s="109">
        <v>46392</v>
      </c>
      <c r="E1727" s="109">
        <v>322665</v>
      </c>
      <c r="F1727" s="109">
        <v>85212</v>
      </c>
      <c r="G1727" s="109">
        <v>322665</v>
      </c>
      <c r="H1727" s="109">
        <v>85212</v>
      </c>
      <c r="I1727" s="109">
        <v>0</v>
      </c>
      <c r="J1727" s="109">
        <v>0</v>
      </c>
    </row>
    <row r="1728" spans="1:10">
      <c r="A1728" s="119" t="s">
        <v>3632</v>
      </c>
      <c r="B1728" t="s">
        <v>3587</v>
      </c>
      <c r="C1728" t="s">
        <v>3633</v>
      </c>
      <c r="D1728" s="108">
        <v>46404</v>
      </c>
      <c r="E1728" s="108">
        <v>201148</v>
      </c>
      <c r="F1728" s="108">
        <v>45900</v>
      </c>
      <c r="G1728" s="108">
        <v>83393</v>
      </c>
      <c r="H1728" s="108">
        <v>44398</v>
      </c>
      <c r="I1728" s="108">
        <v>117755</v>
      </c>
      <c r="J1728" s="108">
        <v>1502</v>
      </c>
    </row>
    <row r="1729" spans="1:10">
      <c r="A1729" s="119" t="s">
        <v>3634</v>
      </c>
      <c r="B1729" t="s">
        <v>3587</v>
      </c>
      <c r="C1729" t="s">
        <v>3635</v>
      </c>
      <c r="D1729" s="109">
        <v>46452</v>
      </c>
      <c r="E1729" s="109">
        <v>177915</v>
      </c>
      <c r="F1729" s="109">
        <v>39886</v>
      </c>
      <c r="G1729" s="109">
        <v>177915</v>
      </c>
      <c r="H1729" s="109">
        <v>39886</v>
      </c>
      <c r="I1729" s="109">
        <v>0</v>
      </c>
      <c r="J1729" s="109">
        <v>0</v>
      </c>
    </row>
    <row r="1730" spans="1:10">
      <c r="A1730" s="119" t="s">
        <v>3636</v>
      </c>
      <c r="B1730" t="s">
        <v>3587</v>
      </c>
      <c r="C1730" t="s">
        <v>3637</v>
      </c>
      <c r="D1730" s="108">
        <v>46468</v>
      </c>
      <c r="E1730" s="108">
        <v>216759</v>
      </c>
      <c r="F1730" s="108">
        <v>53976</v>
      </c>
      <c r="G1730" s="108">
        <v>0</v>
      </c>
      <c r="H1730" s="108">
        <v>0</v>
      </c>
      <c r="I1730" s="108">
        <v>216759</v>
      </c>
      <c r="J1730" s="108">
        <v>53976</v>
      </c>
    </row>
    <row r="1731" spans="1:10">
      <c r="A1731" s="119" t="s">
        <v>3638</v>
      </c>
      <c r="B1731" t="s">
        <v>3587</v>
      </c>
      <c r="C1731" t="s">
        <v>3639</v>
      </c>
      <c r="D1731" s="109">
        <v>46482</v>
      </c>
      <c r="E1731" s="109">
        <v>135245</v>
      </c>
      <c r="F1731" s="109">
        <v>27291</v>
      </c>
      <c r="G1731" s="109">
        <v>135245</v>
      </c>
      <c r="H1731" s="109">
        <v>27291</v>
      </c>
      <c r="I1731" s="109">
        <v>0</v>
      </c>
      <c r="J1731" s="109">
        <v>0</v>
      </c>
    </row>
    <row r="1732" spans="1:10">
      <c r="A1732" s="119" t="s">
        <v>3640</v>
      </c>
      <c r="B1732" t="s">
        <v>3587</v>
      </c>
      <c r="C1732" t="s">
        <v>3641</v>
      </c>
      <c r="D1732" s="108">
        <v>46490</v>
      </c>
      <c r="E1732" s="108">
        <v>152968</v>
      </c>
      <c r="F1732" s="108">
        <v>31388</v>
      </c>
      <c r="G1732" s="108">
        <v>130295</v>
      </c>
      <c r="H1732" s="108">
        <v>31388</v>
      </c>
      <c r="I1732" s="108">
        <v>22673</v>
      </c>
      <c r="J1732" s="108">
        <v>0</v>
      </c>
    </row>
    <row r="1733" spans="1:10">
      <c r="A1733" s="119" t="s">
        <v>3642</v>
      </c>
      <c r="B1733" t="s">
        <v>3587</v>
      </c>
      <c r="C1733" t="s">
        <v>3643</v>
      </c>
      <c r="D1733" s="109">
        <v>46491</v>
      </c>
      <c r="E1733" s="109">
        <v>151932</v>
      </c>
      <c r="F1733" s="109">
        <v>29974</v>
      </c>
      <c r="G1733" s="109">
        <v>104824</v>
      </c>
      <c r="H1733" s="109">
        <v>29974</v>
      </c>
      <c r="I1733" s="109">
        <v>47108</v>
      </c>
      <c r="J1733" s="109">
        <v>0</v>
      </c>
    </row>
    <row r="1734" spans="1:10">
      <c r="A1734" s="119" t="s">
        <v>3644</v>
      </c>
      <c r="B1734" t="s">
        <v>3587</v>
      </c>
      <c r="C1734" t="s">
        <v>3645</v>
      </c>
      <c r="D1734" s="108">
        <v>46492</v>
      </c>
      <c r="E1734" s="108">
        <v>255775</v>
      </c>
      <c r="F1734" s="108">
        <v>65745</v>
      </c>
      <c r="G1734" s="108">
        <v>255775</v>
      </c>
      <c r="H1734" s="108">
        <v>65745</v>
      </c>
      <c r="I1734" s="108">
        <v>0</v>
      </c>
      <c r="J1734" s="108">
        <v>0</v>
      </c>
    </row>
    <row r="1735" spans="1:10">
      <c r="A1735" s="119" t="s">
        <v>3646</v>
      </c>
      <c r="B1735" t="s">
        <v>3587</v>
      </c>
      <c r="C1735" t="s">
        <v>3647</v>
      </c>
      <c r="D1735" s="109">
        <v>46501</v>
      </c>
      <c r="E1735" s="109">
        <v>166223</v>
      </c>
      <c r="F1735" s="109">
        <v>33852</v>
      </c>
      <c r="G1735" s="109">
        <v>166223</v>
      </c>
      <c r="H1735" s="109">
        <v>33852</v>
      </c>
      <c r="I1735" s="109">
        <v>0</v>
      </c>
      <c r="J1735" s="109">
        <v>0</v>
      </c>
    </row>
    <row r="1736" spans="1:10">
      <c r="A1736" s="119" t="s">
        <v>3648</v>
      </c>
      <c r="B1736" t="s">
        <v>3587</v>
      </c>
      <c r="C1736" t="s">
        <v>3649</v>
      </c>
      <c r="D1736" s="108">
        <v>46502</v>
      </c>
      <c r="E1736" s="108">
        <v>127441</v>
      </c>
      <c r="F1736" s="108">
        <v>23042</v>
      </c>
      <c r="G1736" s="108">
        <v>127441</v>
      </c>
      <c r="H1736" s="108">
        <v>23042</v>
      </c>
      <c r="I1736" s="108">
        <v>0</v>
      </c>
      <c r="J1736" s="108">
        <v>0</v>
      </c>
    </row>
    <row r="1737" spans="1:10">
      <c r="A1737" s="119" t="s">
        <v>3650</v>
      </c>
      <c r="B1737" t="s">
        <v>3587</v>
      </c>
      <c r="C1737" t="s">
        <v>3651</v>
      </c>
      <c r="D1737" s="109">
        <v>46505</v>
      </c>
      <c r="E1737" s="109">
        <v>246636</v>
      </c>
      <c r="F1737" s="109">
        <v>52625</v>
      </c>
      <c r="G1737" s="109">
        <v>83454</v>
      </c>
      <c r="H1737" s="109">
        <v>52625</v>
      </c>
      <c r="I1737" s="109">
        <v>163182</v>
      </c>
      <c r="J1737" s="109">
        <v>0</v>
      </c>
    </row>
    <row r="1738" spans="1:10">
      <c r="A1738" s="119" t="s">
        <v>3652</v>
      </c>
      <c r="B1738" t="s">
        <v>3587</v>
      </c>
      <c r="C1738" t="s">
        <v>3653</v>
      </c>
      <c r="D1738" s="108">
        <v>46523</v>
      </c>
      <c r="E1738" s="108">
        <v>45063</v>
      </c>
      <c r="F1738" s="108">
        <v>6308</v>
      </c>
      <c r="G1738" s="108">
        <v>45063</v>
      </c>
      <c r="H1738" s="108">
        <v>6308</v>
      </c>
      <c r="I1738" s="108">
        <v>0</v>
      </c>
      <c r="J1738" s="108">
        <v>0</v>
      </c>
    </row>
    <row r="1739" spans="1:10">
      <c r="A1739" s="119" t="s">
        <v>3654</v>
      </c>
      <c r="B1739" t="s">
        <v>3587</v>
      </c>
      <c r="C1739" t="s">
        <v>3655</v>
      </c>
      <c r="D1739" s="109">
        <v>46524</v>
      </c>
      <c r="E1739" s="109">
        <v>52082</v>
      </c>
      <c r="F1739" s="109">
        <v>7897</v>
      </c>
      <c r="G1739" s="109">
        <v>52082</v>
      </c>
      <c r="H1739" s="109">
        <v>7897</v>
      </c>
      <c r="I1739" s="109">
        <v>0</v>
      </c>
      <c r="J1739" s="109">
        <v>0</v>
      </c>
    </row>
    <row r="1740" spans="1:10">
      <c r="A1740" s="119" t="s">
        <v>3656</v>
      </c>
      <c r="B1740" t="s">
        <v>3587</v>
      </c>
      <c r="C1740" t="s">
        <v>3657</v>
      </c>
      <c r="D1740" s="108">
        <v>46525</v>
      </c>
      <c r="E1740" s="108">
        <v>185918</v>
      </c>
      <c r="F1740" s="108">
        <v>38917</v>
      </c>
      <c r="G1740" s="108">
        <v>185918</v>
      </c>
      <c r="H1740" s="108">
        <v>38917</v>
      </c>
      <c r="I1740" s="108">
        <v>0</v>
      </c>
      <c r="J1740" s="108">
        <v>0</v>
      </c>
    </row>
    <row r="1741" spans="1:10">
      <c r="A1741" s="119" t="s">
        <v>3658</v>
      </c>
      <c r="B1741" t="s">
        <v>3587</v>
      </c>
      <c r="C1741" t="s">
        <v>3659</v>
      </c>
      <c r="D1741" s="109">
        <v>46527</v>
      </c>
      <c r="E1741" s="109">
        <v>129927</v>
      </c>
      <c r="F1741" s="109">
        <v>27186</v>
      </c>
      <c r="G1741" s="109">
        <v>129927</v>
      </c>
      <c r="H1741" s="109">
        <v>27186</v>
      </c>
      <c r="I1741" s="109">
        <v>0</v>
      </c>
      <c r="J1741" s="109">
        <v>0</v>
      </c>
    </row>
    <row r="1742" spans="1:10">
      <c r="A1742" s="119" t="s">
        <v>3660</v>
      </c>
      <c r="B1742" t="s">
        <v>3587</v>
      </c>
      <c r="C1742" t="s">
        <v>3661</v>
      </c>
      <c r="D1742" s="108">
        <v>46529</v>
      </c>
      <c r="E1742" s="108">
        <v>158005</v>
      </c>
      <c r="F1742" s="108">
        <v>30262</v>
      </c>
      <c r="G1742" s="108">
        <v>158005</v>
      </c>
      <c r="H1742" s="108">
        <v>30262</v>
      </c>
      <c r="I1742" s="108">
        <v>0</v>
      </c>
      <c r="J1742" s="108">
        <v>0</v>
      </c>
    </row>
    <row r="1743" spans="1:10">
      <c r="A1743" s="119" t="s">
        <v>3662</v>
      </c>
      <c r="B1743" t="s">
        <v>3587</v>
      </c>
      <c r="C1743" t="s">
        <v>3663</v>
      </c>
      <c r="D1743" s="109">
        <v>46530</v>
      </c>
      <c r="E1743" s="109">
        <v>212208</v>
      </c>
      <c r="F1743" s="109">
        <v>47308</v>
      </c>
      <c r="G1743" s="109">
        <v>205994</v>
      </c>
      <c r="H1743" s="109">
        <v>47308</v>
      </c>
      <c r="I1743" s="109">
        <v>6214</v>
      </c>
      <c r="J1743" s="109">
        <v>0</v>
      </c>
    </row>
    <row r="1744" spans="1:10">
      <c r="A1744" s="119" t="s">
        <v>3664</v>
      </c>
      <c r="B1744" t="s">
        <v>3587</v>
      </c>
      <c r="C1744" t="s">
        <v>3665</v>
      </c>
      <c r="D1744" s="108">
        <v>46531</v>
      </c>
      <c r="E1744" s="108">
        <v>134640</v>
      </c>
      <c r="F1744" s="108">
        <v>25804</v>
      </c>
      <c r="G1744" s="108">
        <v>134640</v>
      </c>
      <c r="H1744" s="108">
        <v>25804</v>
      </c>
      <c r="I1744" s="108">
        <v>0</v>
      </c>
      <c r="J1744" s="108">
        <v>0</v>
      </c>
    </row>
    <row r="1745" spans="1:10">
      <c r="A1745" s="119" t="s">
        <v>3666</v>
      </c>
      <c r="B1745" t="s">
        <v>3587</v>
      </c>
      <c r="C1745" t="s">
        <v>3667</v>
      </c>
      <c r="D1745" s="109">
        <v>46532</v>
      </c>
      <c r="E1745" s="109">
        <v>144522</v>
      </c>
      <c r="F1745" s="109">
        <v>29861</v>
      </c>
      <c r="G1745" s="109">
        <v>142149</v>
      </c>
      <c r="H1745" s="109">
        <v>29861</v>
      </c>
      <c r="I1745" s="109">
        <v>2373</v>
      </c>
      <c r="J1745" s="109">
        <v>0</v>
      </c>
    </row>
    <row r="1746" spans="1:10">
      <c r="A1746" s="119" t="s">
        <v>3668</v>
      </c>
      <c r="B1746" t="s">
        <v>3587</v>
      </c>
      <c r="C1746" t="s">
        <v>3669</v>
      </c>
      <c r="D1746" s="108">
        <v>46533</v>
      </c>
      <c r="E1746" s="108">
        <v>153638</v>
      </c>
      <c r="F1746" s="108">
        <v>28770</v>
      </c>
      <c r="G1746" s="108">
        <v>135672</v>
      </c>
      <c r="H1746" s="108">
        <v>28770</v>
      </c>
      <c r="I1746" s="108">
        <v>17966</v>
      </c>
      <c r="J1746" s="108">
        <v>0</v>
      </c>
    </row>
    <row r="1747" spans="1:10">
      <c r="A1747" s="119" t="s">
        <v>3670</v>
      </c>
      <c r="B1747" t="s">
        <v>3587</v>
      </c>
      <c r="C1747" t="s">
        <v>3671</v>
      </c>
      <c r="D1747" s="109">
        <v>46534</v>
      </c>
      <c r="E1747" s="109">
        <v>146175</v>
      </c>
      <c r="F1747" s="109">
        <v>27302</v>
      </c>
      <c r="G1747" s="109">
        <v>93690</v>
      </c>
      <c r="H1747" s="109">
        <v>27302</v>
      </c>
      <c r="I1747" s="109">
        <v>52485</v>
      </c>
      <c r="J1747" s="109">
        <v>0</v>
      </c>
    </row>
    <row r="1748" spans="1:10">
      <c r="A1748" s="119" t="s">
        <v>3672</v>
      </c>
      <c r="B1748" t="s">
        <v>3587</v>
      </c>
      <c r="C1748" t="s">
        <v>3673</v>
      </c>
      <c r="D1748" s="108">
        <v>46535</v>
      </c>
      <c r="E1748" s="108">
        <v>134412</v>
      </c>
      <c r="F1748" s="108">
        <v>24211</v>
      </c>
      <c r="G1748" s="108">
        <v>90338</v>
      </c>
      <c r="H1748" s="108">
        <v>24211</v>
      </c>
      <c r="I1748" s="108">
        <v>44074</v>
      </c>
      <c r="J1748" s="108">
        <v>0</v>
      </c>
    </row>
    <row r="1749" spans="1:10">
      <c r="A1749" s="119" t="s">
        <v>3674</v>
      </c>
      <c r="B1749" t="s">
        <v>3675</v>
      </c>
      <c r="C1749">
        <v>0</v>
      </c>
      <c r="D1749" s="109">
        <v>47000</v>
      </c>
      <c r="E1749" s="109">
        <v>16766793</v>
      </c>
      <c r="F1749" s="109">
        <v>0</v>
      </c>
      <c r="G1749" s="109">
        <v>5329587</v>
      </c>
      <c r="H1749" s="109">
        <v>0</v>
      </c>
      <c r="I1749" s="109">
        <v>11437206</v>
      </c>
      <c r="J1749" s="109">
        <v>0</v>
      </c>
    </row>
    <row r="1750" spans="1:10">
      <c r="A1750" s="119" t="s">
        <v>3676</v>
      </c>
      <c r="B1750" t="s">
        <v>3675</v>
      </c>
      <c r="C1750" t="s">
        <v>3677</v>
      </c>
      <c r="D1750" s="108">
        <v>47201</v>
      </c>
      <c r="E1750" s="108">
        <v>2778672</v>
      </c>
      <c r="F1750" s="108">
        <v>1086858</v>
      </c>
      <c r="G1750" s="108">
        <v>1974915</v>
      </c>
      <c r="H1750" s="108">
        <v>1086858</v>
      </c>
      <c r="I1750" s="108">
        <v>803757</v>
      </c>
      <c r="J1750" s="108">
        <v>0</v>
      </c>
    </row>
    <row r="1751" spans="1:10">
      <c r="A1751" s="119" t="s">
        <v>3678</v>
      </c>
      <c r="B1751" t="s">
        <v>3675</v>
      </c>
      <c r="C1751" t="s">
        <v>3679</v>
      </c>
      <c r="D1751" s="109">
        <v>47205</v>
      </c>
      <c r="E1751" s="109">
        <v>1041310</v>
      </c>
      <c r="F1751" s="109">
        <v>393322</v>
      </c>
      <c r="G1751" s="109">
        <v>305300</v>
      </c>
      <c r="H1751" s="109">
        <v>300000</v>
      </c>
      <c r="I1751" s="109">
        <v>736010</v>
      </c>
      <c r="J1751" s="109">
        <v>93322</v>
      </c>
    </row>
    <row r="1752" spans="1:10">
      <c r="A1752" s="119" t="s">
        <v>3680</v>
      </c>
      <c r="B1752" t="s">
        <v>3675</v>
      </c>
      <c r="C1752" t="s">
        <v>3681</v>
      </c>
      <c r="D1752" s="108">
        <v>47207</v>
      </c>
      <c r="E1752" s="108">
        <v>659372</v>
      </c>
      <c r="F1752" s="108">
        <v>189445</v>
      </c>
      <c r="G1752" s="108">
        <v>611095</v>
      </c>
      <c r="H1752" s="108">
        <v>189445</v>
      </c>
      <c r="I1752" s="108">
        <v>48277</v>
      </c>
      <c r="J1752" s="108">
        <v>0</v>
      </c>
    </row>
    <row r="1753" spans="1:10">
      <c r="A1753" s="119" t="s">
        <v>3682</v>
      </c>
      <c r="B1753" t="s">
        <v>3675</v>
      </c>
      <c r="C1753" t="s">
        <v>3683</v>
      </c>
      <c r="D1753" s="109">
        <v>47208</v>
      </c>
      <c r="E1753" s="109">
        <v>1113948</v>
      </c>
      <c r="F1753" s="109">
        <v>430631</v>
      </c>
      <c r="G1753" s="109">
        <v>799306</v>
      </c>
      <c r="H1753" s="109">
        <v>430631</v>
      </c>
      <c r="I1753" s="109">
        <v>314642</v>
      </c>
      <c r="J1753" s="109">
        <v>0</v>
      </c>
    </row>
    <row r="1754" spans="1:10">
      <c r="A1754" s="119" t="s">
        <v>3684</v>
      </c>
      <c r="B1754" t="s">
        <v>3675</v>
      </c>
      <c r="C1754" t="s">
        <v>3685</v>
      </c>
      <c r="D1754" s="108">
        <v>47209</v>
      </c>
      <c r="E1754" s="108">
        <v>809262</v>
      </c>
      <c r="F1754" s="108">
        <v>270859</v>
      </c>
      <c r="G1754" s="108">
        <v>716376</v>
      </c>
      <c r="H1754" s="108">
        <v>270859</v>
      </c>
      <c r="I1754" s="108">
        <v>92886</v>
      </c>
      <c r="J1754" s="108">
        <v>0</v>
      </c>
    </row>
    <row r="1755" spans="1:10">
      <c r="A1755" s="119" t="s">
        <v>3686</v>
      </c>
      <c r="B1755" t="s">
        <v>3675</v>
      </c>
      <c r="C1755" t="s">
        <v>3687</v>
      </c>
      <c r="D1755" s="109">
        <v>47210</v>
      </c>
      <c r="E1755" s="109">
        <v>755672</v>
      </c>
      <c r="F1755" s="109">
        <v>265042</v>
      </c>
      <c r="G1755" s="109">
        <v>442089</v>
      </c>
      <c r="H1755" s="109">
        <v>265042</v>
      </c>
      <c r="I1755" s="109">
        <v>313583</v>
      </c>
      <c r="J1755" s="109">
        <v>0</v>
      </c>
    </row>
    <row r="1756" spans="1:10">
      <c r="A1756" s="119" t="s">
        <v>3688</v>
      </c>
      <c r="B1756" t="s">
        <v>3675</v>
      </c>
      <c r="C1756" t="s">
        <v>3689</v>
      </c>
      <c r="D1756" s="108">
        <v>47211</v>
      </c>
      <c r="E1756" s="108">
        <v>1556863</v>
      </c>
      <c r="F1756" s="108">
        <v>580379</v>
      </c>
      <c r="G1756" s="108">
        <v>1512483</v>
      </c>
      <c r="H1756" s="108">
        <v>580379</v>
      </c>
      <c r="I1756" s="108">
        <v>44380</v>
      </c>
      <c r="J1756" s="108">
        <v>0</v>
      </c>
    </row>
    <row r="1757" spans="1:10">
      <c r="A1757" s="119" t="s">
        <v>3690</v>
      </c>
      <c r="B1757" t="s">
        <v>3675</v>
      </c>
      <c r="C1757" t="s">
        <v>3691</v>
      </c>
      <c r="D1757" s="109">
        <v>47212</v>
      </c>
      <c r="E1757" s="109">
        <v>741447</v>
      </c>
      <c r="F1757" s="109">
        <v>281853</v>
      </c>
      <c r="G1757" s="109">
        <v>673687</v>
      </c>
      <c r="H1757" s="109">
        <v>281853</v>
      </c>
      <c r="I1757" s="109">
        <v>67760</v>
      </c>
      <c r="J1757" s="109">
        <v>0</v>
      </c>
    </row>
    <row r="1758" spans="1:10">
      <c r="A1758" s="119" t="s">
        <v>3692</v>
      </c>
      <c r="B1758" t="s">
        <v>3675</v>
      </c>
      <c r="C1758" t="s">
        <v>3693</v>
      </c>
      <c r="D1758" s="108">
        <v>47213</v>
      </c>
      <c r="E1758" s="108">
        <v>1465945</v>
      </c>
      <c r="F1758" s="108">
        <v>534534</v>
      </c>
      <c r="G1758" s="108">
        <v>178703</v>
      </c>
      <c r="H1758" s="108">
        <v>178703</v>
      </c>
      <c r="I1758" s="108">
        <v>1287242</v>
      </c>
      <c r="J1758" s="108">
        <v>355831</v>
      </c>
    </row>
    <row r="1759" spans="1:10">
      <c r="A1759" s="119" t="s">
        <v>3694</v>
      </c>
      <c r="B1759" t="s">
        <v>3675</v>
      </c>
      <c r="C1759" t="s">
        <v>3695</v>
      </c>
      <c r="D1759" s="109">
        <v>47214</v>
      </c>
      <c r="E1759" s="109">
        <v>775714</v>
      </c>
      <c r="F1759" s="109">
        <v>214765</v>
      </c>
      <c r="G1759" s="109">
        <v>400</v>
      </c>
      <c r="H1759" s="109">
        <v>0</v>
      </c>
      <c r="I1759" s="109">
        <v>775314</v>
      </c>
      <c r="J1759" s="109">
        <v>214765</v>
      </c>
    </row>
    <row r="1760" spans="1:10">
      <c r="A1760" s="119" t="s">
        <v>3696</v>
      </c>
      <c r="B1760" t="s">
        <v>3675</v>
      </c>
      <c r="C1760" t="s">
        <v>3697</v>
      </c>
      <c r="D1760" s="108">
        <v>47215</v>
      </c>
      <c r="E1760" s="108">
        <v>602427</v>
      </c>
      <c r="F1760" s="108">
        <v>202046</v>
      </c>
      <c r="G1760" s="108">
        <v>0</v>
      </c>
      <c r="H1760" s="108">
        <v>0</v>
      </c>
      <c r="I1760" s="108">
        <v>602427</v>
      </c>
      <c r="J1760" s="108">
        <v>202046</v>
      </c>
    </row>
    <row r="1761" spans="1:10">
      <c r="A1761" s="119" t="s">
        <v>3698</v>
      </c>
      <c r="B1761" t="s">
        <v>3675</v>
      </c>
      <c r="C1761" t="s">
        <v>3699</v>
      </c>
      <c r="D1761" s="109">
        <v>47301</v>
      </c>
      <c r="E1761" s="109">
        <v>109952</v>
      </c>
      <c r="F1761" s="109">
        <v>18829</v>
      </c>
      <c r="G1761" s="109">
        <v>71287</v>
      </c>
      <c r="H1761" s="109">
        <v>18829</v>
      </c>
      <c r="I1761" s="109">
        <v>38665</v>
      </c>
      <c r="J1761" s="109">
        <v>0</v>
      </c>
    </row>
    <row r="1762" spans="1:10">
      <c r="A1762" s="119" t="s">
        <v>3700</v>
      </c>
      <c r="B1762" t="s">
        <v>3675</v>
      </c>
      <c r="C1762" t="s">
        <v>3701</v>
      </c>
      <c r="D1762" s="108">
        <v>47302</v>
      </c>
      <c r="E1762" s="108">
        <v>64984</v>
      </c>
      <c r="F1762" s="108">
        <v>9686</v>
      </c>
      <c r="G1762" s="108">
        <v>64984</v>
      </c>
      <c r="H1762" s="108">
        <v>9686</v>
      </c>
      <c r="I1762" s="108">
        <v>0</v>
      </c>
      <c r="J1762" s="108">
        <v>0</v>
      </c>
    </row>
    <row r="1763" spans="1:10">
      <c r="A1763" s="119" t="s">
        <v>3702</v>
      </c>
      <c r="B1763" t="s">
        <v>3675</v>
      </c>
      <c r="C1763" t="s">
        <v>3703</v>
      </c>
      <c r="D1763" s="109">
        <v>47303</v>
      </c>
      <c r="E1763" s="109">
        <v>48803</v>
      </c>
      <c r="F1763" s="109">
        <v>6929</v>
      </c>
      <c r="G1763" s="109">
        <v>0</v>
      </c>
      <c r="H1763" s="109">
        <v>0</v>
      </c>
      <c r="I1763" s="109">
        <v>48803</v>
      </c>
      <c r="J1763" s="109">
        <v>6929</v>
      </c>
    </row>
    <row r="1764" spans="1:10">
      <c r="A1764" s="119" t="s">
        <v>3704</v>
      </c>
      <c r="B1764" t="s">
        <v>3675</v>
      </c>
      <c r="C1764" t="s">
        <v>3705</v>
      </c>
      <c r="D1764" s="108">
        <v>47306</v>
      </c>
      <c r="E1764" s="108">
        <v>178889</v>
      </c>
      <c r="F1764" s="108">
        <v>40701</v>
      </c>
      <c r="G1764" s="108">
        <v>0</v>
      </c>
      <c r="H1764" s="108">
        <v>0</v>
      </c>
      <c r="I1764" s="108">
        <v>178889</v>
      </c>
      <c r="J1764" s="108">
        <v>40701</v>
      </c>
    </row>
    <row r="1765" spans="1:10">
      <c r="A1765" s="119" t="s">
        <v>3706</v>
      </c>
      <c r="B1765" t="s">
        <v>3675</v>
      </c>
      <c r="C1765" t="s">
        <v>3707</v>
      </c>
      <c r="D1765" s="109">
        <v>47308</v>
      </c>
      <c r="E1765" s="109">
        <v>221119</v>
      </c>
      <c r="F1765" s="109">
        <v>55513</v>
      </c>
      <c r="G1765" s="109">
        <v>31473</v>
      </c>
      <c r="H1765" s="109">
        <v>6862</v>
      </c>
      <c r="I1765" s="109">
        <v>189646</v>
      </c>
      <c r="J1765" s="109">
        <v>48651</v>
      </c>
    </row>
    <row r="1766" spans="1:10">
      <c r="A1766" s="119" t="s">
        <v>3708</v>
      </c>
      <c r="B1766" t="s">
        <v>3675</v>
      </c>
      <c r="C1766" t="s">
        <v>3709</v>
      </c>
      <c r="D1766" s="108">
        <v>47311</v>
      </c>
      <c r="E1766" s="108">
        <v>130014</v>
      </c>
      <c r="F1766" s="108">
        <v>33485</v>
      </c>
      <c r="G1766" s="108">
        <v>0</v>
      </c>
      <c r="H1766" s="108">
        <v>0</v>
      </c>
      <c r="I1766" s="108">
        <v>130014</v>
      </c>
      <c r="J1766" s="108">
        <v>33485</v>
      </c>
    </row>
    <row r="1767" spans="1:10">
      <c r="A1767" s="119" t="s">
        <v>3710</v>
      </c>
      <c r="B1767" t="s">
        <v>3675</v>
      </c>
      <c r="C1767" t="s">
        <v>3711</v>
      </c>
      <c r="D1767" s="109">
        <v>47313</v>
      </c>
      <c r="E1767" s="109">
        <v>123789</v>
      </c>
      <c r="F1767" s="109">
        <v>26846</v>
      </c>
      <c r="G1767" s="109">
        <v>70000</v>
      </c>
      <c r="H1767" s="109">
        <v>26846</v>
      </c>
      <c r="I1767" s="109">
        <v>53789</v>
      </c>
      <c r="J1767" s="109">
        <v>0</v>
      </c>
    </row>
    <row r="1768" spans="1:10">
      <c r="A1768" s="119" t="s">
        <v>3712</v>
      </c>
      <c r="B1768" t="s">
        <v>3675</v>
      </c>
      <c r="C1768" t="s">
        <v>3713</v>
      </c>
      <c r="D1768" s="108">
        <v>47314</v>
      </c>
      <c r="E1768" s="108">
        <v>178986</v>
      </c>
      <c r="F1768" s="108">
        <v>46439</v>
      </c>
      <c r="G1768" s="108">
        <v>129660</v>
      </c>
      <c r="H1768" s="108">
        <v>46439</v>
      </c>
      <c r="I1768" s="108">
        <v>49326</v>
      </c>
      <c r="J1768" s="108">
        <v>0</v>
      </c>
    </row>
    <row r="1769" spans="1:10">
      <c r="A1769" s="119" t="s">
        <v>3714</v>
      </c>
      <c r="B1769" t="s">
        <v>3675</v>
      </c>
      <c r="C1769" t="s">
        <v>3715</v>
      </c>
      <c r="D1769" s="109">
        <v>47315</v>
      </c>
      <c r="E1769" s="109">
        <v>114883</v>
      </c>
      <c r="F1769" s="109">
        <v>19368</v>
      </c>
      <c r="G1769" s="109">
        <v>67883</v>
      </c>
      <c r="H1769" s="109">
        <v>19368</v>
      </c>
      <c r="I1769" s="109">
        <v>47000</v>
      </c>
      <c r="J1769" s="109">
        <v>0</v>
      </c>
    </row>
    <row r="1770" spans="1:10">
      <c r="A1770" s="119" t="s">
        <v>3716</v>
      </c>
      <c r="B1770" t="s">
        <v>3675</v>
      </c>
      <c r="C1770" t="s">
        <v>3717</v>
      </c>
      <c r="D1770" s="108">
        <v>47324</v>
      </c>
      <c r="E1770" s="108">
        <v>454610</v>
      </c>
      <c r="F1770" s="108">
        <v>173790</v>
      </c>
      <c r="G1770" s="108">
        <v>48295</v>
      </c>
      <c r="H1770" s="108">
        <v>3535</v>
      </c>
      <c r="I1770" s="108">
        <v>406315</v>
      </c>
      <c r="J1770" s="108">
        <v>170255</v>
      </c>
    </row>
    <row r="1771" spans="1:10">
      <c r="A1771" s="119" t="s">
        <v>3718</v>
      </c>
      <c r="B1771" t="s">
        <v>3675</v>
      </c>
      <c r="C1771" t="s">
        <v>3719</v>
      </c>
      <c r="D1771" s="109">
        <v>47325</v>
      </c>
      <c r="E1771" s="109">
        <v>162935</v>
      </c>
      <c r="F1771" s="109">
        <v>49633</v>
      </c>
      <c r="G1771" s="109">
        <v>162935</v>
      </c>
      <c r="H1771" s="109">
        <v>49633</v>
      </c>
      <c r="I1771" s="109">
        <v>0</v>
      </c>
      <c r="J1771" s="109">
        <v>0</v>
      </c>
    </row>
    <row r="1772" spans="1:10">
      <c r="A1772" s="119" t="s">
        <v>3720</v>
      </c>
      <c r="B1772" t="s">
        <v>3675</v>
      </c>
      <c r="C1772" t="s">
        <v>3721</v>
      </c>
      <c r="D1772" s="108">
        <v>47326</v>
      </c>
      <c r="E1772" s="108">
        <v>282405</v>
      </c>
      <c r="F1772" s="108">
        <v>99069</v>
      </c>
      <c r="G1772" s="108">
        <v>282405</v>
      </c>
      <c r="H1772" s="108">
        <v>99069</v>
      </c>
      <c r="I1772" s="108">
        <v>0</v>
      </c>
      <c r="J1772" s="108">
        <v>0</v>
      </c>
    </row>
    <row r="1773" spans="1:10">
      <c r="A1773" s="119" t="s">
        <v>3722</v>
      </c>
      <c r="B1773" t="s">
        <v>3675</v>
      </c>
      <c r="C1773" t="s">
        <v>3723</v>
      </c>
      <c r="D1773" s="109">
        <v>47327</v>
      </c>
      <c r="E1773" s="109">
        <v>206075</v>
      </c>
      <c r="F1773" s="109">
        <v>70315</v>
      </c>
      <c r="G1773" s="109">
        <v>7500</v>
      </c>
      <c r="H1773" s="109">
        <v>7500</v>
      </c>
      <c r="I1773" s="109">
        <v>198575</v>
      </c>
      <c r="J1773" s="109">
        <v>62815</v>
      </c>
    </row>
    <row r="1774" spans="1:10">
      <c r="A1774" s="119" t="s">
        <v>3724</v>
      </c>
      <c r="B1774" t="s">
        <v>3675</v>
      </c>
      <c r="C1774" t="s">
        <v>3725</v>
      </c>
      <c r="D1774" s="108">
        <v>47328</v>
      </c>
      <c r="E1774" s="108">
        <v>259233</v>
      </c>
      <c r="F1774" s="108">
        <v>96013</v>
      </c>
      <c r="G1774" s="108">
        <v>12824</v>
      </c>
      <c r="H1774" s="108">
        <v>2910</v>
      </c>
      <c r="I1774" s="108">
        <v>246409</v>
      </c>
      <c r="J1774" s="108">
        <v>93103</v>
      </c>
    </row>
    <row r="1775" spans="1:10">
      <c r="A1775" s="119" t="s">
        <v>3726</v>
      </c>
      <c r="B1775" t="s">
        <v>3675</v>
      </c>
      <c r="C1775" t="s">
        <v>3727</v>
      </c>
      <c r="D1775" s="109">
        <v>47329</v>
      </c>
      <c r="E1775" s="109">
        <v>390181</v>
      </c>
      <c r="F1775" s="109">
        <v>141697</v>
      </c>
      <c r="G1775" s="109">
        <v>0</v>
      </c>
      <c r="H1775" s="109">
        <v>0</v>
      </c>
      <c r="I1775" s="109">
        <v>390181</v>
      </c>
      <c r="J1775" s="109">
        <v>141697</v>
      </c>
    </row>
    <row r="1776" spans="1:10">
      <c r="A1776" s="119" t="s">
        <v>3728</v>
      </c>
      <c r="B1776" t="s">
        <v>3675</v>
      </c>
      <c r="C1776" t="s">
        <v>3729</v>
      </c>
      <c r="D1776" s="108">
        <v>47348</v>
      </c>
      <c r="E1776" s="108">
        <v>252340</v>
      </c>
      <c r="F1776" s="108">
        <v>86227</v>
      </c>
      <c r="G1776" s="108">
        <v>7129</v>
      </c>
      <c r="H1776" s="108">
        <v>981</v>
      </c>
      <c r="I1776" s="108">
        <v>245211</v>
      </c>
      <c r="J1776" s="108">
        <v>85246</v>
      </c>
    </row>
    <row r="1777" spans="1:10">
      <c r="A1777" s="119" t="s">
        <v>3730</v>
      </c>
      <c r="B1777" t="s">
        <v>3675</v>
      </c>
      <c r="C1777" t="s">
        <v>3731</v>
      </c>
      <c r="D1777" s="109">
        <v>47350</v>
      </c>
      <c r="E1777" s="109">
        <v>487201</v>
      </c>
      <c r="F1777" s="109">
        <v>182294</v>
      </c>
      <c r="G1777" s="109">
        <v>487201</v>
      </c>
      <c r="H1777" s="109">
        <v>182294</v>
      </c>
      <c r="I1777" s="109">
        <v>0</v>
      </c>
      <c r="J1777" s="109">
        <v>0</v>
      </c>
    </row>
    <row r="1778" spans="1:10">
      <c r="A1778" s="119" t="s">
        <v>3732</v>
      </c>
      <c r="B1778" t="s">
        <v>3675</v>
      </c>
      <c r="C1778" t="s">
        <v>3733</v>
      </c>
      <c r="D1778" s="108">
        <v>47353</v>
      </c>
      <c r="E1778" s="108">
        <v>27915</v>
      </c>
      <c r="F1778" s="108">
        <v>3163</v>
      </c>
      <c r="G1778" s="108">
        <v>27915</v>
      </c>
      <c r="H1778" s="108">
        <v>3163</v>
      </c>
      <c r="I1778" s="108">
        <v>0</v>
      </c>
      <c r="J1778" s="108">
        <v>0</v>
      </c>
    </row>
    <row r="1779" spans="1:10">
      <c r="A1779" s="119" t="s">
        <v>3734</v>
      </c>
      <c r="B1779" t="s">
        <v>3675</v>
      </c>
      <c r="C1779" t="s">
        <v>3735</v>
      </c>
      <c r="D1779" s="109">
        <v>47354</v>
      </c>
      <c r="E1779" s="109">
        <v>37148</v>
      </c>
      <c r="F1779" s="109">
        <v>3378</v>
      </c>
      <c r="G1779" s="109">
        <v>35630</v>
      </c>
      <c r="H1779" s="109">
        <v>3378</v>
      </c>
      <c r="I1779" s="109">
        <v>1518</v>
      </c>
      <c r="J1779" s="109">
        <v>0</v>
      </c>
    </row>
    <row r="1780" spans="1:10">
      <c r="A1780" s="119" t="s">
        <v>3736</v>
      </c>
      <c r="B1780" t="s">
        <v>3675</v>
      </c>
      <c r="C1780" t="s">
        <v>3737</v>
      </c>
      <c r="D1780" s="108">
        <v>47355</v>
      </c>
      <c r="E1780" s="108">
        <v>26091</v>
      </c>
      <c r="F1780" s="108">
        <v>2771</v>
      </c>
      <c r="G1780" s="108">
        <v>26091</v>
      </c>
      <c r="H1780" s="108">
        <v>2771</v>
      </c>
      <c r="I1780" s="108">
        <v>0</v>
      </c>
      <c r="J1780" s="108">
        <v>0</v>
      </c>
    </row>
    <row r="1781" spans="1:10">
      <c r="A1781" s="119" t="s">
        <v>3738</v>
      </c>
      <c r="B1781" t="s">
        <v>3675</v>
      </c>
      <c r="C1781" t="s">
        <v>3739</v>
      </c>
      <c r="D1781" s="109">
        <v>47356</v>
      </c>
      <c r="E1781" s="109">
        <v>19348</v>
      </c>
      <c r="F1781" s="109">
        <v>1402</v>
      </c>
      <c r="G1781" s="109">
        <v>19348</v>
      </c>
      <c r="H1781" s="109">
        <v>1402</v>
      </c>
      <c r="I1781" s="109">
        <v>0</v>
      </c>
      <c r="J1781" s="109">
        <v>0</v>
      </c>
    </row>
    <row r="1782" spans="1:10">
      <c r="A1782" s="119" t="s">
        <v>3740</v>
      </c>
      <c r="B1782" t="s">
        <v>3675</v>
      </c>
      <c r="C1782" t="s">
        <v>3741</v>
      </c>
      <c r="D1782" s="108">
        <v>47357</v>
      </c>
      <c r="E1782" s="108">
        <v>40703</v>
      </c>
      <c r="F1782" s="108">
        <v>4805</v>
      </c>
      <c r="G1782" s="108">
        <v>0</v>
      </c>
      <c r="H1782" s="108">
        <v>0</v>
      </c>
      <c r="I1782" s="108">
        <v>40703</v>
      </c>
      <c r="J1782" s="108">
        <v>4805</v>
      </c>
    </row>
    <row r="1783" spans="1:10">
      <c r="A1783" s="119" t="s">
        <v>3742</v>
      </c>
      <c r="B1783" t="s">
        <v>3675</v>
      </c>
      <c r="C1783" t="s">
        <v>3743</v>
      </c>
      <c r="D1783" s="109">
        <v>47358</v>
      </c>
      <c r="E1783" s="109">
        <v>25077</v>
      </c>
      <c r="F1783" s="109">
        <v>2041</v>
      </c>
      <c r="G1783" s="109">
        <v>12915</v>
      </c>
      <c r="H1783" s="109">
        <v>2041</v>
      </c>
      <c r="I1783" s="109">
        <v>12162</v>
      </c>
      <c r="J1783" s="109">
        <v>0</v>
      </c>
    </row>
    <row r="1784" spans="1:10">
      <c r="A1784" s="119" t="s">
        <v>3744</v>
      </c>
      <c r="B1784" t="s">
        <v>3675</v>
      </c>
      <c r="C1784" t="s">
        <v>3745</v>
      </c>
      <c r="D1784" s="108">
        <v>47359</v>
      </c>
      <c r="E1784" s="108">
        <v>39262</v>
      </c>
      <c r="F1784" s="108">
        <v>4951</v>
      </c>
      <c r="G1784" s="108">
        <v>39157</v>
      </c>
      <c r="H1784" s="108">
        <v>4951</v>
      </c>
      <c r="I1784" s="108">
        <v>105</v>
      </c>
      <c r="J1784" s="108">
        <v>0</v>
      </c>
    </row>
    <row r="1785" spans="1:10">
      <c r="A1785" s="119" t="s">
        <v>3746</v>
      </c>
      <c r="B1785" t="s">
        <v>3675</v>
      </c>
      <c r="C1785" t="s">
        <v>3747</v>
      </c>
      <c r="D1785" s="109">
        <v>47360</v>
      </c>
      <c r="E1785" s="109">
        <v>45338</v>
      </c>
      <c r="F1785" s="109">
        <v>6173</v>
      </c>
      <c r="G1785" s="109">
        <v>0</v>
      </c>
      <c r="H1785" s="109">
        <v>0</v>
      </c>
      <c r="I1785" s="109">
        <v>45338</v>
      </c>
      <c r="J1785" s="109">
        <v>6173</v>
      </c>
    </row>
    <row r="1786" spans="1:10">
      <c r="A1786" s="119" t="s">
        <v>3748</v>
      </c>
      <c r="B1786" t="s">
        <v>3675</v>
      </c>
      <c r="C1786" t="s">
        <v>3749</v>
      </c>
      <c r="D1786" s="108">
        <v>47361</v>
      </c>
      <c r="E1786" s="108">
        <v>171787</v>
      </c>
      <c r="F1786" s="108">
        <v>31434</v>
      </c>
      <c r="G1786" s="108">
        <v>128795</v>
      </c>
      <c r="H1786" s="108">
        <v>31434</v>
      </c>
      <c r="I1786" s="108">
        <v>42992</v>
      </c>
      <c r="J1786" s="108">
        <v>0</v>
      </c>
    </row>
    <row r="1787" spans="1:10">
      <c r="A1787" s="119" t="s">
        <v>3750</v>
      </c>
      <c r="B1787" t="s">
        <v>3675</v>
      </c>
      <c r="C1787" t="s">
        <v>3751</v>
      </c>
      <c r="D1787" s="109">
        <v>47362</v>
      </c>
      <c r="E1787" s="109">
        <v>420261</v>
      </c>
      <c r="F1787" s="109">
        <v>146452</v>
      </c>
      <c r="G1787" s="109">
        <v>47416</v>
      </c>
      <c r="H1787" s="109">
        <v>97</v>
      </c>
      <c r="I1787" s="109">
        <v>372845</v>
      </c>
      <c r="J1787" s="109">
        <v>146355</v>
      </c>
    </row>
    <row r="1788" spans="1:10">
      <c r="A1788" s="119" t="s">
        <v>3752</v>
      </c>
      <c r="B1788" t="s">
        <v>3675</v>
      </c>
      <c r="C1788" t="s">
        <v>3753</v>
      </c>
      <c r="D1788" s="108">
        <v>47375</v>
      </c>
      <c r="E1788" s="108">
        <v>37026</v>
      </c>
      <c r="F1788" s="108">
        <v>4327</v>
      </c>
      <c r="G1788" s="108">
        <v>0</v>
      </c>
      <c r="H1788" s="108">
        <v>0</v>
      </c>
      <c r="I1788" s="108">
        <v>37026</v>
      </c>
      <c r="J1788" s="108">
        <v>4327</v>
      </c>
    </row>
    <row r="1789" spans="1:10">
      <c r="A1789" s="119" t="s">
        <v>3754</v>
      </c>
      <c r="B1789" t="s">
        <v>3675</v>
      </c>
      <c r="C1789" t="s">
        <v>3755</v>
      </c>
      <c r="D1789" s="109">
        <v>47381</v>
      </c>
      <c r="E1789" s="109">
        <v>121685</v>
      </c>
      <c r="F1789" s="109">
        <v>15456</v>
      </c>
      <c r="G1789" s="109">
        <v>107096</v>
      </c>
      <c r="H1789" s="109">
        <v>15456</v>
      </c>
      <c r="I1789" s="109">
        <v>14589</v>
      </c>
      <c r="J1789" s="109">
        <v>0</v>
      </c>
    </row>
    <row r="1790" spans="1:10">
      <c r="A1790" s="119" t="s">
        <v>3756</v>
      </c>
      <c r="B1790" t="s">
        <v>3675</v>
      </c>
      <c r="C1790" t="s">
        <v>3757</v>
      </c>
      <c r="D1790" s="110">
        <v>47382</v>
      </c>
      <c r="E1790" s="110">
        <v>54577</v>
      </c>
      <c r="F1790" s="110">
        <v>6021</v>
      </c>
      <c r="G1790" s="110">
        <v>54577</v>
      </c>
      <c r="H1790" s="110">
        <v>6021</v>
      </c>
      <c r="I1790" s="108">
        <v>0</v>
      </c>
      <c r="J1790" s="108">
        <v>0</v>
      </c>
    </row>
  </sheetData>
  <sheetProtection algorithmName="SHA-512" hashValue="/BhkDbKbVRW8Ek2BLbAdhpBOwinRUSN9b1N4FwinFIxXZUdBsT+GtoLsvrjqUKBo772BKKVFCHK+I+jnohqfjw==" saltValue="K8BayWBJe2uN7w2lIYqYuQ==" spinCount="100000" sheet="1" objects="1" scenarios="1" formatColumns="0" formatRows="0"/>
  <autoFilter ref="A2:J1790"/>
  <phoneticPr fontId="30"/>
  <pageMargins left="0.70866141732283472" right="0.70866141732283472" top="0.74803149606299213" bottom="0.74803149606299213" header="0.31496062992125984" footer="0.31496062992125984"/>
  <pageSetup paperSize="9" scale="10" orientation="landscape" r:id="rId1"/>
  <rowBreaks count="1" manualBreakCount="1">
    <brk id="3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BB472"/>
  <sheetViews>
    <sheetView topLeftCell="A58" zoomScale="55" zoomScaleNormal="55" workbookViewId="0">
      <selection activeCell="N73" sqref="N73"/>
    </sheetView>
  </sheetViews>
  <sheetFormatPr defaultRowHeight="13.2"/>
  <cols>
    <col min="3" max="51" width="10.77734375" customWidth="1"/>
  </cols>
  <sheetData>
    <row r="1" spans="3:30" ht="14.4">
      <c r="C1" s="1"/>
      <c r="D1" s="1"/>
      <c r="E1" s="1"/>
      <c r="F1" s="1"/>
      <c r="G1" s="1"/>
      <c r="H1" s="1"/>
      <c r="I1" s="1"/>
      <c r="J1" s="1"/>
      <c r="K1" s="1"/>
      <c r="L1" s="1"/>
      <c r="M1" s="1"/>
      <c r="N1" s="1"/>
      <c r="O1" s="1"/>
      <c r="P1" s="1"/>
      <c r="Q1" s="1"/>
      <c r="R1" s="1"/>
      <c r="S1" s="1"/>
      <c r="T1" s="1"/>
      <c r="U1" s="1"/>
      <c r="V1" s="1"/>
      <c r="W1" s="1"/>
      <c r="X1" s="1"/>
      <c r="Y1" s="1"/>
      <c r="Z1" s="1"/>
      <c r="AA1" s="1"/>
      <c r="AB1" s="1"/>
      <c r="AC1" s="1"/>
      <c r="AD1" s="1"/>
    </row>
    <row r="2" spans="3:30" ht="14.4">
      <c r="C2" s="1"/>
      <c r="D2" s="1"/>
      <c r="E2" s="1"/>
      <c r="F2" s="1"/>
      <c r="G2" s="1"/>
      <c r="H2" s="1"/>
      <c r="I2" s="1"/>
      <c r="J2" s="1"/>
      <c r="K2" s="1"/>
      <c r="L2" s="1"/>
      <c r="M2" s="1"/>
      <c r="N2" s="1"/>
      <c r="O2" s="1"/>
      <c r="P2" s="1"/>
      <c r="Q2" s="1"/>
      <c r="R2" s="1"/>
      <c r="S2" s="1"/>
      <c r="T2" s="1"/>
      <c r="U2" s="1"/>
      <c r="V2" s="1"/>
      <c r="W2" s="1"/>
      <c r="X2" s="1"/>
      <c r="Y2" s="1"/>
      <c r="Z2" s="1"/>
      <c r="AA2" s="1"/>
      <c r="AB2" s="1"/>
      <c r="AC2" s="1"/>
      <c r="AD2" s="1"/>
    </row>
    <row r="3" spans="3:30" ht="14.4">
      <c r="C3" s="1"/>
      <c r="D3" s="1"/>
      <c r="E3" s="1"/>
      <c r="F3" s="1"/>
      <c r="G3" s="1"/>
      <c r="H3" s="1"/>
      <c r="I3" s="1"/>
      <c r="J3" s="1"/>
      <c r="K3" s="1"/>
      <c r="L3" s="1"/>
      <c r="M3" s="1"/>
      <c r="N3" s="1"/>
      <c r="O3" s="1"/>
      <c r="P3" s="1"/>
      <c r="Q3" s="1"/>
      <c r="R3" s="1"/>
      <c r="S3" s="1"/>
      <c r="T3" s="1"/>
      <c r="U3" s="1"/>
      <c r="V3" s="1"/>
      <c r="W3" s="1"/>
      <c r="X3" s="1"/>
      <c r="Y3" s="1"/>
      <c r="Z3" s="1"/>
      <c r="AA3" s="1"/>
      <c r="AB3" s="1"/>
      <c r="AC3" s="1"/>
      <c r="AD3" s="1"/>
    </row>
    <row r="4" spans="3:30" ht="14.4">
      <c r="C4" s="1"/>
      <c r="D4" s="1"/>
      <c r="E4" s="1"/>
      <c r="F4" s="1"/>
      <c r="G4" s="1"/>
      <c r="H4" s="1"/>
      <c r="I4" s="1"/>
      <c r="J4" s="1"/>
      <c r="K4" s="1"/>
      <c r="L4" s="1"/>
      <c r="M4" s="1"/>
      <c r="N4" s="1"/>
      <c r="O4" s="1"/>
      <c r="P4" s="1"/>
      <c r="Q4" s="1"/>
      <c r="R4" s="1"/>
      <c r="S4" s="1"/>
      <c r="T4" s="1"/>
      <c r="U4" s="1"/>
      <c r="V4" s="1"/>
      <c r="W4" s="1"/>
      <c r="X4" s="1"/>
      <c r="Y4" s="1"/>
      <c r="Z4" s="1"/>
      <c r="AA4" s="1"/>
      <c r="AB4" s="1"/>
      <c r="AC4" s="1"/>
      <c r="AD4" s="1"/>
    </row>
    <row r="5" spans="3:30" ht="14.4">
      <c r="C5" s="1"/>
      <c r="D5" s="1"/>
      <c r="E5" s="1"/>
      <c r="F5" s="1"/>
      <c r="G5" s="1"/>
      <c r="H5" s="1"/>
      <c r="I5" s="1"/>
      <c r="J5" s="1"/>
      <c r="K5" s="1"/>
      <c r="L5" s="1"/>
      <c r="M5" s="1"/>
      <c r="N5" s="1"/>
      <c r="O5" s="1"/>
      <c r="P5" s="1"/>
      <c r="Q5" s="1"/>
      <c r="R5" s="1"/>
      <c r="S5" s="1"/>
      <c r="T5" s="1"/>
      <c r="U5" s="1"/>
      <c r="V5" s="1"/>
      <c r="W5" s="1"/>
      <c r="X5" s="1"/>
      <c r="Y5" s="1"/>
      <c r="Z5" s="1"/>
      <c r="AA5" s="1"/>
      <c r="AB5" s="1"/>
      <c r="AC5" s="1"/>
      <c r="AD5" s="1"/>
    </row>
    <row r="6" spans="3:30" ht="14.4">
      <c r="C6" s="1"/>
      <c r="D6" s="1"/>
      <c r="E6" s="1"/>
      <c r="F6" s="1"/>
      <c r="G6" s="1"/>
      <c r="H6" s="1"/>
      <c r="I6" s="1"/>
      <c r="J6" s="1"/>
      <c r="K6" s="1"/>
      <c r="L6" s="1"/>
      <c r="M6" s="1"/>
      <c r="N6" s="1"/>
      <c r="O6" s="1"/>
      <c r="P6" s="1"/>
      <c r="Q6" s="1"/>
      <c r="R6" s="1"/>
      <c r="S6" s="1"/>
      <c r="T6" s="1"/>
      <c r="U6" s="1"/>
      <c r="V6" s="1"/>
      <c r="W6" s="1"/>
      <c r="X6" s="1"/>
      <c r="Y6" s="1"/>
      <c r="Z6" s="1"/>
      <c r="AA6" s="1"/>
      <c r="AB6" s="1"/>
      <c r="AC6" s="1"/>
      <c r="AD6" s="1"/>
    </row>
    <row r="7" spans="3:30" ht="14.4">
      <c r="C7" s="1"/>
      <c r="D7" s="1"/>
      <c r="E7" s="1"/>
      <c r="F7" s="1"/>
      <c r="G7" s="1"/>
      <c r="H7" s="1"/>
      <c r="I7" s="1"/>
      <c r="J7" s="1"/>
      <c r="K7" s="1"/>
      <c r="L7" s="1"/>
      <c r="M7" s="1"/>
      <c r="N7" s="1"/>
      <c r="O7" s="1"/>
      <c r="P7" s="1"/>
      <c r="Q7" s="1"/>
      <c r="R7" s="1"/>
      <c r="S7" s="1"/>
      <c r="T7" s="1"/>
      <c r="U7" s="1"/>
      <c r="V7" s="1"/>
      <c r="W7" s="1"/>
      <c r="X7" s="1"/>
      <c r="Y7" s="1"/>
      <c r="Z7" s="1"/>
      <c r="AA7" s="1"/>
      <c r="AB7" s="1"/>
      <c r="AC7" s="1"/>
      <c r="AD7" s="1"/>
    </row>
    <row r="8" spans="3:30" ht="14.4">
      <c r="C8" s="1"/>
      <c r="D8" s="1"/>
      <c r="E8" s="1"/>
      <c r="F8" s="1"/>
      <c r="G8" s="1"/>
      <c r="H8" s="1"/>
      <c r="I8" s="1"/>
      <c r="J8" s="1"/>
      <c r="K8" s="1"/>
      <c r="L8" s="1"/>
      <c r="M8" s="1"/>
      <c r="N8" s="1"/>
      <c r="O8" s="1"/>
      <c r="P8" s="1"/>
      <c r="Q8" s="1"/>
      <c r="R8" s="1"/>
      <c r="S8" s="1"/>
      <c r="T8" s="1"/>
      <c r="U8" s="1"/>
      <c r="V8" s="1"/>
      <c r="W8" s="1"/>
      <c r="X8" s="1"/>
      <c r="Y8" s="1"/>
      <c r="Z8" s="1"/>
      <c r="AA8" s="1"/>
      <c r="AB8" s="1"/>
      <c r="AC8" s="1"/>
      <c r="AD8" s="1"/>
    </row>
    <row r="9" spans="3:30" ht="14.4">
      <c r="C9" s="1"/>
      <c r="D9" s="1"/>
      <c r="E9" s="1"/>
      <c r="F9" s="1"/>
      <c r="G9" s="1"/>
      <c r="H9" s="1"/>
      <c r="I9" s="1"/>
      <c r="J9" s="1"/>
      <c r="K9" s="1"/>
      <c r="L9" s="1"/>
      <c r="M9" s="1"/>
      <c r="N9" s="1"/>
      <c r="O9" s="1"/>
      <c r="P9" s="1"/>
      <c r="Q9" s="1"/>
      <c r="R9" s="1"/>
      <c r="S9" s="1"/>
      <c r="T9" s="1"/>
      <c r="U9" s="1"/>
      <c r="V9" s="1"/>
      <c r="W9" s="1"/>
      <c r="X9" s="1"/>
      <c r="Y9" s="1"/>
      <c r="Z9" s="1"/>
      <c r="AA9" s="1"/>
      <c r="AB9" s="1"/>
      <c r="AC9" s="1"/>
      <c r="AD9" s="1"/>
    </row>
    <row r="10" spans="3:30" ht="14.4">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row>
    <row r="11" spans="3:30" ht="14.4">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row>
    <row r="12" spans="3:30" ht="14.4">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row>
    <row r="13" spans="3:30" ht="14.4">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row>
    <row r="14" spans="3:30" ht="14.4">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row>
    <row r="15" spans="3:30" ht="14.4">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row>
    <row r="16" spans="3:30" ht="14.4">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row>
    <row r="17" spans="3:30" ht="14.4">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row>
    <row r="18" spans="3:30" ht="14.4">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row>
    <row r="19" spans="3:30" ht="14.4">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row>
    <row r="20" spans="3:30" ht="14.4">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row>
    <row r="21" spans="3:30" ht="14.4">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row>
    <row r="22" spans="3:30" ht="14.4">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row>
    <row r="23" spans="3:30" ht="17.100000000000001" customHeight="1"/>
    <row r="24" spans="3:30" ht="15" customHeight="1"/>
    <row r="25" spans="3:30" ht="15" customHeight="1"/>
    <row r="26" spans="3:30" ht="15" customHeight="1"/>
    <row r="27" spans="3:30" ht="15" customHeight="1"/>
    <row r="28" spans="3:30" ht="15" customHeight="1"/>
    <row r="29" spans="3:30" ht="15" customHeight="1"/>
    <row r="30" spans="3:30" ht="15" customHeight="1"/>
    <row r="31" spans="3:30" ht="15" customHeight="1"/>
    <row r="32" spans="3:30"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spans="2:54" ht="15" customHeight="1"/>
    <row r="66" spans="2:54" ht="15" customHeight="1"/>
    <row r="67" spans="2:54" ht="15" customHeight="1"/>
    <row r="68" spans="2:54" ht="17.100000000000001" customHeight="1" thickBot="1"/>
    <row r="69" spans="2:54" ht="17.100000000000001" customHeight="1" thickBot="1">
      <c r="C69" s="557" t="s">
        <v>16</v>
      </c>
      <c r="D69" s="563" t="s">
        <v>17</v>
      </c>
      <c r="E69" s="593" t="s">
        <v>18</v>
      </c>
      <c r="F69" s="605" t="s">
        <v>19</v>
      </c>
      <c r="G69" s="553" t="s">
        <v>20</v>
      </c>
      <c r="H69" s="560" t="s">
        <v>7686</v>
      </c>
      <c r="I69" s="560" t="s">
        <v>21</v>
      </c>
      <c r="J69" s="611" t="s">
        <v>22</v>
      </c>
      <c r="K69" s="614" t="s">
        <v>23</v>
      </c>
      <c r="L69" s="512" t="s">
        <v>24</v>
      </c>
      <c r="M69" s="575" t="s">
        <v>7577</v>
      </c>
      <c r="N69" s="245"/>
      <c r="O69" s="245"/>
      <c r="P69" s="245"/>
      <c r="Q69" s="37"/>
      <c r="R69" s="85" t="s">
        <v>25</v>
      </c>
      <c r="S69" s="38"/>
      <c r="T69" s="38"/>
      <c r="U69" s="38"/>
      <c r="V69" s="38"/>
      <c r="W69" s="38"/>
      <c r="X69" s="38"/>
      <c r="Y69" s="38"/>
      <c r="Z69" s="590" t="s">
        <v>26</v>
      </c>
      <c r="AA69" s="464" t="s">
        <v>27</v>
      </c>
      <c r="AB69" s="569" t="s">
        <v>28</v>
      </c>
      <c r="AC69" s="569" t="s">
        <v>29</v>
      </c>
      <c r="AD69" s="512" t="s">
        <v>30</v>
      </c>
      <c r="AE69" s="512" t="s">
        <v>7601</v>
      </c>
      <c r="AF69" s="512" t="s">
        <v>7673</v>
      </c>
      <c r="AG69" s="572" t="s">
        <v>7684</v>
      </c>
      <c r="AH69" s="443"/>
      <c r="AI69" s="467" t="s">
        <v>31</v>
      </c>
      <c r="AJ69" s="620" t="s">
        <v>7674</v>
      </c>
      <c r="AK69" s="566" t="s">
        <v>33</v>
      </c>
      <c r="AL69" s="464" t="s">
        <v>34</v>
      </c>
      <c r="AM69" s="471" t="s">
        <v>35</v>
      </c>
      <c r="AN69" s="509" t="s">
        <v>7538</v>
      </c>
      <c r="AO69" s="651" t="s">
        <v>7539</v>
      </c>
      <c r="AP69" s="242"/>
      <c r="AQ69" s="242"/>
      <c r="AR69" s="242"/>
      <c r="AS69" s="651" t="s">
        <v>200</v>
      </c>
      <c r="AT69" s="461" t="s">
        <v>7541</v>
      </c>
      <c r="AU69" s="461" t="s">
        <v>7579</v>
      </c>
      <c r="AV69" s="461" t="s">
        <v>7580</v>
      </c>
      <c r="AW69" s="461" t="s">
        <v>7581</v>
      </c>
      <c r="AX69" s="461" t="s">
        <v>7582</v>
      </c>
      <c r="AY69" s="461" t="s">
        <v>7583</v>
      </c>
      <c r="AZ69" s="461" t="s">
        <v>7584</v>
      </c>
      <c r="BA69" s="461" t="s">
        <v>7585</v>
      </c>
      <c r="BB69" s="461" t="s">
        <v>7578</v>
      </c>
    </row>
    <row r="70" spans="2:54" ht="26.4" customHeight="1" thickBot="1">
      <c r="C70" s="558"/>
      <c r="D70" s="564"/>
      <c r="E70" s="594"/>
      <c r="F70" s="606"/>
      <c r="G70" s="554"/>
      <c r="H70" s="561"/>
      <c r="I70" s="561"/>
      <c r="J70" s="612"/>
      <c r="K70" s="615"/>
      <c r="L70" s="570"/>
      <c r="M70" s="576"/>
      <c r="N70" s="578" t="s">
        <v>7714</v>
      </c>
      <c r="O70" s="579"/>
      <c r="P70" s="580"/>
      <c r="Q70" s="608" t="s">
        <v>7531</v>
      </c>
      <c r="R70" s="573" t="s">
        <v>7665</v>
      </c>
      <c r="S70" s="589" t="s">
        <v>56</v>
      </c>
      <c r="T70" s="188"/>
      <c r="U70" s="188"/>
      <c r="V70" s="188"/>
      <c r="W70" s="188"/>
      <c r="X70" s="188"/>
      <c r="Y70" s="618" t="s">
        <v>7534</v>
      </c>
      <c r="Z70" s="591"/>
      <c r="AA70" s="465"/>
      <c r="AB70" s="570"/>
      <c r="AC70" s="570"/>
      <c r="AD70" s="513"/>
      <c r="AE70" s="513"/>
      <c r="AF70" s="513"/>
      <c r="AG70" s="573"/>
      <c r="AH70" s="445"/>
      <c r="AI70" s="468"/>
      <c r="AJ70" s="621"/>
      <c r="AK70" s="567"/>
      <c r="AL70" s="465"/>
      <c r="AM70" s="472"/>
      <c r="AN70" s="510"/>
      <c r="AO70" s="581"/>
      <c r="AP70" s="243"/>
      <c r="AQ70" s="243"/>
      <c r="AR70" s="243"/>
      <c r="AS70" s="581"/>
      <c r="AT70" s="462"/>
      <c r="AU70" s="462"/>
      <c r="AV70" s="462"/>
      <c r="AW70" s="462"/>
      <c r="AX70" s="462"/>
      <c r="AY70" s="462"/>
      <c r="AZ70" s="462"/>
      <c r="BA70" s="462"/>
      <c r="BB70" s="462"/>
    </row>
    <row r="71" spans="2:54" ht="26.4" customHeight="1" thickBot="1">
      <c r="C71" s="558"/>
      <c r="D71" s="564"/>
      <c r="E71" s="594"/>
      <c r="F71" s="606"/>
      <c r="G71" s="554"/>
      <c r="H71" s="561"/>
      <c r="I71" s="561"/>
      <c r="J71" s="612"/>
      <c r="K71" s="615"/>
      <c r="L71" s="570"/>
      <c r="M71" s="576"/>
      <c r="N71" s="581"/>
      <c r="O71" s="582"/>
      <c r="P71" s="583"/>
      <c r="Q71" s="609"/>
      <c r="R71" s="573"/>
      <c r="S71" s="573"/>
      <c r="T71" s="190" t="s">
        <v>7533</v>
      </c>
      <c r="U71" s="301"/>
      <c r="V71" s="301"/>
      <c r="W71" s="190"/>
      <c r="X71" s="190"/>
      <c r="Y71" s="619"/>
      <c r="Z71" s="591"/>
      <c r="AA71" s="465"/>
      <c r="AB71" s="570"/>
      <c r="AC71" s="570"/>
      <c r="AD71" s="513"/>
      <c r="AE71" s="513"/>
      <c r="AF71" s="513"/>
      <c r="AG71" s="573"/>
      <c r="AH71" s="587" t="s">
        <v>7713</v>
      </c>
      <c r="AI71" s="469"/>
      <c r="AJ71" s="621"/>
      <c r="AK71" s="567"/>
      <c r="AL71" s="465"/>
      <c r="AM71" s="472"/>
      <c r="AN71" s="510"/>
      <c r="AO71" s="581"/>
      <c r="AP71" s="655" t="s">
        <v>7570</v>
      </c>
      <c r="AQ71" s="619"/>
      <c r="AR71" s="619"/>
      <c r="AS71" s="462" t="s">
        <v>7603</v>
      </c>
      <c r="AT71" s="462"/>
      <c r="AU71" s="462"/>
      <c r="AV71" s="462"/>
      <c r="AW71" s="462"/>
      <c r="AX71" s="462"/>
      <c r="AY71" s="462"/>
      <c r="AZ71" s="462"/>
      <c r="BA71" s="462"/>
      <c r="BB71" s="462"/>
    </row>
    <row r="72" spans="2:54" ht="26.4" customHeight="1" thickBot="1">
      <c r="C72" s="559"/>
      <c r="D72" s="565"/>
      <c r="E72" s="595"/>
      <c r="F72" s="607"/>
      <c r="G72" s="555"/>
      <c r="H72" s="562"/>
      <c r="I72" s="562"/>
      <c r="J72" s="613"/>
      <c r="K72" s="616"/>
      <c r="L72" s="571"/>
      <c r="M72" s="577"/>
      <c r="N72" s="584"/>
      <c r="O72" s="585"/>
      <c r="P72" s="586"/>
      <c r="Q72" s="610"/>
      <c r="R72" s="617"/>
      <c r="S72" s="129" t="s">
        <v>7666</v>
      </c>
      <c r="T72" s="192" t="s">
        <v>7667</v>
      </c>
      <c r="U72" s="192" t="s">
        <v>7632</v>
      </c>
      <c r="V72" s="192" t="s">
        <v>7632</v>
      </c>
      <c r="W72" s="192" t="s">
        <v>7632</v>
      </c>
      <c r="X72" s="192" t="s">
        <v>7632</v>
      </c>
      <c r="Y72" s="189" t="s">
        <v>7668</v>
      </c>
      <c r="Z72" s="187" t="s">
        <v>7669</v>
      </c>
      <c r="AA72" s="466"/>
      <c r="AB72" s="571"/>
      <c r="AC72" s="571"/>
      <c r="AD72" s="514"/>
      <c r="AE72" s="514"/>
      <c r="AF72" s="514"/>
      <c r="AG72" s="574"/>
      <c r="AH72" s="588"/>
      <c r="AI72" s="470"/>
      <c r="AJ72" s="622"/>
      <c r="AK72" s="568"/>
      <c r="AL72" s="466"/>
      <c r="AM72" s="473"/>
      <c r="AN72" s="511"/>
      <c r="AO72" s="584"/>
      <c r="AP72" s="497" t="s">
        <v>7571</v>
      </c>
      <c r="AQ72" s="498"/>
      <c r="AR72" s="498"/>
      <c r="AS72" s="463"/>
      <c r="AT72" s="463"/>
      <c r="AU72" s="463"/>
      <c r="AV72" s="463"/>
      <c r="AW72" s="463"/>
      <c r="AX72" s="463"/>
      <c r="AY72" s="463"/>
      <c r="AZ72" s="463"/>
      <c r="BA72" s="463"/>
      <c r="BB72" s="463"/>
    </row>
    <row r="73" spans="2:54" ht="13.35" customHeight="1">
      <c r="B73" t="s">
        <v>7649</v>
      </c>
      <c r="C73" s="22">
        <v>1</v>
      </c>
      <c r="D73" s="17"/>
      <c r="E73" s="24"/>
      <c r="F73" s="24"/>
      <c r="G73" s="24"/>
      <c r="H73" s="24"/>
      <c r="I73" s="24"/>
      <c r="J73" s="24"/>
      <c r="K73" s="24"/>
      <c r="L73" s="24"/>
      <c r="M73" s="24"/>
      <c r="N73" s="24"/>
      <c r="O73" s="24"/>
      <c r="P73" s="24"/>
      <c r="Q73" s="24"/>
      <c r="R73" s="24"/>
      <c r="S73" s="24"/>
      <c r="T73" s="24"/>
      <c r="U73" s="24"/>
      <c r="V73" s="24"/>
      <c r="W73" s="24"/>
      <c r="X73" s="24"/>
      <c r="Y73" s="24"/>
      <c r="Z73" s="24"/>
      <c r="AA73" s="24"/>
      <c r="AB73" s="24"/>
      <c r="AC73" s="24"/>
      <c r="AD73" s="24"/>
      <c r="AE73" s="24"/>
      <c r="AF73" s="24"/>
      <c r="AG73" s="24"/>
      <c r="AH73" s="24"/>
      <c r="AI73" s="24"/>
      <c r="AJ73" s="24"/>
      <c r="AK73" s="24"/>
      <c r="AL73" s="24"/>
      <c r="AM73" s="24"/>
      <c r="AN73" s="24"/>
      <c r="AO73" s="24"/>
      <c r="AP73" s="24"/>
      <c r="AQ73" s="24"/>
      <c r="AR73" s="24"/>
      <c r="AS73" s="24"/>
      <c r="AT73" s="24"/>
      <c r="AU73" s="24"/>
      <c r="AV73" s="24"/>
      <c r="AW73" s="24"/>
      <c r="AX73" s="24"/>
      <c r="AY73" s="24"/>
    </row>
    <row r="74" spans="2:54" ht="13.35" customHeight="1">
      <c r="C74" s="22">
        <v>2</v>
      </c>
      <c r="D74" s="22"/>
    </row>
    <row r="75" spans="2:54" ht="14.1" customHeight="1">
      <c r="C75" s="22">
        <v>3</v>
      </c>
      <c r="D75" s="22"/>
    </row>
    <row r="76" spans="2:54">
      <c r="C76" s="22">
        <v>4</v>
      </c>
      <c r="D76" s="22"/>
    </row>
    <row r="77" spans="2:54">
      <c r="C77" s="22">
        <v>5</v>
      </c>
      <c r="D77" s="22"/>
    </row>
    <row r="78" spans="2:54">
      <c r="C78" s="22">
        <v>6</v>
      </c>
      <c r="D78" s="22"/>
    </row>
    <row r="79" spans="2:54">
      <c r="C79" s="22">
        <v>7</v>
      </c>
      <c r="D79" s="22"/>
    </row>
    <row r="80" spans="2:54">
      <c r="C80" s="22">
        <v>8</v>
      </c>
      <c r="D80" s="22"/>
    </row>
    <row r="81" spans="3:4">
      <c r="C81" s="22">
        <v>9</v>
      </c>
      <c r="D81" s="22"/>
    </row>
    <row r="82" spans="3:4">
      <c r="C82" s="22">
        <v>10</v>
      </c>
      <c r="D82" s="22"/>
    </row>
    <row r="83" spans="3:4">
      <c r="C83" s="22">
        <v>11</v>
      </c>
      <c r="D83" s="22"/>
    </row>
    <row r="84" spans="3:4">
      <c r="C84" s="22">
        <v>12</v>
      </c>
      <c r="D84" s="22"/>
    </row>
    <row r="85" spans="3:4">
      <c r="C85" s="22">
        <v>13</v>
      </c>
      <c r="D85" s="22"/>
    </row>
    <row r="86" spans="3:4">
      <c r="C86" s="22">
        <v>14</v>
      </c>
      <c r="D86" s="22"/>
    </row>
    <row r="87" spans="3:4">
      <c r="C87" s="22">
        <v>15</v>
      </c>
      <c r="D87" s="22"/>
    </row>
    <row r="88" spans="3:4">
      <c r="C88" s="22">
        <v>16</v>
      </c>
      <c r="D88" s="22"/>
    </row>
    <row r="89" spans="3:4">
      <c r="C89" s="22">
        <v>17</v>
      </c>
      <c r="D89" s="22"/>
    </row>
    <row r="90" spans="3:4">
      <c r="C90" s="22">
        <v>18</v>
      </c>
      <c r="D90" s="22"/>
    </row>
    <row r="91" spans="3:4">
      <c r="C91" s="22">
        <v>19</v>
      </c>
      <c r="D91" s="22"/>
    </row>
    <row r="92" spans="3:4">
      <c r="C92" s="22">
        <v>20</v>
      </c>
      <c r="D92" s="22"/>
    </row>
    <row r="93" spans="3:4">
      <c r="C93" s="22">
        <v>21</v>
      </c>
      <c r="D93" s="22"/>
    </row>
    <row r="94" spans="3:4">
      <c r="C94" s="22">
        <v>22</v>
      </c>
      <c r="D94" s="22"/>
    </row>
    <row r="95" spans="3:4">
      <c r="C95" s="22">
        <v>23</v>
      </c>
      <c r="D95" s="22"/>
    </row>
    <row r="96" spans="3:4">
      <c r="C96" s="22">
        <v>24</v>
      </c>
      <c r="D96" s="22"/>
    </row>
    <row r="97" spans="3:4">
      <c r="C97" s="22">
        <v>25</v>
      </c>
      <c r="D97" s="22"/>
    </row>
    <row r="98" spans="3:4">
      <c r="C98" s="22">
        <v>26</v>
      </c>
      <c r="D98" s="22"/>
    </row>
    <row r="99" spans="3:4">
      <c r="C99" s="22">
        <v>27</v>
      </c>
      <c r="D99" s="22"/>
    </row>
    <row r="100" spans="3:4">
      <c r="C100" s="22">
        <v>28</v>
      </c>
      <c r="D100" s="22"/>
    </row>
    <row r="101" spans="3:4">
      <c r="C101" s="22">
        <v>29</v>
      </c>
      <c r="D101" s="22"/>
    </row>
    <row r="102" spans="3:4">
      <c r="C102" s="22">
        <v>30</v>
      </c>
      <c r="D102" s="22"/>
    </row>
    <row r="103" spans="3:4">
      <c r="C103" s="22">
        <v>31</v>
      </c>
      <c r="D103" s="22"/>
    </row>
    <row r="104" spans="3:4">
      <c r="C104" s="22">
        <v>32</v>
      </c>
      <c r="D104" s="22"/>
    </row>
    <row r="105" spans="3:4">
      <c r="C105" s="22">
        <v>33</v>
      </c>
      <c r="D105" s="22"/>
    </row>
    <row r="106" spans="3:4">
      <c r="C106" s="22">
        <v>34</v>
      </c>
      <c r="D106" s="22"/>
    </row>
    <row r="107" spans="3:4">
      <c r="C107" s="22">
        <v>35</v>
      </c>
      <c r="D107" s="22"/>
    </row>
    <row r="108" spans="3:4">
      <c r="C108" s="22">
        <v>36</v>
      </c>
      <c r="D108" s="22"/>
    </row>
    <row r="109" spans="3:4">
      <c r="C109" s="22">
        <v>37</v>
      </c>
      <c r="D109" s="22"/>
    </row>
    <row r="110" spans="3:4">
      <c r="C110" s="22">
        <v>38</v>
      </c>
      <c r="D110" s="22"/>
    </row>
    <row r="111" spans="3:4">
      <c r="C111" s="22">
        <v>39</v>
      </c>
      <c r="D111" s="22"/>
    </row>
    <row r="112" spans="3:4">
      <c r="C112" s="22">
        <v>40</v>
      </c>
      <c r="D112" s="22"/>
    </row>
    <row r="113" spans="3:4">
      <c r="C113" s="22">
        <v>41</v>
      </c>
      <c r="D113" s="22"/>
    </row>
    <row r="114" spans="3:4">
      <c r="C114" s="22">
        <v>42</v>
      </c>
      <c r="D114" s="22"/>
    </row>
    <row r="115" spans="3:4">
      <c r="C115" s="22">
        <v>43</v>
      </c>
      <c r="D115" s="22"/>
    </row>
    <row r="116" spans="3:4">
      <c r="C116" s="22">
        <v>44</v>
      </c>
      <c r="D116" s="22"/>
    </row>
    <row r="117" spans="3:4">
      <c r="C117" s="22">
        <v>45</v>
      </c>
      <c r="D117" s="22"/>
    </row>
    <row r="118" spans="3:4">
      <c r="C118" s="22">
        <v>46</v>
      </c>
      <c r="D118" s="22"/>
    </row>
    <row r="119" spans="3:4">
      <c r="C119" s="22">
        <v>47</v>
      </c>
      <c r="D119" s="22"/>
    </row>
    <row r="120" spans="3:4">
      <c r="C120" s="22">
        <v>48</v>
      </c>
      <c r="D120" s="22"/>
    </row>
    <row r="121" spans="3:4">
      <c r="C121" s="22">
        <v>49</v>
      </c>
      <c r="D121" s="22"/>
    </row>
    <row r="122" spans="3:4">
      <c r="C122" s="22">
        <v>50</v>
      </c>
      <c r="D122" s="22"/>
    </row>
    <row r="123" spans="3:4">
      <c r="C123" s="22">
        <v>51</v>
      </c>
      <c r="D123" s="22"/>
    </row>
    <row r="124" spans="3:4">
      <c r="C124" s="22">
        <v>52</v>
      </c>
      <c r="D124" s="22"/>
    </row>
    <row r="125" spans="3:4">
      <c r="C125" s="22">
        <v>53</v>
      </c>
      <c r="D125" s="22"/>
    </row>
    <row r="126" spans="3:4">
      <c r="C126" s="22">
        <v>54</v>
      </c>
      <c r="D126" s="22"/>
    </row>
    <row r="127" spans="3:4">
      <c r="C127" s="22">
        <v>55</v>
      </c>
      <c r="D127" s="22"/>
    </row>
    <row r="128" spans="3:4">
      <c r="C128" s="22">
        <v>56</v>
      </c>
      <c r="D128" s="22"/>
    </row>
    <row r="129" spans="3:4">
      <c r="C129" s="22">
        <v>57</v>
      </c>
      <c r="D129" s="22"/>
    </row>
    <row r="130" spans="3:4">
      <c r="C130" s="22">
        <v>58</v>
      </c>
      <c r="D130" s="22"/>
    </row>
    <row r="131" spans="3:4">
      <c r="C131" s="22">
        <v>59</v>
      </c>
      <c r="D131" s="22"/>
    </row>
    <row r="132" spans="3:4">
      <c r="C132" s="22">
        <v>60</v>
      </c>
      <c r="D132" s="22"/>
    </row>
    <row r="133" spans="3:4">
      <c r="C133" s="22">
        <v>61</v>
      </c>
      <c r="D133" s="22"/>
    </row>
    <row r="134" spans="3:4">
      <c r="C134" s="22">
        <v>62</v>
      </c>
      <c r="D134" s="22"/>
    </row>
    <row r="135" spans="3:4">
      <c r="C135" s="22">
        <v>63</v>
      </c>
      <c r="D135" s="22"/>
    </row>
    <row r="136" spans="3:4">
      <c r="C136" s="22">
        <v>64</v>
      </c>
      <c r="D136" s="22"/>
    </row>
    <row r="137" spans="3:4">
      <c r="C137" s="22">
        <v>65</v>
      </c>
      <c r="D137" s="22"/>
    </row>
    <row r="138" spans="3:4">
      <c r="C138" s="22">
        <v>66</v>
      </c>
      <c r="D138" s="22"/>
    </row>
    <row r="139" spans="3:4">
      <c r="C139" s="22">
        <v>67</v>
      </c>
      <c r="D139" s="22"/>
    </row>
    <row r="140" spans="3:4">
      <c r="C140" s="22">
        <v>68</v>
      </c>
      <c r="D140" s="22"/>
    </row>
    <row r="141" spans="3:4">
      <c r="C141" s="22">
        <v>69</v>
      </c>
      <c r="D141" s="22"/>
    </row>
    <row r="142" spans="3:4">
      <c r="C142" s="22">
        <v>70</v>
      </c>
      <c r="D142" s="22"/>
    </row>
    <row r="143" spans="3:4">
      <c r="C143" s="22">
        <v>71</v>
      </c>
      <c r="D143" s="22"/>
    </row>
    <row r="144" spans="3:4">
      <c r="C144" s="22">
        <v>72</v>
      </c>
      <c r="D144" s="22"/>
    </row>
    <row r="145" spans="3:4">
      <c r="C145" s="22">
        <v>73</v>
      </c>
      <c r="D145" s="22"/>
    </row>
    <row r="146" spans="3:4">
      <c r="C146" s="22">
        <v>74</v>
      </c>
      <c r="D146" s="22"/>
    </row>
    <row r="147" spans="3:4">
      <c r="C147" s="22">
        <v>75</v>
      </c>
      <c r="D147" s="22"/>
    </row>
    <row r="148" spans="3:4">
      <c r="C148" s="22">
        <v>76</v>
      </c>
      <c r="D148" s="22"/>
    </row>
    <row r="149" spans="3:4">
      <c r="C149" s="22">
        <v>77</v>
      </c>
      <c r="D149" s="22"/>
    </row>
    <row r="150" spans="3:4">
      <c r="C150" s="22">
        <v>78</v>
      </c>
      <c r="D150" s="22"/>
    </row>
    <row r="151" spans="3:4">
      <c r="C151" s="22">
        <v>79</v>
      </c>
      <c r="D151" s="22"/>
    </row>
    <row r="152" spans="3:4">
      <c r="C152" s="22">
        <v>80</v>
      </c>
      <c r="D152" s="22"/>
    </row>
    <row r="153" spans="3:4">
      <c r="C153" s="22">
        <v>81</v>
      </c>
      <c r="D153" s="22"/>
    </row>
    <row r="154" spans="3:4">
      <c r="C154" s="22">
        <v>82</v>
      </c>
      <c r="D154" s="22"/>
    </row>
    <row r="155" spans="3:4">
      <c r="C155" s="22">
        <v>83</v>
      </c>
      <c r="D155" s="22"/>
    </row>
    <row r="156" spans="3:4">
      <c r="C156" s="22">
        <v>84</v>
      </c>
      <c r="D156" s="22"/>
    </row>
    <row r="157" spans="3:4">
      <c r="C157" s="22">
        <v>85</v>
      </c>
      <c r="D157" s="22"/>
    </row>
    <row r="158" spans="3:4">
      <c r="C158" s="22">
        <v>86</v>
      </c>
      <c r="D158" s="22"/>
    </row>
    <row r="159" spans="3:4">
      <c r="C159" s="22">
        <v>87</v>
      </c>
      <c r="D159" s="22"/>
    </row>
    <row r="160" spans="3:4">
      <c r="C160" s="22">
        <v>88</v>
      </c>
      <c r="D160" s="22"/>
    </row>
    <row r="161" spans="3:4">
      <c r="C161" s="22">
        <v>89</v>
      </c>
      <c r="D161" s="22"/>
    </row>
    <row r="162" spans="3:4">
      <c r="C162" s="22">
        <v>90</v>
      </c>
      <c r="D162" s="22"/>
    </row>
    <row r="163" spans="3:4">
      <c r="C163" s="22">
        <v>91</v>
      </c>
      <c r="D163" s="22"/>
    </row>
    <row r="164" spans="3:4">
      <c r="C164" s="22">
        <v>92</v>
      </c>
      <c r="D164" s="22"/>
    </row>
    <row r="165" spans="3:4">
      <c r="C165" s="22">
        <v>93</v>
      </c>
      <c r="D165" s="22"/>
    </row>
    <row r="166" spans="3:4">
      <c r="C166" s="22">
        <v>94</v>
      </c>
      <c r="D166" s="22"/>
    </row>
    <row r="167" spans="3:4">
      <c r="C167" s="22">
        <v>95</v>
      </c>
      <c r="D167" s="22"/>
    </row>
    <row r="168" spans="3:4">
      <c r="C168" s="22">
        <v>96</v>
      </c>
      <c r="D168" s="22"/>
    </row>
    <row r="169" spans="3:4">
      <c r="C169" s="22">
        <v>97</v>
      </c>
      <c r="D169" s="22"/>
    </row>
    <row r="170" spans="3:4">
      <c r="C170" s="22">
        <v>98</v>
      </c>
      <c r="D170" s="22"/>
    </row>
    <row r="171" spans="3:4">
      <c r="C171" s="22">
        <v>99</v>
      </c>
      <c r="D171" s="22"/>
    </row>
    <row r="172" spans="3:4">
      <c r="C172" s="22">
        <v>100</v>
      </c>
      <c r="D172" s="22"/>
    </row>
    <row r="173" spans="3:4">
      <c r="C173" s="22">
        <v>101</v>
      </c>
      <c r="D173" s="22"/>
    </row>
    <row r="174" spans="3:4">
      <c r="C174" s="22">
        <v>102</v>
      </c>
      <c r="D174" s="22"/>
    </row>
    <row r="175" spans="3:4">
      <c r="C175" s="22">
        <v>103</v>
      </c>
      <c r="D175" s="22"/>
    </row>
    <row r="176" spans="3:4">
      <c r="C176" s="22">
        <v>104</v>
      </c>
      <c r="D176" s="22"/>
    </row>
    <row r="177" spans="3:4">
      <c r="C177" s="22">
        <v>105</v>
      </c>
      <c r="D177" s="22"/>
    </row>
    <row r="178" spans="3:4">
      <c r="C178" s="22">
        <v>106</v>
      </c>
      <c r="D178" s="22"/>
    </row>
    <row r="179" spans="3:4">
      <c r="C179" s="22">
        <v>107</v>
      </c>
      <c r="D179" s="22"/>
    </row>
    <row r="180" spans="3:4">
      <c r="C180" s="22">
        <v>108</v>
      </c>
      <c r="D180" s="22"/>
    </row>
    <row r="181" spans="3:4">
      <c r="C181" s="22">
        <v>109</v>
      </c>
      <c r="D181" s="22"/>
    </row>
    <row r="182" spans="3:4">
      <c r="C182" s="22">
        <v>110</v>
      </c>
      <c r="D182" s="22"/>
    </row>
    <row r="183" spans="3:4">
      <c r="C183" s="22">
        <v>111</v>
      </c>
      <c r="D183" s="22"/>
    </row>
    <row r="184" spans="3:4">
      <c r="C184" s="22">
        <v>112</v>
      </c>
      <c r="D184" s="22"/>
    </row>
    <row r="185" spans="3:4">
      <c r="C185" s="22">
        <v>113</v>
      </c>
      <c r="D185" s="22"/>
    </row>
    <row r="186" spans="3:4">
      <c r="C186" s="22">
        <v>114</v>
      </c>
      <c r="D186" s="22"/>
    </row>
    <row r="187" spans="3:4">
      <c r="C187" s="22">
        <v>115</v>
      </c>
      <c r="D187" s="22"/>
    </row>
    <row r="188" spans="3:4">
      <c r="C188" s="22">
        <v>116</v>
      </c>
      <c r="D188" s="22"/>
    </row>
    <row r="189" spans="3:4">
      <c r="C189" s="22">
        <v>117</v>
      </c>
      <c r="D189" s="22"/>
    </row>
    <row r="190" spans="3:4">
      <c r="C190" s="22">
        <v>118</v>
      </c>
      <c r="D190" s="22"/>
    </row>
    <row r="191" spans="3:4">
      <c r="C191" s="22">
        <v>119</v>
      </c>
      <c r="D191" s="22"/>
    </row>
    <row r="192" spans="3:4">
      <c r="C192" s="22">
        <v>120</v>
      </c>
      <c r="D192" s="22"/>
    </row>
    <row r="193" spans="3:4">
      <c r="C193" s="22">
        <v>121</v>
      </c>
      <c r="D193" s="22"/>
    </row>
    <row r="194" spans="3:4">
      <c r="C194" s="22">
        <v>122</v>
      </c>
      <c r="D194" s="22"/>
    </row>
    <row r="195" spans="3:4">
      <c r="C195" s="22">
        <v>123</v>
      </c>
      <c r="D195" s="22"/>
    </row>
    <row r="196" spans="3:4">
      <c r="C196" s="22">
        <v>124</v>
      </c>
      <c r="D196" s="22"/>
    </row>
    <row r="197" spans="3:4">
      <c r="C197" s="22">
        <v>125</v>
      </c>
      <c r="D197" s="22"/>
    </row>
    <row r="198" spans="3:4">
      <c r="C198" s="22">
        <v>126</v>
      </c>
      <c r="D198" s="22"/>
    </row>
    <row r="199" spans="3:4">
      <c r="C199" s="22">
        <v>127</v>
      </c>
      <c r="D199" s="22"/>
    </row>
    <row r="200" spans="3:4">
      <c r="C200" s="22">
        <v>128</v>
      </c>
      <c r="D200" s="22"/>
    </row>
    <row r="201" spans="3:4">
      <c r="C201" s="22">
        <v>129</v>
      </c>
      <c r="D201" s="22"/>
    </row>
    <row r="202" spans="3:4">
      <c r="C202" s="22">
        <v>130</v>
      </c>
      <c r="D202" s="22"/>
    </row>
    <row r="203" spans="3:4">
      <c r="C203" s="22">
        <v>131</v>
      </c>
      <c r="D203" s="22"/>
    </row>
    <row r="204" spans="3:4">
      <c r="C204" s="22">
        <v>132</v>
      </c>
      <c r="D204" s="22"/>
    </row>
    <row r="205" spans="3:4">
      <c r="C205" s="22">
        <v>133</v>
      </c>
      <c r="D205" s="22"/>
    </row>
    <row r="206" spans="3:4">
      <c r="C206" s="22">
        <v>134</v>
      </c>
      <c r="D206" s="22"/>
    </row>
    <row r="207" spans="3:4">
      <c r="C207" s="22">
        <v>135</v>
      </c>
      <c r="D207" s="22"/>
    </row>
    <row r="208" spans="3:4">
      <c r="C208" s="22">
        <v>136</v>
      </c>
      <c r="D208" s="22"/>
    </row>
    <row r="209" spans="3:4">
      <c r="C209" s="22">
        <v>137</v>
      </c>
      <c r="D209" s="22"/>
    </row>
    <row r="210" spans="3:4">
      <c r="C210" s="22">
        <v>138</v>
      </c>
      <c r="D210" s="22"/>
    </row>
    <row r="211" spans="3:4">
      <c r="C211" s="22">
        <v>139</v>
      </c>
      <c r="D211" s="22"/>
    </row>
    <row r="212" spans="3:4">
      <c r="C212" s="22">
        <v>140</v>
      </c>
      <c r="D212" s="22"/>
    </row>
    <row r="213" spans="3:4">
      <c r="C213" s="22">
        <v>141</v>
      </c>
      <c r="D213" s="22"/>
    </row>
    <row r="214" spans="3:4">
      <c r="C214" s="22">
        <v>142</v>
      </c>
      <c r="D214" s="22"/>
    </row>
    <row r="215" spans="3:4">
      <c r="C215" s="22">
        <v>143</v>
      </c>
      <c r="D215" s="22"/>
    </row>
    <row r="216" spans="3:4">
      <c r="C216" s="22">
        <v>144</v>
      </c>
      <c r="D216" s="22"/>
    </row>
    <row r="217" spans="3:4">
      <c r="C217" s="22">
        <v>145</v>
      </c>
      <c r="D217" s="22"/>
    </row>
    <row r="218" spans="3:4">
      <c r="C218" s="22">
        <v>146</v>
      </c>
      <c r="D218" s="22"/>
    </row>
    <row r="219" spans="3:4">
      <c r="C219" s="22">
        <v>147</v>
      </c>
      <c r="D219" s="22"/>
    </row>
    <row r="220" spans="3:4">
      <c r="C220" s="22">
        <v>148</v>
      </c>
      <c r="D220" s="22"/>
    </row>
    <row r="221" spans="3:4">
      <c r="C221" s="22">
        <v>149</v>
      </c>
      <c r="D221" s="22"/>
    </row>
    <row r="222" spans="3:4">
      <c r="C222" s="22">
        <v>150</v>
      </c>
      <c r="D222" s="22"/>
    </row>
    <row r="223" spans="3:4">
      <c r="C223" s="22">
        <v>151</v>
      </c>
      <c r="D223" s="22"/>
    </row>
    <row r="224" spans="3:4">
      <c r="C224" s="22">
        <v>152</v>
      </c>
      <c r="D224" s="22"/>
    </row>
    <row r="225" spans="3:4">
      <c r="C225" s="22">
        <v>153</v>
      </c>
      <c r="D225" s="22"/>
    </row>
    <row r="226" spans="3:4">
      <c r="C226" s="22">
        <v>154</v>
      </c>
      <c r="D226" s="22"/>
    </row>
    <row r="227" spans="3:4">
      <c r="C227" s="22">
        <v>155</v>
      </c>
      <c r="D227" s="22"/>
    </row>
    <row r="228" spans="3:4">
      <c r="C228" s="22">
        <v>156</v>
      </c>
      <c r="D228" s="22"/>
    </row>
    <row r="229" spans="3:4">
      <c r="C229" s="22">
        <v>157</v>
      </c>
      <c r="D229" s="22"/>
    </row>
    <row r="230" spans="3:4">
      <c r="C230" s="22">
        <v>158</v>
      </c>
      <c r="D230" s="22"/>
    </row>
    <row r="231" spans="3:4">
      <c r="C231" s="22">
        <v>159</v>
      </c>
      <c r="D231" s="22"/>
    </row>
    <row r="232" spans="3:4">
      <c r="C232" s="22">
        <v>160</v>
      </c>
      <c r="D232" s="22"/>
    </row>
    <row r="233" spans="3:4">
      <c r="C233" s="22">
        <v>161</v>
      </c>
      <c r="D233" s="22"/>
    </row>
    <row r="234" spans="3:4">
      <c r="C234" s="22">
        <v>162</v>
      </c>
      <c r="D234" s="22"/>
    </row>
    <row r="235" spans="3:4">
      <c r="C235" s="22">
        <v>163</v>
      </c>
      <c r="D235" s="22"/>
    </row>
    <row r="236" spans="3:4">
      <c r="C236" s="22">
        <v>164</v>
      </c>
      <c r="D236" s="22"/>
    </row>
    <row r="237" spans="3:4">
      <c r="C237" s="22">
        <v>165</v>
      </c>
      <c r="D237" s="22"/>
    </row>
    <row r="238" spans="3:4">
      <c r="C238" s="22">
        <v>166</v>
      </c>
      <c r="D238" s="22"/>
    </row>
    <row r="239" spans="3:4">
      <c r="C239" s="22">
        <v>167</v>
      </c>
      <c r="D239" s="22"/>
    </row>
    <row r="240" spans="3:4">
      <c r="C240" s="22">
        <v>168</v>
      </c>
      <c r="D240" s="22"/>
    </row>
    <row r="241" spans="3:4">
      <c r="C241" s="22">
        <v>169</v>
      </c>
      <c r="D241" s="22"/>
    </row>
    <row r="242" spans="3:4">
      <c r="C242" s="22">
        <v>170</v>
      </c>
      <c r="D242" s="22"/>
    </row>
    <row r="243" spans="3:4">
      <c r="C243" s="22">
        <v>171</v>
      </c>
      <c r="D243" s="22"/>
    </row>
    <row r="244" spans="3:4">
      <c r="C244" s="22">
        <v>172</v>
      </c>
      <c r="D244" s="22"/>
    </row>
    <row r="245" spans="3:4">
      <c r="C245" s="22">
        <v>173</v>
      </c>
      <c r="D245" s="22"/>
    </row>
    <row r="246" spans="3:4">
      <c r="C246" s="22">
        <v>174</v>
      </c>
      <c r="D246" s="22"/>
    </row>
    <row r="247" spans="3:4">
      <c r="C247" s="22">
        <v>175</v>
      </c>
      <c r="D247" s="22"/>
    </row>
    <row r="248" spans="3:4">
      <c r="C248" s="22">
        <v>176</v>
      </c>
      <c r="D248" s="22"/>
    </row>
    <row r="249" spans="3:4">
      <c r="C249" s="22">
        <v>177</v>
      </c>
      <c r="D249" s="22"/>
    </row>
    <row r="250" spans="3:4">
      <c r="C250" s="22">
        <v>178</v>
      </c>
      <c r="D250" s="22"/>
    </row>
    <row r="251" spans="3:4">
      <c r="C251" s="22">
        <v>179</v>
      </c>
      <c r="D251" s="22"/>
    </row>
    <row r="252" spans="3:4">
      <c r="C252" s="22">
        <v>180</v>
      </c>
      <c r="D252" s="22"/>
    </row>
    <row r="253" spans="3:4">
      <c r="C253" s="22">
        <v>181</v>
      </c>
      <c r="D253" s="22"/>
    </row>
    <row r="254" spans="3:4">
      <c r="C254" s="22">
        <v>182</v>
      </c>
      <c r="D254" s="22"/>
    </row>
    <row r="255" spans="3:4">
      <c r="C255" s="22">
        <v>183</v>
      </c>
      <c r="D255" s="22"/>
    </row>
    <row r="256" spans="3:4">
      <c r="C256" s="22">
        <v>184</v>
      </c>
      <c r="D256" s="22"/>
    </row>
    <row r="257" spans="3:4">
      <c r="C257" s="22">
        <v>185</v>
      </c>
      <c r="D257" s="22"/>
    </row>
    <row r="258" spans="3:4">
      <c r="C258" s="22">
        <v>186</v>
      </c>
      <c r="D258" s="22"/>
    </row>
    <row r="259" spans="3:4">
      <c r="C259" s="22">
        <v>187</v>
      </c>
      <c r="D259" s="22"/>
    </row>
    <row r="260" spans="3:4">
      <c r="C260" s="22">
        <v>188</v>
      </c>
      <c r="D260" s="22"/>
    </row>
    <row r="261" spans="3:4">
      <c r="C261" s="22">
        <v>189</v>
      </c>
      <c r="D261" s="22"/>
    </row>
    <row r="262" spans="3:4">
      <c r="C262" s="22">
        <v>190</v>
      </c>
      <c r="D262" s="22"/>
    </row>
    <row r="263" spans="3:4">
      <c r="C263" s="22">
        <v>191</v>
      </c>
      <c r="D263" s="22"/>
    </row>
    <row r="264" spans="3:4">
      <c r="C264" s="22">
        <v>192</v>
      </c>
      <c r="D264" s="22"/>
    </row>
    <row r="265" spans="3:4">
      <c r="C265" s="22">
        <v>193</v>
      </c>
      <c r="D265" s="22"/>
    </row>
    <row r="266" spans="3:4">
      <c r="C266" s="22">
        <v>194</v>
      </c>
      <c r="D266" s="22"/>
    </row>
    <row r="267" spans="3:4">
      <c r="C267" s="22">
        <v>195</v>
      </c>
      <c r="D267" s="22"/>
    </row>
    <row r="268" spans="3:4">
      <c r="C268" s="22">
        <v>196</v>
      </c>
      <c r="D268" s="22"/>
    </row>
    <row r="269" spans="3:4">
      <c r="C269" s="22">
        <v>197</v>
      </c>
      <c r="D269" s="22"/>
    </row>
    <row r="270" spans="3:4">
      <c r="C270" s="22">
        <v>198</v>
      </c>
      <c r="D270" s="22"/>
    </row>
    <row r="271" spans="3:4">
      <c r="C271" s="22">
        <v>199</v>
      </c>
      <c r="D271" s="22"/>
    </row>
    <row r="272" spans="3:4">
      <c r="C272" s="22">
        <v>200</v>
      </c>
      <c r="D272" s="22"/>
    </row>
    <row r="273" spans="3:4">
      <c r="C273" s="22">
        <v>201</v>
      </c>
      <c r="D273" s="22"/>
    </row>
    <row r="274" spans="3:4">
      <c r="C274" s="22">
        <v>202</v>
      </c>
      <c r="D274" s="22"/>
    </row>
    <row r="275" spans="3:4">
      <c r="C275" s="22">
        <v>203</v>
      </c>
      <c r="D275" s="22"/>
    </row>
    <row r="276" spans="3:4">
      <c r="C276" s="22">
        <v>204</v>
      </c>
      <c r="D276" s="22"/>
    </row>
    <row r="277" spans="3:4">
      <c r="C277" s="22">
        <v>205</v>
      </c>
      <c r="D277" s="22"/>
    </row>
    <row r="278" spans="3:4">
      <c r="C278" s="22">
        <v>206</v>
      </c>
      <c r="D278" s="22"/>
    </row>
    <row r="279" spans="3:4">
      <c r="C279" s="22">
        <v>207</v>
      </c>
      <c r="D279" s="22"/>
    </row>
    <row r="280" spans="3:4">
      <c r="C280" s="22">
        <v>208</v>
      </c>
      <c r="D280" s="22"/>
    </row>
    <row r="281" spans="3:4">
      <c r="C281" s="22">
        <v>209</v>
      </c>
      <c r="D281" s="22"/>
    </row>
    <row r="282" spans="3:4">
      <c r="C282" s="22">
        <v>210</v>
      </c>
      <c r="D282" s="22"/>
    </row>
    <row r="283" spans="3:4">
      <c r="C283" s="22">
        <v>211</v>
      </c>
      <c r="D283" s="22"/>
    </row>
    <row r="284" spans="3:4">
      <c r="C284" s="22">
        <v>212</v>
      </c>
      <c r="D284" s="22"/>
    </row>
    <row r="285" spans="3:4">
      <c r="C285" s="22">
        <v>213</v>
      </c>
      <c r="D285" s="22"/>
    </row>
    <row r="286" spans="3:4">
      <c r="C286" s="22">
        <v>214</v>
      </c>
      <c r="D286" s="22"/>
    </row>
    <row r="287" spans="3:4">
      <c r="C287" s="22">
        <v>215</v>
      </c>
      <c r="D287" s="22"/>
    </row>
    <row r="288" spans="3:4">
      <c r="C288" s="22">
        <v>216</v>
      </c>
      <c r="D288" s="22"/>
    </row>
    <row r="289" spans="3:4">
      <c r="C289" s="22">
        <v>217</v>
      </c>
      <c r="D289" s="22"/>
    </row>
    <row r="290" spans="3:4">
      <c r="C290" s="22">
        <v>218</v>
      </c>
      <c r="D290" s="22"/>
    </row>
    <row r="291" spans="3:4">
      <c r="C291" s="22">
        <v>219</v>
      </c>
      <c r="D291" s="22"/>
    </row>
    <row r="292" spans="3:4">
      <c r="C292" s="22">
        <v>220</v>
      </c>
      <c r="D292" s="22"/>
    </row>
    <row r="293" spans="3:4">
      <c r="C293" s="22">
        <v>221</v>
      </c>
      <c r="D293" s="22"/>
    </row>
    <row r="294" spans="3:4">
      <c r="C294" s="22">
        <v>222</v>
      </c>
      <c r="D294" s="22"/>
    </row>
    <row r="295" spans="3:4">
      <c r="C295" s="22">
        <v>223</v>
      </c>
      <c r="D295" s="22"/>
    </row>
    <row r="296" spans="3:4">
      <c r="C296" s="22">
        <v>224</v>
      </c>
      <c r="D296" s="22"/>
    </row>
    <row r="297" spans="3:4">
      <c r="C297" s="22">
        <v>225</v>
      </c>
      <c r="D297" s="22"/>
    </row>
    <row r="298" spans="3:4">
      <c r="C298" s="22">
        <v>226</v>
      </c>
      <c r="D298" s="22"/>
    </row>
    <row r="299" spans="3:4">
      <c r="C299" s="22">
        <v>227</v>
      </c>
      <c r="D299" s="22"/>
    </row>
    <row r="300" spans="3:4">
      <c r="C300" s="22">
        <v>228</v>
      </c>
      <c r="D300" s="22"/>
    </row>
    <row r="301" spans="3:4">
      <c r="C301" s="22">
        <v>229</v>
      </c>
      <c r="D301" s="22"/>
    </row>
    <row r="302" spans="3:4">
      <c r="C302" s="22">
        <v>230</v>
      </c>
      <c r="D302" s="22"/>
    </row>
    <row r="303" spans="3:4">
      <c r="C303" s="22">
        <v>231</v>
      </c>
      <c r="D303" s="22"/>
    </row>
    <row r="304" spans="3:4">
      <c r="C304" s="22">
        <v>232</v>
      </c>
      <c r="D304" s="22"/>
    </row>
    <row r="305" spans="3:4">
      <c r="C305" s="22">
        <v>233</v>
      </c>
      <c r="D305" s="22"/>
    </row>
    <row r="306" spans="3:4">
      <c r="C306" s="22">
        <v>234</v>
      </c>
      <c r="D306" s="22"/>
    </row>
    <row r="307" spans="3:4">
      <c r="C307" s="22">
        <v>235</v>
      </c>
      <c r="D307" s="22"/>
    </row>
    <row r="308" spans="3:4">
      <c r="C308" s="22">
        <v>236</v>
      </c>
      <c r="D308" s="22"/>
    </row>
    <row r="309" spans="3:4">
      <c r="C309" s="22">
        <v>237</v>
      </c>
      <c r="D309" s="22"/>
    </row>
    <row r="310" spans="3:4">
      <c r="C310" s="22">
        <v>238</v>
      </c>
      <c r="D310" s="22"/>
    </row>
    <row r="311" spans="3:4">
      <c r="C311" s="22">
        <v>239</v>
      </c>
      <c r="D311" s="22"/>
    </row>
    <row r="312" spans="3:4">
      <c r="C312" s="22">
        <v>240</v>
      </c>
      <c r="D312" s="22"/>
    </row>
    <row r="313" spans="3:4">
      <c r="C313" s="22">
        <v>241</v>
      </c>
      <c r="D313" s="22"/>
    </row>
    <row r="314" spans="3:4">
      <c r="C314" s="22">
        <v>242</v>
      </c>
      <c r="D314" s="22"/>
    </row>
    <row r="315" spans="3:4">
      <c r="C315" s="22">
        <v>243</v>
      </c>
      <c r="D315" s="22"/>
    </row>
    <row r="316" spans="3:4">
      <c r="C316" s="22">
        <v>244</v>
      </c>
      <c r="D316" s="22"/>
    </row>
    <row r="317" spans="3:4">
      <c r="C317" s="22">
        <v>245</v>
      </c>
      <c r="D317" s="22"/>
    </row>
    <row r="318" spans="3:4">
      <c r="C318" s="22">
        <v>246</v>
      </c>
      <c r="D318" s="22"/>
    </row>
    <row r="319" spans="3:4">
      <c r="C319" s="22">
        <v>247</v>
      </c>
      <c r="D319" s="22"/>
    </row>
    <row r="320" spans="3:4">
      <c r="C320" s="22">
        <v>248</v>
      </c>
      <c r="D320" s="22"/>
    </row>
    <row r="321" spans="3:4">
      <c r="C321" s="22">
        <v>249</v>
      </c>
      <c r="D321" s="22"/>
    </row>
    <row r="322" spans="3:4">
      <c r="C322" s="22">
        <v>250</v>
      </c>
      <c r="D322" s="22"/>
    </row>
    <row r="323" spans="3:4">
      <c r="C323" s="22">
        <v>251</v>
      </c>
      <c r="D323" s="22"/>
    </row>
    <row r="324" spans="3:4">
      <c r="C324" s="22">
        <v>252</v>
      </c>
      <c r="D324" s="22"/>
    </row>
    <row r="325" spans="3:4">
      <c r="C325" s="22">
        <v>253</v>
      </c>
      <c r="D325" s="22"/>
    </row>
    <row r="326" spans="3:4">
      <c r="C326" s="22">
        <v>254</v>
      </c>
      <c r="D326" s="22"/>
    </row>
    <row r="327" spans="3:4">
      <c r="C327" s="22">
        <v>255</v>
      </c>
      <c r="D327" s="22"/>
    </row>
    <row r="328" spans="3:4">
      <c r="C328" s="22">
        <v>256</v>
      </c>
      <c r="D328" s="22"/>
    </row>
    <row r="329" spans="3:4">
      <c r="C329" s="22">
        <v>257</v>
      </c>
      <c r="D329" s="22"/>
    </row>
    <row r="330" spans="3:4">
      <c r="C330" s="22">
        <v>258</v>
      </c>
      <c r="D330" s="22"/>
    </row>
    <row r="331" spans="3:4">
      <c r="C331" s="22">
        <v>259</v>
      </c>
      <c r="D331" s="22"/>
    </row>
    <row r="332" spans="3:4">
      <c r="C332" s="22">
        <v>260</v>
      </c>
      <c r="D332" s="22"/>
    </row>
    <row r="333" spans="3:4">
      <c r="C333" s="22">
        <v>261</v>
      </c>
      <c r="D333" s="22"/>
    </row>
    <row r="334" spans="3:4">
      <c r="C334" s="22">
        <v>262</v>
      </c>
      <c r="D334" s="22"/>
    </row>
    <row r="335" spans="3:4">
      <c r="C335" s="22">
        <v>263</v>
      </c>
      <c r="D335" s="22"/>
    </row>
    <row r="336" spans="3:4">
      <c r="C336" s="22">
        <v>264</v>
      </c>
      <c r="D336" s="22"/>
    </row>
    <row r="337" spans="3:4">
      <c r="C337" s="22">
        <v>265</v>
      </c>
      <c r="D337" s="22"/>
    </row>
    <row r="338" spans="3:4">
      <c r="C338" s="22">
        <v>266</v>
      </c>
      <c r="D338" s="22"/>
    </row>
    <row r="339" spans="3:4">
      <c r="C339" s="22">
        <v>267</v>
      </c>
      <c r="D339" s="22"/>
    </row>
    <row r="340" spans="3:4">
      <c r="C340" s="22">
        <v>268</v>
      </c>
      <c r="D340" s="22"/>
    </row>
    <row r="341" spans="3:4">
      <c r="C341" s="22">
        <v>269</v>
      </c>
      <c r="D341" s="22"/>
    </row>
    <row r="342" spans="3:4">
      <c r="C342" s="22">
        <v>270</v>
      </c>
      <c r="D342" s="22"/>
    </row>
    <row r="343" spans="3:4">
      <c r="C343" s="22">
        <v>271</v>
      </c>
      <c r="D343" s="22"/>
    </row>
    <row r="344" spans="3:4">
      <c r="C344" s="22">
        <v>272</v>
      </c>
      <c r="D344" s="22"/>
    </row>
    <row r="345" spans="3:4">
      <c r="C345" s="22">
        <v>273</v>
      </c>
      <c r="D345" s="22"/>
    </row>
    <row r="346" spans="3:4">
      <c r="C346" s="22">
        <v>274</v>
      </c>
      <c r="D346" s="22"/>
    </row>
    <row r="347" spans="3:4">
      <c r="C347" s="22">
        <v>275</v>
      </c>
      <c r="D347" s="22"/>
    </row>
    <row r="348" spans="3:4">
      <c r="C348" s="22">
        <v>276</v>
      </c>
      <c r="D348" s="22"/>
    </row>
    <row r="349" spans="3:4">
      <c r="C349" s="22">
        <v>277</v>
      </c>
      <c r="D349" s="22"/>
    </row>
    <row r="350" spans="3:4">
      <c r="C350" s="22">
        <v>278</v>
      </c>
      <c r="D350" s="22"/>
    </row>
    <row r="351" spans="3:4">
      <c r="C351" s="22">
        <v>279</v>
      </c>
      <c r="D351" s="22"/>
    </row>
    <row r="352" spans="3:4">
      <c r="C352" s="22">
        <v>280</v>
      </c>
      <c r="D352" s="22"/>
    </row>
    <row r="353" spans="3:4">
      <c r="C353" s="22">
        <v>281</v>
      </c>
      <c r="D353" s="22"/>
    </row>
    <row r="354" spans="3:4">
      <c r="C354" s="22">
        <v>282</v>
      </c>
      <c r="D354" s="22"/>
    </row>
    <row r="355" spans="3:4">
      <c r="C355" s="22">
        <v>283</v>
      </c>
      <c r="D355" s="22"/>
    </row>
    <row r="356" spans="3:4">
      <c r="C356" s="22">
        <v>284</v>
      </c>
      <c r="D356" s="22"/>
    </row>
    <row r="357" spans="3:4">
      <c r="C357" s="22">
        <v>285</v>
      </c>
      <c r="D357" s="22"/>
    </row>
    <row r="358" spans="3:4">
      <c r="C358" s="22">
        <v>286</v>
      </c>
      <c r="D358" s="22"/>
    </row>
    <row r="359" spans="3:4">
      <c r="C359" s="22">
        <v>287</v>
      </c>
      <c r="D359" s="22"/>
    </row>
    <row r="360" spans="3:4">
      <c r="C360" s="22">
        <v>288</v>
      </c>
      <c r="D360" s="22"/>
    </row>
    <row r="361" spans="3:4">
      <c r="C361" s="22">
        <v>289</v>
      </c>
      <c r="D361" s="22"/>
    </row>
    <row r="362" spans="3:4">
      <c r="C362" s="22">
        <v>290</v>
      </c>
      <c r="D362" s="22"/>
    </row>
    <row r="363" spans="3:4">
      <c r="C363" s="22">
        <v>291</v>
      </c>
      <c r="D363" s="22"/>
    </row>
    <row r="364" spans="3:4">
      <c r="C364" s="22">
        <v>292</v>
      </c>
      <c r="D364" s="22"/>
    </row>
    <row r="365" spans="3:4">
      <c r="C365" s="22">
        <v>293</v>
      </c>
      <c r="D365" s="22"/>
    </row>
    <row r="366" spans="3:4">
      <c r="C366" s="22">
        <v>294</v>
      </c>
      <c r="D366" s="22"/>
    </row>
    <row r="367" spans="3:4">
      <c r="C367" s="22">
        <v>295</v>
      </c>
      <c r="D367" s="22"/>
    </row>
    <row r="368" spans="3:4">
      <c r="C368" s="22">
        <v>296</v>
      </c>
      <c r="D368" s="22"/>
    </row>
    <row r="369" spans="3:4">
      <c r="C369" s="22">
        <v>297</v>
      </c>
      <c r="D369" s="22"/>
    </row>
    <row r="370" spans="3:4">
      <c r="C370" s="22">
        <v>298</v>
      </c>
      <c r="D370" s="22"/>
    </row>
    <row r="371" spans="3:4">
      <c r="C371" s="22">
        <v>299</v>
      </c>
      <c r="D371" s="22"/>
    </row>
    <row r="372" spans="3:4">
      <c r="C372" s="22">
        <v>300</v>
      </c>
      <c r="D372" s="22"/>
    </row>
    <row r="373" spans="3:4">
      <c r="C373" s="22">
        <v>301</v>
      </c>
      <c r="D373" s="22"/>
    </row>
    <row r="374" spans="3:4">
      <c r="C374" s="22">
        <v>302</v>
      </c>
      <c r="D374" s="22"/>
    </row>
    <row r="375" spans="3:4">
      <c r="C375" s="22">
        <v>303</v>
      </c>
      <c r="D375" s="22"/>
    </row>
    <row r="376" spans="3:4">
      <c r="C376" s="22">
        <v>304</v>
      </c>
      <c r="D376" s="22"/>
    </row>
    <row r="377" spans="3:4">
      <c r="C377" s="22">
        <v>305</v>
      </c>
      <c r="D377" s="22"/>
    </row>
    <row r="378" spans="3:4">
      <c r="C378" s="22">
        <v>306</v>
      </c>
      <c r="D378" s="22"/>
    </row>
    <row r="379" spans="3:4">
      <c r="C379" s="22">
        <v>307</v>
      </c>
      <c r="D379" s="22"/>
    </row>
    <row r="380" spans="3:4">
      <c r="C380" s="22">
        <v>308</v>
      </c>
      <c r="D380" s="22"/>
    </row>
    <row r="381" spans="3:4">
      <c r="C381" s="22">
        <v>309</v>
      </c>
      <c r="D381" s="22"/>
    </row>
    <row r="382" spans="3:4">
      <c r="C382" s="22">
        <v>310</v>
      </c>
      <c r="D382" s="22"/>
    </row>
    <row r="383" spans="3:4">
      <c r="C383" s="22">
        <v>311</v>
      </c>
      <c r="D383" s="22"/>
    </row>
    <row r="384" spans="3:4">
      <c r="C384" s="22">
        <v>312</v>
      </c>
      <c r="D384" s="22"/>
    </row>
    <row r="385" spans="3:4">
      <c r="C385" s="22">
        <v>313</v>
      </c>
      <c r="D385" s="22"/>
    </row>
    <row r="386" spans="3:4">
      <c r="C386" s="22">
        <v>314</v>
      </c>
      <c r="D386" s="22"/>
    </row>
    <row r="387" spans="3:4">
      <c r="C387" s="22">
        <v>315</v>
      </c>
      <c r="D387" s="22"/>
    </row>
    <row r="388" spans="3:4">
      <c r="C388" s="22">
        <v>316</v>
      </c>
      <c r="D388" s="22"/>
    </row>
    <row r="389" spans="3:4">
      <c r="C389" s="22">
        <v>317</v>
      </c>
      <c r="D389" s="22"/>
    </row>
    <row r="390" spans="3:4">
      <c r="C390" s="22">
        <v>318</v>
      </c>
      <c r="D390" s="22"/>
    </row>
    <row r="391" spans="3:4">
      <c r="C391" s="22">
        <v>319</v>
      </c>
      <c r="D391" s="22"/>
    </row>
    <row r="392" spans="3:4">
      <c r="C392" s="22">
        <v>320</v>
      </c>
      <c r="D392" s="22"/>
    </row>
    <row r="393" spans="3:4">
      <c r="C393" s="22">
        <v>321</v>
      </c>
      <c r="D393" s="22"/>
    </row>
    <row r="394" spans="3:4">
      <c r="C394" s="22">
        <v>322</v>
      </c>
      <c r="D394" s="22"/>
    </row>
    <row r="395" spans="3:4">
      <c r="C395" s="22">
        <v>323</v>
      </c>
      <c r="D395" s="22"/>
    </row>
    <row r="396" spans="3:4">
      <c r="C396" s="22">
        <v>324</v>
      </c>
      <c r="D396" s="22"/>
    </row>
    <row r="397" spans="3:4">
      <c r="C397" s="22">
        <v>325</v>
      </c>
      <c r="D397" s="22"/>
    </row>
    <row r="398" spans="3:4">
      <c r="C398" s="22">
        <v>326</v>
      </c>
      <c r="D398" s="22"/>
    </row>
    <row r="399" spans="3:4">
      <c r="C399" s="22">
        <v>327</v>
      </c>
      <c r="D399" s="22"/>
    </row>
    <row r="400" spans="3:4">
      <c r="C400" s="22">
        <v>328</v>
      </c>
      <c r="D400" s="22"/>
    </row>
    <row r="401" spans="3:4">
      <c r="C401" s="22">
        <v>329</v>
      </c>
      <c r="D401" s="22"/>
    </row>
    <row r="402" spans="3:4">
      <c r="C402" s="22">
        <v>330</v>
      </c>
      <c r="D402" s="22"/>
    </row>
    <row r="403" spans="3:4">
      <c r="C403" s="22">
        <v>331</v>
      </c>
      <c r="D403" s="22"/>
    </row>
    <row r="404" spans="3:4">
      <c r="C404" s="22">
        <v>332</v>
      </c>
      <c r="D404" s="22"/>
    </row>
    <row r="405" spans="3:4">
      <c r="C405" s="22">
        <v>333</v>
      </c>
      <c r="D405" s="22"/>
    </row>
    <row r="406" spans="3:4">
      <c r="C406" s="22">
        <v>334</v>
      </c>
      <c r="D406" s="22"/>
    </row>
    <row r="407" spans="3:4">
      <c r="C407" s="22">
        <v>335</v>
      </c>
      <c r="D407" s="22"/>
    </row>
    <row r="408" spans="3:4">
      <c r="C408" s="22">
        <v>336</v>
      </c>
      <c r="D408" s="22"/>
    </row>
    <row r="409" spans="3:4">
      <c r="C409" s="22">
        <v>337</v>
      </c>
      <c r="D409" s="22"/>
    </row>
    <row r="410" spans="3:4">
      <c r="C410" s="22">
        <v>338</v>
      </c>
      <c r="D410" s="22"/>
    </row>
    <row r="411" spans="3:4">
      <c r="C411" s="22">
        <v>339</v>
      </c>
      <c r="D411" s="22"/>
    </row>
    <row r="412" spans="3:4">
      <c r="C412" s="22">
        <v>340</v>
      </c>
      <c r="D412" s="22"/>
    </row>
    <row r="413" spans="3:4">
      <c r="C413" s="22">
        <v>341</v>
      </c>
      <c r="D413" s="22"/>
    </row>
    <row r="414" spans="3:4">
      <c r="C414" s="22">
        <v>342</v>
      </c>
      <c r="D414" s="22"/>
    </row>
    <row r="415" spans="3:4">
      <c r="C415" s="22">
        <v>343</v>
      </c>
      <c r="D415" s="22"/>
    </row>
    <row r="416" spans="3:4">
      <c r="C416" s="22">
        <v>344</v>
      </c>
      <c r="D416" s="22"/>
    </row>
    <row r="417" spans="3:4">
      <c r="C417" s="22">
        <v>345</v>
      </c>
      <c r="D417" s="22"/>
    </row>
    <row r="418" spans="3:4">
      <c r="C418" s="22">
        <v>346</v>
      </c>
      <c r="D418" s="22"/>
    </row>
    <row r="419" spans="3:4">
      <c r="C419" s="22">
        <v>347</v>
      </c>
      <c r="D419" s="22"/>
    </row>
    <row r="420" spans="3:4">
      <c r="C420" s="22">
        <v>348</v>
      </c>
      <c r="D420" s="22"/>
    </row>
    <row r="421" spans="3:4">
      <c r="C421" s="22">
        <v>349</v>
      </c>
      <c r="D421" s="22"/>
    </row>
    <row r="422" spans="3:4">
      <c r="C422" s="22">
        <v>350</v>
      </c>
      <c r="D422" s="22"/>
    </row>
    <row r="423" spans="3:4">
      <c r="C423" s="22">
        <v>351</v>
      </c>
      <c r="D423" s="22"/>
    </row>
    <row r="424" spans="3:4">
      <c r="C424" s="22">
        <v>352</v>
      </c>
      <c r="D424" s="22"/>
    </row>
    <row r="425" spans="3:4">
      <c r="C425" s="22">
        <v>353</v>
      </c>
      <c r="D425" s="22"/>
    </row>
    <row r="426" spans="3:4">
      <c r="C426" s="22">
        <v>354</v>
      </c>
      <c r="D426" s="22"/>
    </row>
    <row r="427" spans="3:4">
      <c r="C427" s="22">
        <v>355</v>
      </c>
      <c r="D427" s="22"/>
    </row>
    <row r="428" spans="3:4">
      <c r="C428" s="22">
        <v>356</v>
      </c>
      <c r="D428" s="22"/>
    </row>
    <row r="429" spans="3:4">
      <c r="C429" s="22">
        <v>357</v>
      </c>
      <c r="D429" s="22"/>
    </row>
    <row r="430" spans="3:4">
      <c r="C430" s="22">
        <v>358</v>
      </c>
      <c r="D430" s="22"/>
    </row>
    <row r="431" spans="3:4">
      <c r="C431" s="22">
        <v>359</v>
      </c>
      <c r="D431" s="22"/>
    </row>
    <row r="432" spans="3:4">
      <c r="C432" s="22">
        <v>360</v>
      </c>
      <c r="D432" s="22"/>
    </row>
    <row r="433" spans="3:4">
      <c r="C433" s="22">
        <v>361</v>
      </c>
      <c r="D433" s="22"/>
    </row>
    <row r="434" spans="3:4">
      <c r="C434" s="22">
        <v>362</v>
      </c>
      <c r="D434" s="22"/>
    </row>
    <row r="435" spans="3:4">
      <c r="C435" s="22">
        <v>363</v>
      </c>
      <c r="D435" s="22"/>
    </row>
    <row r="436" spans="3:4">
      <c r="C436" s="22">
        <v>364</v>
      </c>
      <c r="D436" s="22"/>
    </row>
    <row r="437" spans="3:4">
      <c r="C437" s="22">
        <v>365</v>
      </c>
      <c r="D437" s="22"/>
    </row>
    <row r="438" spans="3:4">
      <c r="C438" s="22">
        <v>366</v>
      </c>
      <c r="D438" s="22"/>
    </row>
    <row r="439" spans="3:4">
      <c r="C439" s="22">
        <v>367</v>
      </c>
      <c r="D439" s="22"/>
    </row>
    <row r="440" spans="3:4">
      <c r="C440" s="22">
        <v>368</v>
      </c>
      <c r="D440" s="22"/>
    </row>
    <row r="441" spans="3:4">
      <c r="C441" s="22">
        <v>369</v>
      </c>
      <c r="D441" s="22"/>
    </row>
    <row r="442" spans="3:4">
      <c r="C442" s="22">
        <v>370</v>
      </c>
      <c r="D442" s="22"/>
    </row>
    <row r="443" spans="3:4">
      <c r="C443" s="22">
        <v>371</v>
      </c>
      <c r="D443" s="22"/>
    </row>
    <row r="444" spans="3:4">
      <c r="C444" s="22">
        <v>372</v>
      </c>
      <c r="D444" s="22"/>
    </row>
    <row r="445" spans="3:4">
      <c r="C445" s="22">
        <v>373</v>
      </c>
      <c r="D445" s="22"/>
    </row>
    <row r="446" spans="3:4">
      <c r="C446" s="22">
        <v>374</v>
      </c>
      <c r="D446" s="22"/>
    </row>
    <row r="447" spans="3:4">
      <c r="C447" s="22">
        <v>375</v>
      </c>
      <c r="D447" s="22"/>
    </row>
    <row r="448" spans="3:4">
      <c r="C448" s="22">
        <v>376</v>
      </c>
      <c r="D448" s="22"/>
    </row>
    <row r="449" spans="3:4">
      <c r="C449" s="22">
        <v>377</v>
      </c>
      <c r="D449" s="22"/>
    </row>
    <row r="450" spans="3:4">
      <c r="C450" s="22">
        <v>378</v>
      </c>
      <c r="D450" s="22"/>
    </row>
    <row r="451" spans="3:4">
      <c r="C451" s="22">
        <v>379</v>
      </c>
      <c r="D451" s="22"/>
    </row>
    <row r="452" spans="3:4">
      <c r="C452" s="22">
        <v>380</v>
      </c>
      <c r="D452" s="22"/>
    </row>
    <row r="453" spans="3:4">
      <c r="C453" s="22">
        <v>381</v>
      </c>
      <c r="D453" s="22"/>
    </row>
    <row r="454" spans="3:4">
      <c r="C454" s="22">
        <v>382</v>
      </c>
      <c r="D454" s="22"/>
    </row>
    <row r="455" spans="3:4">
      <c r="C455" s="22">
        <v>383</v>
      </c>
      <c r="D455" s="22"/>
    </row>
    <row r="456" spans="3:4">
      <c r="C456" s="22">
        <v>384</v>
      </c>
      <c r="D456" s="22"/>
    </row>
    <row r="457" spans="3:4">
      <c r="C457" s="22">
        <v>385</v>
      </c>
      <c r="D457" s="22"/>
    </row>
    <row r="458" spans="3:4">
      <c r="C458" s="22">
        <v>386</v>
      </c>
      <c r="D458" s="22"/>
    </row>
    <row r="459" spans="3:4">
      <c r="C459" s="22">
        <v>387</v>
      </c>
      <c r="D459" s="22"/>
    </row>
    <row r="460" spans="3:4">
      <c r="C460" s="22">
        <v>388</v>
      </c>
      <c r="D460" s="22"/>
    </row>
    <row r="461" spans="3:4">
      <c r="C461" s="22">
        <v>389</v>
      </c>
      <c r="D461" s="22"/>
    </row>
    <row r="462" spans="3:4">
      <c r="C462" s="22">
        <v>390</v>
      </c>
      <c r="D462" s="22"/>
    </row>
    <row r="463" spans="3:4">
      <c r="C463" s="22">
        <v>391</v>
      </c>
      <c r="D463" s="22"/>
    </row>
    <row r="464" spans="3:4">
      <c r="C464" s="22">
        <v>392</v>
      </c>
      <c r="D464" s="22"/>
    </row>
    <row r="465" spans="3:51">
      <c r="C465" s="22">
        <v>393</v>
      </c>
      <c r="D465" s="22"/>
    </row>
    <row r="466" spans="3:51">
      <c r="C466" s="22">
        <v>394</v>
      </c>
      <c r="D466" s="22"/>
    </row>
    <row r="467" spans="3:51">
      <c r="C467" s="22">
        <v>395</v>
      </c>
      <c r="D467" s="22"/>
    </row>
    <row r="468" spans="3:51">
      <c r="C468" s="22">
        <v>396</v>
      </c>
      <c r="D468" s="22"/>
    </row>
    <row r="469" spans="3:51">
      <c r="C469" s="22">
        <v>397</v>
      </c>
      <c r="D469" s="22"/>
    </row>
    <row r="470" spans="3:51">
      <c r="C470" s="22">
        <v>398</v>
      </c>
      <c r="D470" s="22"/>
    </row>
    <row r="471" spans="3:51">
      <c r="C471" s="22">
        <v>399</v>
      </c>
      <c r="D471" s="22"/>
    </row>
    <row r="472" spans="3:51" ht="13.8" thickBot="1">
      <c r="C472" s="23">
        <v>400</v>
      </c>
      <c r="D472" s="23"/>
      <c r="E472" s="25"/>
      <c r="F472" s="25"/>
      <c r="G472" s="25"/>
      <c r="H472" s="25"/>
      <c r="I472" s="25"/>
      <c r="J472" s="25"/>
      <c r="K472" s="25"/>
      <c r="L472" s="25"/>
      <c r="M472" s="25"/>
      <c r="N472" s="25"/>
      <c r="O472" s="25"/>
      <c r="P472" s="25"/>
      <c r="Q472" s="25"/>
      <c r="R472" s="25"/>
      <c r="S472" s="25"/>
      <c r="T472" s="25"/>
      <c r="U472" s="25"/>
      <c r="V472" s="25"/>
      <c r="W472" s="25"/>
      <c r="X472" s="25"/>
      <c r="Y472" s="25"/>
      <c r="Z472" s="25"/>
      <c r="AA472" s="25"/>
      <c r="AB472" s="25"/>
      <c r="AC472" s="25"/>
      <c r="AD472" s="25"/>
      <c r="AE472" s="25"/>
      <c r="AF472" s="25"/>
      <c r="AG472" s="25"/>
      <c r="AH472" s="25"/>
      <c r="AI472" s="25"/>
      <c r="AJ472" s="25"/>
      <c r="AK472" s="25"/>
      <c r="AL472" s="25"/>
      <c r="AM472" s="25"/>
      <c r="AN472" s="25"/>
      <c r="AO472" s="25"/>
      <c r="AP472" s="25"/>
      <c r="AQ472" s="25"/>
      <c r="AR472" s="25"/>
      <c r="AS472" s="25"/>
      <c r="AT472" s="25"/>
      <c r="AU472" s="25"/>
      <c r="AV472" s="25"/>
      <c r="AW472" s="25"/>
      <c r="AX472" s="25"/>
      <c r="AY472" s="25"/>
    </row>
  </sheetData>
  <sheetProtection algorithmName="SHA-512" hashValue="QuGNt6PjpP1kv5dGjBMZvKWjM/V0O1wLbo7ImrYWzdziB4ex2s12CtlZbcKzfjmV4mU7D+DgUrujBvXmQA+6AA==" saltValue="P5u4Ch19Da43ic5K+U9sHw==" spinCount="100000" sheet="1" objects="1" scenarios="1" formatColumns="0" formatRows="0"/>
  <mergeCells count="45">
    <mergeCell ref="AZ69:AZ72"/>
    <mergeCell ref="BA69:BA72"/>
    <mergeCell ref="BB69:BB72"/>
    <mergeCell ref="N70:P72"/>
    <mergeCell ref="R70:R72"/>
    <mergeCell ref="S70:S71"/>
    <mergeCell ref="Y70:Y71"/>
    <mergeCell ref="AH71:AH72"/>
    <mergeCell ref="AP71:AR71"/>
    <mergeCell ref="AS71:AS72"/>
    <mergeCell ref="AP72:AR72"/>
    <mergeCell ref="Z69:Z71"/>
    <mergeCell ref="AM69:AM72"/>
    <mergeCell ref="AN69:AN72"/>
    <mergeCell ref="AO69:AO72"/>
    <mergeCell ref="AS69:AS70"/>
    <mergeCell ref="AL69:AL72"/>
    <mergeCell ref="AE69:AE72"/>
    <mergeCell ref="AB69:AB72"/>
    <mergeCell ref="AC69:AC72"/>
    <mergeCell ref="AD69:AD72"/>
    <mergeCell ref="AI69:AI72"/>
    <mergeCell ref="AJ69:AJ72"/>
    <mergeCell ref="AK69:AK72"/>
    <mergeCell ref="AF69:AF72"/>
    <mergeCell ref="AG69:AG72"/>
    <mergeCell ref="AY69:AY72"/>
    <mergeCell ref="AT69:AT72"/>
    <mergeCell ref="AU69:AU72"/>
    <mergeCell ref="AV69:AV72"/>
    <mergeCell ref="AW69:AW72"/>
    <mergeCell ref="AX69:AX72"/>
    <mergeCell ref="C69:C72"/>
    <mergeCell ref="D69:D72"/>
    <mergeCell ref="E69:E72"/>
    <mergeCell ref="F69:F72"/>
    <mergeCell ref="H69:H72"/>
    <mergeCell ref="G69:G72"/>
    <mergeCell ref="AA69:AA72"/>
    <mergeCell ref="I69:I72"/>
    <mergeCell ref="J69:J72"/>
    <mergeCell ref="K69:K72"/>
    <mergeCell ref="L69:L72"/>
    <mergeCell ref="Q70:Q72"/>
    <mergeCell ref="M69:M72"/>
  </mergeCells>
  <phoneticPr fontId="20"/>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B1:BE472"/>
  <sheetViews>
    <sheetView topLeftCell="A59" zoomScale="60" zoomScaleNormal="60" workbookViewId="0">
      <selection activeCell="N73" sqref="N73"/>
    </sheetView>
  </sheetViews>
  <sheetFormatPr defaultColWidth="8.88671875" defaultRowHeight="13.2"/>
  <cols>
    <col min="3" max="54" width="10.77734375" customWidth="1"/>
  </cols>
  <sheetData>
    <row r="1" spans="3:30" ht="14.4">
      <c r="C1" s="1"/>
      <c r="D1" s="1"/>
      <c r="E1" s="1"/>
      <c r="F1" s="1"/>
      <c r="G1" s="1"/>
      <c r="H1" s="1"/>
      <c r="I1" s="1"/>
      <c r="J1" s="1"/>
      <c r="K1" s="1"/>
      <c r="L1" s="1"/>
      <c r="M1" s="1"/>
      <c r="N1" s="1"/>
      <c r="O1" s="1"/>
      <c r="P1" s="1"/>
      <c r="Q1" s="1"/>
      <c r="R1" s="1"/>
      <c r="S1" s="1"/>
      <c r="T1" s="1"/>
      <c r="U1" s="1"/>
      <c r="V1" s="1"/>
      <c r="W1" s="1"/>
      <c r="X1" s="1"/>
      <c r="Y1" s="1"/>
      <c r="Z1" s="1"/>
      <c r="AA1" s="1"/>
      <c r="AB1" s="1"/>
      <c r="AC1" s="1"/>
      <c r="AD1" s="1"/>
    </row>
    <row r="2" spans="3:30" ht="14.4">
      <c r="C2" s="1"/>
      <c r="D2" s="1"/>
      <c r="E2" s="1"/>
      <c r="F2" s="1"/>
      <c r="G2" s="1"/>
      <c r="H2" s="1"/>
      <c r="I2" s="1"/>
      <c r="J2" s="1"/>
      <c r="K2" s="1"/>
      <c r="L2" s="1"/>
      <c r="M2" s="1"/>
      <c r="N2" s="1"/>
      <c r="O2" s="1"/>
      <c r="P2" s="1"/>
      <c r="Q2" s="1"/>
      <c r="R2" s="1"/>
      <c r="S2" s="1"/>
      <c r="T2" s="1"/>
      <c r="U2" s="1"/>
      <c r="V2" s="1"/>
      <c r="W2" s="1"/>
      <c r="X2" s="1"/>
      <c r="Y2" s="1"/>
      <c r="Z2" s="1"/>
      <c r="AA2" s="1"/>
      <c r="AB2" s="1"/>
      <c r="AC2" s="1"/>
      <c r="AD2" s="1"/>
    </row>
    <row r="3" spans="3:30" ht="14.4">
      <c r="C3" s="1"/>
      <c r="D3" s="1"/>
      <c r="E3" s="1"/>
      <c r="F3" s="1"/>
      <c r="G3" s="1"/>
      <c r="H3" s="1"/>
      <c r="I3" s="1"/>
      <c r="J3" s="1"/>
      <c r="K3" s="1"/>
      <c r="L3" s="1"/>
      <c r="M3" s="1"/>
      <c r="N3" s="1"/>
      <c r="O3" s="1"/>
      <c r="P3" s="1"/>
      <c r="Q3" s="1"/>
      <c r="R3" s="1"/>
      <c r="S3" s="1"/>
      <c r="T3" s="1"/>
      <c r="U3" s="1"/>
      <c r="V3" s="1"/>
      <c r="W3" s="1"/>
      <c r="X3" s="1"/>
      <c r="Y3" s="1"/>
      <c r="Z3" s="1"/>
      <c r="AA3" s="1"/>
      <c r="AB3" s="1"/>
      <c r="AC3" s="1"/>
      <c r="AD3" s="1"/>
    </row>
    <row r="4" spans="3:30" ht="14.4">
      <c r="C4" s="1"/>
      <c r="D4" s="1"/>
      <c r="E4" s="1"/>
      <c r="F4" s="1"/>
      <c r="G4" s="1"/>
      <c r="H4" s="1"/>
      <c r="I4" s="1"/>
      <c r="J4" s="1"/>
      <c r="K4" s="1"/>
      <c r="L4" s="1"/>
      <c r="M4" s="1"/>
      <c r="N4" s="1"/>
      <c r="O4" s="1"/>
      <c r="P4" s="1"/>
      <c r="Q4" s="1"/>
      <c r="R4" s="1"/>
      <c r="S4" s="1"/>
      <c r="T4" s="1"/>
      <c r="U4" s="1"/>
      <c r="V4" s="1"/>
      <c r="W4" s="1"/>
      <c r="X4" s="1"/>
      <c r="Y4" s="1"/>
      <c r="Z4" s="1"/>
      <c r="AA4" s="1"/>
      <c r="AB4" s="1"/>
      <c r="AC4" s="1"/>
      <c r="AD4" s="1"/>
    </row>
    <row r="5" spans="3:30" ht="14.4">
      <c r="C5" s="1"/>
      <c r="D5" s="1"/>
      <c r="E5" s="1"/>
      <c r="F5" s="1"/>
      <c r="G5" s="1"/>
      <c r="H5" s="1"/>
      <c r="I5" s="1"/>
      <c r="J5" s="1"/>
      <c r="K5" s="1"/>
      <c r="L5" s="1"/>
      <c r="M5" s="1"/>
      <c r="N5" s="1"/>
      <c r="O5" s="1"/>
      <c r="P5" s="1"/>
      <c r="Q5" s="1"/>
      <c r="R5" s="1"/>
      <c r="S5" s="1"/>
      <c r="T5" s="1"/>
      <c r="U5" s="1"/>
      <c r="V5" s="1"/>
      <c r="W5" s="1"/>
      <c r="X5" s="1"/>
      <c r="Y5" s="1"/>
      <c r="Z5" s="1"/>
      <c r="AA5" s="1"/>
      <c r="AB5" s="1"/>
      <c r="AC5" s="1"/>
      <c r="AD5" s="1"/>
    </row>
    <row r="6" spans="3:30" ht="14.4">
      <c r="C6" s="1"/>
      <c r="D6" s="1"/>
      <c r="E6" s="1"/>
      <c r="F6" s="1"/>
      <c r="G6" s="1"/>
      <c r="H6" s="1"/>
      <c r="I6" s="1"/>
      <c r="J6" s="1"/>
      <c r="K6" s="1"/>
      <c r="L6" s="1"/>
      <c r="M6" s="1"/>
      <c r="N6" s="1"/>
      <c r="O6" s="1"/>
      <c r="P6" s="1"/>
      <c r="Q6" s="1"/>
      <c r="R6" s="1"/>
      <c r="S6" s="1"/>
      <c r="T6" s="1"/>
      <c r="U6" s="1"/>
      <c r="V6" s="1"/>
      <c r="W6" s="1"/>
      <c r="X6" s="1"/>
      <c r="Y6" s="1"/>
      <c r="Z6" s="1"/>
      <c r="AA6" s="1"/>
      <c r="AB6" s="1"/>
      <c r="AC6" s="1"/>
      <c r="AD6" s="1"/>
    </row>
    <row r="7" spans="3:30" ht="14.4">
      <c r="C7" s="1"/>
      <c r="D7" s="1"/>
      <c r="E7" s="1"/>
      <c r="F7" s="1"/>
      <c r="G7" s="1"/>
      <c r="H7" s="1"/>
      <c r="I7" s="1"/>
      <c r="J7" s="1"/>
      <c r="K7" s="1"/>
      <c r="L7" s="1"/>
      <c r="M7" s="1"/>
      <c r="N7" s="1"/>
      <c r="O7" s="1"/>
      <c r="P7" s="1"/>
      <c r="Q7" s="1"/>
      <c r="R7" s="1"/>
      <c r="S7" s="1"/>
      <c r="T7" s="1"/>
      <c r="U7" s="1"/>
      <c r="V7" s="1"/>
      <c r="W7" s="1"/>
      <c r="X7" s="1"/>
      <c r="Y7" s="1"/>
      <c r="Z7" s="1"/>
      <c r="AA7" s="1"/>
      <c r="AB7" s="1"/>
      <c r="AC7" s="1"/>
      <c r="AD7" s="1"/>
    </row>
    <row r="8" spans="3:30" ht="14.4">
      <c r="C8" s="1"/>
      <c r="D8" s="1"/>
      <c r="E8" s="1"/>
      <c r="F8" s="1"/>
      <c r="G8" s="1"/>
      <c r="H8" s="1"/>
      <c r="I8" s="1"/>
      <c r="J8" s="1"/>
      <c r="K8" s="1"/>
      <c r="L8" s="1"/>
      <c r="M8" s="1"/>
      <c r="N8" s="1"/>
      <c r="O8" s="1"/>
      <c r="P8" s="1"/>
      <c r="Q8" s="1"/>
      <c r="R8" s="1"/>
      <c r="S8" s="1"/>
      <c r="T8" s="1"/>
      <c r="U8" s="1"/>
      <c r="V8" s="1"/>
      <c r="W8" s="1"/>
      <c r="X8" s="1"/>
      <c r="Y8" s="1"/>
      <c r="Z8" s="1"/>
      <c r="AA8" s="1"/>
      <c r="AB8" s="1"/>
      <c r="AC8" s="1"/>
      <c r="AD8" s="1"/>
    </row>
    <row r="9" spans="3:30" ht="14.4">
      <c r="C9" s="1"/>
      <c r="D9" s="1"/>
      <c r="E9" s="1"/>
      <c r="F9" s="1"/>
      <c r="G9" s="1"/>
      <c r="H9" s="1"/>
      <c r="I9" s="1"/>
      <c r="J9" s="1"/>
      <c r="K9" s="1"/>
      <c r="L9" s="1"/>
      <c r="M9" s="1"/>
      <c r="N9" s="1"/>
      <c r="O9" s="1"/>
      <c r="P9" s="1"/>
      <c r="Q9" s="1"/>
      <c r="R9" s="1"/>
      <c r="S9" s="1"/>
      <c r="T9" s="1"/>
      <c r="U9" s="1"/>
      <c r="V9" s="1"/>
      <c r="W9" s="1"/>
      <c r="X9" s="1"/>
      <c r="Y9" s="1"/>
      <c r="Z9" s="1"/>
      <c r="AA9" s="1"/>
      <c r="AB9" s="1"/>
      <c r="AC9" s="1"/>
      <c r="AD9" s="1"/>
    </row>
    <row r="10" spans="3:30" ht="14.4">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row>
    <row r="11" spans="3:30" ht="14.4">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row>
    <row r="12" spans="3:30" ht="14.4">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row>
    <row r="13" spans="3:30" ht="14.4">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row>
    <row r="14" spans="3:30" ht="14.4">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row>
    <row r="15" spans="3:30" ht="14.4">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row>
    <row r="16" spans="3:30" ht="14.4">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row>
    <row r="17" spans="3:30" ht="14.4">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row>
    <row r="18" spans="3:30" ht="14.4">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row>
    <row r="19" spans="3:30" ht="14.4">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row>
    <row r="20" spans="3:30" ht="14.4">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row>
    <row r="21" spans="3:30" ht="14.4">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row>
    <row r="22" spans="3:30" ht="14.4">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row>
    <row r="23" spans="3:30" ht="17.100000000000001" customHeight="1"/>
    <row r="24" spans="3:30" ht="15" customHeight="1"/>
    <row r="25" spans="3:30" ht="15" customHeight="1"/>
    <row r="26" spans="3:30" ht="15" customHeight="1"/>
    <row r="27" spans="3:30" ht="15" customHeight="1"/>
    <row r="28" spans="3:30" ht="15" customHeight="1"/>
    <row r="29" spans="3:30" ht="15" customHeight="1"/>
    <row r="30" spans="3:30" ht="15" customHeight="1"/>
    <row r="31" spans="3:30" ht="15" customHeight="1"/>
    <row r="32" spans="3:30"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spans="2:57" ht="15" customHeight="1"/>
    <row r="66" spans="2:57" ht="15" customHeight="1"/>
    <row r="67" spans="2:57" ht="15" customHeight="1"/>
    <row r="68" spans="2:57" ht="17.100000000000001" customHeight="1" thickBot="1"/>
    <row r="69" spans="2:57" ht="16.8" customHeight="1" thickBot="1">
      <c r="C69" s="557" t="s">
        <v>16</v>
      </c>
      <c r="D69" s="563" t="s">
        <v>17</v>
      </c>
      <c r="E69" s="593" t="s">
        <v>18</v>
      </c>
      <c r="F69" s="605" t="s">
        <v>19</v>
      </c>
      <c r="G69" s="553" t="s">
        <v>20</v>
      </c>
      <c r="H69" s="560" t="s">
        <v>7686</v>
      </c>
      <c r="I69" s="560" t="s">
        <v>21</v>
      </c>
      <c r="J69" s="611" t="s">
        <v>22</v>
      </c>
      <c r="K69" s="614" t="s">
        <v>23</v>
      </c>
      <c r="L69" s="512" t="s">
        <v>24</v>
      </c>
      <c r="M69" s="575" t="s">
        <v>7577</v>
      </c>
      <c r="N69" s="245"/>
      <c r="O69" s="245"/>
      <c r="P69" s="245"/>
      <c r="Q69" s="37"/>
      <c r="R69" s="85" t="s">
        <v>25</v>
      </c>
      <c r="S69" s="38"/>
      <c r="T69" s="38"/>
      <c r="U69" s="38"/>
      <c r="V69" s="38"/>
      <c r="W69" s="38"/>
      <c r="X69" s="38"/>
      <c r="Y69" s="38"/>
      <c r="Z69" s="590" t="s">
        <v>26</v>
      </c>
      <c r="AA69" s="464" t="s">
        <v>27</v>
      </c>
      <c r="AB69" s="569" t="s">
        <v>28</v>
      </c>
      <c r="AC69" s="569" t="s">
        <v>29</v>
      </c>
      <c r="AD69" s="512" t="s">
        <v>30</v>
      </c>
      <c r="AE69" s="512" t="s">
        <v>7601</v>
      </c>
      <c r="AF69" s="512" t="s">
        <v>7673</v>
      </c>
      <c r="AG69" s="572" t="s">
        <v>7684</v>
      </c>
      <c r="AH69" s="443"/>
      <c r="AI69" s="467" t="s">
        <v>31</v>
      </c>
      <c r="AJ69" s="620" t="s">
        <v>7674</v>
      </c>
      <c r="AK69" s="566" t="s">
        <v>33</v>
      </c>
      <c r="AL69" s="464" t="s">
        <v>34</v>
      </c>
      <c r="AM69" s="471" t="s">
        <v>35</v>
      </c>
      <c r="AN69" s="509" t="s">
        <v>7538</v>
      </c>
      <c r="AO69" s="651" t="s">
        <v>7539</v>
      </c>
      <c r="AP69" s="242"/>
      <c r="AQ69" s="242"/>
      <c r="AR69" s="242"/>
      <c r="AS69" s="651" t="s">
        <v>200</v>
      </c>
      <c r="AT69" s="461" t="s">
        <v>7541</v>
      </c>
      <c r="AU69" s="461" t="s">
        <v>7579</v>
      </c>
      <c r="AV69" s="461" t="s">
        <v>7580</v>
      </c>
      <c r="AW69" s="461" t="s">
        <v>7581</v>
      </c>
      <c r="AX69" s="461" t="s">
        <v>7582</v>
      </c>
      <c r="AY69" s="461" t="s">
        <v>7583</v>
      </c>
      <c r="AZ69" s="461" t="s">
        <v>7584</v>
      </c>
      <c r="BA69" s="461" t="s">
        <v>7585</v>
      </c>
      <c r="BB69" s="461" t="s">
        <v>7578</v>
      </c>
      <c r="BC69" s="671" t="s">
        <v>7650</v>
      </c>
      <c r="BD69" s="670" t="s">
        <v>7651</v>
      </c>
      <c r="BE69" s="670" t="s">
        <v>7652</v>
      </c>
    </row>
    <row r="70" spans="2:57" ht="26.4" customHeight="1" thickBot="1">
      <c r="C70" s="558"/>
      <c r="D70" s="564"/>
      <c r="E70" s="594"/>
      <c r="F70" s="606"/>
      <c r="G70" s="554"/>
      <c r="H70" s="561"/>
      <c r="I70" s="561"/>
      <c r="J70" s="612"/>
      <c r="K70" s="615"/>
      <c r="L70" s="570"/>
      <c r="M70" s="576"/>
      <c r="N70" s="578" t="s">
        <v>7714</v>
      </c>
      <c r="O70" s="579"/>
      <c r="P70" s="580"/>
      <c r="Q70" s="608" t="s">
        <v>7531</v>
      </c>
      <c r="R70" s="573" t="s">
        <v>7665</v>
      </c>
      <c r="S70" s="589" t="s">
        <v>56</v>
      </c>
      <c r="T70" s="188"/>
      <c r="U70" s="188"/>
      <c r="V70" s="188"/>
      <c r="W70" s="188"/>
      <c r="X70" s="188"/>
      <c r="Y70" s="618" t="s">
        <v>7534</v>
      </c>
      <c r="Z70" s="591"/>
      <c r="AA70" s="465"/>
      <c r="AB70" s="570"/>
      <c r="AC70" s="570"/>
      <c r="AD70" s="513"/>
      <c r="AE70" s="513"/>
      <c r="AF70" s="513"/>
      <c r="AG70" s="573"/>
      <c r="AH70" s="445"/>
      <c r="AI70" s="468"/>
      <c r="AJ70" s="621"/>
      <c r="AK70" s="567"/>
      <c r="AL70" s="465"/>
      <c r="AM70" s="472"/>
      <c r="AN70" s="510"/>
      <c r="AO70" s="581"/>
      <c r="AP70" s="243"/>
      <c r="AQ70" s="243"/>
      <c r="AR70" s="243"/>
      <c r="AS70" s="581"/>
      <c r="AT70" s="462"/>
      <c r="AU70" s="462"/>
      <c r="AV70" s="462"/>
      <c r="AW70" s="462"/>
      <c r="AX70" s="462"/>
      <c r="AY70" s="462"/>
      <c r="AZ70" s="462"/>
      <c r="BA70" s="462"/>
      <c r="BB70" s="462"/>
      <c r="BC70" s="671"/>
      <c r="BD70" s="670"/>
      <c r="BE70" s="670"/>
    </row>
    <row r="71" spans="2:57" ht="26.4" customHeight="1" thickBot="1">
      <c r="C71" s="558"/>
      <c r="D71" s="564"/>
      <c r="E71" s="594"/>
      <c r="F71" s="606"/>
      <c r="G71" s="554"/>
      <c r="H71" s="561"/>
      <c r="I71" s="561"/>
      <c r="J71" s="612"/>
      <c r="K71" s="615"/>
      <c r="L71" s="570"/>
      <c r="M71" s="576"/>
      <c r="N71" s="581"/>
      <c r="O71" s="582"/>
      <c r="P71" s="583"/>
      <c r="Q71" s="609"/>
      <c r="R71" s="573"/>
      <c r="S71" s="573"/>
      <c r="T71" s="190" t="s">
        <v>7533</v>
      </c>
      <c r="U71" s="301"/>
      <c r="V71" s="301"/>
      <c r="W71" s="190"/>
      <c r="X71" s="190"/>
      <c r="Y71" s="619"/>
      <c r="Z71" s="591"/>
      <c r="AA71" s="465"/>
      <c r="AB71" s="570"/>
      <c r="AC71" s="570"/>
      <c r="AD71" s="513"/>
      <c r="AE71" s="513"/>
      <c r="AF71" s="513"/>
      <c r="AG71" s="573"/>
      <c r="AH71" s="587" t="s">
        <v>7713</v>
      </c>
      <c r="AI71" s="469"/>
      <c r="AJ71" s="621"/>
      <c r="AK71" s="567"/>
      <c r="AL71" s="465"/>
      <c r="AM71" s="472"/>
      <c r="AN71" s="510"/>
      <c r="AO71" s="581"/>
      <c r="AP71" s="655" t="s">
        <v>7570</v>
      </c>
      <c r="AQ71" s="619"/>
      <c r="AR71" s="619"/>
      <c r="AS71" s="462" t="s">
        <v>7603</v>
      </c>
      <c r="AT71" s="462"/>
      <c r="AU71" s="462"/>
      <c r="AV71" s="462"/>
      <c r="AW71" s="462"/>
      <c r="AX71" s="462"/>
      <c r="AY71" s="462"/>
      <c r="AZ71" s="462"/>
      <c r="BA71" s="462"/>
      <c r="BB71" s="462"/>
      <c r="BC71" s="671"/>
      <c r="BD71" s="670"/>
      <c r="BE71" s="670"/>
    </row>
    <row r="72" spans="2:57" ht="58.65" customHeight="1" thickBot="1">
      <c r="C72" s="559"/>
      <c r="D72" s="565"/>
      <c r="E72" s="595"/>
      <c r="F72" s="607"/>
      <c r="G72" s="555"/>
      <c r="H72" s="562"/>
      <c r="I72" s="562"/>
      <c r="J72" s="613"/>
      <c r="K72" s="616"/>
      <c r="L72" s="571"/>
      <c r="M72" s="577"/>
      <c r="N72" s="584"/>
      <c r="O72" s="585"/>
      <c r="P72" s="586"/>
      <c r="Q72" s="610"/>
      <c r="R72" s="617"/>
      <c r="S72" s="129" t="s">
        <v>7666</v>
      </c>
      <c r="T72" s="192" t="s">
        <v>7667</v>
      </c>
      <c r="U72" s="192" t="s">
        <v>7632</v>
      </c>
      <c r="V72" s="192" t="s">
        <v>7632</v>
      </c>
      <c r="W72" s="192" t="s">
        <v>7632</v>
      </c>
      <c r="X72" s="192" t="s">
        <v>7632</v>
      </c>
      <c r="Y72" s="189" t="s">
        <v>7668</v>
      </c>
      <c r="Z72" s="187" t="s">
        <v>7669</v>
      </c>
      <c r="AA72" s="466"/>
      <c r="AB72" s="571"/>
      <c r="AC72" s="571"/>
      <c r="AD72" s="514"/>
      <c r="AE72" s="514"/>
      <c r="AF72" s="514"/>
      <c r="AG72" s="574"/>
      <c r="AH72" s="588"/>
      <c r="AI72" s="470"/>
      <c r="AJ72" s="622"/>
      <c r="AK72" s="568"/>
      <c r="AL72" s="466"/>
      <c r="AM72" s="473"/>
      <c r="AN72" s="511"/>
      <c r="AO72" s="584"/>
      <c r="AP72" s="497" t="s">
        <v>7571</v>
      </c>
      <c r="AQ72" s="498"/>
      <c r="AR72" s="498"/>
      <c r="AS72" s="463"/>
      <c r="AT72" s="463"/>
      <c r="AU72" s="463"/>
      <c r="AV72" s="463"/>
      <c r="AW72" s="463"/>
      <c r="AX72" s="463"/>
      <c r="AY72" s="463"/>
      <c r="AZ72" s="463"/>
      <c r="BA72" s="463"/>
      <c r="BB72" s="463"/>
      <c r="BC72" s="671"/>
      <c r="BD72" s="670"/>
      <c r="BE72" s="670"/>
    </row>
    <row r="73" spans="2:57" ht="13.35" customHeight="1">
      <c r="B73" t="s">
        <v>209</v>
      </c>
      <c r="C73" s="310">
        <v>1</v>
      </c>
      <c r="D73" t="e" cm="1">
        <f t="array" aca="1" ref="D73" ca="1">IF(INDIRECT("実施計画様式!D"&amp;ROW($A73))&lt;&gt;朱色変色!D73,1,0)</f>
        <v>#VALUE!</v>
      </c>
      <c r="E73" t="e" cm="1">
        <f t="array" aca="1" ref="E73" ca="1">IF(INDIRECT("実施計画様式!E"&amp;ROW($A73))&lt;&gt;朱色変色!E73,1,0)</f>
        <v>#VALUE!</v>
      </c>
      <c r="F73" t="e" cm="1">
        <f t="array" aca="1" ref="F73" ca="1">IF(INDIRECT("実施計画様式!F"&amp;ROW($A73))&lt;&gt;朱色変色!F73,1,0)</f>
        <v>#VALUE!</v>
      </c>
      <c r="G73" t="e" cm="1">
        <f t="array" aca="1" ref="G73" ca="1">IF(INDIRECT("実施計画様式!G"&amp;ROW($A73))&lt;&gt;朱色変色!G73,1,0)</f>
        <v>#VALUE!</v>
      </c>
      <c r="H73" t="e" cm="1">
        <f t="array" aca="1" ref="H73" ca="1">IF(INDIRECT("実施計画様式!H"&amp;ROW($A73))&lt;&gt;朱色変色!H73,1,0)</f>
        <v>#VALUE!</v>
      </c>
      <c r="I73" t="e" cm="1">
        <f t="array" aca="1" ref="I73" ca="1">IF(INDIRECT("実施計画様式!I"&amp;ROW($A73))&lt;&gt;朱色変色!I73,1,0)</f>
        <v>#VALUE!</v>
      </c>
      <c r="J73" t="e" cm="1">
        <f t="array" aca="1" ref="J73" ca="1">IF(INDIRECT("実施計画様式!J"&amp;ROW($A73))&lt;&gt;朱色変色!J73,1,0)</f>
        <v>#VALUE!</v>
      </c>
      <c r="K73" t="e" cm="1">
        <f t="array" aca="1" ref="K73" ca="1">IF(INDIRECT("実施計画様式!K"&amp;ROW($A73))&lt;&gt;朱色変色!K73,1,0)</f>
        <v>#VALUE!</v>
      </c>
      <c r="L73" t="e" cm="1">
        <f t="array" aca="1" ref="L73" ca="1">IF(INDIRECT("実施計画様式!L"&amp;ROW($A73))&lt;&gt;朱色変色!L73,1,0)</f>
        <v>#VALUE!</v>
      </c>
      <c r="M73" t="e" cm="1">
        <f t="array" aca="1" ref="M73" ca="1">IF(INDIRECT("実施計画様式!M"&amp;ROW($A73))&lt;&gt;朱色変色!M73,1,0)</f>
        <v>#VALUE!</v>
      </c>
      <c r="N73" t="e" cm="1">
        <f t="array" aca="1" ref="N73" ca="1">IF(INDIRECT("実施計画様式!N"&amp;ROW($A73))&lt;&gt;朱色変色!N73,1,0)</f>
        <v>#VALUE!</v>
      </c>
      <c r="O73" t="e" cm="1">
        <f t="array" aca="1" ref="O73" ca="1">IF(INDIRECT("実施計画様式!O"&amp;ROW($A73))&lt;&gt;朱色変色!O73,1,0)</f>
        <v>#VALUE!</v>
      </c>
      <c r="P73" t="e" cm="1">
        <f t="array" aca="1" ref="P73" ca="1">IF(INDIRECT("実施計画様式!P"&amp;ROW($A73))&lt;&gt;朱色変色!P73,1,0)</f>
        <v>#VALUE!</v>
      </c>
      <c r="Q73" t="e" cm="1">
        <f t="array" aca="1" ref="Q73" ca="1">IF(INDIRECT("実施計画様式!Q"&amp;ROW($A73))&lt;&gt;朱色変色!Q73,1,0)</f>
        <v>#VALUE!</v>
      </c>
      <c r="R73" t="e" cm="1">
        <f t="array" aca="1" ref="R73" ca="1">IF(INDIRECT("実施計画様式!R"&amp;ROW($A73))&lt;&gt;朱色変色!R73,1,0)</f>
        <v>#VALUE!</v>
      </c>
      <c r="S73" t="e" cm="1">
        <f t="array" aca="1" ref="S73" ca="1">IF(INDIRECT("実施計画様式!S"&amp;ROW($A73))&lt;&gt;朱色変色!S73,1,0)</f>
        <v>#VALUE!</v>
      </c>
      <c r="T73" t="e" cm="1">
        <f t="array" aca="1" ref="T73" ca="1">IF(INDIRECT("実施計画様式!T"&amp;ROW($A73))&lt;&gt;朱色変色!T73,1,0)</f>
        <v>#VALUE!</v>
      </c>
      <c r="U73" t="e" cm="1">
        <f t="array" aca="1" ref="U73" ca="1">IF(INDIRECT("実施計画様式!U"&amp;ROW($A73))&lt;&gt;朱色変色!U73,1,0)</f>
        <v>#VALUE!</v>
      </c>
      <c r="V73" t="e" cm="1">
        <f t="array" aca="1" ref="V73" ca="1">IF(INDIRECT("実施計画様式!V"&amp;ROW($A73))&lt;&gt;朱色変色!V73,1,0)</f>
        <v>#VALUE!</v>
      </c>
      <c r="W73" t="e" cm="1">
        <f t="array" aca="1" ref="W73" ca="1">IF(INDIRECT("実施計画様式!W"&amp;ROW($A73))&lt;&gt;朱色変色!W73,1,0)</f>
        <v>#VALUE!</v>
      </c>
      <c r="X73" t="e" cm="1">
        <f t="array" aca="1" ref="X73" ca="1">IF(INDIRECT("実施計画様式!X"&amp;ROW($A73))&lt;&gt;朱色変色!X73,1,0)</f>
        <v>#VALUE!</v>
      </c>
      <c r="Y73" t="e" cm="1">
        <f t="array" aca="1" ref="Y73" ca="1">IF(INDIRECT("実施計画様式!Y"&amp;ROW($A73))&lt;&gt;朱色変色!Y73,1,0)</f>
        <v>#VALUE!</v>
      </c>
      <c r="Z73" t="e" cm="1">
        <f t="array" aca="1" ref="Z73" ca="1">IF(INDIRECT("実施計画様式!Z"&amp;ROW($A73))&lt;&gt;朱色変色!Z73,1,0)</f>
        <v>#VALUE!</v>
      </c>
      <c r="AA73" t="e" cm="1">
        <f t="array" aca="1" ref="AA73" ca="1">IF(INDIRECT("実施計画様式!AA"&amp;ROW($A73))&lt;&gt;朱色変色!AA73,1,0)</f>
        <v>#VALUE!</v>
      </c>
      <c r="AB73" t="e" cm="1">
        <f t="array" aca="1" ref="AB73" ca="1">IF(INDIRECT("実施計画様式!AB"&amp;ROW($A73))&lt;&gt;朱色変色!AB73,1,0)</f>
        <v>#VALUE!</v>
      </c>
      <c r="AC73" t="e" cm="1">
        <f t="array" aca="1" ref="AC73" ca="1">IF(INDIRECT("実施計画様式!AC"&amp;ROW($A73))&lt;&gt;朱色変色!AC73,1,0)</f>
        <v>#VALUE!</v>
      </c>
      <c r="AD73" t="e" cm="1">
        <f t="array" aca="1" ref="AD73" ca="1">IF(INDIRECT("実施計画様式!AD"&amp;ROW($A73))&lt;&gt;朱色変色!AD73,1,0)</f>
        <v>#VALUE!</v>
      </c>
      <c r="AE73" t="e" cm="1">
        <f t="array" aca="1" ref="AE73" ca="1">IF(INDIRECT("実施計画様式!AE"&amp;ROW($A73))&lt;&gt;朱色変色!AE73,1,0)</f>
        <v>#VALUE!</v>
      </c>
      <c r="AF73" t="e" cm="1">
        <f t="array" aca="1" ref="AF73" ca="1">IF(INDIRECT("実施計画様式!AF"&amp;ROW($A73))&lt;&gt;朱色変色!AF73,1,0)</f>
        <v>#VALUE!</v>
      </c>
      <c r="AG73" t="e" cm="1">
        <f t="array" aca="1" ref="AG73" ca="1">IF(INDIRECT("実施計画様式!AG"&amp;ROW($A73))&lt;&gt;朱色変色!AG73,1,0)</f>
        <v>#VALUE!</v>
      </c>
      <c r="AH73" t="e" cm="1">
        <f t="array" aca="1" ref="AH73" ca="1">IF(INDIRECT("実施計画様式!AH"&amp;ROW($A73))&lt;&gt;朱色変色!AH73,1,0)</f>
        <v>#VALUE!</v>
      </c>
      <c r="AI73" t="e" cm="1">
        <f t="array" aca="1" ref="AI73" ca="1">IF(INDIRECT("実施計画様式!AI"&amp;ROW($A73))&lt;&gt;朱色変色!AI73,1,0)</f>
        <v>#VALUE!</v>
      </c>
      <c r="AJ73" t="e" cm="1">
        <f t="array" aca="1" ref="AJ73" ca="1">IF(INDIRECT("実施計画様式!AJ"&amp;ROW($A73))&lt;&gt;朱色変色!AJ73,1,0)</f>
        <v>#VALUE!</v>
      </c>
      <c r="AK73" t="e" cm="1">
        <f t="array" aca="1" ref="AK73" ca="1">IF(INDIRECT("実施計画様式!AK"&amp;ROW($A73))&lt;&gt;朱色変色!AK73,1,0)</f>
        <v>#VALUE!</v>
      </c>
      <c r="AL73" t="e" cm="1">
        <f t="array" aca="1" ref="AL73" ca="1">IF(INDIRECT("実施計画様式!AL"&amp;ROW($A73))&lt;&gt;朱色変色!AL73,1,0)</f>
        <v>#VALUE!</v>
      </c>
      <c r="AM73" t="e" cm="1">
        <f t="array" aca="1" ref="AM73" ca="1">IF(INDIRECT("実施計画様式!AM"&amp;ROW($A73))&lt;&gt;朱色変色!AM73,1,0)</f>
        <v>#VALUE!</v>
      </c>
      <c r="AN73" t="e" cm="1">
        <f t="array" aca="1" ref="AN73" ca="1">IF(INDIRECT("実施計画様式!AN"&amp;ROW($A73))&lt;&gt;朱色変色!AN73,1,0)</f>
        <v>#VALUE!</v>
      </c>
      <c r="AO73" t="e" cm="1">
        <f t="array" aca="1" ref="AO73" ca="1">IF(INDIRECT("実施計画様式!AO"&amp;ROW($A73))&lt;&gt;朱色変色!AO73,1,0)</f>
        <v>#VALUE!</v>
      </c>
      <c r="AP73" t="e" cm="1">
        <f t="array" aca="1" ref="AP73" ca="1">IF(INDIRECT("実施計画様式!AP"&amp;ROW($A73))&lt;&gt;朱色変色!AP73,1,0)</f>
        <v>#VALUE!</v>
      </c>
      <c r="AQ73" t="e" cm="1">
        <f t="array" aca="1" ref="AQ73" ca="1">IF(INDIRECT("実施計画様式!AQ"&amp;ROW($A73))&lt;&gt;朱色変色!AQ73,1,0)</f>
        <v>#VALUE!</v>
      </c>
      <c r="AR73" t="e" cm="1">
        <f t="array" aca="1" ref="AR73" ca="1">IF(INDIRECT("実施計画様式!AR"&amp;ROW($A73))&lt;&gt;朱色変色!AR73,1,0)</f>
        <v>#VALUE!</v>
      </c>
      <c r="AS73" t="e" cm="1">
        <f t="array" aca="1" ref="AS73" ca="1">IF(INDIRECT("実施計画様式!AS"&amp;ROW($A73))&lt;&gt;朱色変色!AS73,1,0)</f>
        <v>#VALUE!</v>
      </c>
      <c r="AT73" t="e" cm="1">
        <f t="array" aca="1" ref="AT73" ca="1">IF(INDIRECT("実施計画様式!AT"&amp;ROW($A73))&lt;&gt;朱色変色!AT73,1,0)</f>
        <v>#VALUE!</v>
      </c>
      <c r="AU73" t="e" cm="1">
        <f t="array" aca="1" ref="AU73" ca="1">IF(INDIRECT("実施計画様式!AU"&amp;ROW($A73))&lt;&gt;朱色変色!AU73,1,0)</f>
        <v>#VALUE!</v>
      </c>
      <c r="AV73" t="e" cm="1">
        <f t="array" aca="1" ref="AV73" ca="1">IF(INDIRECT("実施計画様式!AV"&amp;ROW($A73))&lt;&gt;朱色変色!AV73,1,0)</f>
        <v>#VALUE!</v>
      </c>
      <c r="AW73" t="e" cm="1">
        <f t="array" aca="1" ref="AW73" ca="1">IF(INDIRECT("実施計画様式!AW"&amp;ROW($A73))&lt;&gt;朱色変色!AW73,1,0)</f>
        <v>#VALUE!</v>
      </c>
      <c r="AX73" t="e" cm="1">
        <f t="array" aca="1" ref="AX73" ca="1">IF(INDIRECT("実施計画様式!AX"&amp;ROW($A73))&lt;&gt;朱色変色!AX73,1,0)</f>
        <v>#VALUE!</v>
      </c>
      <c r="AY73" t="e" cm="1">
        <f t="array" aca="1" ref="AY73" ca="1">IF(INDIRECT("実施計画様式!AY"&amp;ROW($A73))&lt;&gt;朱色変色!AU73,1,0)</f>
        <v>#VALUE!</v>
      </c>
      <c r="AZ73" t="e" cm="1">
        <f t="array" aca="1" ref="AZ73" ca="1">IF(INDIRECT("実施計画様式!AZ"&amp;ROW($A73))&lt;&gt;朱色変色!AV73,1,0)</f>
        <v>#VALUE!</v>
      </c>
      <c r="BA73" t="e" cm="1">
        <f t="array" aca="1" ref="BA73" ca="1">IF(INDIRECT("実施計画様式!BA"&amp;ROW($A73))&lt;&gt;朱色変色!AW73,1,0)</f>
        <v>#VALUE!</v>
      </c>
      <c r="BB73" t="e" cm="1">
        <f t="array" aca="1" ref="BB73" ca="1">IF(INDIRECT("実施計画様式!BB"&amp;ROW($A73))&lt;&gt;朱色変色!AX73,1,0)</f>
        <v>#VALUE!</v>
      </c>
      <c r="BC73" t="e">
        <f t="shared" ref="BC73:BC136" ca="1" si="0">MIN(SUM(D73:BB73),1)</f>
        <v>#VALUE!</v>
      </c>
      <c r="BD73" t="e">
        <f ca="1">IF(SUM(D73:Q73,Z73:BB73)&gt;0,0,MIN(SUM(R73:Y73),1))</f>
        <v>#VALUE!</v>
      </c>
      <c r="BE73" t="e">
        <f ca="1">MIN(SUM(D73:Q73,Z73:BB73),1)</f>
        <v>#VALUE!</v>
      </c>
    </row>
    <row r="74" spans="2:57" ht="13.35" customHeight="1">
      <c r="C74" s="310">
        <v>2</v>
      </c>
      <c r="D74" t="e" cm="1">
        <f t="array" aca="1" ref="D74" ca="1">IF(INDIRECT("実施計画様式!D"&amp;ROW($A74))&lt;&gt;朱色変色!D74,1,0)</f>
        <v>#VALUE!</v>
      </c>
      <c r="E74" t="e" cm="1">
        <f t="array" aca="1" ref="E74" ca="1">IF(INDIRECT("実施計画様式!E"&amp;ROW($A74))&lt;&gt;朱色変色!E74,1,0)</f>
        <v>#VALUE!</v>
      </c>
      <c r="F74" t="e" cm="1">
        <f t="array" aca="1" ref="F74" ca="1">IF(INDIRECT("実施計画様式!F"&amp;ROW($A74))&lt;&gt;朱色変色!F74,1,0)</f>
        <v>#VALUE!</v>
      </c>
      <c r="G74" t="e" cm="1">
        <f t="array" aca="1" ref="G74" ca="1">IF(INDIRECT("実施計画様式!G"&amp;ROW($A74))&lt;&gt;朱色変色!G74,1,0)</f>
        <v>#VALUE!</v>
      </c>
      <c r="H74" t="e" cm="1">
        <f t="array" aca="1" ref="H74" ca="1">IF(INDIRECT("実施計画様式!H"&amp;ROW($A74))&lt;&gt;朱色変色!H74,1,0)</f>
        <v>#VALUE!</v>
      </c>
      <c r="I74" t="e" cm="1">
        <f t="array" aca="1" ref="I74" ca="1">IF(INDIRECT("実施計画様式!I"&amp;ROW($A74))&lt;&gt;朱色変色!I74,1,0)</f>
        <v>#VALUE!</v>
      </c>
      <c r="J74" t="e" cm="1">
        <f t="array" aca="1" ref="J74" ca="1">IF(INDIRECT("実施計画様式!J"&amp;ROW($A74))&lt;&gt;朱色変色!J74,1,0)</f>
        <v>#VALUE!</v>
      </c>
      <c r="K74" t="e" cm="1">
        <f t="array" aca="1" ref="K74" ca="1">IF(INDIRECT("実施計画様式!K"&amp;ROW($A74))&lt;&gt;朱色変色!K74,1,0)</f>
        <v>#VALUE!</v>
      </c>
      <c r="L74" t="e" cm="1">
        <f t="array" aca="1" ref="L74" ca="1">IF(INDIRECT("実施計画様式!L"&amp;ROW($A74))&lt;&gt;朱色変色!L74,1,0)</f>
        <v>#VALUE!</v>
      </c>
      <c r="M74" t="e" cm="1">
        <f t="array" aca="1" ref="M74" ca="1">IF(INDIRECT("実施計画様式!M"&amp;ROW($A74))&lt;&gt;朱色変色!M74,1,0)</f>
        <v>#VALUE!</v>
      </c>
      <c r="N74" t="e" cm="1">
        <f t="array" aca="1" ref="N74" ca="1">IF(INDIRECT("実施計画様式!N"&amp;ROW($A74))&lt;&gt;朱色変色!N74,1,0)</f>
        <v>#VALUE!</v>
      </c>
      <c r="O74" t="e" cm="1">
        <f t="array" aca="1" ref="O74" ca="1">IF(INDIRECT("実施計画様式!O"&amp;ROW($A74))&lt;&gt;朱色変色!O74,1,0)</f>
        <v>#VALUE!</v>
      </c>
      <c r="P74" t="e" cm="1">
        <f t="array" aca="1" ref="P74" ca="1">IF(INDIRECT("実施計画様式!P"&amp;ROW($A74))&lt;&gt;朱色変色!P74,1,0)</f>
        <v>#VALUE!</v>
      </c>
      <c r="Q74" t="e" cm="1">
        <f t="array" aca="1" ref="Q74" ca="1">IF(INDIRECT("実施計画様式!Q"&amp;ROW($A74))&lt;&gt;朱色変色!Q74,1,0)</f>
        <v>#VALUE!</v>
      </c>
      <c r="R74" t="e" cm="1">
        <f t="array" aca="1" ref="R74" ca="1">IF(INDIRECT("実施計画様式!R"&amp;ROW($A74))&lt;&gt;朱色変色!R74,1,0)</f>
        <v>#VALUE!</v>
      </c>
      <c r="S74" t="e" cm="1">
        <f t="array" aca="1" ref="S74" ca="1">IF(INDIRECT("実施計画様式!S"&amp;ROW($A74))&lt;&gt;朱色変色!S74,1,0)</f>
        <v>#VALUE!</v>
      </c>
      <c r="T74" t="e" cm="1">
        <f t="array" aca="1" ref="T74" ca="1">IF(INDIRECT("実施計画様式!T"&amp;ROW($A74))&lt;&gt;朱色変色!T74,1,0)</f>
        <v>#VALUE!</v>
      </c>
      <c r="U74" t="e" cm="1">
        <f t="array" aca="1" ref="U74" ca="1">IF(INDIRECT("実施計画様式!U"&amp;ROW($A74))&lt;&gt;朱色変色!U74,1,0)</f>
        <v>#VALUE!</v>
      </c>
      <c r="V74" t="e" cm="1">
        <f t="array" aca="1" ref="V74" ca="1">IF(INDIRECT("実施計画様式!V"&amp;ROW($A74))&lt;&gt;朱色変色!V74,1,0)</f>
        <v>#VALUE!</v>
      </c>
      <c r="W74" t="e" cm="1">
        <f t="array" aca="1" ref="W74" ca="1">IF(INDIRECT("実施計画様式!W"&amp;ROW($A74))&lt;&gt;朱色変色!W74,1,0)</f>
        <v>#VALUE!</v>
      </c>
      <c r="X74" t="e" cm="1">
        <f t="array" aca="1" ref="X74" ca="1">IF(INDIRECT("実施計画様式!X"&amp;ROW($A74))&lt;&gt;朱色変色!X74,1,0)</f>
        <v>#VALUE!</v>
      </c>
      <c r="Y74" t="e" cm="1">
        <f t="array" aca="1" ref="Y74" ca="1">IF(INDIRECT("実施計画様式!Y"&amp;ROW($A74))&lt;&gt;朱色変色!Y74,1,0)</f>
        <v>#VALUE!</v>
      </c>
      <c r="Z74" t="e" cm="1">
        <f t="array" aca="1" ref="Z74" ca="1">IF(INDIRECT("実施計画様式!Z"&amp;ROW($A74))&lt;&gt;朱色変色!Z74,1,0)</f>
        <v>#VALUE!</v>
      </c>
      <c r="AA74" t="e" cm="1">
        <f t="array" aca="1" ref="AA74" ca="1">IF(INDIRECT("実施計画様式!AA"&amp;ROW($A74))&lt;&gt;朱色変色!AA74,1,0)</f>
        <v>#VALUE!</v>
      </c>
      <c r="AB74" t="e" cm="1">
        <f t="array" aca="1" ref="AB74" ca="1">IF(INDIRECT("実施計画様式!AB"&amp;ROW($A74))&lt;&gt;朱色変色!AB74,1,0)</f>
        <v>#VALUE!</v>
      </c>
      <c r="AC74" t="e" cm="1">
        <f t="array" aca="1" ref="AC74" ca="1">IF(INDIRECT("実施計画様式!AC"&amp;ROW($A74))&lt;&gt;朱色変色!AC74,1,0)</f>
        <v>#VALUE!</v>
      </c>
      <c r="AD74" t="e" cm="1">
        <f t="array" aca="1" ref="AD74" ca="1">IF(INDIRECT("実施計画様式!AD"&amp;ROW($A74))&lt;&gt;朱色変色!AD74,1,0)</f>
        <v>#VALUE!</v>
      </c>
      <c r="AE74" t="e" cm="1">
        <f t="array" aca="1" ref="AE74" ca="1">IF(INDIRECT("実施計画様式!AE"&amp;ROW($A74))&lt;&gt;朱色変色!AE74,1,0)</f>
        <v>#VALUE!</v>
      </c>
      <c r="AF74" t="e" cm="1">
        <f t="array" aca="1" ref="AF74" ca="1">IF(INDIRECT("実施計画様式!AF"&amp;ROW($A74))&lt;&gt;朱色変色!AF74,1,0)</f>
        <v>#VALUE!</v>
      </c>
      <c r="AG74" t="e" cm="1">
        <f t="array" aca="1" ref="AG74" ca="1">IF(INDIRECT("実施計画様式!AG"&amp;ROW($A74))&lt;&gt;朱色変色!AG74,1,0)</f>
        <v>#VALUE!</v>
      </c>
      <c r="AH74" t="e" cm="1">
        <f t="array" aca="1" ref="AH74" ca="1">IF(INDIRECT("実施計画様式!AH"&amp;ROW($A74))&lt;&gt;朱色変色!AH74,1,0)</f>
        <v>#VALUE!</v>
      </c>
      <c r="AI74" t="e" cm="1">
        <f t="array" aca="1" ref="AI74" ca="1">IF(INDIRECT("実施計画様式!AI"&amp;ROW($A74))&lt;&gt;朱色変色!AI74,1,0)</f>
        <v>#VALUE!</v>
      </c>
      <c r="AJ74" t="e" cm="1">
        <f t="array" aca="1" ref="AJ74" ca="1">IF(INDIRECT("実施計画様式!AJ"&amp;ROW($A74))&lt;&gt;朱色変色!AJ74,1,0)</f>
        <v>#VALUE!</v>
      </c>
      <c r="AK74" t="e" cm="1">
        <f t="array" aca="1" ref="AK74" ca="1">IF(INDIRECT("実施計画様式!AK"&amp;ROW($A74))&lt;&gt;朱色変色!AK74,1,0)</f>
        <v>#VALUE!</v>
      </c>
      <c r="AL74" t="e" cm="1">
        <f t="array" aca="1" ref="AL74" ca="1">IF(INDIRECT("実施計画様式!AL"&amp;ROW($A74))&lt;&gt;朱色変色!AL74,1,0)</f>
        <v>#VALUE!</v>
      </c>
      <c r="AM74" t="e" cm="1">
        <f t="array" aca="1" ref="AM74" ca="1">IF(INDIRECT("実施計画様式!AM"&amp;ROW($A74))&lt;&gt;朱色変色!AM74,1,0)</f>
        <v>#VALUE!</v>
      </c>
      <c r="AN74" t="e" cm="1">
        <f t="array" aca="1" ref="AN74" ca="1">IF(INDIRECT("実施計画様式!AN"&amp;ROW($A74))&lt;&gt;朱色変色!AN74,1,0)</f>
        <v>#VALUE!</v>
      </c>
      <c r="AO74" t="e" cm="1">
        <f t="array" aca="1" ref="AO74" ca="1">IF(INDIRECT("実施計画様式!AO"&amp;ROW($A74))&lt;&gt;朱色変色!AO74,1,0)</f>
        <v>#VALUE!</v>
      </c>
      <c r="AP74" t="e" cm="1">
        <f t="array" aca="1" ref="AP74" ca="1">IF(INDIRECT("実施計画様式!AP"&amp;ROW($A74))&lt;&gt;朱色変色!AP74,1,0)</f>
        <v>#VALUE!</v>
      </c>
      <c r="AQ74" t="e" cm="1">
        <f t="array" aca="1" ref="AQ74" ca="1">IF(INDIRECT("実施計画様式!AQ"&amp;ROW($A74))&lt;&gt;朱色変色!AQ74,1,0)</f>
        <v>#VALUE!</v>
      </c>
      <c r="AR74" t="e" cm="1">
        <f t="array" aca="1" ref="AR74" ca="1">IF(INDIRECT("実施計画様式!AR"&amp;ROW($A74))&lt;&gt;朱色変色!AR74,1,0)</f>
        <v>#VALUE!</v>
      </c>
      <c r="AS74" t="e" cm="1">
        <f t="array" aca="1" ref="AS74" ca="1">IF(INDIRECT("実施計画様式!AS"&amp;ROW($A74))&lt;&gt;朱色変色!AS74,1,0)</f>
        <v>#VALUE!</v>
      </c>
      <c r="AT74" t="e" cm="1">
        <f t="array" aca="1" ref="AT74" ca="1">IF(INDIRECT("実施計画様式!AT"&amp;ROW($A74))&lt;&gt;朱色変色!AT74,1,0)</f>
        <v>#VALUE!</v>
      </c>
      <c r="AU74" t="e" cm="1">
        <f t="array" aca="1" ref="AU74" ca="1">IF(INDIRECT("実施計画様式!AU"&amp;ROW($A74))&lt;&gt;朱色変色!AU74,1,0)</f>
        <v>#VALUE!</v>
      </c>
      <c r="AV74" t="e" cm="1">
        <f t="array" aca="1" ref="AV74" ca="1">IF(INDIRECT("実施計画様式!AV"&amp;ROW($A74))&lt;&gt;朱色変色!AV74,1,0)</f>
        <v>#VALUE!</v>
      </c>
      <c r="AW74" t="e" cm="1">
        <f t="array" aca="1" ref="AW74" ca="1">IF(INDIRECT("実施計画様式!AW"&amp;ROW($A74))&lt;&gt;朱色変色!AW74,1,0)</f>
        <v>#VALUE!</v>
      </c>
      <c r="AX74" t="e" cm="1">
        <f t="array" aca="1" ref="AX74" ca="1">IF(INDIRECT("実施計画様式!AX"&amp;ROW($A74))&lt;&gt;朱色変色!AX74,1,0)</f>
        <v>#VALUE!</v>
      </c>
      <c r="AY74" t="e" cm="1">
        <f t="array" aca="1" ref="AY74" ca="1">IF(INDIRECT("実施計画様式!AY"&amp;ROW($A74))&lt;&gt;朱色変色!AU74,1,0)</f>
        <v>#VALUE!</v>
      </c>
      <c r="AZ74" t="e" cm="1">
        <f t="array" aca="1" ref="AZ74" ca="1">IF(INDIRECT("実施計画様式!AZ"&amp;ROW($A74))&lt;&gt;朱色変色!AV74,1,0)</f>
        <v>#VALUE!</v>
      </c>
      <c r="BA74" t="e" cm="1">
        <f t="array" aca="1" ref="BA74" ca="1">IF(INDIRECT("実施計画様式!BA"&amp;ROW($A74))&lt;&gt;朱色変色!AW74,1,0)</f>
        <v>#VALUE!</v>
      </c>
      <c r="BB74" t="e" cm="1">
        <f t="array" aca="1" ref="BB74" ca="1">IF(INDIRECT("実施計画様式!BB"&amp;ROW($A74))&lt;&gt;朱色変色!AX74,1,0)</f>
        <v>#VALUE!</v>
      </c>
      <c r="BC74" t="e">
        <f t="shared" ca="1" si="0"/>
        <v>#VALUE!</v>
      </c>
      <c r="BD74" t="e">
        <f t="shared" ref="BD74:BD137" ca="1" si="1">IF(SUM(D74:Q74,Z74:BB74)&gt;0,0,MIN(SUM(R74:Y74),1))</f>
        <v>#VALUE!</v>
      </c>
      <c r="BE74" t="e">
        <f t="shared" ref="BE74:BE137" ca="1" si="2">MIN(SUM(D74:Q74,Z74:BB74),1)</f>
        <v>#VALUE!</v>
      </c>
    </row>
    <row r="75" spans="2:57" ht="14.1" customHeight="1">
      <c r="C75" s="310">
        <v>3</v>
      </c>
      <c r="D75" t="e" cm="1">
        <f t="array" aca="1" ref="D75" ca="1">IF(INDIRECT("実施計画様式!D"&amp;ROW($A75))&lt;&gt;朱色変色!D75,1,0)</f>
        <v>#VALUE!</v>
      </c>
      <c r="E75" t="e" cm="1">
        <f t="array" aca="1" ref="E75" ca="1">IF(INDIRECT("実施計画様式!E"&amp;ROW($A75))&lt;&gt;朱色変色!E75,1,0)</f>
        <v>#VALUE!</v>
      </c>
      <c r="F75" t="e" cm="1">
        <f t="array" aca="1" ref="F75" ca="1">IF(INDIRECT("実施計画様式!F"&amp;ROW($A75))&lt;&gt;朱色変色!F75,1,0)</f>
        <v>#VALUE!</v>
      </c>
      <c r="G75" t="e" cm="1">
        <f t="array" aca="1" ref="G75" ca="1">IF(INDIRECT("実施計画様式!G"&amp;ROW($A75))&lt;&gt;朱色変色!G75,1,0)</f>
        <v>#VALUE!</v>
      </c>
      <c r="H75" t="e" cm="1">
        <f t="array" aca="1" ref="H75" ca="1">IF(INDIRECT("実施計画様式!H"&amp;ROW($A75))&lt;&gt;朱色変色!H75,1,0)</f>
        <v>#VALUE!</v>
      </c>
      <c r="I75" t="e" cm="1">
        <f t="array" aca="1" ref="I75" ca="1">IF(INDIRECT("実施計画様式!I"&amp;ROW($A75))&lt;&gt;朱色変色!I75,1,0)</f>
        <v>#VALUE!</v>
      </c>
      <c r="J75" t="e" cm="1">
        <f t="array" aca="1" ref="J75" ca="1">IF(INDIRECT("実施計画様式!J"&amp;ROW($A75))&lt;&gt;朱色変色!J75,1,0)</f>
        <v>#VALUE!</v>
      </c>
      <c r="K75" t="e" cm="1">
        <f t="array" aca="1" ref="K75" ca="1">IF(INDIRECT("実施計画様式!K"&amp;ROW($A75))&lt;&gt;朱色変色!K75,1,0)</f>
        <v>#VALUE!</v>
      </c>
      <c r="L75" t="e" cm="1">
        <f t="array" aca="1" ref="L75" ca="1">IF(INDIRECT("実施計画様式!L"&amp;ROW($A75))&lt;&gt;朱色変色!L75,1,0)</f>
        <v>#VALUE!</v>
      </c>
      <c r="M75" t="e" cm="1">
        <f t="array" aca="1" ref="M75" ca="1">IF(INDIRECT("実施計画様式!M"&amp;ROW($A75))&lt;&gt;朱色変色!M75,1,0)</f>
        <v>#VALUE!</v>
      </c>
      <c r="N75" t="e" cm="1">
        <f t="array" aca="1" ref="N75" ca="1">IF(INDIRECT("実施計画様式!N"&amp;ROW($A75))&lt;&gt;朱色変色!N75,1,0)</f>
        <v>#VALUE!</v>
      </c>
      <c r="O75" t="e" cm="1">
        <f t="array" aca="1" ref="O75" ca="1">IF(INDIRECT("実施計画様式!O"&amp;ROW($A75))&lt;&gt;朱色変色!O75,1,0)</f>
        <v>#VALUE!</v>
      </c>
      <c r="P75" t="e" cm="1">
        <f t="array" aca="1" ref="P75" ca="1">IF(INDIRECT("実施計画様式!P"&amp;ROW($A75))&lt;&gt;朱色変色!P75,1,0)</f>
        <v>#VALUE!</v>
      </c>
      <c r="Q75" t="e" cm="1">
        <f t="array" aca="1" ref="Q75" ca="1">IF(INDIRECT("実施計画様式!Q"&amp;ROW($A75))&lt;&gt;朱色変色!Q75,1,0)</f>
        <v>#VALUE!</v>
      </c>
      <c r="R75" t="e" cm="1">
        <f t="array" aca="1" ref="R75" ca="1">IF(INDIRECT("実施計画様式!R"&amp;ROW($A75))&lt;&gt;朱色変色!R75,1,0)</f>
        <v>#VALUE!</v>
      </c>
      <c r="S75" t="e" cm="1">
        <f t="array" aca="1" ref="S75" ca="1">IF(INDIRECT("実施計画様式!S"&amp;ROW($A75))&lt;&gt;朱色変色!S75,1,0)</f>
        <v>#VALUE!</v>
      </c>
      <c r="T75" t="e" cm="1">
        <f t="array" aca="1" ref="T75" ca="1">IF(INDIRECT("実施計画様式!T"&amp;ROW($A75))&lt;&gt;朱色変色!T75,1,0)</f>
        <v>#VALUE!</v>
      </c>
      <c r="U75" t="e" cm="1">
        <f t="array" aca="1" ref="U75" ca="1">IF(INDIRECT("実施計画様式!U"&amp;ROW($A75))&lt;&gt;朱色変色!U75,1,0)</f>
        <v>#VALUE!</v>
      </c>
      <c r="V75" t="e" cm="1">
        <f t="array" aca="1" ref="V75" ca="1">IF(INDIRECT("実施計画様式!V"&amp;ROW($A75))&lt;&gt;朱色変色!V75,1,0)</f>
        <v>#VALUE!</v>
      </c>
      <c r="W75" t="e" cm="1">
        <f t="array" aca="1" ref="W75" ca="1">IF(INDIRECT("実施計画様式!W"&amp;ROW($A75))&lt;&gt;朱色変色!W75,1,0)</f>
        <v>#VALUE!</v>
      </c>
      <c r="X75" t="e" cm="1">
        <f t="array" aca="1" ref="X75" ca="1">IF(INDIRECT("実施計画様式!X"&amp;ROW($A75))&lt;&gt;朱色変色!X75,1,0)</f>
        <v>#VALUE!</v>
      </c>
      <c r="Y75" t="e" cm="1">
        <f t="array" aca="1" ref="Y75" ca="1">IF(INDIRECT("実施計画様式!Y"&amp;ROW($A75))&lt;&gt;朱色変色!Y75,1,0)</f>
        <v>#VALUE!</v>
      </c>
      <c r="Z75" t="e" cm="1">
        <f t="array" aca="1" ref="Z75" ca="1">IF(INDIRECT("実施計画様式!Z"&amp;ROW($A75))&lt;&gt;朱色変色!Z75,1,0)</f>
        <v>#VALUE!</v>
      </c>
      <c r="AA75" t="e" cm="1">
        <f t="array" aca="1" ref="AA75" ca="1">IF(INDIRECT("実施計画様式!AA"&amp;ROW($A75))&lt;&gt;朱色変色!AA75,1,0)</f>
        <v>#VALUE!</v>
      </c>
      <c r="AB75" t="e" cm="1">
        <f t="array" aca="1" ref="AB75" ca="1">IF(INDIRECT("実施計画様式!AB"&amp;ROW($A75))&lt;&gt;朱色変色!AB75,1,0)</f>
        <v>#VALUE!</v>
      </c>
      <c r="AC75" t="e" cm="1">
        <f t="array" aca="1" ref="AC75" ca="1">IF(INDIRECT("実施計画様式!AC"&amp;ROW($A75))&lt;&gt;朱色変色!AC75,1,0)</f>
        <v>#VALUE!</v>
      </c>
      <c r="AD75" t="e" cm="1">
        <f t="array" aca="1" ref="AD75" ca="1">IF(INDIRECT("実施計画様式!AD"&amp;ROW($A75))&lt;&gt;朱色変色!AD75,1,0)</f>
        <v>#VALUE!</v>
      </c>
      <c r="AE75" t="e" cm="1">
        <f t="array" aca="1" ref="AE75" ca="1">IF(INDIRECT("実施計画様式!AE"&amp;ROW($A75))&lt;&gt;朱色変色!AE75,1,0)</f>
        <v>#VALUE!</v>
      </c>
      <c r="AF75" t="e" cm="1">
        <f t="array" aca="1" ref="AF75" ca="1">IF(INDIRECT("実施計画様式!AF"&amp;ROW($A75))&lt;&gt;朱色変色!AF75,1,0)</f>
        <v>#VALUE!</v>
      </c>
      <c r="AG75" t="e" cm="1">
        <f t="array" aca="1" ref="AG75" ca="1">IF(INDIRECT("実施計画様式!AG"&amp;ROW($A75))&lt;&gt;朱色変色!AG75,1,0)</f>
        <v>#VALUE!</v>
      </c>
      <c r="AH75" t="e" cm="1">
        <f t="array" aca="1" ref="AH75" ca="1">IF(INDIRECT("実施計画様式!AH"&amp;ROW($A75))&lt;&gt;朱色変色!AH75,1,0)</f>
        <v>#VALUE!</v>
      </c>
      <c r="AI75" t="e" cm="1">
        <f t="array" aca="1" ref="AI75" ca="1">IF(INDIRECT("実施計画様式!AI"&amp;ROW($A75))&lt;&gt;朱色変色!AI75,1,0)</f>
        <v>#VALUE!</v>
      </c>
      <c r="AJ75" t="e" cm="1">
        <f t="array" aca="1" ref="AJ75" ca="1">IF(INDIRECT("実施計画様式!AJ"&amp;ROW($A75))&lt;&gt;朱色変色!AJ75,1,0)</f>
        <v>#VALUE!</v>
      </c>
      <c r="AK75" t="e" cm="1">
        <f t="array" aca="1" ref="AK75" ca="1">IF(INDIRECT("実施計画様式!AK"&amp;ROW($A75))&lt;&gt;朱色変色!AK75,1,0)</f>
        <v>#VALUE!</v>
      </c>
      <c r="AL75" t="e" cm="1">
        <f t="array" aca="1" ref="AL75" ca="1">IF(INDIRECT("実施計画様式!AL"&amp;ROW($A75))&lt;&gt;朱色変色!AL75,1,0)</f>
        <v>#VALUE!</v>
      </c>
      <c r="AM75" t="e" cm="1">
        <f t="array" aca="1" ref="AM75" ca="1">IF(INDIRECT("実施計画様式!AM"&amp;ROW($A75))&lt;&gt;朱色変色!AM75,1,0)</f>
        <v>#VALUE!</v>
      </c>
      <c r="AN75" t="e" cm="1">
        <f t="array" aca="1" ref="AN75" ca="1">IF(INDIRECT("実施計画様式!AN"&amp;ROW($A75))&lt;&gt;朱色変色!AN75,1,0)</f>
        <v>#VALUE!</v>
      </c>
      <c r="AO75" t="e" cm="1">
        <f t="array" aca="1" ref="AO75" ca="1">IF(INDIRECT("実施計画様式!AO"&amp;ROW($A75))&lt;&gt;朱色変色!AO75,1,0)</f>
        <v>#VALUE!</v>
      </c>
      <c r="AP75" t="e" cm="1">
        <f t="array" aca="1" ref="AP75" ca="1">IF(INDIRECT("実施計画様式!AP"&amp;ROW($A75))&lt;&gt;朱色変色!AP75,1,0)</f>
        <v>#VALUE!</v>
      </c>
      <c r="AQ75" t="e" cm="1">
        <f t="array" aca="1" ref="AQ75" ca="1">IF(INDIRECT("実施計画様式!AQ"&amp;ROW($A75))&lt;&gt;朱色変色!AQ75,1,0)</f>
        <v>#VALUE!</v>
      </c>
      <c r="AR75" t="e" cm="1">
        <f t="array" aca="1" ref="AR75" ca="1">IF(INDIRECT("実施計画様式!AR"&amp;ROW($A75))&lt;&gt;朱色変色!AR75,1,0)</f>
        <v>#VALUE!</v>
      </c>
      <c r="AS75" t="e" cm="1">
        <f t="array" aca="1" ref="AS75" ca="1">IF(INDIRECT("実施計画様式!AS"&amp;ROW($A75))&lt;&gt;朱色変色!AS75,1,0)</f>
        <v>#VALUE!</v>
      </c>
      <c r="AT75" t="e" cm="1">
        <f t="array" aca="1" ref="AT75" ca="1">IF(INDIRECT("実施計画様式!AT"&amp;ROW($A75))&lt;&gt;朱色変色!AT75,1,0)</f>
        <v>#VALUE!</v>
      </c>
      <c r="AU75" t="e" cm="1">
        <f t="array" aca="1" ref="AU75" ca="1">IF(INDIRECT("実施計画様式!AU"&amp;ROW($A75))&lt;&gt;朱色変色!AU75,1,0)</f>
        <v>#VALUE!</v>
      </c>
      <c r="AV75" t="e" cm="1">
        <f t="array" aca="1" ref="AV75" ca="1">IF(INDIRECT("実施計画様式!AV"&amp;ROW($A75))&lt;&gt;朱色変色!AV75,1,0)</f>
        <v>#VALUE!</v>
      </c>
      <c r="AW75" t="e" cm="1">
        <f t="array" aca="1" ref="AW75" ca="1">IF(INDIRECT("実施計画様式!AW"&amp;ROW($A75))&lt;&gt;朱色変色!AW75,1,0)</f>
        <v>#VALUE!</v>
      </c>
      <c r="AX75" t="e" cm="1">
        <f t="array" aca="1" ref="AX75" ca="1">IF(INDIRECT("実施計画様式!AX"&amp;ROW($A75))&lt;&gt;朱色変色!AX75,1,0)</f>
        <v>#VALUE!</v>
      </c>
      <c r="AY75" t="e" cm="1">
        <f t="array" aca="1" ref="AY75" ca="1">IF(INDIRECT("実施計画様式!AY"&amp;ROW($A75))&lt;&gt;朱色変色!AU75,1,0)</f>
        <v>#VALUE!</v>
      </c>
      <c r="AZ75" t="e" cm="1">
        <f t="array" aca="1" ref="AZ75" ca="1">IF(INDIRECT("実施計画様式!AZ"&amp;ROW($A75))&lt;&gt;朱色変色!AV75,1,0)</f>
        <v>#VALUE!</v>
      </c>
      <c r="BA75" t="e" cm="1">
        <f t="array" aca="1" ref="BA75" ca="1">IF(INDIRECT("実施計画様式!BA"&amp;ROW($A75))&lt;&gt;朱色変色!AW75,1,0)</f>
        <v>#VALUE!</v>
      </c>
      <c r="BB75" t="e" cm="1">
        <f t="array" aca="1" ref="BB75" ca="1">IF(INDIRECT("実施計画様式!BB"&amp;ROW($A75))&lt;&gt;朱色変色!AX75,1,0)</f>
        <v>#VALUE!</v>
      </c>
      <c r="BC75" t="e">
        <f t="shared" ca="1" si="0"/>
        <v>#VALUE!</v>
      </c>
      <c r="BD75" t="e">
        <f t="shared" ca="1" si="1"/>
        <v>#VALUE!</v>
      </c>
      <c r="BE75" t="e">
        <f t="shared" ca="1" si="2"/>
        <v>#VALUE!</v>
      </c>
    </row>
    <row r="76" spans="2:57">
      <c r="C76" s="310">
        <v>4</v>
      </c>
      <c r="D76" t="e" cm="1">
        <f t="array" aca="1" ref="D76" ca="1">IF(INDIRECT("実施計画様式!D"&amp;ROW($A76))&lt;&gt;朱色変色!D76,1,0)</f>
        <v>#VALUE!</v>
      </c>
      <c r="E76" t="e" cm="1">
        <f t="array" aca="1" ref="E76" ca="1">IF(INDIRECT("実施計画様式!E"&amp;ROW($A76))&lt;&gt;朱色変色!E76,1,0)</f>
        <v>#VALUE!</v>
      </c>
      <c r="F76" t="e" cm="1">
        <f t="array" aca="1" ref="F76" ca="1">IF(INDIRECT("実施計画様式!F"&amp;ROW($A76))&lt;&gt;朱色変色!F76,1,0)</f>
        <v>#VALUE!</v>
      </c>
      <c r="G76" t="e" cm="1">
        <f t="array" aca="1" ref="G76" ca="1">IF(INDIRECT("実施計画様式!G"&amp;ROW($A76))&lt;&gt;朱色変色!G76,1,0)</f>
        <v>#VALUE!</v>
      </c>
      <c r="H76" t="e" cm="1">
        <f t="array" aca="1" ref="H76" ca="1">IF(INDIRECT("実施計画様式!H"&amp;ROW($A76))&lt;&gt;朱色変色!H76,1,0)</f>
        <v>#VALUE!</v>
      </c>
      <c r="I76" t="e" cm="1">
        <f t="array" aca="1" ref="I76" ca="1">IF(INDIRECT("実施計画様式!I"&amp;ROW($A76))&lt;&gt;朱色変色!I76,1,0)</f>
        <v>#VALUE!</v>
      </c>
      <c r="J76" t="e" cm="1">
        <f t="array" aca="1" ref="J76" ca="1">IF(INDIRECT("実施計画様式!J"&amp;ROW($A76))&lt;&gt;朱色変色!J76,1,0)</f>
        <v>#VALUE!</v>
      </c>
      <c r="K76" t="e" cm="1">
        <f t="array" aca="1" ref="K76" ca="1">IF(INDIRECT("実施計画様式!K"&amp;ROW($A76))&lt;&gt;朱色変色!K76,1,0)</f>
        <v>#VALUE!</v>
      </c>
      <c r="L76" t="e" cm="1">
        <f t="array" aca="1" ref="L76" ca="1">IF(INDIRECT("実施計画様式!L"&amp;ROW($A76))&lt;&gt;朱色変色!L76,1,0)</f>
        <v>#VALUE!</v>
      </c>
      <c r="M76" t="e" cm="1">
        <f t="array" aca="1" ref="M76" ca="1">IF(INDIRECT("実施計画様式!M"&amp;ROW($A76))&lt;&gt;朱色変色!M76,1,0)</f>
        <v>#VALUE!</v>
      </c>
      <c r="N76" t="e" cm="1">
        <f t="array" aca="1" ref="N76" ca="1">IF(INDIRECT("実施計画様式!N"&amp;ROW($A76))&lt;&gt;朱色変色!N76,1,0)</f>
        <v>#VALUE!</v>
      </c>
      <c r="O76" t="e" cm="1">
        <f t="array" aca="1" ref="O76" ca="1">IF(INDIRECT("実施計画様式!O"&amp;ROW($A76))&lt;&gt;朱色変色!O76,1,0)</f>
        <v>#VALUE!</v>
      </c>
      <c r="P76" t="e" cm="1">
        <f t="array" aca="1" ref="P76" ca="1">IF(INDIRECT("実施計画様式!P"&amp;ROW($A76))&lt;&gt;朱色変色!P76,1,0)</f>
        <v>#VALUE!</v>
      </c>
      <c r="Q76" t="e" cm="1">
        <f t="array" aca="1" ref="Q76" ca="1">IF(INDIRECT("実施計画様式!Q"&amp;ROW($A76))&lt;&gt;朱色変色!Q76,1,0)</f>
        <v>#VALUE!</v>
      </c>
      <c r="R76" t="e" cm="1">
        <f t="array" aca="1" ref="R76" ca="1">IF(INDIRECT("実施計画様式!R"&amp;ROW($A76))&lt;&gt;朱色変色!R76,1,0)</f>
        <v>#VALUE!</v>
      </c>
      <c r="S76" t="e" cm="1">
        <f t="array" aca="1" ref="S76" ca="1">IF(INDIRECT("実施計画様式!S"&amp;ROW($A76))&lt;&gt;朱色変色!S76,1,0)</f>
        <v>#VALUE!</v>
      </c>
      <c r="T76" t="e" cm="1">
        <f t="array" aca="1" ref="T76" ca="1">IF(INDIRECT("実施計画様式!T"&amp;ROW($A76))&lt;&gt;朱色変色!T76,1,0)</f>
        <v>#VALUE!</v>
      </c>
      <c r="U76" t="e" cm="1">
        <f t="array" aca="1" ref="U76" ca="1">IF(INDIRECT("実施計画様式!U"&amp;ROW($A76))&lt;&gt;朱色変色!U76,1,0)</f>
        <v>#VALUE!</v>
      </c>
      <c r="V76" t="e" cm="1">
        <f t="array" aca="1" ref="V76" ca="1">IF(INDIRECT("実施計画様式!V"&amp;ROW($A76))&lt;&gt;朱色変色!V76,1,0)</f>
        <v>#VALUE!</v>
      </c>
      <c r="W76" t="e" cm="1">
        <f t="array" aca="1" ref="W76" ca="1">IF(INDIRECT("実施計画様式!W"&amp;ROW($A76))&lt;&gt;朱色変色!W76,1,0)</f>
        <v>#VALUE!</v>
      </c>
      <c r="X76" t="e" cm="1">
        <f t="array" aca="1" ref="X76" ca="1">IF(INDIRECT("実施計画様式!X"&amp;ROW($A76))&lt;&gt;朱色変色!X76,1,0)</f>
        <v>#VALUE!</v>
      </c>
      <c r="Y76" t="e" cm="1">
        <f t="array" aca="1" ref="Y76" ca="1">IF(INDIRECT("実施計画様式!Y"&amp;ROW($A76))&lt;&gt;朱色変色!Y76,1,0)</f>
        <v>#VALUE!</v>
      </c>
      <c r="Z76" t="e" cm="1">
        <f t="array" aca="1" ref="Z76" ca="1">IF(INDIRECT("実施計画様式!Z"&amp;ROW($A76))&lt;&gt;朱色変色!Z76,1,0)</f>
        <v>#VALUE!</v>
      </c>
      <c r="AA76" t="e" cm="1">
        <f t="array" aca="1" ref="AA76" ca="1">IF(INDIRECT("実施計画様式!AA"&amp;ROW($A76))&lt;&gt;朱色変色!AA76,1,0)</f>
        <v>#VALUE!</v>
      </c>
      <c r="AB76" t="e" cm="1">
        <f t="array" aca="1" ref="AB76" ca="1">IF(INDIRECT("実施計画様式!AB"&amp;ROW($A76))&lt;&gt;朱色変色!AB76,1,0)</f>
        <v>#VALUE!</v>
      </c>
      <c r="AC76" t="e" cm="1">
        <f t="array" aca="1" ref="AC76" ca="1">IF(INDIRECT("実施計画様式!AC"&amp;ROW($A76))&lt;&gt;朱色変色!AC76,1,0)</f>
        <v>#VALUE!</v>
      </c>
      <c r="AD76" t="e" cm="1">
        <f t="array" aca="1" ref="AD76" ca="1">IF(INDIRECT("実施計画様式!AD"&amp;ROW($A76))&lt;&gt;朱色変色!AD76,1,0)</f>
        <v>#VALUE!</v>
      </c>
      <c r="AE76" t="e" cm="1">
        <f t="array" aca="1" ref="AE76" ca="1">IF(INDIRECT("実施計画様式!AE"&amp;ROW($A76))&lt;&gt;朱色変色!AE76,1,0)</f>
        <v>#VALUE!</v>
      </c>
      <c r="AF76" t="e" cm="1">
        <f t="array" aca="1" ref="AF76" ca="1">IF(INDIRECT("実施計画様式!AF"&amp;ROW($A76))&lt;&gt;朱色変色!AF76,1,0)</f>
        <v>#VALUE!</v>
      </c>
      <c r="AG76" t="e" cm="1">
        <f t="array" aca="1" ref="AG76" ca="1">IF(INDIRECT("実施計画様式!AG"&amp;ROW($A76))&lt;&gt;朱色変色!AG76,1,0)</f>
        <v>#VALUE!</v>
      </c>
      <c r="AH76" t="e" cm="1">
        <f t="array" aca="1" ref="AH76" ca="1">IF(INDIRECT("実施計画様式!AH"&amp;ROW($A76))&lt;&gt;朱色変色!AH76,1,0)</f>
        <v>#VALUE!</v>
      </c>
      <c r="AI76" t="e" cm="1">
        <f t="array" aca="1" ref="AI76" ca="1">IF(INDIRECT("実施計画様式!AI"&amp;ROW($A76))&lt;&gt;朱色変色!AI76,1,0)</f>
        <v>#VALUE!</v>
      </c>
      <c r="AJ76" t="e" cm="1">
        <f t="array" aca="1" ref="AJ76" ca="1">IF(INDIRECT("実施計画様式!AJ"&amp;ROW($A76))&lt;&gt;朱色変色!AJ76,1,0)</f>
        <v>#VALUE!</v>
      </c>
      <c r="AK76" t="e" cm="1">
        <f t="array" aca="1" ref="AK76" ca="1">IF(INDIRECT("実施計画様式!AK"&amp;ROW($A76))&lt;&gt;朱色変色!AK76,1,0)</f>
        <v>#VALUE!</v>
      </c>
      <c r="AL76" t="e" cm="1">
        <f t="array" aca="1" ref="AL76" ca="1">IF(INDIRECT("実施計画様式!AL"&amp;ROW($A76))&lt;&gt;朱色変色!AL76,1,0)</f>
        <v>#VALUE!</v>
      </c>
      <c r="AM76" t="e" cm="1">
        <f t="array" aca="1" ref="AM76" ca="1">IF(INDIRECT("実施計画様式!AM"&amp;ROW($A76))&lt;&gt;朱色変色!AM76,1,0)</f>
        <v>#VALUE!</v>
      </c>
      <c r="AN76" t="e" cm="1">
        <f t="array" aca="1" ref="AN76" ca="1">IF(INDIRECT("実施計画様式!AN"&amp;ROW($A76))&lt;&gt;朱色変色!AN76,1,0)</f>
        <v>#VALUE!</v>
      </c>
      <c r="AO76" t="e" cm="1">
        <f t="array" aca="1" ref="AO76" ca="1">IF(INDIRECT("実施計画様式!AO"&amp;ROW($A76))&lt;&gt;朱色変色!AO76,1,0)</f>
        <v>#VALUE!</v>
      </c>
      <c r="AP76" t="e" cm="1">
        <f t="array" aca="1" ref="AP76" ca="1">IF(INDIRECT("実施計画様式!AP"&amp;ROW($A76))&lt;&gt;朱色変色!AP76,1,0)</f>
        <v>#VALUE!</v>
      </c>
      <c r="AQ76" t="e" cm="1">
        <f t="array" aca="1" ref="AQ76" ca="1">IF(INDIRECT("実施計画様式!AQ"&amp;ROW($A76))&lt;&gt;朱色変色!AQ76,1,0)</f>
        <v>#VALUE!</v>
      </c>
      <c r="AR76" t="e" cm="1">
        <f t="array" aca="1" ref="AR76" ca="1">IF(INDIRECT("実施計画様式!AR"&amp;ROW($A76))&lt;&gt;朱色変色!AR76,1,0)</f>
        <v>#VALUE!</v>
      </c>
      <c r="AS76" t="e" cm="1">
        <f t="array" aca="1" ref="AS76" ca="1">IF(INDIRECT("実施計画様式!AS"&amp;ROW($A76))&lt;&gt;朱色変色!AS76,1,0)</f>
        <v>#VALUE!</v>
      </c>
      <c r="AT76" t="e" cm="1">
        <f t="array" aca="1" ref="AT76" ca="1">IF(INDIRECT("実施計画様式!AT"&amp;ROW($A76))&lt;&gt;朱色変色!AT76,1,0)</f>
        <v>#VALUE!</v>
      </c>
      <c r="AU76" t="e" cm="1">
        <f t="array" aca="1" ref="AU76" ca="1">IF(INDIRECT("実施計画様式!AU"&amp;ROW($A76))&lt;&gt;朱色変色!AU76,1,0)</f>
        <v>#VALUE!</v>
      </c>
      <c r="AV76" t="e" cm="1">
        <f t="array" aca="1" ref="AV76" ca="1">IF(INDIRECT("実施計画様式!AV"&amp;ROW($A76))&lt;&gt;朱色変色!AV76,1,0)</f>
        <v>#VALUE!</v>
      </c>
      <c r="AW76" t="e" cm="1">
        <f t="array" aca="1" ref="AW76" ca="1">IF(INDIRECT("実施計画様式!AW"&amp;ROW($A76))&lt;&gt;朱色変色!AW76,1,0)</f>
        <v>#VALUE!</v>
      </c>
      <c r="AX76" t="e" cm="1">
        <f t="array" aca="1" ref="AX76" ca="1">IF(INDIRECT("実施計画様式!AX"&amp;ROW($A76))&lt;&gt;朱色変色!AX76,1,0)</f>
        <v>#VALUE!</v>
      </c>
      <c r="AY76" t="e" cm="1">
        <f t="array" aca="1" ref="AY76" ca="1">IF(INDIRECT("実施計画様式!AY"&amp;ROW($A76))&lt;&gt;朱色変色!AU76,1,0)</f>
        <v>#VALUE!</v>
      </c>
      <c r="AZ76" t="e" cm="1">
        <f t="array" aca="1" ref="AZ76" ca="1">IF(INDIRECT("実施計画様式!AZ"&amp;ROW($A76))&lt;&gt;朱色変色!AV76,1,0)</f>
        <v>#VALUE!</v>
      </c>
      <c r="BA76" t="e" cm="1">
        <f t="array" aca="1" ref="BA76" ca="1">IF(INDIRECT("実施計画様式!BA"&amp;ROW($A76))&lt;&gt;朱色変色!AW76,1,0)</f>
        <v>#VALUE!</v>
      </c>
      <c r="BB76" t="e" cm="1">
        <f t="array" aca="1" ref="BB76" ca="1">IF(INDIRECT("実施計画様式!BB"&amp;ROW($A76))&lt;&gt;朱色変色!AX76,1,0)</f>
        <v>#VALUE!</v>
      </c>
      <c r="BC76" t="e">
        <f t="shared" ca="1" si="0"/>
        <v>#VALUE!</v>
      </c>
      <c r="BD76" t="e">
        <f t="shared" ca="1" si="1"/>
        <v>#VALUE!</v>
      </c>
      <c r="BE76" t="e">
        <f t="shared" ca="1" si="2"/>
        <v>#VALUE!</v>
      </c>
    </row>
    <row r="77" spans="2:57">
      <c r="C77" s="310">
        <v>5</v>
      </c>
      <c r="D77" t="e" cm="1">
        <f t="array" aca="1" ref="D77" ca="1">IF(INDIRECT("実施計画様式!D"&amp;ROW($A77))&lt;&gt;朱色変色!D77,1,0)</f>
        <v>#VALUE!</v>
      </c>
      <c r="E77" t="e" cm="1">
        <f t="array" aca="1" ref="E77" ca="1">IF(INDIRECT("実施計画様式!E"&amp;ROW($A77))&lt;&gt;朱色変色!E77,1,0)</f>
        <v>#VALUE!</v>
      </c>
      <c r="F77" t="e" cm="1">
        <f t="array" aca="1" ref="F77" ca="1">IF(INDIRECT("実施計画様式!F"&amp;ROW($A77))&lt;&gt;朱色変色!F77,1,0)</f>
        <v>#VALUE!</v>
      </c>
      <c r="G77" t="e" cm="1">
        <f t="array" aca="1" ref="G77" ca="1">IF(INDIRECT("実施計画様式!G"&amp;ROW($A77))&lt;&gt;朱色変色!G77,1,0)</f>
        <v>#VALUE!</v>
      </c>
      <c r="H77" t="e" cm="1">
        <f t="array" aca="1" ref="H77" ca="1">IF(INDIRECT("実施計画様式!H"&amp;ROW($A77))&lt;&gt;朱色変色!H77,1,0)</f>
        <v>#VALUE!</v>
      </c>
      <c r="I77" t="e" cm="1">
        <f t="array" aca="1" ref="I77" ca="1">IF(INDIRECT("実施計画様式!I"&amp;ROW($A77))&lt;&gt;朱色変色!I77,1,0)</f>
        <v>#VALUE!</v>
      </c>
      <c r="J77" t="e" cm="1">
        <f t="array" aca="1" ref="J77" ca="1">IF(INDIRECT("実施計画様式!J"&amp;ROW($A77))&lt;&gt;朱色変色!J77,1,0)</f>
        <v>#VALUE!</v>
      </c>
      <c r="K77" t="e" cm="1">
        <f t="array" aca="1" ref="K77" ca="1">IF(INDIRECT("実施計画様式!K"&amp;ROW($A77))&lt;&gt;朱色変色!K77,1,0)</f>
        <v>#VALUE!</v>
      </c>
      <c r="L77" t="e" cm="1">
        <f t="array" aca="1" ref="L77" ca="1">IF(INDIRECT("実施計画様式!L"&amp;ROW($A77))&lt;&gt;朱色変色!L77,1,0)</f>
        <v>#VALUE!</v>
      </c>
      <c r="M77" t="e" cm="1">
        <f t="array" aca="1" ref="M77" ca="1">IF(INDIRECT("実施計画様式!M"&amp;ROW($A77))&lt;&gt;朱色変色!M77,1,0)</f>
        <v>#VALUE!</v>
      </c>
      <c r="N77" t="e" cm="1">
        <f t="array" aca="1" ref="N77" ca="1">IF(INDIRECT("実施計画様式!N"&amp;ROW($A77))&lt;&gt;朱色変色!N77,1,0)</f>
        <v>#VALUE!</v>
      </c>
      <c r="O77" t="e" cm="1">
        <f t="array" aca="1" ref="O77" ca="1">IF(INDIRECT("実施計画様式!O"&amp;ROW($A77))&lt;&gt;朱色変色!O77,1,0)</f>
        <v>#VALUE!</v>
      </c>
      <c r="P77" t="e" cm="1">
        <f t="array" aca="1" ref="P77" ca="1">IF(INDIRECT("実施計画様式!P"&amp;ROW($A77))&lt;&gt;朱色変色!P77,1,0)</f>
        <v>#VALUE!</v>
      </c>
      <c r="Q77" t="e" cm="1">
        <f t="array" aca="1" ref="Q77" ca="1">IF(INDIRECT("実施計画様式!Q"&amp;ROW($A77))&lt;&gt;朱色変色!Q77,1,0)</f>
        <v>#VALUE!</v>
      </c>
      <c r="R77" t="e" cm="1">
        <f t="array" aca="1" ref="R77" ca="1">IF(INDIRECT("実施計画様式!R"&amp;ROW($A77))&lt;&gt;朱色変色!R77,1,0)</f>
        <v>#VALUE!</v>
      </c>
      <c r="S77" t="e" cm="1">
        <f t="array" aca="1" ref="S77" ca="1">IF(INDIRECT("実施計画様式!S"&amp;ROW($A77))&lt;&gt;朱色変色!S77,1,0)</f>
        <v>#VALUE!</v>
      </c>
      <c r="T77" t="e" cm="1">
        <f t="array" aca="1" ref="T77" ca="1">IF(INDIRECT("実施計画様式!T"&amp;ROW($A77))&lt;&gt;朱色変色!T77,1,0)</f>
        <v>#VALUE!</v>
      </c>
      <c r="U77" t="e" cm="1">
        <f t="array" aca="1" ref="U77" ca="1">IF(INDIRECT("実施計画様式!U"&amp;ROW($A77))&lt;&gt;朱色変色!U77,1,0)</f>
        <v>#VALUE!</v>
      </c>
      <c r="V77" t="e" cm="1">
        <f t="array" aca="1" ref="V77" ca="1">IF(INDIRECT("実施計画様式!V"&amp;ROW($A77))&lt;&gt;朱色変色!V77,1,0)</f>
        <v>#VALUE!</v>
      </c>
      <c r="W77" t="e" cm="1">
        <f t="array" aca="1" ref="W77" ca="1">IF(INDIRECT("実施計画様式!W"&amp;ROW($A77))&lt;&gt;朱色変色!W77,1,0)</f>
        <v>#VALUE!</v>
      </c>
      <c r="X77" t="e" cm="1">
        <f t="array" aca="1" ref="X77" ca="1">IF(INDIRECT("実施計画様式!X"&amp;ROW($A77))&lt;&gt;朱色変色!X77,1,0)</f>
        <v>#VALUE!</v>
      </c>
      <c r="Y77" t="e" cm="1">
        <f t="array" aca="1" ref="Y77" ca="1">IF(INDIRECT("実施計画様式!Y"&amp;ROW($A77))&lt;&gt;朱色変色!Y77,1,0)</f>
        <v>#VALUE!</v>
      </c>
      <c r="Z77" t="e" cm="1">
        <f t="array" aca="1" ref="Z77" ca="1">IF(INDIRECT("実施計画様式!Z"&amp;ROW($A77))&lt;&gt;朱色変色!Z77,1,0)</f>
        <v>#VALUE!</v>
      </c>
      <c r="AA77" t="e" cm="1">
        <f t="array" aca="1" ref="AA77" ca="1">IF(INDIRECT("実施計画様式!AA"&amp;ROW($A77))&lt;&gt;朱色変色!AA77,1,0)</f>
        <v>#VALUE!</v>
      </c>
      <c r="AB77" t="e" cm="1">
        <f t="array" aca="1" ref="AB77" ca="1">IF(INDIRECT("実施計画様式!AB"&amp;ROW($A77))&lt;&gt;朱色変色!AB77,1,0)</f>
        <v>#VALUE!</v>
      </c>
      <c r="AC77" t="e" cm="1">
        <f t="array" aca="1" ref="AC77" ca="1">IF(INDIRECT("実施計画様式!AC"&amp;ROW($A77))&lt;&gt;朱色変色!AC77,1,0)</f>
        <v>#VALUE!</v>
      </c>
      <c r="AD77" t="e" cm="1">
        <f t="array" aca="1" ref="AD77" ca="1">IF(INDIRECT("実施計画様式!AD"&amp;ROW($A77))&lt;&gt;朱色変色!AD77,1,0)</f>
        <v>#VALUE!</v>
      </c>
      <c r="AE77" t="e" cm="1">
        <f t="array" aca="1" ref="AE77" ca="1">IF(INDIRECT("実施計画様式!AE"&amp;ROW($A77))&lt;&gt;朱色変色!AE77,1,0)</f>
        <v>#VALUE!</v>
      </c>
      <c r="AF77" t="e" cm="1">
        <f t="array" aca="1" ref="AF77" ca="1">IF(INDIRECT("実施計画様式!AF"&amp;ROW($A77))&lt;&gt;朱色変色!AF77,1,0)</f>
        <v>#VALUE!</v>
      </c>
      <c r="AG77" t="e" cm="1">
        <f t="array" aca="1" ref="AG77" ca="1">IF(INDIRECT("実施計画様式!AG"&amp;ROW($A77))&lt;&gt;朱色変色!AG77,1,0)</f>
        <v>#VALUE!</v>
      </c>
      <c r="AH77" t="e" cm="1">
        <f t="array" aca="1" ref="AH77" ca="1">IF(INDIRECT("実施計画様式!AH"&amp;ROW($A77))&lt;&gt;朱色変色!AH77,1,0)</f>
        <v>#VALUE!</v>
      </c>
      <c r="AI77" t="e" cm="1">
        <f t="array" aca="1" ref="AI77" ca="1">IF(INDIRECT("実施計画様式!AI"&amp;ROW($A77))&lt;&gt;朱色変色!AI77,1,0)</f>
        <v>#VALUE!</v>
      </c>
      <c r="AJ77" t="e" cm="1">
        <f t="array" aca="1" ref="AJ77" ca="1">IF(INDIRECT("実施計画様式!AJ"&amp;ROW($A77))&lt;&gt;朱色変色!AJ77,1,0)</f>
        <v>#VALUE!</v>
      </c>
      <c r="AK77" t="e" cm="1">
        <f t="array" aca="1" ref="AK77" ca="1">IF(INDIRECT("実施計画様式!AK"&amp;ROW($A77))&lt;&gt;朱色変色!AK77,1,0)</f>
        <v>#VALUE!</v>
      </c>
      <c r="AL77" t="e" cm="1">
        <f t="array" aca="1" ref="AL77" ca="1">IF(INDIRECT("実施計画様式!AL"&amp;ROW($A77))&lt;&gt;朱色変色!AL77,1,0)</f>
        <v>#VALUE!</v>
      </c>
      <c r="AM77" t="e" cm="1">
        <f t="array" aca="1" ref="AM77" ca="1">IF(INDIRECT("実施計画様式!AM"&amp;ROW($A77))&lt;&gt;朱色変色!AM77,1,0)</f>
        <v>#VALUE!</v>
      </c>
      <c r="AN77" t="e" cm="1">
        <f t="array" aca="1" ref="AN77" ca="1">IF(INDIRECT("実施計画様式!AN"&amp;ROW($A77))&lt;&gt;朱色変色!AN77,1,0)</f>
        <v>#VALUE!</v>
      </c>
      <c r="AO77" t="e" cm="1">
        <f t="array" aca="1" ref="AO77" ca="1">IF(INDIRECT("実施計画様式!AO"&amp;ROW($A77))&lt;&gt;朱色変色!AO77,1,0)</f>
        <v>#VALUE!</v>
      </c>
      <c r="AP77" t="e" cm="1">
        <f t="array" aca="1" ref="AP77" ca="1">IF(INDIRECT("実施計画様式!AP"&amp;ROW($A77))&lt;&gt;朱色変色!AP77,1,0)</f>
        <v>#VALUE!</v>
      </c>
      <c r="AQ77" t="e" cm="1">
        <f t="array" aca="1" ref="AQ77" ca="1">IF(INDIRECT("実施計画様式!AQ"&amp;ROW($A77))&lt;&gt;朱色変色!AQ77,1,0)</f>
        <v>#VALUE!</v>
      </c>
      <c r="AR77" t="e" cm="1">
        <f t="array" aca="1" ref="AR77" ca="1">IF(INDIRECT("実施計画様式!AR"&amp;ROW($A77))&lt;&gt;朱色変色!AR77,1,0)</f>
        <v>#VALUE!</v>
      </c>
      <c r="AS77" t="e" cm="1">
        <f t="array" aca="1" ref="AS77" ca="1">IF(INDIRECT("実施計画様式!AS"&amp;ROW($A77))&lt;&gt;朱色変色!AS77,1,0)</f>
        <v>#VALUE!</v>
      </c>
      <c r="AT77" t="e" cm="1">
        <f t="array" aca="1" ref="AT77" ca="1">IF(INDIRECT("実施計画様式!AT"&amp;ROW($A77))&lt;&gt;朱色変色!AT77,1,0)</f>
        <v>#VALUE!</v>
      </c>
      <c r="AU77" t="e" cm="1">
        <f t="array" aca="1" ref="AU77" ca="1">IF(INDIRECT("実施計画様式!AU"&amp;ROW($A77))&lt;&gt;朱色変色!AU77,1,0)</f>
        <v>#VALUE!</v>
      </c>
      <c r="AV77" t="e" cm="1">
        <f t="array" aca="1" ref="AV77" ca="1">IF(INDIRECT("実施計画様式!AV"&amp;ROW($A77))&lt;&gt;朱色変色!AV77,1,0)</f>
        <v>#VALUE!</v>
      </c>
      <c r="AW77" t="e" cm="1">
        <f t="array" aca="1" ref="AW77" ca="1">IF(INDIRECT("実施計画様式!AW"&amp;ROW($A77))&lt;&gt;朱色変色!AW77,1,0)</f>
        <v>#VALUE!</v>
      </c>
      <c r="AX77" t="e" cm="1">
        <f t="array" aca="1" ref="AX77" ca="1">IF(INDIRECT("実施計画様式!AX"&amp;ROW($A77))&lt;&gt;朱色変色!AX77,1,0)</f>
        <v>#VALUE!</v>
      </c>
      <c r="AY77" t="e" cm="1">
        <f t="array" aca="1" ref="AY77" ca="1">IF(INDIRECT("実施計画様式!AY"&amp;ROW($A77))&lt;&gt;朱色変色!AU77,1,0)</f>
        <v>#VALUE!</v>
      </c>
      <c r="AZ77" t="e" cm="1">
        <f t="array" aca="1" ref="AZ77" ca="1">IF(INDIRECT("実施計画様式!AZ"&amp;ROW($A77))&lt;&gt;朱色変色!AV77,1,0)</f>
        <v>#VALUE!</v>
      </c>
      <c r="BA77" t="e" cm="1">
        <f t="array" aca="1" ref="BA77" ca="1">IF(INDIRECT("実施計画様式!BA"&amp;ROW($A77))&lt;&gt;朱色変色!AW77,1,0)</f>
        <v>#VALUE!</v>
      </c>
      <c r="BB77" t="e" cm="1">
        <f t="array" aca="1" ref="BB77" ca="1">IF(INDIRECT("実施計画様式!BB"&amp;ROW($A77))&lt;&gt;朱色変色!AX77,1,0)</f>
        <v>#VALUE!</v>
      </c>
      <c r="BC77" t="e">
        <f t="shared" ca="1" si="0"/>
        <v>#VALUE!</v>
      </c>
      <c r="BD77" t="e">
        <f t="shared" ca="1" si="1"/>
        <v>#VALUE!</v>
      </c>
      <c r="BE77" t="e">
        <f t="shared" ca="1" si="2"/>
        <v>#VALUE!</v>
      </c>
    </row>
    <row r="78" spans="2:57">
      <c r="C78" s="310">
        <v>6</v>
      </c>
      <c r="D78" t="e" cm="1">
        <f t="array" aca="1" ref="D78" ca="1">IF(INDIRECT("実施計画様式!D"&amp;ROW($A78))&lt;&gt;朱色変色!D78,1,0)</f>
        <v>#VALUE!</v>
      </c>
      <c r="E78" t="e" cm="1">
        <f t="array" aca="1" ref="E78" ca="1">IF(INDIRECT("実施計画様式!E"&amp;ROW($A78))&lt;&gt;朱色変色!E78,1,0)</f>
        <v>#VALUE!</v>
      </c>
      <c r="F78" t="e" cm="1">
        <f t="array" aca="1" ref="F78" ca="1">IF(INDIRECT("実施計画様式!F"&amp;ROW($A78))&lt;&gt;朱色変色!F78,1,0)</f>
        <v>#VALUE!</v>
      </c>
      <c r="G78" t="e" cm="1">
        <f t="array" aca="1" ref="G78" ca="1">IF(INDIRECT("実施計画様式!G"&amp;ROW($A78))&lt;&gt;朱色変色!G78,1,0)</f>
        <v>#VALUE!</v>
      </c>
      <c r="H78" t="e" cm="1">
        <f t="array" aca="1" ref="H78" ca="1">IF(INDIRECT("実施計画様式!H"&amp;ROW($A78))&lt;&gt;朱色変色!H78,1,0)</f>
        <v>#VALUE!</v>
      </c>
      <c r="I78" t="e" cm="1">
        <f t="array" aca="1" ref="I78" ca="1">IF(INDIRECT("実施計画様式!I"&amp;ROW($A78))&lt;&gt;朱色変色!I78,1,0)</f>
        <v>#VALUE!</v>
      </c>
      <c r="J78" t="e" cm="1">
        <f t="array" aca="1" ref="J78" ca="1">IF(INDIRECT("実施計画様式!J"&amp;ROW($A78))&lt;&gt;朱色変色!J78,1,0)</f>
        <v>#VALUE!</v>
      </c>
      <c r="K78" t="e" cm="1">
        <f t="array" aca="1" ref="K78" ca="1">IF(INDIRECT("実施計画様式!K"&amp;ROW($A78))&lt;&gt;朱色変色!K78,1,0)</f>
        <v>#VALUE!</v>
      </c>
      <c r="L78" t="e" cm="1">
        <f t="array" aca="1" ref="L78" ca="1">IF(INDIRECT("実施計画様式!L"&amp;ROW($A78))&lt;&gt;朱色変色!L78,1,0)</f>
        <v>#VALUE!</v>
      </c>
      <c r="M78" t="e" cm="1">
        <f t="array" aca="1" ref="M78" ca="1">IF(INDIRECT("実施計画様式!M"&amp;ROW($A78))&lt;&gt;朱色変色!M78,1,0)</f>
        <v>#VALUE!</v>
      </c>
      <c r="N78" t="e" cm="1">
        <f t="array" aca="1" ref="N78" ca="1">IF(INDIRECT("実施計画様式!N"&amp;ROW($A78))&lt;&gt;朱色変色!N78,1,0)</f>
        <v>#VALUE!</v>
      </c>
      <c r="O78" t="e" cm="1">
        <f t="array" aca="1" ref="O78" ca="1">IF(INDIRECT("実施計画様式!O"&amp;ROW($A78))&lt;&gt;朱色変色!O78,1,0)</f>
        <v>#VALUE!</v>
      </c>
      <c r="P78" t="e" cm="1">
        <f t="array" aca="1" ref="P78" ca="1">IF(INDIRECT("実施計画様式!P"&amp;ROW($A78))&lt;&gt;朱色変色!P78,1,0)</f>
        <v>#VALUE!</v>
      </c>
      <c r="Q78" t="e" cm="1">
        <f t="array" aca="1" ref="Q78" ca="1">IF(INDIRECT("実施計画様式!Q"&amp;ROW($A78))&lt;&gt;朱色変色!Q78,1,0)</f>
        <v>#VALUE!</v>
      </c>
      <c r="R78" t="e" cm="1">
        <f t="array" aca="1" ref="R78" ca="1">IF(INDIRECT("実施計画様式!R"&amp;ROW($A78))&lt;&gt;朱色変色!R78,1,0)</f>
        <v>#VALUE!</v>
      </c>
      <c r="S78" t="e" cm="1">
        <f t="array" aca="1" ref="S78" ca="1">IF(INDIRECT("実施計画様式!S"&amp;ROW($A78))&lt;&gt;朱色変色!S78,1,0)</f>
        <v>#VALUE!</v>
      </c>
      <c r="T78" t="e" cm="1">
        <f t="array" aca="1" ref="T78" ca="1">IF(INDIRECT("実施計画様式!T"&amp;ROW($A78))&lt;&gt;朱色変色!T78,1,0)</f>
        <v>#VALUE!</v>
      </c>
      <c r="U78" t="e" cm="1">
        <f t="array" aca="1" ref="U78" ca="1">IF(INDIRECT("実施計画様式!U"&amp;ROW($A78))&lt;&gt;朱色変色!U78,1,0)</f>
        <v>#VALUE!</v>
      </c>
      <c r="V78" t="e" cm="1">
        <f t="array" aca="1" ref="V78" ca="1">IF(INDIRECT("実施計画様式!V"&amp;ROW($A78))&lt;&gt;朱色変色!V78,1,0)</f>
        <v>#VALUE!</v>
      </c>
      <c r="W78" t="e" cm="1">
        <f t="array" aca="1" ref="W78" ca="1">IF(INDIRECT("実施計画様式!W"&amp;ROW($A78))&lt;&gt;朱色変色!W78,1,0)</f>
        <v>#VALUE!</v>
      </c>
      <c r="X78" t="e" cm="1">
        <f t="array" aca="1" ref="X78" ca="1">IF(INDIRECT("実施計画様式!X"&amp;ROW($A78))&lt;&gt;朱色変色!X78,1,0)</f>
        <v>#VALUE!</v>
      </c>
      <c r="Y78" t="e" cm="1">
        <f t="array" aca="1" ref="Y78" ca="1">IF(INDIRECT("実施計画様式!Y"&amp;ROW($A78))&lt;&gt;朱色変色!Y78,1,0)</f>
        <v>#VALUE!</v>
      </c>
      <c r="Z78" t="e" cm="1">
        <f t="array" aca="1" ref="Z78" ca="1">IF(INDIRECT("実施計画様式!Z"&amp;ROW($A78))&lt;&gt;朱色変色!Z78,1,0)</f>
        <v>#VALUE!</v>
      </c>
      <c r="AA78" t="e" cm="1">
        <f t="array" aca="1" ref="AA78" ca="1">IF(INDIRECT("実施計画様式!AA"&amp;ROW($A78))&lt;&gt;朱色変色!AA78,1,0)</f>
        <v>#VALUE!</v>
      </c>
      <c r="AB78" t="e" cm="1">
        <f t="array" aca="1" ref="AB78" ca="1">IF(INDIRECT("実施計画様式!AB"&amp;ROW($A78))&lt;&gt;朱色変色!AB78,1,0)</f>
        <v>#VALUE!</v>
      </c>
      <c r="AC78" t="e" cm="1">
        <f t="array" aca="1" ref="AC78" ca="1">IF(INDIRECT("実施計画様式!AC"&amp;ROW($A78))&lt;&gt;朱色変色!AC78,1,0)</f>
        <v>#VALUE!</v>
      </c>
      <c r="AD78" t="e" cm="1">
        <f t="array" aca="1" ref="AD78" ca="1">IF(INDIRECT("実施計画様式!AD"&amp;ROW($A78))&lt;&gt;朱色変色!AD78,1,0)</f>
        <v>#VALUE!</v>
      </c>
      <c r="AE78" t="e" cm="1">
        <f t="array" aca="1" ref="AE78" ca="1">IF(INDIRECT("実施計画様式!AE"&amp;ROW($A78))&lt;&gt;朱色変色!AE78,1,0)</f>
        <v>#VALUE!</v>
      </c>
      <c r="AF78" t="e" cm="1">
        <f t="array" aca="1" ref="AF78" ca="1">IF(INDIRECT("実施計画様式!AF"&amp;ROW($A78))&lt;&gt;朱色変色!AF78,1,0)</f>
        <v>#VALUE!</v>
      </c>
      <c r="AG78" t="e" cm="1">
        <f t="array" aca="1" ref="AG78" ca="1">IF(INDIRECT("実施計画様式!AG"&amp;ROW($A78))&lt;&gt;朱色変色!AG78,1,0)</f>
        <v>#VALUE!</v>
      </c>
      <c r="AH78" t="e" cm="1">
        <f t="array" aca="1" ref="AH78" ca="1">IF(INDIRECT("実施計画様式!AH"&amp;ROW($A78))&lt;&gt;朱色変色!AH78,1,0)</f>
        <v>#VALUE!</v>
      </c>
      <c r="AI78" t="e" cm="1">
        <f t="array" aca="1" ref="AI78" ca="1">IF(INDIRECT("実施計画様式!AI"&amp;ROW($A78))&lt;&gt;朱色変色!AI78,1,0)</f>
        <v>#VALUE!</v>
      </c>
      <c r="AJ78" t="e" cm="1">
        <f t="array" aca="1" ref="AJ78" ca="1">IF(INDIRECT("実施計画様式!AJ"&amp;ROW($A78))&lt;&gt;朱色変色!AJ78,1,0)</f>
        <v>#VALUE!</v>
      </c>
      <c r="AK78" t="e" cm="1">
        <f t="array" aca="1" ref="AK78" ca="1">IF(INDIRECT("実施計画様式!AK"&amp;ROW($A78))&lt;&gt;朱色変色!AK78,1,0)</f>
        <v>#VALUE!</v>
      </c>
      <c r="AL78" t="e" cm="1">
        <f t="array" aca="1" ref="AL78" ca="1">IF(INDIRECT("実施計画様式!AL"&amp;ROW($A78))&lt;&gt;朱色変色!AL78,1,0)</f>
        <v>#VALUE!</v>
      </c>
      <c r="AM78" t="e" cm="1">
        <f t="array" aca="1" ref="AM78" ca="1">IF(INDIRECT("実施計画様式!AM"&amp;ROW($A78))&lt;&gt;朱色変色!AM78,1,0)</f>
        <v>#VALUE!</v>
      </c>
      <c r="AN78" t="e" cm="1">
        <f t="array" aca="1" ref="AN78" ca="1">IF(INDIRECT("実施計画様式!AN"&amp;ROW($A78))&lt;&gt;朱色変色!AN78,1,0)</f>
        <v>#VALUE!</v>
      </c>
      <c r="AO78" t="e" cm="1">
        <f t="array" aca="1" ref="AO78" ca="1">IF(INDIRECT("実施計画様式!AO"&amp;ROW($A78))&lt;&gt;朱色変色!AO78,1,0)</f>
        <v>#VALUE!</v>
      </c>
      <c r="AP78" t="e" cm="1">
        <f t="array" aca="1" ref="AP78" ca="1">IF(INDIRECT("実施計画様式!AP"&amp;ROW($A78))&lt;&gt;朱色変色!AP78,1,0)</f>
        <v>#VALUE!</v>
      </c>
      <c r="AQ78" t="e" cm="1">
        <f t="array" aca="1" ref="AQ78" ca="1">IF(INDIRECT("実施計画様式!AQ"&amp;ROW($A78))&lt;&gt;朱色変色!AQ78,1,0)</f>
        <v>#VALUE!</v>
      </c>
      <c r="AR78" t="e" cm="1">
        <f t="array" aca="1" ref="AR78" ca="1">IF(INDIRECT("実施計画様式!AR"&amp;ROW($A78))&lt;&gt;朱色変色!AR78,1,0)</f>
        <v>#VALUE!</v>
      </c>
      <c r="AS78" t="e" cm="1">
        <f t="array" aca="1" ref="AS78" ca="1">IF(INDIRECT("実施計画様式!AS"&amp;ROW($A78))&lt;&gt;朱色変色!AS78,1,0)</f>
        <v>#VALUE!</v>
      </c>
      <c r="AT78" t="e" cm="1">
        <f t="array" aca="1" ref="AT78" ca="1">IF(INDIRECT("実施計画様式!AT"&amp;ROW($A78))&lt;&gt;朱色変色!AT78,1,0)</f>
        <v>#VALUE!</v>
      </c>
      <c r="AU78" t="e" cm="1">
        <f t="array" aca="1" ref="AU78" ca="1">IF(INDIRECT("実施計画様式!AU"&amp;ROW($A78))&lt;&gt;朱色変色!AU78,1,0)</f>
        <v>#VALUE!</v>
      </c>
      <c r="AV78" t="e" cm="1">
        <f t="array" aca="1" ref="AV78" ca="1">IF(INDIRECT("実施計画様式!AV"&amp;ROW($A78))&lt;&gt;朱色変色!AV78,1,0)</f>
        <v>#VALUE!</v>
      </c>
      <c r="AW78" t="e" cm="1">
        <f t="array" aca="1" ref="AW78" ca="1">IF(INDIRECT("実施計画様式!AW"&amp;ROW($A78))&lt;&gt;朱色変色!AW78,1,0)</f>
        <v>#VALUE!</v>
      </c>
      <c r="AX78" t="e" cm="1">
        <f t="array" aca="1" ref="AX78" ca="1">IF(INDIRECT("実施計画様式!AX"&amp;ROW($A78))&lt;&gt;朱色変色!AX78,1,0)</f>
        <v>#VALUE!</v>
      </c>
      <c r="AY78" t="e" cm="1">
        <f t="array" aca="1" ref="AY78" ca="1">IF(INDIRECT("実施計画様式!AY"&amp;ROW($A78))&lt;&gt;朱色変色!AU78,1,0)</f>
        <v>#VALUE!</v>
      </c>
      <c r="AZ78" t="e" cm="1">
        <f t="array" aca="1" ref="AZ78" ca="1">IF(INDIRECT("実施計画様式!AZ"&amp;ROW($A78))&lt;&gt;朱色変色!AV78,1,0)</f>
        <v>#VALUE!</v>
      </c>
      <c r="BA78" t="e" cm="1">
        <f t="array" aca="1" ref="BA78" ca="1">IF(INDIRECT("実施計画様式!BA"&amp;ROW($A78))&lt;&gt;朱色変色!AW78,1,0)</f>
        <v>#VALUE!</v>
      </c>
      <c r="BB78" t="e" cm="1">
        <f t="array" aca="1" ref="BB78" ca="1">IF(INDIRECT("実施計画様式!BB"&amp;ROW($A78))&lt;&gt;朱色変色!AX78,1,0)</f>
        <v>#VALUE!</v>
      </c>
      <c r="BC78" t="e">
        <f t="shared" ca="1" si="0"/>
        <v>#VALUE!</v>
      </c>
      <c r="BD78" t="e">
        <f t="shared" ca="1" si="1"/>
        <v>#VALUE!</v>
      </c>
      <c r="BE78" t="e">
        <f t="shared" ca="1" si="2"/>
        <v>#VALUE!</v>
      </c>
    </row>
    <row r="79" spans="2:57">
      <c r="C79" s="310">
        <v>7</v>
      </c>
      <c r="D79" t="e" cm="1">
        <f t="array" aca="1" ref="D79" ca="1">IF(INDIRECT("実施計画様式!D"&amp;ROW($A79))&lt;&gt;朱色変色!D79,1,0)</f>
        <v>#VALUE!</v>
      </c>
      <c r="E79" t="e" cm="1">
        <f t="array" aca="1" ref="E79" ca="1">IF(INDIRECT("実施計画様式!E"&amp;ROW($A79))&lt;&gt;朱色変色!E79,1,0)</f>
        <v>#VALUE!</v>
      </c>
      <c r="F79" t="e" cm="1">
        <f t="array" aca="1" ref="F79" ca="1">IF(INDIRECT("実施計画様式!F"&amp;ROW($A79))&lt;&gt;朱色変色!F79,1,0)</f>
        <v>#VALUE!</v>
      </c>
      <c r="G79" t="e" cm="1">
        <f t="array" aca="1" ref="G79" ca="1">IF(INDIRECT("実施計画様式!G"&amp;ROW($A79))&lt;&gt;朱色変色!G79,1,0)</f>
        <v>#VALUE!</v>
      </c>
      <c r="H79" t="e" cm="1">
        <f t="array" aca="1" ref="H79" ca="1">IF(INDIRECT("実施計画様式!H"&amp;ROW($A79))&lt;&gt;朱色変色!H79,1,0)</f>
        <v>#VALUE!</v>
      </c>
      <c r="I79" t="e" cm="1">
        <f t="array" aca="1" ref="I79" ca="1">IF(INDIRECT("実施計画様式!I"&amp;ROW($A79))&lt;&gt;朱色変色!I79,1,0)</f>
        <v>#VALUE!</v>
      </c>
      <c r="J79" t="e" cm="1">
        <f t="array" aca="1" ref="J79" ca="1">IF(INDIRECT("実施計画様式!J"&amp;ROW($A79))&lt;&gt;朱色変色!J79,1,0)</f>
        <v>#VALUE!</v>
      </c>
      <c r="K79" t="e" cm="1">
        <f t="array" aca="1" ref="K79" ca="1">IF(INDIRECT("実施計画様式!K"&amp;ROW($A79))&lt;&gt;朱色変色!K79,1,0)</f>
        <v>#VALUE!</v>
      </c>
      <c r="L79" t="e" cm="1">
        <f t="array" aca="1" ref="L79" ca="1">IF(INDIRECT("実施計画様式!L"&amp;ROW($A79))&lt;&gt;朱色変色!L79,1,0)</f>
        <v>#VALUE!</v>
      </c>
      <c r="M79" t="e" cm="1">
        <f t="array" aca="1" ref="M79" ca="1">IF(INDIRECT("実施計画様式!M"&amp;ROW($A79))&lt;&gt;朱色変色!M79,1,0)</f>
        <v>#VALUE!</v>
      </c>
      <c r="N79" t="e" cm="1">
        <f t="array" aca="1" ref="N79" ca="1">IF(INDIRECT("実施計画様式!N"&amp;ROW($A79))&lt;&gt;朱色変色!N79,1,0)</f>
        <v>#VALUE!</v>
      </c>
      <c r="O79" t="e" cm="1">
        <f t="array" aca="1" ref="O79" ca="1">IF(INDIRECT("実施計画様式!O"&amp;ROW($A79))&lt;&gt;朱色変色!O79,1,0)</f>
        <v>#VALUE!</v>
      </c>
      <c r="P79" t="e" cm="1">
        <f t="array" aca="1" ref="P79" ca="1">IF(INDIRECT("実施計画様式!P"&amp;ROW($A79))&lt;&gt;朱色変色!P79,1,0)</f>
        <v>#VALUE!</v>
      </c>
      <c r="Q79" t="e" cm="1">
        <f t="array" aca="1" ref="Q79" ca="1">IF(INDIRECT("実施計画様式!Q"&amp;ROW($A79))&lt;&gt;朱色変色!Q79,1,0)</f>
        <v>#VALUE!</v>
      </c>
      <c r="R79" t="e" cm="1">
        <f t="array" aca="1" ref="R79" ca="1">IF(INDIRECT("実施計画様式!R"&amp;ROW($A79))&lt;&gt;朱色変色!R79,1,0)</f>
        <v>#VALUE!</v>
      </c>
      <c r="S79" t="e" cm="1">
        <f t="array" aca="1" ref="S79" ca="1">IF(INDIRECT("実施計画様式!S"&amp;ROW($A79))&lt;&gt;朱色変色!S79,1,0)</f>
        <v>#VALUE!</v>
      </c>
      <c r="T79" t="e" cm="1">
        <f t="array" aca="1" ref="T79" ca="1">IF(INDIRECT("実施計画様式!T"&amp;ROW($A79))&lt;&gt;朱色変色!T79,1,0)</f>
        <v>#VALUE!</v>
      </c>
      <c r="U79" t="e" cm="1">
        <f t="array" aca="1" ref="U79" ca="1">IF(INDIRECT("実施計画様式!U"&amp;ROW($A79))&lt;&gt;朱色変色!U79,1,0)</f>
        <v>#VALUE!</v>
      </c>
      <c r="V79" t="e" cm="1">
        <f t="array" aca="1" ref="V79" ca="1">IF(INDIRECT("実施計画様式!V"&amp;ROW($A79))&lt;&gt;朱色変色!V79,1,0)</f>
        <v>#VALUE!</v>
      </c>
      <c r="W79" t="e" cm="1">
        <f t="array" aca="1" ref="W79" ca="1">IF(INDIRECT("実施計画様式!W"&amp;ROW($A79))&lt;&gt;朱色変色!W79,1,0)</f>
        <v>#VALUE!</v>
      </c>
      <c r="X79" t="e" cm="1">
        <f t="array" aca="1" ref="X79" ca="1">IF(INDIRECT("実施計画様式!X"&amp;ROW($A79))&lt;&gt;朱色変色!X79,1,0)</f>
        <v>#VALUE!</v>
      </c>
      <c r="Y79" t="e" cm="1">
        <f t="array" aca="1" ref="Y79" ca="1">IF(INDIRECT("実施計画様式!Y"&amp;ROW($A79))&lt;&gt;朱色変色!Y79,1,0)</f>
        <v>#VALUE!</v>
      </c>
      <c r="Z79" t="e" cm="1">
        <f t="array" aca="1" ref="Z79" ca="1">IF(INDIRECT("実施計画様式!Z"&amp;ROW($A79))&lt;&gt;朱色変色!Z79,1,0)</f>
        <v>#VALUE!</v>
      </c>
      <c r="AA79" t="e" cm="1">
        <f t="array" aca="1" ref="AA79" ca="1">IF(INDIRECT("実施計画様式!AA"&amp;ROW($A79))&lt;&gt;朱色変色!AA79,1,0)</f>
        <v>#VALUE!</v>
      </c>
      <c r="AB79" t="e" cm="1">
        <f t="array" aca="1" ref="AB79" ca="1">IF(INDIRECT("実施計画様式!AB"&amp;ROW($A79))&lt;&gt;朱色変色!AB79,1,0)</f>
        <v>#VALUE!</v>
      </c>
      <c r="AC79" t="e" cm="1">
        <f t="array" aca="1" ref="AC79" ca="1">IF(INDIRECT("実施計画様式!AC"&amp;ROW($A79))&lt;&gt;朱色変色!AC79,1,0)</f>
        <v>#VALUE!</v>
      </c>
      <c r="AD79" t="e" cm="1">
        <f t="array" aca="1" ref="AD79" ca="1">IF(INDIRECT("実施計画様式!AD"&amp;ROW($A79))&lt;&gt;朱色変色!AD79,1,0)</f>
        <v>#VALUE!</v>
      </c>
      <c r="AE79" t="e" cm="1">
        <f t="array" aca="1" ref="AE79" ca="1">IF(INDIRECT("実施計画様式!AE"&amp;ROW($A79))&lt;&gt;朱色変色!AE79,1,0)</f>
        <v>#VALUE!</v>
      </c>
      <c r="AF79" t="e" cm="1">
        <f t="array" aca="1" ref="AF79" ca="1">IF(INDIRECT("実施計画様式!AF"&amp;ROW($A79))&lt;&gt;朱色変色!AF79,1,0)</f>
        <v>#VALUE!</v>
      </c>
      <c r="AG79" t="e" cm="1">
        <f t="array" aca="1" ref="AG79" ca="1">IF(INDIRECT("実施計画様式!AG"&amp;ROW($A79))&lt;&gt;朱色変色!AG79,1,0)</f>
        <v>#VALUE!</v>
      </c>
      <c r="AH79" t="e" cm="1">
        <f t="array" aca="1" ref="AH79" ca="1">IF(INDIRECT("実施計画様式!AH"&amp;ROW($A79))&lt;&gt;朱色変色!AH79,1,0)</f>
        <v>#VALUE!</v>
      </c>
      <c r="AI79" t="e" cm="1">
        <f t="array" aca="1" ref="AI79" ca="1">IF(INDIRECT("実施計画様式!AI"&amp;ROW($A79))&lt;&gt;朱色変色!AI79,1,0)</f>
        <v>#VALUE!</v>
      </c>
      <c r="AJ79" t="e" cm="1">
        <f t="array" aca="1" ref="AJ79" ca="1">IF(INDIRECT("実施計画様式!AJ"&amp;ROW($A79))&lt;&gt;朱色変色!AJ79,1,0)</f>
        <v>#VALUE!</v>
      </c>
      <c r="AK79" t="e" cm="1">
        <f t="array" aca="1" ref="AK79" ca="1">IF(INDIRECT("実施計画様式!AK"&amp;ROW($A79))&lt;&gt;朱色変色!AK79,1,0)</f>
        <v>#VALUE!</v>
      </c>
      <c r="AL79" t="e" cm="1">
        <f t="array" aca="1" ref="AL79" ca="1">IF(INDIRECT("実施計画様式!AL"&amp;ROW($A79))&lt;&gt;朱色変色!AL79,1,0)</f>
        <v>#VALUE!</v>
      </c>
      <c r="AM79" t="e" cm="1">
        <f t="array" aca="1" ref="AM79" ca="1">IF(INDIRECT("実施計画様式!AM"&amp;ROW($A79))&lt;&gt;朱色変色!AM79,1,0)</f>
        <v>#VALUE!</v>
      </c>
      <c r="AN79" t="e" cm="1">
        <f t="array" aca="1" ref="AN79" ca="1">IF(INDIRECT("実施計画様式!AN"&amp;ROW($A79))&lt;&gt;朱色変色!AN79,1,0)</f>
        <v>#VALUE!</v>
      </c>
      <c r="AO79" t="e" cm="1">
        <f t="array" aca="1" ref="AO79" ca="1">IF(INDIRECT("実施計画様式!AO"&amp;ROW($A79))&lt;&gt;朱色変色!AO79,1,0)</f>
        <v>#VALUE!</v>
      </c>
      <c r="AP79" t="e" cm="1">
        <f t="array" aca="1" ref="AP79" ca="1">IF(INDIRECT("実施計画様式!AP"&amp;ROW($A79))&lt;&gt;朱色変色!AP79,1,0)</f>
        <v>#VALUE!</v>
      </c>
      <c r="AQ79" t="e" cm="1">
        <f t="array" aca="1" ref="AQ79" ca="1">IF(INDIRECT("実施計画様式!AQ"&amp;ROW($A79))&lt;&gt;朱色変色!AQ79,1,0)</f>
        <v>#VALUE!</v>
      </c>
      <c r="AR79" t="e" cm="1">
        <f t="array" aca="1" ref="AR79" ca="1">IF(INDIRECT("実施計画様式!AR"&amp;ROW($A79))&lt;&gt;朱色変色!AR79,1,0)</f>
        <v>#VALUE!</v>
      </c>
      <c r="AS79" t="e" cm="1">
        <f t="array" aca="1" ref="AS79" ca="1">IF(INDIRECT("実施計画様式!AS"&amp;ROW($A79))&lt;&gt;朱色変色!AS79,1,0)</f>
        <v>#VALUE!</v>
      </c>
      <c r="AT79" t="e" cm="1">
        <f t="array" aca="1" ref="AT79" ca="1">IF(INDIRECT("実施計画様式!AT"&amp;ROW($A79))&lt;&gt;朱色変色!AT79,1,0)</f>
        <v>#VALUE!</v>
      </c>
      <c r="AU79" t="e" cm="1">
        <f t="array" aca="1" ref="AU79" ca="1">IF(INDIRECT("実施計画様式!AU"&amp;ROW($A79))&lt;&gt;朱色変色!AU79,1,0)</f>
        <v>#VALUE!</v>
      </c>
      <c r="AV79" t="e" cm="1">
        <f t="array" aca="1" ref="AV79" ca="1">IF(INDIRECT("実施計画様式!AV"&amp;ROW($A79))&lt;&gt;朱色変色!AV79,1,0)</f>
        <v>#VALUE!</v>
      </c>
      <c r="AW79" t="e" cm="1">
        <f t="array" aca="1" ref="AW79" ca="1">IF(INDIRECT("実施計画様式!AW"&amp;ROW($A79))&lt;&gt;朱色変色!AW79,1,0)</f>
        <v>#VALUE!</v>
      </c>
      <c r="AX79" t="e" cm="1">
        <f t="array" aca="1" ref="AX79" ca="1">IF(INDIRECT("実施計画様式!AX"&amp;ROW($A79))&lt;&gt;朱色変色!AX79,1,0)</f>
        <v>#VALUE!</v>
      </c>
      <c r="AY79" t="e" cm="1">
        <f t="array" aca="1" ref="AY79" ca="1">IF(INDIRECT("実施計画様式!AY"&amp;ROW($A79))&lt;&gt;朱色変色!AU79,1,0)</f>
        <v>#VALUE!</v>
      </c>
      <c r="AZ79" t="e" cm="1">
        <f t="array" aca="1" ref="AZ79" ca="1">IF(INDIRECT("実施計画様式!AZ"&amp;ROW($A79))&lt;&gt;朱色変色!AV79,1,0)</f>
        <v>#VALUE!</v>
      </c>
      <c r="BA79" t="e" cm="1">
        <f t="array" aca="1" ref="BA79" ca="1">IF(INDIRECT("実施計画様式!BA"&amp;ROW($A79))&lt;&gt;朱色変色!AW79,1,0)</f>
        <v>#VALUE!</v>
      </c>
      <c r="BB79" t="e" cm="1">
        <f t="array" aca="1" ref="BB79" ca="1">IF(INDIRECT("実施計画様式!BB"&amp;ROW($A79))&lt;&gt;朱色変色!AX79,1,0)</f>
        <v>#VALUE!</v>
      </c>
      <c r="BC79" t="e">
        <f t="shared" ca="1" si="0"/>
        <v>#VALUE!</v>
      </c>
      <c r="BD79" t="e">
        <f t="shared" ca="1" si="1"/>
        <v>#VALUE!</v>
      </c>
      <c r="BE79" t="e">
        <f t="shared" ca="1" si="2"/>
        <v>#VALUE!</v>
      </c>
    </row>
    <row r="80" spans="2:57">
      <c r="C80" s="310">
        <v>8</v>
      </c>
      <c r="D80" t="e" cm="1">
        <f t="array" aca="1" ref="D80" ca="1">IF(INDIRECT("実施計画様式!D"&amp;ROW($A80))&lt;&gt;朱色変色!D80,1,0)</f>
        <v>#VALUE!</v>
      </c>
      <c r="E80" t="e" cm="1">
        <f t="array" aca="1" ref="E80" ca="1">IF(INDIRECT("実施計画様式!E"&amp;ROW($A80))&lt;&gt;朱色変色!E80,1,0)</f>
        <v>#VALUE!</v>
      </c>
      <c r="F80" t="e" cm="1">
        <f t="array" aca="1" ref="F80" ca="1">IF(INDIRECT("実施計画様式!F"&amp;ROW($A80))&lt;&gt;朱色変色!F80,1,0)</f>
        <v>#VALUE!</v>
      </c>
      <c r="G80" t="e" cm="1">
        <f t="array" aca="1" ref="G80" ca="1">IF(INDIRECT("実施計画様式!G"&amp;ROW($A80))&lt;&gt;朱色変色!G80,1,0)</f>
        <v>#VALUE!</v>
      </c>
      <c r="H80" t="e" cm="1">
        <f t="array" aca="1" ref="H80" ca="1">IF(INDIRECT("実施計画様式!H"&amp;ROW($A80))&lt;&gt;朱色変色!H80,1,0)</f>
        <v>#VALUE!</v>
      </c>
      <c r="I80" t="e" cm="1">
        <f t="array" aca="1" ref="I80" ca="1">IF(INDIRECT("実施計画様式!I"&amp;ROW($A80))&lt;&gt;朱色変色!I80,1,0)</f>
        <v>#VALUE!</v>
      </c>
      <c r="J80" t="e" cm="1">
        <f t="array" aca="1" ref="J80" ca="1">IF(INDIRECT("実施計画様式!J"&amp;ROW($A80))&lt;&gt;朱色変色!J80,1,0)</f>
        <v>#VALUE!</v>
      </c>
      <c r="K80" t="e" cm="1">
        <f t="array" aca="1" ref="K80" ca="1">IF(INDIRECT("実施計画様式!K"&amp;ROW($A80))&lt;&gt;朱色変色!K80,1,0)</f>
        <v>#VALUE!</v>
      </c>
      <c r="L80" t="e" cm="1">
        <f t="array" aca="1" ref="L80" ca="1">IF(INDIRECT("実施計画様式!L"&amp;ROW($A80))&lt;&gt;朱色変色!L80,1,0)</f>
        <v>#VALUE!</v>
      </c>
      <c r="M80" t="e" cm="1">
        <f t="array" aca="1" ref="M80" ca="1">IF(INDIRECT("実施計画様式!M"&amp;ROW($A80))&lt;&gt;朱色変色!M80,1,0)</f>
        <v>#VALUE!</v>
      </c>
      <c r="N80" t="e" cm="1">
        <f t="array" aca="1" ref="N80" ca="1">IF(INDIRECT("実施計画様式!N"&amp;ROW($A80))&lt;&gt;朱色変色!N80,1,0)</f>
        <v>#VALUE!</v>
      </c>
      <c r="O80" t="e" cm="1">
        <f t="array" aca="1" ref="O80" ca="1">IF(INDIRECT("実施計画様式!O"&amp;ROW($A80))&lt;&gt;朱色変色!O80,1,0)</f>
        <v>#VALUE!</v>
      </c>
      <c r="P80" t="e" cm="1">
        <f t="array" aca="1" ref="P80" ca="1">IF(INDIRECT("実施計画様式!P"&amp;ROW($A80))&lt;&gt;朱色変色!P80,1,0)</f>
        <v>#VALUE!</v>
      </c>
      <c r="Q80" t="e" cm="1">
        <f t="array" aca="1" ref="Q80" ca="1">IF(INDIRECT("実施計画様式!Q"&amp;ROW($A80))&lt;&gt;朱色変色!Q80,1,0)</f>
        <v>#VALUE!</v>
      </c>
      <c r="R80" t="e" cm="1">
        <f t="array" aca="1" ref="R80" ca="1">IF(INDIRECT("実施計画様式!R"&amp;ROW($A80))&lt;&gt;朱色変色!R80,1,0)</f>
        <v>#VALUE!</v>
      </c>
      <c r="S80" t="e" cm="1">
        <f t="array" aca="1" ref="S80" ca="1">IF(INDIRECT("実施計画様式!S"&amp;ROW($A80))&lt;&gt;朱色変色!S80,1,0)</f>
        <v>#VALUE!</v>
      </c>
      <c r="T80" t="e" cm="1">
        <f t="array" aca="1" ref="T80" ca="1">IF(INDIRECT("実施計画様式!T"&amp;ROW($A80))&lt;&gt;朱色変色!T80,1,0)</f>
        <v>#VALUE!</v>
      </c>
      <c r="U80" t="e" cm="1">
        <f t="array" aca="1" ref="U80" ca="1">IF(INDIRECT("実施計画様式!U"&amp;ROW($A80))&lt;&gt;朱色変色!U80,1,0)</f>
        <v>#VALUE!</v>
      </c>
      <c r="V80" t="e" cm="1">
        <f t="array" aca="1" ref="V80" ca="1">IF(INDIRECT("実施計画様式!V"&amp;ROW($A80))&lt;&gt;朱色変色!V80,1,0)</f>
        <v>#VALUE!</v>
      </c>
      <c r="W80" t="e" cm="1">
        <f t="array" aca="1" ref="W80" ca="1">IF(INDIRECT("実施計画様式!W"&amp;ROW($A80))&lt;&gt;朱色変色!W80,1,0)</f>
        <v>#VALUE!</v>
      </c>
      <c r="X80" t="e" cm="1">
        <f t="array" aca="1" ref="X80" ca="1">IF(INDIRECT("実施計画様式!X"&amp;ROW($A80))&lt;&gt;朱色変色!X80,1,0)</f>
        <v>#VALUE!</v>
      </c>
      <c r="Y80" t="e" cm="1">
        <f t="array" aca="1" ref="Y80" ca="1">IF(INDIRECT("実施計画様式!Y"&amp;ROW($A80))&lt;&gt;朱色変色!Y80,1,0)</f>
        <v>#VALUE!</v>
      </c>
      <c r="Z80" t="e" cm="1">
        <f t="array" aca="1" ref="Z80" ca="1">IF(INDIRECT("実施計画様式!Z"&amp;ROW($A80))&lt;&gt;朱色変色!Z80,1,0)</f>
        <v>#VALUE!</v>
      </c>
      <c r="AA80" t="e" cm="1">
        <f t="array" aca="1" ref="AA80" ca="1">IF(INDIRECT("実施計画様式!AA"&amp;ROW($A80))&lt;&gt;朱色変色!AA80,1,0)</f>
        <v>#VALUE!</v>
      </c>
      <c r="AB80" t="e" cm="1">
        <f t="array" aca="1" ref="AB80" ca="1">IF(INDIRECT("実施計画様式!AB"&amp;ROW($A80))&lt;&gt;朱色変色!AB80,1,0)</f>
        <v>#VALUE!</v>
      </c>
      <c r="AC80" t="e" cm="1">
        <f t="array" aca="1" ref="AC80" ca="1">IF(INDIRECT("実施計画様式!AC"&amp;ROW($A80))&lt;&gt;朱色変色!AC80,1,0)</f>
        <v>#VALUE!</v>
      </c>
      <c r="AD80" t="e" cm="1">
        <f t="array" aca="1" ref="AD80" ca="1">IF(INDIRECT("実施計画様式!AD"&amp;ROW($A80))&lt;&gt;朱色変色!AD80,1,0)</f>
        <v>#VALUE!</v>
      </c>
      <c r="AE80" t="e" cm="1">
        <f t="array" aca="1" ref="AE80" ca="1">IF(INDIRECT("実施計画様式!AE"&amp;ROW($A80))&lt;&gt;朱色変色!AE80,1,0)</f>
        <v>#VALUE!</v>
      </c>
      <c r="AF80" t="e" cm="1">
        <f t="array" aca="1" ref="AF80" ca="1">IF(INDIRECT("実施計画様式!AF"&amp;ROW($A80))&lt;&gt;朱色変色!AF80,1,0)</f>
        <v>#VALUE!</v>
      </c>
      <c r="AG80" t="e" cm="1">
        <f t="array" aca="1" ref="AG80" ca="1">IF(INDIRECT("実施計画様式!AG"&amp;ROW($A80))&lt;&gt;朱色変色!AG80,1,0)</f>
        <v>#VALUE!</v>
      </c>
      <c r="AH80" t="e" cm="1">
        <f t="array" aca="1" ref="AH80" ca="1">IF(INDIRECT("実施計画様式!AH"&amp;ROW($A80))&lt;&gt;朱色変色!AH80,1,0)</f>
        <v>#VALUE!</v>
      </c>
      <c r="AI80" t="e" cm="1">
        <f t="array" aca="1" ref="AI80" ca="1">IF(INDIRECT("実施計画様式!AI"&amp;ROW($A80))&lt;&gt;朱色変色!AI80,1,0)</f>
        <v>#VALUE!</v>
      </c>
      <c r="AJ80" t="e" cm="1">
        <f t="array" aca="1" ref="AJ80" ca="1">IF(INDIRECT("実施計画様式!AJ"&amp;ROW($A80))&lt;&gt;朱色変色!AJ80,1,0)</f>
        <v>#VALUE!</v>
      </c>
      <c r="AK80" t="e" cm="1">
        <f t="array" aca="1" ref="AK80" ca="1">IF(INDIRECT("実施計画様式!AK"&amp;ROW($A80))&lt;&gt;朱色変色!AK80,1,0)</f>
        <v>#VALUE!</v>
      </c>
      <c r="AL80" t="e" cm="1">
        <f t="array" aca="1" ref="AL80" ca="1">IF(INDIRECT("実施計画様式!AL"&amp;ROW($A80))&lt;&gt;朱色変色!AL80,1,0)</f>
        <v>#VALUE!</v>
      </c>
      <c r="AM80" t="e" cm="1">
        <f t="array" aca="1" ref="AM80" ca="1">IF(INDIRECT("実施計画様式!AM"&amp;ROW($A80))&lt;&gt;朱色変色!AM80,1,0)</f>
        <v>#VALUE!</v>
      </c>
      <c r="AN80" t="e" cm="1">
        <f t="array" aca="1" ref="AN80" ca="1">IF(INDIRECT("実施計画様式!AN"&amp;ROW($A80))&lt;&gt;朱色変色!AN80,1,0)</f>
        <v>#VALUE!</v>
      </c>
      <c r="AO80" t="e" cm="1">
        <f t="array" aca="1" ref="AO80" ca="1">IF(INDIRECT("実施計画様式!AO"&amp;ROW($A80))&lt;&gt;朱色変色!AO80,1,0)</f>
        <v>#VALUE!</v>
      </c>
      <c r="AP80" t="e" cm="1">
        <f t="array" aca="1" ref="AP80" ca="1">IF(INDIRECT("実施計画様式!AP"&amp;ROW($A80))&lt;&gt;朱色変色!AP80,1,0)</f>
        <v>#VALUE!</v>
      </c>
      <c r="AQ80" t="e" cm="1">
        <f t="array" aca="1" ref="AQ80" ca="1">IF(INDIRECT("実施計画様式!AQ"&amp;ROW($A80))&lt;&gt;朱色変色!AQ80,1,0)</f>
        <v>#VALUE!</v>
      </c>
      <c r="AR80" t="e" cm="1">
        <f t="array" aca="1" ref="AR80" ca="1">IF(INDIRECT("実施計画様式!AR"&amp;ROW($A80))&lt;&gt;朱色変色!AR80,1,0)</f>
        <v>#VALUE!</v>
      </c>
      <c r="AS80" t="e" cm="1">
        <f t="array" aca="1" ref="AS80" ca="1">IF(INDIRECT("実施計画様式!AS"&amp;ROW($A80))&lt;&gt;朱色変色!AS80,1,0)</f>
        <v>#VALUE!</v>
      </c>
      <c r="AT80" t="e" cm="1">
        <f t="array" aca="1" ref="AT80" ca="1">IF(INDIRECT("実施計画様式!AT"&amp;ROW($A80))&lt;&gt;朱色変色!AT80,1,0)</f>
        <v>#VALUE!</v>
      </c>
      <c r="AU80" t="e" cm="1">
        <f t="array" aca="1" ref="AU80" ca="1">IF(INDIRECT("実施計画様式!AU"&amp;ROW($A80))&lt;&gt;朱色変色!AU80,1,0)</f>
        <v>#VALUE!</v>
      </c>
      <c r="AV80" t="e" cm="1">
        <f t="array" aca="1" ref="AV80" ca="1">IF(INDIRECT("実施計画様式!AV"&amp;ROW($A80))&lt;&gt;朱色変色!AV80,1,0)</f>
        <v>#VALUE!</v>
      </c>
      <c r="AW80" t="e" cm="1">
        <f t="array" aca="1" ref="AW80" ca="1">IF(INDIRECT("実施計画様式!AW"&amp;ROW($A80))&lt;&gt;朱色変色!AW80,1,0)</f>
        <v>#VALUE!</v>
      </c>
      <c r="AX80" t="e" cm="1">
        <f t="array" aca="1" ref="AX80" ca="1">IF(INDIRECT("実施計画様式!AX"&amp;ROW($A80))&lt;&gt;朱色変色!AX80,1,0)</f>
        <v>#VALUE!</v>
      </c>
      <c r="AY80" t="e" cm="1">
        <f t="array" aca="1" ref="AY80" ca="1">IF(INDIRECT("実施計画様式!AY"&amp;ROW($A80))&lt;&gt;朱色変色!AU80,1,0)</f>
        <v>#VALUE!</v>
      </c>
      <c r="AZ80" t="e" cm="1">
        <f t="array" aca="1" ref="AZ80" ca="1">IF(INDIRECT("実施計画様式!AZ"&amp;ROW($A80))&lt;&gt;朱色変色!AV80,1,0)</f>
        <v>#VALUE!</v>
      </c>
      <c r="BA80" t="e" cm="1">
        <f t="array" aca="1" ref="BA80" ca="1">IF(INDIRECT("実施計画様式!BA"&amp;ROW($A80))&lt;&gt;朱色変色!AW80,1,0)</f>
        <v>#VALUE!</v>
      </c>
      <c r="BB80" t="e" cm="1">
        <f t="array" aca="1" ref="BB80" ca="1">IF(INDIRECT("実施計画様式!BB"&amp;ROW($A80))&lt;&gt;朱色変色!AX80,1,0)</f>
        <v>#VALUE!</v>
      </c>
      <c r="BC80" t="e">
        <f t="shared" ca="1" si="0"/>
        <v>#VALUE!</v>
      </c>
      <c r="BD80" t="e">
        <f t="shared" ca="1" si="1"/>
        <v>#VALUE!</v>
      </c>
      <c r="BE80" t="e">
        <f t="shared" ca="1" si="2"/>
        <v>#VALUE!</v>
      </c>
    </row>
    <row r="81" spans="3:57">
      <c r="C81" s="310">
        <v>9</v>
      </c>
      <c r="D81" t="e" cm="1">
        <f t="array" aca="1" ref="D81" ca="1">IF(INDIRECT("実施計画様式!D"&amp;ROW($A81))&lt;&gt;朱色変色!D81,1,0)</f>
        <v>#VALUE!</v>
      </c>
      <c r="E81" t="e" cm="1">
        <f t="array" aca="1" ref="E81" ca="1">IF(INDIRECT("実施計画様式!E"&amp;ROW($A81))&lt;&gt;朱色変色!E81,1,0)</f>
        <v>#VALUE!</v>
      </c>
      <c r="F81" t="e" cm="1">
        <f t="array" aca="1" ref="F81" ca="1">IF(INDIRECT("実施計画様式!F"&amp;ROW($A81))&lt;&gt;朱色変色!F81,1,0)</f>
        <v>#VALUE!</v>
      </c>
      <c r="G81" t="e" cm="1">
        <f t="array" aca="1" ref="G81" ca="1">IF(INDIRECT("実施計画様式!G"&amp;ROW($A81))&lt;&gt;朱色変色!G81,1,0)</f>
        <v>#VALUE!</v>
      </c>
      <c r="H81" t="e" cm="1">
        <f t="array" aca="1" ref="H81" ca="1">IF(INDIRECT("実施計画様式!H"&amp;ROW($A81))&lt;&gt;朱色変色!H81,1,0)</f>
        <v>#VALUE!</v>
      </c>
      <c r="I81" t="e" cm="1">
        <f t="array" aca="1" ref="I81" ca="1">IF(INDIRECT("実施計画様式!I"&amp;ROW($A81))&lt;&gt;朱色変色!I81,1,0)</f>
        <v>#VALUE!</v>
      </c>
      <c r="J81" t="e" cm="1">
        <f t="array" aca="1" ref="J81" ca="1">IF(INDIRECT("実施計画様式!J"&amp;ROW($A81))&lt;&gt;朱色変色!J81,1,0)</f>
        <v>#VALUE!</v>
      </c>
      <c r="K81" t="e" cm="1">
        <f t="array" aca="1" ref="K81" ca="1">IF(INDIRECT("実施計画様式!K"&amp;ROW($A81))&lt;&gt;朱色変色!K81,1,0)</f>
        <v>#VALUE!</v>
      </c>
      <c r="L81" t="e" cm="1">
        <f t="array" aca="1" ref="L81" ca="1">IF(INDIRECT("実施計画様式!L"&amp;ROW($A81))&lt;&gt;朱色変色!L81,1,0)</f>
        <v>#VALUE!</v>
      </c>
      <c r="M81" t="e" cm="1">
        <f t="array" aca="1" ref="M81" ca="1">IF(INDIRECT("実施計画様式!M"&amp;ROW($A81))&lt;&gt;朱色変色!M81,1,0)</f>
        <v>#VALUE!</v>
      </c>
      <c r="N81" t="e" cm="1">
        <f t="array" aca="1" ref="N81" ca="1">IF(INDIRECT("実施計画様式!N"&amp;ROW($A81))&lt;&gt;朱色変色!N81,1,0)</f>
        <v>#VALUE!</v>
      </c>
      <c r="O81" t="e" cm="1">
        <f t="array" aca="1" ref="O81" ca="1">IF(INDIRECT("実施計画様式!O"&amp;ROW($A81))&lt;&gt;朱色変色!O81,1,0)</f>
        <v>#VALUE!</v>
      </c>
      <c r="P81" t="e" cm="1">
        <f t="array" aca="1" ref="P81" ca="1">IF(INDIRECT("実施計画様式!P"&amp;ROW($A81))&lt;&gt;朱色変色!P81,1,0)</f>
        <v>#VALUE!</v>
      </c>
      <c r="Q81" t="e" cm="1">
        <f t="array" aca="1" ref="Q81" ca="1">IF(INDIRECT("実施計画様式!Q"&amp;ROW($A81))&lt;&gt;朱色変色!Q81,1,0)</f>
        <v>#VALUE!</v>
      </c>
      <c r="R81" t="e" cm="1">
        <f t="array" aca="1" ref="R81" ca="1">IF(INDIRECT("実施計画様式!R"&amp;ROW($A81))&lt;&gt;朱色変色!R81,1,0)</f>
        <v>#VALUE!</v>
      </c>
      <c r="S81" t="e" cm="1">
        <f t="array" aca="1" ref="S81" ca="1">IF(INDIRECT("実施計画様式!S"&amp;ROW($A81))&lt;&gt;朱色変色!S81,1,0)</f>
        <v>#VALUE!</v>
      </c>
      <c r="T81" t="e" cm="1">
        <f t="array" aca="1" ref="T81" ca="1">IF(INDIRECT("実施計画様式!T"&amp;ROW($A81))&lt;&gt;朱色変色!T81,1,0)</f>
        <v>#VALUE!</v>
      </c>
      <c r="U81" t="e" cm="1">
        <f t="array" aca="1" ref="U81" ca="1">IF(INDIRECT("実施計画様式!U"&amp;ROW($A81))&lt;&gt;朱色変色!U81,1,0)</f>
        <v>#VALUE!</v>
      </c>
      <c r="V81" t="e" cm="1">
        <f t="array" aca="1" ref="V81" ca="1">IF(INDIRECT("実施計画様式!V"&amp;ROW($A81))&lt;&gt;朱色変色!V81,1,0)</f>
        <v>#VALUE!</v>
      </c>
      <c r="W81" t="e" cm="1">
        <f t="array" aca="1" ref="W81" ca="1">IF(INDIRECT("実施計画様式!W"&amp;ROW($A81))&lt;&gt;朱色変色!W81,1,0)</f>
        <v>#VALUE!</v>
      </c>
      <c r="X81" t="e" cm="1">
        <f t="array" aca="1" ref="X81" ca="1">IF(INDIRECT("実施計画様式!X"&amp;ROW($A81))&lt;&gt;朱色変色!X81,1,0)</f>
        <v>#VALUE!</v>
      </c>
      <c r="Y81" t="e" cm="1">
        <f t="array" aca="1" ref="Y81" ca="1">IF(INDIRECT("実施計画様式!Y"&amp;ROW($A81))&lt;&gt;朱色変色!Y81,1,0)</f>
        <v>#VALUE!</v>
      </c>
      <c r="Z81" t="e" cm="1">
        <f t="array" aca="1" ref="Z81" ca="1">IF(INDIRECT("実施計画様式!Z"&amp;ROW($A81))&lt;&gt;朱色変色!Z81,1,0)</f>
        <v>#VALUE!</v>
      </c>
      <c r="AA81" t="e" cm="1">
        <f t="array" aca="1" ref="AA81" ca="1">IF(INDIRECT("実施計画様式!AA"&amp;ROW($A81))&lt;&gt;朱色変色!AA81,1,0)</f>
        <v>#VALUE!</v>
      </c>
      <c r="AB81" t="e" cm="1">
        <f t="array" aca="1" ref="AB81" ca="1">IF(INDIRECT("実施計画様式!AB"&amp;ROW($A81))&lt;&gt;朱色変色!AB81,1,0)</f>
        <v>#VALUE!</v>
      </c>
      <c r="AC81" t="e" cm="1">
        <f t="array" aca="1" ref="AC81" ca="1">IF(INDIRECT("実施計画様式!AC"&amp;ROW($A81))&lt;&gt;朱色変色!AC81,1,0)</f>
        <v>#VALUE!</v>
      </c>
      <c r="AD81" t="e" cm="1">
        <f t="array" aca="1" ref="AD81" ca="1">IF(INDIRECT("実施計画様式!AD"&amp;ROW($A81))&lt;&gt;朱色変色!AD81,1,0)</f>
        <v>#VALUE!</v>
      </c>
      <c r="AE81" t="e" cm="1">
        <f t="array" aca="1" ref="AE81" ca="1">IF(INDIRECT("実施計画様式!AE"&amp;ROW($A81))&lt;&gt;朱色変色!AE81,1,0)</f>
        <v>#VALUE!</v>
      </c>
      <c r="AF81" t="e" cm="1">
        <f t="array" aca="1" ref="AF81" ca="1">IF(INDIRECT("実施計画様式!AF"&amp;ROW($A81))&lt;&gt;朱色変色!AF81,1,0)</f>
        <v>#VALUE!</v>
      </c>
      <c r="AG81" t="e" cm="1">
        <f t="array" aca="1" ref="AG81" ca="1">IF(INDIRECT("実施計画様式!AG"&amp;ROW($A81))&lt;&gt;朱色変色!AG81,1,0)</f>
        <v>#VALUE!</v>
      </c>
      <c r="AH81" t="e" cm="1">
        <f t="array" aca="1" ref="AH81" ca="1">IF(INDIRECT("実施計画様式!AH"&amp;ROW($A81))&lt;&gt;朱色変色!AH81,1,0)</f>
        <v>#VALUE!</v>
      </c>
      <c r="AI81" t="e" cm="1">
        <f t="array" aca="1" ref="AI81" ca="1">IF(INDIRECT("実施計画様式!AI"&amp;ROW($A81))&lt;&gt;朱色変色!AI81,1,0)</f>
        <v>#VALUE!</v>
      </c>
      <c r="AJ81" t="e" cm="1">
        <f t="array" aca="1" ref="AJ81" ca="1">IF(INDIRECT("実施計画様式!AJ"&amp;ROW($A81))&lt;&gt;朱色変色!AJ81,1,0)</f>
        <v>#VALUE!</v>
      </c>
      <c r="AK81" t="e" cm="1">
        <f t="array" aca="1" ref="AK81" ca="1">IF(INDIRECT("実施計画様式!AK"&amp;ROW($A81))&lt;&gt;朱色変色!AK81,1,0)</f>
        <v>#VALUE!</v>
      </c>
      <c r="AL81" t="e" cm="1">
        <f t="array" aca="1" ref="AL81" ca="1">IF(INDIRECT("実施計画様式!AL"&amp;ROW($A81))&lt;&gt;朱色変色!AL81,1,0)</f>
        <v>#VALUE!</v>
      </c>
      <c r="AM81" t="e" cm="1">
        <f t="array" aca="1" ref="AM81" ca="1">IF(INDIRECT("実施計画様式!AM"&amp;ROW($A81))&lt;&gt;朱色変色!AM81,1,0)</f>
        <v>#VALUE!</v>
      </c>
      <c r="AN81" t="e" cm="1">
        <f t="array" aca="1" ref="AN81" ca="1">IF(INDIRECT("実施計画様式!AN"&amp;ROW($A81))&lt;&gt;朱色変色!AN81,1,0)</f>
        <v>#VALUE!</v>
      </c>
      <c r="AO81" t="e" cm="1">
        <f t="array" aca="1" ref="AO81" ca="1">IF(INDIRECT("実施計画様式!AO"&amp;ROW($A81))&lt;&gt;朱色変色!AO81,1,0)</f>
        <v>#VALUE!</v>
      </c>
      <c r="AP81" t="e" cm="1">
        <f t="array" aca="1" ref="AP81" ca="1">IF(INDIRECT("実施計画様式!AP"&amp;ROW($A81))&lt;&gt;朱色変色!AP81,1,0)</f>
        <v>#VALUE!</v>
      </c>
      <c r="AQ81" t="e" cm="1">
        <f t="array" aca="1" ref="AQ81" ca="1">IF(INDIRECT("実施計画様式!AQ"&amp;ROW($A81))&lt;&gt;朱色変色!AQ81,1,0)</f>
        <v>#VALUE!</v>
      </c>
      <c r="AR81" t="e" cm="1">
        <f t="array" aca="1" ref="AR81" ca="1">IF(INDIRECT("実施計画様式!AR"&amp;ROW($A81))&lt;&gt;朱色変色!AR81,1,0)</f>
        <v>#VALUE!</v>
      </c>
      <c r="AS81" t="e" cm="1">
        <f t="array" aca="1" ref="AS81" ca="1">IF(INDIRECT("実施計画様式!AS"&amp;ROW($A81))&lt;&gt;朱色変色!AS81,1,0)</f>
        <v>#VALUE!</v>
      </c>
      <c r="AT81" t="e" cm="1">
        <f t="array" aca="1" ref="AT81" ca="1">IF(INDIRECT("実施計画様式!AT"&amp;ROW($A81))&lt;&gt;朱色変色!AT81,1,0)</f>
        <v>#VALUE!</v>
      </c>
      <c r="AU81" t="e" cm="1">
        <f t="array" aca="1" ref="AU81" ca="1">IF(INDIRECT("実施計画様式!AU"&amp;ROW($A81))&lt;&gt;朱色変色!AU81,1,0)</f>
        <v>#VALUE!</v>
      </c>
      <c r="AV81" t="e" cm="1">
        <f t="array" aca="1" ref="AV81" ca="1">IF(INDIRECT("実施計画様式!AV"&amp;ROW($A81))&lt;&gt;朱色変色!AV81,1,0)</f>
        <v>#VALUE!</v>
      </c>
      <c r="AW81" t="e" cm="1">
        <f t="array" aca="1" ref="AW81" ca="1">IF(INDIRECT("実施計画様式!AW"&amp;ROW($A81))&lt;&gt;朱色変色!AW81,1,0)</f>
        <v>#VALUE!</v>
      </c>
      <c r="AX81" t="e" cm="1">
        <f t="array" aca="1" ref="AX81" ca="1">IF(INDIRECT("実施計画様式!AX"&amp;ROW($A81))&lt;&gt;朱色変色!AX81,1,0)</f>
        <v>#VALUE!</v>
      </c>
      <c r="AY81" t="e" cm="1">
        <f t="array" aca="1" ref="AY81" ca="1">IF(INDIRECT("実施計画様式!AY"&amp;ROW($A81))&lt;&gt;朱色変色!AU81,1,0)</f>
        <v>#VALUE!</v>
      </c>
      <c r="AZ81" t="e" cm="1">
        <f t="array" aca="1" ref="AZ81" ca="1">IF(INDIRECT("実施計画様式!AZ"&amp;ROW($A81))&lt;&gt;朱色変色!AV81,1,0)</f>
        <v>#VALUE!</v>
      </c>
      <c r="BA81" t="e" cm="1">
        <f t="array" aca="1" ref="BA81" ca="1">IF(INDIRECT("実施計画様式!BA"&amp;ROW($A81))&lt;&gt;朱色変色!AW81,1,0)</f>
        <v>#VALUE!</v>
      </c>
      <c r="BB81" t="e" cm="1">
        <f t="array" aca="1" ref="BB81" ca="1">IF(INDIRECT("実施計画様式!BB"&amp;ROW($A81))&lt;&gt;朱色変色!AX81,1,0)</f>
        <v>#VALUE!</v>
      </c>
      <c r="BC81" t="e">
        <f t="shared" ca="1" si="0"/>
        <v>#VALUE!</v>
      </c>
      <c r="BD81" t="e">
        <f t="shared" ca="1" si="1"/>
        <v>#VALUE!</v>
      </c>
      <c r="BE81" t="e">
        <f t="shared" ca="1" si="2"/>
        <v>#VALUE!</v>
      </c>
    </row>
    <row r="82" spans="3:57">
      <c r="C82" s="310">
        <v>10</v>
      </c>
      <c r="D82" t="e" cm="1">
        <f t="array" aca="1" ref="D82" ca="1">IF(INDIRECT("実施計画様式!D"&amp;ROW($A82))&lt;&gt;朱色変色!D82,1,0)</f>
        <v>#VALUE!</v>
      </c>
      <c r="E82" t="e" cm="1">
        <f t="array" aca="1" ref="E82" ca="1">IF(INDIRECT("実施計画様式!E"&amp;ROW($A82))&lt;&gt;朱色変色!E82,1,0)</f>
        <v>#VALUE!</v>
      </c>
      <c r="F82" t="e" cm="1">
        <f t="array" aca="1" ref="F82" ca="1">IF(INDIRECT("実施計画様式!F"&amp;ROW($A82))&lt;&gt;朱色変色!F82,1,0)</f>
        <v>#VALUE!</v>
      </c>
      <c r="G82" t="e" cm="1">
        <f t="array" aca="1" ref="G82" ca="1">IF(INDIRECT("実施計画様式!G"&amp;ROW($A82))&lt;&gt;朱色変色!G82,1,0)</f>
        <v>#VALUE!</v>
      </c>
      <c r="H82" t="e" cm="1">
        <f t="array" aca="1" ref="H82" ca="1">IF(INDIRECT("実施計画様式!H"&amp;ROW($A82))&lt;&gt;朱色変色!H82,1,0)</f>
        <v>#VALUE!</v>
      </c>
      <c r="I82" t="e" cm="1">
        <f t="array" aca="1" ref="I82" ca="1">IF(INDIRECT("実施計画様式!I"&amp;ROW($A82))&lt;&gt;朱色変色!I82,1,0)</f>
        <v>#VALUE!</v>
      </c>
      <c r="J82" t="e" cm="1">
        <f t="array" aca="1" ref="J82" ca="1">IF(INDIRECT("実施計画様式!J"&amp;ROW($A82))&lt;&gt;朱色変色!J82,1,0)</f>
        <v>#VALUE!</v>
      </c>
      <c r="K82" t="e" cm="1">
        <f t="array" aca="1" ref="K82" ca="1">IF(INDIRECT("実施計画様式!K"&amp;ROW($A82))&lt;&gt;朱色変色!K82,1,0)</f>
        <v>#VALUE!</v>
      </c>
      <c r="L82" t="e" cm="1">
        <f t="array" aca="1" ref="L82" ca="1">IF(INDIRECT("実施計画様式!L"&amp;ROW($A82))&lt;&gt;朱色変色!L82,1,0)</f>
        <v>#VALUE!</v>
      </c>
      <c r="M82" t="e" cm="1">
        <f t="array" aca="1" ref="M82" ca="1">IF(INDIRECT("実施計画様式!M"&amp;ROW($A82))&lt;&gt;朱色変色!M82,1,0)</f>
        <v>#VALUE!</v>
      </c>
      <c r="N82" t="e" cm="1">
        <f t="array" aca="1" ref="N82" ca="1">IF(INDIRECT("実施計画様式!N"&amp;ROW($A82))&lt;&gt;朱色変色!N82,1,0)</f>
        <v>#VALUE!</v>
      </c>
      <c r="O82" t="e" cm="1">
        <f t="array" aca="1" ref="O82" ca="1">IF(INDIRECT("実施計画様式!O"&amp;ROW($A82))&lt;&gt;朱色変色!O82,1,0)</f>
        <v>#VALUE!</v>
      </c>
      <c r="P82" t="e" cm="1">
        <f t="array" aca="1" ref="P82" ca="1">IF(INDIRECT("実施計画様式!P"&amp;ROW($A82))&lt;&gt;朱色変色!P82,1,0)</f>
        <v>#VALUE!</v>
      </c>
      <c r="Q82" t="e" cm="1">
        <f t="array" aca="1" ref="Q82" ca="1">IF(INDIRECT("実施計画様式!Q"&amp;ROW($A82))&lt;&gt;朱色変色!Q82,1,0)</f>
        <v>#VALUE!</v>
      </c>
      <c r="R82" t="e" cm="1">
        <f t="array" aca="1" ref="R82" ca="1">IF(INDIRECT("実施計画様式!R"&amp;ROW($A82))&lt;&gt;朱色変色!R82,1,0)</f>
        <v>#VALUE!</v>
      </c>
      <c r="S82" t="e" cm="1">
        <f t="array" aca="1" ref="S82" ca="1">IF(INDIRECT("実施計画様式!S"&amp;ROW($A82))&lt;&gt;朱色変色!S82,1,0)</f>
        <v>#VALUE!</v>
      </c>
      <c r="T82" t="e" cm="1">
        <f t="array" aca="1" ref="T82" ca="1">IF(INDIRECT("実施計画様式!T"&amp;ROW($A82))&lt;&gt;朱色変色!T82,1,0)</f>
        <v>#VALUE!</v>
      </c>
      <c r="U82" t="e" cm="1">
        <f t="array" aca="1" ref="U82" ca="1">IF(INDIRECT("実施計画様式!U"&amp;ROW($A82))&lt;&gt;朱色変色!U82,1,0)</f>
        <v>#VALUE!</v>
      </c>
      <c r="V82" t="e" cm="1">
        <f t="array" aca="1" ref="V82" ca="1">IF(INDIRECT("実施計画様式!V"&amp;ROW($A82))&lt;&gt;朱色変色!V82,1,0)</f>
        <v>#VALUE!</v>
      </c>
      <c r="W82" t="e" cm="1">
        <f t="array" aca="1" ref="W82" ca="1">IF(INDIRECT("実施計画様式!W"&amp;ROW($A82))&lt;&gt;朱色変色!W82,1,0)</f>
        <v>#VALUE!</v>
      </c>
      <c r="X82" t="e" cm="1">
        <f t="array" aca="1" ref="X82" ca="1">IF(INDIRECT("実施計画様式!X"&amp;ROW($A82))&lt;&gt;朱色変色!X82,1,0)</f>
        <v>#VALUE!</v>
      </c>
      <c r="Y82" t="e" cm="1">
        <f t="array" aca="1" ref="Y82" ca="1">IF(INDIRECT("実施計画様式!Y"&amp;ROW($A82))&lt;&gt;朱色変色!Y82,1,0)</f>
        <v>#VALUE!</v>
      </c>
      <c r="Z82" t="e" cm="1">
        <f t="array" aca="1" ref="Z82" ca="1">IF(INDIRECT("実施計画様式!Z"&amp;ROW($A82))&lt;&gt;朱色変色!Z82,1,0)</f>
        <v>#VALUE!</v>
      </c>
      <c r="AA82" t="e" cm="1">
        <f t="array" aca="1" ref="AA82" ca="1">IF(INDIRECT("実施計画様式!AA"&amp;ROW($A82))&lt;&gt;朱色変色!AA82,1,0)</f>
        <v>#VALUE!</v>
      </c>
      <c r="AB82" t="e" cm="1">
        <f t="array" aca="1" ref="AB82" ca="1">IF(INDIRECT("実施計画様式!AB"&amp;ROW($A82))&lt;&gt;朱色変色!AB82,1,0)</f>
        <v>#VALUE!</v>
      </c>
      <c r="AC82" t="e" cm="1">
        <f t="array" aca="1" ref="AC82" ca="1">IF(INDIRECT("実施計画様式!AC"&amp;ROW($A82))&lt;&gt;朱色変色!AC82,1,0)</f>
        <v>#VALUE!</v>
      </c>
      <c r="AD82" t="e" cm="1">
        <f t="array" aca="1" ref="AD82" ca="1">IF(INDIRECT("実施計画様式!AD"&amp;ROW($A82))&lt;&gt;朱色変色!AD82,1,0)</f>
        <v>#VALUE!</v>
      </c>
      <c r="AE82" t="e" cm="1">
        <f t="array" aca="1" ref="AE82" ca="1">IF(INDIRECT("実施計画様式!AE"&amp;ROW($A82))&lt;&gt;朱色変色!AE82,1,0)</f>
        <v>#VALUE!</v>
      </c>
      <c r="AF82" t="e" cm="1">
        <f t="array" aca="1" ref="AF82" ca="1">IF(INDIRECT("実施計画様式!AF"&amp;ROW($A82))&lt;&gt;朱色変色!AF82,1,0)</f>
        <v>#VALUE!</v>
      </c>
      <c r="AG82" t="e" cm="1">
        <f t="array" aca="1" ref="AG82" ca="1">IF(INDIRECT("実施計画様式!AG"&amp;ROW($A82))&lt;&gt;朱色変色!AG82,1,0)</f>
        <v>#VALUE!</v>
      </c>
      <c r="AH82" t="e" cm="1">
        <f t="array" aca="1" ref="AH82" ca="1">IF(INDIRECT("実施計画様式!AH"&amp;ROW($A82))&lt;&gt;朱色変色!AH82,1,0)</f>
        <v>#VALUE!</v>
      </c>
      <c r="AI82" t="e" cm="1">
        <f t="array" aca="1" ref="AI82" ca="1">IF(INDIRECT("実施計画様式!AI"&amp;ROW($A82))&lt;&gt;朱色変色!AI82,1,0)</f>
        <v>#VALUE!</v>
      </c>
      <c r="AJ82" t="e" cm="1">
        <f t="array" aca="1" ref="AJ82" ca="1">IF(INDIRECT("実施計画様式!AJ"&amp;ROW($A82))&lt;&gt;朱色変色!AJ82,1,0)</f>
        <v>#VALUE!</v>
      </c>
      <c r="AK82" t="e" cm="1">
        <f t="array" aca="1" ref="AK82" ca="1">IF(INDIRECT("実施計画様式!AK"&amp;ROW($A82))&lt;&gt;朱色変色!AK82,1,0)</f>
        <v>#VALUE!</v>
      </c>
      <c r="AL82" t="e" cm="1">
        <f t="array" aca="1" ref="AL82" ca="1">IF(INDIRECT("実施計画様式!AL"&amp;ROW($A82))&lt;&gt;朱色変色!AL82,1,0)</f>
        <v>#VALUE!</v>
      </c>
      <c r="AM82" t="e" cm="1">
        <f t="array" aca="1" ref="AM82" ca="1">IF(INDIRECT("実施計画様式!AM"&amp;ROW($A82))&lt;&gt;朱色変色!AM82,1,0)</f>
        <v>#VALUE!</v>
      </c>
      <c r="AN82" t="e" cm="1">
        <f t="array" aca="1" ref="AN82" ca="1">IF(INDIRECT("実施計画様式!AN"&amp;ROW($A82))&lt;&gt;朱色変色!AN82,1,0)</f>
        <v>#VALUE!</v>
      </c>
      <c r="AO82" t="e" cm="1">
        <f t="array" aca="1" ref="AO82" ca="1">IF(INDIRECT("実施計画様式!AO"&amp;ROW($A82))&lt;&gt;朱色変色!AO82,1,0)</f>
        <v>#VALUE!</v>
      </c>
      <c r="AP82" t="e" cm="1">
        <f t="array" aca="1" ref="AP82" ca="1">IF(INDIRECT("実施計画様式!AP"&amp;ROW($A82))&lt;&gt;朱色変色!AP82,1,0)</f>
        <v>#VALUE!</v>
      </c>
      <c r="AQ82" t="e" cm="1">
        <f t="array" aca="1" ref="AQ82" ca="1">IF(INDIRECT("実施計画様式!AQ"&amp;ROW($A82))&lt;&gt;朱色変色!AQ82,1,0)</f>
        <v>#VALUE!</v>
      </c>
      <c r="AR82" t="e" cm="1">
        <f t="array" aca="1" ref="AR82" ca="1">IF(INDIRECT("実施計画様式!AR"&amp;ROW($A82))&lt;&gt;朱色変色!AR82,1,0)</f>
        <v>#VALUE!</v>
      </c>
      <c r="AS82" t="e" cm="1">
        <f t="array" aca="1" ref="AS82" ca="1">IF(INDIRECT("実施計画様式!AS"&amp;ROW($A82))&lt;&gt;朱色変色!AS82,1,0)</f>
        <v>#VALUE!</v>
      </c>
      <c r="AT82" t="e" cm="1">
        <f t="array" aca="1" ref="AT82" ca="1">IF(INDIRECT("実施計画様式!AT"&amp;ROW($A82))&lt;&gt;朱色変色!AT82,1,0)</f>
        <v>#VALUE!</v>
      </c>
      <c r="AU82" t="e" cm="1">
        <f t="array" aca="1" ref="AU82" ca="1">IF(INDIRECT("実施計画様式!AU"&amp;ROW($A82))&lt;&gt;朱色変色!AU82,1,0)</f>
        <v>#VALUE!</v>
      </c>
      <c r="AV82" t="e" cm="1">
        <f t="array" aca="1" ref="AV82" ca="1">IF(INDIRECT("実施計画様式!AV"&amp;ROW($A82))&lt;&gt;朱色変色!AV82,1,0)</f>
        <v>#VALUE!</v>
      </c>
      <c r="AW82" t="e" cm="1">
        <f t="array" aca="1" ref="AW82" ca="1">IF(INDIRECT("実施計画様式!AW"&amp;ROW($A82))&lt;&gt;朱色変色!AW82,1,0)</f>
        <v>#VALUE!</v>
      </c>
      <c r="AX82" t="e" cm="1">
        <f t="array" aca="1" ref="AX82" ca="1">IF(INDIRECT("実施計画様式!AX"&amp;ROW($A82))&lt;&gt;朱色変色!AX82,1,0)</f>
        <v>#VALUE!</v>
      </c>
      <c r="AY82" t="e" cm="1">
        <f t="array" aca="1" ref="AY82" ca="1">IF(INDIRECT("実施計画様式!AY"&amp;ROW($A82))&lt;&gt;朱色変色!AU82,1,0)</f>
        <v>#VALUE!</v>
      </c>
      <c r="AZ82" t="e" cm="1">
        <f t="array" aca="1" ref="AZ82" ca="1">IF(INDIRECT("実施計画様式!AZ"&amp;ROW($A82))&lt;&gt;朱色変色!AV82,1,0)</f>
        <v>#VALUE!</v>
      </c>
      <c r="BA82" t="e" cm="1">
        <f t="array" aca="1" ref="BA82" ca="1">IF(INDIRECT("実施計画様式!BA"&amp;ROW($A82))&lt;&gt;朱色変色!AW82,1,0)</f>
        <v>#VALUE!</v>
      </c>
      <c r="BB82" t="e" cm="1">
        <f t="array" aca="1" ref="BB82" ca="1">IF(INDIRECT("実施計画様式!BB"&amp;ROW($A82))&lt;&gt;朱色変色!AX82,1,0)</f>
        <v>#VALUE!</v>
      </c>
      <c r="BC82" t="e">
        <f t="shared" ca="1" si="0"/>
        <v>#VALUE!</v>
      </c>
      <c r="BD82" t="e">
        <f t="shared" ca="1" si="1"/>
        <v>#VALUE!</v>
      </c>
      <c r="BE82" t="e">
        <f t="shared" ca="1" si="2"/>
        <v>#VALUE!</v>
      </c>
    </row>
    <row r="83" spans="3:57">
      <c r="C83" s="310">
        <v>11</v>
      </c>
      <c r="D83" t="e" cm="1">
        <f t="array" aca="1" ref="D83" ca="1">IF(INDIRECT("実施計画様式!D"&amp;ROW($A83))&lt;&gt;朱色変色!D83,1,0)</f>
        <v>#VALUE!</v>
      </c>
      <c r="E83" t="e" cm="1">
        <f t="array" aca="1" ref="E83" ca="1">IF(INDIRECT("実施計画様式!E"&amp;ROW($A83))&lt;&gt;朱色変色!E83,1,0)</f>
        <v>#VALUE!</v>
      </c>
      <c r="F83" t="e" cm="1">
        <f t="array" aca="1" ref="F83" ca="1">IF(INDIRECT("実施計画様式!F"&amp;ROW($A83))&lt;&gt;朱色変色!F83,1,0)</f>
        <v>#VALUE!</v>
      </c>
      <c r="G83" t="e" cm="1">
        <f t="array" aca="1" ref="G83" ca="1">IF(INDIRECT("実施計画様式!G"&amp;ROW($A83))&lt;&gt;朱色変色!G83,1,0)</f>
        <v>#VALUE!</v>
      </c>
      <c r="H83" t="e" cm="1">
        <f t="array" aca="1" ref="H83" ca="1">IF(INDIRECT("実施計画様式!H"&amp;ROW($A83))&lt;&gt;朱色変色!H83,1,0)</f>
        <v>#VALUE!</v>
      </c>
      <c r="I83" t="e" cm="1">
        <f t="array" aca="1" ref="I83" ca="1">IF(INDIRECT("実施計画様式!I"&amp;ROW($A83))&lt;&gt;朱色変色!I83,1,0)</f>
        <v>#VALUE!</v>
      </c>
      <c r="J83" t="e" cm="1">
        <f t="array" aca="1" ref="J83" ca="1">IF(INDIRECT("実施計画様式!J"&amp;ROW($A83))&lt;&gt;朱色変色!J83,1,0)</f>
        <v>#VALUE!</v>
      </c>
      <c r="K83" t="e" cm="1">
        <f t="array" aca="1" ref="K83" ca="1">IF(INDIRECT("実施計画様式!K"&amp;ROW($A83))&lt;&gt;朱色変色!K83,1,0)</f>
        <v>#VALUE!</v>
      </c>
      <c r="L83" t="e" cm="1">
        <f t="array" aca="1" ref="L83" ca="1">IF(INDIRECT("実施計画様式!L"&amp;ROW($A83))&lt;&gt;朱色変色!L83,1,0)</f>
        <v>#VALUE!</v>
      </c>
      <c r="M83" t="e" cm="1">
        <f t="array" aca="1" ref="M83" ca="1">IF(INDIRECT("実施計画様式!M"&amp;ROW($A83))&lt;&gt;朱色変色!M83,1,0)</f>
        <v>#VALUE!</v>
      </c>
      <c r="N83" t="e" cm="1">
        <f t="array" aca="1" ref="N83" ca="1">IF(INDIRECT("実施計画様式!N"&amp;ROW($A83))&lt;&gt;朱色変色!N83,1,0)</f>
        <v>#VALUE!</v>
      </c>
      <c r="O83" t="e" cm="1">
        <f t="array" aca="1" ref="O83" ca="1">IF(INDIRECT("実施計画様式!O"&amp;ROW($A83))&lt;&gt;朱色変色!O83,1,0)</f>
        <v>#VALUE!</v>
      </c>
      <c r="P83" t="e" cm="1">
        <f t="array" aca="1" ref="P83" ca="1">IF(INDIRECT("実施計画様式!P"&amp;ROW($A83))&lt;&gt;朱色変色!P83,1,0)</f>
        <v>#VALUE!</v>
      </c>
      <c r="Q83" t="e" cm="1">
        <f t="array" aca="1" ref="Q83" ca="1">IF(INDIRECT("実施計画様式!Q"&amp;ROW($A83))&lt;&gt;朱色変色!Q83,1,0)</f>
        <v>#VALUE!</v>
      </c>
      <c r="R83" t="e" cm="1">
        <f t="array" aca="1" ref="R83" ca="1">IF(INDIRECT("実施計画様式!R"&amp;ROW($A83))&lt;&gt;朱色変色!R83,1,0)</f>
        <v>#VALUE!</v>
      </c>
      <c r="S83" t="e" cm="1">
        <f t="array" aca="1" ref="S83" ca="1">IF(INDIRECT("実施計画様式!S"&amp;ROW($A83))&lt;&gt;朱色変色!S83,1,0)</f>
        <v>#VALUE!</v>
      </c>
      <c r="T83" t="e" cm="1">
        <f t="array" aca="1" ref="T83" ca="1">IF(INDIRECT("実施計画様式!T"&amp;ROW($A83))&lt;&gt;朱色変色!T83,1,0)</f>
        <v>#VALUE!</v>
      </c>
      <c r="U83" t="e" cm="1">
        <f t="array" aca="1" ref="U83" ca="1">IF(INDIRECT("実施計画様式!U"&amp;ROW($A83))&lt;&gt;朱色変色!U83,1,0)</f>
        <v>#VALUE!</v>
      </c>
      <c r="V83" t="e" cm="1">
        <f t="array" aca="1" ref="V83" ca="1">IF(INDIRECT("実施計画様式!V"&amp;ROW($A83))&lt;&gt;朱色変色!V83,1,0)</f>
        <v>#VALUE!</v>
      </c>
      <c r="W83" t="e" cm="1">
        <f t="array" aca="1" ref="W83" ca="1">IF(INDIRECT("実施計画様式!W"&amp;ROW($A83))&lt;&gt;朱色変色!W83,1,0)</f>
        <v>#VALUE!</v>
      </c>
      <c r="X83" t="e" cm="1">
        <f t="array" aca="1" ref="X83" ca="1">IF(INDIRECT("実施計画様式!X"&amp;ROW($A83))&lt;&gt;朱色変色!X83,1,0)</f>
        <v>#VALUE!</v>
      </c>
      <c r="Y83" t="e" cm="1">
        <f t="array" aca="1" ref="Y83" ca="1">IF(INDIRECT("実施計画様式!Y"&amp;ROW($A83))&lt;&gt;朱色変色!Y83,1,0)</f>
        <v>#VALUE!</v>
      </c>
      <c r="Z83" t="e" cm="1">
        <f t="array" aca="1" ref="Z83" ca="1">IF(INDIRECT("実施計画様式!Z"&amp;ROW($A83))&lt;&gt;朱色変色!Z83,1,0)</f>
        <v>#VALUE!</v>
      </c>
      <c r="AA83" t="e" cm="1">
        <f t="array" aca="1" ref="AA83" ca="1">IF(INDIRECT("実施計画様式!AA"&amp;ROW($A83))&lt;&gt;朱色変色!AA83,1,0)</f>
        <v>#VALUE!</v>
      </c>
      <c r="AB83" t="e" cm="1">
        <f t="array" aca="1" ref="AB83" ca="1">IF(INDIRECT("実施計画様式!AB"&amp;ROW($A83))&lt;&gt;朱色変色!AB83,1,0)</f>
        <v>#VALUE!</v>
      </c>
      <c r="AC83" t="e" cm="1">
        <f t="array" aca="1" ref="AC83" ca="1">IF(INDIRECT("実施計画様式!AC"&amp;ROW($A83))&lt;&gt;朱色変色!AC83,1,0)</f>
        <v>#VALUE!</v>
      </c>
      <c r="AD83" t="e" cm="1">
        <f t="array" aca="1" ref="AD83" ca="1">IF(INDIRECT("実施計画様式!AD"&amp;ROW($A83))&lt;&gt;朱色変色!AD83,1,0)</f>
        <v>#VALUE!</v>
      </c>
      <c r="AE83" t="e" cm="1">
        <f t="array" aca="1" ref="AE83" ca="1">IF(INDIRECT("実施計画様式!AE"&amp;ROW($A83))&lt;&gt;朱色変色!AE83,1,0)</f>
        <v>#VALUE!</v>
      </c>
      <c r="AF83" t="e" cm="1">
        <f t="array" aca="1" ref="AF83" ca="1">IF(INDIRECT("実施計画様式!AF"&amp;ROW($A83))&lt;&gt;朱色変色!AF83,1,0)</f>
        <v>#VALUE!</v>
      </c>
      <c r="AG83" t="e" cm="1">
        <f t="array" aca="1" ref="AG83" ca="1">IF(INDIRECT("実施計画様式!AG"&amp;ROW($A83))&lt;&gt;朱色変色!AG83,1,0)</f>
        <v>#VALUE!</v>
      </c>
      <c r="AH83" t="e" cm="1">
        <f t="array" aca="1" ref="AH83" ca="1">IF(INDIRECT("実施計画様式!AH"&amp;ROW($A83))&lt;&gt;朱色変色!AH83,1,0)</f>
        <v>#VALUE!</v>
      </c>
      <c r="AI83" t="e" cm="1">
        <f t="array" aca="1" ref="AI83" ca="1">IF(INDIRECT("実施計画様式!AI"&amp;ROW($A83))&lt;&gt;朱色変色!AI83,1,0)</f>
        <v>#VALUE!</v>
      </c>
      <c r="AJ83" t="e" cm="1">
        <f t="array" aca="1" ref="AJ83" ca="1">IF(INDIRECT("実施計画様式!AJ"&amp;ROW($A83))&lt;&gt;朱色変色!AJ83,1,0)</f>
        <v>#VALUE!</v>
      </c>
      <c r="AK83" t="e" cm="1">
        <f t="array" aca="1" ref="AK83" ca="1">IF(INDIRECT("実施計画様式!AK"&amp;ROW($A83))&lt;&gt;朱色変色!AK83,1,0)</f>
        <v>#VALUE!</v>
      </c>
      <c r="AL83" t="e" cm="1">
        <f t="array" aca="1" ref="AL83" ca="1">IF(INDIRECT("実施計画様式!AL"&amp;ROW($A83))&lt;&gt;朱色変色!AL83,1,0)</f>
        <v>#VALUE!</v>
      </c>
      <c r="AM83" t="e" cm="1">
        <f t="array" aca="1" ref="AM83" ca="1">IF(INDIRECT("実施計画様式!AM"&amp;ROW($A83))&lt;&gt;朱色変色!AM83,1,0)</f>
        <v>#VALUE!</v>
      </c>
      <c r="AN83" t="e" cm="1">
        <f t="array" aca="1" ref="AN83" ca="1">IF(INDIRECT("実施計画様式!AN"&amp;ROW($A83))&lt;&gt;朱色変色!AN83,1,0)</f>
        <v>#VALUE!</v>
      </c>
      <c r="AO83" t="e" cm="1">
        <f t="array" aca="1" ref="AO83" ca="1">IF(INDIRECT("実施計画様式!AO"&amp;ROW($A83))&lt;&gt;朱色変色!AO83,1,0)</f>
        <v>#VALUE!</v>
      </c>
      <c r="AP83" t="e" cm="1">
        <f t="array" aca="1" ref="AP83" ca="1">IF(INDIRECT("実施計画様式!AP"&amp;ROW($A83))&lt;&gt;朱色変色!AP83,1,0)</f>
        <v>#VALUE!</v>
      </c>
      <c r="AQ83" t="e" cm="1">
        <f t="array" aca="1" ref="AQ83" ca="1">IF(INDIRECT("実施計画様式!AQ"&amp;ROW($A83))&lt;&gt;朱色変色!AQ83,1,0)</f>
        <v>#VALUE!</v>
      </c>
      <c r="AR83" t="e" cm="1">
        <f t="array" aca="1" ref="AR83" ca="1">IF(INDIRECT("実施計画様式!AR"&amp;ROW($A83))&lt;&gt;朱色変色!AR83,1,0)</f>
        <v>#VALUE!</v>
      </c>
      <c r="AS83" t="e" cm="1">
        <f t="array" aca="1" ref="AS83" ca="1">IF(INDIRECT("実施計画様式!AS"&amp;ROW($A83))&lt;&gt;朱色変色!AS83,1,0)</f>
        <v>#VALUE!</v>
      </c>
      <c r="AT83" t="e" cm="1">
        <f t="array" aca="1" ref="AT83" ca="1">IF(INDIRECT("実施計画様式!AT"&amp;ROW($A83))&lt;&gt;朱色変色!AT83,1,0)</f>
        <v>#VALUE!</v>
      </c>
      <c r="AU83" t="e" cm="1">
        <f t="array" aca="1" ref="AU83" ca="1">IF(INDIRECT("実施計画様式!AU"&amp;ROW($A83))&lt;&gt;朱色変色!AU83,1,0)</f>
        <v>#VALUE!</v>
      </c>
      <c r="AV83" t="e" cm="1">
        <f t="array" aca="1" ref="AV83" ca="1">IF(INDIRECT("実施計画様式!AV"&amp;ROW($A83))&lt;&gt;朱色変色!AV83,1,0)</f>
        <v>#VALUE!</v>
      </c>
      <c r="AW83" t="e" cm="1">
        <f t="array" aca="1" ref="AW83" ca="1">IF(INDIRECT("実施計画様式!AW"&amp;ROW($A83))&lt;&gt;朱色変色!AW83,1,0)</f>
        <v>#VALUE!</v>
      </c>
      <c r="AX83" t="e" cm="1">
        <f t="array" aca="1" ref="AX83" ca="1">IF(INDIRECT("実施計画様式!AX"&amp;ROW($A83))&lt;&gt;朱色変色!AX83,1,0)</f>
        <v>#VALUE!</v>
      </c>
      <c r="AY83" t="e" cm="1">
        <f t="array" aca="1" ref="AY83" ca="1">IF(INDIRECT("実施計画様式!AY"&amp;ROW($A83))&lt;&gt;朱色変色!AU83,1,0)</f>
        <v>#VALUE!</v>
      </c>
      <c r="AZ83" t="e" cm="1">
        <f t="array" aca="1" ref="AZ83" ca="1">IF(INDIRECT("実施計画様式!AZ"&amp;ROW($A83))&lt;&gt;朱色変色!AV83,1,0)</f>
        <v>#VALUE!</v>
      </c>
      <c r="BA83" t="e" cm="1">
        <f t="array" aca="1" ref="BA83" ca="1">IF(INDIRECT("実施計画様式!BA"&amp;ROW($A83))&lt;&gt;朱色変色!AW83,1,0)</f>
        <v>#VALUE!</v>
      </c>
      <c r="BB83" t="e" cm="1">
        <f t="array" aca="1" ref="BB83" ca="1">IF(INDIRECT("実施計画様式!BB"&amp;ROW($A83))&lt;&gt;朱色変色!AX83,1,0)</f>
        <v>#VALUE!</v>
      </c>
      <c r="BC83" t="e">
        <f t="shared" ca="1" si="0"/>
        <v>#VALUE!</v>
      </c>
      <c r="BD83" t="e">
        <f t="shared" ca="1" si="1"/>
        <v>#VALUE!</v>
      </c>
      <c r="BE83" t="e">
        <f t="shared" ca="1" si="2"/>
        <v>#VALUE!</v>
      </c>
    </row>
    <row r="84" spans="3:57">
      <c r="C84" s="310">
        <v>12</v>
      </c>
      <c r="D84" t="e" cm="1">
        <f t="array" aca="1" ref="D84" ca="1">IF(INDIRECT("実施計画様式!D"&amp;ROW($A84))&lt;&gt;朱色変色!D84,1,0)</f>
        <v>#VALUE!</v>
      </c>
      <c r="E84" t="e" cm="1">
        <f t="array" aca="1" ref="E84" ca="1">IF(INDIRECT("実施計画様式!E"&amp;ROW($A84))&lt;&gt;朱色変色!E84,1,0)</f>
        <v>#VALUE!</v>
      </c>
      <c r="F84" t="e" cm="1">
        <f t="array" aca="1" ref="F84" ca="1">IF(INDIRECT("実施計画様式!F"&amp;ROW($A84))&lt;&gt;朱色変色!F84,1,0)</f>
        <v>#VALUE!</v>
      </c>
      <c r="G84" t="e" cm="1">
        <f t="array" aca="1" ref="G84" ca="1">IF(INDIRECT("実施計画様式!G"&amp;ROW($A84))&lt;&gt;朱色変色!G84,1,0)</f>
        <v>#VALUE!</v>
      </c>
      <c r="H84" t="e" cm="1">
        <f t="array" aca="1" ref="H84" ca="1">IF(INDIRECT("実施計画様式!H"&amp;ROW($A84))&lt;&gt;朱色変色!H84,1,0)</f>
        <v>#VALUE!</v>
      </c>
      <c r="I84" t="e" cm="1">
        <f t="array" aca="1" ref="I84" ca="1">IF(INDIRECT("実施計画様式!I"&amp;ROW($A84))&lt;&gt;朱色変色!I84,1,0)</f>
        <v>#VALUE!</v>
      </c>
      <c r="J84" t="e" cm="1">
        <f t="array" aca="1" ref="J84" ca="1">IF(INDIRECT("実施計画様式!J"&amp;ROW($A84))&lt;&gt;朱色変色!J84,1,0)</f>
        <v>#VALUE!</v>
      </c>
      <c r="K84" t="e" cm="1">
        <f t="array" aca="1" ref="K84" ca="1">IF(INDIRECT("実施計画様式!K"&amp;ROW($A84))&lt;&gt;朱色変色!K84,1,0)</f>
        <v>#VALUE!</v>
      </c>
      <c r="L84" t="e" cm="1">
        <f t="array" aca="1" ref="L84" ca="1">IF(INDIRECT("実施計画様式!L"&amp;ROW($A84))&lt;&gt;朱色変色!L84,1,0)</f>
        <v>#VALUE!</v>
      </c>
      <c r="M84" t="e" cm="1">
        <f t="array" aca="1" ref="M84" ca="1">IF(INDIRECT("実施計画様式!M"&amp;ROW($A84))&lt;&gt;朱色変色!M84,1,0)</f>
        <v>#VALUE!</v>
      </c>
      <c r="N84" t="e" cm="1">
        <f t="array" aca="1" ref="N84" ca="1">IF(INDIRECT("実施計画様式!N"&amp;ROW($A84))&lt;&gt;朱色変色!N84,1,0)</f>
        <v>#VALUE!</v>
      </c>
      <c r="O84" t="e" cm="1">
        <f t="array" aca="1" ref="O84" ca="1">IF(INDIRECT("実施計画様式!O"&amp;ROW($A84))&lt;&gt;朱色変色!O84,1,0)</f>
        <v>#VALUE!</v>
      </c>
      <c r="P84" t="e" cm="1">
        <f t="array" aca="1" ref="P84" ca="1">IF(INDIRECT("実施計画様式!P"&amp;ROW($A84))&lt;&gt;朱色変色!P84,1,0)</f>
        <v>#VALUE!</v>
      </c>
      <c r="Q84" t="e" cm="1">
        <f t="array" aca="1" ref="Q84" ca="1">IF(INDIRECT("実施計画様式!Q"&amp;ROW($A84))&lt;&gt;朱色変色!Q84,1,0)</f>
        <v>#VALUE!</v>
      </c>
      <c r="R84" t="e" cm="1">
        <f t="array" aca="1" ref="R84" ca="1">IF(INDIRECT("実施計画様式!R"&amp;ROW($A84))&lt;&gt;朱色変色!R84,1,0)</f>
        <v>#VALUE!</v>
      </c>
      <c r="S84" t="e" cm="1">
        <f t="array" aca="1" ref="S84" ca="1">IF(INDIRECT("実施計画様式!S"&amp;ROW($A84))&lt;&gt;朱色変色!S84,1,0)</f>
        <v>#VALUE!</v>
      </c>
      <c r="T84" t="e" cm="1">
        <f t="array" aca="1" ref="T84" ca="1">IF(INDIRECT("実施計画様式!T"&amp;ROW($A84))&lt;&gt;朱色変色!T84,1,0)</f>
        <v>#VALUE!</v>
      </c>
      <c r="U84" t="e" cm="1">
        <f t="array" aca="1" ref="U84" ca="1">IF(INDIRECT("実施計画様式!U"&amp;ROW($A84))&lt;&gt;朱色変色!U84,1,0)</f>
        <v>#VALUE!</v>
      </c>
      <c r="V84" t="e" cm="1">
        <f t="array" aca="1" ref="V84" ca="1">IF(INDIRECT("実施計画様式!V"&amp;ROW($A84))&lt;&gt;朱色変色!V84,1,0)</f>
        <v>#VALUE!</v>
      </c>
      <c r="W84" t="e" cm="1">
        <f t="array" aca="1" ref="W84" ca="1">IF(INDIRECT("実施計画様式!W"&amp;ROW($A84))&lt;&gt;朱色変色!W84,1,0)</f>
        <v>#VALUE!</v>
      </c>
      <c r="X84" t="e" cm="1">
        <f t="array" aca="1" ref="X84" ca="1">IF(INDIRECT("実施計画様式!X"&amp;ROW($A84))&lt;&gt;朱色変色!X84,1,0)</f>
        <v>#VALUE!</v>
      </c>
      <c r="Y84" t="e" cm="1">
        <f t="array" aca="1" ref="Y84" ca="1">IF(INDIRECT("実施計画様式!Y"&amp;ROW($A84))&lt;&gt;朱色変色!Y84,1,0)</f>
        <v>#VALUE!</v>
      </c>
      <c r="Z84" t="e" cm="1">
        <f t="array" aca="1" ref="Z84" ca="1">IF(INDIRECT("実施計画様式!Z"&amp;ROW($A84))&lt;&gt;朱色変色!Z84,1,0)</f>
        <v>#VALUE!</v>
      </c>
      <c r="AA84" t="e" cm="1">
        <f t="array" aca="1" ref="AA84" ca="1">IF(INDIRECT("実施計画様式!AA"&amp;ROW($A84))&lt;&gt;朱色変色!AA84,1,0)</f>
        <v>#VALUE!</v>
      </c>
      <c r="AB84" t="e" cm="1">
        <f t="array" aca="1" ref="AB84" ca="1">IF(INDIRECT("実施計画様式!AB"&amp;ROW($A84))&lt;&gt;朱色変色!AB84,1,0)</f>
        <v>#VALUE!</v>
      </c>
      <c r="AC84" t="e" cm="1">
        <f t="array" aca="1" ref="AC84" ca="1">IF(INDIRECT("実施計画様式!AC"&amp;ROW($A84))&lt;&gt;朱色変色!AC84,1,0)</f>
        <v>#VALUE!</v>
      </c>
      <c r="AD84" t="e" cm="1">
        <f t="array" aca="1" ref="AD84" ca="1">IF(INDIRECT("実施計画様式!AD"&amp;ROW($A84))&lt;&gt;朱色変色!AD84,1,0)</f>
        <v>#VALUE!</v>
      </c>
      <c r="AE84" t="e" cm="1">
        <f t="array" aca="1" ref="AE84" ca="1">IF(INDIRECT("実施計画様式!AE"&amp;ROW($A84))&lt;&gt;朱色変色!AE84,1,0)</f>
        <v>#VALUE!</v>
      </c>
      <c r="AF84" t="e" cm="1">
        <f t="array" aca="1" ref="AF84" ca="1">IF(INDIRECT("実施計画様式!AF"&amp;ROW($A84))&lt;&gt;朱色変色!AF84,1,0)</f>
        <v>#VALUE!</v>
      </c>
      <c r="AG84" t="e" cm="1">
        <f t="array" aca="1" ref="AG84" ca="1">IF(INDIRECT("実施計画様式!AG"&amp;ROW($A84))&lt;&gt;朱色変色!AG84,1,0)</f>
        <v>#VALUE!</v>
      </c>
      <c r="AH84" t="e" cm="1">
        <f t="array" aca="1" ref="AH84" ca="1">IF(INDIRECT("実施計画様式!AH"&amp;ROW($A84))&lt;&gt;朱色変色!AH84,1,0)</f>
        <v>#VALUE!</v>
      </c>
      <c r="AI84" t="e" cm="1">
        <f t="array" aca="1" ref="AI84" ca="1">IF(INDIRECT("実施計画様式!AI"&amp;ROW($A84))&lt;&gt;朱色変色!AI84,1,0)</f>
        <v>#VALUE!</v>
      </c>
      <c r="AJ84" t="e" cm="1">
        <f t="array" aca="1" ref="AJ84" ca="1">IF(INDIRECT("実施計画様式!AJ"&amp;ROW($A84))&lt;&gt;朱色変色!AJ84,1,0)</f>
        <v>#VALUE!</v>
      </c>
      <c r="AK84" t="e" cm="1">
        <f t="array" aca="1" ref="AK84" ca="1">IF(INDIRECT("実施計画様式!AK"&amp;ROW($A84))&lt;&gt;朱色変色!AK84,1,0)</f>
        <v>#VALUE!</v>
      </c>
      <c r="AL84" t="e" cm="1">
        <f t="array" aca="1" ref="AL84" ca="1">IF(INDIRECT("実施計画様式!AL"&amp;ROW($A84))&lt;&gt;朱色変色!AL84,1,0)</f>
        <v>#VALUE!</v>
      </c>
      <c r="AM84" t="e" cm="1">
        <f t="array" aca="1" ref="AM84" ca="1">IF(INDIRECT("実施計画様式!AM"&amp;ROW($A84))&lt;&gt;朱色変色!AM84,1,0)</f>
        <v>#VALUE!</v>
      </c>
      <c r="AN84" t="e" cm="1">
        <f t="array" aca="1" ref="AN84" ca="1">IF(INDIRECT("実施計画様式!AN"&amp;ROW($A84))&lt;&gt;朱色変色!AN84,1,0)</f>
        <v>#VALUE!</v>
      </c>
      <c r="AO84" t="e" cm="1">
        <f t="array" aca="1" ref="AO84" ca="1">IF(INDIRECT("実施計画様式!AO"&amp;ROW($A84))&lt;&gt;朱色変色!AO84,1,0)</f>
        <v>#VALUE!</v>
      </c>
      <c r="AP84" t="e" cm="1">
        <f t="array" aca="1" ref="AP84" ca="1">IF(INDIRECT("実施計画様式!AP"&amp;ROW($A84))&lt;&gt;朱色変色!AP84,1,0)</f>
        <v>#VALUE!</v>
      </c>
      <c r="AQ84" t="e" cm="1">
        <f t="array" aca="1" ref="AQ84" ca="1">IF(INDIRECT("実施計画様式!AQ"&amp;ROW($A84))&lt;&gt;朱色変色!AQ84,1,0)</f>
        <v>#VALUE!</v>
      </c>
      <c r="AR84" t="e" cm="1">
        <f t="array" aca="1" ref="AR84" ca="1">IF(INDIRECT("実施計画様式!AR"&amp;ROW($A84))&lt;&gt;朱色変色!AR84,1,0)</f>
        <v>#VALUE!</v>
      </c>
      <c r="AS84" t="e" cm="1">
        <f t="array" aca="1" ref="AS84" ca="1">IF(INDIRECT("実施計画様式!AS"&amp;ROW($A84))&lt;&gt;朱色変色!AS84,1,0)</f>
        <v>#VALUE!</v>
      </c>
      <c r="AT84" t="e" cm="1">
        <f t="array" aca="1" ref="AT84" ca="1">IF(INDIRECT("実施計画様式!AT"&amp;ROW($A84))&lt;&gt;朱色変色!AT84,1,0)</f>
        <v>#VALUE!</v>
      </c>
      <c r="AU84" t="e" cm="1">
        <f t="array" aca="1" ref="AU84" ca="1">IF(INDIRECT("実施計画様式!AU"&amp;ROW($A84))&lt;&gt;朱色変色!AU84,1,0)</f>
        <v>#VALUE!</v>
      </c>
      <c r="AV84" t="e" cm="1">
        <f t="array" aca="1" ref="AV84" ca="1">IF(INDIRECT("実施計画様式!AV"&amp;ROW($A84))&lt;&gt;朱色変色!AV84,1,0)</f>
        <v>#VALUE!</v>
      </c>
      <c r="AW84" t="e" cm="1">
        <f t="array" aca="1" ref="AW84" ca="1">IF(INDIRECT("実施計画様式!AW"&amp;ROW($A84))&lt;&gt;朱色変色!AW84,1,0)</f>
        <v>#VALUE!</v>
      </c>
      <c r="AX84" t="e" cm="1">
        <f t="array" aca="1" ref="AX84" ca="1">IF(INDIRECT("実施計画様式!AX"&amp;ROW($A84))&lt;&gt;朱色変色!AX84,1,0)</f>
        <v>#VALUE!</v>
      </c>
      <c r="AY84" t="e" cm="1">
        <f t="array" aca="1" ref="AY84" ca="1">IF(INDIRECT("実施計画様式!AY"&amp;ROW($A84))&lt;&gt;朱色変色!AU84,1,0)</f>
        <v>#VALUE!</v>
      </c>
      <c r="AZ84" t="e" cm="1">
        <f t="array" aca="1" ref="AZ84" ca="1">IF(INDIRECT("実施計画様式!AZ"&amp;ROW($A84))&lt;&gt;朱色変色!AV84,1,0)</f>
        <v>#VALUE!</v>
      </c>
      <c r="BA84" t="e" cm="1">
        <f t="array" aca="1" ref="BA84" ca="1">IF(INDIRECT("実施計画様式!BA"&amp;ROW($A84))&lt;&gt;朱色変色!AW84,1,0)</f>
        <v>#VALUE!</v>
      </c>
      <c r="BB84" t="e" cm="1">
        <f t="array" aca="1" ref="BB84" ca="1">IF(INDIRECT("実施計画様式!BB"&amp;ROW($A84))&lt;&gt;朱色変色!AX84,1,0)</f>
        <v>#VALUE!</v>
      </c>
      <c r="BC84" t="e">
        <f t="shared" ca="1" si="0"/>
        <v>#VALUE!</v>
      </c>
      <c r="BD84" t="e">
        <f t="shared" ca="1" si="1"/>
        <v>#VALUE!</v>
      </c>
      <c r="BE84" t="e">
        <f t="shared" ca="1" si="2"/>
        <v>#VALUE!</v>
      </c>
    </row>
    <row r="85" spans="3:57">
      <c r="C85" s="310">
        <v>13</v>
      </c>
      <c r="D85" t="e" cm="1">
        <f t="array" aca="1" ref="D85" ca="1">IF(INDIRECT("実施計画様式!D"&amp;ROW($A85))&lt;&gt;朱色変色!D85,1,0)</f>
        <v>#VALUE!</v>
      </c>
      <c r="E85" t="e" cm="1">
        <f t="array" aca="1" ref="E85" ca="1">IF(INDIRECT("実施計画様式!E"&amp;ROW($A85))&lt;&gt;朱色変色!E85,1,0)</f>
        <v>#VALUE!</v>
      </c>
      <c r="F85" t="e" cm="1">
        <f t="array" aca="1" ref="F85" ca="1">IF(INDIRECT("実施計画様式!F"&amp;ROW($A85))&lt;&gt;朱色変色!F85,1,0)</f>
        <v>#VALUE!</v>
      </c>
      <c r="G85" t="e" cm="1">
        <f t="array" aca="1" ref="G85" ca="1">IF(INDIRECT("実施計画様式!G"&amp;ROW($A85))&lt;&gt;朱色変色!G85,1,0)</f>
        <v>#VALUE!</v>
      </c>
      <c r="H85" t="e" cm="1">
        <f t="array" aca="1" ref="H85" ca="1">IF(INDIRECT("実施計画様式!H"&amp;ROW($A85))&lt;&gt;朱色変色!H85,1,0)</f>
        <v>#VALUE!</v>
      </c>
      <c r="I85" t="e" cm="1">
        <f t="array" aca="1" ref="I85" ca="1">IF(INDIRECT("実施計画様式!I"&amp;ROW($A85))&lt;&gt;朱色変色!I85,1,0)</f>
        <v>#VALUE!</v>
      </c>
      <c r="J85" t="e" cm="1">
        <f t="array" aca="1" ref="J85" ca="1">IF(INDIRECT("実施計画様式!J"&amp;ROW($A85))&lt;&gt;朱色変色!J85,1,0)</f>
        <v>#VALUE!</v>
      </c>
      <c r="K85" t="e" cm="1">
        <f t="array" aca="1" ref="K85" ca="1">IF(INDIRECT("実施計画様式!K"&amp;ROW($A85))&lt;&gt;朱色変色!K85,1,0)</f>
        <v>#VALUE!</v>
      </c>
      <c r="L85" t="e" cm="1">
        <f t="array" aca="1" ref="L85" ca="1">IF(INDIRECT("実施計画様式!L"&amp;ROW($A85))&lt;&gt;朱色変色!L85,1,0)</f>
        <v>#VALUE!</v>
      </c>
      <c r="M85" t="e" cm="1">
        <f t="array" aca="1" ref="M85" ca="1">IF(INDIRECT("実施計画様式!M"&amp;ROW($A85))&lt;&gt;朱色変色!M85,1,0)</f>
        <v>#VALUE!</v>
      </c>
      <c r="N85" t="e" cm="1">
        <f t="array" aca="1" ref="N85" ca="1">IF(INDIRECT("実施計画様式!N"&amp;ROW($A85))&lt;&gt;朱色変色!N85,1,0)</f>
        <v>#VALUE!</v>
      </c>
      <c r="O85" t="e" cm="1">
        <f t="array" aca="1" ref="O85" ca="1">IF(INDIRECT("実施計画様式!O"&amp;ROW($A85))&lt;&gt;朱色変色!O85,1,0)</f>
        <v>#VALUE!</v>
      </c>
      <c r="P85" t="e" cm="1">
        <f t="array" aca="1" ref="P85" ca="1">IF(INDIRECT("実施計画様式!P"&amp;ROW($A85))&lt;&gt;朱色変色!P85,1,0)</f>
        <v>#VALUE!</v>
      </c>
      <c r="Q85" t="e" cm="1">
        <f t="array" aca="1" ref="Q85" ca="1">IF(INDIRECT("実施計画様式!Q"&amp;ROW($A85))&lt;&gt;朱色変色!Q85,1,0)</f>
        <v>#VALUE!</v>
      </c>
      <c r="R85" t="e" cm="1">
        <f t="array" aca="1" ref="R85" ca="1">IF(INDIRECT("実施計画様式!R"&amp;ROW($A85))&lt;&gt;朱色変色!R85,1,0)</f>
        <v>#VALUE!</v>
      </c>
      <c r="S85" t="e" cm="1">
        <f t="array" aca="1" ref="S85" ca="1">IF(INDIRECT("実施計画様式!S"&amp;ROW($A85))&lt;&gt;朱色変色!S85,1,0)</f>
        <v>#VALUE!</v>
      </c>
      <c r="T85" t="e" cm="1">
        <f t="array" aca="1" ref="T85" ca="1">IF(INDIRECT("実施計画様式!T"&amp;ROW($A85))&lt;&gt;朱色変色!T85,1,0)</f>
        <v>#VALUE!</v>
      </c>
      <c r="U85" t="e" cm="1">
        <f t="array" aca="1" ref="U85" ca="1">IF(INDIRECT("実施計画様式!U"&amp;ROW($A85))&lt;&gt;朱色変色!U85,1,0)</f>
        <v>#VALUE!</v>
      </c>
      <c r="V85" t="e" cm="1">
        <f t="array" aca="1" ref="V85" ca="1">IF(INDIRECT("実施計画様式!V"&amp;ROW($A85))&lt;&gt;朱色変色!V85,1,0)</f>
        <v>#VALUE!</v>
      </c>
      <c r="W85" t="e" cm="1">
        <f t="array" aca="1" ref="W85" ca="1">IF(INDIRECT("実施計画様式!W"&amp;ROW($A85))&lt;&gt;朱色変色!W85,1,0)</f>
        <v>#VALUE!</v>
      </c>
      <c r="X85" t="e" cm="1">
        <f t="array" aca="1" ref="X85" ca="1">IF(INDIRECT("実施計画様式!X"&amp;ROW($A85))&lt;&gt;朱色変色!X85,1,0)</f>
        <v>#VALUE!</v>
      </c>
      <c r="Y85" t="e" cm="1">
        <f t="array" aca="1" ref="Y85" ca="1">IF(INDIRECT("実施計画様式!Y"&amp;ROW($A85))&lt;&gt;朱色変色!Y85,1,0)</f>
        <v>#VALUE!</v>
      </c>
      <c r="Z85" t="e" cm="1">
        <f t="array" aca="1" ref="Z85" ca="1">IF(INDIRECT("実施計画様式!Z"&amp;ROW($A85))&lt;&gt;朱色変色!Z85,1,0)</f>
        <v>#VALUE!</v>
      </c>
      <c r="AA85" t="e" cm="1">
        <f t="array" aca="1" ref="AA85" ca="1">IF(INDIRECT("実施計画様式!AA"&amp;ROW($A85))&lt;&gt;朱色変色!AA85,1,0)</f>
        <v>#VALUE!</v>
      </c>
      <c r="AB85" t="e" cm="1">
        <f t="array" aca="1" ref="AB85" ca="1">IF(INDIRECT("実施計画様式!AB"&amp;ROW($A85))&lt;&gt;朱色変色!AB85,1,0)</f>
        <v>#VALUE!</v>
      </c>
      <c r="AC85" t="e" cm="1">
        <f t="array" aca="1" ref="AC85" ca="1">IF(INDIRECT("実施計画様式!AC"&amp;ROW($A85))&lt;&gt;朱色変色!AC85,1,0)</f>
        <v>#VALUE!</v>
      </c>
      <c r="AD85" t="e" cm="1">
        <f t="array" aca="1" ref="AD85" ca="1">IF(INDIRECT("実施計画様式!AD"&amp;ROW($A85))&lt;&gt;朱色変色!AD85,1,0)</f>
        <v>#VALUE!</v>
      </c>
      <c r="AE85" t="e" cm="1">
        <f t="array" aca="1" ref="AE85" ca="1">IF(INDIRECT("実施計画様式!AE"&amp;ROW($A85))&lt;&gt;朱色変色!AE85,1,0)</f>
        <v>#VALUE!</v>
      </c>
      <c r="AF85" t="e" cm="1">
        <f t="array" aca="1" ref="AF85" ca="1">IF(INDIRECT("実施計画様式!AF"&amp;ROW($A85))&lt;&gt;朱色変色!AF85,1,0)</f>
        <v>#VALUE!</v>
      </c>
      <c r="AG85" t="e" cm="1">
        <f t="array" aca="1" ref="AG85" ca="1">IF(INDIRECT("実施計画様式!AG"&amp;ROW($A85))&lt;&gt;朱色変色!AG85,1,0)</f>
        <v>#VALUE!</v>
      </c>
      <c r="AH85" t="e" cm="1">
        <f t="array" aca="1" ref="AH85" ca="1">IF(INDIRECT("実施計画様式!AH"&amp;ROW($A85))&lt;&gt;朱色変色!AH85,1,0)</f>
        <v>#VALUE!</v>
      </c>
      <c r="AI85" t="e" cm="1">
        <f t="array" aca="1" ref="AI85" ca="1">IF(INDIRECT("実施計画様式!AI"&amp;ROW($A85))&lt;&gt;朱色変色!AI85,1,0)</f>
        <v>#VALUE!</v>
      </c>
      <c r="AJ85" t="e" cm="1">
        <f t="array" aca="1" ref="AJ85" ca="1">IF(INDIRECT("実施計画様式!AJ"&amp;ROW($A85))&lt;&gt;朱色変色!AJ85,1,0)</f>
        <v>#VALUE!</v>
      </c>
      <c r="AK85" t="e" cm="1">
        <f t="array" aca="1" ref="AK85" ca="1">IF(INDIRECT("実施計画様式!AK"&amp;ROW($A85))&lt;&gt;朱色変色!AK85,1,0)</f>
        <v>#VALUE!</v>
      </c>
      <c r="AL85" t="e" cm="1">
        <f t="array" aca="1" ref="AL85" ca="1">IF(INDIRECT("実施計画様式!AL"&amp;ROW($A85))&lt;&gt;朱色変色!AL85,1,0)</f>
        <v>#VALUE!</v>
      </c>
      <c r="AM85" t="e" cm="1">
        <f t="array" aca="1" ref="AM85" ca="1">IF(INDIRECT("実施計画様式!AM"&amp;ROW($A85))&lt;&gt;朱色変色!AM85,1,0)</f>
        <v>#VALUE!</v>
      </c>
      <c r="AN85" t="e" cm="1">
        <f t="array" aca="1" ref="AN85" ca="1">IF(INDIRECT("実施計画様式!AN"&amp;ROW($A85))&lt;&gt;朱色変色!AN85,1,0)</f>
        <v>#VALUE!</v>
      </c>
      <c r="AO85" t="e" cm="1">
        <f t="array" aca="1" ref="AO85" ca="1">IF(INDIRECT("実施計画様式!AO"&amp;ROW($A85))&lt;&gt;朱色変色!AO85,1,0)</f>
        <v>#VALUE!</v>
      </c>
      <c r="AP85" t="e" cm="1">
        <f t="array" aca="1" ref="AP85" ca="1">IF(INDIRECT("実施計画様式!AP"&amp;ROW($A85))&lt;&gt;朱色変色!AP85,1,0)</f>
        <v>#VALUE!</v>
      </c>
      <c r="AQ85" t="e" cm="1">
        <f t="array" aca="1" ref="AQ85" ca="1">IF(INDIRECT("実施計画様式!AQ"&amp;ROW($A85))&lt;&gt;朱色変色!AQ85,1,0)</f>
        <v>#VALUE!</v>
      </c>
      <c r="AR85" t="e" cm="1">
        <f t="array" aca="1" ref="AR85" ca="1">IF(INDIRECT("実施計画様式!AR"&amp;ROW($A85))&lt;&gt;朱色変色!AR85,1,0)</f>
        <v>#VALUE!</v>
      </c>
      <c r="AS85" t="e" cm="1">
        <f t="array" aca="1" ref="AS85" ca="1">IF(INDIRECT("実施計画様式!AS"&amp;ROW($A85))&lt;&gt;朱色変色!AS85,1,0)</f>
        <v>#VALUE!</v>
      </c>
      <c r="AT85" t="e" cm="1">
        <f t="array" aca="1" ref="AT85" ca="1">IF(INDIRECT("実施計画様式!AT"&amp;ROW($A85))&lt;&gt;朱色変色!AT85,1,0)</f>
        <v>#VALUE!</v>
      </c>
      <c r="AU85" t="e" cm="1">
        <f t="array" aca="1" ref="AU85" ca="1">IF(INDIRECT("実施計画様式!AU"&amp;ROW($A85))&lt;&gt;朱色変色!AU85,1,0)</f>
        <v>#VALUE!</v>
      </c>
      <c r="AV85" t="e" cm="1">
        <f t="array" aca="1" ref="AV85" ca="1">IF(INDIRECT("実施計画様式!AV"&amp;ROW($A85))&lt;&gt;朱色変色!AV85,1,0)</f>
        <v>#VALUE!</v>
      </c>
      <c r="AW85" t="e" cm="1">
        <f t="array" aca="1" ref="AW85" ca="1">IF(INDIRECT("実施計画様式!AW"&amp;ROW($A85))&lt;&gt;朱色変色!AW85,1,0)</f>
        <v>#VALUE!</v>
      </c>
      <c r="AX85" t="e" cm="1">
        <f t="array" aca="1" ref="AX85" ca="1">IF(INDIRECT("実施計画様式!AX"&amp;ROW($A85))&lt;&gt;朱色変色!AX85,1,0)</f>
        <v>#VALUE!</v>
      </c>
      <c r="AY85" t="e" cm="1">
        <f t="array" aca="1" ref="AY85" ca="1">IF(INDIRECT("実施計画様式!AY"&amp;ROW($A85))&lt;&gt;朱色変色!AU85,1,0)</f>
        <v>#VALUE!</v>
      </c>
      <c r="AZ85" t="e" cm="1">
        <f t="array" aca="1" ref="AZ85" ca="1">IF(INDIRECT("実施計画様式!AZ"&amp;ROW($A85))&lt;&gt;朱色変色!AV85,1,0)</f>
        <v>#VALUE!</v>
      </c>
      <c r="BA85" t="e" cm="1">
        <f t="array" aca="1" ref="BA85" ca="1">IF(INDIRECT("実施計画様式!BA"&amp;ROW($A85))&lt;&gt;朱色変色!AW85,1,0)</f>
        <v>#VALUE!</v>
      </c>
      <c r="BB85" t="e" cm="1">
        <f t="array" aca="1" ref="BB85" ca="1">IF(INDIRECT("実施計画様式!BB"&amp;ROW($A85))&lt;&gt;朱色変色!AX85,1,0)</f>
        <v>#VALUE!</v>
      </c>
      <c r="BC85" t="e">
        <f t="shared" ca="1" si="0"/>
        <v>#VALUE!</v>
      </c>
      <c r="BD85" t="e">
        <f t="shared" ca="1" si="1"/>
        <v>#VALUE!</v>
      </c>
      <c r="BE85" t="e">
        <f t="shared" ca="1" si="2"/>
        <v>#VALUE!</v>
      </c>
    </row>
    <row r="86" spans="3:57">
      <c r="C86" s="310">
        <v>14</v>
      </c>
      <c r="D86" t="e" cm="1">
        <f t="array" aca="1" ref="D86" ca="1">IF(INDIRECT("実施計画様式!D"&amp;ROW($A86))&lt;&gt;朱色変色!D86,1,0)</f>
        <v>#VALUE!</v>
      </c>
      <c r="E86" t="e" cm="1">
        <f t="array" aca="1" ref="E86" ca="1">IF(INDIRECT("実施計画様式!E"&amp;ROW($A86))&lt;&gt;朱色変色!E86,1,0)</f>
        <v>#VALUE!</v>
      </c>
      <c r="F86" t="e" cm="1">
        <f t="array" aca="1" ref="F86" ca="1">IF(INDIRECT("実施計画様式!F"&amp;ROW($A86))&lt;&gt;朱色変色!F86,1,0)</f>
        <v>#VALUE!</v>
      </c>
      <c r="G86" t="e" cm="1">
        <f t="array" aca="1" ref="G86" ca="1">IF(INDIRECT("実施計画様式!G"&amp;ROW($A86))&lt;&gt;朱色変色!G86,1,0)</f>
        <v>#VALUE!</v>
      </c>
      <c r="H86" t="e" cm="1">
        <f t="array" aca="1" ref="H86" ca="1">IF(INDIRECT("実施計画様式!H"&amp;ROW($A86))&lt;&gt;朱色変色!H86,1,0)</f>
        <v>#VALUE!</v>
      </c>
      <c r="I86" t="e" cm="1">
        <f t="array" aca="1" ref="I86" ca="1">IF(INDIRECT("実施計画様式!I"&amp;ROW($A86))&lt;&gt;朱色変色!I86,1,0)</f>
        <v>#VALUE!</v>
      </c>
      <c r="J86" t="e" cm="1">
        <f t="array" aca="1" ref="J86" ca="1">IF(INDIRECT("実施計画様式!J"&amp;ROW($A86))&lt;&gt;朱色変色!J86,1,0)</f>
        <v>#VALUE!</v>
      </c>
      <c r="K86" t="e" cm="1">
        <f t="array" aca="1" ref="K86" ca="1">IF(INDIRECT("実施計画様式!K"&amp;ROW($A86))&lt;&gt;朱色変色!K86,1,0)</f>
        <v>#VALUE!</v>
      </c>
      <c r="L86" t="e" cm="1">
        <f t="array" aca="1" ref="L86" ca="1">IF(INDIRECT("実施計画様式!L"&amp;ROW($A86))&lt;&gt;朱色変色!L86,1,0)</f>
        <v>#VALUE!</v>
      </c>
      <c r="M86" t="e" cm="1">
        <f t="array" aca="1" ref="M86" ca="1">IF(INDIRECT("実施計画様式!M"&amp;ROW($A86))&lt;&gt;朱色変色!M86,1,0)</f>
        <v>#VALUE!</v>
      </c>
      <c r="N86" t="e" cm="1">
        <f t="array" aca="1" ref="N86" ca="1">IF(INDIRECT("実施計画様式!N"&amp;ROW($A86))&lt;&gt;朱色変色!N86,1,0)</f>
        <v>#VALUE!</v>
      </c>
      <c r="O86" t="e" cm="1">
        <f t="array" aca="1" ref="O86" ca="1">IF(INDIRECT("実施計画様式!O"&amp;ROW($A86))&lt;&gt;朱色変色!O86,1,0)</f>
        <v>#VALUE!</v>
      </c>
      <c r="P86" t="e" cm="1">
        <f t="array" aca="1" ref="P86" ca="1">IF(INDIRECT("実施計画様式!P"&amp;ROW($A86))&lt;&gt;朱色変色!P86,1,0)</f>
        <v>#VALUE!</v>
      </c>
      <c r="Q86" t="e" cm="1">
        <f t="array" aca="1" ref="Q86" ca="1">IF(INDIRECT("実施計画様式!Q"&amp;ROW($A86))&lt;&gt;朱色変色!Q86,1,0)</f>
        <v>#VALUE!</v>
      </c>
      <c r="R86" t="e" cm="1">
        <f t="array" aca="1" ref="R86" ca="1">IF(INDIRECT("実施計画様式!R"&amp;ROW($A86))&lt;&gt;朱色変色!R86,1,0)</f>
        <v>#VALUE!</v>
      </c>
      <c r="S86" t="e" cm="1">
        <f t="array" aca="1" ref="S86" ca="1">IF(INDIRECT("実施計画様式!S"&amp;ROW($A86))&lt;&gt;朱色変色!S86,1,0)</f>
        <v>#VALUE!</v>
      </c>
      <c r="T86" t="e" cm="1">
        <f t="array" aca="1" ref="T86" ca="1">IF(INDIRECT("実施計画様式!T"&amp;ROW($A86))&lt;&gt;朱色変色!T86,1,0)</f>
        <v>#VALUE!</v>
      </c>
      <c r="U86" t="e" cm="1">
        <f t="array" aca="1" ref="U86" ca="1">IF(INDIRECT("実施計画様式!U"&amp;ROW($A86))&lt;&gt;朱色変色!U86,1,0)</f>
        <v>#VALUE!</v>
      </c>
      <c r="V86" t="e" cm="1">
        <f t="array" aca="1" ref="V86" ca="1">IF(INDIRECT("実施計画様式!V"&amp;ROW($A86))&lt;&gt;朱色変色!V86,1,0)</f>
        <v>#VALUE!</v>
      </c>
      <c r="W86" t="e" cm="1">
        <f t="array" aca="1" ref="W86" ca="1">IF(INDIRECT("実施計画様式!W"&amp;ROW($A86))&lt;&gt;朱色変色!W86,1,0)</f>
        <v>#VALUE!</v>
      </c>
      <c r="X86" t="e" cm="1">
        <f t="array" aca="1" ref="X86" ca="1">IF(INDIRECT("実施計画様式!X"&amp;ROW($A86))&lt;&gt;朱色変色!X86,1,0)</f>
        <v>#VALUE!</v>
      </c>
      <c r="Y86" t="e" cm="1">
        <f t="array" aca="1" ref="Y86" ca="1">IF(INDIRECT("実施計画様式!Y"&amp;ROW($A86))&lt;&gt;朱色変色!Y86,1,0)</f>
        <v>#VALUE!</v>
      </c>
      <c r="Z86" t="e" cm="1">
        <f t="array" aca="1" ref="Z86" ca="1">IF(INDIRECT("実施計画様式!Z"&amp;ROW($A86))&lt;&gt;朱色変色!Z86,1,0)</f>
        <v>#VALUE!</v>
      </c>
      <c r="AA86" t="e" cm="1">
        <f t="array" aca="1" ref="AA86" ca="1">IF(INDIRECT("実施計画様式!AA"&amp;ROW($A86))&lt;&gt;朱色変色!AA86,1,0)</f>
        <v>#VALUE!</v>
      </c>
      <c r="AB86" t="e" cm="1">
        <f t="array" aca="1" ref="AB86" ca="1">IF(INDIRECT("実施計画様式!AB"&amp;ROW($A86))&lt;&gt;朱色変色!AB86,1,0)</f>
        <v>#VALUE!</v>
      </c>
      <c r="AC86" t="e" cm="1">
        <f t="array" aca="1" ref="AC86" ca="1">IF(INDIRECT("実施計画様式!AC"&amp;ROW($A86))&lt;&gt;朱色変色!AC86,1,0)</f>
        <v>#VALUE!</v>
      </c>
      <c r="AD86" t="e" cm="1">
        <f t="array" aca="1" ref="AD86" ca="1">IF(INDIRECT("実施計画様式!AD"&amp;ROW($A86))&lt;&gt;朱色変色!AD86,1,0)</f>
        <v>#VALUE!</v>
      </c>
      <c r="AE86" t="e" cm="1">
        <f t="array" aca="1" ref="AE86" ca="1">IF(INDIRECT("実施計画様式!AE"&amp;ROW($A86))&lt;&gt;朱色変色!AE86,1,0)</f>
        <v>#VALUE!</v>
      </c>
      <c r="AF86" t="e" cm="1">
        <f t="array" aca="1" ref="AF86" ca="1">IF(INDIRECT("実施計画様式!AF"&amp;ROW($A86))&lt;&gt;朱色変色!AF86,1,0)</f>
        <v>#VALUE!</v>
      </c>
      <c r="AG86" t="e" cm="1">
        <f t="array" aca="1" ref="AG86" ca="1">IF(INDIRECT("実施計画様式!AG"&amp;ROW($A86))&lt;&gt;朱色変色!AG86,1,0)</f>
        <v>#VALUE!</v>
      </c>
      <c r="AH86" t="e" cm="1">
        <f t="array" aca="1" ref="AH86" ca="1">IF(INDIRECT("実施計画様式!AH"&amp;ROW($A86))&lt;&gt;朱色変色!AH86,1,0)</f>
        <v>#VALUE!</v>
      </c>
      <c r="AI86" t="e" cm="1">
        <f t="array" aca="1" ref="AI86" ca="1">IF(INDIRECT("実施計画様式!AI"&amp;ROW($A86))&lt;&gt;朱色変色!AI86,1,0)</f>
        <v>#VALUE!</v>
      </c>
      <c r="AJ86" t="e" cm="1">
        <f t="array" aca="1" ref="AJ86" ca="1">IF(INDIRECT("実施計画様式!AJ"&amp;ROW($A86))&lt;&gt;朱色変色!AJ86,1,0)</f>
        <v>#VALUE!</v>
      </c>
      <c r="AK86" t="e" cm="1">
        <f t="array" aca="1" ref="AK86" ca="1">IF(INDIRECT("実施計画様式!AK"&amp;ROW($A86))&lt;&gt;朱色変色!AK86,1,0)</f>
        <v>#VALUE!</v>
      </c>
      <c r="AL86" t="e" cm="1">
        <f t="array" aca="1" ref="AL86" ca="1">IF(INDIRECT("実施計画様式!AL"&amp;ROW($A86))&lt;&gt;朱色変色!AL86,1,0)</f>
        <v>#VALUE!</v>
      </c>
      <c r="AM86" t="e" cm="1">
        <f t="array" aca="1" ref="AM86" ca="1">IF(INDIRECT("実施計画様式!AM"&amp;ROW($A86))&lt;&gt;朱色変色!AM86,1,0)</f>
        <v>#VALUE!</v>
      </c>
      <c r="AN86" t="e" cm="1">
        <f t="array" aca="1" ref="AN86" ca="1">IF(INDIRECT("実施計画様式!AN"&amp;ROW($A86))&lt;&gt;朱色変色!AN86,1,0)</f>
        <v>#VALUE!</v>
      </c>
      <c r="AO86" t="e" cm="1">
        <f t="array" aca="1" ref="AO86" ca="1">IF(INDIRECT("実施計画様式!AO"&amp;ROW($A86))&lt;&gt;朱色変色!AO86,1,0)</f>
        <v>#VALUE!</v>
      </c>
      <c r="AP86" t="e" cm="1">
        <f t="array" aca="1" ref="AP86" ca="1">IF(INDIRECT("実施計画様式!AP"&amp;ROW($A86))&lt;&gt;朱色変色!AP86,1,0)</f>
        <v>#VALUE!</v>
      </c>
      <c r="AQ86" t="e" cm="1">
        <f t="array" aca="1" ref="AQ86" ca="1">IF(INDIRECT("実施計画様式!AQ"&amp;ROW($A86))&lt;&gt;朱色変色!AQ86,1,0)</f>
        <v>#VALUE!</v>
      </c>
      <c r="AR86" t="e" cm="1">
        <f t="array" aca="1" ref="AR86" ca="1">IF(INDIRECT("実施計画様式!AR"&amp;ROW($A86))&lt;&gt;朱色変色!AR86,1,0)</f>
        <v>#VALUE!</v>
      </c>
      <c r="AS86" t="e" cm="1">
        <f t="array" aca="1" ref="AS86" ca="1">IF(INDIRECT("実施計画様式!AS"&amp;ROW($A86))&lt;&gt;朱色変色!AS86,1,0)</f>
        <v>#VALUE!</v>
      </c>
      <c r="AT86" t="e" cm="1">
        <f t="array" aca="1" ref="AT86" ca="1">IF(INDIRECT("実施計画様式!AT"&amp;ROW($A86))&lt;&gt;朱色変色!AT86,1,0)</f>
        <v>#VALUE!</v>
      </c>
      <c r="AU86" t="e" cm="1">
        <f t="array" aca="1" ref="AU86" ca="1">IF(INDIRECT("実施計画様式!AU"&amp;ROW($A86))&lt;&gt;朱色変色!AU86,1,0)</f>
        <v>#VALUE!</v>
      </c>
      <c r="AV86" t="e" cm="1">
        <f t="array" aca="1" ref="AV86" ca="1">IF(INDIRECT("実施計画様式!AV"&amp;ROW($A86))&lt;&gt;朱色変色!AV86,1,0)</f>
        <v>#VALUE!</v>
      </c>
      <c r="AW86" t="e" cm="1">
        <f t="array" aca="1" ref="AW86" ca="1">IF(INDIRECT("実施計画様式!AW"&amp;ROW($A86))&lt;&gt;朱色変色!AW86,1,0)</f>
        <v>#VALUE!</v>
      </c>
      <c r="AX86" t="e" cm="1">
        <f t="array" aca="1" ref="AX86" ca="1">IF(INDIRECT("実施計画様式!AX"&amp;ROW($A86))&lt;&gt;朱色変色!AX86,1,0)</f>
        <v>#VALUE!</v>
      </c>
      <c r="AY86" t="e" cm="1">
        <f t="array" aca="1" ref="AY86" ca="1">IF(INDIRECT("実施計画様式!AY"&amp;ROW($A86))&lt;&gt;朱色変色!AU86,1,0)</f>
        <v>#VALUE!</v>
      </c>
      <c r="AZ86" t="e" cm="1">
        <f t="array" aca="1" ref="AZ86" ca="1">IF(INDIRECT("実施計画様式!AZ"&amp;ROW($A86))&lt;&gt;朱色変色!AV86,1,0)</f>
        <v>#VALUE!</v>
      </c>
      <c r="BA86" t="e" cm="1">
        <f t="array" aca="1" ref="BA86" ca="1">IF(INDIRECT("実施計画様式!BA"&amp;ROW($A86))&lt;&gt;朱色変色!AW86,1,0)</f>
        <v>#VALUE!</v>
      </c>
      <c r="BB86" t="e" cm="1">
        <f t="array" aca="1" ref="BB86" ca="1">IF(INDIRECT("実施計画様式!BB"&amp;ROW($A86))&lt;&gt;朱色変色!AX86,1,0)</f>
        <v>#VALUE!</v>
      </c>
      <c r="BC86" t="e">
        <f t="shared" ca="1" si="0"/>
        <v>#VALUE!</v>
      </c>
      <c r="BD86" t="e">
        <f t="shared" ca="1" si="1"/>
        <v>#VALUE!</v>
      </c>
      <c r="BE86" t="e">
        <f t="shared" ca="1" si="2"/>
        <v>#VALUE!</v>
      </c>
    </row>
    <row r="87" spans="3:57">
      <c r="C87" s="310">
        <v>15</v>
      </c>
      <c r="D87" t="e" cm="1">
        <f t="array" aca="1" ref="D87" ca="1">IF(INDIRECT("実施計画様式!D"&amp;ROW($A87))&lt;&gt;朱色変色!D87,1,0)</f>
        <v>#VALUE!</v>
      </c>
      <c r="E87" t="e" cm="1">
        <f t="array" aca="1" ref="E87" ca="1">IF(INDIRECT("実施計画様式!E"&amp;ROW($A87))&lt;&gt;朱色変色!E87,1,0)</f>
        <v>#VALUE!</v>
      </c>
      <c r="F87" t="e" cm="1">
        <f t="array" aca="1" ref="F87" ca="1">IF(INDIRECT("実施計画様式!F"&amp;ROW($A87))&lt;&gt;朱色変色!F87,1,0)</f>
        <v>#VALUE!</v>
      </c>
      <c r="G87" t="e" cm="1">
        <f t="array" aca="1" ref="G87" ca="1">IF(INDIRECT("実施計画様式!G"&amp;ROW($A87))&lt;&gt;朱色変色!G87,1,0)</f>
        <v>#VALUE!</v>
      </c>
      <c r="H87" t="e" cm="1">
        <f t="array" aca="1" ref="H87" ca="1">IF(INDIRECT("実施計画様式!H"&amp;ROW($A87))&lt;&gt;朱色変色!H87,1,0)</f>
        <v>#VALUE!</v>
      </c>
      <c r="I87" t="e" cm="1">
        <f t="array" aca="1" ref="I87" ca="1">IF(INDIRECT("実施計画様式!I"&amp;ROW($A87))&lt;&gt;朱色変色!I87,1,0)</f>
        <v>#VALUE!</v>
      </c>
      <c r="J87" t="e" cm="1">
        <f t="array" aca="1" ref="J87" ca="1">IF(INDIRECT("実施計画様式!J"&amp;ROW($A87))&lt;&gt;朱色変色!J87,1,0)</f>
        <v>#VALUE!</v>
      </c>
      <c r="K87" t="e" cm="1">
        <f t="array" aca="1" ref="K87" ca="1">IF(INDIRECT("実施計画様式!K"&amp;ROW($A87))&lt;&gt;朱色変色!K87,1,0)</f>
        <v>#VALUE!</v>
      </c>
      <c r="L87" t="e" cm="1">
        <f t="array" aca="1" ref="L87" ca="1">IF(INDIRECT("実施計画様式!L"&amp;ROW($A87))&lt;&gt;朱色変色!L87,1,0)</f>
        <v>#VALUE!</v>
      </c>
      <c r="M87" t="e" cm="1">
        <f t="array" aca="1" ref="M87" ca="1">IF(INDIRECT("実施計画様式!M"&amp;ROW($A87))&lt;&gt;朱色変色!M87,1,0)</f>
        <v>#VALUE!</v>
      </c>
      <c r="N87" t="e" cm="1">
        <f t="array" aca="1" ref="N87" ca="1">IF(INDIRECT("実施計画様式!N"&amp;ROW($A87))&lt;&gt;朱色変色!N87,1,0)</f>
        <v>#VALUE!</v>
      </c>
      <c r="O87" t="e" cm="1">
        <f t="array" aca="1" ref="O87" ca="1">IF(INDIRECT("実施計画様式!O"&amp;ROW($A87))&lt;&gt;朱色変色!O87,1,0)</f>
        <v>#VALUE!</v>
      </c>
      <c r="P87" t="e" cm="1">
        <f t="array" aca="1" ref="P87" ca="1">IF(INDIRECT("実施計画様式!P"&amp;ROW($A87))&lt;&gt;朱色変色!P87,1,0)</f>
        <v>#VALUE!</v>
      </c>
      <c r="Q87" t="e" cm="1">
        <f t="array" aca="1" ref="Q87" ca="1">IF(INDIRECT("実施計画様式!Q"&amp;ROW($A87))&lt;&gt;朱色変色!Q87,1,0)</f>
        <v>#VALUE!</v>
      </c>
      <c r="R87" t="e" cm="1">
        <f t="array" aca="1" ref="R87" ca="1">IF(INDIRECT("実施計画様式!R"&amp;ROW($A87))&lt;&gt;朱色変色!R87,1,0)</f>
        <v>#VALUE!</v>
      </c>
      <c r="S87" t="e" cm="1">
        <f t="array" aca="1" ref="S87" ca="1">IF(INDIRECT("実施計画様式!S"&amp;ROW($A87))&lt;&gt;朱色変色!S87,1,0)</f>
        <v>#VALUE!</v>
      </c>
      <c r="T87" t="e" cm="1">
        <f t="array" aca="1" ref="T87" ca="1">IF(INDIRECT("実施計画様式!T"&amp;ROW($A87))&lt;&gt;朱色変色!T87,1,0)</f>
        <v>#VALUE!</v>
      </c>
      <c r="U87" t="e" cm="1">
        <f t="array" aca="1" ref="U87" ca="1">IF(INDIRECT("実施計画様式!U"&amp;ROW($A87))&lt;&gt;朱色変色!U87,1,0)</f>
        <v>#VALUE!</v>
      </c>
      <c r="V87" t="e" cm="1">
        <f t="array" aca="1" ref="V87" ca="1">IF(INDIRECT("実施計画様式!V"&amp;ROW($A87))&lt;&gt;朱色変色!V87,1,0)</f>
        <v>#VALUE!</v>
      </c>
      <c r="W87" t="e" cm="1">
        <f t="array" aca="1" ref="W87" ca="1">IF(INDIRECT("実施計画様式!W"&amp;ROW($A87))&lt;&gt;朱色変色!W87,1,0)</f>
        <v>#VALUE!</v>
      </c>
      <c r="X87" t="e" cm="1">
        <f t="array" aca="1" ref="X87" ca="1">IF(INDIRECT("実施計画様式!X"&amp;ROW($A87))&lt;&gt;朱色変色!X87,1,0)</f>
        <v>#VALUE!</v>
      </c>
      <c r="Y87" t="e" cm="1">
        <f t="array" aca="1" ref="Y87" ca="1">IF(INDIRECT("実施計画様式!Y"&amp;ROW($A87))&lt;&gt;朱色変色!Y87,1,0)</f>
        <v>#VALUE!</v>
      </c>
      <c r="Z87" t="e" cm="1">
        <f t="array" aca="1" ref="Z87" ca="1">IF(INDIRECT("実施計画様式!Z"&amp;ROW($A87))&lt;&gt;朱色変色!Z87,1,0)</f>
        <v>#VALUE!</v>
      </c>
      <c r="AA87" t="e" cm="1">
        <f t="array" aca="1" ref="AA87" ca="1">IF(INDIRECT("実施計画様式!AA"&amp;ROW($A87))&lt;&gt;朱色変色!AA87,1,0)</f>
        <v>#VALUE!</v>
      </c>
      <c r="AB87" t="e" cm="1">
        <f t="array" aca="1" ref="AB87" ca="1">IF(INDIRECT("実施計画様式!AB"&amp;ROW($A87))&lt;&gt;朱色変色!AB87,1,0)</f>
        <v>#VALUE!</v>
      </c>
      <c r="AC87" t="e" cm="1">
        <f t="array" aca="1" ref="AC87" ca="1">IF(INDIRECT("実施計画様式!AC"&amp;ROW($A87))&lt;&gt;朱色変色!AC87,1,0)</f>
        <v>#VALUE!</v>
      </c>
      <c r="AD87" t="e" cm="1">
        <f t="array" aca="1" ref="AD87" ca="1">IF(INDIRECT("実施計画様式!AD"&amp;ROW($A87))&lt;&gt;朱色変色!AD87,1,0)</f>
        <v>#VALUE!</v>
      </c>
      <c r="AE87" t="e" cm="1">
        <f t="array" aca="1" ref="AE87" ca="1">IF(INDIRECT("実施計画様式!AE"&amp;ROW($A87))&lt;&gt;朱色変色!AE87,1,0)</f>
        <v>#VALUE!</v>
      </c>
      <c r="AF87" t="e" cm="1">
        <f t="array" aca="1" ref="AF87" ca="1">IF(INDIRECT("実施計画様式!AF"&amp;ROW($A87))&lt;&gt;朱色変色!AF87,1,0)</f>
        <v>#VALUE!</v>
      </c>
      <c r="AG87" t="e" cm="1">
        <f t="array" aca="1" ref="AG87" ca="1">IF(INDIRECT("実施計画様式!AG"&amp;ROW($A87))&lt;&gt;朱色変色!AG87,1,0)</f>
        <v>#VALUE!</v>
      </c>
      <c r="AH87" t="e" cm="1">
        <f t="array" aca="1" ref="AH87" ca="1">IF(INDIRECT("実施計画様式!AH"&amp;ROW($A87))&lt;&gt;朱色変色!AH87,1,0)</f>
        <v>#VALUE!</v>
      </c>
      <c r="AI87" t="e" cm="1">
        <f t="array" aca="1" ref="AI87" ca="1">IF(INDIRECT("実施計画様式!AI"&amp;ROW($A87))&lt;&gt;朱色変色!AI87,1,0)</f>
        <v>#VALUE!</v>
      </c>
      <c r="AJ87" t="e" cm="1">
        <f t="array" aca="1" ref="AJ87" ca="1">IF(INDIRECT("実施計画様式!AJ"&amp;ROW($A87))&lt;&gt;朱色変色!AJ87,1,0)</f>
        <v>#VALUE!</v>
      </c>
      <c r="AK87" t="e" cm="1">
        <f t="array" aca="1" ref="AK87" ca="1">IF(INDIRECT("実施計画様式!AK"&amp;ROW($A87))&lt;&gt;朱色変色!AK87,1,0)</f>
        <v>#VALUE!</v>
      </c>
      <c r="AL87" t="e" cm="1">
        <f t="array" aca="1" ref="AL87" ca="1">IF(INDIRECT("実施計画様式!AL"&amp;ROW($A87))&lt;&gt;朱色変色!AL87,1,0)</f>
        <v>#VALUE!</v>
      </c>
      <c r="AM87" t="e" cm="1">
        <f t="array" aca="1" ref="AM87" ca="1">IF(INDIRECT("実施計画様式!AM"&amp;ROW($A87))&lt;&gt;朱色変色!AM87,1,0)</f>
        <v>#VALUE!</v>
      </c>
      <c r="AN87" t="e" cm="1">
        <f t="array" aca="1" ref="AN87" ca="1">IF(INDIRECT("実施計画様式!AN"&amp;ROW($A87))&lt;&gt;朱色変色!AN87,1,0)</f>
        <v>#VALUE!</v>
      </c>
      <c r="AO87" t="e" cm="1">
        <f t="array" aca="1" ref="AO87" ca="1">IF(INDIRECT("実施計画様式!AO"&amp;ROW($A87))&lt;&gt;朱色変色!AO87,1,0)</f>
        <v>#VALUE!</v>
      </c>
      <c r="AP87" t="e" cm="1">
        <f t="array" aca="1" ref="AP87" ca="1">IF(INDIRECT("実施計画様式!AP"&amp;ROW($A87))&lt;&gt;朱色変色!AP87,1,0)</f>
        <v>#VALUE!</v>
      </c>
      <c r="AQ87" t="e" cm="1">
        <f t="array" aca="1" ref="AQ87" ca="1">IF(INDIRECT("実施計画様式!AQ"&amp;ROW($A87))&lt;&gt;朱色変色!AQ87,1,0)</f>
        <v>#VALUE!</v>
      </c>
      <c r="AR87" t="e" cm="1">
        <f t="array" aca="1" ref="AR87" ca="1">IF(INDIRECT("実施計画様式!AR"&amp;ROW($A87))&lt;&gt;朱色変色!AR87,1,0)</f>
        <v>#VALUE!</v>
      </c>
      <c r="AS87" t="e" cm="1">
        <f t="array" aca="1" ref="AS87" ca="1">IF(INDIRECT("実施計画様式!AS"&amp;ROW($A87))&lt;&gt;朱色変色!AS87,1,0)</f>
        <v>#VALUE!</v>
      </c>
      <c r="AT87" t="e" cm="1">
        <f t="array" aca="1" ref="AT87" ca="1">IF(INDIRECT("実施計画様式!AT"&amp;ROW($A87))&lt;&gt;朱色変色!AT87,1,0)</f>
        <v>#VALUE!</v>
      </c>
      <c r="AU87" t="e" cm="1">
        <f t="array" aca="1" ref="AU87" ca="1">IF(INDIRECT("実施計画様式!AU"&amp;ROW($A87))&lt;&gt;朱色変色!AU87,1,0)</f>
        <v>#VALUE!</v>
      </c>
      <c r="AV87" t="e" cm="1">
        <f t="array" aca="1" ref="AV87" ca="1">IF(INDIRECT("実施計画様式!AV"&amp;ROW($A87))&lt;&gt;朱色変色!AV87,1,0)</f>
        <v>#VALUE!</v>
      </c>
      <c r="AW87" t="e" cm="1">
        <f t="array" aca="1" ref="AW87" ca="1">IF(INDIRECT("実施計画様式!AW"&amp;ROW($A87))&lt;&gt;朱色変色!AW87,1,0)</f>
        <v>#VALUE!</v>
      </c>
      <c r="AX87" t="e" cm="1">
        <f t="array" aca="1" ref="AX87" ca="1">IF(INDIRECT("実施計画様式!AX"&amp;ROW($A87))&lt;&gt;朱色変色!AX87,1,0)</f>
        <v>#VALUE!</v>
      </c>
      <c r="AY87" t="e" cm="1">
        <f t="array" aca="1" ref="AY87" ca="1">IF(INDIRECT("実施計画様式!AY"&amp;ROW($A87))&lt;&gt;朱色変色!AU87,1,0)</f>
        <v>#VALUE!</v>
      </c>
      <c r="AZ87" t="e" cm="1">
        <f t="array" aca="1" ref="AZ87" ca="1">IF(INDIRECT("実施計画様式!AZ"&amp;ROW($A87))&lt;&gt;朱色変色!AV87,1,0)</f>
        <v>#VALUE!</v>
      </c>
      <c r="BA87" t="e" cm="1">
        <f t="array" aca="1" ref="BA87" ca="1">IF(INDIRECT("実施計画様式!BA"&amp;ROW($A87))&lt;&gt;朱色変色!AW87,1,0)</f>
        <v>#VALUE!</v>
      </c>
      <c r="BB87" t="e" cm="1">
        <f t="array" aca="1" ref="BB87" ca="1">IF(INDIRECT("実施計画様式!BB"&amp;ROW($A87))&lt;&gt;朱色変色!AX87,1,0)</f>
        <v>#VALUE!</v>
      </c>
      <c r="BC87" t="e">
        <f t="shared" ca="1" si="0"/>
        <v>#VALUE!</v>
      </c>
      <c r="BD87" t="e">
        <f t="shared" ca="1" si="1"/>
        <v>#VALUE!</v>
      </c>
      <c r="BE87" t="e">
        <f t="shared" ca="1" si="2"/>
        <v>#VALUE!</v>
      </c>
    </row>
    <row r="88" spans="3:57">
      <c r="C88" s="310">
        <v>16</v>
      </c>
      <c r="D88" t="e" cm="1">
        <f t="array" aca="1" ref="D88" ca="1">IF(INDIRECT("実施計画様式!D"&amp;ROW($A88))&lt;&gt;朱色変色!D88,1,0)</f>
        <v>#VALUE!</v>
      </c>
      <c r="E88" t="e" cm="1">
        <f t="array" aca="1" ref="E88" ca="1">IF(INDIRECT("実施計画様式!E"&amp;ROW($A88))&lt;&gt;朱色変色!E88,1,0)</f>
        <v>#VALUE!</v>
      </c>
      <c r="F88" t="e" cm="1">
        <f t="array" aca="1" ref="F88" ca="1">IF(INDIRECT("実施計画様式!F"&amp;ROW($A88))&lt;&gt;朱色変色!F88,1,0)</f>
        <v>#VALUE!</v>
      </c>
      <c r="G88" t="e" cm="1">
        <f t="array" aca="1" ref="G88" ca="1">IF(INDIRECT("実施計画様式!G"&amp;ROW($A88))&lt;&gt;朱色変色!G88,1,0)</f>
        <v>#VALUE!</v>
      </c>
      <c r="H88" t="e" cm="1">
        <f t="array" aca="1" ref="H88" ca="1">IF(INDIRECT("実施計画様式!H"&amp;ROW($A88))&lt;&gt;朱色変色!H88,1,0)</f>
        <v>#VALUE!</v>
      </c>
      <c r="I88" t="e" cm="1">
        <f t="array" aca="1" ref="I88" ca="1">IF(INDIRECT("実施計画様式!I"&amp;ROW($A88))&lt;&gt;朱色変色!I88,1,0)</f>
        <v>#VALUE!</v>
      </c>
      <c r="J88" t="e" cm="1">
        <f t="array" aca="1" ref="J88" ca="1">IF(INDIRECT("実施計画様式!J"&amp;ROW($A88))&lt;&gt;朱色変色!J88,1,0)</f>
        <v>#VALUE!</v>
      </c>
      <c r="K88" t="e" cm="1">
        <f t="array" aca="1" ref="K88" ca="1">IF(INDIRECT("実施計画様式!K"&amp;ROW($A88))&lt;&gt;朱色変色!K88,1,0)</f>
        <v>#VALUE!</v>
      </c>
      <c r="L88" t="e" cm="1">
        <f t="array" aca="1" ref="L88" ca="1">IF(INDIRECT("実施計画様式!L"&amp;ROW($A88))&lt;&gt;朱色変色!L88,1,0)</f>
        <v>#VALUE!</v>
      </c>
      <c r="M88" t="e" cm="1">
        <f t="array" aca="1" ref="M88" ca="1">IF(INDIRECT("実施計画様式!M"&amp;ROW($A88))&lt;&gt;朱色変色!M88,1,0)</f>
        <v>#VALUE!</v>
      </c>
      <c r="N88" t="e" cm="1">
        <f t="array" aca="1" ref="N88" ca="1">IF(INDIRECT("実施計画様式!N"&amp;ROW($A88))&lt;&gt;朱色変色!N88,1,0)</f>
        <v>#VALUE!</v>
      </c>
      <c r="O88" t="e" cm="1">
        <f t="array" aca="1" ref="O88" ca="1">IF(INDIRECT("実施計画様式!O"&amp;ROW($A88))&lt;&gt;朱色変色!O88,1,0)</f>
        <v>#VALUE!</v>
      </c>
      <c r="P88" t="e" cm="1">
        <f t="array" aca="1" ref="P88" ca="1">IF(INDIRECT("実施計画様式!P"&amp;ROW($A88))&lt;&gt;朱色変色!P88,1,0)</f>
        <v>#VALUE!</v>
      </c>
      <c r="Q88" t="e" cm="1">
        <f t="array" aca="1" ref="Q88" ca="1">IF(INDIRECT("実施計画様式!Q"&amp;ROW($A88))&lt;&gt;朱色変色!Q88,1,0)</f>
        <v>#VALUE!</v>
      </c>
      <c r="R88" t="e" cm="1">
        <f t="array" aca="1" ref="R88" ca="1">IF(INDIRECT("実施計画様式!R"&amp;ROW($A88))&lt;&gt;朱色変色!R88,1,0)</f>
        <v>#VALUE!</v>
      </c>
      <c r="S88" t="e" cm="1">
        <f t="array" aca="1" ref="S88" ca="1">IF(INDIRECT("実施計画様式!S"&amp;ROW($A88))&lt;&gt;朱色変色!S88,1,0)</f>
        <v>#VALUE!</v>
      </c>
      <c r="T88" t="e" cm="1">
        <f t="array" aca="1" ref="T88" ca="1">IF(INDIRECT("実施計画様式!T"&amp;ROW($A88))&lt;&gt;朱色変色!T88,1,0)</f>
        <v>#VALUE!</v>
      </c>
      <c r="U88" t="e" cm="1">
        <f t="array" aca="1" ref="U88" ca="1">IF(INDIRECT("実施計画様式!U"&amp;ROW($A88))&lt;&gt;朱色変色!U88,1,0)</f>
        <v>#VALUE!</v>
      </c>
      <c r="V88" t="e" cm="1">
        <f t="array" aca="1" ref="V88" ca="1">IF(INDIRECT("実施計画様式!V"&amp;ROW($A88))&lt;&gt;朱色変色!V88,1,0)</f>
        <v>#VALUE!</v>
      </c>
      <c r="W88" t="e" cm="1">
        <f t="array" aca="1" ref="W88" ca="1">IF(INDIRECT("実施計画様式!W"&amp;ROW($A88))&lt;&gt;朱色変色!W88,1,0)</f>
        <v>#VALUE!</v>
      </c>
      <c r="X88" t="e" cm="1">
        <f t="array" aca="1" ref="X88" ca="1">IF(INDIRECT("実施計画様式!X"&amp;ROW($A88))&lt;&gt;朱色変色!X88,1,0)</f>
        <v>#VALUE!</v>
      </c>
      <c r="Y88" t="e" cm="1">
        <f t="array" aca="1" ref="Y88" ca="1">IF(INDIRECT("実施計画様式!Y"&amp;ROW($A88))&lt;&gt;朱色変色!Y88,1,0)</f>
        <v>#VALUE!</v>
      </c>
      <c r="Z88" t="e" cm="1">
        <f t="array" aca="1" ref="Z88" ca="1">IF(INDIRECT("実施計画様式!Z"&amp;ROW($A88))&lt;&gt;朱色変色!Z88,1,0)</f>
        <v>#VALUE!</v>
      </c>
      <c r="AA88" t="e" cm="1">
        <f t="array" aca="1" ref="AA88" ca="1">IF(INDIRECT("実施計画様式!AA"&amp;ROW($A88))&lt;&gt;朱色変色!AA88,1,0)</f>
        <v>#VALUE!</v>
      </c>
      <c r="AB88" t="e" cm="1">
        <f t="array" aca="1" ref="AB88" ca="1">IF(INDIRECT("実施計画様式!AB"&amp;ROW($A88))&lt;&gt;朱色変色!AB88,1,0)</f>
        <v>#VALUE!</v>
      </c>
      <c r="AC88" t="e" cm="1">
        <f t="array" aca="1" ref="AC88" ca="1">IF(INDIRECT("実施計画様式!AC"&amp;ROW($A88))&lt;&gt;朱色変色!AC88,1,0)</f>
        <v>#VALUE!</v>
      </c>
      <c r="AD88" t="e" cm="1">
        <f t="array" aca="1" ref="AD88" ca="1">IF(INDIRECT("実施計画様式!AD"&amp;ROW($A88))&lt;&gt;朱色変色!AD88,1,0)</f>
        <v>#VALUE!</v>
      </c>
      <c r="AE88" t="e" cm="1">
        <f t="array" aca="1" ref="AE88" ca="1">IF(INDIRECT("実施計画様式!AE"&amp;ROW($A88))&lt;&gt;朱色変色!AE88,1,0)</f>
        <v>#VALUE!</v>
      </c>
      <c r="AF88" t="e" cm="1">
        <f t="array" aca="1" ref="AF88" ca="1">IF(INDIRECT("実施計画様式!AF"&amp;ROW($A88))&lt;&gt;朱色変色!AF88,1,0)</f>
        <v>#VALUE!</v>
      </c>
      <c r="AG88" t="e" cm="1">
        <f t="array" aca="1" ref="AG88" ca="1">IF(INDIRECT("実施計画様式!AG"&amp;ROW($A88))&lt;&gt;朱色変色!AG88,1,0)</f>
        <v>#VALUE!</v>
      </c>
      <c r="AH88" t="e" cm="1">
        <f t="array" aca="1" ref="AH88" ca="1">IF(INDIRECT("実施計画様式!AH"&amp;ROW($A88))&lt;&gt;朱色変色!AH88,1,0)</f>
        <v>#VALUE!</v>
      </c>
      <c r="AI88" t="e" cm="1">
        <f t="array" aca="1" ref="AI88" ca="1">IF(INDIRECT("実施計画様式!AI"&amp;ROW($A88))&lt;&gt;朱色変色!AI88,1,0)</f>
        <v>#VALUE!</v>
      </c>
      <c r="AJ88" t="e" cm="1">
        <f t="array" aca="1" ref="AJ88" ca="1">IF(INDIRECT("実施計画様式!AJ"&amp;ROW($A88))&lt;&gt;朱色変色!AJ88,1,0)</f>
        <v>#VALUE!</v>
      </c>
      <c r="AK88" t="e" cm="1">
        <f t="array" aca="1" ref="AK88" ca="1">IF(INDIRECT("実施計画様式!AK"&amp;ROW($A88))&lt;&gt;朱色変色!AK88,1,0)</f>
        <v>#VALUE!</v>
      </c>
      <c r="AL88" t="e" cm="1">
        <f t="array" aca="1" ref="AL88" ca="1">IF(INDIRECT("実施計画様式!AL"&amp;ROW($A88))&lt;&gt;朱色変色!AL88,1,0)</f>
        <v>#VALUE!</v>
      </c>
      <c r="AM88" t="e" cm="1">
        <f t="array" aca="1" ref="AM88" ca="1">IF(INDIRECT("実施計画様式!AM"&amp;ROW($A88))&lt;&gt;朱色変色!AM88,1,0)</f>
        <v>#VALUE!</v>
      </c>
      <c r="AN88" t="e" cm="1">
        <f t="array" aca="1" ref="AN88" ca="1">IF(INDIRECT("実施計画様式!AN"&amp;ROW($A88))&lt;&gt;朱色変色!AN88,1,0)</f>
        <v>#VALUE!</v>
      </c>
      <c r="AO88" t="e" cm="1">
        <f t="array" aca="1" ref="AO88" ca="1">IF(INDIRECT("実施計画様式!AO"&amp;ROW($A88))&lt;&gt;朱色変色!AO88,1,0)</f>
        <v>#VALUE!</v>
      </c>
      <c r="AP88" t="e" cm="1">
        <f t="array" aca="1" ref="AP88" ca="1">IF(INDIRECT("実施計画様式!AP"&amp;ROW($A88))&lt;&gt;朱色変色!AP88,1,0)</f>
        <v>#VALUE!</v>
      </c>
      <c r="AQ88" t="e" cm="1">
        <f t="array" aca="1" ref="AQ88" ca="1">IF(INDIRECT("実施計画様式!AQ"&amp;ROW($A88))&lt;&gt;朱色変色!AQ88,1,0)</f>
        <v>#VALUE!</v>
      </c>
      <c r="AR88" t="e" cm="1">
        <f t="array" aca="1" ref="AR88" ca="1">IF(INDIRECT("実施計画様式!AR"&amp;ROW($A88))&lt;&gt;朱色変色!AR88,1,0)</f>
        <v>#VALUE!</v>
      </c>
      <c r="AS88" t="e" cm="1">
        <f t="array" aca="1" ref="AS88" ca="1">IF(INDIRECT("実施計画様式!AS"&amp;ROW($A88))&lt;&gt;朱色変色!AS88,1,0)</f>
        <v>#VALUE!</v>
      </c>
      <c r="AT88" t="e" cm="1">
        <f t="array" aca="1" ref="AT88" ca="1">IF(INDIRECT("実施計画様式!AT"&amp;ROW($A88))&lt;&gt;朱色変色!AT88,1,0)</f>
        <v>#VALUE!</v>
      </c>
      <c r="AU88" t="e" cm="1">
        <f t="array" aca="1" ref="AU88" ca="1">IF(INDIRECT("実施計画様式!AU"&amp;ROW($A88))&lt;&gt;朱色変色!AU88,1,0)</f>
        <v>#VALUE!</v>
      </c>
      <c r="AV88" t="e" cm="1">
        <f t="array" aca="1" ref="AV88" ca="1">IF(INDIRECT("実施計画様式!AV"&amp;ROW($A88))&lt;&gt;朱色変色!AV88,1,0)</f>
        <v>#VALUE!</v>
      </c>
      <c r="AW88" t="e" cm="1">
        <f t="array" aca="1" ref="AW88" ca="1">IF(INDIRECT("実施計画様式!AW"&amp;ROW($A88))&lt;&gt;朱色変色!AW88,1,0)</f>
        <v>#VALUE!</v>
      </c>
      <c r="AX88" t="e" cm="1">
        <f t="array" aca="1" ref="AX88" ca="1">IF(INDIRECT("実施計画様式!AX"&amp;ROW($A88))&lt;&gt;朱色変色!AX88,1,0)</f>
        <v>#VALUE!</v>
      </c>
      <c r="AY88" t="e" cm="1">
        <f t="array" aca="1" ref="AY88" ca="1">IF(INDIRECT("実施計画様式!AY"&amp;ROW($A88))&lt;&gt;朱色変色!AU88,1,0)</f>
        <v>#VALUE!</v>
      </c>
      <c r="AZ88" t="e" cm="1">
        <f t="array" aca="1" ref="AZ88" ca="1">IF(INDIRECT("実施計画様式!AZ"&amp;ROW($A88))&lt;&gt;朱色変色!AV88,1,0)</f>
        <v>#VALUE!</v>
      </c>
      <c r="BA88" t="e" cm="1">
        <f t="array" aca="1" ref="BA88" ca="1">IF(INDIRECT("実施計画様式!BA"&amp;ROW($A88))&lt;&gt;朱色変色!AW88,1,0)</f>
        <v>#VALUE!</v>
      </c>
      <c r="BB88" t="e" cm="1">
        <f t="array" aca="1" ref="BB88" ca="1">IF(INDIRECT("実施計画様式!BB"&amp;ROW($A88))&lt;&gt;朱色変色!AX88,1,0)</f>
        <v>#VALUE!</v>
      </c>
      <c r="BC88" t="e">
        <f t="shared" ca="1" si="0"/>
        <v>#VALUE!</v>
      </c>
      <c r="BD88" t="e">
        <f t="shared" ca="1" si="1"/>
        <v>#VALUE!</v>
      </c>
      <c r="BE88" t="e">
        <f t="shared" ca="1" si="2"/>
        <v>#VALUE!</v>
      </c>
    </row>
    <row r="89" spans="3:57">
      <c r="C89" s="310">
        <v>17</v>
      </c>
      <c r="D89" t="e" cm="1">
        <f t="array" aca="1" ref="D89" ca="1">IF(INDIRECT("実施計画様式!D"&amp;ROW($A89))&lt;&gt;朱色変色!D89,1,0)</f>
        <v>#VALUE!</v>
      </c>
      <c r="E89" t="e" cm="1">
        <f t="array" aca="1" ref="E89" ca="1">IF(INDIRECT("実施計画様式!E"&amp;ROW($A89))&lt;&gt;朱色変色!E89,1,0)</f>
        <v>#VALUE!</v>
      </c>
      <c r="F89" t="e" cm="1">
        <f t="array" aca="1" ref="F89" ca="1">IF(INDIRECT("実施計画様式!F"&amp;ROW($A89))&lt;&gt;朱色変色!F89,1,0)</f>
        <v>#VALUE!</v>
      </c>
      <c r="G89" t="e" cm="1">
        <f t="array" aca="1" ref="G89" ca="1">IF(INDIRECT("実施計画様式!G"&amp;ROW($A89))&lt;&gt;朱色変色!G89,1,0)</f>
        <v>#VALUE!</v>
      </c>
      <c r="H89" t="e" cm="1">
        <f t="array" aca="1" ref="H89" ca="1">IF(INDIRECT("実施計画様式!H"&amp;ROW($A89))&lt;&gt;朱色変色!H89,1,0)</f>
        <v>#VALUE!</v>
      </c>
      <c r="I89" t="e" cm="1">
        <f t="array" aca="1" ref="I89" ca="1">IF(INDIRECT("実施計画様式!I"&amp;ROW($A89))&lt;&gt;朱色変色!I89,1,0)</f>
        <v>#VALUE!</v>
      </c>
      <c r="J89" t="e" cm="1">
        <f t="array" aca="1" ref="J89" ca="1">IF(INDIRECT("実施計画様式!J"&amp;ROW($A89))&lt;&gt;朱色変色!J89,1,0)</f>
        <v>#VALUE!</v>
      </c>
      <c r="K89" t="e" cm="1">
        <f t="array" aca="1" ref="K89" ca="1">IF(INDIRECT("実施計画様式!K"&amp;ROW($A89))&lt;&gt;朱色変色!K89,1,0)</f>
        <v>#VALUE!</v>
      </c>
      <c r="L89" t="e" cm="1">
        <f t="array" aca="1" ref="L89" ca="1">IF(INDIRECT("実施計画様式!L"&amp;ROW($A89))&lt;&gt;朱色変色!L89,1,0)</f>
        <v>#VALUE!</v>
      </c>
      <c r="M89" t="e" cm="1">
        <f t="array" aca="1" ref="M89" ca="1">IF(INDIRECT("実施計画様式!M"&amp;ROW($A89))&lt;&gt;朱色変色!M89,1,0)</f>
        <v>#VALUE!</v>
      </c>
      <c r="N89" t="e" cm="1">
        <f t="array" aca="1" ref="N89" ca="1">IF(INDIRECT("実施計画様式!N"&amp;ROW($A89))&lt;&gt;朱色変色!N89,1,0)</f>
        <v>#VALUE!</v>
      </c>
      <c r="O89" t="e" cm="1">
        <f t="array" aca="1" ref="O89" ca="1">IF(INDIRECT("実施計画様式!O"&amp;ROW($A89))&lt;&gt;朱色変色!O89,1,0)</f>
        <v>#VALUE!</v>
      </c>
      <c r="P89" t="e" cm="1">
        <f t="array" aca="1" ref="P89" ca="1">IF(INDIRECT("実施計画様式!P"&amp;ROW($A89))&lt;&gt;朱色変色!P89,1,0)</f>
        <v>#VALUE!</v>
      </c>
      <c r="Q89" t="e" cm="1">
        <f t="array" aca="1" ref="Q89" ca="1">IF(INDIRECT("実施計画様式!Q"&amp;ROW($A89))&lt;&gt;朱色変色!Q89,1,0)</f>
        <v>#VALUE!</v>
      </c>
      <c r="R89" t="e" cm="1">
        <f t="array" aca="1" ref="R89" ca="1">IF(INDIRECT("実施計画様式!R"&amp;ROW($A89))&lt;&gt;朱色変色!R89,1,0)</f>
        <v>#VALUE!</v>
      </c>
      <c r="S89" t="e" cm="1">
        <f t="array" aca="1" ref="S89" ca="1">IF(INDIRECT("実施計画様式!S"&amp;ROW($A89))&lt;&gt;朱色変色!S89,1,0)</f>
        <v>#VALUE!</v>
      </c>
      <c r="T89" t="e" cm="1">
        <f t="array" aca="1" ref="T89" ca="1">IF(INDIRECT("実施計画様式!T"&amp;ROW($A89))&lt;&gt;朱色変色!T89,1,0)</f>
        <v>#VALUE!</v>
      </c>
      <c r="U89" t="e" cm="1">
        <f t="array" aca="1" ref="U89" ca="1">IF(INDIRECT("実施計画様式!U"&amp;ROW($A89))&lt;&gt;朱色変色!U89,1,0)</f>
        <v>#VALUE!</v>
      </c>
      <c r="V89" t="e" cm="1">
        <f t="array" aca="1" ref="V89" ca="1">IF(INDIRECT("実施計画様式!V"&amp;ROW($A89))&lt;&gt;朱色変色!V89,1,0)</f>
        <v>#VALUE!</v>
      </c>
      <c r="W89" t="e" cm="1">
        <f t="array" aca="1" ref="W89" ca="1">IF(INDIRECT("実施計画様式!W"&amp;ROW($A89))&lt;&gt;朱色変色!W89,1,0)</f>
        <v>#VALUE!</v>
      </c>
      <c r="X89" t="e" cm="1">
        <f t="array" aca="1" ref="X89" ca="1">IF(INDIRECT("実施計画様式!X"&amp;ROW($A89))&lt;&gt;朱色変色!X89,1,0)</f>
        <v>#VALUE!</v>
      </c>
      <c r="Y89" t="e" cm="1">
        <f t="array" aca="1" ref="Y89" ca="1">IF(INDIRECT("実施計画様式!Y"&amp;ROW($A89))&lt;&gt;朱色変色!Y89,1,0)</f>
        <v>#VALUE!</v>
      </c>
      <c r="Z89" t="e" cm="1">
        <f t="array" aca="1" ref="Z89" ca="1">IF(INDIRECT("実施計画様式!Z"&amp;ROW($A89))&lt;&gt;朱色変色!Z89,1,0)</f>
        <v>#VALUE!</v>
      </c>
      <c r="AA89" t="e" cm="1">
        <f t="array" aca="1" ref="AA89" ca="1">IF(INDIRECT("実施計画様式!AA"&amp;ROW($A89))&lt;&gt;朱色変色!AA89,1,0)</f>
        <v>#VALUE!</v>
      </c>
      <c r="AB89" t="e" cm="1">
        <f t="array" aca="1" ref="AB89" ca="1">IF(INDIRECT("実施計画様式!AB"&amp;ROW($A89))&lt;&gt;朱色変色!AB89,1,0)</f>
        <v>#VALUE!</v>
      </c>
      <c r="AC89" t="e" cm="1">
        <f t="array" aca="1" ref="AC89" ca="1">IF(INDIRECT("実施計画様式!AC"&amp;ROW($A89))&lt;&gt;朱色変色!AC89,1,0)</f>
        <v>#VALUE!</v>
      </c>
      <c r="AD89" t="e" cm="1">
        <f t="array" aca="1" ref="AD89" ca="1">IF(INDIRECT("実施計画様式!AD"&amp;ROW($A89))&lt;&gt;朱色変色!AD89,1,0)</f>
        <v>#VALUE!</v>
      </c>
      <c r="AE89" t="e" cm="1">
        <f t="array" aca="1" ref="AE89" ca="1">IF(INDIRECT("実施計画様式!AE"&amp;ROW($A89))&lt;&gt;朱色変色!AE89,1,0)</f>
        <v>#VALUE!</v>
      </c>
      <c r="AF89" t="e" cm="1">
        <f t="array" aca="1" ref="AF89" ca="1">IF(INDIRECT("実施計画様式!AF"&amp;ROW($A89))&lt;&gt;朱色変色!AF89,1,0)</f>
        <v>#VALUE!</v>
      </c>
      <c r="AG89" t="e" cm="1">
        <f t="array" aca="1" ref="AG89" ca="1">IF(INDIRECT("実施計画様式!AG"&amp;ROW($A89))&lt;&gt;朱色変色!AG89,1,0)</f>
        <v>#VALUE!</v>
      </c>
      <c r="AH89" t="e" cm="1">
        <f t="array" aca="1" ref="AH89" ca="1">IF(INDIRECT("実施計画様式!AH"&amp;ROW($A89))&lt;&gt;朱色変色!AH89,1,0)</f>
        <v>#VALUE!</v>
      </c>
      <c r="AI89" t="e" cm="1">
        <f t="array" aca="1" ref="AI89" ca="1">IF(INDIRECT("実施計画様式!AI"&amp;ROW($A89))&lt;&gt;朱色変色!AI89,1,0)</f>
        <v>#VALUE!</v>
      </c>
      <c r="AJ89" t="e" cm="1">
        <f t="array" aca="1" ref="AJ89" ca="1">IF(INDIRECT("実施計画様式!AJ"&amp;ROW($A89))&lt;&gt;朱色変色!AJ89,1,0)</f>
        <v>#VALUE!</v>
      </c>
      <c r="AK89" t="e" cm="1">
        <f t="array" aca="1" ref="AK89" ca="1">IF(INDIRECT("実施計画様式!AK"&amp;ROW($A89))&lt;&gt;朱色変色!AK89,1,0)</f>
        <v>#VALUE!</v>
      </c>
      <c r="AL89" t="e" cm="1">
        <f t="array" aca="1" ref="AL89" ca="1">IF(INDIRECT("実施計画様式!AL"&amp;ROW($A89))&lt;&gt;朱色変色!AL89,1,0)</f>
        <v>#VALUE!</v>
      </c>
      <c r="AM89" t="e" cm="1">
        <f t="array" aca="1" ref="AM89" ca="1">IF(INDIRECT("実施計画様式!AM"&amp;ROW($A89))&lt;&gt;朱色変色!AM89,1,0)</f>
        <v>#VALUE!</v>
      </c>
      <c r="AN89" t="e" cm="1">
        <f t="array" aca="1" ref="AN89" ca="1">IF(INDIRECT("実施計画様式!AN"&amp;ROW($A89))&lt;&gt;朱色変色!AN89,1,0)</f>
        <v>#VALUE!</v>
      </c>
      <c r="AO89" t="e" cm="1">
        <f t="array" aca="1" ref="AO89" ca="1">IF(INDIRECT("実施計画様式!AO"&amp;ROW($A89))&lt;&gt;朱色変色!AO89,1,0)</f>
        <v>#VALUE!</v>
      </c>
      <c r="AP89" t="e" cm="1">
        <f t="array" aca="1" ref="AP89" ca="1">IF(INDIRECT("実施計画様式!AP"&amp;ROW($A89))&lt;&gt;朱色変色!AP89,1,0)</f>
        <v>#VALUE!</v>
      </c>
      <c r="AQ89" t="e" cm="1">
        <f t="array" aca="1" ref="AQ89" ca="1">IF(INDIRECT("実施計画様式!AQ"&amp;ROW($A89))&lt;&gt;朱色変色!AQ89,1,0)</f>
        <v>#VALUE!</v>
      </c>
      <c r="AR89" t="e" cm="1">
        <f t="array" aca="1" ref="AR89" ca="1">IF(INDIRECT("実施計画様式!AR"&amp;ROW($A89))&lt;&gt;朱色変色!AR89,1,0)</f>
        <v>#VALUE!</v>
      </c>
      <c r="AS89" t="e" cm="1">
        <f t="array" aca="1" ref="AS89" ca="1">IF(INDIRECT("実施計画様式!AS"&amp;ROW($A89))&lt;&gt;朱色変色!AS89,1,0)</f>
        <v>#VALUE!</v>
      </c>
      <c r="AT89" t="e" cm="1">
        <f t="array" aca="1" ref="AT89" ca="1">IF(INDIRECT("実施計画様式!AT"&amp;ROW($A89))&lt;&gt;朱色変色!AT89,1,0)</f>
        <v>#VALUE!</v>
      </c>
      <c r="AU89" t="e" cm="1">
        <f t="array" aca="1" ref="AU89" ca="1">IF(INDIRECT("実施計画様式!AU"&amp;ROW($A89))&lt;&gt;朱色変色!AU89,1,0)</f>
        <v>#VALUE!</v>
      </c>
      <c r="AV89" t="e" cm="1">
        <f t="array" aca="1" ref="AV89" ca="1">IF(INDIRECT("実施計画様式!AV"&amp;ROW($A89))&lt;&gt;朱色変色!AV89,1,0)</f>
        <v>#VALUE!</v>
      </c>
      <c r="AW89" t="e" cm="1">
        <f t="array" aca="1" ref="AW89" ca="1">IF(INDIRECT("実施計画様式!AW"&amp;ROW($A89))&lt;&gt;朱色変色!AW89,1,0)</f>
        <v>#VALUE!</v>
      </c>
      <c r="AX89" t="e" cm="1">
        <f t="array" aca="1" ref="AX89" ca="1">IF(INDIRECT("実施計画様式!AX"&amp;ROW($A89))&lt;&gt;朱色変色!AX89,1,0)</f>
        <v>#VALUE!</v>
      </c>
      <c r="AY89" t="e" cm="1">
        <f t="array" aca="1" ref="AY89" ca="1">IF(INDIRECT("実施計画様式!AY"&amp;ROW($A89))&lt;&gt;朱色変色!AU89,1,0)</f>
        <v>#VALUE!</v>
      </c>
      <c r="AZ89" t="e" cm="1">
        <f t="array" aca="1" ref="AZ89" ca="1">IF(INDIRECT("実施計画様式!AZ"&amp;ROW($A89))&lt;&gt;朱色変色!AV89,1,0)</f>
        <v>#VALUE!</v>
      </c>
      <c r="BA89" t="e" cm="1">
        <f t="array" aca="1" ref="BA89" ca="1">IF(INDIRECT("実施計画様式!BA"&amp;ROW($A89))&lt;&gt;朱色変色!AW89,1,0)</f>
        <v>#VALUE!</v>
      </c>
      <c r="BB89" t="e" cm="1">
        <f t="array" aca="1" ref="BB89" ca="1">IF(INDIRECT("実施計画様式!BB"&amp;ROW($A89))&lt;&gt;朱色変色!AX89,1,0)</f>
        <v>#VALUE!</v>
      </c>
      <c r="BC89" t="e">
        <f t="shared" ca="1" si="0"/>
        <v>#VALUE!</v>
      </c>
      <c r="BD89" t="e">
        <f t="shared" ca="1" si="1"/>
        <v>#VALUE!</v>
      </c>
      <c r="BE89" t="e">
        <f t="shared" ca="1" si="2"/>
        <v>#VALUE!</v>
      </c>
    </row>
    <row r="90" spans="3:57">
      <c r="C90" s="310">
        <v>18</v>
      </c>
      <c r="D90" t="e" cm="1">
        <f t="array" aca="1" ref="D90" ca="1">IF(INDIRECT("実施計画様式!D"&amp;ROW($A90))&lt;&gt;朱色変色!D90,1,0)</f>
        <v>#VALUE!</v>
      </c>
      <c r="E90" t="e" cm="1">
        <f t="array" aca="1" ref="E90" ca="1">IF(INDIRECT("実施計画様式!E"&amp;ROW($A90))&lt;&gt;朱色変色!E90,1,0)</f>
        <v>#VALUE!</v>
      </c>
      <c r="F90" t="e" cm="1">
        <f t="array" aca="1" ref="F90" ca="1">IF(INDIRECT("実施計画様式!F"&amp;ROW($A90))&lt;&gt;朱色変色!F90,1,0)</f>
        <v>#VALUE!</v>
      </c>
      <c r="G90" t="e" cm="1">
        <f t="array" aca="1" ref="G90" ca="1">IF(INDIRECT("実施計画様式!G"&amp;ROW($A90))&lt;&gt;朱色変色!G90,1,0)</f>
        <v>#VALUE!</v>
      </c>
      <c r="H90" t="e" cm="1">
        <f t="array" aca="1" ref="H90" ca="1">IF(INDIRECT("実施計画様式!H"&amp;ROW($A90))&lt;&gt;朱色変色!H90,1,0)</f>
        <v>#VALUE!</v>
      </c>
      <c r="I90" t="e" cm="1">
        <f t="array" aca="1" ref="I90" ca="1">IF(INDIRECT("実施計画様式!I"&amp;ROW($A90))&lt;&gt;朱色変色!I90,1,0)</f>
        <v>#VALUE!</v>
      </c>
      <c r="J90" t="e" cm="1">
        <f t="array" aca="1" ref="J90" ca="1">IF(INDIRECT("実施計画様式!J"&amp;ROW($A90))&lt;&gt;朱色変色!J90,1,0)</f>
        <v>#VALUE!</v>
      </c>
      <c r="K90" t="e" cm="1">
        <f t="array" aca="1" ref="K90" ca="1">IF(INDIRECT("実施計画様式!K"&amp;ROW($A90))&lt;&gt;朱色変色!K90,1,0)</f>
        <v>#VALUE!</v>
      </c>
      <c r="L90" t="e" cm="1">
        <f t="array" aca="1" ref="L90" ca="1">IF(INDIRECT("実施計画様式!L"&amp;ROW($A90))&lt;&gt;朱色変色!L90,1,0)</f>
        <v>#VALUE!</v>
      </c>
      <c r="M90" t="e" cm="1">
        <f t="array" aca="1" ref="M90" ca="1">IF(INDIRECT("実施計画様式!M"&amp;ROW($A90))&lt;&gt;朱色変色!M90,1,0)</f>
        <v>#VALUE!</v>
      </c>
      <c r="N90" t="e" cm="1">
        <f t="array" aca="1" ref="N90" ca="1">IF(INDIRECT("実施計画様式!N"&amp;ROW($A90))&lt;&gt;朱色変色!N90,1,0)</f>
        <v>#VALUE!</v>
      </c>
      <c r="O90" t="e" cm="1">
        <f t="array" aca="1" ref="O90" ca="1">IF(INDIRECT("実施計画様式!O"&amp;ROW($A90))&lt;&gt;朱色変色!O90,1,0)</f>
        <v>#VALUE!</v>
      </c>
      <c r="P90" t="e" cm="1">
        <f t="array" aca="1" ref="P90" ca="1">IF(INDIRECT("実施計画様式!P"&amp;ROW($A90))&lt;&gt;朱色変色!P90,1,0)</f>
        <v>#VALUE!</v>
      </c>
      <c r="Q90" t="e" cm="1">
        <f t="array" aca="1" ref="Q90" ca="1">IF(INDIRECT("実施計画様式!Q"&amp;ROW($A90))&lt;&gt;朱色変色!Q90,1,0)</f>
        <v>#VALUE!</v>
      </c>
      <c r="R90" t="e" cm="1">
        <f t="array" aca="1" ref="R90" ca="1">IF(INDIRECT("実施計画様式!R"&amp;ROW($A90))&lt;&gt;朱色変色!R90,1,0)</f>
        <v>#VALUE!</v>
      </c>
      <c r="S90" t="e" cm="1">
        <f t="array" aca="1" ref="S90" ca="1">IF(INDIRECT("実施計画様式!S"&amp;ROW($A90))&lt;&gt;朱色変色!S90,1,0)</f>
        <v>#VALUE!</v>
      </c>
      <c r="T90" t="e" cm="1">
        <f t="array" aca="1" ref="T90" ca="1">IF(INDIRECT("実施計画様式!T"&amp;ROW($A90))&lt;&gt;朱色変色!T90,1,0)</f>
        <v>#VALUE!</v>
      </c>
      <c r="U90" t="e" cm="1">
        <f t="array" aca="1" ref="U90" ca="1">IF(INDIRECT("実施計画様式!U"&amp;ROW($A90))&lt;&gt;朱色変色!U90,1,0)</f>
        <v>#VALUE!</v>
      </c>
      <c r="V90" t="e" cm="1">
        <f t="array" aca="1" ref="V90" ca="1">IF(INDIRECT("実施計画様式!V"&amp;ROW($A90))&lt;&gt;朱色変色!V90,1,0)</f>
        <v>#VALUE!</v>
      </c>
      <c r="W90" t="e" cm="1">
        <f t="array" aca="1" ref="W90" ca="1">IF(INDIRECT("実施計画様式!W"&amp;ROW($A90))&lt;&gt;朱色変色!W90,1,0)</f>
        <v>#VALUE!</v>
      </c>
      <c r="X90" t="e" cm="1">
        <f t="array" aca="1" ref="X90" ca="1">IF(INDIRECT("実施計画様式!X"&amp;ROW($A90))&lt;&gt;朱色変色!X90,1,0)</f>
        <v>#VALUE!</v>
      </c>
      <c r="Y90" t="e" cm="1">
        <f t="array" aca="1" ref="Y90" ca="1">IF(INDIRECT("実施計画様式!Y"&amp;ROW($A90))&lt;&gt;朱色変色!Y90,1,0)</f>
        <v>#VALUE!</v>
      </c>
      <c r="Z90" t="e" cm="1">
        <f t="array" aca="1" ref="Z90" ca="1">IF(INDIRECT("実施計画様式!Z"&amp;ROW($A90))&lt;&gt;朱色変色!Z90,1,0)</f>
        <v>#VALUE!</v>
      </c>
      <c r="AA90" t="e" cm="1">
        <f t="array" aca="1" ref="AA90" ca="1">IF(INDIRECT("実施計画様式!AA"&amp;ROW($A90))&lt;&gt;朱色変色!AA90,1,0)</f>
        <v>#VALUE!</v>
      </c>
      <c r="AB90" t="e" cm="1">
        <f t="array" aca="1" ref="AB90" ca="1">IF(INDIRECT("実施計画様式!AB"&amp;ROW($A90))&lt;&gt;朱色変色!AB90,1,0)</f>
        <v>#VALUE!</v>
      </c>
      <c r="AC90" t="e" cm="1">
        <f t="array" aca="1" ref="AC90" ca="1">IF(INDIRECT("実施計画様式!AC"&amp;ROW($A90))&lt;&gt;朱色変色!AC90,1,0)</f>
        <v>#VALUE!</v>
      </c>
      <c r="AD90" t="e" cm="1">
        <f t="array" aca="1" ref="AD90" ca="1">IF(INDIRECT("実施計画様式!AD"&amp;ROW($A90))&lt;&gt;朱色変色!AD90,1,0)</f>
        <v>#VALUE!</v>
      </c>
      <c r="AE90" t="e" cm="1">
        <f t="array" aca="1" ref="AE90" ca="1">IF(INDIRECT("実施計画様式!AE"&amp;ROW($A90))&lt;&gt;朱色変色!AE90,1,0)</f>
        <v>#VALUE!</v>
      </c>
      <c r="AF90" t="e" cm="1">
        <f t="array" aca="1" ref="AF90" ca="1">IF(INDIRECT("実施計画様式!AF"&amp;ROW($A90))&lt;&gt;朱色変色!AF90,1,0)</f>
        <v>#VALUE!</v>
      </c>
      <c r="AG90" t="e" cm="1">
        <f t="array" aca="1" ref="AG90" ca="1">IF(INDIRECT("実施計画様式!AG"&amp;ROW($A90))&lt;&gt;朱色変色!AG90,1,0)</f>
        <v>#VALUE!</v>
      </c>
      <c r="AH90" t="e" cm="1">
        <f t="array" aca="1" ref="AH90" ca="1">IF(INDIRECT("実施計画様式!AH"&amp;ROW($A90))&lt;&gt;朱色変色!AH90,1,0)</f>
        <v>#VALUE!</v>
      </c>
      <c r="AI90" t="e" cm="1">
        <f t="array" aca="1" ref="AI90" ca="1">IF(INDIRECT("実施計画様式!AI"&amp;ROW($A90))&lt;&gt;朱色変色!AI90,1,0)</f>
        <v>#VALUE!</v>
      </c>
      <c r="AJ90" t="e" cm="1">
        <f t="array" aca="1" ref="AJ90" ca="1">IF(INDIRECT("実施計画様式!AJ"&amp;ROW($A90))&lt;&gt;朱色変色!AJ90,1,0)</f>
        <v>#VALUE!</v>
      </c>
      <c r="AK90" t="e" cm="1">
        <f t="array" aca="1" ref="AK90" ca="1">IF(INDIRECT("実施計画様式!AK"&amp;ROW($A90))&lt;&gt;朱色変色!AK90,1,0)</f>
        <v>#VALUE!</v>
      </c>
      <c r="AL90" t="e" cm="1">
        <f t="array" aca="1" ref="AL90" ca="1">IF(INDIRECT("実施計画様式!AL"&amp;ROW($A90))&lt;&gt;朱色変色!AL90,1,0)</f>
        <v>#VALUE!</v>
      </c>
      <c r="AM90" t="e" cm="1">
        <f t="array" aca="1" ref="AM90" ca="1">IF(INDIRECT("実施計画様式!AM"&amp;ROW($A90))&lt;&gt;朱色変色!AM90,1,0)</f>
        <v>#VALUE!</v>
      </c>
      <c r="AN90" t="e" cm="1">
        <f t="array" aca="1" ref="AN90" ca="1">IF(INDIRECT("実施計画様式!AN"&amp;ROW($A90))&lt;&gt;朱色変色!AN90,1,0)</f>
        <v>#VALUE!</v>
      </c>
      <c r="AO90" t="e" cm="1">
        <f t="array" aca="1" ref="AO90" ca="1">IF(INDIRECT("実施計画様式!AO"&amp;ROW($A90))&lt;&gt;朱色変色!AO90,1,0)</f>
        <v>#VALUE!</v>
      </c>
      <c r="AP90" t="e" cm="1">
        <f t="array" aca="1" ref="AP90" ca="1">IF(INDIRECT("実施計画様式!AP"&amp;ROW($A90))&lt;&gt;朱色変色!AP90,1,0)</f>
        <v>#VALUE!</v>
      </c>
      <c r="AQ90" t="e" cm="1">
        <f t="array" aca="1" ref="AQ90" ca="1">IF(INDIRECT("実施計画様式!AQ"&amp;ROW($A90))&lt;&gt;朱色変色!AQ90,1,0)</f>
        <v>#VALUE!</v>
      </c>
      <c r="AR90" t="e" cm="1">
        <f t="array" aca="1" ref="AR90" ca="1">IF(INDIRECT("実施計画様式!AR"&amp;ROW($A90))&lt;&gt;朱色変色!AR90,1,0)</f>
        <v>#VALUE!</v>
      </c>
      <c r="AS90" t="e" cm="1">
        <f t="array" aca="1" ref="AS90" ca="1">IF(INDIRECT("実施計画様式!AS"&amp;ROW($A90))&lt;&gt;朱色変色!AS90,1,0)</f>
        <v>#VALUE!</v>
      </c>
      <c r="AT90" t="e" cm="1">
        <f t="array" aca="1" ref="AT90" ca="1">IF(INDIRECT("実施計画様式!AT"&amp;ROW($A90))&lt;&gt;朱色変色!AT90,1,0)</f>
        <v>#VALUE!</v>
      </c>
      <c r="AU90" t="e" cm="1">
        <f t="array" aca="1" ref="AU90" ca="1">IF(INDIRECT("実施計画様式!AU"&amp;ROW($A90))&lt;&gt;朱色変色!AU90,1,0)</f>
        <v>#VALUE!</v>
      </c>
      <c r="AV90" t="e" cm="1">
        <f t="array" aca="1" ref="AV90" ca="1">IF(INDIRECT("実施計画様式!AV"&amp;ROW($A90))&lt;&gt;朱色変色!AV90,1,0)</f>
        <v>#VALUE!</v>
      </c>
      <c r="AW90" t="e" cm="1">
        <f t="array" aca="1" ref="AW90" ca="1">IF(INDIRECT("実施計画様式!AW"&amp;ROW($A90))&lt;&gt;朱色変色!AW90,1,0)</f>
        <v>#VALUE!</v>
      </c>
      <c r="AX90" t="e" cm="1">
        <f t="array" aca="1" ref="AX90" ca="1">IF(INDIRECT("実施計画様式!AX"&amp;ROW($A90))&lt;&gt;朱色変色!AX90,1,0)</f>
        <v>#VALUE!</v>
      </c>
      <c r="AY90" t="e" cm="1">
        <f t="array" aca="1" ref="AY90" ca="1">IF(INDIRECT("実施計画様式!AY"&amp;ROW($A90))&lt;&gt;朱色変色!AU90,1,0)</f>
        <v>#VALUE!</v>
      </c>
      <c r="AZ90" t="e" cm="1">
        <f t="array" aca="1" ref="AZ90" ca="1">IF(INDIRECT("実施計画様式!AZ"&amp;ROW($A90))&lt;&gt;朱色変色!AV90,1,0)</f>
        <v>#VALUE!</v>
      </c>
      <c r="BA90" t="e" cm="1">
        <f t="array" aca="1" ref="BA90" ca="1">IF(INDIRECT("実施計画様式!BA"&amp;ROW($A90))&lt;&gt;朱色変色!AW90,1,0)</f>
        <v>#VALUE!</v>
      </c>
      <c r="BB90" t="e" cm="1">
        <f t="array" aca="1" ref="BB90" ca="1">IF(INDIRECT("実施計画様式!BB"&amp;ROW($A90))&lt;&gt;朱色変色!AX90,1,0)</f>
        <v>#VALUE!</v>
      </c>
      <c r="BC90" t="e">
        <f t="shared" ca="1" si="0"/>
        <v>#VALUE!</v>
      </c>
      <c r="BD90" t="e">
        <f t="shared" ca="1" si="1"/>
        <v>#VALUE!</v>
      </c>
      <c r="BE90" t="e">
        <f t="shared" ca="1" si="2"/>
        <v>#VALUE!</v>
      </c>
    </row>
    <row r="91" spans="3:57">
      <c r="C91" s="310">
        <v>19</v>
      </c>
      <c r="D91" t="e" cm="1">
        <f t="array" aca="1" ref="D91" ca="1">IF(INDIRECT("実施計画様式!D"&amp;ROW($A91))&lt;&gt;朱色変色!D91,1,0)</f>
        <v>#VALUE!</v>
      </c>
      <c r="E91" t="e" cm="1">
        <f t="array" aca="1" ref="E91" ca="1">IF(INDIRECT("実施計画様式!E"&amp;ROW($A91))&lt;&gt;朱色変色!E91,1,0)</f>
        <v>#VALUE!</v>
      </c>
      <c r="F91" t="e" cm="1">
        <f t="array" aca="1" ref="F91" ca="1">IF(INDIRECT("実施計画様式!F"&amp;ROW($A91))&lt;&gt;朱色変色!F91,1,0)</f>
        <v>#VALUE!</v>
      </c>
      <c r="G91" t="e" cm="1">
        <f t="array" aca="1" ref="G91" ca="1">IF(INDIRECT("実施計画様式!G"&amp;ROW($A91))&lt;&gt;朱色変色!G91,1,0)</f>
        <v>#VALUE!</v>
      </c>
      <c r="H91" t="e" cm="1">
        <f t="array" aca="1" ref="H91" ca="1">IF(INDIRECT("実施計画様式!H"&amp;ROW($A91))&lt;&gt;朱色変色!H91,1,0)</f>
        <v>#VALUE!</v>
      </c>
      <c r="I91" t="e" cm="1">
        <f t="array" aca="1" ref="I91" ca="1">IF(INDIRECT("実施計画様式!I"&amp;ROW($A91))&lt;&gt;朱色変色!I91,1,0)</f>
        <v>#VALUE!</v>
      </c>
      <c r="J91" t="e" cm="1">
        <f t="array" aca="1" ref="J91" ca="1">IF(INDIRECT("実施計画様式!J"&amp;ROW($A91))&lt;&gt;朱色変色!J91,1,0)</f>
        <v>#VALUE!</v>
      </c>
      <c r="K91" t="e" cm="1">
        <f t="array" aca="1" ref="K91" ca="1">IF(INDIRECT("実施計画様式!K"&amp;ROW($A91))&lt;&gt;朱色変色!K91,1,0)</f>
        <v>#VALUE!</v>
      </c>
      <c r="L91" t="e" cm="1">
        <f t="array" aca="1" ref="L91" ca="1">IF(INDIRECT("実施計画様式!L"&amp;ROW($A91))&lt;&gt;朱色変色!L91,1,0)</f>
        <v>#VALUE!</v>
      </c>
      <c r="M91" t="e" cm="1">
        <f t="array" aca="1" ref="M91" ca="1">IF(INDIRECT("実施計画様式!M"&amp;ROW($A91))&lt;&gt;朱色変色!M91,1,0)</f>
        <v>#VALUE!</v>
      </c>
      <c r="N91" t="e" cm="1">
        <f t="array" aca="1" ref="N91" ca="1">IF(INDIRECT("実施計画様式!N"&amp;ROW($A91))&lt;&gt;朱色変色!N91,1,0)</f>
        <v>#VALUE!</v>
      </c>
      <c r="O91" t="e" cm="1">
        <f t="array" aca="1" ref="O91" ca="1">IF(INDIRECT("実施計画様式!O"&amp;ROW($A91))&lt;&gt;朱色変色!O91,1,0)</f>
        <v>#VALUE!</v>
      </c>
      <c r="P91" t="e" cm="1">
        <f t="array" aca="1" ref="P91" ca="1">IF(INDIRECT("実施計画様式!P"&amp;ROW($A91))&lt;&gt;朱色変色!P91,1,0)</f>
        <v>#VALUE!</v>
      </c>
      <c r="Q91" t="e" cm="1">
        <f t="array" aca="1" ref="Q91" ca="1">IF(INDIRECT("実施計画様式!Q"&amp;ROW($A91))&lt;&gt;朱色変色!Q91,1,0)</f>
        <v>#VALUE!</v>
      </c>
      <c r="R91" t="e" cm="1">
        <f t="array" aca="1" ref="R91" ca="1">IF(INDIRECT("実施計画様式!R"&amp;ROW($A91))&lt;&gt;朱色変色!R91,1,0)</f>
        <v>#VALUE!</v>
      </c>
      <c r="S91" t="e" cm="1">
        <f t="array" aca="1" ref="S91" ca="1">IF(INDIRECT("実施計画様式!S"&amp;ROW($A91))&lt;&gt;朱色変色!S91,1,0)</f>
        <v>#VALUE!</v>
      </c>
      <c r="T91" t="e" cm="1">
        <f t="array" aca="1" ref="T91" ca="1">IF(INDIRECT("実施計画様式!T"&amp;ROW($A91))&lt;&gt;朱色変色!T91,1,0)</f>
        <v>#VALUE!</v>
      </c>
      <c r="U91" t="e" cm="1">
        <f t="array" aca="1" ref="U91" ca="1">IF(INDIRECT("実施計画様式!U"&amp;ROW($A91))&lt;&gt;朱色変色!U91,1,0)</f>
        <v>#VALUE!</v>
      </c>
      <c r="V91" t="e" cm="1">
        <f t="array" aca="1" ref="V91" ca="1">IF(INDIRECT("実施計画様式!V"&amp;ROW($A91))&lt;&gt;朱色変色!V91,1,0)</f>
        <v>#VALUE!</v>
      </c>
      <c r="W91" t="e" cm="1">
        <f t="array" aca="1" ref="W91" ca="1">IF(INDIRECT("実施計画様式!W"&amp;ROW($A91))&lt;&gt;朱色変色!W91,1,0)</f>
        <v>#VALUE!</v>
      </c>
      <c r="X91" t="e" cm="1">
        <f t="array" aca="1" ref="X91" ca="1">IF(INDIRECT("実施計画様式!X"&amp;ROW($A91))&lt;&gt;朱色変色!X91,1,0)</f>
        <v>#VALUE!</v>
      </c>
      <c r="Y91" t="e" cm="1">
        <f t="array" aca="1" ref="Y91" ca="1">IF(INDIRECT("実施計画様式!Y"&amp;ROW($A91))&lt;&gt;朱色変色!Y91,1,0)</f>
        <v>#VALUE!</v>
      </c>
      <c r="Z91" t="e" cm="1">
        <f t="array" aca="1" ref="Z91" ca="1">IF(INDIRECT("実施計画様式!Z"&amp;ROW($A91))&lt;&gt;朱色変色!Z91,1,0)</f>
        <v>#VALUE!</v>
      </c>
      <c r="AA91" t="e" cm="1">
        <f t="array" aca="1" ref="AA91" ca="1">IF(INDIRECT("実施計画様式!AA"&amp;ROW($A91))&lt;&gt;朱色変色!AA91,1,0)</f>
        <v>#VALUE!</v>
      </c>
      <c r="AB91" t="e" cm="1">
        <f t="array" aca="1" ref="AB91" ca="1">IF(INDIRECT("実施計画様式!AB"&amp;ROW($A91))&lt;&gt;朱色変色!AB91,1,0)</f>
        <v>#VALUE!</v>
      </c>
      <c r="AC91" t="e" cm="1">
        <f t="array" aca="1" ref="AC91" ca="1">IF(INDIRECT("実施計画様式!AC"&amp;ROW($A91))&lt;&gt;朱色変色!AC91,1,0)</f>
        <v>#VALUE!</v>
      </c>
      <c r="AD91" t="e" cm="1">
        <f t="array" aca="1" ref="AD91" ca="1">IF(INDIRECT("実施計画様式!AD"&amp;ROW($A91))&lt;&gt;朱色変色!AD91,1,0)</f>
        <v>#VALUE!</v>
      </c>
      <c r="AE91" t="e" cm="1">
        <f t="array" aca="1" ref="AE91" ca="1">IF(INDIRECT("実施計画様式!AE"&amp;ROW($A91))&lt;&gt;朱色変色!AE91,1,0)</f>
        <v>#VALUE!</v>
      </c>
      <c r="AF91" t="e" cm="1">
        <f t="array" aca="1" ref="AF91" ca="1">IF(INDIRECT("実施計画様式!AF"&amp;ROW($A91))&lt;&gt;朱色変色!AF91,1,0)</f>
        <v>#VALUE!</v>
      </c>
      <c r="AG91" t="e" cm="1">
        <f t="array" aca="1" ref="AG91" ca="1">IF(INDIRECT("実施計画様式!AG"&amp;ROW($A91))&lt;&gt;朱色変色!AG91,1,0)</f>
        <v>#VALUE!</v>
      </c>
      <c r="AH91" t="e" cm="1">
        <f t="array" aca="1" ref="AH91" ca="1">IF(INDIRECT("実施計画様式!AH"&amp;ROW($A91))&lt;&gt;朱色変色!AH91,1,0)</f>
        <v>#VALUE!</v>
      </c>
      <c r="AI91" t="e" cm="1">
        <f t="array" aca="1" ref="AI91" ca="1">IF(INDIRECT("実施計画様式!AI"&amp;ROW($A91))&lt;&gt;朱色変色!AI91,1,0)</f>
        <v>#VALUE!</v>
      </c>
      <c r="AJ91" t="e" cm="1">
        <f t="array" aca="1" ref="AJ91" ca="1">IF(INDIRECT("実施計画様式!AJ"&amp;ROW($A91))&lt;&gt;朱色変色!AJ91,1,0)</f>
        <v>#VALUE!</v>
      </c>
      <c r="AK91" t="e" cm="1">
        <f t="array" aca="1" ref="AK91" ca="1">IF(INDIRECT("実施計画様式!AK"&amp;ROW($A91))&lt;&gt;朱色変色!AK91,1,0)</f>
        <v>#VALUE!</v>
      </c>
      <c r="AL91" t="e" cm="1">
        <f t="array" aca="1" ref="AL91" ca="1">IF(INDIRECT("実施計画様式!AL"&amp;ROW($A91))&lt;&gt;朱色変色!AL91,1,0)</f>
        <v>#VALUE!</v>
      </c>
      <c r="AM91" t="e" cm="1">
        <f t="array" aca="1" ref="AM91" ca="1">IF(INDIRECT("実施計画様式!AM"&amp;ROW($A91))&lt;&gt;朱色変色!AM91,1,0)</f>
        <v>#VALUE!</v>
      </c>
      <c r="AN91" t="e" cm="1">
        <f t="array" aca="1" ref="AN91" ca="1">IF(INDIRECT("実施計画様式!AN"&amp;ROW($A91))&lt;&gt;朱色変色!AN91,1,0)</f>
        <v>#VALUE!</v>
      </c>
      <c r="AO91" t="e" cm="1">
        <f t="array" aca="1" ref="AO91" ca="1">IF(INDIRECT("実施計画様式!AO"&amp;ROW($A91))&lt;&gt;朱色変色!AO91,1,0)</f>
        <v>#VALUE!</v>
      </c>
      <c r="AP91" t="e" cm="1">
        <f t="array" aca="1" ref="AP91" ca="1">IF(INDIRECT("実施計画様式!AP"&amp;ROW($A91))&lt;&gt;朱色変色!AP91,1,0)</f>
        <v>#VALUE!</v>
      </c>
      <c r="AQ91" t="e" cm="1">
        <f t="array" aca="1" ref="AQ91" ca="1">IF(INDIRECT("実施計画様式!AQ"&amp;ROW($A91))&lt;&gt;朱色変色!AQ91,1,0)</f>
        <v>#VALUE!</v>
      </c>
      <c r="AR91" t="e" cm="1">
        <f t="array" aca="1" ref="AR91" ca="1">IF(INDIRECT("実施計画様式!AR"&amp;ROW($A91))&lt;&gt;朱色変色!AR91,1,0)</f>
        <v>#VALUE!</v>
      </c>
      <c r="AS91" t="e" cm="1">
        <f t="array" aca="1" ref="AS91" ca="1">IF(INDIRECT("実施計画様式!AS"&amp;ROW($A91))&lt;&gt;朱色変色!AS91,1,0)</f>
        <v>#VALUE!</v>
      </c>
      <c r="AT91" t="e" cm="1">
        <f t="array" aca="1" ref="AT91" ca="1">IF(INDIRECT("実施計画様式!AT"&amp;ROW($A91))&lt;&gt;朱色変色!AT91,1,0)</f>
        <v>#VALUE!</v>
      </c>
      <c r="AU91" t="e" cm="1">
        <f t="array" aca="1" ref="AU91" ca="1">IF(INDIRECT("実施計画様式!AU"&amp;ROW($A91))&lt;&gt;朱色変色!AU91,1,0)</f>
        <v>#VALUE!</v>
      </c>
      <c r="AV91" t="e" cm="1">
        <f t="array" aca="1" ref="AV91" ca="1">IF(INDIRECT("実施計画様式!AV"&amp;ROW($A91))&lt;&gt;朱色変色!AV91,1,0)</f>
        <v>#VALUE!</v>
      </c>
      <c r="AW91" t="e" cm="1">
        <f t="array" aca="1" ref="AW91" ca="1">IF(INDIRECT("実施計画様式!AW"&amp;ROW($A91))&lt;&gt;朱色変色!AW91,1,0)</f>
        <v>#VALUE!</v>
      </c>
      <c r="AX91" t="e" cm="1">
        <f t="array" aca="1" ref="AX91" ca="1">IF(INDIRECT("実施計画様式!AX"&amp;ROW($A91))&lt;&gt;朱色変色!AX91,1,0)</f>
        <v>#VALUE!</v>
      </c>
      <c r="AY91" t="e" cm="1">
        <f t="array" aca="1" ref="AY91" ca="1">IF(INDIRECT("実施計画様式!AY"&amp;ROW($A91))&lt;&gt;朱色変色!AU91,1,0)</f>
        <v>#VALUE!</v>
      </c>
      <c r="AZ91" t="e" cm="1">
        <f t="array" aca="1" ref="AZ91" ca="1">IF(INDIRECT("実施計画様式!AZ"&amp;ROW($A91))&lt;&gt;朱色変色!AV91,1,0)</f>
        <v>#VALUE!</v>
      </c>
      <c r="BA91" t="e" cm="1">
        <f t="array" aca="1" ref="BA91" ca="1">IF(INDIRECT("実施計画様式!BA"&amp;ROW($A91))&lt;&gt;朱色変色!AW91,1,0)</f>
        <v>#VALUE!</v>
      </c>
      <c r="BB91" t="e" cm="1">
        <f t="array" aca="1" ref="BB91" ca="1">IF(INDIRECT("実施計画様式!BB"&amp;ROW($A91))&lt;&gt;朱色変色!AX91,1,0)</f>
        <v>#VALUE!</v>
      </c>
      <c r="BC91" t="e">
        <f t="shared" ca="1" si="0"/>
        <v>#VALUE!</v>
      </c>
      <c r="BD91" t="e">
        <f t="shared" ca="1" si="1"/>
        <v>#VALUE!</v>
      </c>
      <c r="BE91" t="e">
        <f t="shared" ca="1" si="2"/>
        <v>#VALUE!</v>
      </c>
    </row>
    <row r="92" spans="3:57">
      <c r="C92" s="310">
        <v>20</v>
      </c>
      <c r="D92" t="e" cm="1">
        <f t="array" aca="1" ref="D92" ca="1">IF(INDIRECT("実施計画様式!D"&amp;ROW($A92))&lt;&gt;朱色変色!D92,1,0)</f>
        <v>#VALUE!</v>
      </c>
      <c r="E92" t="e" cm="1">
        <f t="array" aca="1" ref="E92" ca="1">IF(INDIRECT("実施計画様式!E"&amp;ROW($A92))&lt;&gt;朱色変色!E92,1,0)</f>
        <v>#VALUE!</v>
      </c>
      <c r="F92" t="e" cm="1">
        <f t="array" aca="1" ref="F92" ca="1">IF(INDIRECT("実施計画様式!F"&amp;ROW($A92))&lt;&gt;朱色変色!F92,1,0)</f>
        <v>#VALUE!</v>
      </c>
      <c r="G92" t="e" cm="1">
        <f t="array" aca="1" ref="G92" ca="1">IF(INDIRECT("実施計画様式!G"&amp;ROW($A92))&lt;&gt;朱色変色!G92,1,0)</f>
        <v>#VALUE!</v>
      </c>
      <c r="H92" t="e" cm="1">
        <f t="array" aca="1" ref="H92" ca="1">IF(INDIRECT("実施計画様式!H"&amp;ROW($A92))&lt;&gt;朱色変色!H92,1,0)</f>
        <v>#VALUE!</v>
      </c>
      <c r="I92" t="e" cm="1">
        <f t="array" aca="1" ref="I92" ca="1">IF(INDIRECT("実施計画様式!I"&amp;ROW($A92))&lt;&gt;朱色変色!I92,1,0)</f>
        <v>#VALUE!</v>
      </c>
      <c r="J92" t="e" cm="1">
        <f t="array" aca="1" ref="J92" ca="1">IF(INDIRECT("実施計画様式!J"&amp;ROW($A92))&lt;&gt;朱色変色!J92,1,0)</f>
        <v>#VALUE!</v>
      </c>
      <c r="K92" t="e" cm="1">
        <f t="array" aca="1" ref="K92" ca="1">IF(INDIRECT("実施計画様式!K"&amp;ROW($A92))&lt;&gt;朱色変色!K92,1,0)</f>
        <v>#VALUE!</v>
      </c>
      <c r="L92" t="e" cm="1">
        <f t="array" aca="1" ref="L92" ca="1">IF(INDIRECT("実施計画様式!L"&amp;ROW($A92))&lt;&gt;朱色変色!L92,1,0)</f>
        <v>#VALUE!</v>
      </c>
      <c r="M92" t="e" cm="1">
        <f t="array" aca="1" ref="M92" ca="1">IF(INDIRECT("実施計画様式!M"&amp;ROW($A92))&lt;&gt;朱色変色!M92,1,0)</f>
        <v>#VALUE!</v>
      </c>
      <c r="N92" t="e" cm="1">
        <f t="array" aca="1" ref="N92" ca="1">IF(INDIRECT("実施計画様式!N"&amp;ROW($A92))&lt;&gt;朱色変色!N92,1,0)</f>
        <v>#VALUE!</v>
      </c>
      <c r="O92" t="e" cm="1">
        <f t="array" aca="1" ref="O92" ca="1">IF(INDIRECT("実施計画様式!O"&amp;ROW($A92))&lt;&gt;朱色変色!O92,1,0)</f>
        <v>#VALUE!</v>
      </c>
      <c r="P92" t="e" cm="1">
        <f t="array" aca="1" ref="P92" ca="1">IF(INDIRECT("実施計画様式!P"&amp;ROW($A92))&lt;&gt;朱色変色!P92,1,0)</f>
        <v>#VALUE!</v>
      </c>
      <c r="Q92" t="e" cm="1">
        <f t="array" aca="1" ref="Q92" ca="1">IF(INDIRECT("実施計画様式!Q"&amp;ROW($A92))&lt;&gt;朱色変色!Q92,1,0)</f>
        <v>#VALUE!</v>
      </c>
      <c r="R92" t="e" cm="1">
        <f t="array" aca="1" ref="R92" ca="1">IF(INDIRECT("実施計画様式!R"&amp;ROW($A92))&lt;&gt;朱色変色!R92,1,0)</f>
        <v>#VALUE!</v>
      </c>
      <c r="S92" t="e" cm="1">
        <f t="array" aca="1" ref="S92" ca="1">IF(INDIRECT("実施計画様式!S"&amp;ROW($A92))&lt;&gt;朱色変色!S92,1,0)</f>
        <v>#VALUE!</v>
      </c>
      <c r="T92" t="e" cm="1">
        <f t="array" aca="1" ref="T92" ca="1">IF(INDIRECT("実施計画様式!T"&amp;ROW($A92))&lt;&gt;朱色変色!T92,1,0)</f>
        <v>#VALUE!</v>
      </c>
      <c r="U92" t="e" cm="1">
        <f t="array" aca="1" ref="U92" ca="1">IF(INDIRECT("実施計画様式!U"&amp;ROW($A92))&lt;&gt;朱色変色!U92,1,0)</f>
        <v>#VALUE!</v>
      </c>
      <c r="V92" t="e" cm="1">
        <f t="array" aca="1" ref="V92" ca="1">IF(INDIRECT("実施計画様式!V"&amp;ROW($A92))&lt;&gt;朱色変色!V92,1,0)</f>
        <v>#VALUE!</v>
      </c>
      <c r="W92" t="e" cm="1">
        <f t="array" aca="1" ref="W92" ca="1">IF(INDIRECT("実施計画様式!W"&amp;ROW($A92))&lt;&gt;朱色変色!W92,1,0)</f>
        <v>#VALUE!</v>
      </c>
      <c r="X92" t="e" cm="1">
        <f t="array" aca="1" ref="X92" ca="1">IF(INDIRECT("実施計画様式!X"&amp;ROW($A92))&lt;&gt;朱色変色!X92,1,0)</f>
        <v>#VALUE!</v>
      </c>
      <c r="Y92" t="e" cm="1">
        <f t="array" aca="1" ref="Y92" ca="1">IF(INDIRECT("実施計画様式!Y"&amp;ROW($A92))&lt;&gt;朱色変色!Y92,1,0)</f>
        <v>#VALUE!</v>
      </c>
      <c r="Z92" t="e" cm="1">
        <f t="array" aca="1" ref="Z92" ca="1">IF(INDIRECT("実施計画様式!Z"&amp;ROW($A92))&lt;&gt;朱色変色!Z92,1,0)</f>
        <v>#VALUE!</v>
      </c>
      <c r="AA92" t="e" cm="1">
        <f t="array" aca="1" ref="AA92" ca="1">IF(INDIRECT("実施計画様式!AA"&amp;ROW($A92))&lt;&gt;朱色変色!AA92,1,0)</f>
        <v>#VALUE!</v>
      </c>
      <c r="AB92" t="e" cm="1">
        <f t="array" aca="1" ref="AB92" ca="1">IF(INDIRECT("実施計画様式!AB"&amp;ROW($A92))&lt;&gt;朱色変色!AB92,1,0)</f>
        <v>#VALUE!</v>
      </c>
      <c r="AC92" t="e" cm="1">
        <f t="array" aca="1" ref="AC92" ca="1">IF(INDIRECT("実施計画様式!AC"&amp;ROW($A92))&lt;&gt;朱色変色!AC92,1,0)</f>
        <v>#VALUE!</v>
      </c>
      <c r="AD92" t="e" cm="1">
        <f t="array" aca="1" ref="AD92" ca="1">IF(INDIRECT("実施計画様式!AD"&amp;ROW($A92))&lt;&gt;朱色変色!AD92,1,0)</f>
        <v>#VALUE!</v>
      </c>
      <c r="AE92" t="e" cm="1">
        <f t="array" aca="1" ref="AE92" ca="1">IF(INDIRECT("実施計画様式!AE"&amp;ROW($A92))&lt;&gt;朱色変色!AE92,1,0)</f>
        <v>#VALUE!</v>
      </c>
      <c r="AF92" t="e" cm="1">
        <f t="array" aca="1" ref="AF92" ca="1">IF(INDIRECT("実施計画様式!AF"&amp;ROW($A92))&lt;&gt;朱色変色!AF92,1,0)</f>
        <v>#VALUE!</v>
      </c>
      <c r="AG92" t="e" cm="1">
        <f t="array" aca="1" ref="AG92" ca="1">IF(INDIRECT("実施計画様式!AG"&amp;ROW($A92))&lt;&gt;朱色変色!AG92,1,0)</f>
        <v>#VALUE!</v>
      </c>
      <c r="AH92" t="e" cm="1">
        <f t="array" aca="1" ref="AH92" ca="1">IF(INDIRECT("実施計画様式!AH"&amp;ROW($A92))&lt;&gt;朱色変色!AH92,1,0)</f>
        <v>#VALUE!</v>
      </c>
      <c r="AI92" t="e" cm="1">
        <f t="array" aca="1" ref="AI92" ca="1">IF(INDIRECT("実施計画様式!AI"&amp;ROW($A92))&lt;&gt;朱色変色!AI92,1,0)</f>
        <v>#VALUE!</v>
      </c>
      <c r="AJ92" t="e" cm="1">
        <f t="array" aca="1" ref="AJ92" ca="1">IF(INDIRECT("実施計画様式!AJ"&amp;ROW($A92))&lt;&gt;朱色変色!AJ92,1,0)</f>
        <v>#VALUE!</v>
      </c>
      <c r="AK92" t="e" cm="1">
        <f t="array" aca="1" ref="AK92" ca="1">IF(INDIRECT("実施計画様式!AK"&amp;ROW($A92))&lt;&gt;朱色変色!AK92,1,0)</f>
        <v>#VALUE!</v>
      </c>
      <c r="AL92" t="e" cm="1">
        <f t="array" aca="1" ref="AL92" ca="1">IF(INDIRECT("実施計画様式!AL"&amp;ROW($A92))&lt;&gt;朱色変色!AL92,1,0)</f>
        <v>#VALUE!</v>
      </c>
      <c r="AM92" t="e" cm="1">
        <f t="array" aca="1" ref="AM92" ca="1">IF(INDIRECT("実施計画様式!AM"&amp;ROW($A92))&lt;&gt;朱色変色!AM92,1,0)</f>
        <v>#VALUE!</v>
      </c>
      <c r="AN92" t="e" cm="1">
        <f t="array" aca="1" ref="AN92" ca="1">IF(INDIRECT("実施計画様式!AN"&amp;ROW($A92))&lt;&gt;朱色変色!AN92,1,0)</f>
        <v>#VALUE!</v>
      </c>
      <c r="AO92" t="e" cm="1">
        <f t="array" aca="1" ref="AO92" ca="1">IF(INDIRECT("実施計画様式!AO"&amp;ROW($A92))&lt;&gt;朱色変色!AO92,1,0)</f>
        <v>#VALUE!</v>
      </c>
      <c r="AP92" t="e" cm="1">
        <f t="array" aca="1" ref="AP92" ca="1">IF(INDIRECT("実施計画様式!AP"&amp;ROW($A92))&lt;&gt;朱色変色!AP92,1,0)</f>
        <v>#VALUE!</v>
      </c>
      <c r="AQ92" t="e" cm="1">
        <f t="array" aca="1" ref="AQ92" ca="1">IF(INDIRECT("実施計画様式!AQ"&amp;ROW($A92))&lt;&gt;朱色変色!AQ92,1,0)</f>
        <v>#VALUE!</v>
      </c>
      <c r="AR92" t="e" cm="1">
        <f t="array" aca="1" ref="AR92" ca="1">IF(INDIRECT("実施計画様式!AR"&amp;ROW($A92))&lt;&gt;朱色変色!AR92,1,0)</f>
        <v>#VALUE!</v>
      </c>
      <c r="AS92" t="e" cm="1">
        <f t="array" aca="1" ref="AS92" ca="1">IF(INDIRECT("実施計画様式!AS"&amp;ROW($A92))&lt;&gt;朱色変色!AS92,1,0)</f>
        <v>#VALUE!</v>
      </c>
      <c r="AT92" t="e" cm="1">
        <f t="array" aca="1" ref="AT92" ca="1">IF(INDIRECT("実施計画様式!AT"&amp;ROW($A92))&lt;&gt;朱色変色!AT92,1,0)</f>
        <v>#VALUE!</v>
      </c>
      <c r="AU92" t="e" cm="1">
        <f t="array" aca="1" ref="AU92" ca="1">IF(INDIRECT("実施計画様式!AU"&amp;ROW($A92))&lt;&gt;朱色変色!AU92,1,0)</f>
        <v>#VALUE!</v>
      </c>
      <c r="AV92" t="e" cm="1">
        <f t="array" aca="1" ref="AV92" ca="1">IF(INDIRECT("実施計画様式!AV"&amp;ROW($A92))&lt;&gt;朱色変色!AV92,1,0)</f>
        <v>#VALUE!</v>
      </c>
      <c r="AW92" t="e" cm="1">
        <f t="array" aca="1" ref="AW92" ca="1">IF(INDIRECT("実施計画様式!AW"&amp;ROW($A92))&lt;&gt;朱色変色!AW92,1,0)</f>
        <v>#VALUE!</v>
      </c>
      <c r="AX92" t="e" cm="1">
        <f t="array" aca="1" ref="AX92" ca="1">IF(INDIRECT("実施計画様式!AX"&amp;ROW($A92))&lt;&gt;朱色変色!AX92,1,0)</f>
        <v>#VALUE!</v>
      </c>
      <c r="AY92" t="e" cm="1">
        <f t="array" aca="1" ref="AY92" ca="1">IF(INDIRECT("実施計画様式!AY"&amp;ROW($A92))&lt;&gt;朱色変色!AU92,1,0)</f>
        <v>#VALUE!</v>
      </c>
      <c r="AZ92" t="e" cm="1">
        <f t="array" aca="1" ref="AZ92" ca="1">IF(INDIRECT("実施計画様式!AZ"&amp;ROW($A92))&lt;&gt;朱色変色!AV92,1,0)</f>
        <v>#VALUE!</v>
      </c>
      <c r="BA92" t="e" cm="1">
        <f t="array" aca="1" ref="BA92" ca="1">IF(INDIRECT("実施計画様式!BA"&amp;ROW($A92))&lt;&gt;朱色変色!AW92,1,0)</f>
        <v>#VALUE!</v>
      </c>
      <c r="BB92" t="e" cm="1">
        <f t="array" aca="1" ref="BB92" ca="1">IF(INDIRECT("実施計画様式!BB"&amp;ROW($A92))&lt;&gt;朱色変色!AX92,1,0)</f>
        <v>#VALUE!</v>
      </c>
      <c r="BC92" t="e">
        <f t="shared" ca="1" si="0"/>
        <v>#VALUE!</v>
      </c>
      <c r="BD92" t="e">
        <f t="shared" ca="1" si="1"/>
        <v>#VALUE!</v>
      </c>
      <c r="BE92" t="e">
        <f t="shared" ca="1" si="2"/>
        <v>#VALUE!</v>
      </c>
    </row>
    <row r="93" spans="3:57">
      <c r="C93" s="310">
        <v>21</v>
      </c>
      <c r="D93" t="e" cm="1">
        <f t="array" aca="1" ref="D93" ca="1">IF(INDIRECT("実施計画様式!D"&amp;ROW($A93))&lt;&gt;朱色変色!D93,1,0)</f>
        <v>#VALUE!</v>
      </c>
      <c r="E93" t="e" cm="1">
        <f t="array" aca="1" ref="E93" ca="1">IF(INDIRECT("実施計画様式!E"&amp;ROW($A93))&lt;&gt;朱色変色!E93,1,0)</f>
        <v>#VALUE!</v>
      </c>
      <c r="F93" t="e" cm="1">
        <f t="array" aca="1" ref="F93" ca="1">IF(INDIRECT("実施計画様式!F"&amp;ROW($A93))&lt;&gt;朱色変色!F93,1,0)</f>
        <v>#VALUE!</v>
      </c>
      <c r="G93" t="e" cm="1">
        <f t="array" aca="1" ref="G93" ca="1">IF(INDIRECT("実施計画様式!G"&amp;ROW($A93))&lt;&gt;朱色変色!G93,1,0)</f>
        <v>#VALUE!</v>
      </c>
      <c r="H93" t="e" cm="1">
        <f t="array" aca="1" ref="H93" ca="1">IF(INDIRECT("実施計画様式!H"&amp;ROW($A93))&lt;&gt;朱色変色!H93,1,0)</f>
        <v>#VALUE!</v>
      </c>
      <c r="I93" t="e" cm="1">
        <f t="array" aca="1" ref="I93" ca="1">IF(INDIRECT("実施計画様式!I"&amp;ROW($A93))&lt;&gt;朱色変色!I93,1,0)</f>
        <v>#VALUE!</v>
      </c>
      <c r="J93" t="e" cm="1">
        <f t="array" aca="1" ref="J93" ca="1">IF(INDIRECT("実施計画様式!J"&amp;ROW($A93))&lt;&gt;朱色変色!J93,1,0)</f>
        <v>#VALUE!</v>
      </c>
      <c r="K93" t="e" cm="1">
        <f t="array" aca="1" ref="K93" ca="1">IF(INDIRECT("実施計画様式!K"&amp;ROW($A93))&lt;&gt;朱色変色!K93,1,0)</f>
        <v>#VALUE!</v>
      </c>
      <c r="L93" t="e" cm="1">
        <f t="array" aca="1" ref="L93" ca="1">IF(INDIRECT("実施計画様式!L"&amp;ROW($A93))&lt;&gt;朱色変色!L93,1,0)</f>
        <v>#VALUE!</v>
      </c>
      <c r="M93" t="e" cm="1">
        <f t="array" aca="1" ref="M93" ca="1">IF(INDIRECT("実施計画様式!M"&amp;ROW($A93))&lt;&gt;朱色変色!M93,1,0)</f>
        <v>#VALUE!</v>
      </c>
      <c r="N93" t="e" cm="1">
        <f t="array" aca="1" ref="N93" ca="1">IF(INDIRECT("実施計画様式!N"&amp;ROW($A93))&lt;&gt;朱色変色!N93,1,0)</f>
        <v>#VALUE!</v>
      </c>
      <c r="O93" t="e" cm="1">
        <f t="array" aca="1" ref="O93" ca="1">IF(INDIRECT("実施計画様式!O"&amp;ROW($A93))&lt;&gt;朱色変色!O93,1,0)</f>
        <v>#VALUE!</v>
      </c>
      <c r="P93" t="e" cm="1">
        <f t="array" aca="1" ref="P93" ca="1">IF(INDIRECT("実施計画様式!P"&amp;ROW($A93))&lt;&gt;朱色変色!P93,1,0)</f>
        <v>#VALUE!</v>
      </c>
      <c r="Q93" t="e" cm="1">
        <f t="array" aca="1" ref="Q93" ca="1">IF(INDIRECT("実施計画様式!Q"&amp;ROW($A93))&lt;&gt;朱色変色!Q93,1,0)</f>
        <v>#VALUE!</v>
      </c>
      <c r="R93" t="e" cm="1">
        <f t="array" aca="1" ref="R93" ca="1">IF(INDIRECT("実施計画様式!R"&amp;ROW($A93))&lt;&gt;朱色変色!R93,1,0)</f>
        <v>#VALUE!</v>
      </c>
      <c r="S93" t="e" cm="1">
        <f t="array" aca="1" ref="S93" ca="1">IF(INDIRECT("実施計画様式!S"&amp;ROW($A93))&lt;&gt;朱色変色!S93,1,0)</f>
        <v>#VALUE!</v>
      </c>
      <c r="T93" t="e" cm="1">
        <f t="array" aca="1" ref="T93" ca="1">IF(INDIRECT("実施計画様式!T"&amp;ROW($A93))&lt;&gt;朱色変色!T93,1,0)</f>
        <v>#VALUE!</v>
      </c>
      <c r="U93" t="e" cm="1">
        <f t="array" aca="1" ref="U93" ca="1">IF(INDIRECT("実施計画様式!U"&amp;ROW($A93))&lt;&gt;朱色変色!U93,1,0)</f>
        <v>#VALUE!</v>
      </c>
      <c r="V93" t="e" cm="1">
        <f t="array" aca="1" ref="V93" ca="1">IF(INDIRECT("実施計画様式!V"&amp;ROW($A93))&lt;&gt;朱色変色!V93,1,0)</f>
        <v>#VALUE!</v>
      </c>
      <c r="W93" t="e" cm="1">
        <f t="array" aca="1" ref="W93" ca="1">IF(INDIRECT("実施計画様式!W"&amp;ROW($A93))&lt;&gt;朱色変色!W93,1,0)</f>
        <v>#VALUE!</v>
      </c>
      <c r="X93" t="e" cm="1">
        <f t="array" aca="1" ref="X93" ca="1">IF(INDIRECT("実施計画様式!X"&amp;ROW($A93))&lt;&gt;朱色変色!X93,1,0)</f>
        <v>#VALUE!</v>
      </c>
      <c r="Y93" t="e" cm="1">
        <f t="array" aca="1" ref="Y93" ca="1">IF(INDIRECT("実施計画様式!Y"&amp;ROW($A93))&lt;&gt;朱色変色!Y93,1,0)</f>
        <v>#VALUE!</v>
      </c>
      <c r="Z93" t="e" cm="1">
        <f t="array" aca="1" ref="Z93" ca="1">IF(INDIRECT("実施計画様式!Z"&amp;ROW($A93))&lt;&gt;朱色変色!Z93,1,0)</f>
        <v>#VALUE!</v>
      </c>
      <c r="AA93" t="e" cm="1">
        <f t="array" aca="1" ref="AA93" ca="1">IF(INDIRECT("実施計画様式!AA"&amp;ROW($A93))&lt;&gt;朱色変色!AA93,1,0)</f>
        <v>#VALUE!</v>
      </c>
      <c r="AB93" t="e" cm="1">
        <f t="array" aca="1" ref="AB93" ca="1">IF(INDIRECT("実施計画様式!AB"&amp;ROW($A93))&lt;&gt;朱色変色!AB93,1,0)</f>
        <v>#VALUE!</v>
      </c>
      <c r="AC93" t="e" cm="1">
        <f t="array" aca="1" ref="AC93" ca="1">IF(INDIRECT("実施計画様式!AC"&amp;ROW($A93))&lt;&gt;朱色変色!AC93,1,0)</f>
        <v>#VALUE!</v>
      </c>
      <c r="AD93" t="e" cm="1">
        <f t="array" aca="1" ref="AD93" ca="1">IF(INDIRECT("実施計画様式!AD"&amp;ROW($A93))&lt;&gt;朱色変色!AD93,1,0)</f>
        <v>#VALUE!</v>
      </c>
      <c r="AE93" t="e" cm="1">
        <f t="array" aca="1" ref="AE93" ca="1">IF(INDIRECT("実施計画様式!AE"&amp;ROW($A93))&lt;&gt;朱色変色!AE93,1,0)</f>
        <v>#VALUE!</v>
      </c>
      <c r="AF93" t="e" cm="1">
        <f t="array" aca="1" ref="AF93" ca="1">IF(INDIRECT("実施計画様式!AF"&amp;ROW($A93))&lt;&gt;朱色変色!AF93,1,0)</f>
        <v>#VALUE!</v>
      </c>
      <c r="AG93" t="e" cm="1">
        <f t="array" aca="1" ref="AG93" ca="1">IF(INDIRECT("実施計画様式!AG"&amp;ROW($A93))&lt;&gt;朱色変色!AG93,1,0)</f>
        <v>#VALUE!</v>
      </c>
      <c r="AH93" t="e" cm="1">
        <f t="array" aca="1" ref="AH93" ca="1">IF(INDIRECT("実施計画様式!AH"&amp;ROW($A93))&lt;&gt;朱色変色!AH93,1,0)</f>
        <v>#VALUE!</v>
      </c>
      <c r="AI93" t="e" cm="1">
        <f t="array" aca="1" ref="AI93" ca="1">IF(INDIRECT("実施計画様式!AI"&amp;ROW($A93))&lt;&gt;朱色変色!AI93,1,0)</f>
        <v>#VALUE!</v>
      </c>
      <c r="AJ93" t="e" cm="1">
        <f t="array" aca="1" ref="AJ93" ca="1">IF(INDIRECT("実施計画様式!AJ"&amp;ROW($A93))&lt;&gt;朱色変色!AJ93,1,0)</f>
        <v>#VALUE!</v>
      </c>
      <c r="AK93" t="e" cm="1">
        <f t="array" aca="1" ref="AK93" ca="1">IF(INDIRECT("実施計画様式!AK"&amp;ROW($A93))&lt;&gt;朱色変色!AK93,1,0)</f>
        <v>#VALUE!</v>
      </c>
      <c r="AL93" t="e" cm="1">
        <f t="array" aca="1" ref="AL93" ca="1">IF(INDIRECT("実施計画様式!AL"&amp;ROW($A93))&lt;&gt;朱色変色!AL93,1,0)</f>
        <v>#VALUE!</v>
      </c>
      <c r="AM93" t="e" cm="1">
        <f t="array" aca="1" ref="AM93" ca="1">IF(INDIRECT("実施計画様式!AM"&amp;ROW($A93))&lt;&gt;朱色変色!AM93,1,0)</f>
        <v>#VALUE!</v>
      </c>
      <c r="AN93" t="e" cm="1">
        <f t="array" aca="1" ref="AN93" ca="1">IF(INDIRECT("実施計画様式!AN"&amp;ROW($A93))&lt;&gt;朱色変色!AN93,1,0)</f>
        <v>#VALUE!</v>
      </c>
      <c r="AO93" t="e" cm="1">
        <f t="array" aca="1" ref="AO93" ca="1">IF(INDIRECT("実施計画様式!AO"&amp;ROW($A93))&lt;&gt;朱色変色!AO93,1,0)</f>
        <v>#VALUE!</v>
      </c>
      <c r="AP93" t="e" cm="1">
        <f t="array" aca="1" ref="AP93" ca="1">IF(INDIRECT("実施計画様式!AP"&amp;ROW($A93))&lt;&gt;朱色変色!AP93,1,0)</f>
        <v>#VALUE!</v>
      </c>
      <c r="AQ93" t="e" cm="1">
        <f t="array" aca="1" ref="AQ93" ca="1">IF(INDIRECT("実施計画様式!AQ"&amp;ROW($A93))&lt;&gt;朱色変色!AQ93,1,0)</f>
        <v>#VALUE!</v>
      </c>
      <c r="AR93" t="e" cm="1">
        <f t="array" aca="1" ref="AR93" ca="1">IF(INDIRECT("実施計画様式!AR"&amp;ROW($A93))&lt;&gt;朱色変色!AR93,1,0)</f>
        <v>#VALUE!</v>
      </c>
      <c r="AS93" t="e" cm="1">
        <f t="array" aca="1" ref="AS93" ca="1">IF(INDIRECT("実施計画様式!AS"&amp;ROW($A93))&lt;&gt;朱色変色!AS93,1,0)</f>
        <v>#VALUE!</v>
      </c>
      <c r="AT93" t="e" cm="1">
        <f t="array" aca="1" ref="AT93" ca="1">IF(INDIRECT("実施計画様式!AT"&amp;ROW($A93))&lt;&gt;朱色変色!AT93,1,0)</f>
        <v>#VALUE!</v>
      </c>
      <c r="AU93" t="e" cm="1">
        <f t="array" aca="1" ref="AU93" ca="1">IF(INDIRECT("実施計画様式!AU"&amp;ROW($A93))&lt;&gt;朱色変色!AU93,1,0)</f>
        <v>#VALUE!</v>
      </c>
      <c r="AV93" t="e" cm="1">
        <f t="array" aca="1" ref="AV93" ca="1">IF(INDIRECT("実施計画様式!AV"&amp;ROW($A93))&lt;&gt;朱色変色!AV93,1,0)</f>
        <v>#VALUE!</v>
      </c>
      <c r="AW93" t="e" cm="1">
        <f t="array" aca="1" ref="AW93" ca="1">IF(INDIRECT("実施計画様式!AW"&amp;ROW($A93))&lt;&gt;朱色変色!AW93,1,0)</f>
        <v>#VALUE!</v>
      </c>
      <c r="AX93" t="e" cm="1">
        <f t="array" aca="1" ref="AX93" ca="1">IF(INDIRECT("実施計画様式!AX"&amp;ROW($A93))&lt;&gt;朱色変色!AX93,1,0)</f>
        <v>#VALUE!</v>
      </c>
      <c r="AY93" t="e" cm="1">
        <f t="array" aca="1" ref="AY93" ca="1">IF(INDIRECT("実施計画様式!AY"&amp;ROW($A93))&lt;&gt;朱色変色!AU93,1,0)</f>
        <v>#VALUE!</v>
      </c>
      <c r="AZ93" t="e" cm="1">
        <f t="array" aca="1" ref="AZ93" ca="1">IF(INDIRECT("実施計画様式!AZ"&amp;ROW($A93))&lt;&gt;朱色変色!AV93,1,0)</f>
        <v>#VALUE!</v>
      </c>
      <c r="BA93" t="e" cm="1">
        <f t="array" aca="1" ref="BA93" ca="1">IF(INDIRECT("実施計画様式!BA"&amp;ROW($A93))&lt;&gt;朱色変色!AW93,1,0)</f>
        <v>#VALUE!</v>
      </c>
      <c r="BB93" t="e" cm="1">
        <f t="array" aca="1" ref="BB93" ca="1">IF(INDIRECT("実施計画様式!BB"&amp;ROW($A93))&lt;&gt;朱色変色!AX93,1,0)</f>
        <v>#VALUE!</v>
      </c>
      <c r="BC93" t="e">
        <f t="shared" ca="1" si="0"/>
        <v>#VALUE!</v>
      </c>
      <c r="BD93" t="e">
        <f t="shared" ca="1" si="1"/>
        <v>#VALUE!</v>
      </c>
      <c r="BE93" t="e">
        <f t="shared" ca="1" si="2"/>
        <v>#VALUE!</v>
      </c>
    </row>
    <row r="94" spans="3:57">
      <c r="C94" s="310">
        <v>22</v>
      </c>
      <c r="D94" t="e" cm="1">
        <f t="array" aca="1" ref="D94" ca="1">IF(INDIRECT("実施計画様式!D"&amp;ROW($A94))&lt;&gt;朱色変色!D94,1,0)</f>
        <v>#VALUE!</v>
      </c>
      <c r="E94" t="e" cm="1">
        <f t="array" aca="1" ref="E94" ca="1">IF(INDIRECT("実施計画様式!E"&amp;ROW($A94))&lt;&gt;朱色変色!E94,1,0)</f>
        <v>#VALUE!</v>
      </c>
      <c r="F94" t="e" cm="1">
        <f t="array" aca="1" ref="F94" ca="1">IF(INDIRECT("実施計画様式!F"&amp;ROW($A94))&lt;&gt;朱色変色!F94,1,0)</f>
        <v>#VALUE!</v>
      </c>
      <c r="G94" t="e" cm="1">
        <f t="array" aca="1" ref="G94" ca="1">IF(INDIRECT("実施計画様式!G"&amp;ROW($A94))&lt;&gt;朱色変色!G94,1,0)</f>
        <v>#VALUE!</v>
      </c>
      <c r="H94" t="e" cm="1">
        <f t="array" aca="1" ref="H94" ca="1">IF(INDIRECT("実施計画様式!H"&amp;ROW($A94))&lt;&gt;朱色変色!H94,1,0)</f>
        <v>#VALUE!</v>
      </c>
      <c r="I94" t="e" cm="1">
        <f t="array" aca="1" ref="I94" ca="1">IF(INDIRECT("実施計画様式!I"&amp;ROW($A94))&lt;&gt;朱色変色!I94,1,0)</f>
        <v>#VALUE!</v>
      </c>
      <c r="J94" t="e" cm="1">
        <f t="array" aca="1" ref="J94" ca="1">IF(INDIRECT("実施計画様式!J"&amp;ROW($A94))&lt;&gt;朱色変色!J94,1,0)</f>
        <v>#VALUE!</v>
      </c>
      <c r="K94" t="e" cm="1">
        <f t="array" aca="1" ref="K94" ca="1">IF(INDIRECT("実施計画様式!K"&amp;ROW($A94))&lt;&gt;朱色変色!K94,1,0)</f>
        <v>#VALUE!</v>
      </c>
      <c r="L94" t="e" cm="1">
        <f t="array" aca="1" ref="L94" ca="1">IF(INDIRECT("実施計画様式!L"&amp;ROW($A94))&lt;&gt;朱色変色!L94,1,0)</f>
        <v>#VALUE!</v>
      </c>
      <c r="M94" t="e" cm="1">
        <f t="array" aca="1" ref="M94" ca="1">IF(INDIRECT("実施計画様式!M"&amp;ROW($A94))&lt;&gt;朱色変色!M94,1,0)</f>
        <v>#VALUE!</v>
      </c>
      <c r="N94" t="e" cm="1">
        <f t="array" aca="1" ref="N94" ca="1">IF(INDIRECT("実施計画様式!N"&amp;ROW($A94))&lt;&gt;朱色変色!N94,1,0)</f>
        <v>#VALUE!</v>
      </c>
      <c r="O94" t="e" cm="1">
        <f t="array" aca="1" ref="O94" ca="1">IF(INDIRECT("実施計画様式!O"&amp;ROW($A94))&lt;&gt;朱色変色!O94,1,0)</f>
        <v>#VALUE!</v>
      </c>
      <c r="P94" t="e" cm="1">
        <f t="array" aca="1" ref="P94" ca="1">IF(INDIRECT("実施計画様式!P"&amp;ROW($A94))&lt;&gt;朱色変色!P94,1,0)</f>
        <v>#VALUE!</v>
      </c>
      <c r="Q94" t="e" cm="1">
        <f t="array" aca="1" ref="Q94" ca="1">IF(INDIRECT("実施計画様式!Q"&amp;ROW($A94))&lt;&gt;朱色変色!Q94,1,0)</f>
        <v>#VALUE!</v>
      </c>
      <c r="R94" t="e" cm="1">
        <f t="array" aca="1" ref="R94" ca="1">IF(INDIRECT("実施計画様式!R"&amp;ROW($A94))&lt;&gt;朱色変色!R94,1,0)</f>
        <v>#VALUE!</v>
      </c>
      <c r="S94" t="e" cm="1">
        <f t="array" aca="1" ref="S94" ca="1">IF(INDIRECT("実施計画様式!S"&amp;ROW($A94))&lt;&gt;朱色変色!S94,1,0)</f>
        <v>#VALUE!</v>
      </c>
      <c r="T94" t="e" cm="1">
        <f t="array" aca="1" ref="T94" ca="1">IF(INDIRECT("実施計画様式!T"&amp;ROW($A94))&lt;&gt;朱色変色!T94,1,0)</f>
        <v>#VALUE!</v>
      </c>
      <c r="U94" t="e" cm="1">
        <f t="array" aca="1" ref="U94" ca="1">IF(INDIRECT("実施計画様式!U"&amp;ROW($A94))&lt;&gt;朱色変色!U94,1,0)</f>
        <v>#VALUE!</v>
      </c>
      <c r="V94" t="e" cm="1">
        <f t="array" aca="1" ref="V94" ca="1">IF(INDIRECT("実施計画様式!V"&amp;ROW($A94))&lt;&gt;朱色変色!V94,1,0)</f>
        <v>#VALUE!</v>
      </c>
      <c r="W94" t="e" cm="1">
        <f t="array" aca="1" ref="W94" ca="1">IF(INDIRECT("実施計画様式!W"&amp;ROW($A94))&lt;&gt;朱色変色!W94,1,0)</f>
        <v>#VALUE!</v>
      </c>
      <c r="X94" t="e" cm="1">
        <f t="array" aca="1" ref="X94" ca="1">IF(INDIRECT("実施計画様式!X"&amp;ROW($A94))&lt;&gt;朱色変色!X94,1,0)</f>
        <v>#VALUE!</v>
      </c>
      <c r="Y94" t="e" cm="1">
        <f t="array" aca="1" ref="Y94" ca="1">IF(INDIRECT("実施計画様式!Y"&amp;ROW($A94))&lt;&gt;朱色変色!Y94,1,0)</f>
        <v>#VALUE!</v>
      </c>
      <c r="Z94" t="e" cm="1">
        <f t="array" aca="1" ref="Z94" ca="1">IF(INDIRECT("実施計画様式!Z"&amp;ROW($A94))&lt;&gt;朱色変色!Z94,1,0)</f>
        <v>#VALUE!</v>
      </c>
      <c r="AA94" t="e" cm="1">
        <f t="array" aca="1" ref="AA94" ca="1">IF(INDIRECT("実施計画様式!AA"&amp;ROW($A94))&lt;&gt;朱色変色!AA94,1,0)</f>
        <v>#VALUE!</v>
      </c>
      <c r="AB94" t="e" cm="1">
        <f t="array" aca="1" ref="AB94" ca="1">IF(INDIRECT("実施計画様式!AB"&amp;ROW($A94))&lt;&gt;朱色変色!AB94,1,0)</f>
        <v>#VALUE!</v>
      </c>
      <c r="AC94" t="e" cm="1">
        <f t="array" aca="1" ref="AC94" ca="1">IF(INDIRECT("実施計画様式!AC"&amp;ROW($A94))&lt;&gt;朱色変色!AC94,1,0)</f>
        <v>#VALUE!</v>
      </c>
      <c r="AD94" t="e" cm="1">
        <f t="array" aca="1" ref="AD94" ca="1">IF(INDIRECT("実施計画様式!AD"&amp;ROW($A94))&lt;&gt;朱色変色!AD94,1,0)</f>
        <v>#VALUE!</v>
      </c>
      <c r="AE94" t="e" cm="1">
        <f t="array" aca="1" ref="AE94" ca="1">IF(INDIRECT("実施計画様式!AE"&amp;ROW($A94))&lt;&gt;朱色変色!AE94,1,0)</f>
        <v>#VALUE!</v>
      </c>
      <c r="AF94" t="e" cm="1">
        <f t="array" aca="1" ref="AF94" ca="1">IF(INDIRECT("実施計画様式!AF"&amp;ROW($A94))&lt;&gt;朱色変色!AF94,1,0)</f>
        <v>#VALUE!</v>
      </c>
      <c r="AG94" t="e" cm="1">
        <f t="array" aca="1" ref="AG94" ca="1">IF(INDIRECT("実施計画様式!AG"&amp;ROW($A94))&lt;&gt;朱色変色!AG94,1,0)</f>
        <v>#VALUE!</v>
      </c>
      <c r="AH94" t="e" cm="1">
        <f t="array" aca="1" ref="AH94" ca="1">IF(INDIRECT("実施計画様式!AH"&amp;ROW($A94))&lt;&gt;朱色変色!AH94,1,0)</f>
        <v>#VALUE!</v>
      </c>
      <c r="AI94" t="e" cm="1">
        <f t="array" aca="1" ref="AI94" ca="1">IF(INDIRECT("実施計画様式!AI"&amp;ROW($A94))&lt;&gt;朱色変色!AI94,1,0)</f>
        <v>#VALUE!</v>
      </c>
      <c r="AJ94" t="e" cm="1">
        <f t="array" aca="1" ref="AJ94" ca="1">IF(INDIRECT("実施計画様式!AJ"&amp;ROW($A94))&lt;&gt;朱色変色!AJ94,1,0)</f>
        <v>#VALUE!</v>
      </c>
      <c r="AK94" t="e" cm="1">
        <f t="array" aca="1" ref="AK94" ca="1">IF(INDIRECT("実施計画様式!AK"&amp;ROW($A94))&lt;&gt;朱色変色!AK94,1,0)</f>
        <v>#VALUE!</v>
      </c>
      <c r="AL94" t="e" cm="1">
        <f t="array" aca="1" ref="AL94" ca="1">IF(INDIRECT("実施計画様式!AL"&amp;ROW($A94))&lt;&gt;朱色変色!AL94,1,0)</f>
        <v>#VALUE!</v>
      </c>
      <c r="AM94" t="e" cm="1">
        <f t="array" aca="1" ref="AM94" ca="1">IF(INDIRECT("実施計画様式!AM"&amp;ROW($A94))&lt;&gt;朱色変色!AM94,1,0)</f>
        <v>#VALUE!</v>
      </c>
      <c r="AN94" t="e" cm="1">
        <f t="array" aca="1" ref="AN94" ca="1">IF(INDIRECT("実施計画様式!AN"&amp;ROW($A94))&lt;&gt;朱色変色!AN94,1,0)</f>
        <v>#VALUE!</v>
      </c>
      <c r="AO94" t="e" cm="1">
        <f t="array" aca="1" ref="AO94" ca="1">IF(INDIRECT("実施計画様式!AO"&amp;ROW($A94))&lt;&gt;朱色変色!AO94,1,0)</f>
        <v>#VALUE!</v>
      </c>
      <c r="AP94" t="e" cm="1">
        <f t="array" aca="1" ref="AP94" ca="1">IF(INDIRECT("実施計画様式!AP"&amp;ROW($A94))&lt;&gt;朱色変色!AP94,1,0)</f>
        <v>#VALUE!</v>
      </c>
      <c r="AQ94" t="e" cm="1">
        <f t="array" aca="1" ref="AQ94" ca="1">IF(INDIRECT("実施計画様式!AQ"&amp;ROW($A94))&lt;&gt;朱色変色!AQ94,1,0)</f>
        <v>#VALUE!</v>
      </c>
      <c r="AR94" t="e" cm="1">
        <f t="array" aca="1" ref="AR94" ca="1">IF(INDIRECT("実施計画様式!AR"&amp;ROW($A94))&lt;&gt;朱色変色!AR94,1,0)</f>
        <v>#VALUE!</v>
      </c>
      <c r="AS94" t="e" cm="1">
        <f t="array" aca="1" ref="AS94" ca="1">IF(INDIRECT("実施計画様式!AS"&amp;ROW($A94))&lt;&gt;朱色変色!AS94,1,0)</f>
        <v>#VALUE!</v>
      </c>
      <c r="AT94" t="e" cm="1">
        <f t="array" aca="1" ref="AT94" ca="1">IF(INDIRECT("実施計画様式!AT"&amp;ROW($A94))&lt;&gt;朱色変色!AT94,1,0)</f>
        <v>#VALUE!</v>
      </c>
      <c r="AU94" t="e" cm="1">
        <f t="array" aca="1" ref="AU94" ca="1">IF(INDIRECT("実施計画様式!AU"&amp;ROW($A94))&lt;&gt;朱色変色!AU94,1,0)</f>
        <v>#VALUE!</v>
      </c>
      <c r="AV94" t="e" cm="1">
        <f t="array" aca="1" ref="AV94" ca="1">IF(INDIRECT("実施計画様式!AV"&amp;ROW($A94))&lt;&gt;朱色変色!AV94,1,0)</f>
        <v>#VALUE!</v>
      </c>
      <c r="AW94" t="e" cm="1">
        <f t="array" aca="1" ref="AW94" ca="1">IF(INDIRECT("実施計画様式!AW"&amp;ROW($A94))&lt;&gt;朱色変色!AW94,1,0)</f>
        <v>#VALUE!</v>
      </c>
      <c r="AX94" t="e" cm="1">
        <f t="array" aca="1" ref="AX94" ca="1">IF(INDIRECT("実施計画様式!AX"&amp;ROW($A94))&lt;&gt;朱色変色!AX94,1,0)</f>
        <v>#VALUE!</v>
      </c>
      <c r="AY94" t="e" cm="1">
        <f t="array" aca="1" ref="AY94" ca="1">IF(INDIRECT("実施計画様式!AY"&amp;ROW($A94))&lt;&gt;朱色変色!AU94,1,0)</f>
        <v>#VALUE!</v>
      </c>
      <c r="AZ94" t="e" cm="1">
        <f t="array" aca="1" ref="AZ94" ca="1">IF(INDIRECT("実施計画様式!AZ"&amp;ROW($A94))&lt;&gt;朱色変色!AV94,1,0)</f>
        <v>#VALUE!</v>
      </c>
      <c r="BA94" t="e" cm="1">
        <f t="array" aca="1" ref="BA94" ca="1">IF(INDIRECT("実施計画様式!BA"&amp;ROW($A94))&lt;&gt;朱色変色!AW94,1,0)</f>
        <v>#VALUE!</v>
      </c>
      <c r="BB94" t="e" cm="1">
        <f t="array" aca="1" ref="BB94" ca="1">IF(INDIRECT("実施計画様式!BB"&amp;ROW($A94))&lt;&gt;朱色変色!AX94,1,0)</f>
        <v>#VALUE!</v>
      </c>
      <c r="BC94" t="e">
        <f t="shared" ca="1" si="0"/>
        <v>#VALUE!</v>
      </c>
      <c r="BD94" t="e">
        <f t="shared" ca="1" si="1"/>
        <v>#VALUE!</v>
      </c>
      <c r="BE94" t="e">
        <f t="shared" ca="1" si="2"/>
        <v>#VALUE!</v>
      </c>
    </row>
    <row r="95" spans="3:57">
      <c r="C95" s="310">
        <v>23</v>
      </c>
      <c r="D95" t="e" cm="1">
        <f t="array" aca="1" ref="D95" ca="1">IF(INDIRECT("実施計画様式!D"&amp;ROW($A95))&lt;&gt;朱色変色!D95,1,0)</f>
        <v>#VALUE!</v>
      </c>
      <c r="E95" t="e" cm="1">
        <f t="array" aca="1" ref="E95" ca="1">IF(INDIRECT("実施計画様式!E"&amp;ROW($A95))&lt;&gt;朱色変色!E95,1,0)</f>
        <v>#VALUE!</v>
      </c>
      <c r="F95" t="e" cm="1">
        <f t="array" aca="1" ref="F95" ca="1">IF(INDIRECT("実施計画様式!F"&amp;ROW($A95))&lt;&gt;朱色変色!F95,1,0)</f>
        <v>#VALUE!</v>
      </c>
      <c r="G95" t="e" cm="1">
        <f t="array" aca="1" ref="G95" ca="1">IF(INDIRECT("実施計画様式!G"&amp;ROW($A95))&lt;&gt;朱色変色!G95,1,0)</f>
        <v>#VALUE!</v>
      </c>
      <c r="H95" t="e" cm="1">
        <f t="array" aca="1" ref="H95" ca="1">IF(INDIRECT("実施計画様式!H"&amp;ROW($A95))&lt;&gt;朱色変色!H95,1,0)</f>
        <v>#VALUE!</v>
      </c>
      <c r="I95" t="e" cm="1">
        <f t="array" aca="1" ref="I95" ca="1">IF(INDIRECT("実施計画様式!I"&amp;ROW($A95))&lt;&gt;朱色変色!I95,1,0)</f>
        <v>#VALUE!</v>
      </c>
      <c r="J95" t="e" cm="1">
        <f t="array" aca="1" ref="J95" ca="1">IF(INDIRECT("実施計画様式!J"&amp;ROW($A95))&lt;&gt;朱色変色!J95,1,0)</f>
        <v>#VALUE!</v>
      </c>
      <c r="K95" t="e" cm="1">
        <f t="array" aca="1" ref="K95" ca="1">IF(INDIRECT("実施計画様式!K"&amp;ROW($A95))&lt;&gt;朱色変色!K95,1,0)</f>
        <v>#VALUE!</v>
      </c>
      <c r="L95" t="e" cm="1">
        <f t="array" aca="1" ref="L95" ca="1">IF(INDIRECT("実施計画様式!L"&amp;ROW($A95))&lt;&gt;朱色変色!L95,1,0)</f>
        <v>#VALUE!</v>
      </c>
      <c r="M95" t="e" cm="1">
        <f t="array" aca="1" ref="M95" ca="1">IF(INDIRECT("実施計画様式!M"&amp;ROW($A95))&lt;&gt;朱色変色!M95,1,0)</f>
        <v>#VALUE!</v>
      </c>
      <c r="N95" t="e" cm="1">
        <f t="array" aca="1" ref="N95" ca="1">IF(INDIRECT("実施計画様式!N"&amp;ROW($A95))&lt;&gt;朱色変色!N95,1,0)</f>
        <v>#VALUE!</v>
      </c>
      <c r="O95" t="e" cm="1">
        <f t="array" aca="1" ref="O95" ca="1">IF(INDIRECT("実施計画様式!O"&amp;ROW($A95))&lt;&gt;朱色変色!O95,1,0)</f>
        <v>#VALUE!</v>
      </c>
      <c r="P95" t="e" cm="1">
        <f t="array" aca="1" ref="P95" ca="1">IF(INDIRECT("実施計画様式!P"&amp;ROW($A95))&lt;&gt;朱色変色!P95,1,0)</f>
        <v>#VALUE!</v>
      </c>
      <c r="Q95" t="e" cm="1">
        <f t="array" aca="1" ref="Q95" ca="1">IF(INDIRECT("実施計画様式!Q"&amp;ROW($A95))&lt;&gt;朱色変色!Q95,1,0)</f>
        <v>#VALUE!</v>
      </c>
      <c r="R95" t="e" cm="1">
        <f t="array" aca="1" ref="R95" ca="1">IF(INDIRECT("実施計画様式!R"&amp;ROW($A95))&lt;&gt;朱色変色!R95,1,0)</f>
        <v>#VALUE!</v>
      </c>
      <c r="S95" t="e" cm="1">
        <f t="array" aca="1" ref="S95" ca="1">IF(INDIRECT("実施計画様式!S"&amp;ROW($A95))&lt;&gt;朱色変色!S95,1,0)</f>
        <v>#VALUE!</v>
      </c>
      <c r="T95" t="e" cm="1">
        <f t="array" aca="1" ref="T95" ca="1">IF(INDIRECT("実施計画様式!T"&amp;ROW($A95))&lt;&gt;朱色変色!T95,1,0)</f>
        <v>#VALUE!</v>
      </c>
      <c r="U95" t="e" cm="1">
        <f t="array" aca="1" ref="U95" ca="1">IF(INDIRECT("実施計画様式!U"&amp;ROW($A95))&lt;&gt;朱色変色!U95,1,0)</f>
        <v>#VALUE!</v>
      </c>
      <c r="V95" t="e" cm="1">
        <f t="array" aca="1" ref="V95" ca="1">IF(INDIRECT("実施計画様式!V"&amp;ROW($A95))&lt;&gt;朱色変色!V95,1,0)</f>
        <v>#VALUE!</v>
      </c>
      <c r="W95" t="e" cm="1">
        <f t="array" aca="1" ref="W95" ca="1">IF(INDIRECT("実施計画様式!W"&amp;ROW($A95))&lt;&gt;朱色変色!W95,1,0)</f>
        <v>#VALUE!</v>
      </c>
      <c r="X95" t="e" cm="1">
        <f t="array" aca="1" ref="X95" ca="1">IF(INDIRECT("実施計画様式!X"&amp;ROW($A95))&lt;&gt;朱色変色!X95,1,0)</f>
        <v>#VALUE!</v>
      </c>
      <c r="Y95" t="e" cm="1">
        <f t="array" aca="1" ref="Y95" ca="1">IF(INDIRECT("実施計画様式!Y"&amp;ROW($A95))&lt;&gt;朱色変色!Y95,1,0)</f>
        <v>#VALUE!</v>
      </c>
      <c r="Z95" t="e" cm="1">
        <f t="array" aca="1" ref="Z95" ca="1">IF(INDIRECT("実施計画様式!Z"&amp;ROW($A95))&lt;&gt;朱色変色!Z95,1,0)</f>
        <v>#VALUE!</v>
      </c>
      <c r="AA95" t="e" cm="1">
        <f t="array" aca="1" ref="AA95" ca="1">IF(INDIRECT("実施計画様式!AA"&amp;ROW($A95))&lt;&gt;朱色変色!AA95,1,0)</f>
        <v>#VALUE!</v>
      </c>
      <c r="AB95" t="e" cm="1">
        <f t="array" aca="1" ref="AB95" ca="1">IF(INDIRECT("実施計画様式!AB"&amp;ROW($A95))&lt;&gt;朱色変色!AB95,1,0)</f>
        <v>#VALUE!</v>
      </c>
      <c r="AC95" t="e" cm="1">
        <f t="array" aca="1" ref="AC95" ca="1">IF(INDIRECT("実施計画様式!AC"&amp;ROW($A95))&lt;&gt;朱色変色!AC95,1,0)</f>
        <v>#VALUE!</v>
      </c>
      <c r="AD95" t="e" cm="1">
        <f t="array" aca="1" ref="AD95" ca="1">IF(INDIRECT("実施計画様式!AD"&amp;ROW($A95))&lt;&gt;朱色変色!AD95,1,0)</f>
        <v>#VALUE!</v>
      </c>
      <c r="AE95" t="e" cm="1">
        <f t="array" aca="1" ref="AE95" ca="1">IF(INDIRECT("実施計画様式!AE"&amp;ROW($A95))&lt;&gt;朱色変色!AE95,1,0)</f>
        <v>#VALUE!</v>
      </c>
      <c r="AF95" t="e" cm="1">
        <f t="array" aca="1" ref="AF95" ca="1">IF(INDIRECT("実施計画様式!AF"&amp;ROW($A95))&lt;&gt;朱色変色!AF95,1,0)</f>
        <v>#VALUE!</v>
      </c>
      <c r="AG95" t="e" cm="1">
        <f t="array" aca="1" ref="AG95" ca="1">IF(INDIRECT("実施計画様式!AG"&amp;ROW($A95))&lt;&gt;朱色変色!AG95,1,0)</f>
        <v>#VALUE!</v>
      </c>
      <c r="AH95" t="e" cm="1">
        <f t="array" aca="1" ref="AH95" ca="1">IF(INDIRECT("実施計画様式!AH"&amp;ROW($A95))&lt;&gt;朱色変色!AH95,1,0)</f>
        <v>#VALUE!</v>
      </c>
      <c r="AI95" t="e" cm="1">
        <f t="array" aca="1" ref="AI95" ca="1">IF(INDIRECT("実施計画様式!AI"&amp;ROW($A95))&lt;&gt;朱色変色!AI95,1,0)</f>
        <v>#VALUE!</v>
      </c>
      <c r="AJ95" t="e" cm="1">
        <f t="array" aca="1" ref="AJ95" ca="1">IF(INDIRECT("実施計画様式!AJ"&amp;ROW($A95))&lt;&gt;朱色変色!AJ95,1,0)</f>
        <v>#VALUE!</v>
      </c>
      <c r="AK95" t="e" cm="1">
        <f t="array" aca="1" ref="AK95" ca="1">IF(INDIRECT("実施計画様式!AK"&amp;ROW($A95))&lt;&gt;朱色変色!AK95,1,0)</f>
        <v>#VALUE!</v>
      </c>
      <c r="AL95" t="e" cm="1">
        <f t="array" aca="1" ref="AL95" ca="1">IF(INDIRECT("実施計画様式!AL"&amp;ROW($A95))&lt;&gt;朱色変色!AL95,1,0)</f>
        <v>#VALUE!</v>
      </c>
      <c r="AM95" t="e" cm="1">
        <f t="array" aca="1" ref="AM95" ca="1">IF(INDIRECT("実施計画様式!AM"&amp;ROW($A95))&lt;&gt;朱色変色!AM95,1,0)</f>
        <v>#VALUE!</v>
      </c>
      <c r="AN95" t="e" cm="1">
        <f t="array" aca="1" ref="AN95" ca="1">IF(INDIRECT("実施計画様式!AN"&amp;ROW($A95))&lt;&gt;朱色変色!AN95,1,0)</f>
        <v>#VALUE!</v>
      </c>
      <c r="AO95" t="e" cm="1">
        <f t="array" aca="1" ref="AO95" ca="1">IF(INDIRECT("実施計画様式!AO"&amp;ROW($A95))&lt;&gt;朱色変色!AO95,1,0)</f>
        <v>#VALUE!</v>
      </c>
      <c r="AP95" t="e" cm="1">
        <f t="array" aca="1" ref="AP95" ca="1">IF(INDIRECT("実施計画様式!AP"&amp;ROW($A95))&lt;&gt;朱色変色!AP95,1,0)</f>
        <v>#VALUE!</v>
      </c>
      <c r="AQ95" t="e" cm="1">
        <f t="array" aca="1" ref="AQ95" ca="1">IF(INDIRECT("実施計画様式!AQ"&amp;ROW($A95))&lt;&gt;朱色変色!AQ95,1,0)</f>
        <v>#VALUE!</v>
      </c>
      <c r="AR95" t="e" cm="1">
        <f t="array" aca="1" ref="AR95" ca="1">IF(INDIRECT("実施計画様式!AR"&amp;ROW($A95))&lt;&gt;朱色変色!AR95,1,0)</f>
        <v>#VALUE!</v>
      </c>
      <c r="AS95" t="e" cm="1">
        <f t="array" aca="1" ref="AS95" ca="1">IF(INDIRECT("実施計画様式!AS"&amp;ROW($A95))&lt;&gt;朱色変色!AS95,1,0)</f>
        <v>#VALUE!</v>
      </c>
      <c r="AT95" t="e" cm="1">
        <f t="array" aca="1" ref="AT95" ca="1">IF(INDIRECT("実施計画様式!AT"&amp;ROW($A95))&lt;&gt;朱色変色!AT95,1,0)</f>
        <v>#VALUE!</v>
      </c>
      <c r="AU95" t="e" cm="1">
        <f t="array" aca="1" ref="AU95" ca="1">IF(INDIRECT("実施計画様式!AU"&amp;ROW($A95))&lt;&gt;朱色変色!AU95,1,0)</f>
        <v>#VALUE!</v>
      </c>
      <c r="AV95" t="e" cm="1">
        <f t="array" aca="1" ref="AV95" ca="1">IF(INDIRECT("実施計画様式!AV"&amp;ROW($A95))&lt;&gt;朱色変色!AV95,1,0)</f>
        <v>#VALUE!</v>
      </c>
      <c r="AW95" t="e" cm="1">
        <f t="array" aca="1" ref="AW95" ca="1">IF(INDIRECT("実施計画様式!AW"&amp;ROW($A95))&lt;&gt;朱色変色!AW95,1,0)</f>
        <v>#VALUE!</v>
      </c>
      <c r="AX95" t="e" cm="1">
        <f t="array" aca="1" ref="AX95" ca="1">IF(INDIRECT("実施計画様式!AX"&amp;ROW($A95))&lt;&gt;朱色変色!AX95,1,0)</f>
        <v>#VALUE!</v>
      </c>
      <c r="AY95" t="e" cm="1">
        <f t="array" aca="1" ref="AY95" ca="1">IF(INDIRECT("実施計画様式!AY"&amp;ROW($A95))&lt;&gt;朱色変色!AU95,1,0)</f>
        <v>#VALUE!</v>
      </c>
      <c r="AZ95" t="e" cm="1">
        <f t="array" aca="1" ref="AZ95" ca="1">IF(INDIRECT("実施計画様式!AZ"&amp;ROW($A95))&lt;&gt;朱色変色!AV95,1,0)</f>
        <v>#VALUE!</v>
      </c>
      <c r="BA95" t="e" cm="1">
        <f t="array" aca="1" ref="BA95" ca="1">IF(INDIRECT("実施計画様式!BA"&amp;ROW($A95))&lt;&gt;朱色変色!AW95,1,0)</f>
        <v>#VALUE!</v>
      </c>
      <c r="BB95" t="e" cm="1">
        <f t="array" aca="1" ref="BB95" ca="1">IF(INDIRECT("実施計画様式!BB"&amp;ROW($A95))&lt;&gt;朱色変色!AX95,1,0)</f>
        <v>#VALUE!</v>
      </c>
      <c r="BC95" t="e">
        <f t="shared" ca="1" si="0"/>
        <v>#VALUE!</v>
      </c>
      <c r="BD95" t="e">
        <f t="shared" ca="1" si="1"/>
        <v>#VALUE!</v>
      </c>
      <c r="BE95" t="e">
        <f t="shared" ca="1" si="2"/>
        <v>#VALUE!</v>
      </c>
    </row>
    <row r="96" spans="3:57">
      <c r="C96" s="310">
        <v>24</v>
      </c>
      <c r="D96" t="e" cm="1">
        <f t="array" aca="1" ref="D96" ca="1">IF(INDIRECT("実施計画様式!D"&amp;ROW($A96))&lt;&gt;朱色変色!D96,1,0)</f>
        <v>#VALUE!</v>
      </c>
      <c r="E96" t="e" cm="1">
        <f t="array" aca="1" ref="E96" ca="1">IF(INDIRECT("実施計画様式!E"&amp;ROW($A96))&lt;&gt;朱色変色!E96,1,0)</f>
        <v>#VALUE!</v>
      </c>
      <c r="F96" t="e" cm="1">
        <f t="array" aca="1" ref="F96" ca="1">IF(INDIRECT("実施計画様式!F"&amp;ROW($A96))&lt;&gt;朱色変色!F96,1,0)</f>
        <v>#VALUE!</v>
      </c>
      <c r="G96" t="e" cm="1">
        <f t="array" aca="1" ref="G96" ca="1">IF(INDIRECT("実施計画様式!G"&amp;ROW($A96))&lt;&gt;朱色変色!G96,1,0)</f>
        <v>#VALUE!</v>
      </c>
      <c r="H96" t="e" cm="1">
        <f t="array" aca="1" ref="H96" ca="1">IF(INDIRECT("実施計画様式!H"&amp;ROW($A96))&lt;&gt;朱色変色!H96,1,0)</f>
        <v>#VALUE!</v>
      </c>
      <c r="I96" t="e" cm="1">
        <f t="array" aca="1" ref="I96" ca="1">IF(INDIRECT("実施計画様式!I"&amp;ROW($A96))&lt;&gt;朱色変色!I96,1,0)</f>
        <v>#VALUE!</v>
      </c>
      <c r="J96" t="e" cm="1">
        <f t="array" aca="1" ref="J96" ca="1">IF(INDIRECT("実施計画様式!J"&amp;ROW($A96))&lt;&gt;朱色変色!J96,1,0)</f>
        <v>#VALUE!</v>
      </c>
      <c r="K96" t="e" cm="1">
        <f t="array" aca="1" ref="K96" ca="1">IF(INDIRECT("実施計画様式!K"&amp;ROW($A96))&lt;&gt;朱色変色!K96,1,0)</f>
        <v>#VALUE!</v>
      </c>
      <c r="L96" t="e" cm="1">
        <f t="array" aca="1" ref="L96" ca="1">IF(INDIRECT("実施計画様式!L"&amp;ROW($A96))&lt;&gt;朱色変色!L96,1,0)</f>
        <v>#VALUE!</v>
      </c>
      <c r="M96" t="e" cm="1">
        <f t="array" aca="1" ref="M96" ca="1">IF(INDIRECT("実施計画様式!M"&amp;ROW($A96))&lt;&gt;朱色変色!M96,1,0)</f>
        <v>#VALUE!</v>
      </c>
      <c r="N96" t="e" cm="1">
        <f t="array" aca="1" ref="N96" ca="1">IF(INDIRECT("実施計画様式!N"&amp;ROW($A96))&lt;&gt;朱色変色!N96,1,0)</f>
        <v>#VALUE!</v>
      </c>
      <c r="O96" t="e" cm="1">
        <f t="array" aca="1" ref="O96" ca="1">IF(INDIRECT("実施計画様式!O"&amp;ROW($A96))&lt;&gt;朱色変色!O96,1,0)</f>
        <v>#VALUE!</v>
      </c>
      <c r="P96" t="e" cm="1">
        <f t="array" aca="1" ref="P96" ca="1">IF(INDIRECT("実施計画様式!P"&amp;ROW($A96))&lt;&gt;朱色変色!P96,1,0)</f>
        <v>#VALUE!</v>
      </c>
      <c r="Q96" t="e" cm="1">
        <f t="array" aca="1" ref="Q96" ca="1">IF(INDIRECT("実施計画様式!Q"&amp;ROW($A96))&lt;&gt;朱色変色!Q96,1,0)</f>
        <v>#VALUE!</v>
      </c>
      <c r="R96" t="e" cm="1">
        <f t="array" aca="1" ref="R96" ca="1">IF(INDIRECT("実施計画様式!R"&amp;ROW($A96))&lt;&gt;朱色変色!R96,1,0)</f>
        <v>#VALUE!</v>
      </c>
      <c r="S96" t="e" cm="1">
        <f t="array" aca="1" ref="S96" ca="1">IF(INDIRECT("実施計画様式!S"&amp;ROW($A96))&lt;&gt;朱色変色!S96,1,0)</f>
        <v>#VALUE!</v>
      </c>
      <c r="T96" t="e" cm="1">
        <f t="array" aca="1" ref="T96" ca="1">IF(INDIRECT("実施計画様式!T"&amp;ROW($A96))&lt;&gt;朱色変色!T96,1,0)</f>
        <v>#VALUE!</v>
      </c>
      <c r="U96" t="e" cm="1">
        <f t="array" aca="1" ref="U96" ca="1">IF(INDIRECT("実施計画様式!U"&amp;ROW($A96))&lt;&gt;朱色変色!U96,1,0)</f>
        <v>#VALUE!</v>
      </c>
      <c r="V96" t="e" cm="1">
        <f t="array" aca="1" ref="V96" ca="1">IF(INDIRECT("実施計画様式!V"&amp;ROW($A96))&lt;&gt;朱色変色!V96,1,0)</f>
        <v>#VALUE!</v>
      </c>
      <c r="W96" t="e" cm="1">
        <f t="array" aca="1" ref="W96" ca="1">IF(INDIRECT("実施計画様式!W"&amp;ROW($A96))&lt;&gt;朱色変色!W96,1,0)</f>
        <v>#VALUE!</v>
      </c>
      <c r="X96" t="e" cm="1">
        <f t="array" aca="1" ref="X96" ca="1">IF(INDIRECT("実施計画様式!X"&amp;ROW($A96))&lt;&gt;朱色変色!X96,1,0)</f>
        <v>#VALUE!</v>
      </c>
      <c r="Y96" t="e" cm="1">
        <f t="array" aca="1" ref="Y96" ca="1">IF(INDIRECT("実施計画様式!Y"&amp;ROW($A96))&lt;&gt;朱色変色!Y96,1,0)</f>
        <v>#VALUE!</v>
      </c>
      <c r="Z96" t="e" cm="1">
        <f t="array" aca="1" ref="Z96" ca="1">IF(INDIRECT("実施計画様式!Z"&amp;ROW($A96))&lt;&gt;朱色変色!Z96,1,0)</f>
        <v>#VALUE!</v>
      </c>
      <c r="AA96" t="e" cm="1">
        <f t="array" aca="1" ref="AA96" ca="1">IF(INDIRECT("実施計画様式!AA"&amp;ROW($A96))&lt;&gt;朱色変色!AA96,1,0)</f>
        <v>#VALUE!</v>
      </c>
      <c r="AB96" t="e" cm="1">
        <f t="array" aca="1" ref="AB96" ca="1">IF(INDIRECT("実施計画様式!AB"&amp;ROW($A96))&lt;&gt;朱色変色!AB96,1,0)</f>
        <v>#VALUE!</v>
      </c>
      <c r="AC96" t="e" cm="1">
        <f t="array" aca="1" ref="AC96" ca="1">IF(INDIRECT("実施計画様式!AC"&amp;ROW($A96))&lt;&gt;朱色変色!AC96,1,0)</f>
        <v>#VALUE!</v>
      </c>
      <c r="AD96" t="e" cm="1">
        <f t="array" aca="1" ref="AD96" ca="1">IF(INDIRECT("実施計画様式!AD"&amp;ROW($A96))&lt;&gt;朱色変色!AD96,1,0)</f>
        <v>#VALUE!</v>
      </c>
      <c r="AE96" t="e" cm="1">
        <f t="array" aca="1" ref="AE96" ca="1">IF(INDIRECT("実施計画様式!AE"&amp;ROW($A96))&lt;&gt;朱色変色!AE96,1,0)</f>
        <v>#VALUE!</v>
      </c>
      <c r="AF96" t="e" cm="1">
        <f t="array" aca="1" ref="AF96" ca="1">IF(INDIRECT("実施計画様式!AF"&amp;ROW($A96))&lt;&gt;朱色変色!AF96,1,0)</f>
        <v>#VALUE!</v>
      </c>
      <c r="AG96" t="e" cm="1">
        <f t="array" aca="1" ref="AG96" ca="1">IF(INDIRECT("実施計画様式!AG"&amp;ROW($A96))&lt;&gt;朱色変色!AG96,1,0)</f>
        <v>#VALUE!</v>
      </c>
      <c r="AH96" t="e" cm="1">
        <f t="array" aca="1" ref="AH96" ca="1">IF(INDIRECT("実施計画様式!AH"&amp;ROW($A96))&lt;&gt;朱色変色!AH96,1,0)</f>
        <v>#VALUE!</v>
      </c>
      <c r="AI96" t="e" cm="1">
        <f t="array" aca="1" ref="AI96" ca="1">IF(INDIRECT("実施計画様式!AI"&amp;ROW($A96))&lt;&gt;朱色変色!AI96,1,0)</f>
        <v>#VALUE!</v>
      </c>
      <c r="AJ96" t="e" cm="1">
        <f t="array" aca="1" ref="AJ96" ca="1">IF(INDIRECT("実施計画様式!AJ"&amp;ROW($A96))&lt;&gt;朱色変色!AJ96,1,0)</f>
        <v>#VALUE!</v>
      </c>
      <c r="AK96" t="e" cm="1">
        <f t="array" aca="1" ref="AK96" ca="1">IF(INDIRECT("実施計画様式!AK"&amp;ROW($A96))&lt;&gt;朱色変色!AK96,1,0)</f>
        <v>#VALUE!</v>
      </c>
      <c r="AL96" t="e" cm="1">
        <f t="array" aca="1" ref="AL96" ca="1">IF(INDIRECT("実施計画様式!AL"&amp;ROW($A96))&lt;&gt;朱色変色!AL96,1,0)</f>
        <v>#VALUE!</v>
      </c>
      <c r="AM96" t="e" cm="1">
        <f t="array" aca="1" ref="AM96" ca="1">IF(INDIRECT("実施計画様式!AM"&amp;ROW($A96))&lt;&gt;朱色変色!AM96,1,0)</f>
        <v>#VALUE!</v>
      </c>
      <c r="AN96" t="e" cm="1">
        <f t="array" aca="1" ref="AN96" ca="1">IF(INDIRECT("実施計画様式!AN"&amp;ROW($A96))&lt;&gt;朱色変色!AN96,1,0)</f>
        <v>#VALUE!</v>
      </c>
      <c r="AO96" t="e" cm="1">
        <f t="array" aca="1" ref="AO96" ca="1">IF(INDIRECT("実施計画様式!AO"&amp;ROW($A96))&lt;&gt;朱色変色!AO96,1,0)</f>
        <v>#VALUE!</v>
      </c>
      <c r="AP96" t="e" cm="1">
        <f t="array" aca="1" ref="AP96" ca="1">IF(INDIRECT("実施計画様式!AP"&amp;ROW($A96))&lt;&gt;朱色変色!AP96,1,0)</f>
        <v>#VALUE!</v>
      </c>
      <c r="AQ96" t="e" cm="1">
        <f t="array" aca="1" ref="AQ96" ca="1">IF(INDIRECT("実施計画様式!AQ"&amp;ROW($A96))&lt;&gt;朱色変色!AQ96,1,0)</f>
        <v>#VALUE!</v>
      </c>
      <c r="AR96" t="e" cm="1">
        <f t="array" aca="1" ref="AR96" ca="1">IF(INDIRECT("実施計画様式!AR"&amp;ROW($A96))&lt;&gt;朱色変色!AR96,1,0)</f>
        <v>#VALUE!</v>
      </c>
      <c r="AS96" t="e" cm="1">
        <f t="array" aca="1" ref="AS96" ca="1">IF(INDIRECT("実施計画様式!AS"&amp;ROW($A96))&lt;&gt;朱色変色!AS96,1,0)</f>
        <v>#VALUE!</v>
      </c>
      <c r="AT96" t="e" cm="1">
        <f t="array" aca="1" ref="AT96" ca="1">IF(INDIRECT("実施計画様式!AT"&amp;ROW($A96))&lt;&gt;朱色変色!AT96,1,0)</f>
        <v>#VALUE!</v>
      </c>
      <c r="AU96" t="e" cm="1">
        <f t="array" aca="1" ref="AU96" ca="1">IF(INDIRECT("実施計画様式!AU"&amp;ROW($A96))&lt;&gt;朱色変色!AU96,1,0)</f>
        <v>#VALUE!</v>
      </c>
      <c r="AV96" t="e" cm="1">
        <f t="array" aca="1" ref="AV96" ca="1">IF(INDIRECT("実施計画様式!AV"&amp;ROW($A96))&lt;&gt;朱色変色!AV96,1,0)</f>
        <v>#VALUE!</v>
      </c>
      <c r="AW96" t="e" cm="1">
        <f t="array" aca="1" ref="AW96" ca="1">IF(INDIRECT("実施計画様式!AW"&amp;ROW($A96))&lt;&gt;朱色変色!AW96,1,0)</f>
        <v>#VALUE!</v>
      </c>
      <c r="AX96" t="e" cm="1">
        <f t="array" aca="1" ref="AX96" ca="1">IF(INDIRECT("実施計画様式!AX"&amp;ROW($A96))&lt;&gt;朱色変色!AX96,1,0)</f>
        <v>#VALUE!</v>
      </c>
      <c r="AY96" t="e" cm="1">
        <f t="array" aca="1" ref="AY96" ca="1">IF(INDIRECT("実施計画様式!AY"&amp;ROW($A96))&lt;&gt;朱色変色!AU96,1,0)</f>
        <v>#VALUE!</v>
      </c>
      <c r="AZ96" t="e" cm="1">
        <f t="array" aca="1" ref="AZ96" ca="1">IF(INDIRECT("実施計画様式!AZ"&amp;ROW($A96))&lt;&gt;朱色変色!AV96,1,0)</f>
        <v>#VALUE!</v>
      </c>
      <c r="BA96" t="e" cm="1">
        <f t="array" aca="1" ref="BA96" ca="1">IF(INDIRECT("実施計画様式!BA"&amp;ROW($A96))&lt;&gt;朱色変色!AW96,1,0)</f>
        <v>#VALUE!</v>
      </c>
      <c r="BB96" t="e" cm="1">
        <f t="array" aca="1" ref="BB96" ca="1">IF(INDIRECT("実施計画様式!BB"&amp;ROW($A96))&lt;&gt;朱色変色!AX96,1,0)</f>
        <v>#VALUE!</v>
      </c>
      <c r="BC96" t="e">
        <f t="shared" ca="1" si="0"/>
        <v>#VALUE!</v>
      </c>
      <c r="BD96" t="e">
        <f t="shared" ca="1" si="1"/>
        <v>#VALUE!</v>
      </c>
      <c r="BE96" t="e">
        <f t="shared" ca="1" si="2"/>
        <v>#VALUE!</v>
      </c>
    </row>
    <row r="97" spans="3:57">
      <c r="C97" s="310">
        <v>25</v>
      </c>
      <c r="D97" t="e" cm="1">
        <f t="array" aca="1" ref="D97" ca="1">IF(INDIRECT("実施計画様式!D"&amp;ROW($A97))&lt;&gt;朱色変色!D97,1,0)</f>
        <v>#VALUE!</v>
      </c>
      <c r="E97" t="e" cm="1">
        <f t="array" aca="1" ref="E97" ca="1">IF(INDIRECT("実施計画様式!E"&amp;ROW($A97))&lt;&gt;朱色変色!E97,1,0)</f>
        <v>#VALUE!</v>
      </c>
      <c r="F97" t="e" cm="1">
        <f t="array" aca="1" ref="F97" ca="1">IF(INDIRECT("実施計画様式!F"&amp;ROW($A97))&lt;&gt;朱色変色!F97,1,0)</f>
        <v>#VALUE!</v>
      </c>
      <c r="G97" t="e" cm="1">
        <f t="array" aca="1" ref="G97" ca="1">IF(INDIRECT("実施計画様式!G"&amp;ROW($A97))&lt;&gt;朱色変色!G97,1,0)</f>
        <v>#VALUE!</v>
      </c>
      <c r="H97" t="e" cm="1">
        <f t="array" aca="1" ref="H97" ca="1">IF(INDIRECT("実施計画様式!H"&amp;ROW($A97))&lt;&gt;朱色変色!H97,1,0)</f>
        <v>#VALUE!</v>
      </c>
      <c r="I97" t="e" cm="1">
        <f t="array" aca="1" ref="I97" ca="1">IF(INDIRECT("実施計画様式!I"&amp;ROW($A97))&lt;&gt;朱色変色!I97,1,0)</f>
        <v>#VALUE!</v>
      </c>
      <c r="J97" t="e" cm="1">
        <f t="array" aca="1" ref="J97" ca="1">IF(INDIRECT("実施計画様式!J"&amp;ROW($A97))&lt;&gt;朱色変色!J97,1,0)</f>
        <v>#VALUE!</v>
      </c>
      <c r="K97" t="e" cm="1">
        <f t="array" aca="1" ref="K97" ca="1">IF(INDIRECT("実施計画様式!K"&amp;ROW($A97))&lt;&gt;朱色変色!K97,1,0)</f>
        <v>#VALUE!</v>
      </c>
      <c r="L97" t="e" cm="1">
        <f t="array" aca="1" ref="L97" ca="1">IF(INDIRECT("実施計画様式!L"&amp;ROW($A97))&lt;&gt;朱色変色!L97,1,0)</f>
        <v>#VALUE!</v>
      </c>
      <c r="M97" t="e" cm="1">
        <f t="array" aca="1" ref="M97" ca="1">IF(INDIRECT("実施計画様式!M"&amp;ROW($A97))&lt;&gt;朱色変色!M97,1,0)</f>
        <v>#VALUE!</v>
      </c>
      <c r="N97" t="e" cm="1">
        <f t="array" aca="1" ref="N97" ca="1">IF(INDIRECT("実施計画様式!N"&amp;ROW($A97))&lt;&gt;朱色変色!N97,1,0)</f>
        <v>#VALUE!</v>
      </c>
      <c r="O97" t="e" cm="1">
        <f t="array" aca="1" ref="O97" ca="1">IF(INDIRECT("実施計画様式!O"&amp;ROW($A97))&lt;&gt;朱色変色!O97,1,0)</f>
        <v>#VALUE!</v>
      </c>
      <c r="P97" t="e" cm="1">
        <f t="array" aca="1" ref="P97" ca="1">IF(INDIRECT("実施計画様式!P"&amp;ROW($A97))&lt;&gt;朱色変色!P97,1,0)</f>
        <v>#VALUE!</v>
      </c>
      <c r="Q97" t="e" cm="1">
        <f t="array" aca="1" ref="Q97" ca="1">IF(INDIRECT("実施計画様式!Q"&amp;ROW($A97))&lt;&gt;朱色変色!Q97,1,0)</f>
        <v>#VALUE!</v>
      </c>
      <c r="R97" t="e" cm="1">
        <f t="array" aca="1" ref="R97" ca="1">IF(INDIRECT("実施計画様式!R"&amp;ROW($A97))&lt;&gt;朱色変色!R97,1,0)</f>
        <v>#VALUE!</v>
      </c>
      <c r="S97" t="e" cm="1">
        <f t="array" aca="1" ref="S97" ca="1">IF(INDIRECT("実施計画様式!S"&amp;ROW($A97))&lt;&gt;朱色変色!S97,1,0)</f>
        <v>#VALUE!</v>
      </c>
      <c r="T97" t="e" cm="1">
        <f t="array" aca="1" ref="T97" ca="1">IF(INDIRECT("実施計画様式!T"&amp;ROW($A97))&lt;&gt;朱色変色!T97,1,0)</f>
        <v>#VALUE!</v>
      </c>
      <c r="U97" t="e" cm="1">
        <f t="array" aca="1" ref="U97" ca="1">IF(INDIRECT("実施計画様式!U"&amp;ROW($A97))&lt;&gt;朱色変色!U97,1,0)</f>
        <v>#VALUE!</v>
      </c>
      <c r="V97" t="e" cm="1">
        <f t="array" aca="1" ref="V97" ca="1">IF(INDIRECT("実施計画様式!V"&amp;ROW($A97))&lt;&gt;朱色変色!V97,1,0)</f>
        <v>#VALUE!</v>
      </c>
      <c r="W97" t="e" cm="1">
        <f t="array" aca="1" ref="W97" ca="1">IF(INDIRECT("実施計画様式!W"&amp;ROW($A97))&lt;&gt;朱色変色!W97,1,0)</f>
        <v>#VALUE!</v>
      </c>
      <c r="X97" t="e" cm="1">
        <f t="array" aca="1" ref="X97" ca="1">IF(INDIRECT("実施計画様式!X"&amp;ROW($A97))&lt;&gt;朱色変色!X97,1,0)</f>
        <v>#VALUE!</v>
      </c>
      <c r="Y97" t="e" cm="1">
        <f t="array" aca="1" ref="Y97" ca="1">IF(INDIRECT("実施計画様式!Y"&amp;ROW($A97))&lt;&gt;朱色変色!Y97,1,0)</f>
        <v>#VALUE!</v>
      </c>
      <c r="Z97" t="e" cm="1">
        <f t="array" aca="1" ref="Z97" ca="1">IF(INDIRECT("実施計画様式!Z"&amp;ROW($A97))&lt;&gt;朱色変色!Z97,1,0)</f>
        <v>#VALUE!</v>
      </c>
      <c r="AA97" t="e" cm="1">
        <f t="array" aca="1" ref="AA97" ca="1">IF(INDIRECT("実施計画様式!AA"&amp;ROW($A97))&lt;&gt;朱色変色!AA97,1,0)</f>
        <v>#VALUE!</v>
      </c>
      <c r="AB97" t="e" cm="1">
        <f t="array" aca="1" ref="AB97" ca="1">IF(INDIRECT("実施計画様式!AB"&amp;ROW($A97))&lt;&gt;朱色変色!AB97,1,0)</f>
        <v>#VALUE!</v>
      </c>
      <c r="AC97" t="e" cm="1">
        <f t="array" aca="1" ref="AC97" ca="1">IF(INDIRECT("実施計画様式!AC"&amp;ROW($A97))&lt;&gt;朱色変色!AC97,1,0)</f>
        <v>#VALUE!</v>
      </c>
      <c r="AD97" t="e" cm="1">
        <f t="array" aca="1" ref="AD97" ca="1">IF(INDIRECT("実施計画様式!AD"&amp;ROW($A97))&lt;&gt;朱色変色!AD97,1,0)</f>
        <v>#VALUE!</v>
      </c>
      <c r="AE97" t="e" cm="1">
        <f t="array" aca="1" ref="AE97" ca="1">IF(INDIRECT("実施計画様式!AE"&amp;ROW($A97))&lt;&gt;朱色変色!AE97,1,0)</f>
        <v>#VALUE!</v>
      </c>
      <c r="AF97" t="e" cm="1">
        <f t="array" aca="1" ref="AF97" ca="1">IF(INDIRECT("実施計画様式!AF"&amp;ROW($A97))&lt;&gt;朱色変色!AF97,1,0)</f>
        <v>#VALUE!</v>
      </c>
      <c r="AG97" t="e" cm="1">
        <f t="array" aca="1" ref="AG97" ca="1">IF(INDIRECT("実施計画様式!AG"&amp;ROW($A97))&lt;&gt;朱色変色!AG97,1,0)</f>
        <v>#VALUE!</v>
      </c>
      <c r="AH97" t="e" cm="1">
        <f t="array" aca="1" ref="AH97" ca="1">IF(INDIRECT("実施計画様式!AH"&amp;ROW($A97))&lt;&gt;朱色変色!AH97,1,0)</f>
        <v>#VALUE!</v>
      </c>
      <c r="AI97" t="e" cm="1">
        <f t="array" aca="1" ref="AI97" ca="1">IF(INDIRECT("実施計画様式!AI"&amp;ROW($A97))&lt;&gt;朱色変色!AI97,1,0)</f>
        <v>#VALUE!</v>
      </c>
      <c r="AJ97" t="e" cm="1">
        <f t="array" aca="1" ref="AJ97" ca="1">IF(INDIRECT("実施計画様式!AJ"&amp;ROW($A97))&lt;&gt;朱色変色!AJ97,1,0)</f>
        <v>#VALUE!</v>
      </c>
      <c r="AK97" t="e" cm="1">
        <f t="array" aca="1" ref="AK97" ca="1">IF(INDIRECT("実施計画様式!AK"&amp;ROW($A97))&lt;&gt;朱色変色!AK97,1,0)</f>
        <v>#VALUE!</v>
      </c>
      <c r="AL97" t="e" cm="1">
        <f t="array" aca="1" ref="AL97" ca="1">IF(INDIRECT("実施計画様式!AL"&amp;ROW($A97))&lt;&gt;朱色変色!AL97,1,0)</f>
        <v>#VALUE!</v>
      </c>
      <c r="AM97" t="e" cm="1">
        <f t="array" aca="1" ref="AM97" ca="1">IF(INDIRECT("実施計画様式!AM"&amp;ROW($A97))&lt;&gt;朱色変色!AM97,1,0)</f>
        <v>#VALUE!</v>
      </c>
      <c r="AN97" t="e" cm="1">
        <f t="array" aca="1" ref="AN97" ca="1">IF(INDIRECT("実施計画様式!AN"&amp;ROW($A97))&lt;&gt;朱色変色!AN97,1,0)</f>
        <v>#VALUE!</v>
      </c>
      <c r="AO97" t="e" cm="1">
        <f t="array" aca="1" ref="AO97" ca="1">IF(INDIRECT("実施計画様式!AO"&amp;ROW($A97))&lt;&gt;朱色変色!AO97,1,0)</f>
        <v>#VALUE!</v>
      </c>
      <c r="AP97" t="e" cm="1">
        <f t="array" aca="1" ref="AP97" ca="1">IF(INDIRECT("実施計画様式!AP"&amp;ROW($A97))&lt;&gt;朱色変色!AP97,1,0)</f>
        <v>#VALUE!</v>
      </c>
      <c r="AQ97" t="e" cm="1">
        <f t="array" aca="1" ref="AQ97" ca="1">IF(INDIRECT("実施計画様式!AQ"&amp;ROW($A97))&lt;&gt;朱色変色!AQ97,1,0)</f>
        <v>#VALUE!</v>
      </c>
      <c r="AR97" t="e" cm="1">
        <f t="array" aca="1" ref="AR97" ca="1">IF(INDIRECT("実施計画様式!AR"&amp;ROW($A97))&lt;&gt;朱色変色!AR97,1,0)</f>
        <v>#VALUE!</v>
      </c>
      <c r="AS97" t="e" cm="1">
        <f t="array" aca="1" ref="AS97" ca="1">IF(INDIRECT("実施計画様式!AS"&amp;ROW($A97))&lt;&gt;朱色変色!AS97,1,0)</f>
        <v>#VALUE!</v>
      </c>
      <c r="AT97" t="e" cm="1">
        <f t="array" aca="1" ref="AT97" ca="1">IF(INDIRECT("実施計画様式!AT"&amp;ROW($A97))&lt;&gt;朱色変色!AT97,1,0)</f>
        <v>#VALUE!</v>
      </c>
      <c r="AU97" t="e" cm="1">
        <f t="array" aca="1" ref="AU97" ca="1">IF(INDIRECT("実施計画様式!AU"&amp;ROW($A97))&lt;&gt;朱色変色!AU97,1,0)</f>
        <v>#VALUE!</v>
      </c>
      <c r="AV97" t="e" cm="1">
        <f t="array" aca="1" ref="AV97" ca="1">IF(INDIRECT("実施計画様式!AV"&amp;ROW($A97))&lt;&gt;朱色変色!AV97,1,0)</f>
        <v>#VALUE!</v>
      </c>
      <c r="AW97" t="e" cm="1">
        <f t="array" aca="1" ref="AW97" ca="1">IF(INDIRECT("実施計画様式!AW"&amp;ROW($A97))&lt;&gt;朱色変色!AW97,1,0)</f>
        <v>#VALUE!</v>
      </c>
      <c r="AX97" t="e" cm="1">
        <f t="array" aca="1" ref="AX97" ca="1">IF(INDIRECT("実施計画様式!AX"&amp;ROW($A97))&lt;&gt;朱色変色!AX97,1,0)</f>
        <v>#VALUE!</v>
      </c>
      <c r="AY97" t="e" cm="1">
        <f t="array" aca="1" ref="AY97" ca="1">IF(INDIRECT("実施計画様式!AY"&amp;ROW($A97))&lt;&gt;朱色変色!AU97,1,0)</f>
        <v>#VALUE!</v>
      </c>
      <c r="AZ97" t="e" cm="1">
        <f t="array" aca="1" ref="AZ97" ca="1">IF(INDIRECT("実施計画様式!AZ"&amp;ROW($A97))&lt;&gt;朱色変色!AV97,1,0)</f>
        <v>#VALUE!</v>
      </c>
      <c r="BA97" t="e" cm="1">
        <f t="array" aca="1" ref="BA97" ca="1">IF(INDIRECT("実施計画様式!BA"&amp;ROW($A97))&lt;&gt;朱色変色!AW97,1,0)</f>
        <v>#VALUE!</v>
      </c>
      <c r="BB97" t="e" cm="1">
        <f t="array" aca="1" ref="BB97" ca="1">IF(INDIRECT("実施計画様式!BB"&amp;ROW($A97))&lt;&gt;朱色変色!AX97,1,0)</f>
        <v>#VALUE!</v>
      </c>
      <c r="BC97" t="e">
        <f t="shared" ca="1" si="0"/>
        <v>#VALUE!</v>
      </c>
      <c r="BD97" t="e">
        <f t="shared" ca="1" si="1"/>
        <v>#VALUE!</v>
      </c>
      <c r="BE97" t="e">
        <f t="shared" ca="1" si="2"/>
        <v>#VALUE!</v>
      </c>
    </row>
    <row r="98" spans="3:57">
      <c r="C98" s="310">
        <v>26</v>
      </c>
      <c r="D98" t="e" cm="1">
        <f t="array" aca="1" ref="D98" ca="1">IF(INDIRECT("実施計画様式!D"&amp;ROW($A98))&lt;&gt;朱色変色!D98,1,0)</f>
        <v>#VALUE!</v>
      </c>
      <c r="E98" t="e" cm="1">
        <f t="array" aca="1" ref="E98" ca="1">IF(INDIRECT("実施計画様式!E"&amp;ROW($A98))&lt;&gt;朱色変色!E98,1,0)</f>
        <v>#VALUE!</v>
      </c>
      <c r="F98" t="e" cm="1">
        <f t="array" aca="1" ref="F98" ca="1">IF(INDIRECT("実施計画様式!F"&amp;ROW($A98))&lt;&gt;朱色変色!F98,1,0)</f>
        <v>#VALUE!</v>
      </c>
      <c r="G98" t="e" cm="1">
        <f t="array" aca="1" ref="G98" ca="1">IF(INDIRECT("実施計画様式!G"&amp;ROW($A98))&lt;&gt;朱色変色!G98,1,0)</f>
        <v>#VALUE!</v>
      </c>
      <c r="H98" t="e" cm="1">
        <f t="array" aca="1" ref="H98" ca="1">IF(INDIRECT("実施計画様式!H"&amp;ROW($A98))&lt;&gt;朱色変色!H98,1,0)</f>
        <v>#VALUE!</v>
      </c>
      <c r="I98" t="e" cm="1">
        <f t="array" aca="1" ref="I98" ca="1">IF(INDIRECT("実施計画様式!I"&amp;ROW($A98))&lt;&gt;朱色変色!I98,1,0)</f>
        <v>#VALUE!</v>
      </c>
      <c r="J98" t="e" cm="1">
        <f t="array" aca="1" ref="J98" ca="1">IF(INDIRECT("実施計画様式!J"&amp;ROW($A98))&lt;&gt;朱色変色!J98,1,0)</f>
        <v>#VALUE!</v>
      </c>
      <c r="K98" t="e" cm="1">
        <f t="array" aca="1" ref="K98" ca="1">IF(INDIRECT("実施計画様式!K"&amp;ROW($A98))&lt;&gt;朱色変色!K98,1,0)</f>
        <v>#VALUE!</v>
      </c>
      <c r="L98" t="e" cm="1">
        <f t="array" aca="1" ref="L98" ca="1">IF(INDIRECT("実施計画様式!L"&amp;ROW($A98))&lt;&gt;朱色変色!L98,1,0)</f>
        <v>#VALUE!</v>
      </c>
      <c r="M98" t="e" cm="1">
        <f t="array" aca="1" ref="M98" ca="1">IF(INDIRECT("実施計画様式!M"&amp;ROW($A98))&lt;&gt;朱色変色!M98,1,0)</f>
        <v>#VALUE!</v>
      </c>
      <c r="N98" t="e" cm="1">
        <f t="array" aca="1" ref="N98" ca="1">IF(INDIRECT("実施計画様式!N"&amp;ROW($A98))&lt;&gt;朱色変色!N98,1,0)</f>
        <v>#VALUE!</v>
      </c>
      <c r="O98" t="e" cm="1">
        <f t="array" aca="1" ref="O98" ca="1">IF(INDIRECT("実施計画様式!O"&amp;ROW($A98))&lt;&gt;朱色変色!O98,1,0)</f>
        <v>#VALUE!</v>
      </c>
      <c r="P98" t="e" cm="1">
        <f t="array" aca="1" ref="P98" ca="1">IF(INDIRECT("実施計画様式!P"&amp;ROW($A98))&lt;&gt;朱色変色!P98,1,0)</f>
        <v>#VALUE!</v>
      </c>
      <c r="Q98" t="e" cm="1">
        <f t="array" aca="1" ref="Q98" ca="1">IF(INDIRECT("実施計画様式!Q"&amp;ROW($A98))&lt;&gt;朱色変色!Q98,1,0)</f>
        <v>#VALUE!</v>
      </c>
      <c r="R98" t="e" cm="1">
        <f t="array" aca="1" ref="R98" ca="1">IF(INDIRECT("実施計画様式!R"&amp;ROW($A98))&lt;&gt;朱色変色!R98,1,0)</f>
        <v>#VALUE!</v>
      </c>
      <c r="S98" t="e" cm="1">
        <f t="array" aca="1" ref="S98" ca="1">IF(INDIRECT("実施計画様式!S"&amp;ROW($A98))&lt;&gt;朱色変色!S98,1,0)</f>
        <v>#VALUE!</v>
      </c>
      <c r="T98" t="e" cm="1">
        <f t="array" aca="1" ref="T98" ca="1">IF(INDIRECT("実施計画様式!T"&amp;ROW($A98))&lt;&gt;朱色変色!T98,1,0)</f>
        <v>#VALUE!</v>
      </c>
      <c r="U98" t="e" cm="1">
        <f t="array" aca="1" ref="U98" ca="1">IF(INDIRECT("実施計画様式!U"&amp;ROW($A98))&lt;&gt;朱色変色!U98,1,0)</f>
        <v>#VALUE!</v>
      </c>
      <c r="V98" t="e" cm="1">
        <f t="array" aca="1" ref="V98" ca="1">IF(INDIRECT("実施計画様式!V"&amp;ROW($A98))&lt;&gt;朱色変色!V98,1,0)</f>
        <v>#VALUE!</v>
      </c>
      <c r="W98" t="e" cm="1">
        <f t="array" aca="1" ref="W98" ca="1">IF(INDIRECT("実施計画様式!W"&amp;ROW($A98))&lt;&gt;朱色変色!W98,1,0)</f>
        <v>#VALUE!</v>
      </c>
      <c r="X98" t="e" cm="1">
        <f t="array" aca="1" ref="X98" ca="1">IF(INDIRECT("実施計画様式!X"&amp;ROW($A98))&lt;&gt;朱色変色!X98,1,0)</f>
        <v>#VALUE!</v>
      </c>
      <c r="Y98" t="e" cm="1">
        <f t="array" aca="1" ref="Y98" ca="1">IF(INDIRECT("実施計画様式!Y"&amp;ROW($A98))&lt;&gt;朱色変色!Y98,1,0)</f>
        <v>#VALUE!</v>
      </c>
      <c r="Z98" t="e" cm="1">
        <f t="array" aca="1" ref="Z98" ca="1">IF(INDIRECT("実施計画様式!Z"&amp;ROW($A98))&lt;&gt;朱色変色!Z98,1,0)</f>
        <v>#VALUE!</v>
      </c>
      <c r="AA98" t="e" cm="1">
        <f t="array" aca="1" ref="AA98" ca="1">IF(INDIRECT("実施計画様式!AA"&amp;ROW($A98))&lt;&gt;朱色変色!AA98,1,0)</f>
        <v>#VALUE!</v>
      </c>
      <c r="AB98" t="e" cm="1">
        <f t="array" aca="1" ref="AB98" ca="1">IF(INDIRECT("実施計画様式!AB"&amp;ROW($A98))&lt;&gt;朱色変色!AB98,1,0)</f>
        <v>#VALUE!</v>
      </c>
      <c r="AC98" t="e" cm="1">
        <f t="array" aca="1" ref="AC98" ca="1">IF(INDIRECT("実施計画様式!AC"&amp;ROW($A98))&lt;&gt;朱色変色!AC98,1,0)</f>
        <v>#VALUE!</v>
      </c>
      <c r="AD98" t="e" cm="1">
        <f t="array" aca="1" ref="AD98" ca="1">IF(INDIRECT("実施計画様式!AD"&amp;ROW($A98))&lt;&gt;朱色変色!AD98,1,0)</f>
        <v>#VALUE!</v>
      </c>
      <c r="AE98" t="e" cm="1">
        <f t="array" aca="1" ref="AE98" ca="1">IF(INDIRECT("実施計画様式!AE"&amp;ROW($A98))&lt;&gt;朱色変色!AE98,1,0)</f>
        <v>#VALUE!</v>
      </c>
      <c r="AF98" t="e" cm="1">
        <f t="array" aca="1" ref="AF98" ca="1">IF(INDIRECT("実施計画様式!AF"&amp;ROW($A98))&lt;&gt;朱色変色!AF98,1,0)</f>
        <v>#VALUE!</v>
      </c>
      <c r="AG98" t="e" cm="1">
        <f t="array" aca="1" ref="AG98" ca="1">IF(INDIRECT("実施計画様式!AG"&amp;ROW($A98))&lt;&gt;朱色変色!AG98,1,0)</f>
        <v>#VALUE!</v>
      </c>
      <c r="AH98" t="e" cm="1">
        <f t="array" aca="1" ref="AH98" ca="1">IF(INDIRECT("実施計画様式!AH"&amp;ROW($A98))&lt;&gt;朱色変色!AH98,1,0)</f>
        <v>#VALUE!</v>
      </c>
      <c r="AI98" t="e" cm="1">
        <f t="array" aca="1" ref="AI98" ca="1">IF(INDIRECT("実施計画様式!AI"&amp;ROW($A98))&lt;&gt;朱色変色!AI98,1,0)</f>
        <v>#VALUE!</v>
      </c>
      <c r="AJ98" t="e" cm="1">
        <f t="array" aca="1" ref="AJ98" ca="1">IF(INDIRECT("実施計画様式!AJ"&amp;ROW($A98))&lt;&gt;朱色変色!AJ98,1,0)</f>
        <v>#VALUE!</v>
      </c>
      <c r="AK98" t="e" cm="1">
        <f t="array" aca="1" ref="AK98" ca="1">IF(INDIRECT("実施計画様式!AK"&amp;ROW($A98))&lt;&gt;朱色変色!AK98,1,0)</f>
        <v>#VALUE!</v>
      </c>
      <c r="AL98" t="e" cm="1">
        <f t="array" aca="1" ref="AL98" ca="1">IF(INDIRECT("実施計画様式!AL"&amp;ROW($A98))&lt;&gt;朱色変色!AL98,1,0)</f>
        <v>#VALUE!</v>
      </c>
      <c r="AM98" t="e" cm="1">
        <f t="array" aca="1" ref="AM98" ca="1">IF(INDIRECT("実施計画様式!AM"&amp;ROW($A98))&lt;&gt;朱色変色!AM98,1,0)</f>
        <v>#VALUE!</v>
      </c>
      <c r="AN98" t="e" cm="1">
        <f t="array" aca="1" ref="AN98" ca="1">IF(INDIRECT("実施計画様式!AN"&amp;ROW($A98))&lt;&gt;朱色変色!AN98,1,0)</f>
        <v>#VALUE!</v>
      </c>
      <c r="AO98" t="e" cm="1">
        <f t="array" aca="1" ref="AO98" ca="1">IF(INDIRECT("実施計画様式!AO"&amp;ROW($A98))&lt;&gt;朱色変色!AO98,1,0)</f>
        <v>#VALUE!</v>
      </c>
      <c r="AP98" t="e" cm="1">
        <f t="array" aca="1" ref="AP98" ca="1">IF(INDIRECT("実施計画様式!AP"&amp;ROW($A98))&lt;&gt;朱色変色!AP98,1,0)</f>
        <v>#VALUE!</v>
      </c>
      <c r="AQ98" t="e" cm="1">
        <f t="array" aca="1" ref="AQ98" ca="1">IF(INDIRECT("実施計画様式!AQ"&amp;ROW($A98))&lt;&gt;朱色変色!AQ98,1,0)</f>
        <v>#VALUE!</v>
      </c>
      <c r="AR98" t="e" cm="1">
        <f t="array" aca="1" ref="AR98" ca="1">IF(INDIRECT("実施計画様式!AR"&amp;ROW($A98))&lt;&gt;朱色変色!AR98,1,0)</f>
        <v>#VALUE!</v>
      </c>
      <c r="AS98" t="e" cm="1">
        <f t="array" aca="1" ref="AS98" ca="1">IF(INDIRECT("実施計画様式!AS"&amp;ROW($A98))&lt;&gt;朱色変色!AS98,1,0)</f>
        <v>#VALUE!</v>
      </c>
      <c r="AT98" t="e" cm="1">
        <f t="array" aca="1" ref="AT98" ca="1">IF(INDIRECT("実施計画様式!AT"&amp;ROW($A98))&lt;&gt;朱色変色!AT98,1,0)</f>
        <v>#VALUE!</v>
      </c>
      <c r="AU98" t="e" cm="1">
        <f t="array" aca="1" ref="AU98" ca="1">IF(INDIRECT("実施計画様式!AU"&amp;ROW($A98))&lt;&gt;朱色変色!AU98,1,0)</f>
        <v>#VALUE!</v>
      </c>
      <c r="AV98" t="e" cm="1">
        <f t="array" aca="1" ref="AV98" ca="1">IF(INDIRECT("実施計画様式!AV"&amp;ROW($A98))&lt;&gt;朱色変色!AV98,1,0)</f>
        <v>#VALUE!</v>
      </c>
      <c r="AW98" t="e" cm="1">
        <f t="array" aca="1" ref="AW98" ca="1">IF(INDIRECT("実施計画様式!AW"&amp;ROW($A98))&lt;&gt;朱色変色!AW98,1,0)</f>
        <v>#VALUE!</v>
      </c>
      <c r="AX98" t="e" cm="1">
        <f t="array" aca="1" ref="AX98" ca="1">IF(INDIRECT("実施計画様式!AX"&amp;ROW($A98))&lt;&gt;朱色変色!AX98,1,0)</f>
        <v>#VALUE!</v>
      </c>
      <c r="AY98" t="e" cm="1">
        <f t="array" aca="1" ref="AY98" ca="1">IF(INDIRECT("実施計画様式!AY"&amp;ROW($A98))&lt;&gt;朱色変色!AU98,1,0)</f>
        <v>#VALUE!</v>
      </c>
      <c r="AZ98" t="e" cm="1">
        <f t="array" aca="1" ref="AZ98" ca="1">IF(INDIRECT("実施計画様式!AZ"&amp;ROW($A98))&lt;&gt;朱色変色!AV98,1,0)</f>
        <v>#VALUE!</v>
      </c>
      <c r="BA98" t="e" cm="1">
        <f t="array" aca="1" ref="BA98" ca="1">IF(INDIRECT("実施計画様式!BA"&amp;ROW($A98))&lt;&gt;朱色変色!AW98,1,0)</f>
        <v>#VALUE!</v>
      </c>
      <c r="BB98" t="e" cm="1">
        <f t="array" aca="1" ref="BB98" ca="1">IF(INDIRECT("実施計画様式!BB"&amp;ROW($A98))&lt;&gt;朱色変色!AX98,1,0)</f>
        <v>#VALUE!</v>
      </c>
      <c r="BC98" t="e">
        <f t="shared" ca="1" si="0"/>
        <v>#VALUE!</v>
      </c>
      <c r="BD98" t="e">
        <f t="shared" ca="1" si="1"/>
        <v>#VALUE!</v>
      </c>
      <c r="BE98" t="e">
        <f t="shared" ca="1" si="2"/>
        <v>#VALUE!</v>
      </c>
    </row>
    <row r="99" spans="3:57">
      <c r="C99" s="310">
        <v>27</v>
      </c>
      <c r="D99" t="e" cm="1">
        <f t="array" aca="1" ref="D99" ca="1">IF(INDIRECT("実施計画様式!D"&amp;ROW($A99))&lt;&gt;朱色変色!D99,1,0)</f>
        <v>#VALUE!</v>
      </c>
      <c r="E99" t="e" cm="1">
        <f t="array" aca="1" ref="E99" ca="1">IF(INDIRECT("実施計画様式!E"&amp;ROW($A99))&lt;&gt;朱色変色!E99,1,0)</f>
        <v>#VALUE!</v>
      </c>
      <c r="F99" t="e" cm="1">
        <f t="array" aca="1" ref="F99" ca="1">IF(INDIRECT("実施計画様式!F"&amp;ROW($A99))&lt;&gt;朱色変色!F99,1,0)</f>
        <v>#VALUE!</v>
      </c>
      <c r="G99" t="e" cm="1">
        <f t="array" aca="1" ref="G99" ca="1">IF(INDIRECT("実施計画様式!G"&amp;ROW($A99))&lt;&gt;朱色変色!G99,1,0)</f>
        <v>#VALUE!</v>
      </c>
      <c r="H99" t="e" cm="1">
        <f t="array" aca="1" ref="H99" ca="1">IF(INDIRECT("実施計画様式!H"&amp;ROW($A99))&lt;&gt;朱色変色!H99,1,0)</f>
        <v>#VALUE!</v>
      </c>
      <c r="I99" t="e" cm="1">
        <f t="array" aca="1" ref="I99" ca="1">IF(INDIRECT("実施計画様式!I"&amp;ROW($A99))&lt;&gt;朱色変色!I99,1,0)</f>
        <v>#VALUE!</v>
      </c>
      <c r="J99" t="e" cm="1">
        <f t="array" aca="1" ref="J99" ca="1">IF(INDIRECT("実施計画様式!J"&amp;ROW($A99))&lt;&gt;朱色変色!J99,1,0)</f>
        <v>#VALUE!</v>
      </c>
      <c r="K99" t="e" cm="1">
        <f t="array" aca="1" ref="K99" ca="1">IF(INDIRECT("実施計画様式!K"&amp;ROW($A99))&lt;&gt;朱色変色!K99,1,0)</f>
        <v>#VALUE!</v>
      </c>
      <c r="L99" t="e" cm="1">
        <f t="array" aca="1" ref="L99" ca="1">IF(INDIRECT("実施計画様式!L"&amp;ROW($A99))&lt;&gt;朱色変色!L99,1,0)</f>
        <v>#VALUE!</v>
      </c>
      <c r="M99" t="e" cm="1">
        <f t="array" aca="1" ref="M99" ca="1">IF(INDIRECT("実施計画様式!M"&amp;ROW($A99))&lt;&gt;朱色変色!M99,1,0)</f>
        <v>#VALUE!</v>
      </c>
      <c r="N99" t="e" cm="1">
        <f t="array" aca="1" ref="N99" ca="1">IF(INDIRECT("実施計画様式!N"&amp;ROW($A99))&lt;&gt;朱色変色!N99,1,0)</f>
        <v>#VALUE!</v>
      </c>
      <c r="O99" t="e" cm="1">
        <f t="array" aca="1" ref="O99" ca="1">IF(INDIRECT("実施計画様式!O"&amp;ROW($A99))&lt;&gt;朱色変色!O99,1,0)</f>
        <v>#VALUE!</v>
      </c>
      <c r="P99" t="e" cm="1">
        <f t="array" aca="1" ref="P99" ca="1">IF(INDIRECT("実施計画様式!P"&amp;ROW($A99))&lt;&gt;朱色変色!P99,1,0)</f>
        <v>#VALUE!</v>
      </c>
      <c r="Q99" t="e" cm="1">
        <f t="array" aca="1" ref="Q99" ca="1">IF(INDIRECT("実施計画様式!Q"&amp;ROW($A99))&lt;&gt;朱色変色!Q99,1,0)</f>
        <v>#VALUE!</v>
      </c>
      <c r="R99" t="e" cm="1">
        <f t="array" aca="1" ref="R99" ca="1">IF(INDIRECT("実施計画様式!R"&amp;ROW($A99))&lt;&gt;朱色変色!R99,1,0)</f>
        <v>#VALUE!</v>
      </c>
      <c r="S99" t="e" cm="1">
        <f t="array" aca="1" ref="S99" ca="1">IF(INDIRECT("実施計画様式!S"&amp;ROW($A99))&lt;&gt;朱色変色!S99,1,0)</f>
        <v>#VALUE!</v>
      </c>
      <c r="T99" t="e" cm="1">
        <f t="array" aca="1" ref="T99" ca="1">IF(INDIRECT("実施計画様式!T"&amp;ROW($A99))&lt;&gt;朱色変色!T99,1,0)</f>
        <v>#VALUE!</v>
      </c>
      <c r="U99" t="e" cm="1">
        <f t="array" aca="1" ref="U99" ca="1">IF(INDIRECT("実施計画様式!U"&amp;ROW($A99))&lt;&gt;朱色変色!U99,1,0)</f>
        <v>#VALUE!</v>
      </c>
      <c r="V99" t="e" cm="1">
        <f t="array" aca="1" ref="V99" ca="1">IF(INDIRECT("実施計画様式!V"&amp;ROW($A99))&lt;&gt;朱色変色!V99,1,0)</f>
        <v>#VALUE!</v>
      </c>
      <c r="W99" t="e" cm="1">
        <f t="array" aca="1" ref="W99" ca="1">IF(INDIRECT("実施計画様式!W"&amp;ROW($A99))&lt;&gt;朱色変色!W99,1,0)</f>
        <v>#VALUE!</v>
      </c>
      <c r="X99" t="e" cm="1">
        <f t="array" aca="1" ref="X99" ca="1">IF(INDIRECT("実施計画様式!X"&amp;ROW($A99))&lt;&gt;朱色変色!X99,1,0)</f>
        <v>#VALUE!</v>
      </c>
      <c r="Y99" t="e" cm="1">
        <f t="array" aca="1" ref="Y99" ca="1">IF(INDIRECT("実施計画様式!Y"&amp;ROW($A99))&lt;&gt;朱色変色!Y99,1,0)</f>
        <v>#VALUE!</v>
      </c>
      <c r="Z99" t="e" cm="1">
        <f t="array" aca="1" ref="Z99" ca="1">IF(INDIRECT("実施計画様式!Z"&amp;ROW($A99))&lt;&gt;朱色変色!Z99,1,0)</f>
        <v>#VALUE!</v>
      </c>
      <c r="AA99" t="e" cm="1">
        <f t="array" aca="1" ref="AA99" ca="1">IF(INDIRECT("実施計画様式!AA"&amp;ROW($A99))&lt;&gt;朱色変色!AA99,1,0)</f>
        <v>#VALUE!</v>
      </c>
      <c r="AB99" t="e" cm="1">
        <f t="array" aca="1" ref="AB99" ca="1">IF(INDIRECT("実施計画様式!AB"&amp;ROW($A99))&lt;&gt;朱色変色!AB99,1,0)</f>
        <v>#VALUE!</v>
      </c>
      <c r="AC99" t="e" cm="1">
        <f t="array" aca="1" ref="AC99" ca="1">IF(INDIRECT("実施計画様式!AC"&amp;ROW($A99))&lt;&gt;朱色変色!AC99,1,0)</f>
        <v>#VALUE!</v>
      </c>
      <c r="AD99" t="e" cm="1">
        <f t="array" aca="1" ref="AD99" ca="1">IF(INDIRECT("実施計画様式!AD"&amp;ROW($A99))&lt;&gt;朱色変色!AD99,1,0)</f>
        <v>#VALUE!</v>
      </c>
      <c r="AE99" t="e" cm="1">
        <f t="array" aca="1" ref="AE99" ca="1">IF(INDIRECT("実施計画様式!AE"&amp;ROW($A99))&lt;&gt;朱色変色!AE99,1,0)</f>
        <v>#VALUE!</v>
      </c>
      <c r="AF99" t="e" cm="1">
        <f t="array" aca="1" ref="AF99" ca="1">IF(INDIRECT("実施計画様式!AF"&amp;ROW($A99))&lt;&gt;朱色変色!AF99,1,0)</f>
        <v>#VALUE!</v>
      </c>
      <c r="AG99" t="e" cm="1">
        <f t="array" aca="1" ref="AG99" ca="1">IF(INDIRECT("実施計画様式!AG"&amp;ROW($A99))&lt;&gt;朱色変色!AG99,1,0)</f>
        <v>#VALUE!</v>
      </c>
      <c r="AH99" t="e" cm="1">
        <f t="array" aca="1" ref="AH99" ca="1">IF(INDIRECT("実施計画様式!AH"&amp;ROW($A99))&lt;&gt;朱色変色!AH99,1,0)</f>
        <v>#VALUE!</v>
      </c>
      <c r="AI99" t="e" cm="1">
        <f t="array" aca="1" ref="AI99" ca="1">IF(INDIRECT("実施計画様式!AI"&amp;ROW($A99))&lt;&gt;朱色変色!AI99,1,0)</f>
        <v>#VALUE!</v>
      </c>
      <c r="AJ99" t="e" cm="1">
        <f t="array" aca="1" ref="AJ99" ca="1">IF(INDIRECT("実施計画様式!AJ"&amp;ROW($A99))&lt;&gt;朱色変色!AJ99,1,0)</f>
        <v>#VALUE!</v>
      </c>
      <c r="AK99" t="e" cm="1">
        <f t="array" aca="1" ref="AK99" ca="1">IF(INDIRECT("実施計画様式!AK"&amp;ROW($A99))&lt;&gt;朱色変色!AK99,1,0)</f>
        <v>#VALUE!</v>
      </c>
      <c r="AL99" t="e" cm="1">
        <f t="array" aca="1" ref="AL99" ca="1">IF(INDIRECT("実施計画様式!AL"&amp;ROW($A99))&lt;&gt;朱色変色!AL99,1,0)</f>
        <v>#VALUE!</v>
      </c>
      <c r="AM99" t="e" cm="1">
        <f t="array" aca="1" ref="AM99" ca="1">IF(INDIRECT("実施計画様式!AM"&amp;ROW($A99))&lt;&gt;朱色変色!AM99,1,0)</f>
        <v>#VALUE!</v>
      </c>
      <c r="AN99" t="e" cm="1">
        <f t="array" aca="1" ref="AN99" ca="1">IF(INDIRECT("実施計画様式!AN"&amp;ROW($A99))&lt;&gt;朱色変色!AN99,1,0)</f>
        <v>#VALUE!</v>
      </c>
      <c r="AO99" t="e" cm="1">
        <f t="array" aca="1" ref="AO99" ca="1">IF(INDIRECT("実施計画様式!AO"&amp;ROW($A99))&lt;&gt;朱色変色!AO99,1,0)</f>
        <v>#VALUE!</v>
      </c>
      <c r="AP99" t="e" cm="1">
        <f t="array" aca="1" ref="AP99" ca="1">IF(INDIRECT("実施計画様式!AP"&amp;ROW($A99))&lt;&gt;朱色変色!AP99,1,0)</f>
        <v>#VALUE!</v>
      </c>
      <c r="AQ99" t="e" cm="1">
        <f t="array" aca="1" ref="AQ99" ca="1">IF(INDIRECT("実施計画様式!AQ"&amp;ROW($A99))&lt;&gt;朱色変色!AQ99,1,0)</f>
        <v>#VALUE!</v>
      </c>
      <c r="AR99" t="e" cm="1">
        <f t="array" aca="1" ref="AR99" ca="1">IF(INDIRECT("実施計画様式!AR"&amp;ROW($A99))&lt;&gt;朱色変色!AR99,1,0)</f>
        <v>#VALUE!</v>
      </c>
      <c r="AS99" t="e" cm="1">
        <f t="array" aca="1" ref="AS99" ca="1">IF(INDIRECT("実施計画様式!AS"&amp;ROW($A99))&lt;&gt;朱色変色!AS99,1,0)</f>
        <v>#VALUE!</v>
      </c>
      <c r="AT99" t="e" cm="1">
        <f t="array" aca="1" ref="AT99" ca="1">IF(INDIRECT("実施計画様式!AT"&amp;ROW($A99))&lt;&gt;朱色変色!AT99,1,0)</f>
        <v>#VALUE!</v>
      </c>
      <c r="AU99" t="e" cm="1">
        <f t="array" aca="1" ref="AU99" ca="1">IF(INDIRECT("実施計画様式!AU"&amp;ROW($A99))&lt;&gt;朱色変色!AU99,1,0)</f>
        <v>#VALUE!</v>
      </c>
      <c r="AV99" t="e" cm="1">
        <f t="array" aca="1" ref="AV99" ca="1">IF(INDIRECT("実施計画様式!AV"&amp;ROW($A99))&lt;&gt;朱色変色!AV99,1,0)</f>
        <v>#VALUE!</v>
      </c>
      <c r="AW99" t="e" cm="1">
        <f t="array" aca="1" ref="AW99" ca="1">IF(INDIRECT("実施計画様式!AW"&amp;ROW($A99))&lt;&gt;朱色変色!AW99,1,0)</f>
        <v>#VALUE!</v>
      </c>
      <c r="AX99" t="e" cm="1">
        <f t="array" aca="1" ref="AX99" ca="1">IF(INDIRECT("実施計画様式!AX"&amp;ROW($A99))&lt;&gt;朱色変色!AX99,1,0)</f>
        <v>#VALUE!</v>
      </c>
      <c r="AY99" t="e" cm="1">
        <f t="array" aca="1" ref="AY99" ca="1">IF(INDIRECT("実施計画様式!AY"&amp;ROW($A99))&lt;&gt;朱色変色!AU99,1,0)</f>
        <v>#VALUE!</v>
      </c>
      <c r="AZ99" t="e" cm="1">
        <f t="array" aca="1" ref="AZ99" ca="1">IF(INDIRECT("実施計画様式!AZ"&amp;ROW($A99))&lt;&gt;朱色変色!AV99,1,0)</f>
        <v>#VALUE!</v>
      </c>
      <c r="BA99" t="e" cm="1">
        <f t="array" aca="1" ref="BA99" ca="1">IF(INDIRECT("実施計画様式!BA"&amp;ROW($A99))&lt;&gt;朱色変色!AW99,1,0)</f>
        <v>#VALUE!</v>
      </c>
      <c r="BB99" t="e" cm="1">
        <f t="array" aca="1" ref="BB99" ca="1">IF(INDIRECT("実施計画様式!BB"&amp;ROW($A99))&lt;&gt;朱色変色!AX99,1,0)</f>
        <v>#VALUE!</v>
      </c>
      <c r="BC99" t="e">
        <f t="shared" ca="1" si="0"/>
        <v>#VALUE!</v>
      </c>
      <c r="BD99" t="e">
        <f t="shared" ca="1" si="1"/>
        <v>#VALUE!</v>
      </c>
      <c r="BE99" t="e">
        <f t="shared" ca="1" si="2"/>
        <v>#VALUE!</v>
      </c>
    </row>
    <row r="100" spans="3:57">
      <c r="C100" s="310">
        <v>28</v>
      </c>
      <c r="D100" t="e" cm="1">
        <f t="array" aca="1" ref="D100" ca="1">IF(INDIRECT("実施計画様式!D"&amp;ROW($A100))&lt;&gt;朱色変色!D100,1,0)</f>
        <v>#VALUE!</v>
      </c>
      <c r="E100" t="e" cm="1">
        <f t="array" aca="1" ref="E100" ca="1">IF(INDIRECT("実施計画様式!E"&amp;ROW($A100))&lt;&gt;朱色変色!E100,1,0)</f>
        <v>#VALUE!</v>
      </c>
      <c r="F100" t="e" cm="1">
        <f t="array" aca="1" ref="F100" ca="1">IF(INDIRECT("実施計画様式!F"&amp;ROW($A100))&lt;&gt;朱色変色!F100,1,0)</f>
        <v>#VALUE!</v>
      </c>
      <c r="G100" t="e" cm="1">
        <f t="array" aca="1" ref="G100" ca="1">IF(INDIRECT("実施計画様式!G"&amp;ROW($A100))&lt;&gt;朱色変色!G100,1,0)</f>
        <v>#VALUE!</v>
      </c>
      <c r="H100" t="e" cm="1">
        <f t="array" aca="1" ref="H100" ca="1">IF(INDIRECT("実施計画様式!H"&amp;ROW($A100))&lt;&gt;朱色変色!H100,1,0)</f>
        <v>#VALUE!</v>
      </c>
      <c r="I100" t="e" cm="1">
        <f t="array" aca="1" ref="I100" ca="1">IF(INDIRECT("実施計画様式!I"&amp;ROW($A100))&lt;&gt;朱色変色!I100,1,0)</f>
        <v>#VALUE!</v>
      </c>
      <c r="J100" t="e" cm="1">
        <f t="array" aca="1" ref="J100" ca="1">IF(INDIRECT("実施計画様式!J"&amp;ROW($A100))&lt;&gt;朱色変色!J100,1,0)</f>
        <v>#VALUE!</v>
      </c>
      <c r="K100" t="e" cm="1">
        <f t="array" aca="1" ref="K100" ca="1">IF(INDIRECT("実施計画様式!K"&amp;ROW($A100))&lt;&gt;朱色変色!K100,1,0)</f>
        <v>#VALUE!</v>
      </c>
      <c r="L100" t="e" cm="1">
        <f t="array" aca="1" ref="L100" ca="1">IF(INDIRECT("実施計画様式!L"&amp;ROW($A100))&lt;&gt;朱色変色!L100,1,0)</f>
        <v>#VALUE!</v>
      </c>
      <c r="M100" t="e" cm="1">
        <f t="array" aca="1" ref="M100" ca="1">IF(INDIRECT("実施計画様式!M"&amp;ROW($A100))&lt;&gt;朱色変色!M100,1,0)</f>
        <v>#VALUE!</v>
      </c>
      <c r="N100" t="e" cm="1">
        <f t="array" aca="1" ref="N100" ca="1">IF(INDIRECT("実施計画様式!N"&amp;ROW($A100))&lt;&gt;朱色変色!N100,1,0)</f>
        <v>#VALUE!</v>
      </c>
      <c r="O100" t="e" cm="1">
        <f t="array" aca="1" ref="O100" ca="1">IF(INDIRECT("実施計画様式!O"&amp;ROW($A100))&lt;&gt;朱色変色!O100,1,0)</f>
        <v>#VALUE!</v>
      </c>
      <c r="P100" t="e" cm="1">
        <f t="array" aca="1" ref="P100" ca="1">IF(INDIRECT("実施計画様式!P"&amp;ROW($A100))&lt;&gt;朱色変色!P100,1,0)</f>
        <v>#VALUE!</v>
      </c>
      <c r="Q100" t="e" cm="1">
        <f t="array" aca="1" ref="Q100" ca="1">IF(INDIRECT("実施計画様式!Q"&amp;ROW($A100))&lt;&gt;朱色変色!Q100,1,0)</f>
        <v>#VALUE!</v>
      </c>
      <c r="R100" t="e" cm="1">
        <f t="array" aca="1" ref="R100" ca="1">IF(INDIRECT("実施計画様式!R"&amp;ROW($A100))&lt;&gt;朱色変色!R100,1,0)</f>
        <v>#VALUE!</v>
      </c>
      <c r="S100" t="e" cm="1">
        <f t="array" aca="1" ref="S100" ca="1">IF(INDIRECT("実施計画様式!S"&amp;ROW($A100))&lt;&gt;朱色変色!S100,1,0)</f>
        <v>#VALUE!</v>
      </c>
      <c r="T100" t="e" cm="1">
        <f t="array" aca="1" ref="T100" ca="1">IF(INDIRECT("実施計画様式!T"&amp;ROW($A100))&lt;&gt;朱色変色!T100,1,0)</f>
        <v>#VALUE!</v>
      </c>
      <c r="U100" t="e" cm="1">
        <f t="array" aca="1" ref="U100" ca="1">IF(INDIRECT("実施計画様式!U"&amp;ROW($A100))&lt;&gt;朱色変色!U100,1,0)</f>
        <v>#VALUE!</v>
      </c>
      <c r="V100" t="e" cm="1">
        <f t="array" aca="1" ref="V100" ca="1">IF(INDIRECT("実施計画様式!V"&amp;ROW($A100))&lt;&gt;朱色変色!V100,1,0)</f>
        <v>#VALUE!</v>
      </c>
      <c r="W100" t="e" cm="1">
        <f t="array" aca="1" ref="W100" ca="1">IF(INDIRECT("実施計画様式!W"&amp;ROW($A100))&lt;&gt;朱色変色!W100,1,0)</f>
        <v>#VALUE!</v>
      </c>
      <c r="X100" t="e" cm="1">
        <f t="array" aca="1" ref="X100" ca="1">IF(INDIRECT("実施計画様式!X"&amp;ROW($A100))&lt;&gt;朱色変色!X100,1,0)</f>
        <v>#VALUE!</v>
      </c>
      <c r="Y100" t="e" cm="1">
        <f t="array" aca="1" ref="Y100" ca="1">IF(INDIRECT("実施計画様式!Y"&amp;ROW($A100))&lt;&gt;朱色変色!Y100,1,0)</f>
        <v>#VALUE!</v>
      </c>
      <c r="Z100" t="e" cm="1">
        <f t="array" aca="1" ref="Z100" ca="1">IF(INDIRECT("実施計画様式!Z"&amp;ROW($A100))&lt;&gt;朱色変色!Z100,1,0)</f>
        <v>#VALUE!</v>
      </c>
      <c r="AA100" t="e" cm="1">
        <f t="array" aca="1" ref="AA100" ca="1">IF(INDIRECT("実施計画様式!AA"&amp;ROW($A100))&lt;&gt;朱色変色!AA100,1,0)</f>
        <v>#VALUE!</v>
      </c>
      <c r="AB100" t="e" cm="1">
        <f t="array" aca="1" ref="AB100" ca="1">IF(INDIRECT("実施計画様式!AB"&amp;ROW($A100))&lt;&gt;朱色変色!AB100,1,0)</f>
        <v>#VALUE!</v>
      </c>
      <c r="AC100" t="e" cm="1">
        <f t="array" aca="1" ref="AC100" ca="1">IF(INDIRECT("実施計画様式!AC"&amp;ROW($A100))&lt;&gt;朱色変色!AC100,1,0)</f>
        <v>#VALUE!</v>
      </c>
      <c r="AD100" t="e" cm="1">
        <f t="array" aca="1" ref="AD100" ca="1">IF(INDIRECT("実施計画様式!AD"&amp;ROW($A100))&lt;&gt;朱色変色!AD100,1,0)</f>
        <v>#VALUE!</v>
      </c>
      <c r="AE100" t="e" cm="1">
        <f t="array" aca="1" ref="AE100" ca="1">IF(INDIRECT("実施計画様式!AE"&amp;ROW($A100))&lt;&gt;朱色変色!AE100,1,0)</f>
        <v>#VALUE!</v>
      </c>
      <c r="AF100" t="e" cm="1">
        <f t="array" aca="1" ref="AF100" ca="1">IF(INDIRECT("実施計画様式!AF"&amp;ROW($A100))&lt;&gt;朱色変色!AF100,1,0)</f>
        <v>#VALUE!</v>
      </c>
      <c r="AG100" t="e" cm="1">
        <f t="array" aca="1" ref="AG100" ca="1">IF(INDIRECT("実施計画様式!AG"&amp;ROW($A100))&lt;&gt;朱色変色!AG100,1,0)</f>
        <v>#VALUE!</v>
      </c>
      <c r="AH100" t="e" cm="1">
        <f t="array" aca="1" ref="AH100" ca="1">IF(INDIRECT("実施計画様式!AH"&amp;ROW($A100))&lt;&gt;朱色変色!AH100,1,0)</f>
        <v>#VALUE!</v>
      </c>
      <c r="AI100" t="e" cm="1">
        <f t="array" aca="1" ref="AI100" ca="1">IF(INDIRECT("実施計画様式!AI"&amp;ROW($A100))&lt;&gt;朱色変色!AI100,1,0)</f>
        <v>#VALUE!</v>
      </c>
      <c r="AJ100" t="e" cm="1">
        <f t="array" aca="1" ref="AJ100" ca="1">IF(INDIRECT("実施計画様式!AJ"&amp;ROW($A100))&lt;&gt;朱色変色!AJ100,1,0)</f>
        <v>#VALUE!</v>
      </c>
      <c r="AK100" t="e" cm="1">
        <f t="array" aca="1" ref="AK100" ca="1">IF(INDIRECT("実施計画様式!AK"&amp;ROW($A100))&lt;&gt;朱色変色!AK100,1,0)</f>
        <v>#VALUE!</v>
      </c>
      <c r="AL100" t="e" cm="1">
        <f t="array" aca="1" ref="AL100" ca="1">IF(INDIRECT("実施計画様式!AL"&amp;ROW($A100))&lt;&gt;朱色変色!AL100,1,0)</f>
        <v>#VALUE!</v>
      </c>
      <c r="AM100" t="e" cm="1">
        <f t="array" aca="1" ref="AM100" ca="1">IF(INDIRECT("実施計画様式!AM"&amp;ROW($A100))&lt;&gt;朱色変色!AM100,1,0)</f>
        <v>#VALUE!</v>
      </c>
      <c r="AN100" t="e" cm="1">
        <f t="array" aca="1" ref="AN100" ca="1">IF(INDIRECT("実施計画様式!AN"&amp;ROW($A100))&lt;&gt;朱色変色!AN100,1,0)</f>
        <v>#VALUE!</v>
      </c>
      <c r="AO100" t="e" cm="1">
        <f t="array" aca="1" ref="AO100" ca="1">IF(INDIRECT("実施計画様式!AO"&amp;ROW($A100))&lt;&gt;朱色変色!AO100,1,0)</f>
        <v>#VALUE!</v>
      </c>
      <c r="AP100" t="e" cm="1">
        <f t="array" aca="1" ref="AP100" ca="1">IF(INDIRECT("実施計画様式!AP"&amp;ROW($A100))&lt;&gt;朱色変色!AP100,1,0)</f>
        <v>#VALUE!</v>
      </c>
      <c r="AQ100" t="e" cm="1">
        <f t="array" aca="1" ref="AQ100" ca="1">IF(INDIRECT("実施計画様式!AQ"&amp;ROW($A100))&lt;&gt;朱色変色!AQ100,1,0)</f>
        <v>#VALUE!</v>
      </c>
      <c r="AR100" t="e" cm="1">
        <f t="array" aca="1" ref="AR100" ca="1">IF(INDIRECT("実施計画様式!AR"&amp;ROW($A100))&lt;&gt;朱色変色!AR100,1,0)</f>
        <v>#VALUE!</v>
      </c>
      <c r="AS100" t="e" cm="1">
        <f t="array" aca="1" ref="AS100" ca="1">IF(INDIRECT("実施計画様式!AS"&amp;ROW($A100))&lt;&gt;朱色変色!AS100,1,0)</f>
        <v>#VALUE!</v>
      </c>
      <c r="AT100" t="e" cm="1">
        <f t="array" aca="1" ref="AT100" ca="1">IF(INDIRECT("実施計画様式!AT"&amp;ROW($A100))&lt;&gt;朱色変色!AT100,1,0)</f>
        <v>#VALUE!</v>
      </c>
      <c r="AU100" t="e" cm="1">
        <f t="array" aca="1" ref="AU100" ca="1">IF(INDIRECT("実施計画様式!AU"&amp;ROW($A100))&lt;&gt;朱色変色!AU100,1,0)</f>
        <v>#VALUE!</v>
      </c>
      <c r="AV100" t="e" cm="1">
        <f t="array" aca="1" ref="AV100" ca="1">IF(INDIRECT("実施計画様式!AV"&amp;ROW($A100))&lt;&gt;朱色変色!AV100,1,0)</f>
        <v>#VALUE!</v>
      </c>
      <c r="AW100" t="e" cm="1">
        <f t="array" aca="1" ref="AW100" ca="1">IF(INDIRECT("実施計画様式!AW"&amp;ROW($A100))&lt;&gt;朱色変色!AW100,1,0)</f>
        <v>#VALUE!</v>
      </c>
      <c r="AX100" t="e" cm="1">
        <f t="array" aca="1" ref="AX100" ca="1">IF(INDIRECT("実施計画様式!AX"&amp;ROW($A100))&lt;&gt;朱色変色!AX100,1,0)</f>
        <v>#VALUE!</v>
      </c>
      <c r="AY100" t="e" cm="1">
        <f t="array" aca="1" ref="AY100" ca="1">IF(INDIRECT("実施計画様式!AY"&amp;ROW($A100))&lt;&gt;朱色変色!AU100,1,0)</f>
        <v>#VALUE!</v>
      </c>
      <c r="AZ100" t="e" cm="1">
        <f t="array" aca="1" ref="AZ100" ca="1">IF(INDIRECT("実施計画様式!AZ"&amp;ROW($A100))&lt;&gt;朱色変色!AV100,1,0)</f>
        <v>#VALUE!</v>
      </c>
      <c r="BA100" t="e" cm="1">
        <f t="array" aca="1" ref="BA100" ca="1">IF(INDIRECT("実施計画様式!BA"&amp;ROW($A100))&lt;&gt;朱色変色!AW100,1,0)</f>
        <v>#VALUE!</v>
      </c>
      <c r="BB100" t="e" cm="1">
        <f t="array" aca="1" ref="BB100" ca="1">IF(INDIRECT("実施計画様式!BB"&amp;ROW($A100))&lt;&gt;朱色変色!AX100,1,0)</f>
        <v>#VALUE!</v>
      </c>
      <c r="BC100" t="e">
        <f t="shared" ca="1" si="0"/>
        <v>#VALUE!</v>
      </c>
      <c r="BD100" t="e">
        <f t="shared" ca="1" si="1"/>
        <v>#VALUE!</v>
      </c>
      <c r="BE100" t="e">
        <f t="shared" ca="1" si="2"/>
        <v>#VALUE!</v>
      </c>
    </row>
    <row r="101" spans="3:57">
      <c r="C101" s="310">
        <v>29</v>
      </c>
      <c r="D101" t="e" cm="1">
        <f t="array" aca="1" ref="D101" ca="1">IF(INDIRECT("実施計画様式!D"&amp;ROW($A101))&lt;&gt;朱色変色!D101,1,0)</f>
        <v>#VALUE!</v>
      </c>
      <c r="E101" t="e" cm="1">
        <f t="array" aca="1" ref="E101" ca="1">IF(INDIRECT("実施計画様式!E"&amp;ROW($A101))&lt;&gt;朱色変色!E101,1,0)</f>
        <v>#VALUE!</v>
      </c>
      <c r="F101" t="e" cm="1">
        <f t="array" aca="1" ref="F101" ca="1">IF(INDIRECT("実施計画様式!F"&amp;ROW($A101))&lt;&gt;朱色変色!F101,1,0)</f>
        <v>#VALUE!</v>
      </c>
      <c r="G101" t="e" cm="1">
        <f t="array" aca="1" ref="G101" ca="1">IF(INDIRECT("実施計画様式!G"&amp;ROW($A101))&lt;&gt;朱色変色!G101,1,0)</f>
        <v>#VALUE!</v>
      </c>
      <c r="H101" t="e" cm="1">
        <f t="array" aca="1" ref="H101" ca="1">IF(INDIRECT("実施計画様式!H"&amp;ROW($A101))&lt;&gt;朱色変色!H101,1,0)</f>
        <v>#VALUE!</v>
      </c>
      <c r="I101" t="e" cm="1">
        <f t="array" aca="1" ref="I101" ca="1">IF(INDIRECT("実施計画様式!I"&amp;ROW($A101))&lt;&gt;朱色変色!I101,1,0)</f>
        <v>#VALUE!</v>
      </c>
      <c r="J101" t="e" cm="1">
        <f t="array" aca="1" ref="J101" ca="1">IF(INDIRECT("実施計画様式!J"&amp;ROW($A101))&lt;&gt;朱色変色!J101,1,0)</f>
        <v>#VALUE!</v>
      </c>
      <c r="K101" t="e" cm="1">
        <f t="array" aca="1" ref="K101" ca="1">IF(INDIRECT("実施計画様式!K"&amp;ROW($A101))&lt;&gt;朱色変色!K101,1,0)</f>
        <v>#VALUE!</v>
      </c>
      <c r="L101" t="e" cm="1">
        <f t="array" aca="1" ref="L101" ca="1">IF(INDIRECT("実施計画様式!L"&amp;ROW($A101))&lt;&gt;朱色変色!L101,1,0)</f>
        <v>#VALUE!</v>
      </c>
      <c r="M101" t="e" cm="1">
        <f t="array" aca="1" ref="M101" ca="1">IF(INDIRECT("実施計画様式!M"&amp;ROW($A101))&lt;&gt;朱色変色!M101,1,0)</f>
        <v>#VALUE!</v>
      </c>
      <c r="N101" t="e" cm="1">
        <f t="array" aca="1" ref="N101" ca="1">IF(INDIRECT("実施計画様式!N"&amp;ROW($A101))&lt;&gt;朱色変色!N101,1,0)</f>
        <v>#VALUE!</v>
      </c>
      <c r="O101" t="e" cm="1">
        <f t="array" aca="1" ref="O101" ca="1">IF(INDIRECT("実施計画様式!O"&amp;ROW($A101))&lt;&gt;朱色変色!O101,1,0)</f>
        <v>#VALUE!</v>
      </c>
      <c r="P101" t="e" cm="1">
        <f t="array" aca="1" ref="P101" ca="1">IF(INDIRECT("実施計画様式!P"&amp;ROW($A101))&lt;&gt;朱色変色!P101,1,0)</f>
        <v>#VALUE!</v>
      </c>
      <c r="Q101" t="e" cm="1">
        <f t="array" aca="1" ref="Q101" ca="1">IF(INDIRECT("実施計画様式!Q"&amp;ROW($A101))&lt;&gt;朱色変色!Q101,1,0)</f>
        <v>#VALUE!</v>
      </c>
      <c r="R101" t="e" cm="1">
        <f t="array" aca="1" ref="R101" ca="1">IF(INDIRECT("実施計画様式!R"&amp;ROW($A101))&lt;&gt;朱色変色!R101,1,0)</f>
        <v>#VALUE!</v>
      </c>
      <c r="S101" t="e" cm="1">
        <f t="array" aca="1" ref="S101" ca="1">IF(INDIRECT("実施計画様式!S"&amp;ROW($A101))&lt;&gt;朱色変色!S101,1,0)</f>
        <v>#VALUE!</v>
      </c>
      <c r="T101" t="e" cm="1">
        <f t="array" aca="1" ref="T101" ca="1">IF(INDIRECT("実施計画様式!T"&amp;ROW($A101))&lt;&gt;朱色変色!T101,1,0)</f>
        <v>#VALUE!</v>
      </c>
      <c r="U101" t="e" cm="1">
        <f t="array" aca="1" ref="U101" ca="1">IF(INDIRECT("実施計画様式!U"&amp;ROW($A101))&lt;&gt;朱色変色!U101,1,0)</f>
        <v>#VALUE!</v>
      </c>
      <c r="V101" t="e" cm="1">
        <f t="array" aca="1" ref="V101" ca="1">IF(INDIRECT("実施計画様式!V"&amp;ROW($A101))&lt;&gt;朱色変色!V101,1,0)</f>
        <v>#VALUE!</v>
      </c>
      <c r="W101" t="e" cm="1">
        <f t="array" aca="1" ref="W101" ca="1">IF(INDIRECT("実施計画様式!W"&amp;ROW($A101))&lt;&gt;朱色変色!W101,1,0)</f>
        <v>#VALUE!</v>
      </c>
      <c r="X101" t="e" cm="1">
        <f t="array" aca="1" ref="X101" ca="1">IF(INDIRECT("実施計画様式!X"&amp;ROW($A101))&lt;&gt;朱色変色!X101,1,0)</f>
        <v>#VALUE!</v>
      </c>
      <c r="Y101" t="e" cm="1">
        <f t="array" aca="1" ref="Y101" ca="1">IF(INDIRECT("実施計画様式!Y"&amp;ROW($A101))&lt;&gt;朱色変色!Y101,1,0)</f>
        <v>#VALUE!</v>
      </c>
      <c r="Z101" t="e" cm="1">
        <f t="array" aca="1" ref="Z101" ca="1">IF(INDIRECT("実施計画様式!Z"&amp;ROW($A101))&lt;&gt;朱色変色!Z101,1,0)</f>
        <v>#VALUE!</v>
      </c>
      <c r="AA101" t="e" cm="1">
        <f t="array" aca="1" ref="AA101" ca="1">IF(INDIRECT("実施計画様式!AA"&amp;ROW($A101))&lt;&gt;朱色変色!AA101,1,0)</f>
        <v>#VALUE!</v>
      </c>
      <c r="AB101" t="e" cm="1">
        <f t="array" aca="1" ref="AB101" ca="1">IF(INDIRECT("実施計画様式!AB"&amp;ROW($A101))&lt;&gt;朱色変色!AB101,1,0)</f>
        <v>#VALUE!</v>
      </c>
      <c r="AC101" t="e" cm="1">
        <f t="array" aca="1" ref="AC101" ca="1">IF(INDIRECT("実施計画様式!AC"&amp;ROW($A101))&lt;&gt;朱色変色!AC101,1,0)</f>
        <v>#VALUE!</v>
      </c>
      <c r="AD101" t="e" cm="1">
        <f t="array" aca="1" ref="AD101" ca="1">IF(INDIRECT("実施計画様式!AD"&amp;ROW($A101))&lt;&gt;朱色変色!AD101,1,0)</f>
        <v>#VALUE!</v>
      </c>
      <c r="AE101" t="e" cm="1">
        <f t="array" aca="1" ref="AE101" ca="1">IF(INDIRECT("実施計画様式!AE"&amp;ROW($A101))&lt;&gt;朱色変色!AE101,1,0)</f>
        <v>#VALUE!</v>
      </c>
      <c r="AF101" t="e" cm="1">
        <f t="array" aca="1" ref="AF101" ca="1">IF(INDIRECT("実施計画様式!AF"&amp;ROW($A101))&lt;&gt;朱色変色!AF101,1,0)</f>
        <v>#VALUE!</v>
      </c>
      <c r="AG101" t="e" cm="1">
        <f t="array" aca="1" ref="AG101" ca="1">IF(INDIRECT("実施計画様式!AG"&amp;ROW($A101))&lt;&gt;朱色変色!AG101,1,0)</f>
        <v>#VALUE!</v>
      </c>
      <c r="AH101" t="e" cm="1">
        <f t="array" aca="1" ref="AH101" ca="1">IF(INDIRECT("実施計画様式!AH"&amp;ROW($A101))&lt;&gt;朱色変色!AH101,1,0)</f>
        <v>#VALUE!</v>
      </c>
      <c r="AI101" t="e" cm="1">
        <f t="array" aca="1" ref="AI101" ca="1">IF(INDIRECT("実施計画様式!AI"&amp;ROW($A101))&lt;&gt;朱色変色!AI101,1,0)</f>
        <v>#VALUE!</v>
      </c>
      <c r="AJ101" t="e" cm="1">
        <f t="array" aca="1" ref="AJ101" ca="1">IF(INDIRECT("実施計画様式!AJ"&amp;ROW($A101))&lt;&gt;朱色変色!AJ101,1,0)</f>
        <v>#VALUE!</v>
      </c>
      <c r="AK101" t="e" cm="1">
        <f t="array" aca="1" ref="AK101" ca="1">IF(INDIRECT("実施計画様式!AK"&amp;ROW($A101))&lt;&gt;朱色変色!AK101,1,0)</f>
        <v>#VALUE!</v>
      </c>
      <c r="AL101" t="e" cm="1">
        <f t="array" aca="1" ref="AL101" ca="1">IF(INDIRECT("実施計画様式!AL"&amp;ROW($A101))&lt;&gt;朱色変色!AL101,1,0)</f>
        <v>#VALUE!</v>
      </c>
      <c r="AM101" t="e" cm="1">
        <f t="array" aca="1" ref="AM101" ca="1">IF(INDIRECT("実施計画様式!AM"&amp;ROW($A101))&lt;&gt;朱色変色!AM101,1,0)</f>
        <v>#VALUE!</v>
      </c>
      <c r="AN101" t="e" cm="1">
        <f t="array" aca="1" ref="AN101" ca="1">IF(INDIRECT("実施計画様式!AN"&amp;ROW($A101))&lt;&gt;朱色変色!AN101,1,0)</f>
        <v>#VALUE!</v>
      </c>
      <c r="AO101" t="e" cm="1">
        <f t="array" aca="1" ref="AO101" ca="1">IF(INDIRECT("実施計画様式!AO"&amp;ROW($A101))&lt;&gt;朱色変色!AO101,1,0)</f>
        <v>#VALUE!</v>
      </c>
      <c r="AP101" t="e" cm="1">
        <f t="array" aca="1" ref="AP101" ca="1">IF(INDIRECT("実施計画様式!AP"&amp;ROW($A101))&lt;&gt;朱色変色!AP101,1,0)</f>
        <v>#VALUE!</v>
      </c>
      <c r="AQ101" t="e" cm="1">
        <f t="array" aca="1" ref="AQ101" ca="1">IF(INDIRECT("実施計画様式!AQ"&amp;ROW($A101))&lt;&gt;朱色変色!AQ101,1,0)</f>
        <v>#VALUE!</v>
      </c>
      <c r="AR101" t="e" cm="1">
        <f t="array" aca="1" ref="AR101" ca="1">IF(INDIRECT("実施計画様式!AR"&amp;ROW($A101))&lt;&gt;朱色変色!AR101,1,0)</f>
        <v>#VALUE!</v>
      </c>
      <c r="AS101" t="e" cm="1">
        <f t="array" aca="1" ref="AS101" ca="1">IF(INDIRECT("実施計画様式!AS"&amp;ROW($A101))&lt;&gt;朱色変色!AS101,1,0)</f>
        <v>#VALUE!</v>
      </c>
      <c r="AT101" t="e" cm="1">
        <f t="array" aca="1" ref="AT101" ca="1">IF(INDIRECT("実施計画様式!AT"&amp;ROW($A101))&lt;&gt;朱色変色!AT101,1,0)</f>
        <v>#VALUE!</v>
      </c>
      <c r="AU101" t="e" cm="1">
        <f t="array" aca="1" ref="AU101" ca="1">IF(INDIRECT("実施計画様式!AU"&amp;ROW($A101))&lt;&gt;朱色変色!AU101,1,0)</f>
        <v>#VALUE!</v>
      </c>
      <c r="AV101" t="e" cm="1">
        <f t="array" aca="1" ref="AV101" ca="1">IF(INDIRECT("実施計画様式!AV"&amp;ROW($A101))&lt;&gt;朱色変色!AV101,1,0)</f>
        <v>#VALUE!</v>
      </c>
      <c r="AW101" t="e" cm="1">
        <f t="array" aca="1" ref="AW101" ca="1">IF(INDIRECT("実施計画様式!AW"&amp;ROW($A101))&lt;&gt;朱色変色!AW101,1,0)</f>
        <v>#VALUE!</v>
      </c>
      <c r="AX101" t="e" cm="1">
        <f t="array" aca="1" ref="AX101" ca="1">IF(INDIRECT("実施計画様式!AX"&amp;ROW($A101))&lt;&gt;朱色変色!AX101,1,0)</f>
        <v>#VALUE!</v>
      </c>
      <c r="AY101" t="e" cm="1">
        <f t="array" aca="1" ref="AY101" ca="1">IF(INDIRECT("実施計画様式!AY"&amp;ROW($A101))&lt;&gt;朱色変色!AU101,1,0)</f>
        <v>#VALUE!</v>
      </c>
      <c r="AZ101" t="e" cm="1">
        <f t="array" aca="1" ref="AZ101" ca="1">IF(INDIRECT("実施計画様式!AZ"&amp;ROW($A101))&lt;&gt;朱色変色!AV101,1,0)</f>
        <v>#VALUE!</v>
      </c>
      <c r="BA101" t="e" cm="1">
        <f t="array" aca="1" ref="BA101" ca="1">IF(INDIRECT("実施計画様式!BA"&amp;ROW($A101))&lt;&gt;朱色変色!AW101,1,0)</f>
        <v>#VALUE!</v>
      </c>
      <c r="BB101" t="e" cm="1">
        <f t="array" aca="1" ref="BB101" ca="1">IF(INDIRECT("実施計画様式!BB"&amp;ROW($A101))&lt;&gt;朱色変色!AX101,1,0)</f>
        <v>#VALUE!</v>
      </c>
      <c r="BC101" t="e">
        <f t="shared" ca="1" si="0"/>
        <v>#VALUE!</v>
      </c>
      <c r="BD101" t="e">
        <f t="shared" ca="1" si="1"/>
        <v>#VALUE!</v>
      </c>
      <c r="BE101" t="e">
        <f t="shared" ca="1" si="2"/>
        <v>#VALUE!</v>
      </c>
    </row>
    <row r="102" spans="3:57">
      <c r="C102" s="310">
        <v>30</v>
      </c>
      <c r="D102" t="e" cm="1">
        <f t="array" aca="1" ref="D102" ca="1">IF(INDIRECT("実施計画様式!D"&amp;ROW($A102))&lt;&gt;朱色変色!D102,1,0)</f>
        <v>#VALUE!</v>
      </c>
      <c r="E102" t="e" cm="1">
        <f t="array" aca="1" ref="E102" ca="1">IF(INDIRECT("実施計画様式!E"&amp;ROW($A102))&lt;&gt;朱色変色!E102,1,0)</f>
        <v>#VALUE!</v>
      </c>
      <c r="F102" t="e" cm="1">
        <f t="array" aca="1" ref="F102" ca="1">IF(INDIRECT("実施計画様式!F"&amp;ROW($A102))&lt;&gt;朱色変色!F102,1,0)</f>
        <v>#VALUE!</v>
      </c>
      <c r="G102" t="e" cm="1">
        <f t="array" aca="1" ref="G102" ca="1">IF(INDIRECT("実施計画様式!G"&amp;ROW($A102))&lt;&gt;朱色変色!G102,1,0)</f>
        <v>#VALUE!</v>
      </c>
      <c r="H102" t="e" cm="1">
        <f t="array" aca="1" ref="H102" ca="1">IF(INDIRECT("実施計画様式!H"&amp;ROW($A102))&lt;&gt;朱色変色!H102,1,0)</f>
        <v>#VALUE!</v>
      </c>
      <c r="I102" t="e" cm="1">
        <f t="array" aca="1" ref="I102" ca="1">IF(INDIRECT("実施計画様式!I"&amp;ROW($A102))&lt;&gt;朱色変色!I102,1,0)</f>
        <v>#VALUE!</v>
      </c>
      <c r="J102" t="e" cm="1">
        <f t="array" aca="1" ref="J102" ca="1">IF(INDIRECT("実施計画様式!J"&amp;ROW($A102))&lt;&gt;朱色変色!J102,1,0)</f>
        <v>#VALUE!</v>
      </c>
      <c r="K102" t="e" cm="1">
        <f t="array" aca="1" ref="K102" ca="1">IF(INDIRECT("実施計画様式!K"&amp;ROW($A102))&lt;&gt;朱色変色!K102,1,0)</f>
        <v>#VALUE!</v>
      </c>
      <c r="L102" t="e" cm="1">
        <f t="array" aca="1" ref="L102" ca="1">IF(INDIRECT("実施計画様式!L"&amp;ROW($A102))&lt;&gt;朱色変色!L102,1,0)</f>
        <v>#VALUE!</v>
      </c>
      <c r="M102" t="e" cm="1">
        <f t="array" aca="1" ref="M102" ca="1">IF(INDIRECT("実施計画様式!M"&amp;ROW($A102))&lt;&gt;朱色変色!M102,1,0)</f>
        <v>#VALUE!</v>
      </c>
      <c r="N102" t="e" cm="1">
        <f t="array" aca="1" ref="N102" ca="1">IF(INDIRECT("実施計画様式!N"&amp;ROW($A102))&lt;&gt;朱色変色!N102,1,0)</f>
        <v>#VALUE!</v>
      </c>
      <c r="O102" t="e" cm="1">
        <f t="array" aca="1" ref="O102" ca="1">IF(INDIRECT("実施計画様式!O"&amp;ROW($A102))&lt;&gt;朱色変色!O102,1,0)</f>
        <v>#VALUE!</v>
      </c>
      <c r="P102" t="e" cm="1">
        <f t="array" aca="1" ref="P102" ca="1">IF(INDIRECT("実施計画様式!P"&amp;ROW($A102))&lt;&gt;朱色変色!P102,1,0)</f>
        <v>#VALUE!</v>
      </c>
      <c r="Q102" t="e" cm="1">
        <f t="array" aca="1" ref="Q102" ca="1">IF(INDIRECT("実施計画様式!Q"&amp;ROW($A102))&lt;&gt;朱色変色!Q102,1,0)</f>
        <v>#VALUE!</v>
      </c>
      <c r="R102" t="e" cm="1">
        <f t="array" aca="1" ref="R102" ca="1">IF(INDIRECT("実施計画様式!R"&amp;ROW($A102))&lt;&gt;朱色変色!R102,1,0)</f>
        <v>#VALUE!</v>
      </c>
      <c r="S102" t="e" cm="1">
        <f t="array" aca="1" ref="S102" ca="1">IF(INDIRECT("実施計画様式!S"&amp;ROW($A102))&lt;&gt;朱色変色!S102,1,0)</f>
        <v>#VALUE!</v>
      </c>
      <c r="T102" t="e" cm="1">
        <f t="array" aca="1" ref="T102" ca="1">IF(INDIRECT("実施計画様式!T"&amp;ROW($A102))&lt;&gt;朱色変色!T102,1,0)</f>
        <v>#VALUE!</v>
      </c>
      <c r="U102" t="e" cm="1">
        <f t="array" aca="1" ref="U102" ca="1">IF(INDIRECT("実施計画様式!U"&amp;ROW($A102))&lt;&gt;朱色変色!U102,1,0)</f>
        <v>#VALUE!</v>
      </c>
      <c r="V102" t="e" cm="1">
        <f t="array" aca="1" ref="V102" ca="1">IF(INDIRECT("実施計画様式!V"&amp;ROW($A102))&lt;&gt;朱色変色!V102,1,0)</f>
        <v>#VALUE!</v>
      </c>
      <c r="W102" t="e" cm="1">
        <f t="array" aca="1" ref="W102" ca="1">IF(INDIRECT("実施計画様式!W"&amp;ROW($A102))&lt;&gt;朱色変色!W102,1,0)</f>
        <v>#VALUE!</v>
      </c>
      <c r="X102" t="e" cm="1">
        <f t="array" aca="1" ref="X102" ca="1">IF(INDIRECT("実施計画様式!X"&amp;ROW($A102))&lt;&gt;朱色変色!X102,1,0)</f>
        <v>#VALUE!</v>
      </c>
      <c r="Y102" t="e" cm="1">
        <f t="array" aca="1" ref="Y102" ca="1">IF(INDIRECT("実施計画様式!Y"&amp;ROW($A102))&lt;&gt;朱色変色!Y102,1,0)</f>
        <v>#VALUE!</v>
      </c>
      <c r="Z102" t="e" cm="1">
        <f t="array" aca="1" ref="Z102" ca="1">IF(INDIRECT("実施計画様式!Z"&amp;ROW($A102))&lt;&gt;朱色変色!Z102,1,0)</f>
        <v>#VALUE!</v>
      </c>
      <c r="AA102" t="e" cm="1">
        <f t="array" aca="1" ref="AA102" ca="1">IF(INDIRECT("実施計画様式!AA"&amp;ROW($A102))&lt;&gt;朱色変色!AA102,1,0)</f>
        <v>#VALUE!</v>
      </c>
      <c r="AB102" t="e" cm="1">
        <f t="array" aca="1" ref="AB102" ca="1">IF(INDIRECT("実施計画様式!AB"&amp;ROW($A102))&lt;&gt;朱色変色!AB102,1,0)</f>
        <v>#VALUE!</v>
      </c>
      <c r="AC102" t="e" cm="1">
        <f t="array" aca="1" ref="AC102" ca="1">IF(INDIRECT("実施計画様式!AC"&amp;ROW($A102))&lt;&gt;朱色変色!AC102,1,0)</f>
        <v>#VALUE!</v>
      </c>
      <c r="AD102" t="e" cm="1">
        <f t="array" aca="1" ref="AD102" ca="1">IF(INDIRECT("実施計画様式!AD"&amp;ROW($A102))&lt;&gt;朱色変色!AD102,1,0)</f>
        <v>#VALUE!</v>
      </c>
      <c r="AE102" t="e" cm="1">
        <f t="array" aca="1" ref="AE102" ca="1">IF(INDIRECT("実施計画様式!AE"&amp;ROW($A102))&lt;&gt;朱色変色!AE102,1,0)</f>
        <v>#VALUE!</v>
      </c>
      <c r="AF102" t="e" cm="1">
        <f t="array" aca="1" ref="AF102" ca="1">IF(INDIRECT("実施計画様式!AF"&amp;ROW($A102))&lt;&gt;朱色変色!AF102,1,0)</f>
        <v>#VALUE!</v>
      </c>
      <c r="AG102" t="e" cm="1">
        <f t="array" aca="1" ref="AG102" ca="1">IF(INDIRECT("実施計画様式!AG"&amp;ROW($A102))&lt;&gt;朱色変色!AG102,1,0)</f>
        <v>#VALUE!</v>
      </c>
      <c r="AH102" t="e" cm="1">
        <f t="array" aca="1" ref="AH102" ca="1">IF(INDIRECT("実施計画様式!AH"&amp;ROW($A102))&lt;&gt;朱色変色!AH102,1,0)</f>
        <v>#VALUE!</v>
      </c>
      <c r="AI102" t="e" cm="1">
        <f t="array" aca="1" ref="AI102" ca="1">IF(INDIRECT("実施計画様式!AI"&amp;ROW($A102))&lt;&gt;朱色変色!AI102,1,0)</f>
        <v>#VALUE!</v>
      </c>
      <c r="AJ102" t="e" cm="1">
        <f t="array" aca="1" ref="AJ102" ca="1">IF(INDIRECT("実施計画様式!AJ"&amp;ROW($A102))&lt;&gt;朱色変色!AJ102,1,0)</f>
        <v>#VALUE!</v>
      </c>
      <c r="AK102" t="e" cm="1">
        <f t="array" aca="1" ref="AK102" ca="1">IF(INDIRECT("実施計画様式!AK"&amp;ROW($A102))&lt;&gt;朱色変色!AK102,1,0)</f>
        <v>#VALUE!</v>
      </c>
      <c r="AL102" t="e" cm="1">
        <f t="array" aca="1" ref="AL102" ca="1">IF(INDIRECT("実施計画様式!AL"&amp;ROW($A102))&lt;&gt;朱色変色!AL102,1,0)</f>
        <v>#VALUE!</v>
      </c>
      <c r="AM102" t="e" cm="1">
        <f t="array" aca="1" ref="AM102" ca="1">IF(INDIRECT("実施計画様式!AM"&amp;ROW($A102))&lt;&gt;朱色変色!AM102,1,0)</f>
        <v>#VALUE!</v>
      </c>
      <c r="AN102" t="e" cm="1">
        <f t="array" aca="1" ref="AN102" ca="1">IF(INDIRECT("実施計画様式!AN"&amp;ROW($A102))&lt;&gt;朱色変色!AN102,1,0)</f>
        <v>#VALUE!</v>
      </c>
      <c r="AO102" t="e" cm="1">
        <f t="array" aca="1" ref="AO102" ca="1">IF(INDIRECT("実施計画様式!AO"&amp;ROW($A102))&lt;&gt;朱色変色!AO102,1,0)</f>
        <v>#VALUE!</v>
      </c>
      <c r="AP102" t="e" cm="1">
        <f t="array" aca="1" ref="AP102" ca="1">IF(INDIRECT("実施計画様式!AP"&amp;ROW($A102))&lt;&gt;朱色変色!AP102,1,0)</f>
        <v>#VALUE!</v>
      </c>
      <c r="AQ102" t="e" cm="1">
        <f t="array" aca="1" ref="AQ102" ca="1">IF(INDIRECT("実施計画様式!AQ"&amp;ROW($A102))&lt;&gt;朱色変色!AQ102,1,0)</f>
        <v>#VALUE!</v>
      </c>
      <c r="AR102" t="e" cm="1">
        <f t="array" aca="1" ref="AR102" ca="1">IF(INDIRECT("実施計画様式!AR"&amp;ROW($A102))&lt;&gt;朱色変色!AR102,1,0)</f>
        <v>#VALUE!</v>
      </c>
      <c r="AS102" t="e" cm="1">
        <f t="array" aca="1" ref="AS102" ca="1">IF(INDIRECT("実施計画様式!AS"&amp;ROW($A102))&lt;&gt;朱色変色!AS102,1,0)</f>
        <v>#VALUE!</v>
      </c>
      <c r="AT102" t="e" cm="1">
        <f t="array" aca="1" ref="AT102" ca="1">IF(INDIRECT("実施計画様式!AT"&amp;ROW($A102))&lt;&gt;朱色変色!AT102,1,0)</f>
        <v>#VALUE!</v>
      </c>
      <c r="AU102" t="e" cm="1">
        <f t="array" aca="1" ref="AU102" ca="1">IF(INDIRECT("実施計画様式!AU"&amp;ROW($A102))&lt;&gt;朱色変色!AU102,1,0)</f>
        <v>#VALUE!</v>
      </c>
      <c r="AV102" t="e" cm="1">
        <f t="array" aca="1" ref="AV102" ca="1">IF(INDIRECT("実施計画様式!AV"&amp;ROW($A102))&lt;&gt;朱色変色!AV102,1,0)</f>
        <v>#VALUE!</v>
      </c>
      <c r="AW102" t="e" cm="1">
        <f t="array" aca="1" ref="AW102" ca="1">IF(INDIRECT("実施計画様式!AW"&amp;ROW($A102))&lt;&gt;朱色変色!AW102,1,0)</f>
        <v>#VALUE!</v>
      </c>
      <c r="AX102" t="e" cm="1">
        <f t="array" aca="1" ref="AX102" ca="1">IF(INDIRECT("実施計画様式!AX"&amp;ROW($A102))&lt;&gt;朱色変色!AX102,1,0)</f>
        <v>#VALUE!</v>
      </c>
      <c r="AY102" t="e" cm="1">
        <f t="array" aca="1" ref="AY102" ca="1">IF(INDIRECT("実施計画様式!AY"&amp;ROW($A102))&lt;&gt;朱色変色!AU102,1,0)</f>
        <v>#VALUE!</v>
      </c>
      <c r="AZ102" t="e" cm="1">
        <f t="array" aca="1" ref="AZ102" ca="1">IF(INDIRECT("実施計画様式!AZ"&amp;ROW($A102))&lt;&gt;朱色変色!AV102,1,0)</f>
        <v>#VALUE!</v>
      </c>
      <c r="BA102" t="e" cm="1">
        <f t="array" aca="1" ref="BA102" ca="1">IF(INDIRECT("実施計画様式!BA"&amp;ROW($A102))&lt;&gt;朱色変色!AW102,1,0)</f>
        <v>#VALUE!</v>
      </c>
      <c r="BB102" t="e" cm="1">
        <f t="array" aca="1" ref="BB102" ca="1">IF(INDIRECT("実施計画様式!BB"&amp;ROW($A102))&lt;&gt;朱色変色!AX102,1,0)</f>
        <v>#VALUE!</v>
      </c>
      <c r="BC102" t="e">
        <f t="shared" ca="1" si="0"/>
        <v>#VALUE!</v>
      </c>
      <c r="BD102" t="e">
        <f t="shared" ca="1" si="1"/>
        <v>#VALUE!</v>
      </c>
      <c r="BE102" t="e">
        <f t="shared" ca="1" si="2"/>
        <v>#VALUE!</v>
      </c>
    </row>
    <row r="103" spans="3:57">
      <c r="C103" s="310">
        <v>31</v>
      </c>
      <c r="D103" t="e" cm="1">
        <f t="array" aca="1" ref="D103" ca="1">IF(INDIRECT("実施計画様式!D"&amp;ROW($A103))&lt;&gt;朱色変色!D103,1,0)</f>
        <v>#VALUE!</v>
      </c>
      <c r="E103" t="e" cm="1">
        <f t="array" aca="1" ref="E103" ca="1">IF(INDIRECT("実施計画様式!E"&amp;ROW($A103))&lt;&gt;朱色変色!E103,1,0)</f>
        <v>#VALUE!</v>
      </c>
      <c r="F103" t="e" cm="1">
        <f t="array" aca="1" ref="F103" ca="1">IF(INDIRECT("実施計画様式!F"&amp;ROW($A103))&lt;&gt;朱色変色!F103,1,0)</f>
        <v>#VALUE!</v>
      </c>
      <c r="G103" t="e" cm="1">
        <f t="array" aca="1" ref="G103" ca="1">IF(INDIRECT("実施計画様式!G"&amp;ROW($A103))&lt;&gt;朱色変色!G103,1,0)</f>
        <v>#VALUE!</v>
      </c>
      <c r="H103" t="e" cm="1">
        <f t="array" aca="1" ref="H103" ca="1">IF(INDIRECT("実施計画様式!H"&amp;ROW($A103))&lt;&gt;朱色変色!H103,1,0)</f>
        <v>#VALUE!</v>
      </c>
      <c r="I103" t="e" cm="1">
        <f t="array" aca="1" ref="I103" ca="1">IF(INDIRECT("実施計画様式!I"&amp;ROW($A103))&lt;&gt;朱色変色!I103,1,0)</f>
        <v>#VALUE!</v>
      </c>
      <c r="J103" t="e" cm="1">
        <f t="array" aca="1" ref="J103" ca="1">IF(INDIRECT("実施計画様式!J"&amp;ROW($A103))&lt;&gt;朱色変色!J103,1,0)</f>
        <v>#VALUE!</v>
      </c>
      <c r="K103" t="e" cm="1">
        <f t="array" aca="1" ref="K103" ca="1">IF(INDIRECT("実施計画様式!K"&amp;ROW($A103))&lt;&gt;朱色変色!K103,1,0)</f>
        <v>#VALUE!</v>
      </c>
      <c r="L103" t="e" cm="1">
        <f t="array" aca="1" ref="L103" ca="1">IF(INDIRECT("実施計画様式!L"&amp;ROW($A103))&lt;&gt;朱色変色!L103,1,0)</f>
        <v>#VALUE!</v>
      </c>
      <c r="M103" t="e" cm="1">
        <f t="array" aca="1" ref="M103" ca="1">IF(INDIRECT("実施計画様式!M"&amp;ROW($A103))&lt;&gt;朱色変色!M103,1,0)</f>
        <v>#VALUE!</v>
      </c>
      <c r="N103" t="e" cm="1">
        <f t="array" aca="1" ref="N103" ca="1">IF(INDIRECT("実施計画様式!N"&amp;ROW($A103))&lt;&gt;朱色変色!N103,1,0)</f>
        <v>#VALUE!</v>
      </c>
      <c r="O103" t="e" cm="1">
        <f t="array" aca="1" ref="O103" ca="1">IF(INDIRECT("実施計画様式!O"&amp;ROW($A103))&lt;&gt;朱色変色!O103,1,0)</f>
        <v>#VALUE!</v>
      </c>
      <c r="P103" t="e" cm="1">
        <f t="array" aca="1" ref="P103" ca="1">IF(INDIRECT("実施計画様式!P"&amp;ROW($A103))&lt;&gt;朱色変色!P103,1,0)</f>
        <v>#VALUE!</v>
      </c>
      <c r="Q103" t="e" cm="1">
        <f t="array" aca="1" ref="Q103" ca="1">IF(INDIRECT("実施計画様式!Q"&amp;ROW($A103))&lt;&gt;朱色変色!Q103,1,0)</f>
        <v>#VALUE!</v>
      </c>
      <c r="R103" t="e" cm="1">
        <f t="array" aca="1" ref="R103" ca="1">IF(INDIRECT("実施計画様式!R"&amp;ROW($A103))&lt;&gt;朱色変色!R103,1,0)</f>
        <v>#VALUE!</v>
      </c>
      <c r="S103" t="e" cm="1">
        <f t="array" aca="1" ref="S103" ca="1">IF(INDIRECT("実施計画様式!S"&amp;ROW($A103))&lt;&gt;朱色変色!S103,1,0)</f>
        <v>#VALUE!</v>
      </c>
      <c r="T103" t="e" cm="1">
        <f t="array" aca="1" ref="T103" ca="1">IF(INDIRECT("実施計画様式!T"&amp;ROW($A103))&lt;&gt;朱色変色!T103,1,0)</f>
        <v>#VALUE!</v>
      </c>
      <c r="U103" t="e" cm="1">
        <f t="array" aca="1" ref="U103" ca="1">IF(INDIRECT("実施計画様式!U"&amp;ROW($A103))&lt;&gt;朱色変色!U103,1,0)</f>
        <v>#VALUE!</v>
      </c>
      <c r="V103" t="e" cm="1">
        <f t="array" aca="1" ref="V103" ca="1">IF(INDIRECT("実施計画様式!V"&amp;ROW($A103))&lt;&gt;朱色変色!V103,1,0)</f>
        <v>#VALUE!</v>
      </c>
      <c r="W103" t="e" cm="1">
        <f t="array" aca="1" ref="W103" ca="1">IF(INDIRECT("実施計画様式!W"&amp;ROW($A103))&lt;&gt;朱色変色!W103,1,0)</f>
        <v>#VALUE!</v>
      </c>
      <c r="X103" t="e" cm="1">
        <f t="array" aca="1" ref="X103" ca="1">IF(INDIRECT("実施計画様式!X"&amp;ROW($A103))&lt;&gt;朱色変色!X103,1,0)</f>
        <v>#VALUE!</v>
      </c>
      <c r="Y103" t="e" cm="1">
        <f t="array" aca="1" ref="Y103" ca="1">IF(INDIRECT("実施計画様式!Y"&amp;ROW($A103))&lt;&gt;朱色変色!Y103,1,0)</f>
        <v>#VALUE!</v>
      </c>
      <c r="Z103" t="e" cm="1">
        <f t="array" aca="1" ref="Z103" ca="1">IF(INDIRECT("実施計画様式!Z"&amp;ROW($A103))&lt;&gt;朱色変色!Z103,1,0)</f>
        <v>#VALUE!</v>
      </c>
      <c r="AA103" t="e" cm="1">
        <f t="array" aca="1" ref="AA103" ca="1">IF(INDIRECT("実施計画様式!AA"&amp;ROW($A103))&lt;&gt;朱色変色!AA103,1,0)</f>
        <v>#VALUE!</v>
      </c>
      <c r="AB103" t="e" cm="1">
        <f t="array" aca="1" ref="AB103" ca="1">IF(INDIRECT("実施計画様式!AB"&amp;ROW($A103))&lt;&gt;朱色変色!AB103,1,0)</f>
        <v>#VALUE!</v>
      </c>
      <c r="AC103" t="e" cm="1">
        <f t="array" aca="1" ref="AC103" ca="1">IF(INDIRECT("実施計画様式!AC"&amp;ROW($A103))&lt;&gt;朱色変色!AC103,1,0)</f>
        <v>#VALUE!</v>
      </c>
      <c r="AD103" t="e" cm="1">
        <f t="array" aca="1" ref="AD103" ca="1">IF(INDIRECT("実施計画様式!AD"&amp;ROW($A103))&lt;&gt;朱色変色!AD103,1,0)</f>
        <v>#VALUE!</v>
      </c>
      <c r="AE103" t="e" cm="1">
        <f t="array" aca="1" ref="AE103" ca="1">IF(INDIRECT("実施計画様式!AE"&amp;ROW($A103))&lt;&gt;朱色変色!AE103,1,0)</f>
        <v>#VALUE!</v>
      </c>
      <c r="AF103" t="e" cm="1">
        <f t="array" aca="1" ref="AF103" ca="1">IF(INDIRECT("実施計画様式!AF"&amp;ROW($A103))&lt;&gt;朱色変色!AF103,1,0)</f>
        <v>#VALUE!</v>
      </c>
      <c r="AG103" t="e" cm="1">
        <f t="array" aca="1" ref="AG103" ca="1">IF(INDIRECT("実施計画様式!AG"&amp;ROW($A103))&lt;&gt;朱色変色!AG103,1,0)</f>
        <v>#VALUE!</v>
      </c>
      <c r="AH103" t="e" cm="1">
        <f t="array" aca="1" ref="AH103" ca="1">IF(INDIRECT("実施計画様式!AH"&amp;ROW($A103))&lt;&gt;朱色変色!AH103,1,0)</f>
        <v>#VALUE!</v>
      </c>
      <c r="AI103" t="e" cm="1">
        <f t="array" aca="1" ref="AI103" ca="1">IF(INDIRECT("実施計画様式!AI"&amp;ROW($A103))&lt;&gt;朱色変色!AI103,1,0)</f>
        <v>#VALUE!</v>
      </c>
      <c r="AJ103" t="e" cm="1">
        <f t="array" aca="1" ref="AJ103" ca="1">IF(INDIRECT("実施計画様式!AJ"&amp;ROW($A103))&lt;&gt;朱色変色!AJ103,1,0)</f>
        <v>#VALUE!</v>
      </c>
      <c r="AK103" t="e" cm="1">
        <f t="array" aca="1" ref="AK103" ca="1">IF(INDIRECT("実施計画様式!AK"&amp;ROW($A103))&lt;&gt;朱色変色!AK103,1,0)</f>
        <v>#VALUE!</v>
      </c>
      <c r="AL103" t="e" cm="1">
        <f t="array" aca="1" ref="AL103" ca="1">IF(INDIRECT("実施計画様式!AL"&amp;ROW($A103))&lt;&gt;朱色変色!AL103,1,0)</f>
        <v>#VALUE!</v>
      </c>
      <c r="AM103" t="e" cm="1">
        <f t="array" aca="1" ref="AM103" ca="1">IF(INDIRECT("実施計画様式!AM"&amp;ROW($A103))&lt;&gt;朱色変色!AM103,1,0)</f>
        <v>#VALUE!</v>
      </c>
      <c r="AN103" t="e" cm="1">
        <f t="array" aca="1" ref="AN103" ca="1">IF(INDIRECT("実施計画様式!AN"&amp;ROW($A103))&lt;&gt;朱色変色!AN103,1,0)</f>
        <v>#VALUE!</v>
      </c>
      <c r="AO103" t="e" cm="1">
        <f t="array" aca="1" ref="AO103" ca="1">IF(INDIRECT("実施計画様式!AO"&amp;ROW($A103))&lt;&gt;朱色変色!AO103,1,0)</f>
        <v>#VALUE!</v>
      </c>
      <c r="AP103" t="e" cm="1">
        <f t="array" aca="1" ref="AP103" ca="1">IF(INDIRECT("実施計画様式!AP"&amp;ROW($A103))&lt;&gt;朱色変色!AP103,1,0)</f>
        <v>#VALUE!</v>
      </c>
      <c r="AQ103" t="e" cm="1">
        <f t="array" aca="1" ref="AQ103" ca="1">IF(INDIRECT("実施計画様式!AQ"&amp;ROW($A103))&lt;&gt;朱色変色!AQ103,1,0)</f>
        <v>#VALUE!</v>
      </c>
      <c r="AR103" t="e" cm="1">
        <f t="array" aca="1" ref="AR103" ca="1">IF(INDIRECT("実施計画様式!AR"&amp;ROW($A103))&lt;&gt;朱色変色!AR103,1,0)</f>
        <v>#VALUE!</v>
      </c>
      <c r="AS103" t="e" cm="1">
        <f t="array" aca="1" ref="AS103" ca="1">IF(INDIRECT("実施計画様式!AS"&amp;ROW($A103))&lt;&gt;朱色変色!AS103,1,0)</f>
        <v>#VALUE!</v>
      </c>
      <c r="AT103" t="e" cm="1">
        <f t="array" aca="1" ref="AT103" ca="1">IF(INDIRECT("実施計画様式!AT"&amp;ROW($A103))&lt;&gt;朱色変色!AT103,1,0)</f>
        <v>#VALUE!</v>
      </c>
      <c r="AU103" t="e" cm="1">
        <f t="array" aca="1" ref="AU103" ca="1">IF(INDIRECT("実施計画様式!AU"&amp;ROW($A103))&lt;&gt;朱色変色!AU103,1,0)</f>
        <v>#VALUE!</v>
      </c>
      <c r="AV103" t="e" cm="1">
        <f t="array" aca="1" ref="AV103" ca="1">IF(INDIRECT("実施計画様式!AV"&amp;ROW($A103))&lt;&gt;朱色変色!AV103,1,0)</f>
        <v>#VALUE!</v>
      </c>
      <c r="AW103" t="e" cm="1">
        <f t="array" aca="1" ref="AW103" ca="1">IF(INDIRECT("実施計画様式!AW"&amp;ROW($A103))&lt;&gt;朱色変色!AW103,1,0)</f>
        <v>#VALUE!</v>
      </c>
      <c r="AX103" t="e" cm="1">
        <f t="array" aca="1" ref="AX103" ca="1">IF(INDIRECT("実施計画様式!AX"&amp;ROW($A103))&lt;&gt;朱色変色!AX103,1,0)</f>
        <v>#VALUE!</v>
      </c>
      <c r="AY103" t="e" cm="1">
        <f t="array" aca="1" ref="AY103" ca="1">IF(INDIRECT("実施計画様式!AY"&amp;ROW($A103))&lt;&gt;朱色変色!AU103,1,0)</f>
        <v>#VALUE!</v>
      </c>
      <c r="AZ103" t="e" cm="1">
        <f t="array" aca="1" ref="AZ103" ca="1">IF(INDIRECT("実施計画様式!AZ"&amp;ROW($A103))&lt;&gt;朱色変色!AV103,1,0)</f>
        <v>#VALUE!</v>
      </c>
      <c r="BA103" t="e" cm="1">
        <f t="array" aca="1" ref="BA103" ca="1">IF(INDIRECT("実施計画様式!BA"&amp;ROW($A103))&lt;&gt;朱色変色!AW103,1,0)</f>
        <v>#VALUE!</v>
      </c>
      <c r="BB103" t="e" cm="1">
        <f t="array" aca="1" ref="BB103" ca="1">IF(INDIRECT("実施計画様式!BB"&amp;ROW($A103))&lt;&gt;朱色変色!AX103,1,0)</f>
        <v>#VALUE!</v>
      </c>
      <c r="BC103" t="e">
        <f t="shared" ca="1" si="0"/>
        <v>#VALUE!</v>
      </c>
      <c r="BD103" t="e">
        <f t="shared" ca="1" si="1"/>
        <v>#VALUE!</v>
      </c>
      <c r="BE103" t="e">
        <f t="shared" ca="1" si="2"/>
        <v>#VALUE!</v>
      </c>
    </row>
    <row r="104" spans="3:57">
      <c r="C104" s="310">
        <v>32</v>
      </c>
      <c r="D104" t="e" cm="1">
        <f t="array" aca="1" ref="D104" ca="1">IF(INDIRECT("実施計画様式!D"&amp;ROW($A104))&lt;&gt;朱色変色!D104,1,0)</f>
        <v>#VALUE!</v>
      </c>
      <c r="E104" t="e" cm="1">
        <f t="array" aca="1" ref="E104" ca="1">IF(INDIRECT("実施計画様式!E"&amp;ROW($A104))&lt;&gt;朱色変色!E104,1,0)</f>
        <v>#VALUE!</v>
      </c>
      <c r="F104" t="e" cm="1">
        <f t="array" aca="1" ref="F104" ca="1">IF(INDIRECT("実施計画様式!F"&amp;ROW($A104))&lt;&gt;朱色変色!F104,1,0)</f>
        <v>#VALUE!</v>
      </c>
      <c r="G104" t="e" cm="1">
        <f t="array" aca="1" ref="G104" ca="1">IF(INDIRECT("実施計画様式!G"&amp;ROW($A104))&lt;&gt;朱色変色!G104,1,0)</f>
        <v>#VALUE!</v>
      </c>
      <c r="H104" t="e" cm="1">
        <f t="array" aca="1" ref="H104" ca="1">IF(INDIRECT("実施計画様式!H"&amp;ROW($A104))&lt;&gt;朱色変色!H104,1,0)</f>
        <v>#VALUE!</v>
      </c>
      <c r="I104" t="e" cm="1">
        <f t="array" aca="1" ref="I104" ca="1">IF(INDIRECT("実施計画様式!I"&amp;ROW($A104))&lt;&gt;朱色変色!I104,1,0)</f>
        <v>#VALUE!</v>
      </c>
      <c r="J104" t="e" cm="1">
        <f t="array" aca="1" ref="J104" ca="1">IF(INDIRECT("実施計画様式!J"&amp;ROW($A104))&lt;&gt;朱色変色!J104,1,0)</f>
        <v>#VALUE!</v>
      </c>
      <c r="K104" t="e" cm="1">
        <f t="array" aca="1" ref="K104" ca="1">IF(INDIRECT("実施計画様式!K"&amp;ROW($A104))&lt;&gt;朱色変色!K104,1,0)</f>
        <v>#VALUE!</v>
      </c>
      <c r="L104" t="e" cm="1">
        <f t="array" aca="1" ref="L104" ca="1">IF(INDIRECT("実施計画様式!L"&amp;ROW($A104))&lt;&gt;朱色変色!L104,1,0)</f>
        <v>#VALUE!</v>
      </c>
      <c r="M104" t="e" cm="1">
        <f t="array" aca="1" ref="M104" ca="1">IF(INDIRECT("実施計画様式!M"&amp;ROW($A104))&lt;&gt;朱色変色!M104,1,0)</f>
        <v>#VALUE!</v>
      </c>
      <c r="N104" t="e" cm="1">
        <f t="array" aca="1" ref="N104" ca="1">IF(INDIRECT("実施計画様式!N"&amp;ROW($A104))&lt;&gt;朱色変色!N104,1,0)</f>
        <v>#VALUE!</v>
      </c>
      <c r="O104" t="e" cm="1">
        <f t="array" aca="1" ref="O104" ca="1">IF(INDIRECT("実施計画様式!O"&amp;ROW($A104))&lt;&gt;朱色変色!O104,1,0)</f>
        <v>#VALUE!</v>
      </c>
      <c r="P104" t="e" cm="1">
        <f t="array" aca="1" ref="P104" ca="1">IF(INDIRECT("実施計画様式!P"&amp;ROW($A104))&lt;&gt;朱色変色!P104,1,0)</f>
        <v>#VALUE!</v>
      </c>
      <c r="Q104" t="e" cm="1">
        <f t="array" aca="1" ref="Q104" ca="1">IF(INDIRECT("実施計画様式!Q"&amp;ROW($A104))&lt;&gt;朱色変色!Q104,1,0)</f>
        <v>#VALUE!</v>
      </c>
      <c r="R104" t="e" cm="1">
        <f t="array" aca="1" ref="R104" ca="1">IF(INDIRECT("実施計画様式!R"&amp;ROW($A104))&lt;&gt;朱色変色!R104,1,0)</f>
        <v>#VALUE!</v>
      </c>
      <c r="S104" t="e" cm="1">
        <f t="array" aca="1" ref="S104" ca="1">IF(INDIRECT("実施計画様式!S"&amp;ROW($A104))&lt;&gt;朱色変色!S104,1,0)</f>
        <v>#VALUE!</v>
      </c>
      <c r="T104" t="e" cm="1">
        <f t="array" aca="1" ref="T104" ca="1">IF(INDIRECT("実施計画様式!T"&amp;ROW($A104))&lt;&gt;朱色変色!T104,1,0)</f>
        <v>#VALUE!</v>
      </c>
      <c r="U104" t="e" cm="1">
        <f t="array" aca="1" ref="U104" ca="1">IF(INDIRECT("実施計画様式!U"&amp;ROW($A104))&lt;&gt;朱色変色!U104,1,0)</f>
        <v>#VALUE!</v>
      </c>
      <c r="V104" t="e" cm="1">
        <f t="array" aca="1" ref="V104" ca="1">IF(INDIRECT("実施計画様式!V"&amp;ROW($A104))&lt;&gt;朱色変色!V104,1,0)</f>
        <v>#VALUE!</v>
      </c>
      <c r="W104" t="e" cm="1">
        <f t="array" aca="1" ref="W104" ca="1">IF(INDIRECT("実施計画様式!W"&amp;ROW($A104))&lt;&gt;朱色変色!W104,1,0)</f>
        <v>#VALUE!</v>
      </c>
      <c r="X104" t="e" cm="1">
        <f t="array" aca="1" ref="X104" ca="1">IF(INDIRECT("実施計画様式!X"&amp;ROW($A104))&lt;&gt;朱色変色!X104,1,0)</f>
        <v>#VALUE!</v>
      </c>
      <c r="Y104" t="e" cm="1">
        <f t="array" aca="1" ref="Y104" ca="1">IF(INDIRECT("実施計画様式!Y"&amp;ROW($A104))&lt;&gt;朱色変色!Y104,1,0)</f>
        <v>#VALUE!</v>
      </c>
      <c r="Z104" t="e" cm="1">
        <f t="array" aca="1" ref="Z104" ca="1">IF(INDIRECT("実施計画様式!Z"&amp;ROW($A104))&lt;&gt;朱色変色!Z104,1,0)</f>
        <v>#VALUE!</v>
      </c>
      <c r="AA104" t="e" cm="1">
        <f t="array" aca="1" ref="AA104" ca="1">IF(INDIRECT("実施計画様式!AA"&amp;ROW($A104))&lt;&gt;朱色変色!AA104,1,0)</f>
        <v>#VALUE!</v>
      </c>
      <c r="AB104" t="e" cm="1">
        <f t="array" aca="1" ref="AB104" ca="1">IF(INDIRECT("実施計画様式!AB"&amp;ROW($A104))&lt;&gt;朱色変色!AB104,1,0)</f>
        <v>#VALUE!</v>
      </c>
      <c r="AC104" t="e" cm="1">
        <f t="array" aca="1" ref="AC104" ca="1">IF(INDIRECT("実施計画様式!AC"&amp;ROW($A104))&lt;&gt;朱色変色!AC104,1,0)</f>
        <v>#VALUE!</v>
      </c>
      <c r="AD104" t="e" cm="1">
        <f t="array" aca="1" ref="AD104" ca="1">IF(INDIRECT("実施計画様式!AD"&amp;ROW($A104))&lt;&gt;朱色変色!AD104,1,0)</f>
        <v>#VALUE!</v>
      </c>
      <c r="AE104" t="e" cm="1">
        <f t="array" aca="1" ref="AE104" ca="1">IF(INDIRECT("実施計画様式!AE"&amp;ROW($A104))&lt;&gt;朱色変色!AE104,1,0)</f>
        <v>#VALUE!</v>
      </c>
      <c r="AF104" t="e" cm="1">
        <f t="array" aca="1" ref="AF104" ca="1">IF(INDIRECT("実施計画様式!AF"&amp;ROW($A104))&lt;&gt;朱色変色!AF104,1,0)</f>
        <v>#VALUE!</v>
      </c>
      <c r="AG104" t="e" cm="1">
        <f t="array" aca="1" ref="AG104" ca="1">IF(INDIRECT("実施計画様式!AG"&amp;ROW($A104))&lt;&gt;朱色変色!AG104,1,0)</f>
        <v>#VALUE!</v>
      </c>
      <c r="AH104" t="e" cm="1">
        <f t="array" aca="1" ref="AH104" ca="1">IF(INDIRECT("実施計画様式!AH"&amp;ROW($A104))&lt;&gt;朱色変色!AH104,1,0)</f>
        <v>#VALUE!</v>
      </c>
      <c r="AI104" t="e" cm="1">
        <f t="array" aca="1" ref="AI104" ca="1">IF(INDIRECT("実施計画様式!AI"&amp;ROW($A104))&lt;&gt;朱色変色!AI104,1,0)</f>
        <v>#VALUE!</v>
      </c>
      <c r="AJ104" t="e" cm="1">
        <f t="array" aca="1" ref="AJ104" ca="1">IF(INDIRECT("実施計画様式!AJ"&amp;ROW($A104))&lt;&gt;朱色変色!AJ104,1,0)</f>
        <v>#VALUE!</v>
      </c>
      <c r="AK104" t="e" cm="1">
        <f t="array" aca="1" ref="AK104" ca="1">IF(INDIRECT("実施計画様式!AK"&amp;ROW($A104))&lt;&gt;朱色変色!AK104,1,0)</f>
        <v>#VALUE!</v>
      </c>
      <c r="AL104" t="e" cm="1">
        <f t="array" aca="1" ref="AL104" ca="1">IF(INDIRECT("実施計画様式!AL"&amp;ROW($A104))&lt;&gt;朱色変色!AL104,1,0)</f>
        <v>#VALUE!</v>
      </c>
      <c r="AM104" t="e" cm="1">
        <f t="array" aca="1" ref="AM104" ca="1">IF(INDIRECT("実施計画様式!AM"&amp;ROW($A104))&lt;&gt;朱色変色!AM104,1,0)</f>
        <v>#VALUE!</v>
      </c>
      <c r="AN104" t="e" cm="1">
        <f t="array" aca="1" ref="AN104" ca="1">IF(INDIRECT("実施計画様式!AN"&amp;ROW($A104))&lt;&gt;朱色変色!AN104,1,0)</f>
        <v>#VALUE!</v>
      </c>
      <c r="AO104" t="e" cm="1">
        <f t="array" aca="1" ref="AO104" ca="1">IF(INDIRECT("実施計画様式!AO"&amp;ROW($A104))&lt;&gt;朱色変色!AO104,1,0)</f>
        <v>#VALUE!</v>
      </c>
      <c r="AP104" t="e" cm="1">
        <f t="array" aca="1" ref="AP104" ca="1">IF(INDIRECT("実施計画様式!AP"&amp;ROW($A104))&lt;&gt;朱色変色!AP104,1,0)</f>
        <v>#VALUE!</v>
      </c>
      <c r="AQ104" t="e" cm="1">
        <f t="array" aca="1" ref="AQ104" ca="1">IF(INDIRECT("実施計画様式!AQ"&amp;ROW($A104))&lt;&gt;朱色変色!AQ104,1,0)</f>
        <v>#VALUE!</v>
      </c>
      <c r="AR104" t="e" cm="1">
        <f t="array" aca="1" ref="AR104" ca="1">IF(INDIRECT("実施計画様式!AR"&amp;ROW($A104))&lt;&gt;朱色変色!AR104,1,0)</f>
        <v>#VALUE!</v>
      </c>
      <c r="AS104" t="e" cm="1">
        <f t="array" aca="1" ref="AS104" ca="1">IF(INDIRECT("実施計画様式!AS"&amp;ROW($A104))&lt;&gt;朱色変色!AS104,1,0)</f>
        <v>#VALUE!</v>
      </c>
      <c r="AT104" t="e" cm="1">
        <f t="array" aca="1" ref="AT104" ca="1">IF(INDIRECT("実施計画様式!AT"&amp;ROW($A104))&lt;&gt;朱色変色!AT104,1,0)</f>
        <v>#VALUE!</v>
      </c>
      <c r="AU104" t="e" cm="1">
        <f t="array" aca="1" ref="AU104" ca="1">IF(INDIRECT("実施計画様式!AU"&amp;ROW($A104))&lt;&gt;朱色変色!AU104,1,0)</f>
        <v>#VALUE!</v>
      </c>
      <c r="AV104" t="e" cm="1">
        <f t="array" aca="1" ref="AV104" ca="1">IF(INDIRECT("実施計画様式!AV"&amp;ROW($A104))&lt;&gt;朱色変色!AV104,1,0)</f>
        <v>#VALUE!</v>
      </c>
      <c r="AW104" t="e" cm="1">
        <f t="array" aca="1" ref="AW104" ca="1">IF(INDIRECT("実施計画様式!AW"&amp;ROW($A104))&lt;&gt;朱色変色!AW104,1,0)</f>
        <v>#VALUE!</v>
      </c>
      <c r="AX104" t="e" cm="1">
        <f t="array" aca="1" ref="AX104" ca="1">IF(INDIRECT("実施計画様式!AX"&amp;ROW($A104))&lt;&gt;朱色変色!AX104,1,0)</f>
        <v>#VALUE!</v>
      </c>
      <c r="AY104" t="e" cm="1">
        <f t="array" aca="1" ref="AY104" ca="1">IF(INDIRECT("実施計画様式!AY"&amp;ROW($A104))&lt;&gt;朱色変色!AU104,1,0)</f>
        <v>#VALUE!</v>
      </c>
      <c r="AZ104" t="e" cm="1">
        <f t="array" aca="1" ref="AZ104" ca="1">IF(INDIRECT("実施計画様式!AZ"&amp;ROW($A104))&lt;&gt;朱色変色!AV104,1,0)</f>
        <v>#VALUE!</v>
      </c>
      <c r="BA104" t="e" cm="1">
        <f t="array" aca="1" ref="BA104" ca="1">IF(INDIRECT("実施計画様式!BA"&amp;ROW($A104))&lt;&gt;朱色変色!AW104,1,0)</f>
        <v>#VALUE!</v>
      </c>
      <c r="BB104" t="e" cm="1">
        <f t="array" aca="1" ref="BB104" ca="1">IF(INDIRECT("実施計画様式!BB"&amp;ROW($A104))&lt;&gt;朱色変色!AX104,1,0)</f>
        <v>#VALUE!</v>
      </c>
      <c r="BC104" t="e">
        <f t="shared" ca="1" si="0"/>
        <v>#VALUE!</v>
      </c>
      <c r="BD104" t="e">
        <f t="shared" ca="1" si="1"/>
        <v>#VALUE!</v>
      </c>
      <c r="BE104" t="e">
        <f t="shared" ca="1" si="2"/>
        <v>#VALUE!</v>
      </c>
    </row>
    <row r="105" spans="3:57">
      <c r="C105" s="310">
        <v>33</v>
      </c>
      <c r="D105" t="e" cm="1">
        <f t="array" aca="1" ref="D105" ca="1">IF(INDIRECT("実施計画様式!D"&amp;ROW($A105))&lt;&gt;朱色変色!D105,1,0)</f>
        <v>#VALUE!</v>
      </c>
      <c r="E105" t="e" cm="1">
        <f t="array" aca="1" ref="E105" ca="1">IF(INDIRECT("実施計画様式!E"&amp;ROW($A105))&lt;&gt;朱色変色!E105,1,0)</f>
        <v>#VALUE!</v>
      </c>
      <c r="F105" t="e" cm="1">
        <f t="array" aca="1" ref="F105" ca="1">IF(INDIRECT("実施計画様式!F"&amp;ROW($A105))&lt;&gt;朱色変色!F105,1,0)</f>
        <v>#VALUE!</v>
      </c>
      <c r="G105" t="e" cm="1">
        <f t="array" aca="1" ref="G105" ca="1">IF(INDIRECT("実施計画様式!G"&amp;ROW($A105))&lt;&gt;朱色変色!G105,1,0)</f>
        <v>#VALUE!</v>
      </c>
      <c r="H105" t="e" cm="1">
        <f t="array" aca="1" ref="H105" ca="1">IF(INDIRECT("実施計画様式!H"&amp;ROW($A105))&lt;&gt;朱色変色!H105,1,0)</f>
        <v>#VALUE!</v>
      </c>
      <c r="I105" t="e" cm="1">
        <f t="array" aca="1" ref="I105" ca="1">IF(INDIRECT("実施計画様式!I"&amp;ROW($A105))&lt;&gt;朱色変色!I105,1,0)</f>
        <v>#VALUE!</v>
      </c>
      <c r="J105" t="e" cm="1">
        <f t="array" aca="1" ref="J105" ca="1">IF(INDIRECT("実施計画様式!J"&amp;ROW($A105))&lt;&gt;朱色変色!J105,1,0)</f>
        <v>#VALUE!</v>
      </c>
      <c r="K105" t="e" cm="1">
        <f t="array" aca="1" ref="K105" ca="1">IF(INDIRECT("実施計画様式!K"&amp;ROW($A105))&lt;&gt;朱色変色!K105,1,0)</f>
        <v>#VALUE!</v>
      </c>
      <c r="L105" t="e" cm="1">
        <f t="array" aca="1" ref="L105" ca="1">IF(INDIRECT("実施計画様式!L"&amp;ROW($A105))&lt;&gt;朱色変色!L105,1,0)</f>
        <v>#VALUE!</v>
      </c>
      <c r="M105" t="e" cm="1">
        <f t="array" aca="1" ref="M105" ca="1">IF(INDIRECT("実施計画様式!M"&amp;ROW($A105))&lt;&gt;朱色変色!M105,1,0)</f>
        <v>#VALUE!</v>
      </c>
      <c r="N105" t="e" cm="1">
        <f t="array" aca="1" ref="N105" ca="1">IF(INDIRECT("実施計画様式!N"&amp;ROW($A105))&lt;&gt;朱色変色!N105,1,0)</f>
        <v>#VALUE!</v>
      </c>
      <c r="O105" t="e" cm="1">
        <f t="array" aca="1" ref="O105" ca="1">IF(INDIRECT("実施計画様式!O"&amp;ROW($A105))&lt;&gt;朱色変色!O105,1,0)</f>
        <v>#VALUE!</v>
      </c>
      <c r="P105" t="e" cm="1">
        <f t="array" aca="1" ref="P105" ca="1">IF(INDIRECT("実施計画様式!P"&amp;ROW($A105))&lt;&gt;朱色変色!P105,1,0)</f>
        <v>#VALUE!</v>
      </c>
      <c r="Q105" t="e" cm="1">
        <f t="array" aca="1" ref="Q105" ca="1">IF(INDIRECT("実施計画様式!Q"&amp;ROW($A105))&lt;&gt;朱色変色!Q105,1,0)</f>
        <v>#VALUE!</v>
      </c>
      <c r="R105" t="e" cm="1">
        <f t="array" aca="1" ref="R105" ca="1">IF(INDIRECT("実施計画様式!R"&amp;ROW($A105))&lt;&gt;朱色変色!R105,1,0)</f>
        <v>#VALUE!</v>
      </c>
      <c r="S105" t="e" cm="1">
        <f t="array" aca="1" ref="S105" ca="1">IF(INDIRECT("実施計画様式!S"&amp;ROW($A105))&lt;&gt;朱色変色!S105,1,0)</f>
        <v>#VALUE!</v>
      </c>
      <c r="T105" t="e" cm="1">
        <f t="array" aca="1" ref="T105" ca="1">IF(INDIRECT("実施計画様式!T"&amp;ROW($A105))&lt;&gt;朱色変色!T105,1,0)</f>
        <v>#VALUE!</v>
      </c>
      <c r="U105" t="e" cm="1">
        <f t="array" aca="1" ref="U105" ca="1">IF(INDIRECT("実施計画様式!U"&amp;ROW($A105))&lt;&gt;朱色変色!U105,1,0)</f>
        <v>#VALUE!</v>
      </c>
      <c r="V105" t="e" cm="1">
        <f t="array" aca="1" ref="V105" ca="1">IF(INDIRECT("実施計画様式!V"&amp;ROW($A105))&lt;&gt;朱色変色!V105,1,0)</f>
        <v>#VALUE!</v>
      </c>
      <c r="W105" t="e" cm="1">
        <f t="array" aca="1" ref="W105" ca="1">IF(INDIRECT("実施計画様式!W"&amp;ROW($A105))&lt;&gt;朱色変色!W105,1,0)</f>
        <v>#VALUE!</v>
      </c>
      <c r="X105" t="e" cm="1">
        <f t="array" aca="1" ref="X105" ca="1">IF(INDIRECT("実施計画様式!X"&amp;ROW($A105))&lt;&gt;朱色変色!X105,1,0)</f>
        <v>#VALUE!</v>
      </c>
      <c r="Y105" t="e" cm="1">
        <f t="array" aca="1" ref="Y105" ca="1">IF(INDIRECT("実施計画様式!Y"&amp;ROW($A105))&lt;&gt;朱色変色!Y105,1,0)</f>
        <v>#VALUE!</v>
      </c>
      <c r="Z105" t="e" cm="1">
        <f t="array" aca="1" ref="Z105" ca="1">IF(INDIRECT("実施計画様式!Z"&amp;ROW($A105))&lt;&gt;朱色変色!Z105,1,0)</f>
        <v>#VALUE!</v>
      </c>
      <c r="AA105" t="e" cm="1">
        <f t="array" aca="1" ref="AA105" ca="1">IF(INDIRECT("実施計画様式!AA"&amp;ROW($A105))&lt;&gt;朱色変色!AA105,1,0)</f>
        <v>#VALUE!</v>
      </c>
      <c r="AB105" t="e" cm="1">
        <f t="array" aca="1" ref="AB105" ca="1">IF(INDIRECT("実施計画様式!AB"&amp;ROW($A105))&lt;&gt;朱色変色!AB105,1,0)</f>
        <v>#VALUE!</v>
      </c>
      <c r="AC105" t="e" cm="1">
        <f t="array" aca="1" ref="AC105" ca="1">IF(INDIRECT("実施計画様式!AC"&amp;ROW($A105))&lt;&gt;朱色変色!AC105,1,0)</f>
        <v>#VALUE!</v>
      </c>
      <c r="AD105" t="e" cm="1">
        <f t="array" aca="1" ref="AD105" ca="1">IF(INDIRECT("実施計画様式!AD"&amp;ROW($A105))&lt;&gt;朱色変色!AD105,1,0)</f>
        <v>#VALUE!</v>
      </c>
      <c r="AE105" t="e" cm="1">
        <f t="array" aca="1" ref="AE105" ca="1">IF(INDIRECT("実施計画様式!AE"&amp;ROW($A105))&lt;&gt;朱色変色!AE105,1,0)</f>
        <v>#VALUE!</v>
      </c>
      <c r="AF105" t="e" cm="1">
        <f t="array" aca="1" ref="AF105" ca="1">IF(INDIRECT("実施計画様式!AF"&amp;ROW($A105))&lt;&gt;朱色変色!AF105,1,0)</f>
        <v>#VALUE!</v>
      </c>
      <c r="AG105" t="e" cm="1">
        <f t="array" aca="1" ref="AG105" ca="1">IF(INDIRECT("実施計画様式!AG"&amp;ROW($A105))&lt;&gt;朱色変色!AG105,1,0)</f>
        <v>#VALUE!</v>
      </c>
      <c r="AH105" t="e" cm="1">
        <f t="array" aca="1" ref="AH105" ca="1">IF(INDIRECT("実施計画様式!AH"&amp;ROW($A105))&lt;&gt;朱色変色!AH105,1,0)</f>
        <v>#VALUE!</v>
      </c>
      <c r="AI105" t="e" cm="1">
        <f t="array" aca="1" ref="AI105" ca="1">IF(INDIRECT("実施計画様式!AI"&amp;ROW($A105))&lt;&gt;朱色変色!AI105,1,0)</f>
        <v>#VALUE!</v>
      </c>
      <c r="AJ105" t="e" cm="1">
        <f t="array" aca="1" ref="AJ105" ca="1">IF(INDIRECT("実施計画様式!AJ"&amp;ROW($A105))&lt;&gt;朱色変色!AJ105,1,0)</f>
        <v>#VALUE!</v>
      </c>
      <c r="AK105" t="e" cm="1">
        <f t="array" aca="1" ref="AK105" ca="1">IF(INDIRECT("実施計画様式!AK"&amp;ROW($A105))&lt;&gt;朱色変色!AK105,1,0)</f>
        <v>#VALUE!</v>
      </c>
      <c r="AL105" t="e" cm="1">
        <f t="array" aca="1" ref="AL105" ca="1">IF(INDIRECT("実施計画様式!AL"&amp;ROW($A105))&lt;&gt;朱色変色!AL105,1,0)</f>
        <v>#VALUE!</v>
      </c>
      <c r="AM105" t="e" cm="1">
        <f t="array" aca="1" ref="AM105" ca="1">IF(INDIRECT("実施計画様式!AM"&amp;ROW($A105))&lt;&gt;朱色変色!AM105,1,0)</f>
        <v>#VALUE!</v>
      </c>
      <c r="AN105" t="e" cm="1">
        <f t="array" aca="1" ref="AN105" ca="1">IF(INDIRECT("実施計画様式!AN"&amp;ROW($A105))&lt;&gt;朱色変色!AN105,1,0)</f>
        <v>#VALUE!</v>
      </c>
      <c r="AO105" t="e" cm="1">
        <f t="array" aca="1" ref="AO105" ca="1">IF(INDIRECT("実施計画様式!AO"&amp;ROW($A105))&lt;&gt;朱色変色!AO105,1,0)</f>
        <v>#VALUE!</v>
      </c>
      <c r="AP105" t="e" cm="1">
        <f t="array" aca="1" ref="AP105" ca="1">IF(INDIRECT("実施計画様式!AP"&amp;ROW($A105))&lt;&gt;朱色変色!AP105,1,0)</f>
        <v>#VALUE!</v>
      </c>
      <c r="AQ105" t="e" cm="1">
        <f t="array" aca="1" ref="AQ105" ca="1">IF(INDIRECT("実施計画様式!AQ"&amp;ROW($A105))&lt;&gt;朱色変色!AQ105,1,0)</f>
        <v>#VALUE!</v>
      </c>
      <c r="AR105" t="e" cm="1">
        <f t="array" aca="1" ref="AR105" ca="1">IF(INDIRECT("実施計画様式!AR"&amp;ROW($A105))&lt;&gt;朱色変色!AR105,1,0)</f>
        <v>#VALUE!</v>
      </c>
      <c r="AS105" t="e" cm="1">
        <f t="array" aca="1" ref="AS105" ca="1">IF(INDIRECT("実施計画様式!AS"&amp;ROW($A105))&lt;&gt;朱色変色!AS105,1,0)</f>
        <v>#VALUE!</v>
      </c>
      <c r="AT105" t="e" cm="1">
        <f t="array" aca="1" ref="AT105" ca="1">IF(INDIRECT("実施計画様式!AT"&amp;ROW($A105))&lt;&gt;朱色変色!AT105,1,0)</f>
        <v>#VALUE!</v>
      </c>
      <c r="AU105" t="e" cm="1">
        <f t="array" aca="1" ref="AU105" ca="1">IF(INDIRECT("実施計画様式!AU"&amp;ROW($A105))&lt;&gt;朱色変色!AU105,1,0)</f>
        <v>#VALUE!</v>
      </c>
      <c r="AV105" t="e" cm="1">
        <f t="array" aca="1" ref="AV105" ca="1">IF(INDIRECT("実施計画様式!AV"&amp;ROW($A105))&lt;&gt;朱色変色!AV105,1,0)</f>
        <v>#VALUE!</v>
      </c>
      <c r="AW105" t="e" cm="1">
        <f t="array" aca="1" ref="AW105" ca="1">IF(INDIRECT("実施計画様式!AW"&amp;ROW($A105))&lt;&gt;朱色変色!AW105,1,0)</f>
        <v>#VALUE!</v>
      </c>
      <c r="AX105" t="e" cm="1">
        <f t="array" aca="1" ref="AX105" ca="1">IF(INDIRECT("実施計画様式!AX"&amp;ROW($A105))&lt;&gt;朱色変色!AX105,1,0)</f>
        <v>#VALUE!</v>
      </c>
      <c r="AY105" t="e" cm="1">
        <f t="array" aca="1" ref="AY105" ca="1">IF(INDIRECT("実施計画様式!AY"&amp;ROW($A105))&lt;&gt;朱色変色!AU105,1,0)</f>
        <v>#VALUE!</v>
      </c>
      <c r="AZ105" t="e" cm="1">
        <f t="array" aca="1" ref="AZ105" ca="1">IF(INDIRECT("実施計画様式!AZ"&amp;ROW($A105))&lt;&gt;朱色変色!AV105,1,0)</f>
        <v>#VALUE!</v>
      </c>
      <c r="BA105" t="e" cm="1">
        <f t="array" aca="1" ref="BA105" ca="1">IF(INDIRECT("実施計画様式!BA"&amp;ROW($A105))&lt;&gt;朱色変色!AW105,1,0)</f>
        <v>#VALUE!</v>
      </c>
      <c r="BB105" t="e" cm="1">
        <f t="array" aca="1" ref="BB105" ca="1">IF(INDIRECT("実施計画様式!BB"&amp;ROW($A105))&lt;&gt;朱色変色!AX105,1,0)</f>
        <v>#VALUE!</v>
      </c>
      <c r="BC105" t="e">
        <f t="shared" ca="1" si="0"/>
        <v>#VALUE!</v>
      </c>
      <c r="BD105" t="e">
        <f t="shared" ca="1" si="1"/>
        <v>#VALUE!</v>
      </c>
      <c r="BE105" t="e">
        <f t="shared" ca="1" si="2"/>
        <v>#VALUE!</v>
      </c>
    </row>
    <row r="106" spans="3:57">
      <c r="C106" s="310">
        <v>34</v>
      </c>
      <c r="D106" t="e" cm="1">
        <f t="array" aca="1" ref="D106" ca="1">IF(INDIRECT("実施計画様式!D"&amp;ROW($A106))&lt;&gt;朱色変色!D106,1,0)</f>
        <v>#VALUE!</v>
      </c>
      <c r="E106" t="e" cm="1">
        <f t="array" aca="1" ref="E106" ca="1">IF(INDIRECT("実施計画様式!E"&amp;ROW($A106))&lt;&gt;朱色変色!E106,1,0)</f>
        <v>#VALUE!</v>
      </c>
      <c r="F106" t="e" cm="1">
        <f t="array" aca="1" ref="F106" ca="1">IF(INDIRECT("実施計画様式!F"&amp;ROW($A106))&lt;&gt;朱色変色!F106,1,0)</f>
        <v>#VALUE!</v>
      </c>
      <c r="G106" t="e" cm="1">
        <f t="array" aca="1" ref="G106" ca="1">IF(INDIRECT("実施計画様式!G"&amp;ROW($A106))&lt;&gt;朱色変色!G106,1,0)</f>
        <v>#VALUE!</v>
      </c>
      <c r="H106" t="e" cm="1">
        <f t="array" aca="1" ref="H106" ca="1">IF(INDIRECT("実施計画様式!H"&amp;ROW($A106))&lt;&gt;朱色変色!H106,1,0)</f>
        <v>#VALUE!</v>
      </c>
      <c r="I106" t="e" cm="1">
        <f t="array" aca="1" ref="I106" ca="1">IF(INDIRECT("実施計画様式!I"&amp;ROW($A106))&lt;&gt;朱色変色!I106,1,0)</f>
        <v>#VALUE!</v>
      </c>
      <c r="J106" t="e" cm="1">
        <f t="array" aca="1" ref="J106" ca="1">IF(INDIRECT("実施計画様式!J"&amp;ROW($A106))&lt;&gt;朱色変色!J106,1,0)</f>
        <v>#VALUE!</v>
      </c>
      <c r="K106" t="e" cm="1">
        <f t="array" aca="1" ref="K106" ca="1">IF(INDIRECT("実施計画様式!K"&amp;ROW($A106))&lt;&gt;朱色変色!K106,1,0)</f>
        <v>#VALUE!</v>
      </c>
      <c r="L106" t="e" cm="1">
        <f t="array" aca="1" ref="L106" ca="1">IF(INDIRECT("実施計画様式!L"&amp;ROW($A106))&lt;&gt;朱色変色!L106,1,0)</f>
        <v>#VALUE!</v>
      </c>
      <c r="M106" t="e" cm="1">
        <f t="array" aca="1" ref="M106" ca="1">IF(INDIRECT("実施計画様式!M"&amp;ROW($A106))&lt;&gt;朱色変色!M106,1,0)</f>
        <v>#VALUE!</v>
      </c>
      <c r="N106" t="e" cm="1">
        <f t="array" aca="1" ref="N106" ca="1">IF(INDIRECT("実施計画様式!N"&amp;ROW($A106))&lt;&gt;朱色変色!N106,1,0)</f>
        <v>#VALUE!</v>
      </c>
      <c r="O106" t="e" cm="1">
        <f t="array" aca="1" ref="O106" ca="1">IF(INDIRECT("実施計画様式!O"&amp;ROW($A106))&lt;&gt;朱色変色!O106,1,0)</f>
        <v>#VALUE!</v>
      </c>
      <c r="P106" t="e" cm="1">
        <f t="array" aca="1" ref="P106" ca="1">IF(INDIRECT("実施計画様式!P"&amp;ROW($A106))&lt;&gt;朱色変色!P106,1,0)</f>
        <v>#VALUE!</v>
      </c>
      <c r="Q106" t="e" cm="1">
        <f t="array" aca="1" ref="Q106" ca="1">IF(INDIRECT("実施計画様式!Q"&amp;ROW($A106))&lt;&gt;朱色変色!Q106,1,0)</f>
        <v>#VALUE!</v>
      </c>
      <c r="R106" t="e" cm="1">
        <f t="array" aca="1" ref="R106" ca="1">IF(INDIRECT("実施計画様式!R"&amp;ROW($A106))&lt;&gt;朱色変色!R106,1,0)</f>
        <v>#VALUE!</v>
      </c>
      <c r="S106" t="e" cm="1">
        <f t="array" aca="1" ref="S106" ca="1">IF(INDIRECT("実施計画様式!S"&amp;ROW($A106))&lt;&gt;朱色変色!S106,1,0)</f>
        <v>#VALUE!</v>
      </c>
      <c r="T106" t="e" cm="1">
        <f t="array" aca="1" ref="T106" ca="1">IF(INDIRECT("実施計画様式!T"&amp;ROW($A106))&lt;&gt;朱色変色!T106,1,0)</f>
        <v>#VALUE!</v>
      </c>
      <c r="U106" t="e" cm="1">
        <f t="array" aca="1" ref="U106" ca="1">IF(INDIRECT("実施計画様式!U"&amp;ROW($A106))&lt;&gt;朱色変色!U106,1,0)</f>
        <v>#VALUE!</v>
      </c>
      <c r="V106" t="e" cm="1">
        <f t="array" aca="1" ref="V106" ca="1">IF(INDIRECT("実施計画様式!V"&amp;ROW($A106))&lt;&gt;朱色変色!V106,1,0)</f>
        <v>#VALUE!</v>
      </c>
      <c r="W106" t="e" cm="1">
        <f t="array" aca="1" ref="W106" ca="1">IF(INDIRECT("実施計画様式!W"&amp;ROW($A106))&lt;&gt;朱色変色!W106,1,0)</f>
        <v>#VALUE!</v>
      </c>
      <c r="X106" t="e" cm="1">
        <f t="array" aca="1" ref="X106" ca="1">IF(INDIRECT("実施計画様式!X"&amp;ROW($A106))&lt;&gt;朱色変色!X106,1,0)</f>
        <v>#VALUE!</v>
      </c>
      <c r="Y106" t="e" cm="1">
        <f t="array" aca="1" ref="Y106" ca="1">IF(INDIRECT("実施計画様式!Y"&amp;ROW($A106))&lt;&gt;朱色変色!Y106,1,0)</f>
        <v>#VALUE!</v>
      </c>
      <c r="Z106" t="e" cm="1">
        <f t="array" aca="1" ref="Z106" ca="1">IF(INDIRECT("実施計画様式!Z"&amp;ROW($A106))&lt;&gt;朱色変色!Z106,1,0)</f>
        <v>#VALUE!</v>
      </c>
      <c r="AA106" t="e" cm="1">
        <f t="array" aca="1" ref="AA106" ca="1">IF(INDIRECT("実施計画様式!AA"&amp;ROW($A106))&lt;&gt;朱色変色!AA106,1,0)</f>
        <v>#VALUE!</v>
      </c>
      <c r="AB106" t="e" cm="1">
        <f t="array" aca="1" ref="AB106" ca="1">IF(INDIRECT("実施計画様式!AB"&amp;ROW($A106))&lt;&gt;朱色変色!AB106,1,0)</f>
        <v>#VALUE!</v>
      </c>
      <c r="AC106" t="e" cm="1">
        <f t="array" aca="1" ref="AC106" ca="1">IF(INDIRECT("実施計画様式!AC"&amp;ROW($A106))&lt;&gt;朱色変色!AC106,1,0)</f>
        <v>#VALUE!</v>
      </c>
      <c r="AD106" t="e" cm="1">
        <f t="array" aca="1" ref="AD106" ca="1">IF(INDIRECT("実施計画様式!AD"&amp;ROW($A106))&lt;&gt;朱色変色!AD106,1,0)</f>
        <v>#VALUE!</v>
      </c>
      <c r="AE106" t="e" cm="1">
        <f t="array" aca="1" ref="AE106" ca="1">IF(INDIRECT("実施計画様式!AE"&amp;ROW($A106))&lt;&gt;朱色変色!AE106,1,0)</f>
        <v>#VALUE!</v>
      </c>
      <c r="AF106" t="e" cm="1">
        <f t="array" aca="1" ref="AF106" ca="1">IF(INDIRECT("実施計画様式!AF"&amp;ROW($A106))&lt;&gt;朱色変色!AF106,1,0)</f>
        <v>#VALUE!</v>
      </c>
      <c r="AG106" t="e" cm="1">
        <f t="array" aca="1" ref="AG106" ca="1">IF(INDIRECT("実施計画様式!AG"&amp;ROW($A106))&lt;&gt;朱色変色!AG106,1,0)</f>
        <v>#VALUE!</v>
      </c>
      <c r="AH106" t="e" cm="1">
        <f t="array" aca="1" ref="AH106" ca="1">IF(INDIRECT("実施計画様式!AH"&amp;ROW($A106))&lt;&gt;朱色変色!AH106,1,0)</f>
        <v>#VALUE!</v>
      </c>
      <c r="AI106" t="e" cm="1">
        <f t="array" aca="1" ref="AI106" ca="1">IF(INDIRECT("実施計画様式!AI"&amp;ROW($A106))&lt;&gt;朱色変色!AI106,1,0)</f>
        <v>#VALUE!</v>
      </c>
      <c r="AJ106" t="e" cm="1">
        <f t="array" aca="1" ref="AJ106" ca="1">IF(INDIRECT("実施計画様式!AJ"&amp;ROW($A106))&lt;&gt;朱色変色!AJ106,1,0)</f>
        <v>#VALUE!</v>
      </c>
      <c r="AK106" t="e" cm="1">
        <f t="array" aca="1" ref="AK106" ca="1">IF(INDIRECT("実施計画様式!AK"&amp;ROW($A106))&lt;&gt;朱色変色!AK106,1,0)</f>
        <v>#VALUE!</v>
      </c>
      <c r="AL106" t="e" cm="1">
        <f t="array" aca="1" ref="AL106" ca="1">IF(INDIRECT("実施計画様式!AL"&amp;ROW($A106))&lt;&gt;朱色変色!AL106,1,0)</f>
        <v>#VALUE!</v>
      </c>
      <c r="AM106" t="e" cm="1">
        <f t="array" aca="1" ref="AM106" ca="1">IF(INDIRECT("実施計画様式!AM"&amp;ROW($A106))&lt;&gt;朱色変色!AM106,1,0)</f>
        <v>#VALUE!</v>
      </c>
      <c r="AN106" t="e" cm="1">
        <f t="array" aca="1" ref="AN106" ca="1">IF(INDIRECT("実施計画様式!AN"&amp;ROW($A106))&lt;&gt;朱色変色!AN106,1,0)</f>
        <v>#VALUE!</v>
      </c>
      <c r="AO106" t="e" cm="1">
        <f t="array" aca="1" ref="AO106" ca="1">IF(INDIRECT("実施計画様式!AO"&amp;ROW($A106))&lt;&gt;朱色変色!AO106,1,0)</f>
        <v>#VALUE!</v>
      </c>
      <c r="AP106" t="e" cm="1">
        <f t="array" aca="1" ref="AP106" ca="1">IF(INDIRECT("実施計画様式!AP"&amp;ROW($A106))&lt;&gt;朱色変色!AP106,1,0)</f>
        <v>#VALUE!</v>
      </c>
      <c r="AQ106" t="e" cm="1">
        <f t="array" aca="1" ref="AQ106" ca="1">IF(INDIRECT("実施計画様式!AQ"&amp;ROW($A106))&lt;&gt;朱色変色!AQ106,1,0)</f>
        <v>#VALUE!</v>
      </c>
      <c r="AR106" t="e" cm="1">
        <f t="array" aca="1" ref="AR106" ca="1">IF(INDIRECT("実施計画様式!AR"&amp;ROW($A106))&lt;&gt;朱色変色!AR106,1,0)</f>
        <v>#VALUE!</v>
      </c>
      <c r="AS106" t="e" cm="1">
        <f t="array" aca="1" ref="AS106" ca="1">IF(INDIRECT("実施計画様式!AS"&amp;ROW($A106))&lt;&gt;朱色変色!AS106,1,0)</f>
        <v>#VALUE!</v>
      </c>
      <c r="AT106" t="e" cm="1">
        <f t="array" aca="1" ref="AT106" ca="1">IF(INDIRECT("実施計画様式!AT"&amp;ROW($A106))&lt;&gt;朱色変色!AT106,1,0)</f>
        <v>#VALUE!</v>
      </c>
      <c r="AU106" t="e" cm="1">
        <f t="array" aca="1" ref="AU106" ca="1">IF(INDIRECT("実施計画様式!AU"&amp;ROW($A106))&lt;&gt;朱色変色!AU106,1,0)</f>
        <v>#VALUE!</v>
      </c>
      <c r="AV106" t="e" cm="1">
        <f t="array" aca="1" ref="AV106" ca="1">IF(INDIRECT("実施計画様式!AV"&amp;ROW($A106))&lt;&gt;朱色変色!AV106,1,0)</f>
        <v>#VALUE!</v>
      </c>
      <c r="AW106" t="e" cm="1">
        <f t="array" aca="1" ref="AW106" ca="1">IF(INDIRECT("実施計画様式!AW"&amp;ROW($A106))&lt;&gt;朱色変色!AW106,1,0)</f>
        <v>#VALUE!</v>
      </c>
      <c r="AX106" t="e" cm="1">
        <f t="array" aca="1" ref="AX106" ca="1">IF(INDIRECT("実施計画様式!AX"&amp;ROW($A106))&lt;&gt;朱色変色!AX106,1,0)</f>
        <v>#VALUE!</v>
      </c>
      <c r="AY106" t="e" cm="1">
        <f t="array" aca="1" ref="AY106" ca="1">IF(INDIRECT("実施計画様式!AY"&amp;ROW($A106))&lt;&gt;朱色変色!AU106,1,0)</f>
        <v>#VALUE!</v>
      </c>
      <c r="AZ106" t="e" cm="1">
        <f t="array" aca="1" ref="AZ106" ca="1">IF(INDIRECT("実施計画様式!AZ"&amp;ROW($A106))&lt;&gt;朱色変色!AV106,1,0)</f>
        <v>#VALUE!</v>
      </c>
      <c r="BA106" t="e" cm="1">
        <f t="array" aca="1" ref="BA106" ca="1">IF(INDIRECT("実施計画様式!BA"&amp;ROW($A106))&lt;&gt;朱色変色!AW106,1,0)</f>
        <v>#VALUE!</v>
      </c>
      <c r="BB106" t="e" cm="1">
        <f t="array" aca="1" ref="BB106" ca="1">IF(INDIRECT("実施計画様式!BB"&amp;ROW($A106))&lt;&gt;朱色変色!AX106,1,0)</f>
        <v>#VALUE!</v>
      </c>
      <c r="BC106" t="e">
        <f t="shared" ca="1" si="0"/>
        <v>#VALUE!</v>
      </c>
      <c r="BD106" t="e">
        <f t="shared" ca="1" si="1"/>
        <v>#VALUE!</v>
      </c>
      <c r="BE106" t="e">
        <f t="shared" ca="1" si="2"/>
        <v>#VALUE!</v>
      </c>
    </row>
    <row r="107" spans="3:57">
      <c r="C107" s="310">
        <v>35</v>
      </c>
      <c r="D107" t="e" cm="1">
        <f t="array" aca="1" ref="D107" ca="1">IF(INDIRECT("実施計画様式!D"&amp;ROW($A107))&lt;&gt;朱色変色!D107,1,0)</f>
        <v>#VALUE!</v>
      </c>
      <c r="E107" t="e" cm="1">
        <f t="array" aca="1" ref="E107" ca="1">IF(INDIRECT("実施計画様式!E"&amp;ROW($A107))&lt;&gt;朱色変色!E107,1,0)</f>
        <v>#VALUE!</v>
      </c>
      <c r="F107" t="e" cm="1">
        <f t="array" aca="1" ref="F107" ca="1">IF(INDIRECT("実施計画様式!F"&amp;ROW($A107))&lt;&gt;朱色変色!F107,1,0)</f>
        <v>#VALUE!</v>
      </c>
      <c r="G107" t="e" cm="1">
        <f t="array" aca="1" ref="G107" ca="1">IF(INDIRECT("実施計画様式!G"&amp;ROW($A107))&lt;&gt;朱色変色!G107,1,0)</f>
        <v>#VALUE!</v>
      </c>
      <c r="H107" t="e" cm="1">
        <f t="array" aca="1" ref="H107" ca="1">IF(INDIRECT("実施計画様式!H"&amp;ROW($A107))&lt;&gt;朱色変色!H107,1,0)</f>
        <v>#VALUE!</v>
      </c>
      <c r="I107" t="e" cm="1">
        <f t="array" aca="1" ref="I107" ca="1">IF(INDIRECT("実施計画様式!I"&amp;ROW($A107))&lt;&gt;朱色変色!I107,1,0)</f>
        <v>#VALUE!</v>
      </c>
      <c r="J107" t="e" cm="1">
        <f t="array" aca="1" ref="J107" ca="1">IF(INDIRECT("実施計画様式!J"&amp;ROW($A107))&lt;&gt;朱色変色!J107,1,0)</f>
        <v>#VALUE!</v>
      </c>
      <c r="K107" t="e" cm="1">
        <f t="array" aca="1" ref="K107" ca="1">IF(INDIRECT("実施計画様式!K"&amp;ROW($A107))&lt;&gt;朱色変色!K107,1,0)</f>
        <v>#VALUE!</v>
      </c>
      <c r="L107" t="e" cm="1">
        <f t="array" aca="1" ref="L107" ca="1">IF(INDIRECT("実施計画様式!L"&amp;ROW($A107))&lt;&gt;朱色変色!L107,1,0)</f>
        <v>#VALUE!</v>
      </c>
      <c r="M107" t="e" cm="1">
        <f t="array" aca="1" ref="M107" ca="1">IF(INDIRECT("実施計画様式!M"&amp;ROW($A107))&lt;&gt;朱色変色!M107,1,0)</f>
        <v>#VALUE!</v>
      </c>
      <c r="N107" t="e" cm="1">
        <f t="array" aca="1" ref="N107" ca="1">IF(INDIRECT("実施計画様式!N"&amp;ROW($A107))&lt;&gt;朱色変色!N107,1,0)</f>
        <v>#VALUE!</v>
      </c>
      <c r="O107" t="e" cm="1">
        <f t="array" aca="1" ref="O107" ca="1">IF(INDIRECT("実施計画様式!O"&amp;ROW($A107))&lt;&gt;朱色変色!O107,1,0)</f>
        <v>#VALUE!</v>
      </c>
      <c r="P107" t="e" cm="1">
        <f t="array" aca="1" ref="P107" ca="1">IF(INDIRECT("実施計画様式!P"&amp;ROW($A107))&lt;&gt;朱色変色!P107,1,0)</f>
        <v>#VALUE!</v>
      </c>
      <c r="Q107" t="e" cm="1">
        <f t="array" aca="1" ref="Q107" ca="1">IF(INDIRECT("実施計画様式!Q"&amp;ROW($A107))&lt;&gt;朱色変色!Q107,1,0)</f>
        <v>#VALUE!</v>
      </c>
      <c r="R107" t="e" cm="1">
        <f t="array" aca="1" ref="R107" ca="1">IF(INDIRECT("実施計画様式!R"&amp;ROW($A107))&lt;&gt;朱色変色!R107,1,0)</f>
        <v>#VALUE!</v>
      </c>
      <c r="S107" t="e" cm="1">
        <f t="array" aca="1" ref="S107" ca="1">IF(INDIRECT("実施計画様式!S"&amp;ROW($A107))&lt;&gt;朱色変色!S107,1,0)</f>
        <v>#VALUE!</v>
      </c>
      <c r="T107" t="e" cm="1">
        <f t="array" aca="1" ref="T107" ca="1">IF(INDIRECT("実施計画様式!T"&amp;ROW($A107))&lt;&gt;朱色変色!T107,1,0)</f>
        <v>#VALUE!</v>
      </c>
      <c r="U107" t="e" cm="1">
        <f t="array" aca="1" ref="U107" ca="1">IF(INDIRECT("実施計画様式!U"&amp;ROW($A107))&lt;&gt;朱色変色!U107,1,0)</f>
        <v>#VALUE!</v>
      </c>
      <c r="V107" t="e" cm="1">
        <f t="array" aca="1" ref="V107" ca="1">IF(INDIRECT("実施計画様式!V"&amp;ROW($A107))&lt;&gt;朱色変色!V107,1,0)</f>
        <v>#VALUE!</v>
      </c>
      <c r="W107" t="e" cm="1">
        <f t="array" aca="1" ref="W107" ca="1">IF(INDIRECT("実施計画様式!W"&amp;ROW($A107))&lt;&gt;朱色変色!W107,1,0)</f>
        <v>#VALUE!</v>
      </c>
      <c r="X107" t="e" cm="1">
        <f t="array" aca="1" ref="X107" ca="1">IF(INDIRECT("実施計画様式!X"&amp;ROW($A107))&lt;&gt;朱色変色!X107,1,0)</f>
        <v>#VALUE!</v>
      </c>
      <c r="Y107" t="e" cm="1">
        <f t="array" aca="1" ref="Y107" ca="1">IF(INDIRECT("実施計画様式!Y"&amp;ROW($A107))&lt;&gt;朱色変色!Y107,1,0)</f>
        <v>#VALUE!</v>
      </c>
      <c r="Z107" t="e" cm="1">
        <f t="array" aca="1" ref="Z107" ca="1">IF(INDIRECT("実施計画様式!Z"&amp;ROW($A107))&lt;&gt;朱色変色!Z107,1,0)</f>
        <v>#VALUE!</v>
      </c>
      <c r="AA107" t="e" cm="1">
        <f t="array" aca="1" ref="AA107" ca="1">IF(INDIRECT("実施計画様式!AA"&amp;ROW($A107))&lt;&gt;朱色変色!AA107,1,0)</f>
        <v>#VALUE!</v>
      </c>
      <c r="AB107" t="e" cm="1">
        <f t="array" aca="1" ref="AB107" ca="1">IF(INDIRECT("実施計画様式!AB"&amp;ROW($A107))&lt;&gt;朱色変色!AB107,1,0)</f>
        <v>#VALUE!</v>
      </c>
      <c r="AC107" t="e" cm="1">
        <f t="array" aca="1" ref="AC107" ca="1">IF(INDIRECT("実施計画様式!AC"&amp;ROW($A107))&lt;&gt;朱色変色!AC107,1,0)</f>
        <v>#VALUE!</v>
      </c>
      <c r="AD107" t="e" cm="1">
        <f t="array" aca="1" ref="AD107" ca="1">IF(INDIRECT("実施計画様式!AD"&amp;ROW($A107))&lt;&gt;朱色変色!AD107,1,0)</f>
        <v>#VALUE!</v>
      </c>
      <c r="AE107" t="e" cm="1">
        <f t="array" aca="1" ref="AE107" ca="1">IF(INDIRECT("実施計画様式!AE"&amp;ROW($A107))&lt;&gt;朱色変色!AE107,1,0)</f>
        <v>#VALUE!</v>
      </c>
      <c r="AF107" t="e" cm="1">
        <f t="array" aca="1" ref="AF107" ca="1">IF(INDIRECT("実施計画様式!AF"&amp;ROW($A107))&lt;&gt;朱色変色!AF107,1,0)</f>
        <v>#VALUE!</v>
      </c>
      <c r="AG107" t="e" cm="1">
        <f t="array" aca="1" ref="AG107" ca="1">IF(INDIRECT("実施計画様式!AG"&amp;ROW($A107))&lt;&gt;朱色変色!AG107,1,0)</f>
        <v>#VALUE!</v>
      </c>
      <c r="AH107" t="e" cm="1">
        <f t="array" aca="1" ref="AH107" ca="1">IF(INDIRECT("実施計画様式!AH"&amp;ROW($A107))&lt;&gt;朱色変色!AH107,1,0)</f>
        <v>#VALUE!</v>
      </c>
      <c r="AI107" t="e" cm="1">
        <f t="array" aca="1" ref="AI107" ca="1">IF(INDIRECT("実施計画様式!AI"&amp;ROW($A107))&lt;&gt;朱色変色!AI107,1,0)</f>
        <v>#VALUE!</v>
      </c>
      <c r="AJ107" t="e" cm="1">
        <f t="array" aca="1" ref="AJ107" ca="1">IF(INDIRECT("実施計画様式!AJ"&amp;ROW($A107))&lt;&gt;朱色変色!AJ107,1,0)</f>
        <v>#VALUE!</v>
      </c>
      <c r="AK107" t="e" cm="1">
        <f t="array" aca="1" ref="AK107" ca="1">IF(INDIRECT("実施計画様式!AK"&amp;ROW($A107))&lt;&gt;朱色変色!AK107,1,0)</f>
        <v>#VALUE!</v>
      </c>
      <c r="AL107" t="e" cm="1">
        <f t="array" aca="1" ref="AL107" ca="1">IF(INDIRECT("実施計画様式!AL"&amp;ROW($A107))&lt;&gt;朱色変色!AL107,1,0)</f>
        <v>#VALUE!</v>
      </c>
      <c r="AM107" t="e" cm="1">
        <f t="array" aca="1" ref="AM107" ca="1">IF(INDIRECT("実施計画様式!AM"&amp;ROW($A107))&lt;&gt;朱色変色!AM107,1,0)</f>
        <v>#VALUE!</v>
      </c>
      <c r="AN107" t="e" cm="1">
        <f t="array" aca="1" ref="AN107" ca="1">IF(INDIRECT("実施計画様式!AN"&amp;ROW($A107))&lt;&gt;朱色変色!AN107,1,0)</f>
        <v>#VALUE!</v>
      </c>
      <c r="AO107" t="e" cm="1">
        <f t="array" aca="1" ref="AO107" ca="1">IF(INDIRECT("実施計画様式!AO"&amp;ROW($A107))&lt;&gt;朱色変色!AO107,1,0)</f>
        <v>#VALUE!</v>
      </c>
      <c r="AP107" t="e" cm="1">
        <f t="array" aca="1" ref="AP107" ca="1">IF(INDIRECT("実施計画様式!AP"&amp;ROW($A107))&lt;&gt;朱色変色!AP107,1,0)</f>
        <v>#VALUE!</v>
      </c>
      <c r="AQ107" t="e" cm="1">
        <f t="array" aca="1" ref="AQ107" ca="1">IF(INDIRECT("実施計画様式!AQ"&amp;ROW($A107))&lt;&gt;朱色変色!AQ107,1,0)</f>
        <v>#VALUE!</v>
      </c>
      <c r="AR107" t="e" cm="1">
        <f t="array" aca="1" ref="AR107" ca="1">IF(INDIRECT("実施計画様式!AR"&amp;ROW($A107))&lt;&gt;朱色変色!AR107,1,0)</f>
        <v>#VALUE!</v>
      </c>
      <c r="AS107" t="e" cm="1">
        <f t="array" aca="1" ref="AS107" ca="1">IF(INDIRECT("実施計画様式!AS"&amp;ROW($A107))&lt;&gt;朱色変色!AS107,1,0)</f>
        <v>#VALUE!</v>
      </c>
      <c r="AT107" t="e" cm="1">
        <f t="array" aca="1" ref="AT107" ca="1">IF(INDIRECT("実施計画様式!AT"&amp;ROW($A107))&lt;&gt;朱色変色!AT107,1,0)</f>
        <v>#VALUE!</v>
      </c>
      <c r="AU107" t="e" cm="1">
        <f t="array" aca="1" ref="AU107" ca="1">IF(INDIRECT("実施計画様式!AU"&amp;ROW($A107))&lt;&gt;朱色変色!AU107,1,0)</f>
        <v>#VALUE!</v>
      </c>
      <c r="AV107" t="e" cm="1">
        <f t="array" aca="1" ref="AV107" ca="1">IF(INDIRECT("実施計画様式!AV"&amp;ROW($A107))&lt;&gt;朱色変色!AV107,1,0)</f>
        <v>#VALUE!</v>
      </c>
      <c r="AW107" t="e" cm="1">
        <f t="array" aca="1" ref="AW107" ca="1">IF(INDIRECT("実施計画様式!AW"&amp;ROW($A107))&lt;&gt;朱色変色!AW107,1,0)</f>
        <v>#VALUE!</v>
      </c>
      <c r="AX107" t="e" cm="1">
        <f t="array" aca="1" ref="AX107" ca="1">IF(INDIRECT("実施計画様式!AX"&amp;ROW($A107))&lt;&gt;朱色変色!AX107,1,0)</f>
        <v>#VALUE!</v>
      </c>
      <c r="AY107" t="e" cm="1">
        <f t="array" aca="1" ref="AY107" ca="1">IF(INDIRECT("実施計画様式!AY"&amp;ROW($A107))&lt;&gt;朱色変色!AU107,1,0)</f>
        <v>#VALUE!</v>
      </c>
      <c r="AZ107" t="e" cm="1">
        <f t="array" aca="1" ref="AZ107" ca="1">IF(INDIRECT("実施計画様式!AZ"&amp;ROW($A107))&lt;&gt;朱色変色!AV107,1,0)</f>
        <v>#VALUE!</v>
      </c>
      <c r="BA107" t="e" cm="1">
        <f t="array" aca="1" ref="BA107" ca="1">IF(INDIRECT("実施計画様式!BA"&amp;ROW($A107))&lt;&gt;朱色変色!AW107,1,0)</f>
        <v>#VALUE!</v>
      </c>
      <c r="BB107" t="e" cm="1">
        <f t="array" aca="1" ref="BB107" ca="1">IF(INDIRECT("実施計画様式!BB"&amp;ROW($A107))&lt;&gt;朱色変色!AX107,1,0)</f>
        <v>#VALUE!</v>
      </c>
      <c r="BC107" t="e">
        <f t="shared" ca="1" si="0"/>
        <v>#VALUE!</v>
      </c>
      <c r="BD107" t="e">
        <f t="shared" ca="1" si="1"/>
        <v>#VALUE!</v>
      </c>
      <c r="BE107" t="e">
        <f t="shared" ca="1" si="2"/>
        <v>#VALUE!</v>
      </c>
    </row>
    <row r="108" spans="3:57">
      <c r="C108" s="310">
        <v>36</v>
      </c>
      <c r="D108" t="e" cm="1">
        <f t="array" aca="1" ref="D108" ca="1">IF(INDIRECT("実施計画様式!D"&amp;ROW($A108))&lt;&gt;朱色変色!D108,1,0)</f>
        <v>#VALUE!</v>
      </c>
      <c r="E108" t="e" cm="1">
        <f t="array" aca="1" ref="E108" ca="1">IF(INDIRECT("実施計画様式!E"&amp;ROW($A108))&lt;&gt;朱色変色!E108,1,0)</f>
        <v>#VALUE!</v>
      </c>
      <c r="F108" t="e" cm="1">
        <f t="array" aca="1" ref="F108" ca="1">IF(INDIRECT("実施計画様式!F"&amp;ROW($A108))&lt;&gt;朱色変色!F108,1,0)</f>
        <v>#VALUE!</v>
      </c>
      <c r="G108" t="e" cm="1">
        <f t="array" aca="1" ref="G108" ca="1">IF(INDIRECT("実施計画様式!G"&amp;ROW($A108))&lt;&gt;朱色変色!G108,1,0)</f>
        <v>#VALUE!</v>
      </c>
      <c r="H108" t="e" cm="1">
        <f t="array" aca="1" ref="H108" ca="1">IF(INDIRECT("実施計画様式!H"&amp;ROW($A108))&lt;&gt;朱色変色!H108,1,0)</f>
        <v>#VALUE!</v>
      </c>
      <c r="I108" t="e" cm="1">
        <f t="array" aca="1" ref="I108" ca="1">IF(INDIRECT("実施計画様式!I"&amp;ROW($A108))&lt;&gt;朱色変色!I108,1,0)</f>
        <v>#VALUE!</v>
      </c>
      <c r="J108" t="e" cm="1">
        <f t="array" aca="1" ref="J108" ca="1">IF(INDIRECT("実施計画様式!J"&amp;ROW($A108))&lt;&gt;朱色変色!J108,1,0)</f>
        <v>#VALUE!</v>
      </c>
      <c r="K108" t="e" cm="1">
        <f t="array" aca="1" ref="K108" ca="1">IF(INDIRECT("実施計画様式!K"&amp;ROW($A108))&lt;&gt;朱色変色!K108,1,0)</f>
        <v>#VALUE!</v>
      </c>
      <c r="L108" t="e" cm="1">
        <f t="array" aca="1" ref="L108" ca="1">IF(INDIRECT("実施計画様式!L"&amp;ROW($A108))&lt;&gt;朱色変色!L108,1,0)</f>
        <v>#VALUE!</v>
      </c>
      <c r="M108" t="e" cm="1">
        <f t="array" aca="1" ref="M108" ca="1">IF(INDIRECT("実施計画様式!M"&amp;ROW($A108))&lt;&gt;朱色変色!M108,1,0)</f>
        <v>#VALUE!</v>
      </c>
      <c r="N108" t="e" cm="1">
        <f t="array" aca="1" ref="N108" ca="1">IF(INDIRECT("実施計画様式!N"&amp;ROW($A108))&lt;&gt;朱色変色!N108,1,0)</f>
        <v>#VALUE!</v>
      </c>
      <c r="O108" t="e" cm="1">
        <f t="array" aca="1" ref="O108" ca="1">IF(INDIRECT("実施計画様式!O"&amp;ROW($A108))&lt;&gt;朱色変色!O108,1,0)</f>
        <v>#VALUE!</v>
      </c>
      <c r="P108" t="e" cm="1">
        <f t="array" aca="1" ref="P108" ca="1">IF(INDIRECT("実施計画様式!P"&amp;ROW($A108))&lt;&gt;朱色変色!P108,1,0)</f>
        <v>#VALUE!</v>
      </c>
      <c r="Q108" t="e" cm="1">
        <f t="array" aca="1" ref="Q108" ca="1">IF(INDIRECT("実施計画様式!Q"&amp;ROW($A108))&lt;&gt;朱色変色!Q108,1,0)</f>
        <v>#VALUE!</v>
      </c>
      <c r="R108" t="e" cm="1">
        <f t="array" aca="1" ref="R108" ca="1">IF(INDIRECT("実施計画様式!R"&amp;ROW($A108))&lt;&gt;朱色変色!R108,1,0)</f>
        <v>#VALUE!</v>
      </c>
      <c r="S108" t="e" cm="1">
        <f t="array" aca="1" ref="S108" ca="1">IF(INDIRECT("実施計画様式!S"&amp;ROW($A108))&lt;&gt;朱色変色!S108,1,0)</f>
        <v>#VALUE!</v>
      </c>
      <c r="T108" t="e" cm="1">
        <f t="array" aca="1" ref="T108" ca="1">IF(INDIRECT("実施計画様式!T"&amp;ROW($A108))&lt;&gt;朱色変色!T108,1,0)</f>
        <v>#VALUE!</v>
      </c>
      <c r="U108" t="e" cm="1">
        <f t="array" aca="1" ref="U108" ca="1">IF(INDIRECT("実施計画様式!U"&amp;ROW($A108))&lt;&gt;朱色変色!U108,1,0)</f>
        <v>#VALUE!</v>
      </c>
      <c r="V108" t="e" cm="1">
        <f t="array" aca="1" ref="V108" ca="1">IF(INDIRECT("実施計画様式!V"&amp;ROW($A108))&lt;&gt;朱色変色!V108,1,0)</f>
        <v>#VALUE!</v>
      </c>
      <c r="W108" t="e" cm="1">
        <f t="array" aca="1" ref="W108" ca="1">IF(INDIRECT("実施計画様式!W"&amp;ROW($A108))&lt;&gt;朱色変色!W108,1,0)</f>
        <v>#VALUE!</v>
      </c>
      <c r="X108" t="e" cm="1">
        <f t="array" aca="1" ref="X108" ca="1">IF(INDIRECT("実施計画様式!X"&amp;ROW($A108))&lt;&gt;朱色変色!X108,1,0)</f>
        <v>#VALUE!</v>
      </c>
      <c r="Y108" t="e" cm="1">
        <f t="array" aca="1" ref="Y108" ca="1">IF(INDIRECT("実施計画様式!Y"&amp;ROW($A108))&lt;&gt;朱色変色!Y108,1,0)</f>
        <v>#VALUE!</v>
      </c>
      <c r="Z108" t="e" cm="1">
        <f t="array" aca="1" ref="Z108" ca="1">IF(INDIRECT("実施計画様式!Z"&amp;ROW($A108))&lt;&gt;朱色変色!Z108,1,0)</f>
        <v>#VALUE!</v>
      </c>
      <c r="AA108" t="e" cm="1">
        <f t="array" aca="1" ref="AA108" ca="1">IF(INDIRECT("実施計画様式!AA"&amp;ROW($A108))&lt;&gt;朱色変色!AA108,1,0)</f>
        <v>#VALUE!</v>
      </c>
      <c r="AB108" t="e" cm="1">
        <f t="array" aca="1" ref="AB108" ca="1">IF(INDIRECT("実施計画様式!AB"&amp;ROW($A108))&lt;&gt;朱色変色!AB108,1,0)</f>
        <v>#VALUE!</v>
      </c>
      <c r="AC108" t="e" cm="1">
        <f t="array" aca="1" ref="AC108" ca="1">IF(INDIRECT("実施計画様式!AC"&amp;ROW($A108))&lt;&gt;朱色変色!AC108,1,0)</f>
        <v>#VALUE!</v>
      </c>
      <c r="AD108" t="e" cm="1">
        <f t="array" aca="1" ref="AD108" ca="1">IF(INDIRECT("実施計画様式!AD"&amp;ROW($A108))&lt;&gt;朱色変色!AD108,1,0)</f>
        <v>#VALUE!</v>
      </c>
      <c r="AE108" t="e" cm="1">
        <f t="array" aca="1" ref="AE108" ca="1">IF(INDIRECT("実施計画様式!AE"&amp;ROW($A108))&lt;&gt;朱色変色!AE108,1,0)</f>
        <v>#VALUE!</v>
      </c>
      <c r="AF108" t="e" cm="1">
        <f t="array" aca="1" ref="AF108" ca="1">IF(INDIRECT("実施計画様式!AF"&amp;ROW($A108))&lt;&gt;朱色変色!AF108,1,0)</f>
        <v>#VALUE!</v>
      </c>
      <c r="AG108" t="e" cm="1">
        <f t="array" aca="1" ref="AG108" ca="1">IF(INDIRECT("実施計画様式!AG"&amp;ROW($A108))&lt;&gt;朱色変色!AG108,1,0)</f>
        <v>#VALUE!</v>
      </c>
      <c r="AH108" t="e" cm="1">
        <f t="array" aca="1" ref="AH108" ca="1">IF(INDIRECT("実施計画様式!AH"&amp;ROW($A108))&lt;&gt;朱色変色!AH108,1,0)</f>
        <v>#VALUE!</v>
      </c>
      <c r="AI108" t="e" cm="1">
        <f t="array" aca="1" ref="AI108" ca="1">IF(INDIRECT("実施計画様式!AI"&amp;ROW($A108))&lt;&gt;朱色変色!AI108,1,0)</f>
        <v>#VALUE!</v>
      </c>
      <c r="AJ108" t="e" cm="1">
        <f t="array" aca="1" ref="AJ108" ca="1">IF(INDIRECT("実施計画様式!AJ"&amp;ROW($A108))&lt;&gt;朱色変色!AJ108,1,0)</f>
        <v>#VALUE!</v>
      </c>
      <c r="AK108" t="e" cm="1">
        <f t="array" aca="1" ref="AK108" ca="1">IF(INDIRECT("実施計画様式!AK"&amp;ROW($A108))&lt;&gt;朱色変色!AK108,1,0)</f>
        <v>#VALUE!</v>
      </c>
      <c r="AL108" t="e" cm="1">
        <f t="array" aca="1" ref="AL108" ca="1">IF(INDIRECT("実施計画様式!AL"&amp;ROW($A108))&lt;&gt;朱色変色!AL108,1,0)</f>
        <v>#VALUE!</v>
      </c>
      <c r="AM108" t="e" cm="1">
        <f t="array" aca="1" ref="AM108" ca="1">IF(INDIRECT("実施計画様式!AM"&amp;ROW($A108))&lt;&gt;朱色変色!AM108,1,0)</f>
        <v>#VALUE!</v>
      </c>
      <c r="AN108" t="e" cm="1">
        <f t="array" aca="1" ref="AN108" ca="1">IF(INDIRECT("実施計画様式!AN"&amp;ROW($A108))&lt;&gt;朱色変色!AN108,1,0)</f>
        <v>#VALUE!</v>
      </c>
      <c r="AO108" t="e" cm="1">
        <f t="array" aca="1" ref="AO108" ca="1">IF(INDIRECT("実施計画様式!AO"&amp;ROW($A108))&lt;&gt;朱色変色!AO108,1,0)</f>
        <v>#VALUE!</v>
      </c>
      <c r="AP108" t="e" cm="1">
        <f t="array" aca="1" ref="AP108" ca="1">IF(INDIRECT("実施計画様式!AP"&amp;ROW($A108))&lt;&gt;朱色変色!AP108,1,0)</f>
        <v>#VALUE!</v>
      </c>
      <c r="AQ108" t="e" cm="1">
        <f t="array" aca="1" ref="AQ108" ca="1">IF(INDIRECT("実施計画様式!AQ"&amp;ROW($A108))&lt;&gt;朱色変色!AQ108,1,0)</f>
        <v>#VALUE!</v>
      </c>
      <c r="AR108" t="e" cm="1">
        <f t="array" aca="1" ref="AR108" ca="1">IF(INDIRECT("実施計画様式!AR"&amp;ROW($A108))&lt;&gt;朱色変色!AR108,1,0)</f>
        <v>#VALUE!</v>
      </c>
      <c r="AS108" t="e" cm="1">
        <f t="array" aca="1" ref="AS108" ca="1">IF(INDIRECT("実施計画様式!AS"&amp;ROW($A108))&lt;&gt;朱色変色!AS108,1,0)</f>
        <v>#VALUE!</v>
      </c>
      <c r="AT108" t="e" cm="1">
        <f t="array" aca="1" ref="AT108" ca="1">IF(INDIRECT("実施計画様式!AT"&amp;ROW($A108))&lt;&gt;朱色変色!AT108,1,0)</f>
        <v>#VALUE!</v>
      </c>
      <c r="AU108" t="e" cm="1">
        <f t="array" aca="1" ref="AU108" ca="1">IF(INDIRECT("実施計画様式!AU"&amp;ROW($A108))&lt;&gt;朱色変色!AU108,1,0)</f>
        <v>#VALUE!</v>
      </c>
      <c r="AV108" t="e" cm="1">
        <f t="array" aca="1" ref="AV108" ca="1">IF(INDIRECT("実施計画様式!AV"&amp;ROW($A108))&lt;&gt;朱色変色!AV108,1,0)</f>
        <v>#VALUE!</v>
      </c>
      <c r="AW108" t="e" cm="1">
        <f t="array" aca="1" ref="AW108" ca="1">IF(INDIRECT("実施計画様式!AW"&amp;ROW($A108))&lt;&gt;朱色変色!AW108,1,0)</f>
        <v>#VALUE!</v>
      </c>
      <c r="AX108" t="e" cm="1">
        <f t="array" aca="1" ref="AX108" ca="1">IF(INDIRECT("実施計画様式!AX"&amp;ROW($A108))&lt;&gt;朱色変色!AX108,1,0)</f>
        <v>#VALUE!</v>
      </c>
      <c r="AY108" t="e" cm="1">
        <f t="array" aca="1" ref="AY108" ca="1">IF(INDIRECT("実施計画様式!AY"&amp;ROW($A108))&lt;&gt;朱色変色!AU108,1,0)</f>
        <v>#VALUE!</v>
      </c>
      <c r="AZ108" t="e" cm="1">
        <f t="array" aca="1" ref="AZ108" ca="1">IF(INDIRECT("実施計画様式!AZ"&amp;ROW($A108))&lt;&gt;朱色変色!AV108,1,0)</f>
        <v>#VALUE!</v>
      </c>
      <c r="BA108" t="e" cm="1">
        <f t="array" aca="1" ref="BA108" ca="1">IF(INDIRECT("実施計画様式!BA"&amp;ROW($A108))&lt;&gt;朱色変色!AW108,1,0)</f>
        <v>#VALUE!</v>
      </c>
      <c r="BB108" t="e" cm="1">
        <f t="array" aca="1" ref="BB108" ca="1">IF(INDIRECT("実施計画様式!BB"&amp;ROW($A108))&lt;&gt;朱色変色!AX108,1,0)</f>
        <v>#VALUE!</v>
      </c>
      <c r="BC108" t="e">
        <f t="shared" ca="1" si="0"/>
        <v>#VALUE!</v>
      </c>
      <c r="BD108" t="e">
        <f t="shared" ca="1" si="1"/>
        <v>#VALUE!</v>
      </c>
      <c r="BE108" t="e">
        <f t="shared" ca="1" si="2"/>
        <v>#VALUE!</v>
      </c>
    </row>
    <row r="109" spans="3:57">
      <c r="C109" s="310">
        <v>37</v>
      </c>
      <c r="D109" t="e" cm="1">
        <f t="array" aca="1" ref="D109" ca="1">IF(INDIRECT("実施計画様式!D"&amp;ROW($A109))&lt;&gt;朱色変色!D109,1,0)</f>
        <v>#VALUE!</v>
      </c>
      <c r="E109" t="e" cm="1">
        <f t="array" aca="1" ref="E109" ca="1">IF(INDIRECT("実施計画様式!E"&amp;ROW($A109))&lt;&gt;朱色変色!E109,1,0)</f>
        <v>#VALUE!</v>
      </c>
      <c r="F109" t="e" cm="1">
        <f t="array" aca="1" ref="F109" ca="1">IF(INDIRECT("実施計画様式!F"&amp;ROW($A109))&lt;&gt;朱色変色!F109,1,0)</f>
        <v>#VALUE!</v>
      </c>
      <c r="G109" t="e" cm="1">
        <f t="array" aca="1" ref="G109" ca="1">IF(INDIRECT("実施計画様式!G"&amp;ROW($A109))&lt;&gt;朱色変色!G109,1,0)</f>
        <v>#VALUE!</v>
      </c>
      <c r="H109" t="e" cm="1">
        <f t="array" aca="1" ref="H109" ca="1">IF(INDIRECT("実施計画様式!H"&amp;ROW($A109))&lt;&gt;朱色変色!H109,1,0)</f>
        <v>#VALUE!</v>
      </c>
      <c r="I109" t="e" cm="1">
        <f t="array" aca="1" ref="I109" ca="1">IF(INDIRECT("実施計画様式!I"&amp;ROW($A109))&lt;&gt;朱色変色!I109,1,0)</f>
        <v>#VALUE!</v>
      </c>
      <c r="J109" t="e" cm="1">
        <f t="array" aca="1" ref="J109" ca="1">IF(INDIRECT("実施計画様式!J"&amp;ROW($A109))&lt;&gt;朱色変色!J109,1,0)</f>
        <v>#VALUE!</v>
      </c>
      <c r="K109" t="e" cm="1">
        <f t="array" aca="1" ref="K109" ca="1">IF(INDIRECT("実施計画様式!K"&amp;ROW($A109))&lt;&gt;朱色変色!K109,1,0)</f>
        <v>#VALUE!</v>
      </c>
      <c r="L109" t="e" cm="1">
        <f t="array" aca="1" ref="L109" ca="1">IF(INDIRECT("実施計画様式!L"&amp;ROW($A109))&lt;&gt;朱色変色!L109,1,0)</f>
        <v>#VALUE!</v>
      </c>
      <c r="M109" t="e" cm="1">
        <f t="array" aca="1" ref="M109" ca="1">IF(INDIRECT("実施計画様式!M"&amp;ROW($A109))&lt;&gt;朱色変色!M109,1,0)</f>
        <v>#VALUE!</v>
      </c>
      <c r="N109" t="e" cm="1">
        <f t="array" aca="1" ref="N109" ca="1">IF(INDIRECT("実施計画様式!N"&amp;ROW($A109))&lt;&gt;朱色変色!N109,1,0)</f>
        <v>#VALUE!</v>
      </c>
      <c r="O109" t="e" cm="1">
        <f t="array" aca="1" ref="O109" ca="1">IF(INDIRECT("実施計画様式!O"&amp;ROW($A109))&lt;&gt;朱色変色!O109,1,0)</f>
        <v>#VALUE!</v>
      </c>
      <c r="P109" t="e" cm="1">
        <f t="array" aca="1" ref="P109" ca="1">IF(INDIRECT("実施計画様式!P"&amp;ROW($A109))&lt;&gt;朱色変色!P109,1,0)</f>
        <v>#VALUE!</v>
      </c>
      <c r="Q109" t="e" cm="1">
        <f t="array" aca="1" ref="Q109" ca="1">IF(INDIRECT("実施計画様式!Q"&amp;ROW($A109))&lt;&gt;朱色変色!Q109,1,0)</f>
        <v>#VALUE!</v>
      </c>
      <c r="R109" t="e" cm="1">
        <f t="array" aca="1" ref="R109" ca="1">IF(INDIRECT("実施計画様式!R"&amp;ROW($A109))&lt;&gt;朱色変色!R109,1,0)</f>
        <v>#VALUE!</v>
      </c>
      <c r="S109" t="e" cm="1">
        <f t="array" aca="1" ref="S109" ca="1">IF(INDIRECT("実施計画様式!S"&amp;ROW($A109))&lt;&gt;朱色変色!S109,1,0)</f>
        <v>#VALUE!</v>
      </c>
      <c r="T109" t="e" cm="1">
        <f t="array" aca="1" ref="T109" ca="1">IF(INDIRECT("実施計画様式!T"&amp;ROW($A109))&lt;&gt;朱色変色!T109,1,0)</f>
        <v>#VALUE!</v>
      </c>
      <c r="U109" t="e" cm="1">
        <f t="array" aca="1" ref="U109" ca="1">IF(INDIRECT("実施計画様式!U"&amp;ROW($A109))&lt;&gt;朱色変色!U109,1,0)</f>
        <v>#VALUE!</v>
      </c>
      <c r="V109" t="e" cm="1">
        <f t="array" aca="1" ref="V109" ca="1">IF(INDIRECT("実施計画様式!V"&amp;ROW($A109))&lt;&gt;朱色変色!V109,1,0)</f>
        <v>#VALUE!</v>
      </c>
      <c r="W109" t="e" cm="1">
        <f t="array" aca="1" ref="W109" ca="1">IF(INDIRECT("実施計画様式!W"&amp;ROW($A109))&lt;&gt;朱色変色!W109,1,0)</f>
        <v>#VALUE!</v>
      </c>
      <c r="X109" t="e" cm="1">
        <f t="array" aca="1" ref="X109" ca="1">IF(INDIRECT("実施計画様式!X"&amp;ROW($A109))&lt;&gt;朱色変色!X109,1,0)</f>
        <v>#VALUE!</v>
      </c>
      <c r="Y109" t="e" cm="1">
        <f t="array" aca="1" ref="Y109" ca="1">IF(INDIRECT("実施計画様式!Y"&amp;ROW($A109))&lt;&gt;朱色変色!Y109,1,0)</f>
        <v>#VALUE!</v>
      </c>
      <c r="Z109" t="e" cm="1">
        <f t="array" aca="1" ref="Z109" ca="1">IF(INDIRECT("実施計画様式!Z"&amp;ROW($A109))&lt;&gt;朱色変色!Z109,1,0)</f>
        <v>#VALUE!</v>
      </c>
      <c r="AA109" t="e" cm="1">
        <f t="array" aca="1" ref="AA109" ca="1">IF(INDIRECT("実施計画様式!AA"&amp;ROW($A109))&lt;&gt;朱色変色!AA109,1,0)</f>
        <v>#VALUE!</v>
      </c>
      <c r="AB109" t="e" cm="1">
        <f t="array" aca="1" ref="AB109" ca="1">IF(INDIRECT("実施計画様式!AB"&amp;ROW($A109))&lt;&gt;朱色変色!AB109,1,0)</f>
        <v>#VALUE!</v>
      </c>
      <c r="AC109" t="e" cm="1">
        <f t="array" aca="1" ref="AC109" ca="1">IF(INDIRECT("実施計画様式!AC"&amp;ROW($A109))&lt;&gt;朱色変色!AC109,1,0)</f>
        <v>#VALUE!</v>
      </c>
      <c r="AD109" t="e" cm="1">
        <f t="array" aca="1" ref="AD109" ca="1">IF(INDIRECT("実施計画様式!AD"&amp;ROW($A109))&lt;&gt;朱色変色!AD109,1,0)</f>
        <v>#VALUE!</v>
      </c>
      <c r="AE109" t="e" cm="1">
        <f t="array" aca="1" ref="AE109" ca="1">IF(INDIRECT("実施計画様式!AE"&amp;ROW($A109))&lt;&gt;朱色変色!AE109,1,0)</f>
        <v>#VALUE!</v>
      </c>
      <c r="AF109" t="e" cm="1">
        <f t="array" aca="1" ref="AF109" ca="1">IF(INDIRECT("実施計画様式!AF"&amp;ROW($A109))&lt;&gt;朱色変色!AF109,1,0)</f>
        <v>#VALUE!</v>
      </c>
      <c r="AG109" t="e" cm="1">
        <f t="array" aca="1" ref="AG109" ca="1">IF(INDIRECT("実施計画様式!AG"&amp;ROW($A109))&lt;&gt;朱色変色!AG109,1,0)</f>
        <v>#VALUE!</v>
      </c>
      <c r="AH109" t="e" cm="1">
        <f t="array" aca="1" ref="AH109" ca="1">IF(INDIRECT("実施計画様式!AH"&amp;ROW($A109))&lt;&gt;朱色変色!AH109,1,0)</f>
        <v>#VALUE!</v>
      </c>
      <c r="AI109" t="e" cm="1">
        <f t="array" aca="1" ref="AI109" ca="1">IF(INDIRECT("実施計画様式!AI"&amp;ROW($A109))&lt;&gt;朱色変色!AI109,1,0)</f>
        <v>#VALUE!</v>
      </c>
      <c r="AJ109" t="e" cm="1">
        <f t="array" aca="1" ref="AJ109" ca="1">IF(INDIRECT("実施計画様式!AJ"&amp;ROW($A109))&lt;&gt;朱色変色!AJ109,1,0)</f>
        <v>#VALUE!</v>
      </c>
      <c r="AK109" t="e" cm="1">
        <f t="array" aca="1" ref="AK109" ca="1">IF(INDIRECT("実施計画様式!AK"&amp;ROW($A109))&lt;&gt;朱色変色!AK109,1,0)</f>
        <v>#VALUE!</v>
      </c>
      <c r="AL109" t="e" cm="1">
        <f t="array" aca="1" ref="AL109" ca="1">IF(INDIRECT("実施計画様式!AL"&amp;ROW($A109))&lt;&gt;朱色変色!AL109,1,0)</f>
        <v>#VALUE!</v>
      </c>
      <c r="AM109" t="e" cm="1">
        <f t="array" aca="1" ref="AM109" ca="1">IF(INDIRECT("実施計画様式!AM"&amp;ROW($A109))&lt;&gt;朱色変色!AM109,1,0)</f>
        <v>#VALUE!</v>
      </c>
      <c r="AN109" t="e" cm="1">
        <f t="array" aca="1" ref="AN109" ca="1">IF(INDIRECT("実施計画様式!AN"&amp;ROW($A109))&lt;&gt;朱色変色!AN109,1,0)</f>
        <v>#VALUE!</v>
      </c>
      <c r="AO109" t="e" cm="1">
        <f t="array" aca="1" ref="AO109" ca="1">IF(INDIRECT("実施計画様式!AO"&amp;ROW($A109))&lt;&gt;朱色変色!AO109,1,0)</f>
        <v>#VALUE!</v>
      </c>
      <c r="AP109" t="e" cm="1">
        <f t="array" aca="1" ref="AP109" ca="1">IF(INDIRECT("実施計画様式!AP"&amp;ROW($A109))&lt;&gt;朱色変色!AP109,1,0)</f>
        <v>#VALUE!</v>
      </c>
      <c r="AQ109" t="e" cm="1">
        <f t="array" aca="1" ref="AQ109" ca="1">IF(INDIRECT("実施計画様式!AQ"&amp;ROW($A109))&lt;&gt;朱色変色!AQ109,1,0)</f>
        <v>#VALUE!</v>
      </c>
      <c r="AR109" t="e" cm="1">
        <f t="array" aca="1" ref="AR109" ca="1">IF(INDIRECT("実施計画様式!AR"&amp;ROW($A109))&lt;&gt;朱色変色!AR109,1,0)</f>
        <v>#VALUE!</v>
      </c>
      <c r="AS109" t="e" cm="1">
        <f t="array" aca="1" ref="AS109" ca="1">IF(INDIRECT("実施計画様式!AS"&amp;ROW($A109))&lt;&gt;朱色変色!AS109,1,0)</f>
        <v>#VALUE!</v>
      </c>
      <c r="AT109" t="e" cm="1">
        <f t="array" aca="1" ref="AT109" ca="1">IF(INDIRECT("実施計画様式!AT"&amp;ROW($A109))&lt;&gt;朱色変色!AT109,1,0)</f>
        <v>#VALUE!</v>
      </c>
      <c r="AU109" t="e" cm="1">
        <f t="array" aca="1" ref="AU109" ca="1">IF(INDIRECT("実施計画様式!AU"&amp;ROW($A109))&lt;&gt;朱色変色!AU109,1,0)</f>
        <v>#VALUE!</v>
      </c>
      <c r="AV109" t="e" cm="1">
        <f t="array" aca="1" ref="AV109" ca="1">IF(INDIRECT("実施計画様式!AV"&amp;ROW($A109))&lt;&gt;朱色変色!AV109,1,0)</f>
        <v>#VALUE!</v>
      </c>
      <c r="AW109" t="e" cm="1">
        <f t="array" aca="1" ref="AW109" ca="1">IF(INDIRECT("実施計画様式!AW"&amp;ROW($A109))&lt;&gt;朱色変色!AW109,1,0)</f>
        <v>#VALUE!</v>
      </c>
      <c r="AX109" t="e" cm="1">
        <f t="array" aca="1" ref="AX109" ca="1">IF(INDIRECT("実施計画様式!AX"&amp;ROW($A109))&lt;&gt;朱色変色!AX109,1,0)</f>
        <v>#VALUE!</v>
      </c>
      <c r="AY109" t="e" cm="1">
        <f t="array" aca="1" ref="AY109" ca="1">IF(INDIRECT("実施計画様式!AY"&amp;ROW($A109))&lt;&gt;朱色変色!AU109,1,0)</f>
        <v>#VALUE!</v>
      </c>
      <c r="AZ109" t="e" cm="1">
        <f t="array" aca="1" ref="AZ109" ca="1">IF(INDIRECT("実施計画様式!AZ"&amp;ROW($A109))&lt;&gt;朱色変色!AV109,1,0)</f>
        <v>#VALUE!</v>
      </c>
      <c r="BA109" t="e" cm="1">
        <f t="array" aca="1" ref="BA109" ca="1">IF(INDIRECT("実施計画様式!BA"&amp;ROW($A109))&lt;&gt;朱色変色!AW109,1,0)</f>
        <v>#VALUE!</v>
      </c>
      <c r="BB109" t="e" cm="1">
        <f t="array" aca="1" ref="BB109" ca="1">IF(INDIRECT("実施計画様式!BB"&amp;ROW($A109))&lt;&gt;朱色変色!AX109,1,0)</f>
        <v>#VALUE!</v>
      </c>
      <c r="BC109" t="e">
        <f t="shared" ca="1" si="0"/>
        <v>#VALUE!</v>
      </c>
      <c r="BD109" t="e">
        <f t="shared" ca="1" si="1"/>
        <v>#VALUE!</v>
      </c>
      <c r="BE109" t="e">
        <f t="shared" ca="1" si="2"/>
        <v>#VALUE!</v>
      </c>
    </row>
    <row r="110" spans="3:57">
      <c r="C110" s="310">
        <v>38</v>
      </c>
      <c r="D110" t="e" cm="1">
        <f t="array" aca="1" ref="D110" ca="1">IF(INDIRECT("実施計画様式!D"&amp;ROW($A110))&lt;&gt;朱色変色!D110,1,0)</f>
        <v>#VALUE!</v>
      </c>
      <c r="E110" t="e" cm="1">
        <f t="array" aca="1" ref="E110" ca="1">IF(INDIRECT("実施計画様式!E"&amp;ROW($A110))&lt;&gt;朱色変色!E110,1,0)</f>
        <v>#VALUE!</v>
      </c>
      <c r="F110" t="e" cm="1">
        <f t="array" aca="1" ref="F110" ca="1">IF(INDIRECT("実施計画様式!F"&amp;ROW($A110))&lt;&gt;朱色変色!F110,1,0)</f>
        <v>#VALUE!</v>
      </c>
      <c r="G110" t="e" cm="1">
        <f t="array" aca="1" ref="G110" ca="1">IF(INDIRECT("実施計画様式!G"&amp;ROW($A110))&lt;&gt;朱色変色!G110,1,0)</f>
        <v>#VALUE!</v>
      </c>
      <c r="H110" t="e" cm="1">
        <f t="array" aca="1" ref="H110" ca="1">IF(INDIRECT("実施計画様式!H"&amp;ROW($A110))&lt;&gt;朱色変色!H110,1,0)</f>
        <v>#VALUE!</v>
      </c>
      <c r="I110" t="e" cm="1">
        <f t="array" aca="1" ref="I110" ca="1">IF(INDIRECT("実施計画様式!I"&amp;ROW($A110))&lt;&gt;朱色変色!I110,1,0)</f>
        <v>#VALUE!</v>
      </c>
      <c r="J110" t="e" cm="1">
        <f t="array" aca="1" ref="J110" ca="1">IF(INDIRECT("実施計画様式!J"&amp;ROW($A110))&lt;&gt;朱色変色!J110,1,0)</f>
        <v>#VALUE!</v>
      </c>
      <c r="K110" t="e" cm="1">
        <f t="array" aca="1" ref="K110" ca="1">IF(INDIRECT("実施計画様式!K"&amp;ROW($A110))&lt;&gt;朱色変色!K110,1,0)</f>
        <v>#VALUE!</v>
      </c>
      <c r="L110" t="e" cm="1">
        <f t="array" aca="1" ref="L110" ca="1">IF(INDIRECT("実施計画様式!L"&amp;ROW($A110))&lt;&gt;朱色変色!L110,1,0)</f>
        <v>#VALUE!</v>
      </c>
      <c r="M110" t="e" cm="1">
        <f t="array" aca="1" ref="M110" ca="1">IF(INDIRECT("実施計画様式!M"&amp;ROW($A110))&lt;&gt;朱色変色!M110,1,0)</f>
        <v>#VALUE!</v>
      </c>
      <c r="N110" t="e" cm="1">
        <f t="array" aca="1" ref="N110" ca="1">IF(INDIRECT("実施計画様式!N"&amp;ROW($A110))&lt;&gt;朱色変色!N110,1,0)</f>
        <v>#VALUE!</v>
      </c>
      <c r="O110" t="e" cm="1">
        <f t="array" aca="1" ref="O110" ca="1">IF(INDIRECT("実施計画様式!O"&amp;ROW($A110))&lt;&gt;朱色変色!O110,1,0)</f>
        <v>#VALUE!</v>
      </c>
      <c r="P110" t="e" cm="1">
        <f t="array" aca="1" ref="P110" ca="1">IF(INDIRECT("実施計画様式!P"&amp;ROW($A110))&lt;&gt;朱色変色!P110,1,0)</f>
        <v>#VALUE!</v>
      </c>
      <c r="Q110" t="e" cm="1">
        <f t="array" aca="1" ref="Q110" ca="1">IF(INDIRECT("実施計画様式!Q"&amp;ROW($A110))&lt;&gt;朱色変色!Q110,1,0)</f>
        <v>#VALUE!</v>
      </c>
      <c r="R110" t="e" cm="1">
        <f t="array" aca="1" ref="R110" ca="1">IF(INDIRECT("実施計画様式!R"&amp;ROW($A110))&lt;&gt;朱色変色!R110,1,0)</f>
        <v>#VALUE!</v>
      </c>
      <c r="S110" t="e" cm="1">
        <f t="array" aca="1" ref="S110" ca="1">IF(INDIRECT("実施計画様式!S"&amp;ROW($A110))&lt;&gt;朱色変色!S110,1,0)</f>
        <v>#VALUE!</v>
      </c>
      <c r="T110" t="e" cm="1">
        <f t="array" aca="1" ref="T110" ca="1">IF(INDIRECT("実施計画様式!T"&amp;ROW($A110))&lt;&gt;朱色変色!T110,1,0)</f>
        <v>#VALUE!</v>
      </c>
      <c r="U110" t="e" cm="1">
        <f t="array" aca="1" ref="U110" ca="1">IF(INDIRECT("実施計画様式!U"&amp;ROW($A110))&lt;&gt;朱色変色!U110,1,0)</f>
        <v>#VALUE!</v>
      </c>
      <c r="V110" t="e" cm="1">
        <f t="array" aca="1" ref="V110" ca="1">IF(INDIRECT("実施計画様式!V"&amp;ROW($A110))&lt;&gt;朱色変色!V110,1,0)</f>
        <v>#VALUE!</v>
      </c>
      <c r="W110" t="e" cm="1">
        <f t="array" aca="1" ref="W110" ca="1">IF(INDIRECT("実施計画様式!W"&amp;ROW($A110))&lt;&gt;朱色変色!W110,1,0)</f>
        <v>#VALUE!</v>
      </c>
      <c r="X110" t="e" cm="1">
        <f t="array" aca="1" ref="X110" ca="1">IF(INDIRECT("実施計画様式!X"&amp;ROW($A110))&lt;&gt;朱色変色!X110,1,0)</f>
        <v>#VALUE!</v>
      </c>
      <c r="Y110" t="e" cm="1">
        <f t="array" aca="1" ref="Y110" ca="1">IF(INDIRECT("実施計画様式!Y"&amp;ROW($A110))&lt;&gt;朱色変色!Y110,1,0)</f>
        <v>#VALUE!</v>
      </c>
      <c r="Z110" t="e" cm="1">
        <f t="array" aca="1" ref="Z110" ca="1">IF(INDIRECT("実施計画様式!Z"&amp;ROW($A110))&lt;&gt;朱色変色!Z110,1,0)</f>
        <v>#VALUE!</v>
      </c>
      <c r="AA110" t="e" cm="1">
        <f t="array" aca="1" ref="AA110" ca="1">IF(INDIRECT("実施計画様式!AA"&amp;ROW($A110))&lt;&gt;朱色変色!AA110,1,0)</f>
        <v>#VALUE!</v>
      </c>
      <c r="AB110" t="e" cm="1">
        <f t="array" aca="1" ref="AB110" ca="1">IF(INDIRECT("実施計画様式!AB"&amp;ROW($A110))&lt;&gt;朱色変色!AB110,1,0)</f>
        <v>#VALUE!</v>
      </c>
      <c r="AC110" t="e" cm="1">
        <f t="array" aca="1" ref="AC110" ca="1">IF(INDIRECT("実施計画様式!AC"&amp;ROW($A110))&lt;&gt;朱色変色!AC110,1,0)</f>
        <v>#VALUE!</v>
      </c>
      <c r="AD110" t="e" cm="1">
        <f t="array" aca="1" ref="AD110" ca="1">IF(INDIRECT("実施計画様式!AD"&amp;ROW($A110))&lt;&gt;朱色変色!AD110,1,0)</f>
        <v>#VALUE!</v>
      </c>
      <c r="AE110" t="e" cm="1">
        <f t="array" aca="1" ref="AE110" ca="1">IF(INDIRECT("実施計画様式!AE"&amp;ROW($A110))&lt;&gt;朱色変色!AE110,1,0)</f>
        <v>#VALUE!</v>
      </c>
      <c r="AF110" t="e" cm="1">
        <f t="array" aca="1" ref="AF110" ca="1">IF(INDIRECT("実施計画様式!AF"&amp;ROW($A110))&lt;&gt;朱色変色!AF110,1,0)</f>
        <v>#VALUE!</v>
      </c>
      <c r="AG110" t="e" cm="1">
        <f t="array" aca="1" ref="AG110" ca="1">IF(INDIRECT("実施計画様式!AG"&amp;ROW($A110))&lt;&gt;朱色変色!AG110,1,0)</f>
        <v>#VALUE!</v>
      </c>
      <c r="AH110" t="e" cm="1">
        <f t="array" aca="1" ref="AH110" ca="1">IF(INDIRECT("実施計画様式!AH"&amp;ROW($A110))&lt;&gt;朱色変色!AH110,1,0)</f>
        <v>#VALUE!</v>
      </c>
      <c r="AI110" t="e" cm="1">
        <f t="array" aca="1" ref="AI110" ca="1">IF(INDIRECT("実施計画様式!AI"&amp;ROW($A110))&lt;&gt;朱色変色!AI110,1,0)</f>
        <v>#VALUE!</v>
      </c>
      <c r="AJ110" t="e" cm="1">
        <f t="array" aca="1" ref="AJ110" ca="1">IF(INDIRECT("実施計画様式!AJ"&amp;ROW($A110))&lt;&gt;朱色変色!AJ110,1,0)</f>
        <v>#VALUE!</v>
      </c>
      <c r="AK110" t="e" cm="1">
        <f t="array" aca="1" ref="AK110" ca="1">IF(INDIRECT("実施計画様式!AK"&amp;ROW($A110))&lt;&gt;朱色変色!AK110,1,0)</f>
        <v>#VALUE!</v>
      </c>
      <c r="AL110" t="e" cm="1">
        <f t="array" aca="1" ref="AL110" ca="1">IF(INDIRECT("実施計画様式!AL"&amp;ROW($A110))&lt;&gt;朱色変色!AL110,1,0)</f>
        <v>#VALUE!</v>
      </c>
      <c r="AM110" t="e" cm="1">
        <f t="array" aca="1" ref="AM110" ca="1">IF(INDIRECT("実施計画様式!AM"&amp;ROW($A110))&lt;&gt;朱色変色!AM110,1,0)</f>
        <v>#VALUE!</v>
      </c>
      <c r="AN110" t="e" cm="1">
        <f t="array" aca="1" ref="AN110" ca="1">IF(INDIRECT("実施計画様式!AN"&amp;ROW($A110))&lt;&gt;朱色変色!AN110,1,0)</f>
        <v>#VALUE!</v>
      </c>
      <c r="AO110" t="e" cm="1">
        <f t="array" aca="1" ref="AO110" ca="1">IF(INDIRECT("実施計画様式!AO"&amp;ROW($A110))&lt;&gt;朱色変色!AO110,1,0)</f>
        <v>#VALUE!</v>
      </c>
      <c r="AP110" t="e" cm="1">
        <f t="array" aca="1" ref="AP110" ca="1">IF(INDIRECT("実施計画様式!AP"&amp;ROW($A110))&lt;&gt;朱色変色!AP110,1,0)</f>
        <v>#VALUE!</v>
      </c>
      <c r="AQ110" t="e" cm="1">
        <f t="array" aca="1" ref="AQ110" ca="1">IF(INDIRECT("実施計画様式!AQ"&amp;ROW($A110))&lt;&gt;朱色変色!AQ110,1,0)</f>
        <v>#VALUE!</v>
      </c>
      <c r="AR110" t="e" cm="1">
        <f t="array" aca="1" ref="AR110" ca="1">IF(INDIRECT("実施計画様式!AR"&amp;ROW($A110))&lt;&gt;朱色変色!AR110,1,0)</f>
        <v>#VALUE!</v>
      </c>
      <c r="AS110" t="e" cm="1">
        <f t="array" aca="1" ref="AS110" ca="1">IF(INDIRECT("実施計画様式!AS"&amp;ROW($A110))&lt;&gt;朱色変色!AS110,1,0)</f>
        <v>#VALUE!</v>
      </c>
      <c r="AT110" t="e" cm="1">
        <f t="array" aca="1" ref="AT110" ca="1">IF(INDIRECT("実施計画様式!AT"&amp;ROW($A110))&lt;&gt;朱色変色!AT110,1,0)</f>
        <v>#VALUE!</v>
      </c>
      <c r="AU110" t="e" cm="1">
        <f t="array" aca="1" ref="AU110" ca="1">IF(INDIRECT("実施計画様式!AU"&amp;ROW($A110))&lt;&gt;朱色変色!AU110,1,0)</f>
        <v>#VALUE!</v>
      </c>
      <c r="AV110" t="e" cm="1">
        <f t="array" aca="1" ref="AV110" ca="1">IF(INDIRECT("実施計画様式!AV"&amp;ROW($A110))&lt;&gt;朱色変色!AV110,1,0)</f>
        <v>#VALUE!</v>
      </c>
      <c r="AW110" t="e" cm="1">
        <f t="array" aca="1" ref="AW110" ca="1">IF(INDIRECT("実施計画様式!AW"&amp;ROW($A110))&lt;&gt;朱色変色!AW110,1,0)</f>
        <v>#VALUE!</v>
      </c>
      <c r="AX110" t="e" cm="1">
        <f t="array" aca="1" ref="AX110" ca="1">IF(INDIRECT("実施計画様式!AX"&amp;ROW($A110))&lt;&gt;朱色変色!AX110,1,0)</f>
        <v>#VALUE!</v>
      </c>
      <c r="AY110" t="e" cm="1">
        <f t="array" aca="1" ref="AY110" ca="1">IF(INDIRECT("実施計画様式!AY"&amp;ROW($A110))&lt;&gt;朱色変色!AU110,1,0)</f>
        <v>#VALUE!</v>
      </c>
      <c r="AZ110" t="e" cm="1">
        <f t="array" aca="1" ref="AZ110" ca="1">IF(INDIRECT("実施計画様式!AZ"&amp;ROW($A110))&lt;&gt;朱色変色!AV110,1,0)</f>
        <v>#VALUE!</v>
      </c>
      <c r="BA110" t="e" cm="1">
        <f t="array" aca="1" ref="BA110" ca="1">IF(INDIRECT("実施計画様式!BA"&amp;ROW($A110))&lt;&gt;朱色変色!AW110,1,0)</f>
        <v>#VALUE!</v>
      </c>
      <c r="BB110" t="e" cm="1">
        <f t="array" aca="1" ref="BB110" ca="1">IF(INDIRECT("実施計画様式!BB"&amp;ROW($A110))&lt;&gt;朱色変色!AX110,1,0)</f>
        <v>#VALUE!</v>
      </c>
      <c r="BC110" t="e">
        <f t="shared" ca="1" si="0"/>
        <v>#VALUE!</v>
      </c>
      <c r="BD110" t="e">
        <f t="shared" ca="1" si="1"/>
        <v>#VALUE!</v>
      </c>
      <c r="BE110" t="e">
        <f t="shared" ca="1" si="2"/>
        <v>#VALUE!</v>
      </c>
    </row>
    <row r="111" spans="3:57">
      <c r="C111" s="310">
        <v>39</v>
      </c>
      <c r="D111" t="e" cm="1">
        <f t="array" aca="1" ref="D111" ca="1">IF(INDIRECT("実施計画様式!D"&amp;ROW($A111))&lt;&gt;朱色変色!D111,1,0)</f>
        <v>#VALUE!</v>
      </c>
      <c r="E111" t="e" cm="1">
        <f t="array" aca="1" ref="E111" ca="1">IF(INDIRECT("実施計画様式!E"&amp;ROW($A111))&lt;&gt;朱色変色!E111,1,0)</f>
        <v>#VALUE!</v>
      </c>
      <c r="F111" t="e" cm="1">
        <f t="array" aca="1" ref="F111" ca="1">IF(INDIRECT("実施計画様式!F"&amp;ROW($A111))&lt;&gt;朱色変色!F111,1,0)</f>
        <v>#VALUE!</v>
      </c>
      <c r="G111" t="e" cm="1">
        <f t="array" aca="1" ref="G111" ca="1">IF(INDIRECT("実施計画様式!G"&amp;ROW($A111))&lt;&gt;朱色変色!G111,1,0)</f>
        <v>#VALUE!</v>
      </c>
      <c r="H111" t="e" cm="1">
        <f t="array" aca="1" ref="H111" ca="1">IF(INDIRECT("実施計画様式!H"&amp;ROW($A111))&lt;&gt;朱色変色!H111,1,0)</f>
        <v>#VALUE!</v>
      </c>
      <c r="I111" t="e" cm="1">
        <f t="array" aca="1" ref="I111" ca="1">IF(INDIRECT("実施計画様式!I"&amp;ROW($A111))&lt;&gt;朱色変色!I111,1,0)</f>
        <v>#VALUE!</v>
      </c>
      <c r="J111" t="e" cm="1">
        <f t="array" aca="1" ref="J111" ca="1">IF(INDIRECT("実施計画様式!J"&amp;ROW($A111))&lt;&gt;朱色変色!J111,1,0)</f>
        <v>#VALUE!</v>
      </c>
      <c r="K111" t="e" cm="1">
        <f t="array" aca="1" ref="K111" ca="1">IF(INDIRECT("実施計画様式!K"&amp;ROW($A111))&lt;&gt;朱色変色!K111,1,0)</f>
        <v>#VALUE!</v>
      </c>
      <c r="L111" t="e" cm="1">
        <f t="array" aca="1" ref="L111" ca="1">IF(INDIRECT("実施計画様式!L"&amp;ROW($A111))&lt;&gt;朱色変色!L111,1,0)</f>
        <v>#VALUE!</v>
      </c>
      <c r="M111" t="e" cm="1">
        <f t="array" aca="1" ref="M111" ca="1">IF(INDIRECT("実施計画様式!M"&amp;ROW($A111))&lt;&gt;朱色変色!M111,1,0)</f>
        <v>#VALUE!</v>
      </c>
      <c r="N111" t="e" cm="1">
        <f t="array" aca="1" ref="N111" ca="1">IF(INDIRECT("実施計画様式!N"&amp;ROW($A111))&lt;&gt;朱色変色!N111,1,0)</f>
        <v>#VALUE!</v>
      </c>
      <c r="O111" t="e" cm="1">
        <f t="array" aca="1" ref="O111" ca="1">IF(INDIRECT("実施計画様式!O"&amp;ROW($A111))&lt;&gt;朱色変色!O111,1,0)</f>
        <v>#VALUE!</v>
      </c>
      <c r="P111" t="e" cm="1">
        <f t="array" aca="1" ref="P111" ca="1">IF(INDIRECT("実施計画様式!P"&amp;ROW($A111))&lt;&gt;朱色変色!P111,1,0)</f>
        <v>#VALUE!</v>
      </c>
      <c r="Q111" t="e" cm="1">
        <f t="array" aca="1" ref="Q111" ca="1">IF(INDIRECT("実施計画様式!Q"&amp;ROW($A111))&lt;&gt;朱色変色!Q111,1,0)</f>
        <v>#VALUE!</v>
      </c>
      <c r="R111" t="e" cm="1">
        <f t="array" aca="1" ref="R111" ca="1">IF(INDIRECT("実施計画様式!R"&amp;ROW($A111))&lt;&gt;朱色変色!R111,1,0)</f>
        <v>#VALUE!</v>
      </c>
      <c r="S111" t="e" cm="1">
        <f t="array" aca="1" ref="S111" ca="1">IF(INDIRECT("実施計画様式!S"&amp;ROW($A111))&lt;&gt;朱色変色!S111,1,0)</f>
        <v>#VALUE!</v>
      </c>
      <c r="T111" t="e" cm="1">
        <f t="array" aca="1" ref="T111" ca="1">IF(INDIRECT("実施計画様式!T"&amp;ROW($A111))&lt;&gt;朱色変色!T111,1,0)</f>
        <v>#VALUE!</v>
      </c>
      <c r="U111" t="e" cm="1">
        <f t="array" aca="1" ref="U111" ca="1">IF(INDIRECT("実施計画様式!U"&amp;ROW($A111))&lt;&gt;朱色変色!U111,1,0)</f>
        <v>#VALUE!</v>
      </c>
      <c r="V111" t="e" cm="1">
        <f t="array" aca="1" ref="V111" ca="1">IF(INDIRECT("実施計画様式!V"&amp;ROW($A111))&lt;&gt;朱色変色!V111,1,0)</f>
        <v>#VALUE!</v>
      </c>
      <c r="W111" t="e" cm="1">
        <f t="array" aca="1" ref="W111" ca="1">IF(INDIRECT("実施計画様式!W"&amp;ROW($A111))&lt;&gt;朱色変色!W111,1,0)</f>
        <v>#VALUE!</v>
      </c>
      <c r="X111" t="e" cm="1">
        <f t="array" aca="1" ref="X111" ca="1">IF(INDIRECT("実施計画様式!X"&amp;ROW($A111))&lt;&gt;朱色変色!X111,1,0)</f>
        <v>#VALUE!</v>
      </c>
      <c r="Y111" t="e" cm="1">
        <f t="array" aca="1" ref="Y111" ca="1">IF(INDIRECT("実施計画様式!Y"&amp;ROW($A111))&lt;&gt;朱色変色!Y111,1,0)</f>
        <v>#VALUE!</v>
      </c>
      <c r="Z111" t="e" cm="1">
        <f t="array" aca="1" ref="Z111" ca="1">IF(INDIRECT("実施計画様式!Z"&amp;ROW($A111))&lt;&gt;朱色変色!Z111,1,0)</f>
        <v>#VALUE!</v>
      </c>
      <c r="AA111" t="e" cm="1">
        <f t="array" aca="1" ref="AA111" ca="1">IF(INDIRECT("実施計画様式!AA"&amp;ROW($A111))&lt;&gt;朱色変色!AA111,1,0)</f>
        <v>#VALUE!</v>
      </c>
      <c r="AB111" t="e" cm="1">
        <f t="array" aca="1" ref="AB111" ca="1">IF(INDIRECT("実施計画様式!AB"&amp;ROW($A111))&lt;&gt;朱色変色!AB111,1,0)</f>
        <v>#VALUE!</v>
      </c>
      <c r="AC111" t="e" cm="1">
        <f t="array" aca="1" ref="AC111" ca="1">IF(INDIRECT("実施計画様式!AC"&amp;ROW($A111))&lt;&gt;朱色変色!AC111,1,0)</f>
        <v>#VALUE!</v>
      </c>
      <c r="AD111" t="e" cm="1">
        <f t="array" aca="1" ref="AD111" ca="1">IF(INDIRECT("実施計画様式!AD"&amp;ROW($A111))&lt;&gt;朱色変色!AD111,1,0)</f>
        <v>#VALUE!</v>
      </c>
      <c r="AE111" t="e" cm="1">
        <f t="array" aca="1" ref="AE111" ca="1">IF(INDIRECT("実施計画様式!AE"&amp;ROW($A111))&lt;&gt;朱色変色!AE111,1,0)</f>
        <v>#VALUE!</v>
      </c>
      <c r="AF111" t="e" cm="1">
        <f t="array" aca="1" ref="AF111" ca="1">IF(INDIRECT("実施計画様式!AF"&amp;ROW($A111))&lt;&gt;朱色変色!AF111,1,0)</f>
        <v>#VALUE!</v>
      </c>
      <c r="AG111" t="e" cm="1">
        <f t="array" aca="1" ref="AG111" ca="1">IF(INDIRECT("実施計画様式!AG"&amp;ROW($A111))&lt;&gt;朱色変色!AG111,1,0)</f>
        <v>#VALUE!</v>
      </c>
      <c r="AH111" t="e" cm="1">
        <f t="array" aca="1" ref="AH111" ca="1">IF(INDIRECT("実施計画様式!AH"&amp;ROW($A111))&lt;&gt;朱色変色!AH111,1,0)</f>
        <v>#VALUE!</v>
      </c>
      <c r="AI111" t="e" cm="1">
        <f t="array" aca="1" ref="AI111" ca="1">IF(INDIRECT("実施計画様式!AI"&amp;ROW($A111))&lt;&gt;朱色変色!AI111,1,0)</f>
        <v>#VALUE!</v>
      </c>
      <c r="AJ111" t="e" cm="1">
        <f t="array" aca="1" ref="AJ111" ca="1">IF(INDIRECT("実施計画様式!AJ"&amp;ROW($A111))&lt;&gt;朱色変色!AJ111,1,0)</f>
        <v>#VALUE!</v>
      </c>
      <c r="AK111" t="e" cm="1">
        <f t="array" aca="1" ref="AK111" ca="1">IF(INDIRECT("実施計画様式!AK"&amp;ROW($A111))&lt;&gt;朱色変色!AK111,1,0)</f>
        <v>#VALUE!</v>
      </c>
      <c r="AL111" t="e" cm="1">
        <f t="array" aca="1" ref="AL111" ca="1">IF(INDIRECT("実施計画様式!AL"&amp;ROW($A111))&lt;&gt;朱色変色!AL111,1,0)</f>
        <v>#VALUE!</v>
      </c>
      <c r="AM111" t="e" cm="1">
        <f t="array" aca="1" ref="AM111" ca="1">IF(INDIRECT("実施計画様式!AM"&amp;ROW($A111))&lt;&gt;朱色変色!AM111,1,0)</f>
        <v>#VALUE!</v>
      </c>
      <c r="AN111" t="e" cm="1">
        <f t="array" aca="1" ref="AN111" ca="1">IF(INDIRECT("実施計画様式!AN"&amp;ROW($A111))&lt;&gt;朱色変色!AN111,1,0)</f>
        <v>#VALUE!</v>
      </c>
      <c r="AO111" t="e" cm="1">
        <f t="array" aca="1" ref="AO111" ca="1">IF(INDIRECT("実施計画様式!AO"&amp;ROW($A111))&lt;&gt;朱色変色!AO111,1,0)</f>
        <v>#VALUE!</v>
      </c>
      <c r="AP111" t="e" cm="1">
        <f t="array" aca="1" ref="AP111" ca="1">IF(INDIRECT("実施計画様式!AP"&amp;ROW($A111))&lt;&gt;朱色変色!AP111,1,0)</f>
        <v>#VALUE!</v>
      </c>
      <c r="AQ111" t="e" cm="1">
        <f t="array" aca="1" ref="AQ111" ca="1">IF(INDIRECT("実施計画様式!AQ"&amp;ROW($A111))&lt;&gt;朱色変色!AQ111,1,0)</f>
        <v>#VALUE!</v>
      </c>
      <c r="AR111" t="e" cm="1">
        <f t="array" aca="1" ref="AR111" ca="1">IF(INDIRECT("実施計画様式!AR"&amp;ROW($A111))&lt;&gt;朱色変色!AR111,1,0)</f>
        <v>#VALUE!</v>
      </c>
      <c r="AS111" t="e" cm="1">
        <f t="array" aca="1" ref="AS111" ca="1">IF(INDIRECT("実施計画様式!AS"&amp;ROW($A111))&lt;&gt;朱色変色!AS111,1,0)</f>
        <v>#VALUE!</v>
      </c>
      <c r="AT111" t="e" cm="1">
        <f t="array" aca="1" ref="AT111" ca="1">IF(INDIRECT("実施計画様式!AT"&amp;ROW($A111))&lt;&gt;朱色変色!AT111,1,0)</f>
        <v>#VALUE!</v>
      </c>
      <c r="AU111" t="e" cm="1">
        <f t="array" aca="1" ref="AU111" ca="1">IF(INDIRECT("実施計画様式!AU"&amp;ROW($A111))&lt;&gt;朱色変色!AU111,1,0)</f>
        <v>#VALUE!</v>
      </c>
      <c r="AV111" t="e" cm="1">
        <f t="array" aca="1" ref="AV111" ca="1">IF(INDIRECT("実施計画様式!AV"&amp;ROW($A111))&lt;&gt;朱色変色!AV111,1,0)</f>
        <v>#VALUE!</v>
      </c>
      <c r="AW111" t="e" cm="1">
        <f t="array" aca="1" ref="AW111" ca="1">IF(INDIRECT("実施計画様式!AW"&amp;ROW($A111))&lt;&gt;朱色変色!AW111,1,0)</f>
        <v>#VALUE!</v>
      </c>
      <c r="AX111" t="e" cm="1">
        <f t="array" aca="1" ref="AX111" ca="1">IF(INDIRECT("実施計画様式!AX"&amp;ROW($A111))&lt;&gt;朱色変色!AX111,1,0)</f>
        <v>#VALUE!</v>
      </c>
      <c r="AY111" t="e" cm="1">
        <f t="array" aca="1" ref="AY111" ca="1">IF(INDIRECT("実施計画様式!AY"&amp;ROW($A111))&lt;&gt;朱色変色!AU111,1,0)</f>
        <v>#VALUE!</v>
      </c>
      <c r="AZ111" t="e" cm="1">
        <f t="array" aca="1" ref="AZ111" ca="1">IF(INDIRECT("実施計画様式!AZ"&amp;ROW($A111))&lt;&gt;朱色変色!AV111,1,0)</f>
        <v>#VALUE!</v>
      </c>
      <c r="BA111" t="e" cm="1">
        <f t="array" aca="1" ref="BA111" ca="1">IF(INDIRECT("実施計画様式!BA"&amp;ROW($A111))&lt;&gt;朱色変色!AW111,1,0)</f>
        <v>#VALUE!</v>
      </c>
      <c r="BB111" t="e" cm="1">
        <f t="array" aca="1" ref="BB111" ca="1">IF(INDIRECT("実施計画様式!BB"&amp;ROW($A111))&lt;&gt;朱色変色!AX111,1,0)</f>
        <v>#VALUE!</v>
      </c>
      <c r="BC111" t="e">
        <f t="shared" ca="1" si="0"/>
        <v>#VALUE!</v>
      </c>
      <c r="BD111" t="e">
        <f t="shared" ca="1" si="1"/>
        <v>#VALUE!</v>
      </c>
      <c r="BE111" t="e">
        <f t="shared" ca="1" si="2"/>
        <v>#VALUE!</v>
      </c>
    </row>
    <row r="112" spans="3:57">
      <c r="C112" s="310">
        <v>40</v>
      </c>
      <c r="D112" t="e" cm="1">
        <f t="array" aca="1" ref="D112" ca="1">IF(INDIRECT("実施計画様式!D"&amp;ROW($A112))&lt;&gt;朱色変色!D112,1,0)</f>
        <v>#VALUE!</v>
      </c>
      <c r="E112" t="e" cm="1">
        <f t="array" aca="1" ref="E112" ca="1">IF(INDIRECT("実施計画様式!E"&amp;ROW($A112))&lt;&gt;朱色変色!E112,1,0)</f>
        <v>#VALUE!</v>
      </c>
      <c r="F112" t="e" cm="1">
        <f t="array" aca="1" ref="F112" ca="1">IF(INDIRECT("実施計画様式!F"&amp;ROW($A112))&lt;&gt;朱色変色!F112,1,0)</f>
        <v>#VALUE!</v>
      </c>
      <c r="G112" t="e" cm="1">
        <f t="array" aca="1" ref="G112" ca="1">IF(INDIRECT("実施計画様式!G"&amp;ROW($A112))&lt;&gt;朱色変色!G112,1,0)</f>
        <v>#VALUE!</v>
      </c>
      <c r="H112" t="e" cm="1">
        <f t="array" aca="1" ref="H112" ca="1">IF(INDIRECT("実施計画様式!H"&amp;ROW($A112))&lt;&gt;朱色変色!H112,1,0)</f>
        <v>#VALUE!</v>
      </c>
      <c r="I112" t="e" cm="1">
        <f t="array" aca="1" ref="I112" ca="1">IF(INDIRECT("実施計画様式!I"&amp;ROW($A112))&lt;&gt;朱色変色!I112,1,0)</f>
        <v>#VALUE!</v>
      </c>
      <c r="J112" t="e" cm="1">
        <f t="array" aca="1" ref="J112" ca="1">IF(INDIRECT("実施計画様式!J"&amp;ROW($A112))&lt;&gt;朱色変色!J112,1,0)</f>
        <v>#VALUE!</v>
      </c>
      <c r="K112" t="e" cm="1">
        <f t="array" aca="1" ref="K112" ca="1">IF(INDIRECT("実施計画様式!K"&amp;ROW($A112))&lt;&gt;朱色変色!K112,1,0)</f>
        <v>#VALUE!</v>
      </c>
      <c r="L112" t="e" cm="1">
        <f t="array" aca="1" ref="L112" ca="1">IF(INDIRECT("実施計画様式!L"&amp;ROW($A112))&lt;&gt;朱色変色!L112,1,0)</f>
        <v>#VALUE!</v>
      </c>
      <c r="M112" t="e" cm="1">
        <f t="array" aca="1" ref="M112" ca="1">IF(INDIRECT("実施計画様式!M"&amp;ROW($A112))&lt;&gt;朱色変色!M112,1,0)</f>
        <v>#VALUE!</v>
      </c>
      <c r="N112" t="e" cm="1">
        <f t="array" aca="1" ref="N112" ca="1">IF(INDIRECT("実施計画様式!N"&amp;ROW($A112))&lt;&gt;朱色変色!N112,1,0)</f>
        <v>#VALUE!</v>
      </c>
      <c r="O112" t="e" cm="1">
        <f t="array" aca="1" ref="O112" ca="1">IF(INDIRECT("実施計画様式!O"&amp;ROW($A112))&lt;&gt;朱色変色!O112,1,0)</f>
        <v>#VALUE!</v>
      </c>
      <c r="P112" t="e" cm="1">
        <f t="array" aca="1" ref="P112" ca="1">IF(INDIRECT("実施計画様式!P"&amp;ROW($A112))&lt;&gt;朱色変色!P112,1,0)</f>
        <v>#VALUE!</v>
      </c>
      <c r="Q112" t="e" cm="1">
        <f t="array" aca="1" ref="Q112" ca="1">IF(INDIRECT("実施計画様式!Q"&amp;ROW($A112))&lt;&gt;朱色変色!Q112,1,0)</f>
        <v>#VALUE!</v>
      </c>
      <c r="R112" t="e" cm="1">
        <f t="array" aca="1" ref="R112" ca="1">IF(INDIRECT("実施計画様式!R"&amp;ROW($A112))&lt;&gt;朱色変色!R112,1,0)</f>
        <v>#VALUE!</v>
      </c>
      <c r="S112" t="e" cm="1">
        <f t="array" aca="1" ref="S112" ca="1">IF(INDIRECT("実施計画様式!S"&amp;ROW($A112))&lt;&gt;朱色変色!S112,1,0)</f>
        <v>#VALUE!</v>
      </c>
      <c r="T112" t="e" cm="1">
        <f t="array" aca="1" ref="T112" ca="1">IF(INDIRECT("実施計画様式!T"&amp;ROW($A112))&lt;&gt;朱色変色!T112,1,0)</f>
        <v>#VALUE!</v>
      </c>
      <c r="U112" t="e" cm="1">
        <f t="array" aca="1" ref="U112" ca="1">IF(INDIRECT("実施計画様式!U"&amp;ROW($A112))&lt;&gt;朱色変色!U112,1,0)</f>
        <v>#VALUE!</v>
      </c>
      <c r="V112" t="e" cm="1">
        <f t="array" aca="1" ref="V112" ca="1">IF(INDIRECT("実施計画様式!V"&amp;ROW($A112))&lt;&gt;朱色変色!V112,1,0)</f>
        <v>#VALUE!</v>
      </c>
      <c r="W112" t="e" cm="1">
        <f t="array" aca="1" ref="W112" ca="1">IF(INDIRECT("実施計画様式!W"&amp;ROW($A112))&lt;&gt;朱色変色!W112,1,0)</f>
        <v>#VALUE!</v>
      </c>
      <c r="X112" t="e" cm="1">
        <f t="array" aca="1" ref="X112" ca="1">IF(INDIRECT("実施計画様式!X"&amp;ROW($A112))&lt;&gt;朱色変色!X112,1,0)</f>
        <v>#VALUE!</v>
      </c>
      <c r="Y112" t="e" cm="1">
        <f t="array" aca="1" ref="Y112" ca="1">IF(INDIRECT("実施計画様式!Y"&amp;ROW($A112))&lt;&gt;朱色変色!Y112,1,0)</f>
        <v>#VALUE!</v>
      </c>
      <c r="Z112" t="e" cm="1">
        <f t="array" aca="1" ref="Z112" ca="1">IF(INDIRECT("実施計画様式!Z"&amp;ROW($A112))&lt;&gt;朱色変色!Z112,1,0)</f>
        <v>#VALUE!</v>
      </c>
      <c r="AA112" t="e" cm="1">
        <f t="array" aca="1" ref="AA112" ca="1">IF(INDIRECT("実施計画様式!AA"&amp;ROW($A112))&lt;&gt;朱色変色!AA112,1,0)</f>
        <v>#VALUE!</v>
      </c>
      <c r="AB112" t="e" cm="1">
        <f t="array" aca="1" ref="AB112" ca="1">IF(INDIRECT("実施計画様式!AB"&amp;ROW($A112))&lt;&gt;朱色変色!AB112,1,0)</f>
        <v>#VALUE!</v>
      </c>
      <c r="AC112" t="e" cm="1">
        <f t="array" aca="1" ref="AC112" ca="1">IF(INDIRECT("実施計画様式!AC"&amp;ROW($A112))&lt;&gt;朱色変色!AC112,1,0)</f>
        <v>#VALUE!</v>
      </c>
      <c r="AD112" t="e" cm="1">
        <f t="array" aca="1" ref="AD112" ca="1">IF(INDIRECT("実施計画様式!AD"&amp;ROW($A112))&lt;&gt;朱色変色!AD112,1,0)</f>
        <v>#VALUE!</v>
      </c>
      <c r="AE112" t="e" cm="1">
        <f t="array" aca="1" ref="AE112" ca="1">IF(INDIRECT("実施計画様式!AE"&amp;ROW($A112))&lt;&gt;朱色変色!AE112,1,0)</f>
        <v>#VALUE!</v>
      </c>
      <c r="AF112" t="e" cm="1">
        <f t="array" aca="1" ref="AF112" ca="1">IF(INDIRECT("実施計画様式!AF"&amp;ROW($A112))&lt;&gt;朱色変色!AF112,1,0)</f>
        <v>#VALUE!</v>
      </c>
      <c r="AG112" t="e" cm="1">
        <f t="array" aca="1" ref="AG112" ca="1">IF(INDIRECT("実施計画様式!AG"&amp;ROW($A112))&lt;&gt;朱色変色!AG112,1,0)</f>
        <v>#VALUE!</v>
      </c>
      <c r="AH112" t="e" cm="1">
        <f t="array" aca="1" ref="AH112" ca="1">IF(INDIRECT("実施計画様式!AH"&amp;ROW($A112))&lt;&gt;朱色変色!AH112,1,0)</f>
        <v>#VALUE!</v>
      </c>
      <c r="AI112" t="e" cm="1">
        <f t="array" aca="1" ref="AI112" ca="1">IF(INDIRECT("実施計画様式!AI"&amp;ROW($A112))&lt;&gt;朱色変色!AI112,1,0)</f>
        <v>#VALUE!</v>
      </c>
      <c r="AJ112" t="e" cm="1">
        <f t="array" aca="1" ref="AJ112" ca="1">IF(INDIRECT("実施計画様式!AJ"&amp;ROW($A112))&lt;&gt;朱色変色!AJ112,1,0)</f>
        <v>#VALUE!</v>
      </c>
      <c r="AK112" t="e" cm="1">
        <f t="array" aca="1" ref="AK112" ca="1">IF(INDIRECT("実施計画様式!AK"&amp;ROW($A112))&lt;&gt;朱色変色!AK112,1,0)</f>
        <v>#VALUE!</v>
      </c>
      <c r="AL112" t="e" cm="1">
        <f t="array" aca="1" ref="AL112" ca="1">IF(INDIRECT("実施計画様式!AL"&amp;ROW($A112))&lt;&gt;朱色変色!AL112,1,0)</f>
        <v>#VALUE!</v>
      </c>
      <c r="AM112" t="e" cm="1">
        <f t="array" aca="1" ref="AM112" ca="1">IF(INDIRECT("実施計画様式!AM"&amp;ROW($A112))&lt;&gt;朱色変色!AM112,1,0)</f>
        <v>#VALUE!</v>
      </c>
      <c r="AN112" t="e" cm="1">
        <f t="array" aca="1" ref="AN112" ca="1">IF(INDIRECT("実施計画様式!AN"&amp;ROW($A112))&lt;&gt;朱色変色!AN112,1,0)</f>
        <v>#VALUE!</v>
      </c>
      <c r="AO112" t="e" cm="1">
        <f t="array" aca="1" ref="AO112" ca="1">IF(INDIRECT("実施計画様式!AO"&amp;ROW($A112))&lt;&gt;朱色変色!AO112,1,0)</f>
        <v>#VALUE!</v>
      </c>
      <c r="AP112" t="e" cm="1">
        <f t="array" aca="1" ref="AP112" ca="1">IF(INDIRECT("実施計画様式!AP"&amp;ROW($A112))&lt;&gt;朱色変色!AP112,1,0)</f>
        <v>#VALUE!</v>
      </c>
      <c r="AQ112" t="e" cm="1">
        <f t="array" aca="1" ref="AQ112" ca="1">IF(INDIRECT("実施計画様式!AQ"&amp;ROW($A112))&lt;&gt;朱色変色!AQ112,1,0)</f>
        <v>#VALUE!</v>
      </c>
      <c r="AR112" t="e" cm="1">
        <f t="array" aca="1" ref="AR112" ca="1">IF(INDIRECT("実施計画様式!AR"&amp;ROW($A112))&lt;&gt;朱色変色!AR112,1,0)</f>
        <v>#VALUE!</v>
      </c>
      <c r="AS112" t="e" cm="1">
        <f t="array" aca="1" ref="AS112" ca="1">IF(INDIRECT("実施計画様式!AS"&amp;ROW($A112))&lt;&gt;朱色変色!AS112,1,0)</f>
        <v>#VALUE!</v>
      </c>
      <c r="AT112" t="e" cm="1">
        <f t="array" aca="1" ref="AT112" ca="1">IF(INDIRECT("実施計画様式!AT"&amp;ROW($A112))&lt;&gt;朱色変色!AT112,1,0)</f>
        <v>#VALUE!</v>
      </c>
      <c r="AU112" t="e" cm="1">
        <f t="array" aca="1" ref="AU112" ca="1">IF(INDIRECT("実施計画様式!AU"&amp;ROW($A112))&lt;&gt;朱色変色!AU112,1,0)</f>
        <v>#VALUE!</v>
      </c>
      <c r="AV112" t="e" cm="1">
        <f t="array" aca="1" ref="AV112" ca="1">IF(INDIRECT("実施計画様式!AV"&amp;ROW($A112))&lt;&gt;朱色変色!AV112,1,0)</f>
        <v>#VALUE!</v>
      </c>
      <c r="AW112" t="e" cm="1">
        <f t="array" aca="1" ref="AW112" ca="1">IF(INDIRECT("実施計画様式!AW"&amp;ROW($A112))&lt;&gt;朱色変色!AW112,1,0)</f>
        <v>#VALUE!</v>
      </c>
      <c r="AX112" t="e" cm="1">
        <f t="array" aca="1" ref="AX112" ca="1">IF(INDIRECT("実施計画様式!AX"&amp;ROW($A112))&lt;&gt;朱色変色!AX112,1,0)</f>
        <v>#VALUE!</v>
      </c>
      <c r="AY112" t="e" cm="1">
        <f t="array" aca="1" ref="AY112" ca="1">IF(INDIRECT("実施計画様式!AY"&amp;ROW($A112))&lt;&gt;朱色変色!AU112,1,0)</f>
        <v>#VALUE!</v>
      </c>
      <c r="AZ112" t="e" cm="1">
        <f t="array" aca="1" ref="AZ112" ca="1">IF(INDIRECT("実施計画様式!AZ"&amp;ROW($A112))&lt;&gt;朱色変色!AV112,1,0)</f>
        <v>#VALUE!</v>
      </c>
      <c r="BA112" t="e" cm="1">
        <f t="array" aca="1" ref="BA112" ca="1">IF(INDIRECT("実施計画様式!BA"&amp;ROW($A112))&lt;&gt;朱色変色!AW112,1,0)</f>
        <v>#VALUE!</v>
      </c>
      <c r="BB112" t="e" cm="1">
        <f t="array" aca="1" ref="BB112" ca="1">IF(INDIRECT("実施計画様式!BB"&amp;ROW($A112))&lt;&gt;朱色変色!AX112,1,0)</f>
        <v>#VALUE!</v>
      </c>
      <c r="BC112" t="e">
        <f t="shared" ca="1" si="0"/>
        <v>#VALUE!</v>
      </c>
      <c r="BD112" t="e">
        <f t="shared" ca="1" si="1"/>
        <v>#VALUE!</v>
      </c>
      <c r="BE112" t="e">
        <f t="shared" ca="1" si="2"/>
        <v>#VALUE!</v>
      </c>
    </row>
    <row r="113" spans="3:57">
      <c r="C113" s="310">
        <v>41</v>
      </c>
      <c r="D113" t="e" cm="1">
        <f t="array" aca="1" ref="D113" ca="1">IF(INDIRECT("実施計画様式!D"&amp;ROW($A113))&lt;&gt;朱色変色!D113,1,0)</f>
        <v>#VALUE!</v>
      </c>
      <c r="E113" t="e" cm="1">
        <f t="array" aca="1" ref="E113" ca="1">IF(INDIRECT("実施計画様式!E"&amp;ROW($A113))&lt;&gt;朱色変色!E113,1,0)</f>
        <v>#VALUE!</v>
      </c>
      <c r="F113" t="e" cm="1">
        <f t="array" aca="1" ref="F113" ca="1">IF(INDIRECT("実施計画様式!F"&amp;ROW($A113))&lt;&gt;朱色変色!F113,1,0)</f>
        <v>#VALUE!</v>
      </c>
      <c r="G113" t="e" cm="1">
        <f t="array" aca="1" ref="G113" ca="1">IF(INDIRECT("実施計画様式!G"&amp;ROW($A113))&lt;&gt;朱色変色!G113,1,0)</f>
        <v>#VALUE!</v>
      </c>
      <c r="H113" t="e" cm="1">
        <f t="array" aca="1" ref="H113" ca="1">IF(INDIRECT("実施計画様式!H"&amp;ROW($A113))&lt;&gt;朱色変色!H113,1,0)</f>
        <v>#VALUE!</v>
      </c>
      <c r="I113" t="e" cm="1">
        <f t="array" aca="1" ref="I113" ca="1">IF(INDIRECT("実施計画様式!I"&amp;ROW($A113))&lt;&gt;朱色変色!I113,1,0)</f>
        <v>#VALUE!</v>
      </c>
      <c r="J113" t="e" cm="1">
        <f t="array" aca="1" ref="J113" ca="1">IF(INDIRECT("実施計画様式!J"&amp;ROW($A113))&lt;&gt;朱色変色!J113,1,0)</f>
        <v>#VALUE!</v>
      </c>
      <c r="K113" t="e" cm="1">
        <f t="array" aca="1" ref="K113" ca="1">IF(INDIRECT("実施計画様式!K"&amp;ROW($A113))&lt;&gt;朱色変色!K113,1,0)</f>
        <v>#VALUE!</v>
      </c>
      <c r="L113" t="e" cm="1">
        <f t="array" aca="1" ref="L113" ca="1">IF(INDIRECT("実施計画様式!L"&amp;ROW($A113))&lt;&gt;朱色変色!L113,1,0)</f>
        <v>#VALUE!</v>
      </c>
      <c r="M113" t="e" cm="1">
        <f t="array" aca="1" ref="M113" ca="1">IF(INDIRECT("実施計画様式!M"&amp;ROW($A113))&lt;&gt;朱色変色!M113,1,0)</f>
        <v>#VALUE!</v>
      </c>
      <c r="N113" t="e" cm="1">
        <f t="array" aca="1" ref="N113" ca="1">IF(INDIRECT("実施計画様式!N"&amp;ROW($A113))&lt;&gt;朱色変色!N113,1,0)</f>
        <v>#VALUE!</v>
      </c>
      <c r="O113" t="e" cm="1">
        <f t="array" aca="1" ref="O113" ca="1">IF(INDIRECT("実施計画様式!O"&amp;ROW($A113))&lt;&gt;朱色変色!O113,1,0)</f>
        <v>#VALUE!</v>
      </c>
      <c r="P113" t="e" cm="1">
        <f t="array" aca="1" ref="P113" ca="1">IF(INDIRECT("実施計画様式!P"&amp;ROW($A113))&lt;&gt;朱色変色!P113,1,0)</f>
        <v>#VALUE!</v>
      </c>
      <c r="Q113" t="e" cm="1">
        <f t="array" aca="1" ref="Q113" ca="1">IF(INDIRECT("実施計画様式!Q"&amp;ROW($A113))&lt;&gt;朱色変色!Q113,1,0)</f>
        <v>#VALUE!</v>
      </c>
      <c r="R113" t="e" cm="1">
        <f t="array" aca="1" ref="R113" ca="1">IF(INDIRECT("実施計画様式!R"&amp;ROW($A113))&lt;&gt;朱色変色!R113,1,0)</f>
        <v>#VALUE!</v>
      </c>
      <c r="S113" t="e" cm="1">
        <f t="array" aca="1" ref="S113" ca="1">IF(INDIRECT("実施計画様式!S"&amp;ROW($A113))&lt;&gt;朱色変色!S113,1,0)</f>
        <v>#VALUE!</v>
      </c>
      <c r="T113" t="e" cm="1">
        <f t="array" aca="1" ref="T113" ca="1">IF(INDIRECT("実施計画様式!T"&amp;ROW($A113))&lt;&gt;朱色変色!T113,1,0)</f>
        <v>#VALUE!</v>
      </c>
      <c r="U113" t="e" cm="1">
        <f t="array" aca="1" ref="U113" ca="1">IF(INDIRECT("実施計画様式!U"&amp;ROW($A113))&lt;&gt;朱色変色!U113,1,0)</f>
        <v>#VALUE!</v>
      </c>
      <c r="V113" t="e" cm="1">
        <f t="array" aca="1" ref="V113" ca="1">IF(INDIRECT("実施計画様式!V"&amp;ROW($A113))&lt;&gt;朱色変色!V113,1,0)</f>
        <v>#VALUE!</v>
      </c>
      <c r="W113" t="e" cm="1">
        <f t="array" aca="1" ref="W113" ca="1">IF(INDIRECT("実施計画様式!W"&amp;ROW($A113))&lt;&gt;朱色変色!W113,1,0)</f>
        <v>#VALUE!</v>
      </c>
      <c r="X113" t="e" cm="1">
        <f t="array" aca="1" ref="X113" ca="1">IF(INDIRECT("実施計画様式!X"&amp;ROW($A113))&lt;&gt;朱色変色!X113,1,0)</f>
        <v>#VALUE!</v>
      </c>
      <c r="Y113" t="e" cm="1">
        <f t="array" aca="1" ref="Y113" ca="1">IF(INDIRECT("実施計画様式!Y"&amp;ROW($A113))&lt;&gt;朱色変色!Y113,1,0)</f>
        <v>#VALUE!</v>
      </c>
      <c r="Z113" t="e" cm="1">
        <f t="array" aca="1" ref="Z113" ca="1">IF(INDIRECT("実施計画様式!Z"&amp;ROW($A113))&lt;&gt;朱色変色!Z113,1,0)</f>
        <v>#VALUE!</v>
      </c>
      <c r="AA113" t="e" cm="1">
        <f t="array" aca="1" ref="AA113" ca="1">IF(INDIRECT("実施計画様式!AA"&amp;ROW($A113))&lt;&gt;朱色変色!AA113,1,0)</f>
        <v>#VALUE!</v>
      </c>
      <c r="AB113" t="e" cm="1">
        <f t="array" aca="1" ref="AB113" ca="1">IF(INDIRECT("実施計画様式!AB"&amp;ROW($A113))&lt;&gt;朱色変色!AB113,1,0)</f>
        <v>#VALUE!</v>
      </c>
      <c r="AC113" t="e" cm="1">
        <f t="array" aca="1" ref="AC113" ca="1">IF(INDIRECT("実施計画様式!AC"&amp;ROW($A113))&lt;&gt;朱色変色!AC113,1,0)</f>
        <v>#VALUE!</v>
      </c>
      <c r="AD113" t="e" cm="1">
        <f t="array" aca="1" ref="AD113" ca="1">IF(INDIRECT("実施計画様式!AD"&amp;ROW($A113))&lt;&gt;朱色変色!AD113,1,0)</f>
        <v>#VALUE!</v>
      </c>
      <c r="AE113" t="e" cm="1">
        <f t="array" aca="1" ref="AE113" ca="1">IF(INDIRECT("実施計画様式!AE"&amp;ROW($A113))&lt;&gt;朱色変色!AE113,1,0)</f>
        <v>#VALUE!</v>
      </c>
      <c r="AF113" t="e" cm="1">
        <f t="array" aca="1" ref="AF113" ca="1">IF(INDIRECT("実施計画様式!AF"&amp;ROW($A113))&lt;&gt;朱色変色!AF113,1,0)</f>
        <v>#VALUE!</v>
      </c>
      <c r="AG113" t="e" cm="1">
        <f t="array" aca="1" ref="AG113" ca="1">IF(INDIRECT("実施計画様式!AG"&amp;ROW($A113))&lt;&gt;朱色変色!AG113,1,0)</f>
        <v>#VALUE!</v>
      </c>
      <c r="AH113" t="e" cm="1">
        <f t="array" aca="1" ref="AH113" ca="1">IF(INDIRECT("実施計画様式!AH"&amp;ROW($A113))&lt;&gt;朱色変色!AH113,1,0)</f>
        <v>#VALUE!</v>
      </c>
      <c r="AI113" t="e" cm="1">
        <f t="array" aca="1" ref="AI113" ca="1">IF(INDIRECT("実施計画様式!AI"&amp;ROW($A113))&lt;&gt;朱色変色!AI113,1,0)</f>
        <v>#VALUE!</v>
      </c>
      <c r="AJ113" t="e" cm="1">
        <f t="array" aca="1" ref="AJ113" ca="1">IF(INDIRECT("実施計画様式!AJ"&amp;ROW($A113))&lt;&gt;朱色変色!AJ113,1,0)</f>
        <v>#VALUE!</v>
      </c>
      <c r="AK113" t="e" cm="1">
        <f t="array" aca="1" ref="AK113" ca="1">IF(INDIRECT("実施計画様式!AK"&amp;ROW($A113))&lt;&gt;朱色変色!AK113,1,0)</f>
        <v>#VALUE!</v>
      </c>
      <c r="AL113" t="e" cm="1">
        <f t="array" aca="1" ref="AL113" ca="1">IF(INDIRECT("実施計画様式!AL"&amp;ROW($A113))&lt;&gt;朱色変色!AL113,1,0)</f>
        <v>#VALUE!</v>
      </c>
      <c r="AM113" t="e" cm="1">
        <f t="array" aca="1" ref="AM113" ca="1">IF(INDIRECT("実施計画様式!AM"&amp;ROW($A113))&lt;&gt;朱色変色!AM113,1,0)</f>
        <v>#VALUE!</v>
      </c>
      <c r="AN113" t="e" cm="1">
        <f t="array" aca="1" ref="AN113" ca="1">IF(INDIRECT("実施計画様式!AN"&amp;ROW($A113))&lt;&gt;朱色変色!AN113,1,0)</f>
        <v>#VALUE!</v>
      </c>
      <c r="AO113" t="e" cm="1">
        <f t="array" aca="1" ref="AO113" ca="1">IF(INDIRECT("実施計画様式!AO"&amp;ROW($A113))&lt;&gt;朱色変色!AO113,1,0)</f>
        <v>#VALUE!</v>
      </c>
      <c r="AP113" t="e" cm="1">
        <f t="array" aca="1" ref="AP113" ca="1">IF(INDIRECT("実施計画様式!AP"&amp;ROW($A113))&lt;&gt;朱色変色!AP113,1,0)</f>
        <v>#VALUE!</v>
      </c>
      <c r="AQ113" t="e" cm="1">
        <f t="array" aca="1" ref="AQ113" ca="1">IF(INDIRECT("実施計画様式!AQ"&amp;ROW($A113))&lt;&gt;朱色変色!AQ113,1,0)</f>
        <v>#VALUE!</v>
      </c>
      <c r="AR113" t="e" cm="1">
        <f t="array" aca="1" ref="AR113" ca="1">IF(INDIRECT("実施計画様式!AR"&amp;ROW($A113))&lt;&gt;朱色変色!AR113,1,0)</f>
        <v>#VALUE!</v>
      </c>
      <c r="AS113" t="e" cm="1">
        <f t="array" aca="1" ref="AS113" ca="1">IF(INDIRECT("実施計画様式!AS"&amp;ROW($A113))&lt;&gt;朱色変色!AS113,1,0)</f>
        <v>#VALUE!</v>
      </c>
      <c r="AT113" t="e" cm="1">
        <f t="array" aca="1" ref="AT113" ca="1">IF(INDIRECT("実施計画様式!AT"&amp;ROW($A113))&lt;&gt;朱色変色!AT113,1,0)</f>
        <v>#VALUE!</v>
      </c>
      <c r="AU113" t="e" cm="1">
        <f t="array" aca="1" ref="AU113" ca="1">IF(INDIRECT("実施計画様式!AU"&amp;ROW($A113))&lt;&gt;朱色変色!AU113,1,0)</f>
        <v>#VALUE!</v>
      </c>
      <c r="AV113" t="e" cm="1">
        <f t="array" aca="1" ref="AV113" ca="1">IF(INDIRECT("実施計画様式!AV"&amp;ROW($A113))&lt;&gt;朱色変色!AV113,1,0)</f>
        <v>#VALUE!</v>
      </c>
      <c r="AW113" t="e" cm="1">
        <f t="array" aca="1" ref="AW113" ca="1">IF(INDIRECT("実施計画様式!AW"&amp;ROW($A113))&lt;&gt;朱色変色!AW113,1,0)</f>
        <v>#VALUE!</v>
      </c>
      <c r="AX113" t="e" cm="1">
        <f t="array" aca="1" ref="AX113" ca="1">IF(INDIRECT("実施計画様式!AX"&amp;ROW($A113))&lt;&gt;朱色変色!AX113,1,0)</f>
        <v>#VALUE!</v>
      </c>
      <c r="AY113" t="e" cm="1">
        <f t="array" aca="1" ref="AY113" ca="1">IF(INDIRECT("実施計画様式!AY"&amp;ROW($A113))&lt;&gt;朱色変色!AU113,1,0)</f>
        <v>#VALUE!</v>
      </c>
      <c r="AZ113" t="e" cm="1">
        <f t="array" aca="1" ref="AZ113" ca="1">IF(INDIRECT("実施計画様式!AZ"&amp;ROW($A113))&lt;&gt;朱色変色!AV113,1,0)</f>
        <v>#VALUE!</v>
      </c>
      <c r="BA113" t="e" cm="1">
        <f t="array" aca="1" ref="BA113" ca="1">IF(INDIRECT("実施計画様式!BA"&amp;ROW($A113))&lt;&gt;朱色変色!AW113,1,0)</f>
        <v>#VALUE!</v>
      </c>
      <c r="BB113" t="e" cm="1">
        <f t="array" aca="1" ref="BB113" ca="1">IF(INDIRECT("実施計画様式!BB"&amp;ROW($A113))&lt;&gt;朱色変色!AX113,1,0)</f>
        <v>#VALUE!</v>
      </c>
      <c r="BC113" t="e">
        <f t="shared" ca="1" si="0"/>
        <v>#VALUE!</v>
      </c>
      <c r="BD113" t="e">
        <f t="shared" ca="1" si="1"/>
        <v>#VALUE!</v>
      </c>
      <c r="BE113" t="e">
        <f t="shared" ca="1" si="2"/>
        <v>#VALUE!</v>
      </c>
    </row>
    <row r="114" spans="3:57">
      <c r="C114" s="310">
        <v>42</v>
      </c>
      <c r="D114" t="e" cm="1">
        <f t="array" aca="1" ref="D114" ca="1">IF(INDIRECT("実施計画様式!D"&amp;ROW($A114))&lt;&gt;朱色変色!D114,1,0)</f>
        <v>#VALUE!</v>
      </c>
      <c r="E114" t="e" cm="1">
        <f t="array" aca="1" ref="E114" ca="1">IF(INDIRECT("実施計画様式!E"&amp;ROW($A114))&lt;&gt;朱色変色!E114,1,0)</f>
        <v>#VALUE!</v>
      </c>
      <c r="F114" t="e" cm="1">
        <f t="array" aca="1" ref="F114" ca="1">IF(INDIRECT("実施計画様式!F"&amp;ROW($A114))&lt;&gt;朱色変色!F114,1,0)</f>
        <v>#VALUE!</v>
      </c>
      <c r="G114" t="e" cm="1">
        <f t="array" aca="1" ref="G114" ca="1">IF(INDIRECT("実施計画様式!G"&amp;ROW($A114))&lt;&gt;朱色変色!G114,1,0)</f>
        <v>#VALUE!</v>
      </c>
      <c r="H114" t="e" cm="1">
        <f t="array" aca="1" ref="H114" ca="1">IF(INDIRECT("実施計画様式!H"&amp;ROW($A114))&lt;&gt;朱色変色!H114,1,0)</f>
        <v>#VALUE!</v>
      </c>
      <c r="I114" t="e" cm="1">
        <f t="array" aca="1" ref="I114" ca="1">IF(INDIRECT("実施計画様式!I"&amp;ROW($A114))&lt;&gt;朱色変色!I114,1,0)</f>
        <v>#VALUE!</v>
      </c>
      <c r="J114" t="e" cm="1">
        <f t="array" aca="1" ref="J114" ca="1">IF(INDIRECT("実施計画様式!J"&amp;ROW($A114))&lt;&gt;朱色変色!J114,1,0)</f>
        <v>#VALUE!</v>
      </c>
      <c r="K114" t="e" cm="1">
        <f t="array" aca="1" ref="K114" ca="1">IF(INDIRECT("実施計画様式!K"&amp;ROW($A114))&lt;&gt;朱色変色!K114,1,0)</f>
        <v>#VALUE!</v>
      </c>
      <c r="L114" t="e" cm="1">
        <f t="array" aca="1" ref="L114" ca="1">IF(INDIRECT("実施計画様式!L"&amp;ROW($A114))&lt;&gt;朱色変色!L114,1,0)</f>
        <v>#VALUE!</v>
      </c>
      <c r="M114" t="e" cm="1">
        <f t="array" aca="1" ref="M114" ca="1">IF(INDIRECT("実施計画様式!M"&amp;ROW($A114))&lt;&gt;朱色変色!M114,1,0)</f>
        <v>#VALUE!</v>
      </c>
      <c r="N114" t="e" cm="1">
        <f t="array" aca="1" ref="N114" ca="1">IF(INDIRECT("実施計画様式!N"&amp;ROW($A114))&lt;&gt;朱色変色!N114,1,0)</f>
        <v>#VALUE!</v>
      </c>
      <c r="O114" t="e" cm="1">
        <f t="array" aca="1" ref="O114" ca="1">IF(INDIRECT("実施計画様式!O"&amp;ROW($A114))&lt;&gt;朱色変色!O114,1,0)</f>
        <v>#VALUE!</v>
      </c>
      <c r="P114" t="e" cm="1">
        <f t="array" aca="1" ref="P114" ca="1">IF(INDIRECT("実施計画様式!P"&amp;ROW($A114))&lt;&gt;朱色変色!P114,1,0)</f>
        <v>#VALUE!</v>
      </c>
      <c r="Q114" t="e" cm="1">
        <f t="array" aca="1" ref="Q114" ca="1">IF(INDIRECT("実施計画様式!Q"&amp;ROW($A114))&lt;&gt;朱色変色!Q114,1,0)</f>
        <v>#VALUE!</v>
      </c>
      <c r="R114" t="e" cm="1">
        <f t="array" aca="1" ref="R114" ca="1">IF(INDIRECT("実施計画様式!R"&amp;ROW($A114))&lt;&gt;朱色変色!R114,1,0)</f>
        <v>#VALUE!</v>
      </c>
      <c r="S114" t="e" cm="1">
        <f t="array" aca="1" ref="S114" ca="1">IF(INDIRECT("実施計画様式!S"&amp;ROW($A114))&lt;&gt;朱色変色!S114,1,0)</f>
        <v>#VALUE!</v>
      </c>
      <c r="T114" t="e" cm="1">
        <f t="array" aca="1" ref="T114" ca="1">IF(INDIRECT("実施計画様式!T"&amp;ROW($A114))&lt;&gt;朱色変色!T114,1,0)</f>
        <v>#VALUE!</v>
      </c>
      <c r="U114" t="e" cm="1">
        <f t="array" aca="1" ref="U114" ca="1">IF(INDIRECT("実施計画様式!U"&amp;ROW($A114))&lt;&gt;朱色変色!U114,1,0)</f>
        <v>#VALUE!</v>
      </c>
      <c r="V114" t="e" cm="1">
        <f t="array" aca="1" ref="V114" ca="1">IF(INDIRECT("実施計画様式!V"&amp;ROW($A114))&lt;&gt;朱色変色!V114,1,0)</f>
        <v>#VALUE!</v>
      </c>
      <c r="W114" t="e" cm="1">
        <f t="array" aca="1" ref="W114" ca="1">IF(INDIRECT("実施計画様式!W"&amp;ROW($A114))&lt;&gt;朱色変色!W114,1,0)</f>
        <v>#VALUE!</v>
      </c>
      <c r="X114" t="e" cm="1">
        <f t="array" aca="1" ref="X114" ca="1">IF(INDIRECT("実施計画様式!X"&amp;ROW($A114))&lt;&gt;朱色変色!X114,1,0)</f>
        <v>#VALUE!</v>
      </c>
      <c r="Y114" t="e" cm="1">
        <f t="array" aca="1" ref="Y114" ca="1">IF(INDIRECT("実施計画様式!Y"&amp;ROW($A114))&lt;&gt;朱色変色!Y114,1,0)</f>
        <v>#VALUE!</v>
      </c>
      <c r="Z114" t="e" cm="1">
        <f t="array" aca="1" ref="Z114" ca="1">IF(INDIRECT("実施計画様式!Z"&amp;ROW($A114))&lt;&gt;朱色変色!Z114,1,0)</f>
        <v>#VALUE!</v>
      </c>
      <c r="AA114" t="e" cm="1">
        <f t="array" aca="1" ref="AA114" ca="1">IF(INDIRECT("実施計画様式!AA"&amp;ROW($A114))&lt;&gt;朱色変色!AA114,1,0)</f>
        <v>#VALUE!</v>
      </c>
      <c r="AB114" t="e" cm="1">
        <f t="array" aca="1" ref="AB114" ca="1">IF(INDIRECT("実施計画様式!AB"&amp;ROW($A114))&lt;&gt;朱色変色!AB114,1,0)</f>
        <v>#VALUE!</v>
      </c>
      <c r="AC114" t="e" cm="1">
        <f t="array" aca="1" ref="AC114" ca="1">IF(INDIRECT("実施計画様式!AC"&amp;ROW($A114))&lt;&gt;朱色変色!AC114,1,0)</f>
        <v>#VALUE!</v>
      </c>
      <c r="AD114" t="e" cm="1">
        <f t="array" aca="1" ref="AD114" ca="1">IF(INDIRECT("実施計画様式!AD"&amp;ROW($A114))&lt;&gt;朱色変色!AD114,1,0)</f>
        <v>#VALUE!</v>
      </c>
      <c r="AE114" t="e" cm="1">
        <f t="array" aca="1" ref="AE114" ca="1">IF(INDIRECT("実施計画様式!AE"&amp;ROW($A114))&lt;&gt;朱色変色!AE114,1,0)</f>
        <v>#VALUE!</v>
      </c>
      <c r="AF114" t="e" cm="1">
        <f t="array" aca="1" ref="AF114" ca="1">IF(INDIRECT("実施計画様式!AF"&amp;ROW($A114))&lt;&gt;朱色変色!AF114,1,0)</f>
        <v>#VALUE!</v>
      </c>
      <c r="AG114" t="e" cm="1">
        <f t="array" aca="1" ref="AG114" ca="1">IF(INDIRECT("実施計画様式!AG"&amp;ROW($A114))&lt;&gt;朱色変色!AG114,1,0)</f>
        <v>#VALUE!</v>
      </c>
      <c r="AH114" t="e" cm="1">
        <f t="array" aca="1" ref="AH114" ca="1">IF(INDIRECT("実施計画様式!AH"&amp;ROW($A114))&lt;&gt;朱色変色!AH114,1,0)</f>
        <v>#VALUE!</v>
      </c>
      <c r="AI114" t="e" cm="1">
        <f t="array" aca="1" ref="AI114" ca="1">IF(INDIRECT("実施計画様式!AI"&amp;ROW($A114))&lt;&gt;朱色変色!AI114,1,0)</f>
        <v>#VALUE!</v>
      </c>
      <c r="AJ114" t="e" cm="1">
        <f t="array" aca="1" ref="AJ114" ca="1">IF(INDIRECT("実施計画様式!AJ"&amp;ROW($A114))&lt;&gt;朱色変色!AJ114,1,0)</f>
        <v>#VALUE!</v>
      </c>
      <c r="AK114" t="e" cm="1">
        <f t="array" aca="1" ref="AK114" ca="1">IF(INDIRECT("実施計画様式!AK"&amp;ROW($A114))&lt;&gt;朱色変色!AK114,1,0)</f>
        <v>#VALUE!</v>
      </c>
      <c r="AL114" t="e" cm="1">
        <f t="array" aca="1" ref="AL114" ca="1">IF(INDIRECT("実施計画様式!AL"&amp;ROW($A114))&lt;&gt;朱色変色!AL114,1,0)</f>
        <v>#VALUE!</v>
      </c>
      <c r="AM114" t="e" cm="1">
        <f t="array" aca="1" ref="AM114" ca="1">IF(INDIRECT("実施計画様式!AM"&amp;ROW($A114))&lt;&gt;朱色変色!AM114,1,0)</f>
        <v>#VALUE!</v>
      </c>
      <c r="AN114" t="e" cm="1">
        <f t="array" aca="1" ref="AN114" ca="1">IF(INDIRECT("実施計画様式!AN"&amp;ROW($A114))&lt;&gt;朱色変色!AN114,1,0)</f>
        <v>#VALUE!</v>
      </c>
      <c r="AO114" t="e" cm="1">
        <f t="array" aca="1" ref="AO114" ca="1">IF(INDIRECT("実施計画様式!AO"&amp;ROW($A114))&lt;&gt;朱色変色!AO114,1,0)</f>
        <v>#VALUE!</v>
      </c>
      <c r="AP114" t="e" cm="1">
        <f t="array" aca="1" ref="AP114" ca="1">IF(INDIRECT("実施計画様式!AP"&amp;ROW($A114))&lt;&gt;朱色変色!AP114,1,0)</f>
        <v>#VALUE!</v>
      </c>
      <c r="AQ114" t="e" cm="1">
        <f t="array" aca="1" ref="AQ114" ca="1">IF(INDIRECT("実施計画様式!AQ"&amp;ROW($A114))&lt;&gt;朱色変色!AQ114,1,0)</f>
        <v>#VALUE!</v>
      </c>
      <c r="AR114" t="e" cm="1">
        <f t="array" aca="1" ref="AR114" ca="1">IF(INDIRECT("実施計画様式!AR"&amp;ROW($A114))&lt;&gt;朱色変色!AR114,1,0)</f>
        <v>#VALUE!</v>
      </c>
      <c r="AS114" t="e" cm="1">
        <f t="array" aca="1" ref="AS114" ca="1">IF(INDIRECT("実施計画様式!AS"&amp;ROW($A114))&lt;&gt;朱色変色!AS114,1,0)</f>
        <v>#VALUE!</v>
      </c>
      <c r="AT114" t="e" cm="1">
        <f t="array" aca="1" ref="AT114" ca="1">IF(INDIRECT("実施計画様式!AT"&amp;ROW($A114))&lt;&gt;朱色変色!AT114,1,0)</f>
        <v>#VALUE!</v>
      </c>
      <c r="AU114" t="e" cm="1">
        <f t="array" aca="1" ref="AU114" ca="1">IF(INDIRECT("実施計画様式!AU"&amp;ROW($A114))&lt;&gt;朱色変色!AU114,1,0)</f>
        <v>#VALUE!</v>
      </c>
      <c r="AV114" t="e" cm="1">
        <f t="array" aca="1" ref="AV114" ca="1">IF(INDIRECT("実施計画様式!AV"&amp;ROW($A114))&lt;&gt;朱色変色!AV114,1,0)</f>
        <v>#VALUE!</v>
      </c>
      <c r="AW114" t="e" cm="1">
        <f t="array" aca="1" ref="AW114" ca="1">IF(INDIRECT("実施計画様式!AW"&amp;ROW($A114))&lt;&gt;朱色変色!AW114,1,0)</f>
        <v>#VALUE!</v>
      </c>
      <c r="AX114" t="e" cm="1">
        <f t="array" aca="1" ref="AX114" ca="1">IF(INDIRECT("実施計画様式!AX"&amp;ROW($A114))&lt;&gt;朱色変色!AX114,1,0)</f>
        <v>#VALUE!</v>
      </c>
      <c r="AY114" t="e" cm="1">
        <f t="array" aca="1" ref="AY114" ca="1">IF(INDIRECT("実施計画様式!AY"&amp;ROW($A114))&lt;&gt;朱色変色!AU114,1,0)</f>
        <v>#VALUE!</v>
      </c>
      <c r="AZ114" t="e" cm="1">
        <f t="array" aca="1" ref="AZ114" ca="1">IF(INDIRECT("実施計画様式!AZ"&amp;ROW($A114))&lt;&gt;朱色変色!AV114,1,0)</f>
        <v>#VALUE!</v>
      </c>
      <c r="BA114" t="e" cm="1">
        <f t="array" aca="1" ref="BA114" ca="1">IF(INDIRECT("実施計画様式!BA"&amp;ROW($A114))&lt;&gt;朱色変色!AW114,1,0)</f>
        <v>#VALUE!</v>
      </c>
      <c r="BB114" t="e" cm="1">
        <f t="array" aca="1" ref="BB114" ca="1">IF(INDIRECT("実施計画様式!BB"&amp;ROW($A114))&lt;&gt;朱色変色!AX114,1,0)</f>
        <v>#VALUE!</v>
      </c>
      <c r="BC114" t="e">
        <f t="shared" ca="1" si="0"/>
        <v>#VALUE!</v>
      </c>
      <c r="BD114" t="e">
        <f t="shared" ca="1" si="1"/>
        <v>#VALUE!</v>
      </c>
      <c r="BE114" t="e">
        <f t="shared" ca="1" si="2"/>
        <v>#VALUE!</v>
      </c>
    </row>
    <row r="115" spans="3:57">
      <c r="C115" s="310">
        <v>43</v>
      </c>
      <c r="D115" t="e" cm="1">
        <f t="array" aca="1" ref="D115" ca="1">IF(INDIRECT("実施計画様式!D"&amp;ROW($A115))&lt;&gt;朱色変色!D115,1,0)</f>
        <v>#VALUE!</v>
      </c>
      <c r="E115" t="e" cm="1">
        <f t="array" aca="1" ref="E115" ca="1">IF(INDIRECT("実施計画様式!E"&amp;ROW($A115))&lt;&gt;朱色変色!E115,1,0)</f>
        <v>#VALUE!</v>
      </c>
      <c r="F115" t="e" cm="1">
        <f t="array" aca="1" ref="F115" ca="1">IF(INDIRECT("実施計画様式!F"&amp;ROW($A115))&lt;&gt;朱色変色!F115,1,0)</f>
        <v>#VALUE!</v>
      </c>
      <c r="G115" t="e" cm="1">
        <f t="array" aca="1" ref="G115" ca="1">IF(INDIRECT("実施計画様式!G"&amp;ROW($A115))&lt;&gt;朱色変色!G115,1,0)</f>
        <v>#VALUE!</v>
      </c>
      <c r="H115" t="e" cm="1">
        <f t="array" aca="1" ref="H115" ca="1">IF(INDIRECT("実施計画様式!H"&amp;ROW($A115))&lt;&gt;朱色変色!H115,1,0)</f>
        <v>#VALUE!</v>
      </c>
      <c r="I115" t="e" cm="1">
        <f t="array" aca="1" ref="I115" ca="1">IF(INDIRECT("実施計画様式!I"&amp;ROW($A115))&lt;&gt;朱色変色!I115,1,0)</f>
        <v>#VALUE!</v>
      </c>
      <c r="J115" t="e" cm="1">
        <f t="array" aca="1" ref="J115" ca="1">IF(INDIRECT("実施計画様式!J"&amp;ROW($A115))&lt;&gt;朱色変色!J115,1,0)</f>
        <v>#VALUE!</v>
      </c>
      <c r="K115" t="e" cm="1">
        <f t="array" aca="1" ref="K115" ca="1">IF(INDIRECT("実施計画様式!K"&amp;ROW($A115))&lt;&gt;朱色変色!K115,1,0)</f>
        <v>#VALUE!</v>
      </c>
      <c r="L115" t="e" cm="1">
        <f t="array" aca="1" ref="L115" ca="1">IF(INDIRECT("実施計画様式!L"&amp;ROW($A115))&lt;&gt;朱色変色!L115,1,0)</f>
        <v>#VALUE!</v>
      </c>
      <c r="M115" t="e" cm="1">
        <f t="array" aca="1" ref="M115" ca="1">IF(INDIRECT("実施計画様式!M"&amp;ROW($A115))&lt;&gt;朱色変色!M115,1,0)</f>
        <v>#VALUE!</v>
      </c>
      <c r="N115" t="e" cm="1">
        <f t="array" aca="1" ref="N115" ca="1">IF(INDIRECT("実施計画様式!N"&amp;ROW($A115))&lt;&gt;朱色変色!N115,1,0)</f>
        <v>#VALUE!</v>
      </c>
      <c r="O115" t="e" cm="1">
        <f t="array" aca="1" ref="O115" ca="1">IF(INDIRECT("実施計画様式!O"&amp;ROW($A115))&lt;&gt;朱色変色!O115,1,0)</f>
        <v>#VALUE!</v>
      </c>
      <c r="P115" t="e" cm="1">
        <f t="array" aca="1" ref="P115" ca="1">IF(INDIRECT("実施計画様式!P"&amp;ROW($A115))&lt;&gt;朱色変色!P115,1,0)</f>
        <v>#VALUE!</v>
      </c>
      <c r="Q115" t="e" cm="1">
        <f t="array" aca="1" ref="Q115" ca="1">IF(INDIRECT("実施計画様式!Q"&amp;ROW($A115))&lt;&gt;朱色変色!Q115,1,0)</f>
        <v>#VALUE!</v>
      </c>
      <c r="R115" t="e" cm="1">
        <f t="array" aca="1" ref="R115" ca="1">IF(INDIRECT("実施計画様式!R"&amp;ROW($A115))&lt;&gt;朱色変色!R115,1,0)</f>
        <v>#VALUE!</v>
      </c>
      <c r="S115" t="e" cm="1">
        <f t="array" aca="1" ref="S115" ca="1">IF(INDIRECT("実施計画様式!S"&amp;ROW($A115))&lt;&gt;朱色変色!S115,1,0)</f>
        <v>#VALUE!</v>
      </c>
      <c r="T115" t="e" cm="1">
        <f t="array" aca="1" ref="T115" ca="1">IF(INDIRECT("実施計画様式!T"&amp;ROW($A115))&lt;&gt;朱色変色!T115,1,0)</f>
        <v>#VALUE!</v>
      </c>
      <c r="U115" t="e" cm="1">
        <f t="array" aca="1" ref="U115" ca="1">IF(INDIRECT("実施計画様式!U"&amp;ROW($A115))&lt;&gt;朱色変色!U115,1,0)</f>
        <v>#VALUE!</v>
      </c>
      <c r="V115" t="e" cm="1">
        <f t="array" aca="1" ref="V115" ca="1">IF(INDIRECT("実施計画様式!V"&amp;ROW($A115))&lt;&gt;朱色変色!V115,1,0)</f>
        <v>#VALUE!</v>
      </c>
      <c r="W115" t="e" cm="1">
        <f t="array" aca="1" ref="W115" ca="1">IF(INDIRECT("実施計画様式!W"&amp;ROW($A115))&lt;&gt;朱色変色!W115,1,0)</f>
        <v>#VALUE!</v>
      </c>
      <c r="X115" t="e" cm="1">
        <f t="array" aca="1" ref="X115" ca="1">IF(INDIRECT("実施計画様式!X"&amp;ROW($A115))&lt;&gt;朱色変色!X115,1,0)</f>
        <v>#VALUE!</v>
      </c>
      <c r="Y115" t="e" cm="1">
        <f t="array" aca="1" ref="Y115" ca="1">IF(INDIRECT("実施計画様式!Y"&amp;ROW($A115))&lt;&gt;朱色変色!Y115,1,0)</f>
        <v>#VALUE!</v>
      </c>
      <c r="Z115" t="e" cm="1">
        <f t="array" aca="1" ref="Z115" ca="1">IF(INDIRECT("実施計画様式!Z"&amp;ROW($A115))&lt;&gt;朱色変色!Z115,1,0)</f>
        <v>#VALUE!</v>
      </c>
      <c r="AA115" t="e" cm="1">
        <f t="array" aca="1" ref="AA115" ca="1">IF(INDIRECT("実施計画様式!AA"&amp;ROW($A115))&lt;&gt;朱色変色!AA115,1,0)</f>
        <v>#VALUE!</v>
      </c>
      <c r="AB115" t="e" cm="1">
        <f t="array" aca="1" ref="AB115" ca="1">IF(INDIRECT("実施計画様式!AB"&amp;ROW($A115))&lt;&gt;朱色変色!AB115,1,0)</f>
        <v>#VALUE!</v>
      </c>
      <c r="AC115" t="e" cm="1">
        <f t="array" aca="1" ref="AC115" ca="1">IF(INDIRECT("実施計画様式!AC"&amp;ROW($A115))&lt;&gt;朱色変色!AC115,1,0)</f>
        <v>#VALUE!</v>
      </c>
      <c r="AD115" t="e" cm="1">
        <f t="array" aca="1" ref="AD115" ca="1">IF(INDIRECT("実施計画様式!AD"&amp;ROW($A115))&lt;&gt;朱色変色!AD115,1,0)</f>
        <v>#VALUE!</v>
      </c>
      <c r="AE115" t="e" cm="1">
        <f t="array" aca="1" ref="AE115" ca="1">IF(INDIRECT("実施計画様式!AE"&amp;ROW($A115))&lt;&gt;朱色変色!AE115,1,0)</f>
        <v>#VALUE!</v>
      </c>
      <c r="AF115" t="e" cm="1">
        <f t="array" aca="1" ref="AF115" ca="1">IF(INDIRECT("実施計画様式!AF"&amp;ROW($A115))&lt;&gt;朱色変色!AF115,1,0)</f>
        <v>#VALUE!</v>
      </c>
      <c r="AG115" t="e" cm="1">
        <f t="array" aca="1" ref="AG115" ca="1">IF(INDIRECT("実施計画様式!AG"&amp;ROW($A115))&lt;&gt;朱色変色!AG115,1,0)</f>
        <v>#VALUE!</v>
      </c>
      <c r="AH115" t="e" cm="1">
        <f t="array" aca="1" ref="AH115" ca="1">IF(INDIRECT("実施計画様式!AH"&amp;ROW($A115))&lt;&gt;朱色変色!AH115,1,0)</f>
        <v>#VALUE!</v>
      </c>
      <c r="AI115" t="e" cm="1">
        <f t="array" aca="1" ref="AI115" ca="1">IF(INDIRECT("実施計画様式!AI"&amp;ROW($A115))&lt;&gt;朱色変色!AI115,1,0)</f>
        <v>#VALUE!</v>
      </c>
      <c r="AJ115" t="e" cm="1">
        <f t="array" aca="1" ref="AJ115" ca="1">IF(INDIRECT("実施計画様式!AJ"&amp;ROW($A115))&lt;&gt;朱色変色!AJ115,1,0)</f>
        <v>#VALUE!</v>
      </c>
      <c r="AK115" t="e" cm="1">
        <f t="array" aca="1" ref="AK115" ca="1">IF(INDIRECT("実施計画様式!AK"&amp;ROW($A115))&lt;&gt;朱色変色!AK115,1,0)</f>
        <v>#VALUE!</v>
      </c>
      <c r="AL115" t="e" cm="1">
        <f t="array" aca="1" ref="AL115" ca="1">IF(INDIRECT("実施計画様式!AL"&amp;ROW($A115))&lt;&gt;朱色変色!AL115,1,0)</f>
        <v>#VALUE!</v>
      </c>
      <c r="AM115" t="e" cm="1">
        <f t="array" aca="1" ref="AM115" ca="1">IF(INDIRECT("実施計画様式!AM"&amp;ROW($A115))&lt;&gt;朱色変色!AM115,1,0)</f>
        <v>#VALUE!</v>
      </c>
      <c r="AN115" t="e" cm="1">
        <f t="array" aca="1" ref="AN115" ca="1">IF(INDIRECT("実施計画様式!AN"&amp;ROW($A115))&lt;&gt;朱色変色!AN115,1,0)</f>
        <v>#VALUE!</v>
      </c>
      <c r="AO115" t="e" cm="1">
        <f t="array" aca="1" ref="AO115" ca="1">IF(INDIRECT("実施計画様式!AO"&amp;ROW($A115))&lt;&gt;朱色変色!AO115,1,0)</f>
        <v>#VALUE!</v>
      </c>
      <c r="AP115" t="e" cm="1">
        <f t="array" aca="1" ref="AP115" ca="1">IF(INDIRECT("実施計画様式!AP"&amp;ROW($A115))&lt;&gt;朱色変色!AP115,1,0)</f>
        <v>#VALUE!</v>
      </c>
      <c r="AQ115" t="e" cm="1">
        <f t="array" aca="1" ref="AQ115" ca="1">IF(INDIRECT("実施計画様式!AQ"&amp;ROW($A115))&lt;&gt;朱色変色!AQ115,1,0)</f>
        <v>#VALUE!</v>
      </c>
      <c r="AR115" t="e" cm="1">
        <f t="array" aca="1" ref="AR115" ca="1">IF(INDIRECT("実施計画様式!AR"&amp;ROW($A115))&lt;&gt;朱色変色!AR115,1,0)</f>
        <v>#VALUE!</v>
      </c>
      <c r="AS115" t="e" cm="1">
        <f t="array" aca="1" ref="AS115" ca="1">IF(INDIRECT("実施計画様式!AS"&amp;ROW($A115))&lt;&gt;朱色変色!AS115,1,0)</f>
        <v>#VALUE!</v>
      </c>
      <c r="AT115" t="e" cm="1">
        <f t="array" aca="1" ref="AT115" ca="1">IF(INDIRECT("実施計画様式!AT"&amp;ROW($A115))&lt;&gt;朱色変色!AT115,1,0)</f>
        <v>#VALUE!</v>
      </c>
      <c r="AU115" t="e" cm="1">
        <f t="array" aca="1" ref="AU115" ca="1">IF(INDIRECT("実施計画様式!AU"&amp;ROW($A115))&lt;&gt;朱色変色!AU115,1,0)</f>
        <v>#VALUE!</v>
      </c>
      <c r="AV115" t="e" cm="1">
        <f t="array" aca="1" ref="AV115" ca="1">IF(INDIRECT("実施計画様式!AV"&amp;ROW($A115))&lt;&gt;朱色変色!AV115,1,0)</f>
        <v>#VALUE!</v>
      </c>
      <c r="AW115" t="e" cm="1">
        <f t="array" aca="1" ref="AW115" ca="1">IF(INDIRECT("実施計画様式!AW"&amp;ROW($A115))&lt;&gt;朱色変色!AW115,1,0)</f>
        <v>#VALUE!</v>
      </c>
      <c r="AX115" t="e" cm="1">
        <f t="array" aca="1" ref="AX115" ca="1">IF(INDIRECT("実施計画様式!AX"&amp;ROW($A115))&lt;&gt;朱色変色!AX115,1,0)</f>
        <v>#VALUE!</v>
      </c>
      <c r="AY115" t="e" cm="1">
        <f t="array" aca="1" ref="AY115" ca="1">IF(INDIRECT("実施計画様式!AY"&amp;ROW($A115))&lt;&gt;朱色変色!AU115,1,0)</f>
        <v>#VALUE!</v>
      </c>
      <c r="AZ115" t="e" cm="1">
        <f t="array" aca="1" ref="AZ115" ca="1">IF(INDIRECT("実施計画様式!AZ"&amp;ROW($A115))&lt;&gt;朱色変色!AV115,1,0)</f>
        <v>#VALUE!</v>
      </c>
      <c r="BA115" t="e" cm="1">
        <f t="array" aca="1" ref="BA115" ca="1">IF(INDIRECT("実施計画様式!BA"&amp;ROW($A115))&lt;&gt;朱色変色!AW115,1,0)</f>
        <v>#VALUE!</v>
      </c>
      <c r="BB115" t="e" cm="1">
        <f t="array" aca="1" ref="BB115" ca="1">IF(INDIRECT("実施計画様式!BB"&amp;ROW($A115))&lt;&gt;朱色変色!AX115,1,0)</f>
        <v>#VALUE!</v>
      </c>
      <c r="BC115" t="e">
        <f t="shared" ca="1" si="0"/>
        <v>#VALUE!</v>
      </c>
      <c r="BD115" t="e">
        <f t="shared" ca="1" si="1"/>
        <v>#VALUE!</v>
      </c>
      <c r="BE115" t="e">
        <f t="shared" ca="1" si="2"/>
        <v>#VALUE!</v>
      </c>
    </row>
    <row r="116" spans="3:57">
      <c r="C116" s="310">
        <v>44</v>
      </c>
      <c r="D116" t="e" cm="1">
        <f t="array" aca="1" ref="D116" ca="1">IF(INDIRECT("実施計画様式!D"&amp;ROW($A116))&lt;&gt;朱色変色!D116,1,0)</f>
        <v>#VALUE!</v>
      </c>
      <c r="E116" t="e" cm="1">
        <f t="array" aca="1" ref="E116" ca="1">IF(INDIRECT("実施計画様式!E"&amp;ROW($A116))&lt;&gt;朱色変色!E116,1,0)</f>
        <v>#VALUE!</v>
      </c>
      <c r="F116" t="e" cm="1">
        <f t="array" aca="1" ref="F116" ca="1">IF(INDIRECT("実施計画様式!F"&amp;ROW($A116))&lt;&gt;朱色変色!F116,1,0)</f>
        <v>#VALUE!</v>
      </c>
      <c r="G116" t="e" cm="1">
        <f t="array" aca="1" ref="G116" ca="1">IF(INDIRECT("実施計画様式!G"&amp;ROW($A116))&lt;&gt;朱色変色!G116,1,0)</f>
        <v>#VALUE!</v>
      </c>
      <c r="H116" t="e" cm="1">
        <f t="array" aca="1" ref="H116" ca="1">IF(INDIRECT("実施計画様式!H"&amp;ROW($A116))&lt;&gt;朱色変色!H116,1,0)</f>
        <v>#VALUE!</v>
      </c>
      <c r="I116" t="e" cm="1">
        <f t="array" aca="1" ref="I116" ca="1">IF(INDIRECT("実施計画様式!I"&amp;ROW($A116))&lt;&gt;朱色変色!I116,1,0)</f>
        <v>#VALUE!</v>
      </c>
      <c r="J116" t="e" cm="1">
        <f t="array" aca="1" ref="J116" ca="1">IF(INDIRECT("実施計画様式!J"&amp;ROW($A116))&lt;&gt;朱色変色!J116,1,0)</f>
        <v>#VALUE!</v>
      </c>
      <c r="K116" t="e" cm="1">
        <f t="array" aca="1" ref="K116" ca="1">IF(INDIRECT("実施計画様式!K"&amp;ROW($A116))&lt;&gt;朱色変色!K116,1,0)</f>
        <v>#VALUE!</v>
      </c>
      <c r="L116" t="e" cm="1">
        <f t="array" aca="1" ref="L116" ca="1">IF(INDIRECT("実施計画様式!L"&amp;ROW($A116))&lt;&gt;朱色変色!L116,1,0)</f>
        <v>#VALUE!</v>
      </c>
      <c r="M116" t="e" cm="1">
        <f t="array" aca="1" ref="M116" ca="1">IF(INDIRECT("実施計画様式!M"&amp;ROW($A116))&lt;&gt;朱色変色!M116,1,0)</f>
        <v>#VALUE!</v>
      </c>
      <c r="N116" t="e" cm="1">
        <f t="array" aca="1" ref="N116" ca="1">IF(INDIRECT("実施計画様式!N"&amp;ROW($A116))&lt;&gt;朱色変色!N116,1,0)</f>
        <v>#VALUE!</v>
      </c>
      <c r="O116" t="e" cm="1">
        <f t="array" aca="1" ref="O116" ca="1">IF(INDIRECT("実施計画様式!O"&amp;ROW($A116))&lt;&gt;朱色変色!O116,1,0)</f>
        <v>#VALUE!</v>
      </c>
      <c r="P116" t="e" cm="1">
        <f t="array" aca="1" ref="P116" ca="1">IF(INDIRECT("実施計画様式!P"&amp;ROW($A116))&lt;&gt;朱色変色!P116,1,0)</f>
        <v>#VALUE!</v>
      </c>
      <c r="Q116" t="e" cm="1">
        <f t="array" aca="1" ref="Q116" ca="1">IF(INDIRECT("実施計画様式!Q"&amp;ROW($A116))&lt;&gt;朱色変色!Q116,1,0)</f>
        <v>#VALUE!</v>
      </c>
      <c r="R116" t="e" cm="1">
        <f t="array" aca="1" ref="R116" ca="1">IF(INDIRECT("実施計画様式!R"&amp;ROW($A116))&lt;&gt;朱色変色!R116,1,0)</f>
        <v>#VALUE!</v>
      </c>
      <c r="S116" t="e" cm="1">
        <f t="array" aca="1" ref="S116" ca="1">IF(INDIRECT("実施計画様式!S"&amp;ROW($A116))&lt;&gt;朱色変色!S116,1,0)</f>
        <v>#VALUE!</v>
      </c>
      <c r="T116" t="e" cm="1">
        <f t="array" aca="1" ref="T116" ca="1">IF(INDIRECT("実施計画様式!T"&amp;ROW($A116))&lt;&gt;朱色変色!T116,1,0)</f>
        <v>#VALUE!</v>
      </c>
      <c r="U116" t="e" cm="1">
        <f t="array" aca="1" ref="U116" ca="1">IF(INDIRECT("実施計画様式!U"&amp;ROW($A116))&lt;&gt;朱色変色!U116,1,0)</f>
        <v>#VALUE!</v>
      </c>
      <c r="V116" t="e" cm="1">
        <f t="array" aca="1" ref="V116" ca="1">IF(INDIRECT("実施計画様式!V"&amp;ROW($A116))&lt;&gt;朱色変色!V116,1,0)</f>
        <v>#VALUE!</v>
      </c>
      <c r="W116" t="e" cm="1">
        <f t="array" aca="1" ref="W116" ca="1">IF(INDIRECT("実施計画様式!W"&amp;ROW($A116))&lt;&gt;朱色変色!W116,1,0)</f>
        <v>#VALUE!</v>
      </c>
      <c r="X116" t="e" cm="1">
        <f t="array" aca="1" ref="X116" ca="1">IF(INDIRECT("実施計画様式!X"&amp;ROW($A116))&lt;&gt;朱色変色!X116,1,0)</f>
        <v>#VALUE!</v>
      </c>
      <c r="Y116" t="e" cm="1">
        <f t="array" aca="1" ref="Y116" ca="1">IF(INDIRECT("実施計画様式!Y"&amp;ROW($A116))&lt;&gt;朱色変色!Y116,1,0)</f>
        <v>#VALUE!</v>
      </c>
      <c r="Z116" t="e" cm="1">
        <f t="array" aca="1" ref="Z116" ca="1">IF(INDIRECT("実施計画様式!Z"&amp;ROW($A116))&lt;&gt;朱色変色!Z116,1,0)</f>
        <v>#VALUE!</v>
      </c>
      <c r="AA116" t="e" cm="1">
        <f t="array" aca="1" ref="AA116" ca="1">IF(INDIRECT("実施計画様式!AA"&amp;ROW($A116))&lt;&gt;朱色変色!AA116,1,0)</f>
        <v>#VALUE!</v>
      </c>
      <c r="AB116" t="e" cm="1">
        <f t="array" aca="1" ref="AB116" ca="1">IF(INDIRECT("実施計画様式!AB"&amp;ROW($A116))&lt;&gt;朱色変色!AB116,1,0)</f>
        <v>#VALUE!</v>
      </c>
      <c r="AC116" t="e" cm="1">
        <f t="array" aca="1" ref="AC116" ca="1">IF(INDIRECT("実施計画様式!AC"&amp;ROW($A116))&lt;&gt;朱色変色!AC116,1,0)</f>
        <v>#VALUE!</v>
      </c>
      <c r="AD116" t="e" cm="1">
        <f t="array" aca="1" ref="AD116" ca="1">IF(INDIRECT("実施計画様式!AD"&amp;ROW($A116))&lt;&gt;朱色変色!AD116,1,0)</f>
        <v>#VALUE!</v>
      </c>
      <c r="AE116" t="e" cm="1">
        <f t="array" aca="1" ref="AE116" ca="1">IF(INDIRECT("実施計画様式!AE"&amp;ROW($A116))&lt;&gt;朱色変色!AE116,1,0)</f>
        <v>#VALUE!</v>
      </c>
      <c r="AF116" t="e" cm="1">
        <f t="array" aca="1" ref="AF116" ca="1">IF(INDIRECT("実施計画様式!AF"&amp;ROW($A116))&lt;&gt;朱色変色!AF116,1,0)</f>
        <v>#VALUE!</v>
      </c>
      <c r="AG116" t="e" cm="1">
        <f t="array" aca="1" ref="AG116" ca="1">IF(INDIRECT("実施計画様式!AG"&amp;ROW($A116))&lt;&gt;朱色変色!AG116,1,0)</f>
        <v>#VALUE!</v>
      </c>
      <c r="AH116" t="e" cm="1">
        <f t="array" aca="1" ref="AH116" ca="1">IF(INDIRECT("実施計画様式!AH"&amp;ROW($A116))&lt;&gt;朱色変色!AH116,1,0)</f>
        <v>#VALUE!</v>
      </c>
      <c r="AI116" t="e" cm="1">
        <f t="array" aca="1" ref="AI116" ca="1">IF(INDIRECT("実施計画様式!AI"&amp;ROW($A116))&lt;&gt;朱色変色!AI116,1,0)</f>
        <v>#VALUE!</v>
      </c>
      <c r="AJ116" t="e" cm="1">
        <f t="array" aca="1" ref="AJ116" ca="1">IF(INDIRECT("実施計画様式!AJ"&amp;ROW($A116))&lt;&gt;朱色変色!AJ116,1,0)</f>
        <v>#VALUE!</v>
      </c>
      <c r="AK116" t="e" cm="1">
        <f t="array" aca="1" ref="AK116" ca="1">IF(INDIRECT("実施計画様式!AK"&amp;ROW($A116))&lt;&gt;朱色変色!AK116,1,0)</f>
        <v>#VALUE!</v>
      </c>
      <c r="AL116" t="e" cm="1">
        <f t="array" aca="1" ref="AL116" ca="1">IF(INDIRECT("実施計画様式!AL"&amp;ROW($A116))&lt;&gt;朱色変色!AL116,1,0)</f>
        <v>#VALUE!</v>
      </c>
      <c r="AM116" t="e" cm="1">
        <f t="array" aca="1" ref="AM116" ca="1">IF(INDIRECT("実施計画様式!AM"&amp;ROW($A116))&lt;&gt;朱色変色!AM116,1,0)</f>
        <v>#VALUE!</v>
      </c>
      <c r="AN116" t="e" cm="1">
        <f t="array" aca="1" ref="AN116" ca="1">IF(INDIRECT("実施計画様式!AN"&amp;ROW($A116))&lt;&gt;朱色変色!AN116,1,0)</f>
        <v>#VALUE!</v>
      </c>
      <c r="AO116" t="e" cm="1">
        <f t="array" aca="1" ref="AO116" ca="1">IF(INDIRECT("実施計画様式!AO"&amp;ROW($A116))&lt;&gt;朱色変色!AO116,1,0)</f>
        <v>#VALUE!</v>
      </c>
      <c r="AP116" t="e" cm="1">
        <f t="array" aca="1" ref="AP116" ca="1">IF(INDIRECT("実施計画様式!AP"&amp;ROW($A116))&lt;&gt;朱色変色!AP116,1,0)</f>
        <v>#VALUE!</v>
      </c>
      <c r="AQ116" t="e" cm="1">
        <f t="array" aca="1" ref="AQ116" ca="1">IF(INDIRECT("実施計画様式!AQ"&amp;ROW($A116))&lt;&gt;朱色変色!AQ116,1,0)</f>
        <v>#VALUE!</v>
      </c>
      <c r="AR116" t="e" cm="1">
        <f t="array" aca="1" ref="AR116" ca="1">IF(INDIRECT("実施計画様式!AR"&amp;ROW($A116))&lt;&gt;朱色変色!AR116,1,0)</f>
        <v>#VALUE!</v>
      </c>
      <c r="AS116" t="e" cm="1">
        <f t="array" aca="1" ref="AS116" ca="1">IF(INDIRECT("実施計画様式!AS"&amp;ROW($A116))&lt;&gt;朱色変色!AS116,1,0)</f>
        <v>#VALUE!</v>
      </c>
      <c r="AT116" t="e" cm="1">
        <f t="array" aca="1" ref="AT116" ca="1">IF(INDIRECT("実施計画様式!AT"&amp;ROW($A116))&lt;&gt;朱色変色!AT116,1,0)</f>
        <v>#VALUE!</v>
      </c>
      <c r="AU116" t="e" cm="1">
        <f t="array" aca="1" ref="AU116" ca="1">IF(INDIRECT("実施計画様式!AU"&amp;ROW($A116))&lt;&gt;朱色変色!AU116,1,0)</f>
        <v>#VALUE!</v>
      </c>
      <c r="AV116" t="e" cm="1">
        <f t="array" aca="1" ref="AV116" ca="1">IF(INDIRECT("実施計画様式!AV"&amp;ROW($A116))&lt;&gt;朱色変色!AV116,1,0)</f>
        <v>#VALUE!</v>
      </c>
      <c r="AW116" t="e" cm="1">
        <f t="array" aca="1" ref="AW116" ca="1">IF(INDIRECT("実施計画様式!AW"&amp;ROW($A116))&lt;&gt;朱色変色!AW116,1,0)</f>
        <v>#VALUE!</v>
      </c>
      <c r="AX116" t="e" cm="1">
        <f t="array" aca="1" ref="AX116" ca="1">IF(INDIRECT("実施計画様式!AX"&amp;ROW($A116))&lt;&gt;朱色変色!AX116,1,0)</f>
        <v>#VALUE!</v>
      </c>
      <c r="AY116" t="e" cm="1">
        <f t="array" aca="1" ref="AY116" ca="1">IF(INDIRECT("実施計画様式!AY"&amp;ROW($A116))&lt;&gt;朱色変色!AU116,1,0)</f>
        <v>#VALUE!</v>
      </c>
      <c r="AZ116" t="e" cm="1">
        <f t="array" aca="1" ref="AZ116" ca="1">IF(INDIRECT("実施計画様式!AZ"&amp;ROW($A116))&lt;&gt;朱色変色!AV116,1,0)</f>
        <v>#VALUE!</v>
      </c>
      <c r="BA116" t="e" cm="1">
        <f t="array" aca="1" ref="BA116" ca="1">IF(INDIRECT("実施計画様式!BA"&amp;ROW($A116))&lt;&gt;朱色変色!AW116,1,0)</f>
        <v>#VALUE!</v>
      </c>
      <c r="BB116" t="e" cm="1">
        <f t="array" aca="1" ref="BB116" ca="1">IF(INDIRECT("実施計画様式!BB"&amp;ROW($A116))&lt;&gt;朱色変色!AX116,1,0)</f>
        <v>#VALUE!</v>
      </c>
      <c r="BC116" t="e">
        <f t="shared" ca="1" si="0"/>
        <v>#VALUE!</v>
      </c>
      <c r="BD116" t="e">
        <f t="shared" ca="1" si="1"/>
        <v>#VALUE!</v>
      </c>
      <c r="BE116" t="e">
        <f t="shared" ca="1" si="2"/>
        <v>#VALUE!</v>
      </c>
    </row>
    <row r="117" spans="3:57">
      <c r="C117" s="310">
        <v>45</v>
      </c>
      <c r="D117" t="e" cm="1">
        <f t="array" aca="1" ref="D117" ca="1">IF(INDIRECT("実施計画様式!D"&amp;ROW($A117))&lt;&gt;朱色変色!D117,1,0)</f>
        <v>#VALUE!</v>
      </c>
      <c r="E117" t="e" cm="1">
        <f t="array" aca="1" ref="E117" ca="1">IF(INDIRECT("実施計画様式!E"&amp;ROW($A117))&lt;&gt;朱色変色!E117,1,0)</f>
        <v>#VALUE!</v>
      </c>
      <c r="F117" t="e" cm="1">
        <f t="array" aca="1" ref="F117" ca="1">IF(INDIRECT("実施計画様式!F"&amp;ROW($A117))&lt;&gt;朱色変色!F117,1,0)</f>
        <v>#VALUE!</v>
      </c>
      <c r="G117" t="e" cm="1">
        <f t="array" aca="1" ref="G117" ca="1">IF(INDIRECT("実施計画様式!G"&amp;ROW($A117))&lt;&gt;朱色変色!G117,1,0)</f>
        <v>#VALUE!</v>
      </c>
      <c r="H117" t="e" cm="1">
        <f t="array" aca="1" ref="H117" ca="1">IF(INDIRECT("実施計画様式!H"&amp;ROW($A117))&lt;&gt;朱色変色!H117,1,0)</f>
        <v>#VALUE!</v>
      </c>
      <c r="I117" t="e" cm="1">
        <f t="array" aca="1" ref="I117" ca="1">IF(INDIRECT("実施計画様式!I"&amp;ROW($A117))&lt;&gt;朱色変色!I117,1,0)</f>
        <v>#VALUE!</v>
      </c>
      <c r="J117" t="e" cm="1">
        <f t="array" aca="1" ref="J117" ca="1">IF(INDIRECT("実施計画様式!J"&amp;ROW($A117))&lt;&gt;朱色変色!J117,1,0)</f>
        <v>#VALUE!</v>
      </c>
      <c r="K117" t="e" cm="1">
        <f t="array" aca="1" ref="K117" ca="1">IF(INDIRECT("実施計画様式!K"&amp;ROW($A117))&lt;&gt;朱色変色!K117,1,0)</f>
        <v>#VALUE!</v>
      </c>
      <c r="L117" t="e" cm="1">
        <f t="array" aca="1" ref="L117" ca="1">IF(INDIRECT("実施計画様式!L"&amp;ROW($A117))&lt;&gt;朱色変色!L117,1,0)</f>
        <v>#VALUE!</v>
      </c>
      <c r="M117" t="e" cm="1">
        <f t="array" aca="1" ref="M117" ca="1">IF(INDIRECT("実施計画様式!M"&amp;ROW($A117))&lt;&gt;朱色変色!M117,1,0)</f>
        <v>#VALUE!</v>
      </c>
      <c r="N117" t="e" cm="1">
        <f t="array" aca="1" ref="N117" ca="1">IF(INDIRECT("実施計画様式!N"&amp;ROW($A117))&lt;&gt;朱色変色!N117,1,0)</f>
        <v>#VALUE!</v>
      </c>
      <c r="O117" t="e" cm="1">
        <f t="array" aca="1" ref="O117" ca="1">IF(INDIRECT("実施計画様式!O"&amp;ROW($A117))&lt;&gt;朱色変色!O117,1,0)</f>
        <v>#VALUE!</v>
      </c>
      <c r="P117" t="e" cm="1">
        <f t="array" aca="1" ref="P117" ca="1">IF(INDIRECT("実施計画様式!P"&amp;ROW($A117))&lt;&gt;朱色変色!P117,1,0)</f>
        <v>#VALUE!</v>
      </c>
      <c r="Q117" t="e" cm="1">
        <f t="array" aca="1" ref="Q117" ca="1">IF(INDIRECT("実施計画様式!Q"&amp;ROW($A117))&lt;&gt;朱色変色!Q117,1,0)</f>
        <v>#VALUE!</v>
      </c>
      <c r="R117" t="e" cm="1">
        <f t="array" aca="1" ref="R117" ca="1">IF(INDIRECT("実施計画様式!R"&amp;ROW($A117))&lt;&gt;朱色変色!R117,1,0)</f>
        <v>#VALUE!</v>
      </c>
      <c r="S117" t="e" cm="1">
        <f t="array" aca="1" ref="S117" ca="1">IF(INDIRECT("実施計画様式!S"&amp;ROW($A117))&lt;&gt;朱色変色!S117,1,0)</f>
        <v>#VALUE!</v>
      </c>
      <c r="T117" t="e" cm="1">
        <f t="array" aca="1" ref="T117" ca="1">IF(INDIRECT("実施計画様式!T"&amp;ROW($A117))&lt;&gt;朱色変色!T117,1,0)</f>
        <v>#VALUE!</v>
      </c>
      <c r="U117" t="e" cm="1">
        <f t="array" aca="1" ref="U117" ca="1">IF(INDIRECT("実施計画様式!U"&amp;ROW($A117))&lt;&gt;朱色変色!U117,1,0)</f>
        <v>#VALUE!</v>
      </c>
      <c r="V117" t="e" cm="1">
        <f t="array" aca="1" ref="V117" ca="1">IF(INDIRECT("実施計画様式!V"&amp;ROW($A117))&lt;&gt;朱色変色!V117,1,0)</f>
        <v>#VALUE!</v>
      </c>
      <c r="W117" t="e" cm="1">
        <f t="array" aca="1" ref="W117" ca="1">IF(INDIRECT("実施計画様式!W"&amp;ROW($A117))&lt;&gt;朱色変色!W117,1,0)</f>
        <v>#VALUE!</v>
      </c>
      <c r="X117" t="e" cm="1">
        <f t="array" aca="1" ref="X117" ca="1">IF(INDIRECT("実施計画様式!X"&amp;ROW($A117))&lt;&gt;朱色変色!X117,1,0)</f>
        <v>#VALUE!</v>
      </c>
      <c r="Y117" t="e" cm="1">
        <f t="array" aca="1" ref="Y117" ca="1">IF(INDIRECT("実施計画様式!Y"&amp;ROW($A117))&lt;&gt;朱色変色!Y117,1,0)</f>
        <v>#VALUE!</v>
      </c>
      <c r="Z117" t="e" cm="1">
        <f t="array" aca="1" ref="Z117" ca="1">IF(INDIRECT("実施計画様式!Z"&amp;ROW($A117))&lt;&gt;朱色変色!Z117,1,0)</f>
        <v>#VALUE!</v>
      </c>
      <c r="AA117" t="e" cm="1">
        <f t="array" aca="1" ref="AA117" ca="1">IF(INDIRECT("実施計画様式!AA"&amp;ROW($A117))&lt;&gt;朱色変色!AA117,1,0)</f>
        <v>#VALUE!</v>
      </c>
      <c r="AB117" t="e" cm="1">
        <f t="array" aca="1" ref="AB117" ca="1">IF(INDIRECT("実施計画様式!AB"&amp;ROW($A117))&lt;&gt;朱色変色!AB117,1,0)</f>
        <v>#VALUE!</v>
      </c>
      <c r="AC117" t="e" cm="1">
        <f t="array" aca="1" ref="AC117" ca="1">IF(INDIRECT("実施計画様式!AC"&amp;ROW($A117))&lt;&gt;朱色変色!AC117,1,0)</f>
        <v>#VALUE!</v>
      </c>
      <c r="AD117" t="e" cm="1">
        <f t="array" aca="1" ref="AD117" ca="1">IF(INDIRECT("実施計画様式!AD"&amp;ROW($A117))&lt;&gt;朱色変色!AD117,1,0)</f>
        <v>#VALUE!</v>
      </c>
      <c r="AE117" t="e" cm="1">
        <f t="array" aca="1" ref="AE117" ca="1">IF(INDIRECT("実施計画様式!AE"&amp;ROW($A117))&lt;&gt;朱色変色!AE117,1,0)</f>
        <v>#VALUE!</v>
      </c>
      <c r="AF117" t="e" cm="1">
        <f t="array" aca="1" ref="AF117" ca="1">IF(INDIRECT("実施計画様式!AF"&amp;ROW($A117))&lt;&gt;朱色変色!AF117,1,0)</f>
        <v>#VALUE!</v>
      </c>
      <c r="AG117" t="e" cm="1">
        <f t="array" aca="1" ref="AG117" ca="1">IF(INDIRECT("実施計画様式!AG"&amp;ROW($A117))&lt;&gt;朱色変色!AG117,1,0)</f>
        <v>#VALUE!</v>
      </c>
      <c r="AH117" t="e" cm="1">
        <f t="array" aca="1" ref="AH117" ca="1">IF(INDIRECT("実施計画様式!AH"&amp;ROW($A117))&lt;&gt;朱色変色!AH117,1,0)</f>
        <v>#VALUE!</v>
      </c>
      <c r="AI117" t="e" cm="1">
        <f t="array" aca="1" ref="AI117" ca="1">IF(INDIRECT("実施計画様式!AI"&amp;ROW($A117))&lt;&gt;朱色変色!AI117,1,0)</f>
        <v>#VALUE!</v>
      </c>
      <c r="AJ117" t="e" cm="1">
        <f t="array" aca="1" ref="AJ117" ca="1">IF(INDIRECT("実施計画様式!AJ"&amp;ROW($A117))&lt;&gt;朱色変色!AJ117,1,0)</f>
        <v>#VALUE!</v>
      </c>
      <c r="AK117" t="e" cm="1">
        <f t="array" aca="1" ref="AK117" ca="1">IF(INDIRECT("実施計画様式!AK"&amp;ROW($A117))&lt;&gt;朱色変色!AK117,1,0)</f>
        <v>#VALUE!</v>
      </c>
      <c r="AL117" t="e" cm="1">
        <f t="array" aca="1" ref="AL117" ca="1">IF(INDIRECT("実施計画様式!AL"&amp;ROW($A117))&lt;&gt;朱色変色!AL117,1,0)</f>
        <v>#VALUE!</v>
      </c>
      <c r="AM117" t="e" cm="1">
        <f t="array" aca="1" ref="AM117" ca="1">IF(INDIRECT("実施計画様式!AM"&amp;ROW($A117))&lt;&gt;朱色変色!AM117,1,0)</f>
        <v>#VALUE!</v>
      </c>
      <c r="AN117" t="e" cm="1">
        <f t="array" aca="1" ref="AN117" ca="1">IF(INDIRECT("実施計画様式!AN"&amp;ROW($A117))&lt;&gt;朱色変色!AN117,1,0)</f>
        <v>#VALUE!</v>
      </c>
      <c r="AO117" t="e" cm="1">
        <f t="array" aca="1" ref="AO117" ca="1">IF(INDIRECT("実施計画様式!AO"&amp;ROW($A117))&lt;&gt;朱色変色!AO117,1,0)</f>
        <v>#VALUE!</v>
      </c>
      <c r="AP117" t="e" cm="1">
        <f t="array" aca="1" ref="AP117" ca="1">IF(INDIRECT("実施計画様式!AP"&amp;ROW($A117))&lt;&gt;朱色変色!AP117,1,0)</f>
        <v>#VALUE!</v>
      </c>
      <c r="AQ117" t="e" cm="1">
        <f t="array" aca="1" ref="AQ117" ca="1">IF(INDIRECT("実施計画様式!AQ"&amp;ROW($A117))&lt;&gt;朱色変色!AQ117,1,0)</f>
        <v>#VALUE!</v>
      </c>
      <c r="AR117" t="e" cm="1">
        <f t="array" aca="1" ref="AR117" ca="1">IF(INDIRECT("実施計画様式!AR"&amp;ROW($A117))&lt;&gt;朱色変色!AR117,1,0)</f>
        <v>#VALUE!</v>
      </c>
      <c r="AS117" t="e" cm="1">
        <f t="array" aca="1" ref="AS117" ca="1">IF(INDIRECT("実施計画様式!AS"&amp;ROW($A117))&lt;&gt;朱色変色!AS117,1,0)</f>
        <v>#VALUE!</v>
      </c>
      <c r="AT117" t="e" cm="1">
        <f t="array" aca="1" ref="AT117" ca="1">IF(INDIRECT("実施計画様式!AT"&amp;ROW($A117))&lt;&gt;朱色変色!AT117,1,0)</f>
        <v>#VALUE!</v>
      </c>
      <c r="AU117" t="e" cm="1">
        <f t="array" aca="1" ref="AU117" ca="1">IF(INDIRECT("実施計画様式!AU"&amp;ROW($A117))&lt;&gt;朱色変色!AU117,1,0)</f>
        <v>#VALUE!</v>
      </c>
      <c r="AV117" t="e" cm="1">
        <f t="array" aca="1" ref="AV117" ca="1">IF(INDIRECT("実施計画様式!AV"&amp;ROW($A117))&lt;&gt;朱色変色!AV117,1,0)</f>
        <v>#VALUE!</v>
      </c>
      <c r="AW117" t="e" cm="1">
        <f t="array" aca="1" ref="AW117" ca="1">IF(INDIRECT("実施計画様式!AW"&amp;ROW($A117))&lt;&gt;朱色変色!AW117,1,0)</f>
        <v>#VALUE!</v>
      </c>
      <c r="AX117" t="e" cm="1">
        <f t="array" aca="1" ref="AX117" ca="1">IF(INDIRECT("実施計画様式!AX"&amp;ROW($A117))&lt;&gt;朱色変色!AX117,1,0)</f>
        <v>#VALUE!</v>
      </c>
      <c r="AY117" t="e" cm="1">
        <f t="array" aca="1" ref="AY117" ca="1">IF(INDIRECT("実施計画様式!AY"&amp;ROW($A117))&lt;&gt;朱色変色!AU117,1,0)</f>
        <v>#VALUE!</v>
      </c>
      <c r="AZ117" t="e" cm="1">
        <f t="array" aca="1" ref="AZ117" ca="1">IF(INDIRECT("実施計画様式!AZ"&amp;ROW($A117))&lt;&gt;朱色変色!AV117,1,0)</f>
        <v>#VALUE!</v>
      </c>
      <c r="BA117" t="e" cm="1">
        <f t="array" aca="1" ref="BA117" ca="1">IF(INDIRECT("実施計画様式!BA"&amp;ROW($A117))&lt;&gt;朱色変色!AW117,1,0)</f>
        <v>#VALUE!</v>
      </c>
      <c r="BB117" t="e" cm="1">
        <f t="array" aca="1" ref="BB117" ca="1">IF(INDIRECT("実施計画様式!BB"&amp;ROW($A117))&lt;&gt;朱色変色!AX117,1,0)</f>
        <v>#VALUE!</v>
      </c>
      <c r="BC117" t="e">
        <f t="shared" ca="1" si="0"/>
        <v>#VALUE!</v>
      </c>
      <c r="BD117" t="e">
        <f t="shared" ca="1" si="1"/>
        <v>#VALUE!</v>
      </c>
      <c r="BE117" t="e">
        <f t="shared" ca="1" si="2"/>
        <v>#VALUE!</v>
      </c>
    </row>
    <row r="118" spans="3:57">
      <c r="C118" s="310">
        <v>46</v>
      </c>
      <c r="D118" t="e" cm="1">
        <f t="array" aca="1" ref="D118" ca="1">IF(INDIRECT("実施計画様式!D"&amp;ROW($A118))&lt;&gt;朱色変色!D118,1,0)</f>
        <v>#VALUE!</v>
      </c>
      <c r="E118" t="e" cm="1">
        <f t="array" aca="1" ref="E118" ca="1">IF(INDIRECT("実施計画様式!E"&amp;ROW($A118))&lt;&gt;朱色変色!E118,1,0)</f>
        <v>#VALUE!</v>
      </c>
      <c r="F118" t="e" cm="1">
        <f t="array" aca="1" ref="F118" ca="1">IF(INDIRECT("実施計画様式!F"&amp;ROW($A118))&lt;&gt;朱色変色!F118,1,0)</f>
        <v>#VALUE!</v>
      </c>
      <c r="G118" t="e" cm="1">
        <f t="array" aca="1" ref="G118" ca="1">IF(INDIRECT("実施計画様式!G"&amp;ROW($A118))&lt;&gt;朱色変色!G118,1,0)</f>
        <v>#VALUE!</v>
      </c>
      <c r="H118" t="e" cm="1">
        <f t="array" aca="1" ref="H118" ca="1">IF(INDIRECT("実施計画様式!H"&amp;ROW($A118))&lt;&gt;朱色変色!H118,1,0)</f>
        <v>#VALUE!</v>
      </c>
      <c r="I118" t="e" cm="1">
        <f t="array" aca="1" ref="I118" ca="1">IF(INDIRECT("実施計画様式!I"&amp;ROW($A118))&lt;&gt;朱色変色!I118,1,0)</f>
        <v>#VALUE!</v>
      </c>
      <c r="J118" t="e" cm="1">
        <f t="array" aca="1" ref="J118" ca="1">IF(INDIRECT("実施計画様式!J"&amp;ROW($A118))&lt;&gt;朱色変色!J118,1,0)</f>
        <v>#VALUE!</v>
      </c>
      <c r="K118" t="e" cm="1">
        <f t="array" aca="1" ref="K118" ca="1">IF(INDIRECT("実施計画様式!K"&amp;ROW($A118))&lt;&gt;朱色変色!K118,1,0)</f>
        <v>#VALUE!</v>
      </c>
      <c r="L118" t="e" cm="1">
        <f t="array" aca="1" ref="L118" ca="1">IF(INDIRECT("実施計画様式!L"&amp;ROW($A118))&lt;&gt;朱色変色!L118,1,0)</f>
        <v>#VALUE!</v>
      </c>
      <c r="M118" t="e" cm="1">
        <f t="array" aca="1" ref="M118" ca="1">IF(INDIRECT("実施計画様式!M"&amp;ROW($A118))&lt;&gt;朱色変色!M118,1,0)</f>
        <v>#VALUE!</v>
      </c>
      <c r="N118" t="e" cm="1">
        <f t="array" aca="1" ref="N118" ca="1">IF(INDIRECT("実施計画様式!N"&amp;ROW($A118))&lt;&gt;朱色変色!N118,1,0)</f>
        <v>#VALUE!</v>
      </c>
      <c r="O118" t="e" cm="1">
        <f t="array" aca="1" ref="O118" ca="1">IF(INDIRECT("実施計画様式!O"&amp;ROW($A118))&lt;&gt;朱色変色!O118,1,0)</f>
        <v>#VALUE!</v>
      </c>
      <c r="P118" t="e" cm="1">
        <f t="array" aca="1" ref="P118" ca="1">IF(INDIRECT("実施計画様式!P"&amp;ROW($A118))&lt;&gt;朱色変色!P118,1,0)</f>
        <v>#VALUE!</v>
      </c>
      <c r="Q118" t="e" cm="1">
        <f t="array" aca="1" ref="Q118" ca="1">IF(INDIRECT("実施計画様式!Q"&amp;ROW($A118))&lt;&gt;朱色変色!Q118,1,0)</f>
        <v>#VALUE!</v>
      </c>
      <c r="R118" t="e" cm="1">
        <f t="array" aca="1" ref="R118" ca="1">IF(INDIRECT("実施計画様式!R"&amp;ROW($A118))&lt;&gt;朱色変色!R118,1,0)</f>
        <v>#VALUE!</v>
      </c>
      <c r="S118" t="e" cm="1">
        <f t="array" aca="1" ref="S118" ca="1">IF(INDIRECT("実施計画様式!S"&amp;ROW($A118))&lt;&gt;朱色変色!S118,1,0)</f>
        <v>#VALUE!</v>
      </c>
      <c r="T118" t="e" cm="1">
        <f t="array" aca="1" ref="T118" ca="1">IF(INDIRECT("実施計画様式!T"&amp;ROW($A118))&lt;&gt;朱色変色!T118,1,0)</f>
        <v>#VALUE!</v>
      </c>
      <c r="U118" t="e" cm="1">
        <f t="array" aca="1" ref="U118" ca="1">IF(INDIRECT("実施計画様式!U"&amp;ROW($A118))&lt;&gt;朱色変色!U118,1,0)</f>
        <v>#VALUE!</v>
      </c>
      <c r="V118" t="e" cm="1">
        <f t="array" aca="1" ref="V118" ca="1">IF(INDIRECT("実施計画様式!V"&amp;ROW($A118))&lt;&gt;朱色変色!V118,1,0)</f>
        <v>#VALUE!</v>
      </c>
      <c r="W118" t="e" cm="1">
        <f t="array" aca="1" ref="W118" ca="1">IF(INDIRECT("実施計画様式!W"&amp;ROW($A118))&lt;&gt;朱色変色!W118,1,0)</f>
        <v>#VALUE!</v>
      </c>
      <c r="X118" t="e" cm="1">
        <f t="array" aca="1" ref="X118" ca="1">IF(INDIRECT("実施計画様式!X"&amp;ROW($A118))&lt;&gt;朱色変色!X118,1,0)</f>
        <v>#VALUE!</v>
      </c>
      <c r="Y118" t="e" cm="1">
        <f t="array" aca="1" ref="Y118" ca="1">IF(INDIRECT("実施計画様式!Y"&amp;ROW($A118))&lt;&gt;朱色変色!Y118,1,0)</f>
        <v>#VALUE!</v>
      </c>
      <c r="Z118" t="e" cm="1">
        <f t="array" aca="1" ref="Z118" ca="1">IF(INDIRECT("実施計画様式!Z"&amp;ROW($A118))&lt;&gt;朱色変色!Z118,1,0)</f>
        <v>#VALUE!</v>
      </c>
      <c r="AA118" t="e" cm="1">
        <f t="array" aca="1" ref="AA118" ca="1">IF(INDIRECT("実施計画様式!AA"&amp;ROW($A118))&lt;&gt;朱色変色!AA118,1,0)</f>
        <v>#VALUE!</v>
      </c>
      <c r="AB118" t="e" cm="1">
        <f t="array" aca="1" ref="AB118" ca="1">IF(INDIRECT("実施計画様式!AB"&amp;ROW($A118))&lt;&gt;朱色変色!AB118,1,0)</f>
        <v>#VALUE!</v>
      </c>
      <c r="AC118" t="e" cm="1">
        <f t="array" aca="1" ref="AC118" ca="1">IF(INDIRECT("実施計画様式!AC"&amp;ROW($A118))&lt;&gt;朱色変色!AC118,1,0)</f>
        <v>#VALUE!</v>
      </c>
      <c r="AD118" t="e" cm="1">
        <f t="array" aca="1" ref="AD118" ca="1">IF(INDIRECT("実施計画様式!AD"&amp;ROW($A118))&lt;&gt;朱色変色!AD118,1,0)</f>
        <v>#VALUE!</v>
      </c>
      <c r="AE118" t="e" cm="1">
        <f t="array" aca="1" ref="AE118" ca="1">IF(INDIRECT("実施計画様式!AE"&amp;ROW($A118))&lt;&gt;朱色変色!AE118,1,0)</f>
        <v>#VALUE!</v>
      </c>
      <c r="AF118" t="e" cm="1">
        <f t="array" aca="1" ref="AF118" ca="1">IF(INDIRECT("実施計画様式!AF"&amp;ROW($A118))&lt;&gt;朱色変色!AF118,1,0)</f>
        <v>#VALUE!</v>
      </c>
      <c r="AG118" t="e" cm="1">
        <f t="array" aca="1" ref="AG118" ca="1">IF(INDIRECT("実施計画様式!AG"&amp;ROW($A118))&lt;&gt;朱色変色!AG118,1,0)</f>
        <v>#VALUE!</v>
      </c>
      <c r="AH118" t="e" cm="1">
        <f t="array" aca="1" ref="AH118" ca="1">IF(INDIRECT("実施計画様式!AH"&amp;ROW($A118))&lt;&gt;朱色変色!AH118,1,0)</f>
        <v>#VALUE!</v>
      </c>
      <c r="AI118" t="e" cm="1">
        <f t="array" aca="1" ref="AI118" ca="1">IF(INDIRECT("実施計画様式!AI"&amp;ROW($A118))&lt;&gt;朱色変色!AI118,1,0)</f>
        <v>#VALUE!</v>
      </c>
      <c r="AJ118" t="e" cm="1">
        <f t="array" aca="1" ref="AJ118" ca="1">IF(INDIRECT("実施計画様式!AJ"&amp;ROW($A118))&lt;&gt;朱色変色!AJ118,1,0)</f>
        <v>#VALUE!</v>
      </c>
      <c r="AK118" t="e" cm="1">
        <f t="array" aca="1" ref="AK118" ca="1">IF(INDIRECT("実施計画様式!AK"&amp;ROW($A118))&lt;&gt;朱色変色!AK118,1,0)</f>
        <v>#VALUE!</v>
      </c>
      <c r="AL118" t="e" cm="1">
        <f t="array" aca="1" ref="AL118" ca="1">IF(INDIRECT("実施計画様式!AL"&amp;ROW($A118))&lt;&gt;朱色変色!AL118,1,0)</f>
        <v>#VALUE!</v>
      </c>
      <c r="AM118" t="e" cm="1">
        <f t="array" aca="1" ref="AM118" ca="1">IF(INDIRECT("実施計画様式!AM"&amp;ROW($A118))&lt;&gt;朱色変色!AM118,1,0)</f>
        <v>#VALUE!</v>
      </c>
      <c r="AN118" t="e" cm="1">
        <f t="array" aca="1" ref="AN118" ca="1">IF(INDIRECT("実施計画様式!AN"&amp;ROW($A118))&lt;&gt;朱色変色!AN118,1,0)</f>
        <v>#VALUE!</v>
      </c>
      <c r="AO118" t="e" cm="1">
        <f t="array" aca="1" ref="AO118" ca="1">IF(INDIRECT("実施計画様式!AO"&amp;ROW($A118))&lt;&gt;朱色変色!AO118,1,0)</f>
        <v>#VALUE!</v>
      </c>
      <c r="AP118" t="e" cm="1">
        <f t="array" aca="1" ref="AP118" ca="1">IF(INDIRECT("実施計画様式!AP"&amp;ROW($A118))&lt;&gt;朱色変色!AP118,1,0)</f>
        <v>#VALUE!</v>
      </c>
      <c r="AQ118" t="e" cm="1">
        <f t="array" aca="1" ref="AQ118" ca="1">IF(INDIRECT("実施計画様式!AQ"&amp;ROW($A118))&lt;&gt;朱色変色!AQ118,1,0)</f>
        <v>#VALUE!</v>
      </c>
      <c r="AR118" t="e" cm="1">
        <f t="array" aca="1" ref="AR118" ca="1">IF(INDIRECT("実施計画様式!AR"&amp;ROW($A118))&lt;&gt;朱色変色!AR118,1,0)</f>
        <v>#VALUE!</v>
      </c>
      <c r="AS118" t="e" cm="1">
        <f t="array" aca="1" ref="AS118" ca="1">IF(INDIRECT("実施計画様式!AS"&amp;ROW($A118))&lt;&gt;朱色変色!AS118,1,0)</f>
        <v>#VALUE!</v>
      </c>
      <c r="AT118" t="e" cm="1">
        <f t="array" aca="1" ref="AT118" ca="1">IF(INDIRECT("実施計画様式!AT"&amp;ROW($A118))&lt;&gt;朱色変色!AT118,1,0)</f>
        <v>#VALUE!</v>
      </c>
      <c r="AU118" t="e" cm="1">
        <f t="array" aca="1" ref="AU118" ca="1">IF(INDIRECT("実施計画様式!AU"&amp;ROW($A118))&lt;&gt;朱色変色!AU118,1,0)</f>
        <v>#VALUE!</v>
      </c>
      <c r="AV118" t="e" cm="1">
        <f t="array" aca="1" ref="AV118" ca="1">IF(INDIRECT("実施計画様式!AV"&amp;ROW($A118))&lt;&gt;朱色変色!AV118,1,0)</f>
        <v>#VALUE!</v>
      </c>
      <c r="AW118" t="e" cm="1">
        <f t="array" aca="1" ref="AW118" ca="1">IF(INDIRECT("実施計画様式!AW"&amp;ROW($A118))&lt;&gt;朱色変色!AW118,1,0)</f>
        <v>#VALUE!</v>
      </c>
      <c r="AX118" t="e" cm="1">
        <f t="array" aca="1" ref="AX118" ca="1">IF(INDIRECT("実施計画様式!AX"&amp;ROW($A118))&lt;&gt;朱色変色!AX118,1,0)</f>
        <v>#VALUE!</v>
      </c>
      <c r="AY118" t="e" cm="1">
        <f t="array" aca="1" ref="AY118" ca="1">IF(INDIRECT("実施計画様式!AY"&amp;ROW($A118))&lt;&gt;朱色変色!AU118,1,0)</f>
        <v>#VALUE!</v>
      </c>
      <c r="AZ118" t="e" cm="1">
        <f t="array" aca="1" ref="AZ118" ca="1">IF(INDIRECT("実施計画様式!AZ"&amp;ROW($A118))&lt;&gt;朱色変色!AV118,1,0)</f>
        <v>#VALUE!</v>
      </c>
      <c r="BA118" t="e" cm="1">
        <f t="array" aca="1" ref="BA118" ca="1">IF(INDIRECT("実施計画様式!BA"&amp;ROW($A118))&lt;&gt;朱色変色!AW118,1,0)</f>
        <v>#VALUE!</v>
      </c>
      <c r="BB118" t="e" cm="1">
        <f t="array" aca="1" ref="BB118" ca="1">IF(INDIRECT("実施計画様式!BB"&amp;ROW($A118))&lt;&gt;朱色変色!AX118,1,0)</f>
        <v>#VALUE!</v>
      </c>
      <c r="BC118" t="e">
        <f t="shared" ca="1" si="0"/>
        <v>#VALUE!</v>
      </c>
      <c r="BD118" t="e">
        <f t="shared" ca="1" si="1"/>
        <v>#VALUE!</v>
      </c>
      <c r="BE118" t="e">
        <f t="shared" ca="1" si="2"/>
        <v>#VALUE!</v>
      </c>
    </row>
    <row r="119" spans="3:57">
      <c r="C119" s="310">
        <v>47</v>
      </c>
      <c r="D119" t="e" cm="1">
        <f t="array" aca="1" ref="D119" ca="1">IF(INDIRECT("実施計画様式!D"&amp;ROW($A119))&lt;&gt;朱色変色!D119,1,0)</f>
        <v>#VALUE!</v>
      </c>
      <c r="E119" t="e" cm="1">
        <f t="array" aca="1" ref="E119" ca="1">IF(INDIRECT("実施計画様式!E"&amp;ROW($A119))&lt;&gt;朱色変色!E119,1,0)</f>
        <v>#VALUE!</v>
      </c>
      <c r="F119" t="e" cm="1">
        <f t="array" aca="1" ref="F119" ca="1">IF(INDIRECT("実施計画様式!F"&amp;ROW($A119))&lt;&gt;朱色変色!F119,1,0)</f>
        <v>#VALUE!</v>
      </c>
      <c r="G119" t="e" cm="1">
        <f t="array" aca="1" ref="G119" ca="1">IF(INDIRECT("実施計画様式!G"&amp;ROW($A119))&lt;&gt;朱色変色!G119,1,0)</f>
        <v>#VALUE!</v>
      </c>
      <c r="H119" t="e" cm="1">
        <f t="array" aca="1" ref="H119" ca="1">IF(INDIRECT("実施計画様式!H"&amp;ROW($A119))&lt;&gt;朱色変色!H119,1,0)</f>
        <v>#VALUE!</v>
      </c>
      <c r="I119" t="e" cm="1">
        <f t="array" aca="1" ref="I119" ca="1">IF(INDIRECT("実施計画様式!I"&amp;ROW($A119))&lt;&gt;朱色変色!I119,1,0)</f>
        <v>#VALUE!</v>
      </c>
      <c r="J119" t="e" cm="1">
        <f t="array" aca="1" ref="J119" ca="1">IF(INDIRECT("実施計画様式!J"&amp;ROW($A119))&lt;&gt;朱色変色!J119,1,0)</f>
        <v>#VALUE!</v>
      </c>
      <c r="K119" t="e" cm="1">
        <f t="array" aca="1" ref="K119" ca="1">IF(INDIRECT("実施計画様式!K"&amp;ROW($A119))&lt;&gt;朱色変色!K119,1,0)</f>
        <v>#VALUE!</v>
      </c>
      <c r="L119" t="e" cm="1">
        <f t="array" aca="1" ref="L119" ca="1">IF(INDIRECT("実施計画様式!L"&amp;ROW($A119))&lt;&gt;朱色変色!L119,1,0)</f>
        <v>#VALUE!</v>
      </c>
      <c r="M119" t="e" cm="1">
        <f t="array" aca="1" ref="M119" ca="1">IF(INDIRECT("実施計画様式!M"&amp;ROW($A119))&lt;&gt;朱色変色!M119,1,0)</f>
        <v>#VALUE!</v>
      </c>
      <c r="N119" t="e" cm="1">
        <f t="array" aca="1" ref="N119" ca="1">IF(INDIRECT("実施計画様式!N"&amp;ROW($A119))&lt;&gt;朱色変色!N119,1,0)</f>
        <v>#VALUE!</v>
      </c>
      <c r="O119" t="e" cm="1">
        <f t="array" aca="1" ref="O119" ca="1">IF(INDIRECT("実施計画様式!O"&amp;ROW($A119))&lt;&gt;朱色変色!O119,1,0)</f>
        <v>#VALUE!</v>
      </c>
      <c r="P119" t="e" cm="1">
        <f t="array" aca="1" ref="P119" ca="1">IF(INDIRECT("実施計画様式!P"&amp;ROW($A119))&lt;&gt;朱色変色!P119,1,0)</f>
        <v>#VALUE!</v>
      </c>
      <c r="Q119" t="e" cm="1">
        <f t="array" aca="1" ref="Q119" ca="1">IF(INDIRECT("実施計画様式!Q"&amp;ROW($A119))&lt;&gt;朱色変色!Q119,1,0)</f>
        <v>#VALUE!</v>
      </c>
      <c r="R119" t="e" cm="1">
        <f t="array" aca="1" ref="R119" ca="1">IF(INDIRECT("実施計画様式!R"&amp;ROW($A119))&lt;&gt;朱色変色!R119,1,0)</f>
        <v>#VALUE!</v>
      </c>
      <c r="S119" t="e" cm="1">
        <f t="array" aca="1" ref="S119" ca="1">IF(INDIRECT("実施計画様式!S"&amp;ROW($A119))&lt;&gt;朱色変色!S119,1,0)</f>
        <v>#VALUE!</v>
      </c>
      <c r="T119" t="e" cm="1">
        <f t="array" aca="1" ref="T119" ca="1">IF(INDIRECT("実施計画様式!T"&amp;ROW($A119))&lt;&gt;朱色変色!T119,1,0)</f>
        <v>#VALUE!</v>
      </c>
      <c r="U119" t="e" cm="1">
        <f t="array" aca="1" ref="U119" ca="1">IF(INDIRECT("実施計画様式!U"&amp;ROW($A119))&lt;&gt;朱色変色!U119,1,0)</f>
        <v>#VALUE!</v>
      </c>
      <c r="V119" t="e" cm="1">
        <f t="array" aca="1" ref="V119" ca="1">IF(INDIRECT("実施計画様式!V"&amp;ROW($A119))&lt;&gt;朱色変色!V119,1,0)</f>
        <v>#VALUE!</v>
      </c>
      <c r="W119" t="e" cm="1">
        <f t="array" aca="1" ref="W119" ca="1">IF(INDIRECT("実施計画様式!W"&amp;ROW($A119))&lt;&gt;朱色変色!W119,1,0)</f>
        <v>#VALUE!</v>
      </c>
      <c r="X119" t="e" cm="1">
        <f t="array" aca="1" ref="X119" ca="1">IF(INDIRECT("実施計画様式!X"&amp;ROW($A119))&lt;&gt;朱色変色!X119,1,0)</f>
        <v>#VALUE!</v>
      </c>
      <c r="Y119" t="e" cm="1">
        <f t="array" aca="1" ref="Y119" ca="1">IF(INDIRECT("実施計画様式!Y"&amp;ROW($A119))&lt;&gt;朱色変色!Y119,1,0)</f>
        <v>#VALUE!</v>
      </c>
      <c r="Z119" t="e" cm="1">
        <f t="array" aca="1" ref="Z119" ca="1">IF(INDIRECT("実施計画様式!Z"&amp;ROW($A119))&lt;&gt;朱色変色!Z119,1,0)</f>
        <v>#VALUE!</v>
      </c>
      <c r="AA119" t="e" cm="1">
        <f t="array" aca="1" ref="AA119" ca="1">IF(INDIRECT("実施計画様式!AA"&amp;ROW($A119))&lt;&gt;朱色変色!AA119,1,0)</f>
        <v>#VALUE!</v>
      </c>
      <c r="AB119" t="e" cm="1">
        <f t="array" aca="1" ref="AB119" ca="1">IF(INDIRECT("実施計画様式!AB"&amp;ROW($A119))&lt;&gt;朱色変色!AB119,1,0)</f>
        <v>#VALUE!</v>
      </c>
      <c r="AC119" t="e" cm="1">
        <f t="array" aca="1" ref="AC119" ca="1">IF(INDIRECT("実施計画様式!AC"&amp;ROW($A119))&lt;&gt;朱色変色!AC119,1,0)</f>
        <v>#VALUE!</v>
      </c>
      <c r="AD119" t="e" cm="1">
        <f t="array" aca="1" ref="AD119" ca="1">IF(INDIRECT("実施計画様式!AD"&amp;ROW($A119))&lt;&gt;朱色変色!AD119,1,0)</f>
        <v>#VALUE!</v>
      </c>
      <c r="AE119" t="e" cm="1">
        <f t="array" aca="1" ref="AE119" ca="1">IF(INDIRECT("実施計画様式!AE"&amp;ROW($A119))&lt;&gt;朱色変色!AE119,1,0)</f>
        <v>#VALUE!</v>
      </c>
      <c r="AF119" t="e" cm="1">
        <f t="array" aca="1" ref="AF119" ca="1">IF(INDIRECT("実施計画様式!AF"&amp;ROW($A119))&lt;&gt;朱色変色!AF119,1,0)</f>
        <v>#VALUE!</v>
      </c>
      <c r="AG119" t="e" cm="1">
        <f t="array" aca="1" ref="AG119" ca="1">IF(INDIRECT("実施計画様式!AG"&amp;ROW($A119))&lt;&gt;朱色変色!AG119,1,0)</f>
        <v>#VALUE!</v>
      </c>
      <c r="AH119" t="e" cm="1">
        <f t="array" aca="1" ref="AH119" ca="1">IF(INDIRECT("実施計画様式!AH"&amp;ROW($A119))&lt;&gt;朱色変色!AH119,1,0)</f>
        <v>#VALUE!</v>
      </c>
      <c r="AI119" t="e" cm="1">
        <f t="array" aca="1" ref="AI119" ca="1">IF(INDIRECT("実施計画様式!AI"&amp;ROW($A119))&lt;&gt;朱色変色!AI119,1,0)</f>
        <v>#VALUE!</v>
      </c>
      <c r="AJ119" t="e" cm="1">
        <f t="array" aca="1" ref="AJ119" ca="1">IF(INDIRECT("実施計画様式!AJ"&amp;ROW($A119))&lt;&gt;朱色変色!AJ119,1,0)</f>
        <v>#VALUE!</v>
      </c>
      <c r="AK119" t="e" cm="1">
        <f t="array" aca="1" ref="AK119" ca="1">IF(INDIRECT("実施計画様式!AK"&amp;ROW($A119))&lt;&gt;朱色変色!AK119,1,0)</f>
        <v>#VALUE!</v>
      </c>
      <c r="AL119" t="e" cm="1">
        <f t="array" aca="1" ref="AL119" ca="1">IF(INDIRECT("実施計画様式!AL"&amp;ROW($A119))&lt;&gt;朱色変色!AL119,1,0)</f>
        <v>#VALUE!</v>
      </c>
      <c r="AM119" t="e" cm="1">
        <f t="array" aca="1" ref="AM119" ca="1">IF(INDIRECT("実施計画様式!AM"&amp;ROW($A119))&lt;&gt;朱色変色!AM119,1,0)</f>
        <v>#VALUE!</v>
      </c>
      <c r="AN119" t="e" cm="1">
        <f t="array" aca="1" ref="AN119" ca="1">IF(INDIRECT("実施計画様式!AN"&amp;ROW($A119))&lt;&gt;朱色変色!AN119,1,0)</f>
        <v>#VALUE!</v>
      </c>
      <c r="AO119" t="e" cm="1">
        <f t="array" aca="1" ref="AO119" ca="1">IF(INDIRECT("実施計画様式!AO"&amp;ROW($A119))&lt;&gt;朱色変色!AO119,1,0)</f>
        <v>#VALUE!</v>
      </c>
      <c r="AP119" t="e" cm="1">
        <f t="array" aca="1" ref="AP119" ca="1">IF(INDIRECT("実施計画様式!AP"&amp;ROW($A119))&lt;&gt;朱色変色!AP119,1,0)</f>
        <v>#VALUE!</v>
      </c>
      <c r="AQ119" t="e" cm="1">
        <f t="array" aca="1" ref="AQ119" ca="1">IF(INDIRECT("実施計画様式!AQ"&amp;ROW($A119))&lt;&gt;朱色変色!AQ119,1,0)</f>
        <v>#VALUE!</v>
      </c>
      <c r="AR119" t="e" cm="1">
        <f t="array" aca="1" ref="AR119" ca="1">IF(INDIRECT("実施計画様式!AR"&amp;ROW($A119))&lt;&gt;朱色変色!AR119,1,0)</f>
        <v>#VALUE!</v>
      </c>
      <c r="AS119" t="e" cm="1">
        <f t="array" aca="1" ref="AS119" ca="1">IF(INDIRECT("実施計画様式!AS"&amp;ROW($A119))&lt;&gt;朱色変色!AS119,1,0)</f>
        <v>#VALUE!</v>
      </c>
      <c r="AT119" t="e" cm="1">
        <f t="array" aca="1" ref="AT119" ca="1">IF(INDIRECT("実施計画様式!AT"&amp;ROW($A119))&lt;&gt;朱色変色!AT119,1,0)</f>
        <v>#VALUE!</v>
      </c>
      <c r="AU119" t="e" cm="1">
        <f t="array" aca="1" ref="AU119" ca="1">IF(INDIRECT("実施計画様式!AU"&amp;ROW($A119))&lt;&gt;朱色変色!AU119,1,0)</f>
        <v>#VALUE!</v>
      </c>
      <c r="AV119" t="e" cm="1">
        <f t="array" aca="1" ref="AV119" ca="1">IF(INDIRECT("実施計画様式!AV"&amp;ROW($A119))&lt;&gt;朱色変色!AV119,1,0)</f>
        <v>#VALUE!</v>
      </c>
      <c r="AW119" t="e" cm="1">
        <f t="array" aca="1" ref="AW119" ca="1">IF(INDIRECT("実施計画様式!AW"&amp;ROW($A119))&lt;&gt;朱色変色!AW119,1,0)</f>
        <v>#VALUE!</v>
      </c>
      <c r="AX119" t="e" cm="1">
        <f t="array" aca="1" ref="AX119" ca="1">IF(INDIRECT("実施計画様式!AX"&amp;ROW($A119))&lt;&gt;朱色変色!AX119,1,0)</f>
        <v>#VALUE!</v>
      </c>
      <c r="AY119" t="e" cm="1">
        <f t="array" aca="1" ref="AY119" ca="1">IF(INDIRECT("実施計画様式!AY"&amp;ROW($A119))&lt;&gt;朱色変色!AU119,1,0)</f>
        <v>#VALUE!</v>
      </c>
      <c r="AZ119" t="e" cm="1">
        <f t="array" aca="1" ref="AZ119" ca="1">IF(INDIRECT("実施計画様式!AZ"&amp;ROW($A119))&lt;&gt;朱色変色!AV119,1,0)</f>
        <v>#VALUE!</v>
      </c>
      <c r="BA119" t="e" cm="1">
        <f t="array" aca="1" ref="BA119" ca="1">IF(INDIRECT("実施計画様式!BA"&amp;ROW($A119))&lt;&gt;朱色変色!AW119,1,0)</f>
        <v>#VALUE!</v>
      </c>
      <c r="BB119" t="e" cm="1">
        <f t="array" aca="1" ref="BB119" ca="1">IF(INDIRECT("実施計画様式!BB"&amp;ROW($A119))&lt;&gt;朱色変色!AX119,1,0)</f>
        <v>#VALUE!</v>
      </c>
      <c r="BC119" t="e">
        <f t="shared" ca="1" si="0"/>
        <v>#VALUE!</v>
      </c>
      <c r="BD119" t="e">
        <f t="shared" ca="1" si="1"/>
        <v>#VALUE!</v>
      </c>
      <c r="BE119" t="e">
        <f t="shared" ca="1" si="2"/>
        <v>#VALUE!</v>
      </c>
    </row>
    <row r="120" spans="3:57">
      <c r="C120" s="310">
        <v>48</v>
      </c>
      <c r="D120" t="e" cm="1">
        <f t="array" aca="1" ref="D120" ca="1">IF(INDIRECT("実施計画様式!D"&amp;ROW($A120))&lt;&gt;朱色変色!D120,1,0)</f>
        <v>#VALUE!</v>
      </c>
      <c r="E120" t="e" cm="1">
        <f t="array" aca="1" ref="E120" ca="1">IF(INDIRECT("実施計画様式!E"&amp;ROW($A120))&lt;&gt;朱色変色!E120,1,0)</f>
        <v>#VALUE!</v>
      </c>
      <c r="F120" t="e" cm="1">
        <f t="array" aca="1" ref="F120" ca="1">IF(INDIRECT("実施計画様式!F"&amp;ROW($A120))&lt;&gt;朱色変色!F120,1,0)</f>
        <v>#VALUE!</v>
      </c>
      <c r="G120" t="e" cm="1">
        <f t="array" aca="1" ref="G120" ca="1">IF(INDIRECT("実施計画様式!G"&amp;ROW($A120))&lt;&gt;朱色変色!G120,1,0)</f>
        <v>#VALUE!</v>
      </c>
      <c r="H120" t="e" cm="1">
        <f t="array" aca="1" ref="H120" ca="1">IF(INDIRECT("実施計画様式!H"&amp;ROW($A120))&lt;&gt;朱色変色!H120,1,0)</f>
        <v>#VALUE!</v>
      </c>
      <c r="I120" t="e" cm="1">
        <f t="array" aca="1" ref="I120" ca="1">IF(INDIRECT("実施計画様式!I"&amp;ROW($A120))&lt;&gt;朱色変色!I120,1,0)</f>
        <v>#VALUE!</v>
      </c>
      <c r="J120" t="e" cm="1">
        <f t="array" aca="1" ref="J120" ca="1">IF(INDIRECT("実施計画様式!J"&amp;ROW($A120))&lt;&gt;朱色変色!J120,1,0)</f>
        <v>#VALUE!</v>
      </c>
      <c r="K120" t="e" cm="1">
        <f t="array" aca="1" ref="K120" ca="1">IF(INDIRECT("実施計画様式!K"&amp;ROW($A120))&lt;&gt;朱色変色!K120,1,0)</f>
        <v>#VALUE!</v>
      </c>
      <c r="L120" t="e" cm="1">
        <f t="array" aca="1" ref="L120" ca="1">IF(INDIRECT("実施計画様式!L"&amp;ROW($A120))&lt;&gt;朱色変色!L120,1,0)</f>
        <v>#VALUE!</v>
      </c>
      <c r="M120" t="e" cm="1">
        <f t="array" aca="1" ref="M120" ca="1">IF(INDIRECT("実施計画様式!M"&amp;ROW($A120))&lt;&gt;朱色変色!M120,1,0)</f>
        <v>#VALUE!</v>
      </c>
      <c r="N120" t="e" cm="1">
        <f t="array" aca="1" ref="N120" ca="1">IF(INDIRECT("実施計画様式!N"&amp;ROW($A120))&lt;&gt;朱色変色!N120,1,0)</f>
        <v>#VALUE!</v>
      </c>
      <c r="O120" t="e" cm="1">
        <f t="array" aca="1" ref="O120" ca="1">IF(INDIRECT("実施計画様式!O"&amp;ROW($A120))&lt;&gt;朱色変色!O120,1,0)</f>
        <v>#VALUE!</v>
      </c>
      <c r="P120" t="e" cm="1">
        <f t="array" aca="1" ref="P120" ca="1">IF(INDIRECT("実施計画様式!P"&amp;ROW($A120))&lt;&gt;朱色変色!P120,1,0)</f>
        <v>#VALUE!</v>
      </c>
      <c r="Q120" t="e" cm="1">
        <f t="array" aca="1" ref="Q120" ca="1">IF(INDIRECT("実施計画様式!Q"&amp;ROW($A120))&lt;&gt;朱色変色!Q120,1,0)</f>
        <v>#VALUE!</v>
      </c>
      <c r="R120" t="e" cm="1">
        <f t="array" aca="1" ref="R120" ca="1">IF(INDIRECT("実施計画様式!R"&amp;ROW($A120))&lt;&gt;朱色変色!R120,1,0)</f>
        <v>#VALUE!</v>
      </c>
      <c r="S120" t="e" cm="1">
        <f t="array" aca="1" ref="S120" ca="1">IF(INDIRECT("実施計画様式!S"&amp;ROW($A120))&lt;&gt;朱色変色!S120,1,0)</f>
        <v>#VALUE!</v>
      </c>
      <c r="T120" t="e" cm="1">
        <f t="array" aca="1" ref="T120" ca="1">IF(INDIRECT("実施計画様式!T"&amp;ROW($A120))&lt;&gt;朱色変色!T120,1,0)</f>
        <v>#VALUE!</v>
      </c>
      <c r="U120" t="e" cm="1">
        <f t="array" aca="1" ref="U120" ca="1">IF(INDIRECT("実施計画様式!U"&amp;ROW($A120))&lt;&gt;朱色変色!U120,1,0)</f>
        <v>#VALUE!</v>
      </c>
      <c r="V120" t="e" cm="1">
        <f t="array" aca="1" ref="V120" ca="1">IF(INDIRECT("実施計画様式!V"&amp;ROW($A120))&lt;&gt;朱色変色!V120,1,0)</f>
        <v>#VALUE!</v>
      </c>
      <c r="W120" t="e" cm="1">
        <f t="array" aca="1" ref="W120" ca="1">IF(INDIRECT("実施計画様式!W"&amp;ROW($A120))&lt;&gt;朱色変色!W120,1,0)</f>
        <v>#VALUE!</v>
      </c>
      <c r="X120" t="e" cm="1">
        <f t="array" aca="1" ref="X120" ca="1">IF(INDIRECT("実施計画様式!X"&amp;ROW($A120))&lt;&gt;朱色変色!X120,1,0)</f>
        <v>#VALUE!</v>
      </c>
      <c r="Y120" t="e" cm="1">
        <f t="array" aca="1" ref="Y120" ca="1">IF(INDIRECT("実施計画様式!Y"&amp;ROW($A120))&lt;&gt;朱色変色!Y120,1,0)</f>
        <v>#VALUE!</v>
      </c>
      <c r="Z120" t="e" cm="1">
        <f t="array" aca="1" ref="Z120" ca="1">IF(INDIRECT("実施計画様式!Z"&amp;ROW($A120))&lt;&gt;朱色変色!Z120,1,0)</f>
        <v>#VALUE!</v>
      </c>
      <c r="AA120" t="e" cm="1">
        <f t="array" aca="1" ref="AA120" ca="1">IF(INDIRECT("実施計画様式!AA"&amp;ROW($A120))&lt;&gt;朱色変色!AA120,1,0)</f>
        <v>#VALUE!</v>
      </c>
      <c r="AB120" t="e" cm="1">
        <f t="array" aca="1" ref="AB120" ca="1">IF(INDIRECT("実施計画様式!AB"&amp;ROW($A120))&lt;&gt;朱色変色!AB120,1,0)</f>
        <v>#VALUE!</v>
      </c>
      <c r="AC120" t="e" cm="1">
        <f t="array" aca="1" ref="AC120" ca="1">IF(INDIRECT("実施計画様式!AC"&amp;ROW($A120))&lt;&gt;朱色変色!AC120,1,0)</f>
        <v>#VALUE!</v>
      </c>
      <c r="AD120" t="e" cm="1">
        <f t="array" aca="1" ref="AD120" ca="1">IF(INDIRECT("実施計画様式!AD"&amp;ROW($A120))&lt;&gt;朱色変色!AD120,1,0)</f>
        <v>#VALUE!</v>
      </c>
      <c r="AE120" t="e" cm="1">
        <f t="array" aca="1" ref="AE120" ca="1">IF(INDIRECT("実施計画様式!AE"&amp;ROW($A120))&lt;&gt;朱色変色!AE120,1,0)</f>
        <v>#VALUE!</v>
      </c>
      <c r="AF120" t="e" cm="1">
        <f t="array" aca="1" ref="AF120" ca="1">IF(INDIRECT("実施計画様式!AF"&amp;ROW($A120))&lt;&gt;朱色変色!AF120,1,0)</f>
        <v>#VALUE!</v>
      </c>
      <c r="AG120" t="e" cm="1">
        <f t="array" aca="1" ref="AG120" ca="1">IF(INDIRECT("実施計画様式!AG"&amp;ROW($A120))&lt;&gt;朱色変色!AG120,1,0)</f>
        <v>#VALUE!</v>
      </c>
      <c r="AH120" t="e" cm="1">
        <f t="array" aca="1" ref="AH120" ca="1">IF(INDIRECT("実施計画様式!AH"&amp;ROW($A120))&lt;&gt;朱色変色!AH120,1,0)</f>
        <v>#VALUE!</v>
      </c>
      <c r="AI120" t="e" cm="1">
        <f t="array" aca="1" ref="AI120" ca="1">IF(INDIRECT("実施計画様式!AI"&amp;ROW($A120))&lt;&gt;朱色変色!AI120,1,0)</f>
        <v>#VALUE!</v>
      </c>
      <c r="AJ120" t="e" cm="1">
        <f t="array" aca="1" ref="AJ120" ca="1">IF(INDIRECT("実施計画様式!AJ"&amp;ROW($A120))&lt;&gt;朱色変色!AJ120,1,0)</f>
        <v>#VALUE!</v>
      </c>
      <c r="AK120" t="e" cm="1">
        <f t="array" aca="1" ref="AK120" ca="1">IF(INDIRECT("実施計画様式!AK"&amp;ROW($A120))&lt;&gt;朱色変色!AK120,1,0)</f>
        <v>#VALUE!</v>
      </c>
      <c r="AL120" t="e" cm="1">
        <f t="array" aca="1" ref="AL120" ca="1">IF(INDIRECT("実施計画様式!AL"&amp;ROW($A120))&lt;&gt;朱色変色!AL120,1,0)</f>
        <v>#VALUE!</v>
      </c>
      <c r="AM120" t="e" cm="1">
        <f t="array" aca="1" ref="AM120" ca="1">IF(INDIRECT("実施計画様式!AM"&amp;ROW($A120))&lt;&gt;朱色変色!AM120,1,0)</f>
        <v>#VALUE!</v>
      </c>
      <c r="AN120" t="e" cm="1">
        <f t="array" aca="1" ref="AN120" ca="1">IF(INDIRECT("実施計画様式!AN"&amp;ROW($A120))&lt;&gt;朱色変色!AN120,1,0)</f>
        <v>#VALUE!</v>
      </c>
      <c r="AO120" t="e" cm="1">
        <f t="array" aca="1" ref="AO120" ca="1">IF(INDIRECT("実施計画様式!AO"&amp;ROW($A120))&lt;&gt;朱色変色!AO120,1,0)</f>
        <v>#VALUE!</v>
      </c>
      <c r="AP120" t="e" cm="1">
        <f t="array" aca="1" ref="AP120" ca="1">IF(INDIRECT("実施計画様式!AP"&amp;ROW($A120))&lt;&gt;朱色変色!AP120,1,0)</f>
        <v>#VALUE!</v>
      </c>
      <c r="AQ120" t="e" cm="1">
        <f t="array" aca="1" ref="AQ120" ca="1">IF(INDIRECT("実施計画様式!AQ"&amp;ROW($A120))&lt;&gt;朱色変色!AQ120,1,0)</f>
        <v>#VALUE!</v>
      </c>
      <c r="AR120" t="e" cm="1">
        <f t="array" aca="1" ref="AR120" ca="1">IF(INDIRECT("実施計画様式!AR"&amp;ROW($A120))&lt;&gt;朱色変色!AR120,1,0)</f>
        <v>#VALUE!</v>
      </c>
      <c r="AS120" t="e" cm="1">
        <f t="array" aca="1" ref="AS120" ca="1">IF(INDIRECT("実施計画様式!AS"&amp;ROW($A120))&lt;&gt;朱色変色!AS120,1,0)</f>
        <v>#VALUE!</v>
      </c>
      <c r="AT120" t="e" cm="1">
        <f t="array" aca="1" ref="AT120" ca="1">IF(INDIRECT("実施計画様式!AT"&amp;ROW($A120))&lt;&gt;朱色変色!AT120,1,0)</f>
        <v>#VALUE!</v>
      </c>
      <c r="AU120" t="e" cm="1">
        <f t="array" aca="1" ref="AU120" ca="1">IF(INDIRECT("実施計画様式!AU"&amp;ROW($A120))&lt;&gt;朱色変色!AU120,1,0)</f>
        <v>#VALUE!</v>
      </c>
      <c r="AV120" t="e" cm="1">
        <f t="array" aca="1" ref="AV120" ca="1">IF(INDIRECT("実施計画様式!AV"&amp;ROW($A120))&lt;&gt;朱色変色!AV120,1,0)</f>
        <v>#VALUE!</v>
      </c>
      <c r="AW120" t="e" cm="1">
        <f t="array" aca="1" ref="AW120" ca="1">IF(INDIRECT("実施計画様式!AW"&amp;ROW($A120))&lt;&gt;朱色変色!AW120,1,0)</f>
        <v>#VALUE!</v>
      </c>
      <c r="AX120" t="e" cm="1">
        <f t="array" aca="1" ref="AX120" ca="1">IF(INDIRECT("実施計画様式!AX"&amp;ROW($A120))&lt;&gt;朱色変色!AX120,1,0)</f>
        <v>#VALUE!</v>
      </c>
      <c r="AY120" t="e" cm="1">
        <f t="array" aca="1" ref="AY120" ca="1">IF(INDIRECT("実施計画様式!AY"&amp;ROW($A120))&lt;&gt;朱色変色!AU120,1,0)</f>
        <v>#VALUE!</v>
      </c>
      <c r="AZ120" t="e" cm="1">
        <f t="array" aca="1" ref="AZ120" ca="1">IF(INDIRECT("実施計画様式!AZ"&amp;ROW($A120))&lt;&gt;朱色変色!AV120,1,0)</f>
        <v>#VALUE!</v>
      </c>
      <c r="BA120" t="e" cm="1">
        <f t="array" aca="1" ref="BA120" ca="1">IF(INDIRECT("実施計画様式!BA"&amp;ROW($A120))&lt;&gt;朱色変色!AW120,1,0)</f>
        <v>#VALUE!</v>
      </c>
      <c r="BB120" t="e" cm="1">
        <f t="array" aca="1" ref="BB120" ca="1">IF(INDIRECT("実施計画様式!BB"&amp;ROW($A120))&lt;&gt;朱色変色!AX120,1,0)</f>
        <v>#VALUE!</v>
      </c>
      <c r="BC120" t="e">
        <f t="shared" ca="1" si="0"/>
        <v>#VALUE!</v>
      </c>
      <c r="BD120" t="e">
        <f t="shared" ca="1" si="1"/>
        <v>#VALUE!</v>
      </c>
      <c r="BE120" t="e">
        <f t="shared" ca="1" si="2"/>
        <v>#VALUE!</v>
      </c>
    </row>
    <row r="121" spans="3:57">
      <c r="C121" s="310">
        <v>49</v>
      </c>
      <c r="D121" t="e" cm="1">
        <f t="array" aca="1" ref="D121" ca="1">IF(INDIRECT("実施計画様式!D"&amp;ROW($A121))&lt;&gt;朱色変色!D121,1,0)</f>
        <v>#VALUE!</v>
      </c>
      <c r="E121" t="e" cm="1">
        <f t="array" aca="1" ref="E121" ca="1">IF(INDIRECT("実施計画様式!E"&amp;ROW($A121))&lt;&gt;朱色変色!E121,1,0)</f>
        <v>#VALUE!</v>
      </c>
      <c r="F121" t="e" cm="1">
        <f t="array" aca="1" ref="F121" ca="1">IF(INDIRECT("実施計画様式!F"&amp;ROW($A121))&lt;&gt;朱色変色!F121,1,0)</f>
        <v>#VALUE!</v>
      </c>
      <c r="G121" t="e" cm="1">
        <f t="array" aca="1" ref="G121" ca="1">IF(INDIRECT("実施計画様式!G"&amp;ROW($A121))&lt;&gt;朱色変色!G121,1,0)</f>
        <v>#VALUE!</v>
      </c>
      <c r="H121" t="e" cm="1">
        <f t="array" aca="1" ref="H121" ca="1">IF(INDIRECT("実施計画様式!H"&amp;ROW($A121))&lt;&gt;朱色変色!H121,1,0)</f>
        <v>#VALUE!</v>
      </c>
      <c r="I121" t="e" cm="1">
        <f t="array" aca="1" ref="I121" ca="1">IF(INDIRECT("実施計画様式!I"&amp;ROW($A121))&lt;&gt;朱色変色!I121,1,0)</f>
        <v>#VALUE!</v>
      </c>
      <c r="J121" t="e" cm="1">
        <f t="array" aca="1" ref="J121" ca="1">IF(INDIRECT("実施計画様式!J"&amp;ROW($A121))&lt;&gt;朱色変色!J121,1,0)</f>
        <v>#VALUE!</v>
      </c>
      <c r="K121" t="e" cm="1">
        <f t="array" aca="1" ref="K121" ca="1">IF(INDIRECT("実施計画様式!K"&amp;ROW($A121))&lt;&gt;朱色変色!K121,1,0)</f>
        <v>#VALUE!</v>
      </c>
      <c r="L121" t="e" cm="1">
        <f t="array" aca="1" ref="L121" ca="1">IF(INDIRECT("実施計画様式!L"&amp;ROW($A121))&lt;&gt;朱色変色!L121,1,0)</f>
        <v>#VALUE!</v>
      </c>
      <c r="M121" t="e" cm="1">
        <f t="array" aca="1" ref="M121" ca="1">IF(INDIRECT("実施計画様式!M"&amp;ROW($A121))&lt;&gt;朱色変色!M121,1,0)</f>
        <v>#VALUE!</v>
      </c>
      <c r="N121" t="e" cm="1">
        <f t="array" aca="1" ref="N121" ca="1">IF(INDIRECT("実施計画様式!N"&amp;ROW($A121))&lt;&gt;朱色変色!N121,1,0)</f>
        <v>#VALUE!</v>
      </c>
      <c r="O121" t="e" cm="1">
        <f t="array" aca="1" ref="O121" ca="1">IF(INDIRECT("実施計画様式!O"&amp;ROW($A121))&lt;&gt;朱色変色!O121,1,0)</f>
        <v>#VALUE!</v>
      </c>
      <c r="P121" t="e" cm="1">
        <f t="array" aca="1" ref="P121" ca="1">IF(INDIRECT("実施計画様式!P"&amp;ROW($A121))&lt;&gt;朱色変色!P121,1,0)</f>
        <v>#VALUE!</v>
      </c>
      <c r="Q121" t="e" cm="1">
        <f t="array" aca="1" ref="Q121" ca="1">IF(INDIRECT("実施計画様式!Q"&amp;ROW($A121))&lt;&gt;朱色変色!Q121,1,0)</f>
        <v>#VALUE!</v>
      </c>
      <c r="R121" t="e" cm="1">
        <f t="array" aca="1" ref="R121" ca="1">IF(INDIRECT("実施計画様式!R"&amp;ROW($A121))&lt;&gt;朱色変色!R121,1,0)</f>
        <v>#VALUE!</v>
      </c>
      <c r="S121" t="e" cm="1">
        <f t="array" aca="1" ref="S121" ca="1">IF(INDIRECT("実施計画様式!S"&amp;ROW($A121))&lt;&gt;朱色変色!S121,1,0)</f>
        <v>#VALUE!</v>
      </c>
      <c r="T121" t="e" cm="1">
        <f t="array" aca="1" ref="T121" ca="1">IF(INDIRECT("実施計画様式!T"&amp;ROW($A121))&lt;&gt;朱色変色!T121,1,0)</f>
        <v>#VALUE!</v>
      </c>
      <c r="U121" t="e" cm="1">
        <f t="array" aca="1" ref="U121" ca="1">IF(INDIRECT("実施計画様式!U"&amp;ROW($A121))&lt;&gt;朱色変色!U121,1,0)</f>
        <v>#VALUE!</v>
      </c>
      <c r="V121" t="e" cm="1">
        <f t="array" aca="1" ref="V121" ca="1">IF(INDIRECT("実施計画様式!V"&amp;ROW($A121))&lt;&gt;朱色変色!V121,1,0)</f>
        <v>#VALUE!</v>
      </c>
      <c r="W121" t="e" cm="1">
        <f t="array" aca="1" ref="W121" ca="1">IF(INDIRECT("実施計画様式!W"&amp;ROW($A121))&lt;&gt;朱色変色!W121,1,0)</f>
        <v>#VALUE!</v>
      </c>
      <c r="X121" t="e" cm="1">
        <f t="array" aca="1" ref="X121" ca="1">IF(INDIRECT("実施計画様式!X"&amp;ROW($A121))&lt;&gt;朱色変色!X121,1,0)</f>
        <v>#VALUE!</v>
      </c>
      <c r="Y121" t="e" cm="1">
        <f t="array" aca="1" ref="Y121" ca="1">IF(INDIRECT("実施計画様式!Y"&amp;ROW($A121))&lt;&gt;朱色変色!Y121,1,0)</f>
        <v>#VALUE!</v>
      </c>
      <c r="Z121" t="e" cm="1">
        <f t="array" aca="1" ref="Z121" ca="1">IF(INDIRECT("実施計画様式!Z"&amp;ROW($A121))&lt;&gt;朱色変色!Z121,1,0)</f>
        <v>#VALUE!</v>
      </c>
      <c r="AA121" t="e" cm="1">
        <f t="array" aca="1" ref="AA121" ca="1">IF(INDIRECT("実施計画様式!AA"&amp;ROW($A121))&lt;&gt;朱色変色!AA121,1,0)</f>
        <v>#VALUE!</v>
      </c>
      <c r="AB121" t="e" cm="1">
        <f t="array" aca="1" ref="AB121" ca="1">IF(INDIRECT("実施計画様式!AB"&amp;ROW($A121))&lt;&gt;朱色変色!AB121,1,0)</f>
        <v>#VALUE!</v>
      </c>
      <c r="AC121" t="e" cm="1">
        <f t="array" aca="1" ref="AC121" ca="1">IF(INDIRECT("実施計画様式!AC"&amp;ROW($A121))&lt;&gt;朱色変色!AC121,1,0)</f>
        <v>#VALUE!</v>
      </c>
      <c r="AD121" t="e" cm="1">
        <f t="array" aca="1" ref="AD121" ca="1">IF(INDIRECT("実施計画様式!AD"&amp;ROW($A121))&lt;&gt;朱色変色!AD121,1,0)</f>
        <v>#VALUE!</v>
      </c>
      <c r="AE121" t="e" cm="1">
        <f t="array" aca="1" ref="AE121" ca="1">IF(INDIRECT("実施計画様式!AE"&amp;ROW($A121))&lt;&gt;朱色変色!AE121,1,0)</f>
        <v>#VALUE!</v>
      </c>
      <c r="AF121" t="e" cm="1">
        <f t="array" aca="1" ref="AF121" ca="1">IF(INDIRECT("実施計画様式!AF"&amp;ROW($A121))&lt;&gt;朱色変色!AF121,1,0)</f>
        <v>#VALUE!</v>
      </c>
      <c r="AG121" t="e" cm="1">
        <f t="array" aca="1" ref="AG121" ca="1">IF(INDIRECT("実施計画様式!AG"&amp;ROW($A121))&lt;&gt;朱色変色!AG121,1,0)</f>
        <v>#VALUE!</v>
      </c>
      <c r="AH121" t="e" cm="1">
        <f t="array" aca="1" ref="AH121" ca="1">IF(INDIRECT("実施計画様式!AH"&amp;ROW($A121))&lt;&gt;朱色変色!AH121,1,0)</f>
        <v>#VALUE!</v>
      </c>
      <c r="AI121" t="e" cm="1">
        <f t="array" aca="1" ref="AI121" ca="1">IF(INDIRECT("実施計画様式!AI"&amp;ROW($A121))&lt;&gt;朱色変色!AI121,1,0)</f>
        <v>#VALUE!</v>
      </c>
      <c r="AJ121" t="e" cm="1">
        <f t="array" aca="1" ref="AJ121" ca="1">IF(INDIRECT("実施計画様式!AJ"&amp;ROW($A121))&lt;&gt;朱色変色!AJ121,1,0)</f>
        <v>#VALUE!</v>
      </c>
      <c r="AK121" t="e" cm="1">
        <f t="array" aca="1" ref="AK121" ca="1">IF(INDIRECT("実施計画様式!AK"&amp;ROW($A121))&lt;&gt;朱色変色!AK121,1,0)</f>
        <v>#VALUE!</v>
      </c>
      <c r="AL121" t="e" cm="1">
        <f t="array" aca="1" ref="AL121" ca="1">IF(INDIRECT("実施計画様式!AL"&amp;ROW($A121))&lt;&gt;朱色変色!AL121,1,0)</f>
        <v>#VALUE!</v>
      </c>
      <c r="AM121" t="e" cm="1">
        <f t="array" aca="1" ref="AM121" ca="1">IF(INDIRECT("実施計画様式!AM"&amp;ROW($A121))&lt;&gt;朱色変色!AM121,1,0)</f>
        <v>#VALUE!</v>
      </c>
      <c r="AN121" t="e" cm="1">
        <f t="array" aca="1" ref="AN121" ca="1">IF(INDIRECT("実施計画様式!AN"&amp;ROW($A121))&lt;&gt;朱色変色!AN121,1,0)</f>
        <v>#VALUE!</v>
      </c>
      <c r="AO121" t="e" cm="1">
        <f t="array" aca="1" ref="AO121" ca="1">IF(INDIRECT("実施計画様式!AO"&amp;ROW($A121))&lt;&gt;朱色変色!AO121,1,0)</f>
        <v>#VALUE!</v>
      </c>
      <c r="AP121" t="e" cm="1">
        <f t="array" aca="1" ref="AP121" ca="1">IF(INDIRECT("実施計画様式!AP"&amp;ROW($A121))&lt;&gt;朱色変色!AP121,1,0)</f>
        <v>#VALUE!</v>
      </c>
      <c r="AQ121" t="e" cm="1">
        <f t="array" aca="1" ref="AQ121" ca="1">IF(INDIRECT("実施計画様式!AQ"&amp;ROW($A121))&lt;&gt;朱色変色!AQ121,1,0)</f>
        <v>#VALUE!</v>
      </c>
      <c r="AR121" t="e" cm="1">
        <f t="array" aca="1" ref="AR121" ca="1">IF(INDIRECT("実施計画様式!AR"&amp;ROW($A121))&lt;&gt;朱色変色!AR121,1,0)</f>
        <v>#VALUE!</v>
      </c>
      <c r="AS121" t="e" cm="1">
        <f t="array" aca="1" ref="AS121" ca="1">IF(INDIRECT("実施計画様式!AS"&amp;ROW($A121))&lt;&gt;朱色変色!AS121,1,0)</f>
        <v>#VALUE!</v>
      </c>
      <c r="AT121" t="e" cm="1">
        <f t="array" aca="1" ref="AT121" ca="1">IF(INDIRECT("実施計画様式!AT"&amp;ROW($A121))&lt;&gt;朱色変色!AT121,1,0)</f>
        <v>#VALUE!</v>
      </c>
      <c r="AU121" t="e" cm="1">
        <f t="array" aca="1" ref="AU121" ca="1">IF(INDIRECT("実施計画様式!AU"&amp;ROW($A121))&lt;&gt;朱色変色!AU121,1,0)</f>
        <v>#VALUE!</v>
      </c>
      <c r="AV121" t="e" cm="1">
        <f t="array" aca="1" ref="AV121" ca="1">IF(INDIRECT("実施計画様式!AV"&amp;ROW($A121))&lt;&gt;朱色変色!AV121,1,0)</f>
        <v>#VALUE!</v>
      </c>
      <c r="AW121" t="e" cm="1">
        <f t="array" aca="1" ref="AW121" ca="1">IF(INDIRECT("実施計画様式!AW"&amp;ROW($A121))&lt;&gt;朱色変色!AW121,1,0)</f>
        <v>#VALUE!</v>
      </c>
      <c r="AX121" t="e" cm="1">
        <f t="array" aca="1" ref="AX121" ca="1">IF(INDIRECT("実施計画様式!AX"&amp;ROW($A121))&lt;&gt;朱色変色!AX121,1,0)</f>
        <v>#VALUE!</v>
      </c>
      <c r="AY121" t="e" cm="1">
        <f t="array" aca="1" ref="AY121" ca="1">IF(INDIRECT("実施計画様式!AY"&amp;ROW($A121))&lt;&gt;朱色変色!AU121,1,0)</f>
        <v>#VALUE!</v>
      </c>
      <c r="AZ121" t="e" cm="1">
        <f t="array" aca="1" ref="AZ121" ca="1">IF(INDIRECT("実施計画様式!AZ"&amp;ROW($A121))&lt;&gt;朱色変色!AV121,1,0)</f>
        <v>#VALUE!</v>
      </c>
      <c r="BA121" t="e" cm="1">
        <f t="array" aca="1" ref="BA121" ca="1">IF(INDIRECT("実施計画様式!BA"&amp;ROW($A121))&lt;&gt;朱色変色!AW121,1,0)</f>
        <v>#VALUE!</v>
      </c>
      <c r="BB121" t="e" cm="1">
        <f t="array" aca="1" ref="BB121" ca="1">IF(INDIRECT("実施計画様式!BB"&amp;ROW($A121))&lt;&gt;朱色変色!AX121,1,0)</f>
        <v>#VALUE!</v>
      </c>
      <c r="BC121" t="e">
        <f t="shared" ca="1" si="0"/>
        <v>#VALUE!</v>
      </c>
      <c r="BD121" t="e">
        <f t="shared" ca="1" si="1"/>
        <v>#VALUE!</v>
      </c>
      <c r="BE121" t="e">
        <f t="shared" ca="1" si="2"/>
        <v>#VALUE!</v>
      </c>
    </row>
    <row r="122" spans="3:57">
      <c r="C122" s="310">
        <v>50</v>
      </c>
      <c r="D122" t="e" cm="1">
        <f t="array" aca="1" ref="D122" ca="1">IF(INDIRECT("実施計画様式!D"&amp;ROW($A122))&lt;&gt;朱色変色!D122,1,0)</f>
        <v>#VALUE!</v>
      </c>
      <c r="E122" t="e" cm="1">
        <f t="array" aca="1" ref="E122" ca="1">IF(INDIRECT("実施計画様式!E"&amp;ROW($A122))&lt;&gt;朱色変色!E122,1,0)</f>
        <v>#VALUE!</v>
      </c>
      <c r="F122" t="e" cm="1">
        <f t="array" aca="1" ref="F122" ca="1">IF(INDIRECT("実施計画様式!F"&amp;ROW($A122))&lt;&gt;朱色変色!F122,1,0)</f>
        <v>#VALUE!</v>
      </c>
      <c r="G122" t="e" cm="1">
        <f t="array" aca="1" ref="G122" ca="1">IF(INDIRECT("実施計画様式!G"&amp;ROW($A122))&lt;&gt;朱色変色!G122,1,0)</f>
        <v>#VALUE!</v>
      </c>
      <c r="H122" t="e" cm="1">
        <f t="array" aca="1" ref="H122" ca="1">IF(INDIRECT("実施計画様式!H"&amp;ROW($A122))&lt;&gt;朱色変色!H122,1,0)</f>
        <v>#VALUE!</v>
      </c>
      <c r="I122" t="e" cm="1">
        <f t="array" aca="1" ref="I122" ca="1">IF(INDIRECT("実施計画様式!I"&amp;ROW($A122))&lt;&gt;朱色変色!I122,1,0)</f>
        <v>#VALUE!</v>
      </c>
      <c r="J122" t="e" cm="1">
        <f t="array" aca="1" ref="J122" ca="1">IF(INDIRECT("実施計画様式!J"&amp;ROW($A122))&lt;&gt;朱色変色!J122,1,0)</f>
        <v>#VALUE!</v>
      </c>
      <c r="K122" t="e" cm="1">
        <f t="array" aca="1" ref="K122" ca="1">IF(INDIRECT("実施計画様式!K"&amp;ROW($A122))&lt;&gt;朱色変色!K122,1,0)</f>
        <v>#VALUE!</v>
      </c>
      <c r="L122" t="e" cm="1">
        <f t="array" aca="1" ref="L122" ca="1">IF(INDIRECT("実施計画様式!L"&amp;ROW($A122))&lt;&gt;朱色変色!L122,1,0)</f>
        <v>#VALUE!</v>
      </c>
      <c r="M122" t="e" cm="1">
        <f t="array" aca="1" ref="M122" ca="1">IF(INDIRECT("実施計画様式!M"&amp;ROW($A122))&lt;&gt;朱色変色!M122,1,0)</f>
        <v>#VALUE!</v>
      </c>
      <c r="N122" t="e" cm="1">
        <f t="array" aca="1" ref="N122" ca="1">IF(INDIRECT("実施計画様式!N"&amp;ROW($A122))&lt;&gt;朱色変色!N122,1,0)</f>
        <v>#VALUE!</v>
      </c>
      <c r="O122" t="e" cm="1">
        <f t="array" aca="1" ref="O122" ca="1">IF(INDIRECT("実施計画様式!O"&amp;ROW($A122))&lt;&gt;朱色変色!O122,1,0)</f>
        <v>#VALUE!</v>
      </c>
      <c r="P122" t="e" cm="1">
        <f t="array" aca="1" ref="P122" ca="1">IF(INDIRECT("実施計画様式!P"&amp;ROW($A122))&lt;&gt;朱色変色!P122,1,0)</f>
        <v>#VALUE!</v>
      </c>
      <c r="Q122" t="e" cm="1">
        <f t="array" aca="1" ref="Q122" ca="1">IF(INDIRECT("実施計画様式!Q"&amp;ROW($A122))&lt;&gt;朱色変色!Q122,1,0)</f>
        <v>#VALUE!</v>
      </c>
      <c r="R122" t="e" cm="1">
        <f t="array" aca="1" ref="R122" ca="1">IF(INDIRECT("実施計画様式!R"&amp;ROW($A122))&lt;&gt;朱色変色!R122,1,0)</f>
        <v>#VALUE!</v>
      </c>
      <c r="S122" t="e" cm="1">
        <f t="array" aca="1" ref="S122" ca="1">IF(INDIRECT("実施計画様式!S"&amp;ROW($A122))&lt;&gt;朱色変色!S122,1,0)</f>
        <v>#VALUE!</v>
      </c>
      <c r="T122" t="e" cm="1">
        <f t="array" aca="1" ref="T122" ca="1">IF(INDIRECT("実施計画様式!T"&amp;ROW($A122))&lt;&gt;朱色変色!T122,1,0)</f>
        <v>#VALUE!</v>
      </c>
      <c r="U122" t="e" cm="1">
        <f t="array" aca="1" ref="U122" ca="1">IF(INDIRECT("実施計画様式!U"&amp;ROW($A122))&lt;&gt;朱色変色!U122,1,0)</f>
        <v>#VALUE!</v>
      </c>
      <c r="V122" t="e" cm="1">
        <f t="array" aca="1" ref="V122" ca="1">IF(INDIRECT("実施計画様式!V"&amp;ROW($A122))&lt;&gt;朱色変色!V122,1,0)</f>
        <v>#VALUE!</v>
      </c>
      <c r="W122" t="e" cm="1">
        <f t="array" aca="1" ref="W122" ca="1">IF(INDIRECT("実施計画様式!W"&amp;ROW($A122))&lt;&gt;朱色変色!W122,1,0)</f>
        <v>#VALUE!</v>
      </c>
      <c r="X122" t="e" cm="1">
        <f t="array" aca="1" ref="X122" ca="1">IF(INDIRECT("実施計画様式!X"&amp;ROW($A122))&lt;&gt;朱色変色!X122,1,0)</f>
        <v>#VALUE!</v>
      </c>
      <c r="Y122" t="e" cm="1">
        <f t="array" aca="1" ref="Y122" ca="1">IF(INDIRECT("実施計画様式!Y"&amp;ROW($A122))&lt;&gt;朱色変色!Y122,1,0)</f>
        <v>#VALUE!</v>
      </c>
      <c r="Z122" t="e" cm="1">
        <f t="array" aca="1" ref="Z122" ca="1">IF(INDIRECT("実施計画様式!Z"&amp;ROW($A122))&lt;&gt;朱色変色!Z122,1,0)</f>
        <v>#VALUE!</v>
      </c>
      <c r="AA122" t="e" cm="1">
        <f t="array" aca="1" ref="AA122" ca="1">IF(INDIRECT("実施計画様式!AA"&amp;ROW($A122))&lt;&gt;朱色変色!AA122,1,0)</f>
        <v>#VALUE!</v>
      </c>
      <c r="AB122" t="e" cm="1">
        <f t="array" aca="1" ref="AB122" ca="1">IF(INDIRECT("実施計画様式!AB"&amp;ROW($A122))&lt;&gt;朱色変色!AB122,1,0)</f>
        <v>#VALUE!</v>
      </c>
      <c r="AC122" t="e" cm="1">
        <f t="array" aca="1" ref="AC122" ca="1">IF(INDIRECT("実施計画様式!AC"&amp;ROW($A122))&lt;&gt;朱色変色!AC122,1,0)</f>
        <v>#VALUE!</v>
      </c>
      <c r="AD122" t="e" cm="1">
        <f t="array" aca="1" ref="AD122" ca="1">IF(INDIRECT("実施計画様式!AD"&amp;ROW($A122))&lt;&gt;朱色変色!AD122,1,0)</f>
        <v>#VALUE!</v>
      </c>
      <c r="AE122" t="e" cm="1">
        <f t="array" aca="1" ref="AE122" ca="1">IF(INDIRECT("実施計画様式!AE"&amp;ROW($A122))&lt;&gt;朱色変色!AE122,1,0)</f>
        <v>#VALUE!</v>
      </c>
      <c r="AF122" t="e" cm="1">
        <f t="array" aca="1" ref="AF122" ca="1">IF(INDIRECT("実施計画様式!AF"&amp;ROW($A122))&lt;&gt;朱色変色!AF122,1,0)</f>
        <v>#VALUE!</v>
      </c>
      <c r="AG122" t="e" cm="1">
        <f t="array" aca="1" ref="AG122" ca="1">IF(INDIRECT("実施計画様式!AG"&amp;ROW($A122))&lt;&gt;朱色変色!AG122,1,0)</f>
        <v>#VALUE!</v>
      </c>
      <c r="AH122" t="e" cm="1">
        <f t="array" aca="1" ref="AH122" ca="1">IF(INDIRECT("実施計画様式!AH"&amp;ROW($A122))&lt;&gt;朱色変色!AH122,1,0)</f>
        <v>#VALUE!</v>
      </c>
      <c r="AI122" t="e" cm="1">
        <f t="array" aca="1" ref="AI122" ca="1">IF(INDIRECT("実施計画様式!AI"&amp;ROW($A122))&lt;&gt;朱色変色!AI122,1,0)</f>
        <v>#VALUE!</v>
      </c>
      <c r="AJ122" t="e" cm="1">
        <f t="array" aca="1" ref="AJ122" ca="1">IF(INDIRECT("実施計画様式!AJ"&amp;ROW($A122))&lt;&gt;朱色変色!AJ122,1,0)</f>
        <v>#VALUE!</v>
      </c>
      <c r="AK122" t="e" cm="1">
        <f t="array" aca="1" ref="AK122" ca="1">IF(INDIRECT("実施計画様式!AK"&amp;ROW($A122))&lt;&gt;朱色変色!AK122,1,0)</f>
        <v>#VALUE!</v>
      </c>
      <c r="AL122" t="e" cm="1">
        <f t="array" aca="1" ref="AL122" ca="1">IF(INDIRECT("実施計画様式!AL"&amp;ROW($A122))&lt;&gt;朱色変色!AL122,1,0)</f>
        <v>#VALUE!</v>
      </c>
      <c r="AM122" t="e" cm="1">
        <f t="array" aca="1" ref="AM122" ca="1">IF(INDIRECT("実施計画様式!AM"&amp;ROW($A122))&lt;&gt;朱色変色!AM122,1,0)</f>
        <v>#VALUE!</v>
      </c>
      <c r="AN122" t="e" cm="1">
        <f t="array" aca="1" ref="AN122" ca="1">IF(INDIRECT("実施計画様式!AN"&amp;ROW($A122))&lt;&gt;朱色変色!AN122,1,0)</f>
        <v>#VALUE!</v>
      </c>
      <c r="AO122" t="e" cm="1">
        <f t="array" aca="1" ref="AO122" ca="1">IF(INDIRECT("実施計画様式!AO"&amp;ROW($A122))&lt;&gt;朱色変色!AO122,1,0)</f>
        <v>#VALUE!</v>
      </c>
      <c r="AP122" t="e" cm="1">
        <f t="array" aca="1" ref="AP122" ca="1">IF(INDIRECT("実施計画様式!AP"&amp;ROW($A122))&lt;&gt;朱色変色!AP122,1,0)</f>
        <v>#VALUE!</v>
      </c>
      <c r="AQ122" t="e" cm="1">
        <f t="array" aca="1" ref="AQ122" ca="1">IF(INDIRECT("実施計画様式!AQ"&amp;ROW($A122))&lt;&gt;朱色変色!AQ122,1,0)</f>
        <v>#VALUE!</v>
      </c>
      <c r="AR122" t="e" cm="1">
        <f t="array" aca="1" ref="AR122" ca="1">IF(INDIRECT("実施計画様式!AR"&amp;ROW($A122))&lt;&gt;朱色変色!AR122,1,0)</f>
        <v>#VALUE!</v>
      </c>
      <c r="AS122" t="e" cm="1">
        <f t="array" aca="1" ref="AS122" ca="1">IF(INDIRECT("実施計画様式!AS"&amp;ROW($A122))&lt;&gt;朱色変色!AS122,1,0)</f>
        <v>#VALUE!</v>
      </c>
      <c r="AT122" t="e" cm="1">
        <f t="array" aca="1" ref="AT122" ca="1">IF(INDIRECT("実施計画様式!AT"&amp;ROW($A122))&lt;&gt;朱色変色!AT122,1,0)</f>
        <v>#VALUE!</v>
      </c>
      <c r="AU122" t="e" cm="1">
        <f t="array" aca="1" ref="AU122" ca="1">IF(INDIRECT("実施計画様式!AU"&amp;ROW($A122))&lt;&gt;朱色変色!AU122,1,0)</f>
        <v>#VALUE!</v>
      </c>
      <c r="AV122" t="e" cm="1">
        <f t="array" aca="1" ref="AV122" ca="1">IF(INDIRECT("実施計画様式!AV"&amp;ROW($A122))&lt;&gt;朱色変色!AV122,1,0)</f>
        <v>#VALUE!</v>
      </c>
      <c r="AW122" t="e" cm="1">
        <f t="array" aca="1" ref="AW122" ca="1">IF(INDIRECT("実施計画様式!AW"&amp;ROW($A122))&lt;&gt;朱色変色!AW122,1,0)</f>
        <v>#VALUE!</v>
      </c>
      <c r="AX122" t="e" cm="1">
        <f t="array" aca="1" ref="AX122" ca="1">IF(INDIRECT("実施計画様式!AX"&amp;ROW($A122))&lt;&gt;朱色変色!AX122,1,0)</f>
        <v>#VALUE!</v>
      </c>
      <c r="AY122" t="e" cm="1">
        <f t="array" aca="1" ref="AY122" ca="1">IF(INDIRECT("実施計画様式!AY"&amp;ROW($A122))&lt;&gt;朱色変色!AU122,1,0)</f>
        <v>#VALUE!</v>
      </c>
      <c r="AZ122" t="e" cm="1">
        <f t="array" aca="1" ref="AZ122" ca="1">IF(INDIRECT("実施計画様式!AZ"&amp;ROW($A122))&lt;&gt;朱色変色!AV122,1,0)</f>
        <v>#VALUE!</v>
      </c>
      <c r="BA122" t="e" cm="1">
        <f t="array" aca="1" ref="BA122" ca="1">IF(INDIRECT("実施計画様式!BA"&amp;ROW($A122))&lt;&gt;朱色変色!AW122,1,0)</f>
        <v>#VALUE!</v>
      </c>
      <c r="BB122" t="e" cm="1">
        <f t="array" aca="1" ref="BB122" ca="1">IF(INDIRECT("実施計画様式!BB"&amp;ROW($A122))&lt;&gt;朱色変色!AX122,1,0)</f>
        <v>#VALUE!</v>
      </c>
      <c r="BC122" t="e">
        <f t="shared" ca="1" si="0"/>
        <v>#VALUE!</v>
      </c>
      <c r="BD122" t="e">
        <f t="shared" ca="1" si="1"/>
        <v>#VALUE!</v>
      </c>
      <c r="BE122" t="e">
        <f t="shared" ca="1" si="2"/>
        <v>#VALUE!</v>
      </c>
    </row>
    <row r="123" spans="3:57">
      <c r="C123" s="310">
        <v>51</v>
      </c>
      <c r="D123" t="e" cm="1">
        <f t="array" aca="1" ref="D123" ca="1">IF(INDIRECT("実施計画様式!D"&amp;ROW($A123))&lt;&gt;朱色変色!D123,1,0)</f>
        <v>#VALUE!</v>
      </c>
      <c r="E123" t="e" cm="1">
        <f t="array" aca="1" ref="E123" ca="1">IF(INDIRECT("実施計画様式!E"&amp;ROW($A123))&lt;&gt;朱色変色!E123,1,0)</f>
        <v>#VALUE!</v>
      </c>
      <c r="F123" t="e" cm="1">
        <f t="array" aca="1" ref="F123" ca="1">IF(INDIRECT("実施計画様式!F"&amp;ROW($A123))&lt;&gt;朱色変色!F123,1,0)</f>
        <v>#VALUE!</v>
      </c>
      <c r="G123" t="e" cm="1">
        <f t="array" aca="1" ref="G123" ca="1">IF(INDIRECT("実施計画様式!G"&amp;ROW($A123))&lt;&gt;朱色変色!G123,1,0)</f>
        <v>#VALUE!</v>
      </c>
      <c r="H123" t="e" cm="1">
        <f t="array" aca="1" ref="H123" ca="1">IF(INDIRECT("実施計画様式!H"&amp;ROW($A123))&lt;&gt;朱色変色!H123,1,0)</f>
        <v>#VALUE!</v>
      </c>
      <c r="I123" t="e" cm="1">
        <f t="array" aca="1" ref="I123" ca="1">IF(INDIRECT("実施計画様式!I"&amp;ROW($A123))&lt;&gt;朱色変色!I123,1,0)</f>
        <v>#VALUE!</v>
      </c>
      <c r="J123" t="e" cm="1">
        <f t="array" aca="1" ref="J123" ca="1">IF(INDIRECT("実施計画様式!J"&amp;ROW($A123))&lt;&gt;朱色変色!J123,1,0)</f>
        <v>#VALUE!</v>
      </c>
      <c r="K123" t="e" cm="1">
        <f t="array" aca="1" ref="K123" ca="1">IF(INDIRECT("実施計画様式!K"&amp;ROW($A123))&lt;&gt;朱色変色!K123,1,0)</f>
        <v>#VALUE!</v>
      </c>
      <c r="L123" t="e" cm="1">
        <f t="array" aca="1" ref="L123" ca="1">IF(INDIRECT("実施計画様式!L"&amp;ROW($A123))&lt;&gt;朱色変色!L123,1,0)</f>
        <v>#VALUE!</v>
      </c>
      <c r="M123" t="e" cm="1">
        <f t="array" aca="1" ref="M123" ca="1">IF(INDIRECT("実施計画様式!M"&amp;ROW($A123))&lt;&gt;朱色変色!M123,1,0)</f>
        <v>#VALUE!</v>
      </c>
      <c r="N123" t="e" cm="1">
        <f t="array" aca="1" ref="N123" ca="1">IF(INDIRECT("実施計画様式!N"&amp;ROW($A123))&lt;&gt;朱色変色!N123,1,0)</f>
        <v>#VALUE!</v>
      </c>
      <c r="O123" t="e" cm="1">
        <f t="array" aca="1" ref="O123" ca="1">IF(INDIRECT("実施計画様式!O"&amp;ROW($A123))&lt;&gt;朱色変色!O123,1,0)</f>
        <v>#VALUE!</v>
      </c>
      <c r="P123" t="e" cm="1">
        <f t="array" aca="1" ref="P123" ca="1">IF(INDIRECT("実施計画様式!P"&amp;ROW($A123))&lt;&gt;朱色変色!P123,1,0)</f>
        <v>#VALUE!</v>
      </c>
      <c r="Q123" t="e" cm="1">
        <f t="array" aca="1" ref="Q123" ca="1">IF(INDIRECT("実施計画様式!Q"&amp;ROW($A123))&lt;&gt;朱色変色!Q123,1,0)</f>
        <v>#VALUE!</v>
      </c>
      <c r="R123" t="e" cm="1">
        <f t="array" aca="1" ref="R123" ca="1">IF(INDIRECT("実施計画様式!R"&amp;ROW($A123))&lt;&gt;朱色変色!R123,1,0)</f>
        <v>#VALUE!</v>
      </c>
      <c r="S123" t="e" cm="1">
        <f t="array" aca="1" ref="S123" ca="1">IF(INDIRECT("実施計画様式!S"&amp;ROW($A123))&lt;&gt;朱色変色!S123,1,0)</f>
        <v>#VALUE!</v>
      </c>
      <c r="T123" t="e" cm="1">
        <f t="array" aca="1" ref="T123" ca="1">IF(INDIRECT("実施計画様式!T"&amp;ROW($A123))&lt;&gt;朱色変色!T123,1,0)</f>
        <v>#VALUE!</v>
      </c>
      <c r="U123" t="e" cm="1">
        <f t="array" aca="1" ref="U123" ca="1">IF(INDIRECT("実施計画様式!U"&amp;ROW($A123))&lt;&gt;朱色変色!U123,1,0)</f>
        <v>#VALUE!</v>
      </c>
      <c r="V123" t="e" cm="1">
        <f t="array" aca="1" ref="V123" ca="1">IF(INDIRECT("実施計画様式!V"&amp;ROW($A123))&lt;&gt;朱色変色!V123,1,0)</f>
        <v>#VALUE!</v>
      </c>
      <c r="W123" t="e" cm="1">
        <f t="array" aca="1" ref="W123" ca="1">IF(INDIRECT("実施計画様式!W"&amp;ROW($A123))&lt;&gt;朱色変色!W123,1,0)</f>
        <v>#VALUE!</v>
      </c>
      <c r="X123" t="e" cm="1">
        <f t="array" aca="1" ref="X123" ca="1">IF(INDIRECT("実施計画様式!X"&amp;ROW($A123))&lt;&gt;朱色変色!X123,1,0)</f>
        <v>#VALUE!</v>
      </c>
      <c r="Y123" t="e" cm="1">
        <f t="array" aca="1" ref="Y123" ca="1">IF(INDIRECT("実施計画様式!Y"&amp;ROW($A123))&lt;&gt;朱色変色!Y123,1,0)</f>
        <v>#VALUE!</v>
      </c>
      <c r="Z123" t="e" cm="1">
        <f t="array" aca="1" ref="Z123" ca="1">IF(INDIRECT("実施計画様式!Z"&amp;ROW($A123))&lt;&gt;朱色変色!Z123,1,0)</f>
        <v>#VALUE!</v>
      </c>
      <c r="AA123" t="e" cm="1">
        <f t="array" aca="1" ref="AA123" ca="1">IF(INDIRECT("実施計画様式!AA"&amp;ROW($A123))&lt;&gt;朱色変色!AA123,1,0)</f>
        <v>#VALUE!</v>
      </c>
      <c r="AB123" t="e" cm="1">
        <f t="array" aca="1" ref="AB123" ca="1">IF(INDIRECT("実施計画様式!AB"&amp;ROW($A123))&lt;&gt;朱色変色!AB123,1,0)</f>
        <v>#VALUE!</v>
      </c>
      <c r="AC123" t="e" cm="1">
        <f t="array" aca="1" ref="AC123" ca="1">IF(INDIRECT("実施計画様式!AC"&amp;ROW($A123))&lt;&gt;朱色変色!AC123,1,0)</f>
        <v>#VALUE!</v>
      </c>
      <c r="AD123" t="e" cm="1">
        <f t="array" aca="1" ref="AD123" ca="1">IF(INDIRECT("実施計画様式!AD"&amp;ROW($A123))&lt;&gt;朱色変色!AD123,1,0)</f>
        <v>#VALUE!</v>
      </c>
      <c r="AE123" t="e" cm="1">
        <f t="array" aca="1" ref="AE123" ca="1">IF(INDIRECT("実施計画様式!AE"&amp;ROW($A123))&lt;&gt;朱色変色!AE123,1,0)</f>
        <v>#VALUE!</v>
      </c>
      <c r="AF123" t="e" cm="1">
        <f t="array" aca="1" ref="AF123" ca="1">IF(INDIRECT("実施計画様式!AF"&amp;ROW($A123))&lt;&gt;朱色変色!AF123,1,0)</f>
        <v>#VALUE!</v>
      </c>
      <c r="AG123" t="e" cm="1">
        <f t="array" aca="1" ref="AG123" ca="1">IF(INDIRECT("実施計画様式!AG"&amp;ROW($A123))&lt;&gt;朱色変色!AG123,1,0)</f>
        <v>#VALUE!</v>
      </c>
      <c r="AH123" t="e" cm="1">
        <f t="array" aca="1" ref="AH123" ca="1">IF(INDIRECT("実施計画様式!AH"&amp;ROW($A123))&lt;&gt;朱色変色!AH123,1,0)</f>
        <v>#VALUE!</v>
      </c>
      <c r="AI123" t="e" cm="1">
        <f t="array" aca="1" ref="AI123" ca="1">IF(INDIRECT("実施計画様式!AI"&amp;ROW($A123))&lt;&gt;朱色変色!AI123,1,0)</f>
        <v>#VALUE!</v>
      </c>
      <c r="AJ123" t="e" cm="1">
        <f t="array" aca="1" ref="AJ123" ca="1">IF(INDIRECT("実施計画様式!AJ"&amp;ROW($A123))&lt;&gt;朱色変色!AJ123,1,0)</f>
        <v>#VALUE!</v>
      </c>
      <c r="AK123" t="e" cm="1">
        <f t="array" aca="1" ref="AK123" ca="1">IF(INDIRECT("実施計画様式!AK"&amp;ROW($A123))&lt;&gt;朱色変色!AK123,1,0)</f>
        <v>#VALUE!</v>
      </c>
      <c r="AL123" t="e" cm="1">
        <f t="array" aca="1" ref="AL123" ca="1">IF(INDIRECT("実施計画様式!AL"&amp;ROW($A123))&lt;&gt;朱色変色!AL123,1,0)</f>
        <v>#VALUE!</v>
      </c>
      <c r="AM123" t="e" cm="1">
        <f t="array" aca="1" ref="AM123" ca="1">IF(INDIRECT("実施計画様式!AM"&amp;ROW($A123))&lt;&gt;朱色変色!AM123,1,0)</f>
        <v>#VALUE!</v>
      </c>
      <c r="AN123" t="e" cm="1">
        <f t="array" aca="1" ref="AN123" ca="1">IF(INDIRECT("実施計画様式!AN"&amp;ROW($A123))&lt;&gt;朱色変色!AN123,1,0)</f>
        <v>#VALUE!</v>
      </c>
      <c r="AO123" t="e" cm="1">
        <f t="array" aca="1" ref="AO123" ca="1">IF(INDIRECT("実施計画様式!AO"&amp;ROW($A123))&lt;&gt;朱色変色!AO123,1,0)</f>
        <v>#VALUE!</v>
      </c>
      <c r="AP123" t="e" cm="1">
        <f t="array" aca="1" ref="AP123" ca="1">IF(INDIRECT("実施計画様式!AP"&amp;ROW($A123))&lt;&gt;朱色変色!AP123,1,0)</f>
        <v>#VALUE!</v>
      </c>
      <c r="AQ123" t="e" cm="1">
        <f t="array" aca="1" ref="AQ123" ca="1">IF(INDIRECT("実施計画様式!AQ"&amp;ROW($A123))&lt;&gt;朱色変色!AQ123,1,0)</f>
        <v>#VALUE!</v>
      </c>
      <c r="AR123" t="e" cm="1">
        <f t="array" aca="1" ref="AR123" ca="1">IF(INDIRECT("実施計画様式!AR"&amp;ROW($A123))&lt;&gt;朱色変色!AR123,1,0)</f>
        <v>#VALUE!</v>
      </c>
      <c r="AS123" t="e" cm="1">
        <f t="array" aca="1" ref="AS123" ca="1">IF(INDIRECT("実施計画様式!AS"&amp;ROW($A123))&lt;&gt;朱色変色!AS123,1,0)</f>
        <v>#VALUE!</v>
      </c>
      <c r="AT123" t="e" cm="1">
        <f t="array" aca="1" ref="AT123" ca="1">IF(INDIRECT("実施計画様式!AT"&amp;ROW($A123))&lt;&gt;朱色変色!AT123,1,0)</f>
        <v>#VALUE!</v>
      </c>
      <c r="AU123" t="e" cm="1">
        <f t="array" aca="1" ref="AU123" ca="1">IF(INDIRECT("実施計画様式!AU"&amp;ROW($A123))&lt;&gt;朱色変色!AU123,1,0)</f>
        <v>#VALUE!</v>
      </c>
      <c r="AV123" t="e" cm="1">
        <f t="array" aca="1" ref="AV123" ca="1">IF(INDIRECT("実施計画様式!AV"&amp;ROW($A123))&lt;&gt;朱色変色!AV123,1,0)</f>
        <v>#VALUE!</v>
      </c>
      <c r="AW123" t="e" cm="1">
        <f t="array" aca="1" ref="AW123" ca="1">IF(INDIRECT("実施計画様式!AW"&amp;ROW($A123))&lt;&gt;朱色変色!AW123,1,0)</f>
        <v>#VALUE!</v>
      </c>
      <c r="AX123" t="e" cm="1">
        <f t="array" aca="1" ref="AX123" ca="1">IF(INDIRECT("実施計画様式!AX"&amp;ROW($A123))&lt;&gt;朱色変色!AX123,1,0)</f>
        <v>#VALUE!</v>
      </c>
      <c r="AY123" t="e" cm="1">
        <f t="array" aca="1" ref="AY123" ca="1">IF(INDIRECT("実施計画様式!AY"&amp;ROW($A123))&lt;&gt;朱色変色!AU123,1,0)</f>
        <v>#VALUE!</v>
      </c>
      <c r="AZ123" t="e" cm="1">
        <f t="array" aca="1" ref="AZ123" ca="1">IF(INDIRECT("実施計画様式!AZ"&amp;ROW($A123))&lt;&gt;朱色変色!AV123,1,0)</f>
        <v>#VALUE!</v>
      </c>
      <c r="BA123" t="e" cm="1">
        <f t="array" aca="1" ref="BA123" ca="1">IF(INDIRECT("実施計画様式!BA"&amp;ROW($A123))&lt;&gt;朱色変色!AW123,1,0)</f>
        <v>#VALUE!</v>
      </c>
      <c r="BB123" t="e" cm="1">
        <f t="array" aca="1" ref="BB123" ca="1">IF(INDIRECT("実施計画様式!BB"&amp;ROW($A123))&lt;&gt;朱色変色!AX123,1,0)</f>
        <v>#VALUE!</v>
      </c>
      <c r="BC123" t="e">
        <f t="shared" ca="1" si="0"/>
        <v>#VALUE!</v>
      </c>
      <c r="BD123" t="e">
        <f t="shared" ca="1" si="1"/>
        <v>#VALUE!</v>
      </c>
      <c r="BE123" t="e">
        <f t="shared" ca="1" si="2"/>
        <v>#VALUE!</v>
      </c>
    </row>
    <row r="124" spans="3:57">
      <c r="C124" s="310">
        <v>52</v>
      </c>
      <c r="D124" t="e" cm="1">
        <f t="array" aca="1" ref="D124" ca="1">IF(INDIRECT("実施計画様式!D"&amp;ROW($A124))&lt;&gt;朱色変色!D124,1,0)</f>
        <v>#VALUE!</v>
      </c>
      <c r="E124" t="e" cm="1">
        <f t="array" aca="1" ref="E124" ca="1">IF(INDIRECT("実施計画様式!E"&amp;ROW($A124))&lt;&gt;朱色変色!E124,1,0)</f>
        <v>#VALUE!</v>
      </c>
      <c r="F124" t="e" cm="1">
        <f t="array" aca="1" ref="F124" ca="1">IF(INDIRECT("実施計画様式!F"&amp;ROW($A124))&lt;&gt;朱色変色!F124,1,0)</f>
        <v>#VALUE!</v>
      </c>
      <c r="G124" t="e" cm="1">
        <f t="array" aca="1" ref="G124" ca="1">IF(INDIRECT("実施計画様式!G"&amp;ROW($A124))&lt;&gt;朱色変色!G124,1,0)</f>
        <v>#VALUE!</v>
      </c>
      <c r="H124" t="e" cm="1">
        <f t="array" aca="1" ref="H124" ca="1">IF(INDIRECT("実施計画様式!H"&amp;ROW($A124))&lt;&gt;朱色変色!H124,1,0)</f>
        <v>#VALUE!</v>
      </c>
      <c r="I124" t="e" cm="1">
        <f t="array" aca="1" ref="I124" ca="1">IF(INDIRECT("実施計画様式!I"&amp;ROW($A124))&lt;&gt;朱色変色!I124,1,0)</f>
        <v>#VALUE!</v>
      </c>
      <c r="J124" t="e" cm="1">
        <f t="array" aca="1" ref="J124" ca="1">IF(INDIRECT("実施計画様式!J"&amp;ROW($A124))&lt;&gt;朱色変色!J124,1,0)</f>
        <v>#VALUE!</v>
      </c>
      <c r="K124" t="e" cm="1">
        <f t="array" aca="1" ref="K124" ca="1">IF(INDIRECT("実施計画様式!K"&amp;ROW($A124))&lt;&gt;朱色変色!K124,1,0)</f>
        <v>#VALUE!</v>
      </c>
      <c r="L124" t="e" cm="1">
        <f t="array" aca="1" ref="L124" ca="1">IF(INDIRECT("実施計画様式!L"&amp;ROW($A124))&lt;&gt;朱色変色!L124,1,0)</f>
        <v>#VALUE!</v>
      </c>
      <c r="M124" t="e" cm="1">
        <f t="array" aca="1" ref="M124" ca="1">IF(INDIRECT("実施計画様式!M"&amp;ROW($A124))&lt;&gt;朱色変色!M124,1,0)</f>
        <v>#VALUE!</v>
      </c>
      <c r="N124" t="e" cm="1">
        <f t="array" aca="1" ref="N124" ca="1">IF(INDIRECT("実施計画様式!N"&amp;ROW($A124))&lt;&gt;朱色変色!N124,1,0)</f>
        <v>#VALUE!</v>
      </c>
      <c r="O124" t="e" cm="1">
        <f t="array" aca="1" ref="O124" ca="1">IF(INDIRECT("実施計画様式!O"&amp;ROW($A124))&lt;&gt;朱色変色!O124,1,0)</f>
        <v>#VALUE!</v>
      </c>
      <c r="P124" t="e" cm="1">
        <f t="array" aca="1" ref="P124" ca="1">IF(INDIRECT("実施計画様式!P"&amp;ROW($A124))&lt;&gt;朱色変色!P124,1,0)</f>
        <v>#VALUE!</v>
      </c>
      <c r="Q124" t="e" cm="1">
        <f t="array" aca="1" ref="Q124" ca="1">IF(INDIRECT("実施計画様式!Q"&amp;ROW($A124))&lt;&gt;朱色変色!Q124,1,0)</f>
        <v>#VALUE!</v>
      </c>
      <c r="R124" t="e" cm="1">
        <f t="array" aca="1" ref="R124" ca="1">IF(INDIRECT("実施計画様式!R"&amp;ROW($A124))&lt;&gt;朱色変色!R124,1,0)</f>
        <v>#VALUE!</v>
      </c>
      <c r="S124" t="e" cm="1">
        <f t="array" aca="1" ref="S124" ca="1">IF(INDIRECT("実施計画様式!S"&amp;ROW($A124))&lt;&gt;朱色変色!S124,1,0)</f>
        <v>#VALUE!</v>
      </c>
      <c r="T124" t="e" cm="1">
        <f t="array" aca="1" ref="T124" ca="1">IF(INDIRECT("実施計画様式!T"&amp;ROW($A124))&lt;&gt;朱色変色!T124,1,0)</f>
        <v>#VALUE!</v>
      </c>
      <c r="U124" t="e" cm="1">
        <f t="array" aca="1" ref="U124" ca="1">IF(INDIRECT("実施計画様式!U"&amp;ROW($A124))&lt;&gt;朱色変色!U124,1,0)</f>
        <v>#VALUE!</v>
      </c>
      <c r="V124" t="e" cm="1">
        <f t="array" aca="1" ref="V124" ca="1">IF(INDIRECT("実施計画様式!V"&amp;ROW($A124))&lt;&gt;朱色変色!V124,1,0)</f>
        <v>#VALUE!</v>
      </c>
      <c r="W124" t="e" cm="1">
        <f t="array" aca="1" ref="W124" ca="1">IF(INDIRECT("実施計画様式!W"&amp;ROW($A124))&lt;&gt;朱色変色!W124,1,0)</f>
        <v>#VALUE!</v>
      </c>
      <c r="X124" t="e" cm="1">
        <f t="array" aca="1" ref="X124" ca="1">IF(INDIRECT("実施計画様式!X"&amp;ROW($A124))&lt;&gt;朱色変色!X124,1,0)</f>
        <v>#VALUE!</v>
      </c>
      <c r="Y124" t="e" cm="1">
        <f t="array" aca="1" ref="Y124" ca="1">IF(INDIRECT("実施計画様式!Y"&amp;ROW($A124))&lt;&gt;朱色変色!Y124,1,0)</f>
        <v>#VALUE!</v>
      </c>
      <c r="Z124" t="e" cm="1">
        <f t="array" aca="1" ref="Z124" ca="1">IF(INDIRECT("実施計画様式!Z"&amp;ROW($A124))&lt;&gt;朱色変色!Z124,1,0)</f>
        <v>#VALUE!</v>
      </c>
      <c r="AA124" t="e" cm="1">
        <f t="array" aca="1" ref="AA124" ca="1">IF(INDIRECT("実施計画様式!AA"&amp;ROW($A124))&lt;&gt;朱色変色!AA124,1,0)</f>
        <v>#VALUE!</v>
      </c>
      <c r="AB124" t="e" cm="1">
        <f t="array" aca="1" ref="AB124" ca="1">IF(INDIRECT("実施計画様式!AB"&amp;ROW($A124))&lt;&gt;朱色変色!AB124,1,0)</f>
        <v>#VALUE!</v>
      </c>
      <c r="AC124" t="e" cm="1">
        <f t="array" aca="1" ref="AC124" ca="1">IF(INDIRECT("実施計画様式!AC"&amp;ROW($A124))&lt;&gt;朱色変色!AC124,1,0)</f>
        <v>#VALUE!</v>
      </c>
      <c r="AD124" t="e" cm="1">
        <f t="array" aca="1" ref="AD124" ca="1">IF(INDIRECT("実施計画様式!AD"&amp;ROW($A124))&lt;&gt;朱色変色!AD124,1,0)</f>
        <v>#VALUE!</v>
      </c>
      <c r="AE124" t="e" cm="1">
        <f t="array" aca="1" ref="AE124" ca="1">IF(INDIRECT("実施計画様式!AE"&amp;ROW($A124))&lt;&gt;朱色変色!AE124,1,0)</f>
        <v>#VALUE!</v>
      </c>
      <c r="AF124" t="e" cm="1">
        <f t="array" aca="1" ref="AF124" ca="1">IF(INDIRECT("実施計画様式!AF"&amp;ROW($A124))&lt;&gt;朱色変色!AF124,1,0)</f>
        <v>#VALUE!</v>
      </c>
      <c r="AG124" t="e" cm="1">
        <f t="array" aca="1" ref="AG124" ca="1">IF(INDIRECT("実施計画様式!AG"&amp;ROW($A124))&lt;&gt;朱色変色!AG124,1,0)</f>
        <v>#VALUE!</v>
      </c>
      <c r="AH124" t="e" cm="1">
        <f t="array" aca="1" ref="AH124" ca="1">IF(INDIRECT("実施計画様式!AH"&amp;ROW($A124))&lt;&gt;朱色変色!AH124,1,0)</f>
        <v>#VALUE!</v>
      </c>
      <c r="AI124" t="e" cm="1">
        <f t="array" aca="1" ref="AI124" ca="1">IF(INDIRECT("実施計画様式!AI"&amp;ROW($A124))&lt;&gt;朱色変色!AI124,1,0)</f>
        <v>#VALUE!</v>
      </c>
      <c r="AJ124" t="e" cm="1">
        <f t="array" aca="1" ref="AJ124" ca="1">IF(INDIRECT("実施計画様式!AJ"&amp;ROW($A124))&lt;&gt;朱色変色!AJ124,1,0)</f>
        <v>#VALUE!</v>
      </c>
      <c r="AK124" t="e" cm="1">
        <f t="array" aca="1" ref="AK124" ca="1">IF(INDIRECT("実施計画様式!AK"&amp;ROW($A124))&lt;&gt;朱色変色!AK124,1,0)</f>
        <v>#VALUE!</v>
      </c>
      <c r="AL124" t="e" cm="1">
        <f t="array" aca="1" ref="AL124" ca="1">IF(INDIRECT("実施計画様式!AL"&amp;ROW($A124))&lt;&gt;朱色変色!AL124,1,0)</f>
        <v>#VALUE!</v>
      </c>
      <c r="AM124" t="e" cm="1">
        <f t="array" aca="1" ref="AM124" ca="1">IF(INDIRECT("実施計画様式!AM"&amp;ROW($A124))&lt;&gt;朱色変色!AM124,1,0)</f>
        <v>#VALUE!</v>
      </c>
      <c r="AN124" t="e" cm="1">
        <f t="array" aca="1" ref="AN124" ca="1">IF(INDIRECT("実施計画様式!AN"&amp;ROW($A124))&lt;&gt;朱色変色!AN124,1,0)</f>
        <v>#VALUE!</v>
      </c>
      <c r="AO124" t="e" cm="1">
        <f t="array" aca="1" ref="AO124" ca="1">IF(INDIRECT("実施計画様式!AO"&amp;ROW($A124))&lt;&gt;朱色変色!AO124,1,0)</f>
        <v>#VALUE!</v>
      </c>
      <c r="AP124" t="e" cm="1">
        <f t="array" aca="1" ref="AP124" ca="1">IF(INDIRECT("実施計画様式!AP"&amp;ROW($A124))&lt;&gt;朱色変色!AP124,1,0)</f>
        <v>#VALUE!</v>
      </c>
      <c r="AQ124" t="e" cm="1">
        <f t="array" aca="1" ref="AQ124" ca="1">IF(INDIRECT("実施計画様式!AQ"&amp;ROW($A124))&lt;&gt;朱色変色!AQ124,1,0)</f>
        <v>#VALUE!</v>
      </c>
      <c r="AR124" t="e" cm="1">
        <f t="array" aca="1" ref="AR124" ca="1">IF(INDIRECT("実施計画様式!AR"&amp;ROW($A124))&lt;&gt;朱色変色!AR124,1,0)</f>
        <v>#VALUE!</v>
      </c>
      <c r="AS124" t="e" cm="1">
        <f t="array" aca="1" ref="AS124" ca="1">IF(INDIRECT("実施計画様式!AS"&amp;ROW($A124))&lt;&gt;朱色変色!AS124,1,0)</f>
        <v>#VALUE!</v>
      </c>
      <c r="AT124" t="e" cm="1">
        <f t="array" aca="1" ref="AT124" ca="1">IF(INDIRECT("実施計画様式!AT"&amp;ROW($A124))&lt;&gt;朱色変色!AT124,1,0)</f>
        <v>#VALUE!</v>
      </c>
      <c r="AU124" t="e" cm="1">
        <f t="array" aca="1" ref="AU124" ca="1">IF(INDIRECT("実施計画様式!AU"&amp;ROW($A124))&lt;&gt;朱色変色!AU124,1,0)</f>
        <v>#VALUE!</v>
      </c>
      <c r="AV124" t="e" cm="1">
        <f t="array" aca="1" ref="AV124" ca="1">IF(INDIRECT("実施計画様式!AV"&amp;ROW($A124))&lt;&gt;朱色変色!AV124,1,0)</f>
        <v>#VALUE!</v>
      </c>
      <c r="AW124" t="e" cm="1">
        <f t="array" aca="1" ref="AW124" ca="1">IF(INDIRECT("実施計画様式!AW"&amp;ROW($A124))&lt;&gt;朱色変色!AW124,1,0)</f>
        <v>#VALUE!</v>
      </c>
      <c r="AX124" t="e" cm="1">
        <f t="array" aca="1" ref="AX124" ca="1">IF(INDIRECT("実施計画様式!AX"&amp;ROW($A124))&lt;&gt;朱色変色!AX124,1,0)</f>
        <v>#VALUE!</v>
      </c>
      <c r="AY124" t="e" cm="1">
        <f t="array" aca="1" ref="AY124" ca="1">IF(INDIRECT("実施計画様式!AY"&amp;ROW($A124))&lt;&gt;朱色変色!AU124,1,0)</f>
        <v>#VALUE!</v>
      </c>
      <c r="AZ124" t="e" cm="1">
        <f t="array" aca="1" ref="AZ124" ca="1">IF(INDIRECT("実施計画様式!AZ"&amp;ROW($A124))&lt;&gt;朱色変色!AV124,1,0)</f>
        <v>#VALUE!</v>
      </c>
      <c r="BA124" t="e" cm="1">
        <f t="array" aca="1" ref="BA124" ca="1">IF(INDIRECT("実施計画様式!BA"&amp;ROW($A124))&lt;&gt;朱色変色!AW124,1,0)</f>
        <v>#VALUE!</v>
      </c>
      <c r="BB124" t="e" cm="1">
        <f t="array" aca="1" ref="BB124" ca="1">IF(INDIRECT("実施計画様式!BB"&amp;ROW($A124))&lt;&gt;朱色変色!AX124,1,0)</f>
        <v>#VALUE!</v>
      </c>
      <c r="BC124" t="e">
        <f t="shared" ca="1" si="0"/>
        <v>#VALUE!</v>
      </c>
      <c r="BD124" t="e">
        <f t="shared" ca="1" si="1"/>
        <v>#VALUE!</v>
      </c>
      <c r="BE124" t="e">
        <f t="shared" ca="1" si="2"/>
        <v>#VALUE!</v>
      </c>
    </row>
    <row r="125" spans="3:57">
      <c r="C125" s="310">
        <v>53</v>
      </c>
      <c r="D125" t="e" cm="1">
        <f t="array" aca="1" ref="D125" ca="1">IF(INDIRECT("実施計画様式!D"&amp;ROW($A125))&lt;&gt;朱色変色!D125,1,0)</f>
        <v>#VALUE!</v>
      </c>
      <c r="E125" t="e" cm="1">
        <f t="array" aca="1" ref="E125" ca="1">IF(INDIRECT("実施計画様式!E"&amp;ROW($A125))&lt;&gt;朱色変色!E125,1,0)</f>
        <v>#VALUE!</v>
      </c>
      <c r="F125" t="e" cm="1">
        <f t="array" aca="1" ref="F125" ca="1">IF(INDIRECT("実施計画様式!F"&amp;ROW($A125))&lt;&gt;朱色変色!F125,1,0)</f>
        <v>#VALUE!</v>
      </c>
      <c r="G125" t="e" cm="1">
        <f t="array" aca="1" ref="G125" ca="1">IF(INDIRECT("実施計画様式!G"&amp;ROW($A125))&lt;&gt;朱色変色!G125,1,0)</f>
        <v>#VALUE!</v>
      </c>
      <c r="H125" t="e" cm="1">
        <f t="array" aca="1" ref="H125" ca="1">IF(INDIRECT("実施計画様式!H"&amp;ROW($A125))&lt;&gt;朱色変色!H125,1,0)</f>
        <v>#VALUE!</v>
      </c>
      <c r="I125" t="e" cm="1">
        <f t="array" aca="1" ref="I125" ca="1">IF(INDIRECT("実施計画様式!I"&amp;ROW($A125))&lt;&gt;朱色変色!I125,1,0)</f>
        <v>#VALUE!</v>
      </c>
      <c r="J125" t="e" cm="1">
        <f t="array" aca="1" ref="J125" ca="1">IF(INDIRECT("実施計画様式!J"&amp;ROW($A125))&lt;&gt;朱色変色!J125,1,0)</f>
        <v>#VALUE!</v>
      </c>
      <c r="K125" t="e" cm="1">
        <f t="array" aca="1" ref="K125" ca="1">IF(INDIRECT("実施計画様式!K"&amp;ROW($A125))&lt;&gt;朱色変色!K125,1,0)</f>
        <v>#VALUE!</v>
      </c>
      <c r="L125" t="e" cm="1">
        <f t="array" aca="1" ref="L125" ca="1">IF(INDIRECT("実施計画様式!L"&amp;ROW($A125))&lt;&gt;朱色変色!L125,1,0)</f>
        <v>#VALUE!</v>
      </c>
      <c r="M125" t="e" cm="1">
        <f t="array" aca="1" ref="M125" ca="1">IF(INDIRECT("実施計画様式!M"&amp;ROW($A125))&lt;&gt;朱色変色!M125,1,0)</f>
        <v>#VALUE!</v>
      </c>
      <c r="N125" t="e" cm="1">
        <f t="array" aca="1" ref="N125" ca="1">IF(INDIRECT("実施計画様式!N"&amp;ROW($A125))&lt;&gt;朱色変色!N125,1,0)</f>
        <v>#VALUE!</v>
      </c>
      <c r="O125" t="e" cm="1">
        <f t="array" aca="1" ref="O125" ca="1">IF(INDIRECT("実施計画様式!O"&amp;ROW($A125))&lt;&gt;朱色変色!O125,1,0)</f>
        <v>#VALUE!</v>
      </c>
      <c r="P125" t="e" cm="1">
        <f t="array" aca="1" ref="P125" ca="1">IF(INDIRECT("実施計画様式!P"&amp;ROW($A125))&lt;&gt;朱色変色!P125,1,0)</f>
        <v>#VALUE!</v>
      </c>
      <c r="Q125" t="e" cm="1">
        <f t="array" aca="1" ref="Q125" ca="1">IF(INDIRECT("実施計画様式!Q"&amp;ROW($A125))&lt;&gt;朱色変色!Q125,1,0)</f>
        <v>#VALUE!</v>
      </c>
      <c r="R125" t="e" cm="1">
        <f t="array" aca="1" ref="R125" ca="1">IF(INDIRECT("実施計画様式!R"&amp;ROW($A125))&lt;&gt;朱色変色!R125,1,0)</f>
        <v>#VALUE!</v>
      </c>
      <c r="S125" t="e" cm="1">
        <f t="array" aca="1" ref="S125" ca="1">IF(INDIRECT("実施計画様式!S"&amp;ROW($A125))&lt;&gt;朱色変色!S125,1,0)</f>
        <v>#VALUE!</v>
      </c>
      <c r="T125" t="e" cm="1">
        <f t="array" aca="1" ref="T125" ca="1">IF(INDIRECT("実施計画様式!T"&amp;ROW($A125))&lt;&gt;朱色変色!T125,1,0)</f>
        <v>#VALUE!</v>
      </c>
      <c r="U125" t="e" cm="1">
        <f t="array" aca="1" ref="U125" ca="1">IF(INDIRECT("実施計画様式!U"&amp;ROW($A125))&lt;&gt;朱色変色!U125,1,0)</f>
        <v>#VALUE!</v>
      </c>
      <c r="V125" t="e" cm="1">
        <f t="array" aca="1" ref="V125" ca="1">IF(INDIRECT("実施計画様式!V"&amp;ROW($A125))&lt;&gt;朱色変色!V125,1,0)</f>
        <v>#VALUE!</v>
      </c>
      <c r="W125" t="e" cm="1">
        <f t="array" aca="1" ref="W125" ca="1">IF(INDIRECT("実施計画様式!W"&amp;ROW($A125))&lt;&gt;朱色変色!W125,1,0)</f>
        <v>#VALUE!</v>
      </c>
      <c r="X125" t="e" cm="1">
        <f t="array" aca="1" ref="X125" ca="1">IF(INDIRECT("実施計画様式!X"&amp;ROW($A125))&lt;&gt;朱色変色!X125,1,0)</f>
        <v>#VALUE!</v>
      </c>
      <c r="Y125" t="e" cm="1">
        <f t="array" aca="1" ref="Y125" ca="1">IF(INDIRECT("実施計画様式!Y"&amp;ROW($A125))&lt;&gt;朱色変色!Y125,1,0)</f>
        <v>#VALUE!</v>
      </c>
      <c r="Z125" t="e" cm="1">
        <f t="array" aca="1" ref="Z125" ca="1">IF(INDIRECT("実施計画様式!Z"&amp;ROW($A125))&lt;&gt;朱色変色!Z125,1,0)</f>
        <v>#VALUE!</v>
      </c>
      <c r="AA125" t="e" cm="1">
        <f t="array" aca="1" ref="AA125" ca="1">IF(INDIRECT("実施計画様式!AA"&amp;ROW($A125))&lt;&gt;朱色変色!AA125,1,0)</f>
        <v>#VALUE!</v>
      </c>
      <c r="AB125" t="e" cm="1">
        <f t="array" aca="1" ref="AB125" ca="1">IF(INDIRECT("実施計画様式!AB"&amp;ROW($A125))&lt;&gt;朱色変色!AB125,1,0)</f>
        <v>#VALUE!</v>
      </c>
      <c r="AC125" t="e" cm="1">
        <f t="array" aca="1" ref="AC125" ca="1">IF(INDIRECT("実施計画様式!AC"&amp;ROW($A125))&lt;&gt;朱色変色!AC125,1,0)</f>
        <v>#VALUE!</v>
      </c>
      <c r="AD125" t="e" cm="1">
        <f t="array" aca="1" ref="AD125" ca="1">IF(INDIRECT("実施計画様式!AD"&amp;ROW($A125))&lt;&gt;朱色変色!AD125,1,0)</f>
        <v>#VALUE!</v>
      </c>
      <c r="AE125" t="e" cm="1">
        <f t="array" aca="1" ref="AE125" ca="1">IF(INDIRECT("実施計画様式!AE"&amp;ROW($A125))&lt;&gt;朱色変色!AE125,1,0)</f>
        <v>#VALUE!</v>
      </c>
      <c r="AF125" t="e" cm="1">
        <f t="array" aca="1" ref="AF125" ca="1">IF(INDIRECT("実施計画様式!AF"&amp;ROW($A125))&lt;&gt;朱色変色!AF125,1,0)</f>
        <v>#VALUE!</v>
      </c>
      <c r="AG125" t="e" cm="1">
        <f t="array" aca="1" ref="AG125" ca="1">IF(INDIRECT("実施計画様式!AG"&amp;ROW($A125))&lt;&gt;朱色変色!AG125,1,0)</f>
        <v>#VALUE!</v>
      </c>
      <c r="AH125" t="e" cm="1">
        <f t="array" aca="1" ref="AH125" ca="1">IF(INDIRECT("実施計画様式!AH"&amp;ROW($A125))&lt;&gt;朱色変色!AH125,1,0)</f>
        <v>#VALUE!</v>
      </c>
      <c r="AI125" t="e" cm="1">
        <f t="array" aca="1" ref="AI125" ca="1">IF(INDIRECT("実施計画様式!AI"&amp;ROW($A125))&lt;&gt;朱色変色!AI125,1,0)</f>
        <v>#VALUE!</v>
      </c>
      <c r="AJ125" t="e" cm="1">
        <f t="array" aca="1" ref="AJ125" ca="1">IF(INDIRECT("実施計画様式!AJ"&amp;ROW($A125))&lt;&gt;朱色変色!AJ125,1,0)</f>
        <v>#VALUE!</v>
      </c>
      <c r="AK125" t="e" cm="1">
        <f t="array" aca="1" ref="AK125" ca="1">IF(INDIRECT("実施計画様式!AK"&amp;ROW($A125))&lt;&gt;朱色変色!AK125,1,0)</f>
        <v>#VALUE!</v>
      </c>
      <c r="AL125" t="e" cm="1">
        <f t="array" aca="1" ref="AL125" ca="1">IF(INDIRECT("実施計画様式!AL"&amp;ROW($A125))&lt;&gt;朱色変色!AL125,1,0)</f>
        <v>#VALUE!</v>
      </c>
      <c r="AM125" t="e" cm="1">
        <f t="array" aca="1" ref="AM125" ca="1">IF(INDIRECT("実施計画様式!AM"&amp;ROW($A125))&lt;&gt;朱色変色!AM125,1,0)</f>
        <v>#VALUE!</v>
      </c>
      <c r="AN125" t="e" cm="1">
        <f t="array" aca="1" ref="AN125" ca="1">IF(INDIRECT("実施計画様式!AN"&amp;ROW($A125))&lt;&gt;朱色変色!AN125,1,0)</f>
        <v>#VALUE!</v>
      </c>
      <c r="AO125" t="e" cm="1">
        <f t="array" aca="1" ref="AO125" ca="1">IF(INDIRECT("実施計画様式!AO"&amp;ROW($A125))&lt;&gt;朱色変色!AO125,1,0)</f>
        <v>#VALUE!</v>
      </c>
      <c r="AP125" t="e" cm="1">
        <f t="array" aca="1" ref="AP125" ca="1">IF(INDIRECT("実施計画様式!AP"&amp;ROW($A125))&lt;&gt;朱色変色!AP125,1,0)</f>
        <v>#VALUE!</v>
      </c>
      <c r="AQ125" t="e" cm="1">
        <f t="array" aca="1" ref="AQ125" ca="1">IF(INDIRECT("実施計画様式!AQ"&amp;ROW($A125))&lt;&gt;朱色変色!AQ125,1,0)</f>
        <v>#VALUE!</v>
      </c>
      <c r="AR125" t="e" cm="1">
        <f t="array" aca="1" ref="AR125" ca="1">IF(INDIRECT("実施計画様式!AR"&amp;ROW($A125))&lt;&gt;朱色変色!AR125,1,0)</f>
        <v>#VALUE!</v>
      </c>
      <c r="AS125" t="e" cm="1">
        <f t="array" aca="1" ref="AS125" ca="1">IF(INDIRECT("実施計画様式!AS"&amp;ROW($A125))&lt;&gt;朱色変色!AS125,1,0)</f>
        <v>#VALUE!</v>
      </c>
      <c r="AT125" t="e" cm="1">
        <f t="array" aca="1" ref="AT125" ca="1">IF(INDIRECT("実施計画様式!AT"&amp;ROW($A125))&lt;&gt;朱色変色!AT125,1,0)</f>
        <v>#VALUE!</v>
      </c>
      <c r="AU125" t="e" cm="1">
        <f t="array" aca="1" ref="AU125" ca="1">IF(INDIRECT("実施計画様式!AU"&amp;ROW($A125))&lt;&gt;朱色変色!AU125,1,0)</f>
        <v>#VALUE!</v>
      </c>
      <c r="AV125" t="e" cm="1">
        <f t="array" aca="1" ref="AV125" ca="1">IF(INDIRECT("実施計画様式!AV"&amp;ROW($A125))&lt;&gt;朱色変色!AV125,1,0)</f>
        <v>#VALUE!</v>
      </c>
      <c r="AW125" t="e" cm="1">
        <f t="array" aca="1" ref="AW125" ca="1">IF(INDIRECT("実施計画様式!AW"&amp;ROW($A125))&lt;&gt;朱色変色!AW125,1,0)</f>
        <v>#VALUE!</v>
      </c>
      <c r="AX125" t="e" cm="1">
        <f t="array" aca="1" ref="AX125" ca="1">IF(INDIRECT("実施計画様式!AX"&amp;ROW($A125))&lt;&gt;朱色変色!AX125,1,0)</f>
        <v>#VALUE!</v>
      </c>
      <c r="AY125" t="e" cm="1">
        <f t="array" aca="1" ref="AY125" ca="1">IF(INDIRECT("実施計画様式!AY"&amp;ROW($A125))&lt;&gt;朱色変色!AU125,1,0)</f>
        <v>#VALUE!</v>
      </c>
      <c r="AZ125" t="e" cm="1">
        <f t="array" aca="1" ref="AZ125" ca="1">IF(INDIRECT("実施計画様式!AZ"&amp;ROW($A125))&lt;&gt;朱色変色!AV125,1,0)</f>
        <v>#VALUE!</v>
      </c>
      <c r="BA125" t="e" cm="1">
        <f t="array" aca="1" ref="BA125" ca="1">IF(INDIRECT("実施計画様式!BA"&amp;ROW($A125))&lt;&gt;朱色変色!AW125,1,0)</f>
        <v>#VALUE!</v>
      </c>
      <c r="BB125" t="e" cm="1">
        <f t="array" aca="1" ref="BB125" ca="1">IF(INDIRECT("実施計画様式!BB"&amp;ROW($A125))&lt;&gt;朱色変色!AX125,1,0)</f>
        <v>#VALUE!</v>
      </c>
      <c r="BC125" t="e">
        <f t="shared" ca="1" si="0"/>
        <v>#VALUE!</v>
      </c>
      <c r="BD125" t="e">
        <f t="shared" ca="1" si="1"/>
        <v>#VALUE!</v>
      </c>
      <c r="BE125" t="e">
        <f t="shared" ca="1" si="2"/>
        <v>#VALUE!</v>
      </c>
    </row>
    <row r="126" spans="3:57">
      <c r="C126" s="310">
        <v>54</v>
      </c>
      <c r="D126" t="e" cm="1">
        <f t="array" aca="1" ref="D126" ca="1">IF(INDIRECT("実施計画様式!D"&amp;ROW($A126))&lt;&gt;朱色変色!D126,1,0)</f>
        <v>#VALUE!</v>
      </c>
      <c r="E126" t="e" cm="1">
        <f t="array" aca="1" ref="E126" ca="1">IF(INDIRECT("実施計画様式!E"&amp;ROW($A126))&lt;&gt;朱色変色!E126,1,0)</f>
        <v>#VALUE!</v>
      </c>
      <c r="F126" t="e" cm="1">
        <f t="array" aca="1" ref="F126" ca="1">IF(INDIRECT("実施計画様式!F"&amp;ROW($A126))&lt;&gt;朱色変色!F126,1,0)</f>
        <v>#VALUE!</v>
      </c>
      <c r="G126" t="e" cm="1">
        <f t="array" aca="1" ref="G126" ca="1">IF(INDIRECT("実施計画様式!G"&amp;ROW($A126))&lt;&gt;朱色変色!G126,1,0)</f>
        <v>#VALUE!</v>
      </c>
      <c r="H126" t="e" cm="1">
        <f t="array" aca="1" ref="H126" ca="1">IF(INDIRECT("実施計画様式!H"&amp;ROW($A126))&lt;&gt;朱色変色!H126,1,0)</f>
        <v>#VALUE!</v>
      </c>
      <c r="I126" t="e" cm="1">
        <f t="array" aca="1" ref="I126" ca="1">IF(INDIRECT("実施計画様式!I"&amp;ROW($A126))&lt;&gt;朱色変色!I126,1,0)</f>
        <v>#VALUE!</v>
      </c>
      <c r="J126" t="e" cm="1">
        <f t="array" aca="1" ref="J126" ca="1">IF(INDIRECT("実施計画様式!J"&amp;ROW($A126))&lt;&gt;朱色変色!J126,1,0)</f>
        <v>#VALUE!</v>
      </c>
      <c r="K126" t="e" cm="1">
        <f t="array" aca="1" ref="K126" ca="1">IF(INDIRECT("実施計画様式!K"&amp;ROW($A126))&lt;&gt;朱色変色!K126,1,0)</f>
        <v>#VALUE!</v>
      </c>
      <c r="L126" t="e" cm="1">
        <f t="array" aca="1" ref="L126" ca="1">IF(INDIRECT("実施計画様式!L"&amp;ROW($A126))&lt;&gt;朱色変色!L126,1,0)</f>
        <v>#VALUE!</v>
      </c>
      <c r="M126" t="e" cm="1">
        <f t="array" aca="1" ref="M126" ca="1">IF(INDIRECT("実施計画様式!M"&amp;ROW($A126))&lt;&gt;朱色変色!M126,1,0)</f>
        <v>#VALUE!</v>
      </c>
      <c r="N126" t="e" cm="1">
        <f t="array" aca="1" ref="N126" ca="1">IF(INDIRECT("実施計画様式!N"&amp;ROW($A126))&lt;&gt;朱色変色!N126,1,0)</f>
        <v>#VALUE!</v>
      </c>
      <c r="O126" t="e" cm="1">
        <f t="array" aca="1" ref="O126" ca="1">IF(INDIRECT("実施計画様式!O"&amp;ROW($A126))&lt;&gt;朱色変色!O126,1,0)</f>
        <v>#VALUE!</v>
      </c>
      <c r="P126" t="e" cm="1">
        <f t="array" aca="1" ref="P126" ca="1">IF(INDIRECT("実施計画様式!P"&amp;ROW($A126))&lt;&gt;朱色変色!P126,1,0)</f>
        <v>#VALUE!</v>
      </c>
      <c r="Q126" t="e" cm="1">
        <f t="array" aca="1" ref="Q126" ca="1">IF(INDIRECT("実施計画様式!Q"&amp;ROW($A126))&lt;&gt;朱色変色!Q126,1,0)</f>
        <v>#VALUE!</v>
      </c>
      <c r="R126" t="e" cm="1">
        <f t="array" aca="1" ref="R126" ca="1">IF(INDIRECT("実施計画様式!R"&amp;ROW($A126))&lt;&gt;朱色変色!R126,1,0)</f>
        <v>#VALUE!</v>
      </c>
      <c r="S126" t="e" cm="1">
        <f t="array" aca="1" ref="S126" ca="1">IF(INDIRECT("実施計画様式!S"&amp;ROW($A126))&lt;&gt;朱色変色!S126,1,0)</f>
        <v>#VALUE!</v>
      </c>
      <c r="T126" t="e" cm="1">
        <f t="array" aca="1" ref="T126" ca="1">IF(INDIRECT("実施計画様式!T"&amp;ROW($A126))&lt;&gt;朱色変色!T126,1,0)</f>
        <v>#VALUE!</v>
      </c>
      <c r="U126" t="e" cm="1">
        <f t="array" aca="1" ref="U126" ca="1">IF(INDIRECT("実施計画様式!U"&amp;ROW($A126))&lt;&gt;朱色変色!U126,1,0)</f>
        <v>#VALUE!</v>
      </c>
      <c r="V126" t="e" cm="1">
        <f t="array" aca="1" ref="V126" ca="1">IF(INDIRECT("実施計画様式!V"&amp;ROW($A126))&lt;&gt;朱色変色!V126,1,0)</f>
        <v>#VALUE!</v>
      </c>
      <c r="W126" t="e" cm="1">
        <f t="array" aca="1" ref="W126" ca="1">IF(INDIRECT("実施計画様式!W"&amp;ROW($A126))&lt;&gt;朱色変色!W126,1,0)</f>
        <v>#VALUE!</v>
      </c>
      <c r="X126" t="e" cm="1">
        <f t="array" aca="1" ref="X126" ca="1">IF(INDIRECT("実施計画様式!X"&amp;ROW($A126))&lt;&gt;朱色変色!X126,1,0)</f>
        <v>#VALUE!</v>
      </c>
      <c r="Y126" t="e" cm="1">
        <f t="array" aca="1" ref="Y126" ca="1">IF(INDIRECT("実施計画様式!Y"&amp;ROW($A126))&lt;&gt;朱色変色!Y126,1,0)</f>
        <v>#VALUE!</v>
      </c>
      <c r="Z126" t="e" cm="1">
        <f t="array" aca="1" ref="Z126" ca="1">IF(INDIRECT("実施計画様式!Z"&amp;ROW($A126))&lt;&gt;朱色変色!Z126,1,0)</f>
        <v>#VALUE!</v>
      </c>
      <c r="AA126" t="e" cm="1">
        <f t="array" aca="1" ref="AA126" ca="1">IF(INDIRECT("実施計画様式!AA"&amp;ROW($A126))&lt;&gt;朱色変色!AA126,1,0)</f>
        <v>#VALUE!</v>
      </c>
      <c r="AB126" t="e" cm="1">
        <f t="array" aca="1" ref="AB126" ca="1">IF(INDIRECT("実施計画様式!AB"&amp;ROW($A126))&lt;&gt;朱色変色!AB126,1,0)</f>
        <v>#VALUE!</v>
      </c>
      <c r="AC126" t="e" cm="1">
        <f t="array" aca="1" ref="AC126" ca="1">IF(INDIRECT("実施計画様式!AC"&amp;ROW($A126))&lt;&gt;朱色変色!AC126,1,0)</f>
        <v>#VALUE!</v>
      </c>
      <c r="AD126" t="e" cm="1">
        <f t="array" aca="1" ref="AD126" ca="1">IF(INDIRECT("実施計画様式!AD"&amp;ROW($A126))&lt;&gt;朱色変色!AD126,1,0)</f>
        <v>#VALUE!</v>
      </c>
      <c r="AE126" t="e" cm="1">
        <f t="array" aca="1" ref="AE126" ca="1">IF(INDIRECT("実施計画様式!AE"&amp;ROW($A126))&lt;&gt;朱色変色!AE126,1,0)</f>
        <v>#VALUE!</v>
      </c>
      <c r="AF126" t="e" cm="1">
        <f t="array" aca="1" ref="AF126" ca="1">IF(INDIRECT("実施計画様式!AF"&amp;ROW($A126))&lt;&gt;朱色変色!AF126,1,0)</f>
        <v>#VALUE!</v>
      </c>
      <c r="AG126" t="e" cm="1">
        <f t="array" aca="1" ref="AG126" ca="1">IF(INDIRECT("実施計画様式!AG"&amp;ROW($A126))&lt;&gt;朱色変色!AG126,1,0)</f>
        <v>#VALUE!</v>
      </c>
      <c r="AH126" t="e" cm="1">
        <f t="array" aca="1" ref="AH126" ca="1">IF(INDIRECT("実施計画様式!AH"&amp;ROW($A126))&lt;&gt;朱色変色!AH126,1,0)</f>
        <v>#VALUE!</v>
      </c>
      <c r="AI126" t="e" cm="1">
        <f t="array" aca="1" ref="AI126" ca="1">IF(INDIRECT("実施計画様式!AI"&amp;ROW($A126))&lt;&gt;朱色変色!AI126,1,0)</f>
        <v>#VALUE!</v>
      </c>
      <c r="AJ126" t="e" cm="1">
        <f t="array" aca="1" ref="AJ126" ca="1">IF(INDIRECT("実施計画様式!AJ"&amp;ROW($A126))&lt;&gt;朱色変色!AJ126,1,0)</f>
        <v>#VALUE!</v>
      </c>
      <c r="AK126" t="e" cm="1">
        <f t="array" aca="1" ref="AK126" ca="1">IF(INDIRECT("実施計画様式!AK"&amp;ROW($A126))&lt;&gt;朱色変色!AK126,1,0)</f>
        <v>#VALUE!</v>
      </c>
      <c r="AL126" t="e" cm="1">
        <f t="array" aca="1" ref="AL126" ca="1">IF(INDIRECT("実施計画様式!AL"&amp;ROW($A126))&lt;&gt;朱色変色!AL126,1,0)</f>
        <v>#VALUE!</v>
      </c>
      <c r="AM126" t="e" cm="1">
        <f t="array" aca="1" ref="AM126" ca="1">IF(INDIRECT("実施計画様式!AM"&amp;ROW($A126))&lt;&gt;朱色変色!AM126,1,0)</f>
        <v>#VALUE!</v>
      </c>
      <c r="AN126" t="e" cm="1">
        <f t="array" aca="1" ref="AN126" ca="1">IF(INDIRECT("実施計画様式!AN"&amp;ROW($A126))&lt;&gt;朱色変色!AN126,1,0)</f>
        <v>#VALUE!</v>
      </c>
      <c r="AO126" t="e" cm="1">
        <f t="array" aca="1" ref="AO126" ca="1">IF(INDIRECT("実施計画様式!AO"&amp;ROW($A126))&lt;&gt;朱色変色!AO126,1,0)</f>
        <v>#VALUE!</v>
      </c>
      <c r="AP126" t="e" cm="1">
        <f t="array" aca="1" ref="AP126" ca="1">IF(INDIRECT("実施計画様式!AP"&amp;ROW($A126))&lt;&gt;朱色変色!AP126,1,0)</f>
        <v>#VALUE!</v>
      </c>
      <c r="AQ126" t="e" cm="1">
        <f t="array" aca="1" ref="AQ126" ca="1">IF(INDIRECT("実施計画様式!AQ"&amp;ROW($A126))&lt;&gt;朱色変色!AQ126,1,0)</f>
        <v>#VALUE!</v>
      </c>
      <c r="AR126" t="e" cm="1">
        <f t="array" aca="1" ref="AR126" ca="1">IF(INDIRECT("実施計画様式!AR"&amp;ROW($A126))&lt;&gt;朱色変色!AR126,1,0)</f>
        <v>#VALUE!</v>
      </c>
      <c r="AS126" t="e" cm="1">
        <f t="array" aca="1" ref="AS126" ca="1">IF(INDIRECT("実施計画様式!AS"&amp;ROW($A126))&lt;&gt;朱色変色!AS126,1,0)</f>
        <v>#VALUE!</v>
      </c>
      <c r="AT126" t="e" cm="1">
        <f t="array" aca="1" ref="AT126" ca="1">IF(INDIRECT("実施計画様式!AT"&amp;ROW($A126))&lt;&gt;朱色変色!AT126,1,0)</f>
        <v>#VALUE!</v>
      </c>
      <c r="AU126" t="e" cm="1">
        <f t="array" aca="1" ref="AU126" ca="1">IF(INDIRECT("実施計画様式!AU"&amp;ROW($A126))&lt;&gt;朱色変色!AU126,1,0)</f>
        <v>#VALUE!</v>
      </c>
      <c r="AV126" t="e" cm="1">
        <f t="array" aca="1" ref="AV126" ca="1">IF(INDIRECT("実施計画様式!AV"&amp;ROW($A126))&lt;&gt;朱色変色!AV126,1,0)</f>
        <v>#VALUE!</v>
      </c>
      <c r="AW126" t="e" cm="1">
        <f t="array" aca="1" ref="AW126" ca="1">IF(INDIRECT("実施計画様式!AW"&amp;ROW($A126))&lt;&gt;朱色変色!AW126,1,0)</f>
        <v>#VALUE!</v>
      </c>
      <c r="AX126" t="e" cm="1">
        <f t="array" aca="1" ref="AX126" ca="1">IF(INDIRECT("実施計画様式!AX"&amp;ROW($A126))&lt;&gt;朱色変色!AX126,1,0)</f>
        <v>#VALUE!</v>
      </c>
      <c r="AY126" t="e" cm="1">
        <f t="array" aca="1" ref="AY126" ca="1">IF(INDIRECT("実施計画様式!AY"&amp;ROW($A126))&lt;&gt;朱色変色!AU126,1,0)</f>
        <v>#VALUE!</v>
      </c>
      <c r="AZ126" t="e" cm="1">
        <f t="array" aca="1" ref="AZ126" ca="1">IF(INDIRECT("実施計画様式!AZ"&amp;ROW($A126))&lt;&gt;朱色変色!AV126,1,0)</f>
        <v>#VALUE!</v>
      </c>
      <c r="BA126" t="e" cm="1">
        <f t="array" aca="1" ref="BA126" ca="1">IF(INDIRECT("実施計画様式!BA"&amp;ROW($A126))&lt;&gt;朱色変色!AW126,1,0)</f>
        <v>#VALUE!</v>
      </c>
      <c r="BB126" t="e" cm="1">
        <f t="array" aca="1" ref="BB126" ca="1">IF(INDIRECT("実施計画様式!BB"&amp;ROW($A126))&lt;&gt;朱色変色!AX126,1,0)</f>
        <v>#VALUE!</v>
      </c>
      <c r="BC126" t="e">
        <f t="shared" ca="1" si="0"/>
        <v>#VALUE!</v>
      </c>
      <c r="BD126" t="e">
        <f t="shared" ca="1" si="1"/>
        <v>#VALUE!</v>
      </c>
      <c r="BE126" t="e">
        <f t="shared" ca="1" si="2"/>
        <v>#VALUE!</v>
      </c>
    </row>
    <row r="127" spans="3:57">
      <c r="C127" s="310">
        <v>55</v>
      </c>
      <c r="D127" t="e" cm="1">
        <f t="array" aca="1" ref="D127" ca="1">IF(INDIRECT("実施計画様式!D"&amp;ROW($A127))&lt;&gt;朱色変色!D127,1,0)</f>
        <v>#VALUE!</v>
      </c>
      <c r="E127" t="e" cm="1">
        <f t="array" aca="1" ref="E127" ca="1">IF(INDIRECT("実施計画様式!E"&amp;ROW($A127))&lt;&gt;朱色変色!E127,1,0)</f>
        <v>#VALUE!</v>
      </c>
      <c r="F127" t="e" cm="1">
        <f t="array" aca="1" ref="F127" ca="1">IF(INDIRECT("実施計画様式!F"&amp;ROW($A127))&lt;&gt;朱色変色!F127,1,0)</f>
        <v>#VALUE!</v>
      </c>
      <c r="G127" t="e" cm="1">
        <f t="array" aca="1" ref="G127" ca="1">IF(INDIRECT("実施計画様式!G"&amp;ROW($A127))&lt;&gt;朱色変色!G127,1,0)</f>
        <v>#VALUE!</v>
      </c>
      <c r="H127" t="e" cm="1">
        <f t="array" aca="1" ref="H127" ca="1">IF(INDIRECT("実施計画様式!H"&amp;ROW($A127))&lt;&gt;朱色変色!H127,1,0)</f>
        <v>#VALUE!</v>
      </c>
      <c r="I127" t="e" cm="1">
        <f t="array" aca="1" ref="I127" ca="1">IF(INDIRECT("実施計画様式!I"&amp;ROW($A127))&lt;&gt;朱色変色!I127,1,0)</f>
        <v>#VALUE!</v>
      </c>
      <c r="J127" t="e" cm="1">
        <f t="array" aca="1" ref="J127" ca="1">IF(INDIRECT("実施計画様式!J"&amp;ROW($A127))&lt;&gt;朱色変色!J127,1,0)</f>
        <v>#VALUE!</v>
      </c>
      <c r="K127" t="e" cm="1">
        <f t="array" aca="1" ref="K127" ca="1">IF(INDIRECT("実施計画様式!K"&amp;ROW($A127))&lt;&gt;朱色変色!K127,1,0)</f>
        <v>#VALUE!</v>
      </c>
      <c r="L127" t="e" cm="1">
        <f t="array" aca="1" ref="L127" ca="1">IF(INDIRECT("実施計画様式!L"&amp;ROW($A127))&lt;&gt;朱色変色!L127,1,0)</f>
        <v>#VALUE!</v>
      </c>
      <c r="M127" t="e" cm="1">
        <f t="array" aca="1" ref="M127" ca="1">IF(INDIRECT("実施計画様式!M"&amp;ROW($A127))&lt;&gt;朱色変色!M127,1,0)</f>
        <v>#VALUE!</v>
      </c>
      <c r="N127" t="e" cm="1">
        <f t="array" aca="1" ref="N127" ca="1">IF(INDIRECT("実施計画様式!N"&amp;ROW($A127))&lt;&gt;朱色変色!N127,1,0)</f>
        <v>#VALUE!</v>
      </c>
      <c r="O127" t="e" cm="1">
        <f t="array" aca="1" ref="O127" ca="1">IF(INDIRECT("実施計画様式!O"&amp;ROW($A127))&lt;&gt;朱色変色!O127,1,0)</f>
        <v>#VALUE!</v>
      </c>
      <c r="P127" t="e" cm="1">
        <f t="array" aca="1" ref="P127" ca="1">IF(INDIRECT("実施計画様式!P"&amp;ROW($A127))&lt;&gt;朱色変色!P127,1,0)</f>
        <v>#VALUE!</v>
      </c>
      <c r="Q127" t="e" cm="1">
        <f t="array" aca="1" ref="Q127" ca="1">IF(INDIRECT("実施計画様式!Q"&amp;ROW($A127))&lt;&gt;朱色変色!Q127,1,0)</f>
        <v>#VALUE!</v>
      </c>
      <c r="R127" t="e" cm="1">
        <f t="array" aca="1" ref="R127" ca="1">IF(INDIRECT("実施計画様式!R"&amp;ROW($A127))&lt;&gt;朱色変色!R127,1,0)</f>
        <v>#VALUE!</v>
      </c>
      <c r="S127" t="e" cm="1">
        <f t="array" aca="1" ref="S127" ca="1">IF(INDIRECT("実施計画様式!S"&amp;ROW($A127))&lt;&gt;朱色変色!S127,1,0)</f>
        <v>#VALUE!</v>
      </c>
      <c r="T127" t="e" cm="1">
        <f t="array" aca="1" ref="T127" ca="1">IF(INDIRECT("実施計画様式!T"&amp;ROW($A127))&lt;&gt;朱色変色!T127,1,0)</f>
        <v>#VALUE!</v>
      </c>
      <c r="U127" t="e" cm="1">
        <f t="array" aca="1" ref="U127" ca="1">IF(INDIRECT("実施計画様式!U"&amp;ROW($A127))&lt;&gt;朱色変色!U127,1,0)</f>
        <v>#VALUE!</v>
      </c>
      <c r="V127" t="e" cm="1">
        <f t="array" aca="1" ref="V127" ca="1">IF(INDIRECT("実施計画様式!V"&amp;ROW($A127))&lt;&gt;朱色変色!V127,1,0)</f>
        <v>#VALUE!</v>
      </c>
      <c r="W127" t="e" cm="1">
        <f t="array" aca="1" ref="W127" ca="1">IF(INDIRECT("実施計画様式!W"&amp;ROW($A127))&lt;&gt;朱色変色!W127,1,0)</f>
        <v>#VALUE!</v>
      </c>
      <c r="X127" t="e" cm="1">
        <f t="array" aca="1" ref="X127" ca="1">IF(INDIRECT("実施計画様式!X"&amp;ROW($A127))&lt;&gt;朱色変色!X127,1,0)</f>
        <v>#VALUE!</v>
      </c>
      <c r="Y127" t="e" cm="1">
        <f t="array" aca="1" ref="Y127" ca="1">IF(INDIRECT("実施計画様式!Y"&amp;ROW($A127))&lt;&gt;朱色変色!Y127,1,0)</f>
        <v>#VALUE!</v>
      </c>
      <c r="Z127" t="e" cm="1">
        <f t="array" aca="1" ref="Z127" ca="1">IF(INDIRECT("実施計画様式!Z"&amp;ROW($A127))&lt;&gt;朱色変色!Z127,1,0)</f>
        <v>#VALUE!</v>
      </c>
      <c r="AA127" t="e" cm="1">
        <f t="array" aca="1" ref="AA127" ca="1">IF(INDIRECT("実施計画様式!AA"&amp;ROW($A127))&lt;&gt;朱色変色!AA127,1,0)</f>
        <v>#VALUE!</v>
      </c>
      <c r="AB127" t="e" cm="1">
        <f t="array" aca="1" ref="AB127" ca="1">IF(INDIRECT("実施計画様式!AB"&amp;ROW($A127))&lt;&gt;朱色変色!AB127,1,0)</f>
        <v>#VALUE!</v>
      </c>
      <c r="AC127" t="e" cm="1">
        <f t="array" aca="1" ref="AC127" ca="1">IF(INDIRECT("実施計画様式!AC"&amp;ROW($A127))&lt;&gt;朱色変色!AC127,1,0)</f>
        <v>#VALUE!</v>
      </c>
      <c r="AD127" t="e" cm="1">
        <f t="array" aca="1" ref="AD127" ca="1">IF(INDIRECT("実施計画様式!AD"&amp;ROW($A127))&lt;&gt;朱色変色!AD127,1,0)</f>
        <v>#VALUE!</v>
      </c>
      <c r="AE127" t="e" cm="1">
        <f t="array" aca="1" ref="AE127" ca="1">IF(INDIRECT("実施計画様式!AE"&amp;ROW($A127))&lt;&gt;朱色変色!AE127,1,0)</f>
        <v>#VALUE!</v>
      </c>
      <c r="AF127" t="e" cm="1">
        <f t="array" aca="1" ref="AF127" ca="1">IF(INDIRECT("実施計画様式!AF"&amp;ROW($A127))&lt;&gt;朱色変色!AF127,1,0)</f>
        <v>#VALUE!</v>
      </c>
      <c r="AG127" t="e" cm="1">
        <f t="array" aca="1" ref="AG127" ca="1">IF(INDIRECT("実施計画様式!AG"&amp;ROW($A127))&lt;&gt;朱色変色!AG127,1,0)</f>
        <v>#VALUE!</v>
      </c>
      <c r="AH127" t="e" cm="1">
        <f t="array" aca="1" ref="AH127" ca="1">IF(INDIRECT("実施計画様式!AH"&amp;ROW($A127))&lt;&gt;朱色変色!AH127,1,0)</f>
        <v>#VALUE!</v>
      </c>
      <c r="AI127" t="e" cm="1">
        <f t="array" aca="1" ref="AI127" ca="1">IF(INDIRECT("実施計画様式!AI"&amp;ROW($A127))&lt;&gt;朱色変色!AI127,1,0)</f>
        <v>#VALUE!</v>
      </c>
      <c r="AJ127" t="e" cm="1">
        <f t="array" aca="1" ref="AJ127" ca="1">IF(INDIRECT("実施計画様式!AJ"&amp;ROW($A127))&lt;&gt;朱色変色!AJ127,1,0)</f>
        <v>#VALUE!</v>
      </c>
      <c r="AK127" t="e" cm="1">
        <f t="array" aca="1" ref="AK127" ca="1">IF(INDIRECT("実施計画様式!AK"&amp;ROW($A127))&lt;&gt;朱色変色!AK127,1,0)</f>
        <v>#VALUE!</v>
      </c>
      <c r="AL127" t="e" cm="1">
        <f t="array" aca="1" ref="AL127" ca="1">IF(INDIRECT("実施計画様式!AL"&amp;ROW($A127))&lt;&gt;朱色変色!AL127,1,0)</f>
        <v>#VALUE!</v>
      </c>
      <c r="AM127" t="e" cm="1">
        <f t="array" aca="1" ref="AM127" ca="1">IF(INDIRECT("実施計画様式!AM"&amp;ROW($A127))&lt;&gt;朱色変色!AM127,1,0)</f>
        <v>#VALUE!</v>
      </c>
      <c r="AN127" t="e" cm="1">
        <f t="array" aca="1" ref="AN127" ca="1">IF(INDIRECT("実施計画様式!AN"&amp;ROW($A127))&lt;&gt;朱色変色!AN127,1,0)</f>
        <v>#VALUE!</v>
      </c>
      <c r="AO127" t="e" cm="1">
        <f t="array" aca="1" ref="AO127" ca="1">IF(INDIRECT("実施計画様式!AO"&amp;ROW($A127))&lt;&gt;朱色変色!AO127,1,0)</f>
        <v>#VALUE!</v>
      </c>
      <c r="AP127" t="e" cm="1">
        <f t="array" aca="1" ref="AP127" ca="1">IF(INDIRECT("実施計画様式!AP"&amp;ROW($A127))&lt;&gt;朱色変色!AP127,1,0)</f>
        <v>#VALUE!</v>
      </c>
      <c r="AQ127" t="e" cm="1">
        <f t="array" aca="1" ref="AQ127" ca="1">IF(INDIRECT("実施計画様式!AQ"&amp;ROW($A127))&lt;&gt;朱色変色!AQ127,1,0)</f>
        <v>#VALUE!</v>
      </c>
      <c r="AR127" t="e" cm="1">
        <f t="array" aca="1" ref="AR127" ca="1">IF(INDIRECT("実施計画様式!AR"&amp;ROW($A127))&lt;&gt;朱色変色!AR127,1,0)</f>
        <v>#VALUE!</v>
      </c>
      <c r="AS127" t="e" cm="1">
        <f t="array" aca="1" ref="AS127" ca="1">IF(INDIRECT("実施計画様式!AS"&amp;ROW($A127))&lt;&gt;朱色変色!AS127,1,0)</f>
        <v>#VALUE!</v>
      </c>
      <c r="AT127" t="e" cm="1">
        <f t="array" aca="1" ref="AT127" ca="1">IF(INDIRECT("実施計画様式!AT"&amp;ROW($A127))&lt;&gt;朱色変色!AT127,1,0)</f>
        <v>#VALUE!</v>
      </c>
      <c r="AU127" t="e" cm="1">
        <f t="array" aca="1" ref="AU127" ca="1">IF(INDIRECT("実施計画様式!AU"&amp;ROW($A127))&lt;&gt;朱色変色!AU127,1,0)</f>
        <v>#VALUE!</v>
      </c>
      <c r="AV127" t="e" cm="1">
        <f t="array" aca="1" ref="AV127" ca="1">IF(INDIRECT("実施計画様式!AV"&amp;ROW($A127))&lt;&gt;朱色変色!AV127,1,0)</f>
        <v>#VALUE!</v>
      </c>
      <c r="AW127" t="e" cm="1">
        <f t="array" aca="1" ref="AW127" ca="1">IF(INDIRECT("実施計画様式!AW"&amp;ROW($A127))&lt;&gt;朱色変色!AW127,1,0)</f>
        <v>#VALUE!</v>
      </c>
      <c r="AX127" t="e" cm="1">
        <f t="array" aca="1" ref="AX127" ca="1">IF(INDIRECT("実施計画様式!AX"&amp;ROW($A127))&lt;&gt;朱色変色!AX127,1,0)</f>
        <v>#VALUE!</v>
      </c>
      <c r="AY127" t="e" cm="1">
        <f t="array" aca="1" ref="AY127" ca="1">IF(INDIRECT("実施計画様式!AY"&amp;ROW($A127))&lt;&gt;朱色変色!AU127,1,0)</f>
        <v>#VALUE!</v>
      </c>
      <c r="AZ127" t="e" cm="1">
        <f t="array" aca="1" ref="AZ127" ca="1">IF(INDIRECT("実施計画様式!AZ"&amp;ROW($A127))&lt;&gt;朱色変色!AV127,1,0)</f>
        <v>#VALUE!</v>
      </c>
      <c r="BA127" t="e" cm="1">
        <f t="array" aca="1" ref="BA127" ca="1">IF(INDIRECT("実施計画様式!BA"&amp;ROW($A127))&lt;&gt;朱色変色!AW127,1,0)</f>
        <v>#VALUE!</v>
      </c>
      <c r="BB127" t="e" cm="1">
        <f t="array" aca="1" ref="BB127" ca="1">IF(INDIRECT("実施計画様式!BB"&amp;ROW($A127))&lt;&gt;朱色変色!AX127,1,0)</f>
        <v>#VALUE!</v>
      </c>
      <c r="BC127" t="e">
        <f t="shared" ca="1" si="0"/>
        <v>#VALUE!</v>
      </c>
      <c r="BD127" t="e">
        <f t="shared" ca="1" si="1"/>
        <v>#VALUE!</v>
      </c>
      <c r="BE127" t="e">
        <f t="shared" ca="1" si="2"/>
        <v>#VALUE!</v>
      </c>
    </row>
    <row r="128" spans="3:57">
      <c r="C128" s="310">
        <v>56</v>
      </c>
      <c r="D128" t="e" cm="1">
        <f t="array" aca="1" ref="D128" ca="1">IF(INDIRECT("実施計画様式!D"&amp;ROW($A128))&lt;&gt;朱色変色!D128,1,0)</f>
        <v>#VALUE!</v>
      </c>
      <c r="E128" t="e" cm="1">
        <f t="array" aca="1" ref="E128" ca="1">IF(INDIRECT("実施計画様式!E"&amp;ROW($A128))&lt;&gt;朱色変色!E128,1,0)</f>
        <v>#VALUE!</v>
      </c>
      <c r="F128" t="e" cm="1">
        <f t="array" aca="1" ref="F128" ca="1">IF(INDIRECT("実施計画様式!F"&amp;ROW($A128))&lt;&gt;朱色変色!F128,1,0)</f>
        <v>#VALUE!</v>
      </c>
      <c r="G128" t="e" cm="1">
        <f t="array" aca="1" ref="G128" ca="1">IF(INDIRECT("実施計画様式!G"&amp;ROW($A128))&lt;&gt;朱色変色!G128,1,0)</f>
        <v>#VALUE!</v>
      </c>
      <c r="H128" t="e" cm="1">
        <f t="array" aca="1" ref="H128" ca="1">IF(INDIRECT("実施計画様式!H"&amp;ROW($A128))&lt;&gt;朱色変色!H128,1,0)</f>
        <v>#VALUE!</v>
      </c>
      <c r="I128" t="e" cm="1">
        <f t="array" aca="1" ref="I128" ca="1">IF(INDIRECT("実施計画様式!I"&amp;ROW($A128))&lt;&gt;朱色変色!I128,1,0)</f>
        <v>#VALUE!</v>
      </c>
      <c r="J128" t="e" cm="1">
        <f t="array" aca="1" ref="J128" ca="1">IF(INDIRECT("実施計画様式!J"&amp;ROW($A128))&lt;&gt;朱色変色!J128,1,0)</f>
        <v>#VALUE!</v>
      </c>
      <c r="K128" t="e" cm="1">
        <f t="array" aca="1" ref="K128" ca="1">IF(INDIRECT("実施計画様式!K"&amp;ROW($A128))&lt;&gt;朱色変色!K128,1,0)</f>
        <v>#VALUE!</v>
      </c>
      <c r="L128" t="e" cm="1">
        <f t="array" aca="1" ref="L128" ca="1">IF(INDIRECT("実施計画様式!L"&amp;ROW($A128))&lt;&gt;朱色変色!L128,1,0)</f>
        <v>#VALUE!</v>
      </c>
      <c r="M128" t="e" cm="1">
        <f t="array" aca="1" ref="M128" ca="1">IF(INDIRECT("実施計画様式!M"&amp;ROW($A128))&lt;&gt;朱色変色!M128,1,0)</f>
        <v>#VALUE!</v>
      </c>
      <c r="N128" t="e" cm="1">
        <f t="array" aca="1" ref="N128" ca="1">IF(INDIRECT("実施計画様式!N"&amp;ROW($A128))&lt;&gt;朱色変色!N128,1,0)</f>
        <v>#VALUE!</v>
      </c>
      <c r="O128" t="e" cm="1">
        <f t="array" aca="1" ref="O128" ca="1">IF(INDIRECT("実施計画様式!O"&amp;ROW($A128))&lt;&gt;朱色変色!O128,1,0)</f>
        <v>#VALUE!</v>
      </c>
      <c r="P128" t="e" cm="1">
        <f t="array" aca="1" ref="P128" ca="1">IF(INDIRECT("実施計画様式!P"&amp;ROW($A128))&lt;&gt;朱色変色!P128,1,0)</f>
        <v>#VALUE!</v>
      </c>
      <c r="Q128" t="e" cm="1">
        <f t="array" aca="1" ref="Q128" ca="1">IF(INDIRECT("実施計画様式!Q"&amp;ROW($A128))&lt;&gt;朱色変色!Q128,1,0)</f>
        <v>#VALUE!</v>
      </c>
      <c r="R128" t="e" cm="1">
        <f t="array" aca="1" ref="R128" ca="1">IF(INDIRECT("実施計画様式!R"&amp;ROW($A128))&lt;&gt;朱色変色!R128,1,0)</f>
        <v>#VALUE!</v>
      </c>
      <c r="S128" t="e" cm="1">
        <f t="array" aca="1" ref="S128" ca="1">IF(INDIRECT("実施計画様式!S"&amp;ROW($A128))&lt;&gt;朱色変色!S128,1,0)</f>
        <v>#VALUE!</v>
      </c>
      <c r="T128" t="e" cm="1">
        <f t="array" aca="1" ref="T128" ca="1">IF(INDIRECT("実施計画様式!T"&amp;ROW($A128))&lt;&gt;朱色変色!T128,1,0)</f>
        <v>#VALUE!</v>
      </c>
      <c r="U128" t="e" cm="1">
        <f t="array" aca="1" ref="U128" ca="1">IF(INDIRECT("実施計画様式!U"&amp;ROW($A128))&lt;&gt;朱色変色!U128,1,0)</f>
        <v>#VALUE!</v>
      </c>
      <c r="V128" t="e" cm="1">
        <f t="array" aca="1" ref="V128" ca="1">IF(INDIRECT("実施計画様式!V"&amp;ROW($A128))&lt;&gt;朱色変色!V128,1,0)</f>
        <v>#VALUE!</v>
      </c>
      <c r="W128" t="e" cm="1">
        <f t="array" aca="1" ref="W128" ca="1">IF(INDIRECT("実施計画様式!W"&amp;ROW($A128))&lt;&gt;朱色変色!W128,1,0)</f>
        <v>#VALUE!</v>
      </c>
      <c r="X128" t="e" cm="1">
        <f t="array" aca="1" ref="X128" ca="1">IF(INDIRECT("実施計画様式!X"&amp;ROW($A128))&lt;&gt;朱色変色!X128,1,0)</f>
        <v>#VALUE!</v>
      </c>
      <c r="Y128" t="e" cm="1">
        <f t="array" aca="1" ref="Y128" ca="1">IF(INDIRECT("実施計画様式!Y"&amp;ROW($A128))&lt;&gt;朱色変色!Y128,1,0)</f>
        <v>#VALUE!</v>
      </c>
      <c r="Z128" t="e" cm="1">
        <f t="array" aca="1" ref="Z128" ca="1">IF(INDIRECT("実施計画様式!Z"&amp;ROW($A128))&lt;&gt;朱色変色!Z128,1,0)</f>
        <v>#VALUE!</v>
      </c>
      <c r="AA128" t="e" cm="1">
        <f t="array" aca="1" ref="AA128" ca="1">IF(INDIRECT("実施計画様式!AA"&amp;ROW($A128))&lt;&gt;朱色変色!AA128,1,0)</f>
        <v>#VALUE!</v>
      </c>
      <c r="AB128" t="e" cm="1">
        <f t="array" aca="1" ref="AB128" ca="1">IF(INDIRECT("実施計画様式!AB"&amp;ROW($A128))&lt;&gt;朱色変色!AB128,1,0)</f>
        <v>#VALUE!</v>
      </c>
      <c r="AC128" t="e" cm="1">
        <f t="array" aca="1" ref="AC128" ca="1">IF(INDIRECT("実施計画様式!AC"&amp;ROW($A128))&lt;&gt;朱色変色!AC128,1,0)</f>
        <v>#VALUE!</v>
      </c>
      <c r="AD128" t="e" cm="1">
        <f t="array" aca="1" ref="AD128" ca="1">IF(INDIRECT("実施計画様式!AD"&amp;ROW($A128))&lt;&gt;朱色変色!AD128,1,0)</f>
        <v>#VALUE!</v>
      </c>
      <c r="AE128" t="e" cm="1">
        <f t="array" aca="1" ref="AE128" ca="1">IF(INDIRECT("実施計画様式!AE"&amp;ROW($A128))&lt;&gt;朱色変色!AE128,1,0)</f>
        <v>#VALUE!</v>
      </c>
      <c r="AF128" t="e" cm="1">
        <f t="array" aca="1" ref="AF128" ca="1">IF(INDIRECT("実施計画様式!AF"&amp;ROW($A128))&lt;&gt;朱色変色!AF128,1,0)</f>
        <v>#VALUE!</v>
      </c>
      <c r="AG128" t="e" cm="1">
        <f t="array" aca="1" ref="AG128" ca="1">IF(INDIRECT("実施計画様式!AG"&amp;ROW($A128))&lt;&gt;朱色変色!AG128,1,0)</f>
        <v>#VALUE!</v>
      </c>
      <c r="AH128" t="e" cm="1">
        <f t="array" aca="1" ref="AH128" ca="1">IF(INDIRECT("実施計画様式!AH"&amp;ROW($A128))&lt;&gt;朱色変色!AH128,1,0)</f>
        <v>#VALUE!</v>
      </c>
      <c r="AI128" t="e" cm="1">
        <f t="array" aca="1" ref="AI128" ca="1">IF(INDIRECT("実施計画様式!AI"&amp;ROW($A128))&lt;&gt;朱色変色!AI128,1,0)</f>
        <v>#VALUE!</v>
      </c>
      <c r="AJ128" t="e" cm="1">
        <f t="array" aca="1" ref="AJ128" ca="1">IF(INDIRECT("実施計画様式!AJ"&amp;ROW($A128))&lt;&gt;朱色変色!AJ128,1,0)</f>
        <v>#VALUE!</v>
      </c>
      <c r="AK128" t="e" cm="1">
        <f t="array" aca="1" ref="AK128" ca="1">IF(INDIRECT("実施計画様式!AK"&amp;ROW($A128))&lt;&gt;朱色変色!AK128,1,0)</f>
        <v>#VALUE!</v>
      </c>
      <c r="AL128" t="e" cm="1">
        <f t="array" aca="1" ref="AL128" ca="1">IF(INDIRECT("実施計画様式!AL"&amp;ROW($A128))&lt;&gt;朱色変色!AL128,1,0)</f>
        <v>#VALUE!</v>
      </c>
      <c r="AM128" t="e" cm="1">
        <f t="array" aca="1" ref="AM128" ca="1">IF(INDIRECT("実施計画様式!AM"&amp;ROW($A128))&lt;&gt;朱色変色!AM128,1,0)</f>
        <v>#VALUE!</v>
      </c>
      <c r="AN128" t="e" cm="1">
        <f t="array" aca="1" ref="AN128" ca="1">IF(INDIRECT("実施計画様式!AN"&amp;ROW($A128))&lt;&gt;朱色変色!AN128,1,0)</f>
        <v>#VALUE!</v>
      </c>
      <c r="AO128" t="e" cm="1">
        <f t="array" aca="1" ref="AO128" ca="1">IF(INDIRECT("実施計画様式!AO"&amp;ROW($A128))&lt;&gt;朱色変色!AO128,1,0)</f>
        <v>#VALUE!</v>
      </c>
      <c r="AP128" t="e" cm="1">
        <f t="array" aca="1" ref="AP128" ca="1">IF(INDIRECT("実施計画様式!AP"&amp;ROW($A128))&lt;&gt;朱色変色!AP128,1,0)</f>
        <v>#VALUE!</v>
      </c>
      <c r="AQ128" t="e" cm="1">
        <f t="array" aca="1" ref="AQ128" ca="1">IF(INDIRECT("実施計画様式!AQ"&amp;ROW($A128))&lt;&gt;朱色変色!AQ128,1,0)</f>
        <v>#VALUE!</v>
      </c>
      <c r="AR128" t="e" cm="1">
        <f t="array" aca="1" ref="AR128" ca="1">IF(INDIRECT("実施計画様式!AR"&amp;ROW($A128))&lt;&gt;朱色変色!AR128,1,0)</f>
        <v>#VALUE!</v>
      </c>
      <c r="AS128" t="e" cm="1">
        <f t="array" aca="1" ref="AS128" ca="1">IF(INDIRECT("実施計画様式!AS"&amp;ROW($A128))&lt;&gt;朱色変色!AS128,1,0)</f>
        <v>#VALUE!</v>
      </c>
      <c r="AT128" t="e" cm="1">
        <f t="array" aca="1" ref="AT128" ca="1">IF(INDIRECT("実施計画様式!AT"&amp;ROW($A128))&lt;&gt;朱色変色!AT128,1,0)</f>
        <v>#VALUE!</v>
      </c>
      <c r="AU128" t="e" cm="1">
        <f t="array" aca="1" ref="AU128" ca="1">IF(INDIRECT("実施計画様式!AU"&amp;ROW($A128))&lt;&gt;朱色変色!AU128,1,0)</f>
        <v>#VALUE!</v>
      </c>
      <c r="AV128" t="e" cm="1">
        <f t="array" aca="1" ref="AV128" ca="1">IF(INDIRECT("実施計画様式!AV"&amp;ROW($A128))&lt;&gt;朱色変色!AV128,1,0)</f>
        <v>#VALUE!</v>
      </c>
      <c r="AW128" t="e" cm="1">
        <f t="array" aca="1" ref="AW128" ca="1">IF(INDIRECT("実施計画様式!AW"&amp;ROW($A128))&lt;&gt;朱色変色!AW128,1,0)</f>
        <v>#VALUE!</v>
      </c>
      <c r="AX128" t="e" cm="1">
        <f t="array" aca="1" ref="AX128" ca="1">IF(INDIRECT("実施計画様式!AX"&amp;ROW($A128))&lt;&gt;朱色変色!AX128,1,0)</f>
        <v>#VALUE!</v>
      </c>
      <c r="AY128" t="e" cm="1">
        <f t="array" aca="1" ref="AY128" ca="1">IF(INDIRECT("実施計画様式!AY"&amp;ROW($A128))&lt;&gt;朱色変色!AU128,1,0)</f>
        <v>#VALUE!</v>
      </c>
      <c r="AZ128" t="e" cm="1">
        <f t="array" aca="1" ref="AZ128" ca="1">IF(INDIRECT("実施計画様式!AZ"&amp;ROW($A128))&lt;&gt;朱色変色!AV128,1,0)</f>
        <v>#VALUE!</v>
      </c>
      <c r="BA128" t="e" cm="1">
        <f t="array" aca="1" ref="BA128" ca="1">IF(INDIRECT("実施計画様式!BA"&amp;ROW($A128))&lt;&gt;朱色変色!AW128,1,0)</f>
        <v>#VALUE!</v>
      </c>
      <c r="BB128" t="e" cm="1">
        <f t="array" aca="1" ref="BB128" ca="1">IF(INDIRECT("実施計画様式!BB"&amp;ROW($A128))&lt;&gt;朱色変色!AX128,1,0)</f>
        <v>#VALUE!</v>
      </c>
      <c r="BC128" t="e">
        <f t="shared" ca="1" si="0"/>
        <v>#VALUE!</v>
      </c>
      <c r="BD128" t="e">
        <f t="shared" ca="1" si="1"/>
        <v>#VALUE!</v>
      </c>
      <c r="BE128" t="e">
        <f t="shared" ca="1" si="2"/>
        <v>#VALUE!</v>
      </c>
    </row>
    <row r="129" spans="3:57">
      <c r="C129" s="310">
        <v>57</v>
      </c>
      <c r="D129" t="e" cm="1">
        <f t="array" aca="1" ref="D129" ca="1">IF(INDIRECT("実施計画様式!D"&amp;ROW($A129))&lt;&gt;朱色変色!D129,1,0)</f>
        <v>#VALUE!</v>
      </c>
      <c r="E129" t="e" cm="1">
        <f t="array" aca="1" ref="E129" ca="1">IF(INDIRECT("実施計画様式!E"&amp;ROW($A129))&lt;&gt;朱色変色!E129,1,0)</f>
        <v>#VALUE!</v>
      </c>
      <c r="F129" t="e" cm="1">
        <f t="array" aca="1" ref="F129" ca="1">IF(INDIRECT("実施計画様式!F"&amp;ROW($A129))&lt;&gt;朱色変色!F129,1,0)</f>
        <v>#VALUE!</v>
      </c>
      <c r="G129" t="e" cm="1">
        <f t="array" aca="1" ref="G129" ca="1">IF(INDIRECT("実施計画様式!G"&amp;ROW($A129))&lt;&gt;朱色変色!G129,1,0)</f>
        <v>#VALUE!</v>
      </c>
      <c r="H129" t="e" cm="1">
        <f t="array" aca="1" ref="H129" ca="1">IF(INDIRECT("実施計画様式!H"&amp;ROW($A129))&lt;&gt;朱色変色!H129,1,0)</f>
        <v>#VALUE!</v>
      </c>
      <c r="I129" t="e" cm="1">
        <f t="array" aca="1" ref="I129" ca="1">IF(INDIRECT("実施計画様式!I"&amp;ROW($A129))&lt;&gt;朱色変色!I129,1,0)</f>
        <v>#VALUE!</v>
      </c>
      <c r="J129" t="e" cm="1">
        <f t="array" aca="1" ref="J129" ca="1">IF(INDIRECT("実施計画様式!J"&amp;ROW($A129))&lt;&gt;朱色変色!J129,1,0)</f>
        <v>#VALUE!</v>
      </c>
      <c r="K129" t="e" cm="1">
        <f t="array" aca="1" ref="K129" ca="1">IF(INDIRECT("実施計画様式!K"&amp;ROW($A129))&lt;&gt;朱色変色!K129,1,0)</f>
        <v>#VALUE!</v>
      </c>
      <c r="L129" t="e" cm="1">
        <f t="array" aca="1" ref="L129" ca="1">IF(INDIRECT("実施計画様式!L"&amp;ROW($A129))&lt;&gt;朱色変色!L129,1,0)</f>
        <v>#VALUE!</v>
      </c>
      <c r="M129" t="e" cm="1">
        <f t="array" aca="1" ref="M129" ca="1">IF(INDIRECT("実施計画様式!M"&amp;ROW($A129))&lt;&gt;朱色変色!M129,1,0)</f>
        <v>#VALUE!</v>
      </c>
      <c r="N129" t="e" cm="1">
        <f t="array" aca="1" ref="N129" ca="1">IF(INDIRECT("実施計画様式!N"&amp;ROW($A129))&lt;&gt;朱色変色!N129,1,0)</f>
        <v>#VALUE!</v>
      </c>
      <c r="O129" t="e" cm="1">
        <f t="array" aca="1" ref="O129" ca="1">IF(INDIRECT("実施計画様式!O"&amp;ROW($A129))&lt;&gt;朱色変色!O129,1,0)</f>
        <v>#VALUE!</v>
      </c>
      <c r="P129" t="e" cm="1">
        <f t="array" aca="1" ref="P129" ca="1">IF(INDIRECT("実施計画様式!P"&amp;ROW($A129))&lt;&gt;朱色変色!P129,1,0)</f>
        <v>#VALUE!</v>
      </c>
      <c r="Q129" t="e" cm="1">
        <f t="array" aca="1" ref="Q129" ca="1">IF(INDIRECT("実施計画様式!Q"&amp;ROW($A129))&lt;&gt;朱色変色!Q129,1,0)</f>
        <v>#VALUE!</v>
      </c>
      <c r="R129" t="e" cm="1">
        <f t="array" aca="1" ref="R129" ca="1">IF(INDIRECT("実施計画様式!R"&amp;ROW($A129))&lt;&gt;朱色変色!R129,1,0)</f>
        <v>#VALUE!</v>
      </c>
      <c r="S129" t="e" cm="1">
        <f t="array" aca="1" ref="S129" ca="1">IF(INDIRECT("実施計画様式!S"&amp;ROW($A129))&lt;&gt;朱色変色!S129,1,0)</f>
        <v>#VALUE!</v>
      </c>
      <c r="T129" t="e" cm="1">
        <f t="array" aca="1" ref="T129" ca="1">IF(INDIRECT("実施計画様式!T"&amp;ROW($A129))&lt;&gt;朱色変色!T129,1,0)</f>
        <v>#VALUE!</v>
      </c>
      <c r="U129" t="e" cm="1">
        <f t="array" aca="1" ref="U129" ca="1">IF(INDIRECT("実施計画様式!U"&amp;ROW($A129))&lt;&gt;朱色変色!U129,1,0)</f>
        <v>#VALUE!</v>
      </c>
      <c r="V129" t="e" cm="1">
        <f t="array" aca="1" ref="V129" ca="1">IF(INDIRECT("実施計画様式!V"&amp;ROW($A129))&lt;&gt;朱色変色!V129,1,0)</f>
        <v>#VALUE!</v>
      </c>
      <c r="W129" t="e" cm="1">
        <f t="array" aca="1" ref="W129" ca="1">IF(INDIRECT("実施計画様式!W"&amp;ROW($A129))&lt;&gt;朱色変色!W129,1,0)</f>
        <v>#VALUE!</v>
      </c>
      <c r="X129" t="e" cm="1">
        <f t="array" aca="1" ref="X129" ca="1">IF(INDIRECT("実施計画様式!X"&amp;ROW($A129))&lt;&gt;朱色変色!X129,1,0)</f>
        <v>#VALUE!</v>
      </c>
      <c r="Y129" t="e" cm="1">
        <f t="array" aca="1" ref="Y129" ca="1">IF(INDIRECT("実施計画様式!Y"&amp;ROW($A129))&lt;&gt;朱色変色!Y129,1,0)</f>
        <v>#VALUE!</v>
      </c>
      <c r="Z129" t="e" cm="1">
        <f t="array" aca="1" ref="Z129" ca="1">IF(INDIRECT("実施計画様式!Z"&amp;ROW($A129))&lt;&gt;朱色変色!Z129,1,0)</f>
        <v>#VALUE!</v>
      </c>
      <c r="AA129" t="e" cm="1">
        <f t="array" aca="1" ref="AA129" ca="1">IF(INDIRECT("実施計画様式!AA"&amp;ROW($A129))&lt;&gt;朱色変色!AA129,1,0)</f>
        <v>#VALUE!</v>
      </c>
      <c r="AB129" t="e" cm="1">
        <f t="array" aca="1" ref="AB129" ca="1">IF(INDIRECT("実施計画様式!AB"&amp;ROW($A129))&lt;&gt;朱色変色!AB129,1,0)</f>
        <v>#VALUE!</v>
      </c>
      <c r="AC129" t="e" cm="1">
        <f t="array" aca="1" ref="AC129" ca="1">IF(INDIRECT("実施計画様式!AC"&amp;ROW($A129))&lt;&gt;朱色変色!AC129,1,0)</f>
        <v>#VALUE!</v>
      </c>
      <c r="AD129" t="e" cm="1">
        <f t="array" aca="1" ref="AD129" ca="1">IF(INDIRECT("実施計画様式!AD"&amp;ROW($A129))&lt;&gt;朱色変色!AD129,1,0)</f>
        <v>#VALUE!</v>
      </c>
      <c r="AE129" t="e" cm="1">
        <f t="array" aca="1" ref="AE129" ca="1">IF(INDIRECT("実施計画様式!AE"&amp;ROW($A129))&lt;&gt;朱色変色!AE129,1,0)</f>
        <v>#VALUE!</v>
      </c>
      <c r="AF129" t="e" cm="1">
        <f t="array" aca="1" ref="AF129" ca="1">IF(INDIRECT("実施計画様式!AF"&amp;ROW($A129))&lt;&gt;朱色変色!AF129,1,0)</f>
        <v>#VALUE!</v>
      </c>
      <c r="AG129" t="e" cm="1">
        <f t="array" aca="1" ref="AG129" ca="1">IF(INDIRECT("実施計画様式!AG"&amp;ROW($A129))&lt;&gt;朱色変色!AG129,1,0)</f>
        <v>#VALUE!</v>
      </c>
      <c r="AH129" t="e" cm="1">
        <f t="array" aca="1" ref="AH129" ca="1">IF(INDIRECT("実施計画様式!AH"&amp;ROW($A129))&lt;&gt;朱色変色!AH129,1,0)</f>
        <v>#VALUE!</v>
      </c>
      <c r="AI129" t="e" cm="1">
        <f t="array" aca="1" ref="AI129" ca="1">IF(INDIRECT("実施計画様式!AI"&amp;ROW($A129))&lt;&gt;朱色変色!AI129,1,0)</f>
        <v>#VALUE!</v>
      </c>
      <c r="AJ129" t="e" cm="1">
        <f t="array" aca="1" ref="AJ129" ca="1">IF(INDIRECT("実施計画様式!AJ"&amp;ROW($A129))&lt;&gt;朱色変色!AJ129,1,0)</f>
        <v>#VALUE!</v>
      </c>
      <c r="AK129" t="e" cm="1">
        <f t="array" aca="1" ref="AK129" ca="1">IF(INDIRECT("実施計画様式!AK"&amp;ROW($A129))&lt;&gt;朱色変色!AK129,1,0)</f>
        <v>#VALUE!</v>
      </c>
      <c r="AL129" t="e" cm="1">
        <f t="array" aca="1" ref="AL129" ca="1">IF(INDIRECT("実施計画様式!AL"&amp;ROW($A129))&lt;&gt;朱色変色!AL129,1,0)</f>
        <v>#VALUE!</v>
      </c>
      <c r="AM129" t="e" cm="1">
        <f t="array" aca="1" ref="AM129" ca="1">IF(INDIRECT("実施計画様式!AM"&amp;ROW($A129))&lt;&gt;朱色変色!AM129,1,0)</f>
        <v>#VALUE!</v>
      </c>
      <c r="AN129" t="e" cm="1">
        <f t="array" aca="1" ref="AN129" ca="1">IF(INDIRECT("実施計画様式!AN"&amp;ROW($A129))&lt;&gt;朱色変色!AN129,1,0)</f>
        <v>#VALUE!</v>
      </c>
      <c r="AO129" t="e" cm="1">
        <f t="array" aca="1" ref="AO129" ca="1">IF(INDIRECT("実施計画様式!AO"&amp;ROW($A129))&lt;&gt;朱色変色!AO129,1,0)</f>
        <v>#VALUE!</v>
      </c>
      <c r="AP129" t="e" cm="1">
        <f t="array" aca="1" ref="AP129" ca="1">IF(INDIRECT("実施計画様式!AP"&amp;ROW($A129))&lt;&gt;朱色変色!AP129,1,0)</f>
        <v>#VALUE!</v>
      </c>
      <c r="AQ129" t="e" cm="1">
        <f t="array" aca="1" ref="AQ129" ca="1">IF(INDIRECT("実施計画様式!AQ"&amp;ROW($A129))&lt;&gt;朱色変色!AQ129,1,0)</f>
        <v>#VALUE!</v>
      </c>
      <c r="AR129" t="e" cm="1">
        <f t="array" aca="1" ref="AR129" ca="1">IF(INDIRECT("実施計画様式!AR"&amp;ROW($A129))&lt;&gt;朱色変色!AR129,1,0)</f>
        <v>#VALUE!</v>
      </c>
      <c r="AS129" t="e" cm="1">
        <f t="array" aca="1" ref="AS129" ca="1">IF(INDIRECT("実施計画様式!AS"&amp;ROW($A129))&lt;&gt;朱色変色!AS129,1,0)</f>
        <v>#VALUE!</v>
      </c>
      <c r="AT129" t="e" cm="1">
        <f t="array" aca="1" ref="AT129" ca="1">IF(INDIRECT("実施計画様式!AT"&amp;ROW($A129))&lt;&gt;朱色変色!AT129,1,0)</f>
        <v>#VALUE!</v>
      </c>
      <c r="AU129" t="e" cm="1">
        <f t="array" aca="1" ref="AU129" ca="1">IF(INDIRECT("実施計画様式!AU"&amp;ROW($A129))&lt;&gt;朱色変色!AU129,1,0)</f>
        <v>#VALUE!</v>
      </c>
      <c r="AV129" t="e" cm="1">
        <f t="array" aca="1" ref="AV129" ca="1">IF(INDIRECT("実施計画様式!AV"&amp;ROW($A129))&lt;&gt;朱色変色!AV129,1,0)</f>
        <v>#VALUE!</v>
      </c>
      <c r="AW129" t="e" cm="1">
        <f t="array" aca="1" ref="AW129" ca="1">IF(INDIRECT("実施計画様式!AW"&amp;ROW($A129))&lt;&gt;朱色変色!AW129,1,0)</f>
        <v>#VALUE!</v>
      </c>
      <c r="AX129" t="e" cm="1">
        <f t="array" aca="1" ref="AX129" ca="1">IF(INDIRECT("実施計画様式!AX"&amp;ROW($A129))&lt;&gt;朱色変色!AX129,1,0)</f>
        <v>#VALUE!</v>
      </c>
      <c r="AY129" t="e" cm="1">
        <f t="array" aca="1" ref="AY129" ca="1">IF(INDIRECT("実施計画様式!AY"&amp;ROW($A129))&lt;&gt;朱色変色!AU129,1,0)</f>
        <v>#VALUE!</v>
      </c>
      <c r="AZ129" t="e" cm="1">
        <f t="array" aca="1" ref="AZ129" ca="1">IF(INDIRECT("実施計画様式!AZ"&amp;ROW($A129))&lt;&gt;朱色変色!AV129,1,0)</f>
        <v>#VALUE!</v>
      </c>
      <c r="BA129" t="e" cm="1">
        <f t="array" aca="1" ref="BA129" ca="1">IF(INDIRECT("実施計画様式!BA"&amp;ROW($A129))&lt;&gt;朱色変色!AW129,1,0)</f>
        <v>#VALUE!</v>
      </c>
      <c r="BB129" t="e" cm="1">
        <f t="array" aca="1" ref="BB129" ca="1">IF(INDIRECT("実施計画様式!BB"&amp;ROW($A129))&lt;&gt;朱色変色!AX129,1,0)</f>
        <v>#VALUE!</v>
      </c>
      <c r="BC129" t="e">
        <f t="shared" ca="1" si="0"/>
        <v>#VALUE!</v>
      </c>
      <c r="BD129" t="e">
        <f t="shared" ca="1" si="1"/>
        <v>#VALUE!</v>
      </c>
      <c r="BE129" t="e">
        <f t="shared" ca="1" si="2"/>
        <v>#VALUE!</v>
      </c>
    </row>
    <row r="130" spans="3:57">
      <c r="C130" s="310">
        <v>58</v>
      </c>
      <c r="D130" t="e" cm="1">
        <f t="array" aca="1" ref="D130" ca="1">IF(INDIRECT("実施計画様式!D"&amp;ROW($A130))&lt;&gt;朱色変色!D130,1,0)</f>
        <v>#VALUE!</v>
      </c>
      <c r="E130" t="e" cm="1">
        <f t="array" aca="1" ref="E130" ca="1">IF(INDIRECT("実施計画様式!E"&amp;ROW($A130))&lt;&gt;朱色変色!E130,1,0)</f>
        <v>#VALUE!</v>
      </c>
      <c r="F130" t="e" cm="1">
        <f t="array" aca="1" ref="F130" ca="1">IF(INDIRECT("実施計画様式!F"&amp;ROW($A130))&lt;&gt;朱色変色!F130,1,0)</f>
        <v>#VALUE!</v>
      </c>
      <c r="G130" t="e" cm="1">
        <f t="array" aca="1" ref="G130" ca="1">IF(INDIRECT("実施計画様式!G"&amp;ROW($A130))&lt;&gt;朱色変色!G130,1,0)</f>
        <v>#VALUE!</v>
      </c>
      <c r="H130" t="e" cm="1">
        <f t="array" aca="1" ref="H130" ca="1">IF(INDIRECT("実施計画様式!H"&amp;ROW($A130))&lt;&gt;朱色変色!H130,1,0)</f>
        <v>#VALUE!</v>
      </c>
      <c r="I130" t="e" cm="1">
        <f t="array" aca="1" ref="I130" ca="1">IF(INDIRECT("実施計画様式!I"&amp;ROW($A130))&lt;&gt;朱色変色!I130,1,0)</f>
        <v>#VALUE!</v>
      </c>
      <c r="J130" t="e" cm="1">
        <f t="array" aca="1" ref="J130" ca="1">IF(INDIRECT("実施計画様式!J"&amp;ROW($A130))&lt;&gt;朱色変色!J130,1,0)</f>
        <v>#VALUE!</v>
      </c>
      <c r="K130" t="e" cm="1">
        <f t="array" aca="1" ref="K130" ca="1">IF(INDIRECT("実施計画様式!K"&amp;ROW($A130))&lt;&gt;朱色変色!K130,1,0)</f>
        <v>#VALUE!</v>
      </c>
      <c r="L130" t="e" cm="1">
        <f t="array" aca="1" ref="L130" ca="1">IF(INDIRECT("実施計画様式!L"&amp;ROW($A130))&lt;&gt;朱色変色!L130,1,0)</f>
        <v>#VALUE!</v>
      </c>
      <c r="M130" t="e" cm="1">
        <f t="array" aca="1" ref="M130" ca="1">IF(INDIRECT("実施計画様式!M"&amp;ROW($A130))&lt;&gt;朱色変色!M130,1,0)</f>
        <v>#VALUE!</v>
      </c>
      <c r="N130" t="e" cm="1">
        <f t="array" aca="1" ref="N130" ca="1">IF(INDIRECT("実施計画様式!N"&amp;ROW($A130))&lt;&gt;朱色変色!N130,1,0)</f>
        <v>#VALUE!</v>
      </c>
      <c r="O130" t="e" cm="1">
        <f t="array" aca="1" ref="O130" ca="1">IF(INDIRECT("実施計画様式!O"&amp;ROW($A130))&lt;&gt;朱色変色!O130,1,0)</f>
        <v>#VALUE!</v>
      </c>
      <c r="P130" t="e" cm="1">
        <f t="array" aca="1" ref="P130" ca="1">IF(INDIRECT("実施計画様式!P"&amp;ROW($A130))&lt;&gt;朱色変色!P130,1,0)</f>
        <v>#VALUE!</v>
      </c>
      <c r="Q130" t="e" cm="1">
        <f t="array" aca="1" ref="Q130" ca="1">IF(INDIRECT("実施計画様式!Q"&amp;ROW($A130))&lt;&gt;朱色変色!Q130,1,0)</f>
        <v>#VALUE!</v>
      </c>
      <c r="R130" t="e" cm="1">
        <f t="array" aca="1" ref="R130" ca="1">IF(INDIRECT("実施計画様式!R"&amp;ROW($A130))&lt;&gt;朱色変色!R130,1,0)</f>
        <v>#VALUE!</v>
      </c>
      <c r="S130" t="e" cm="1">
        <f t="array" aca="1" ref="S130" ca="1">IF(INDIRECT("実施計画様式!S"&amp;ROW($A130))&lt;&gt;朱色変色!S130,1,0)</f>
        <v>#VALUE!</v>
      </c>
      <c r="T130" t="e" cm="1">
        <f t="array" aca="1" ref="T130" ca="1">IF(INDIRECT("実施計画様式!T"&amp;ROW($A130))&lt;&gt;朱色変色!T130,1,0)</f>
        <v>#VALUE!</v>
      </c>
      <c r="U130" t="e" cm="1">
        <f t="array" aca="1" ref="U130" ca="1">IF(INDIRECT("実施計画様式!U"&amp;ROW($A130))&lt;&gt;朱色変色!U130,1,0)</f>
        <v>#VALUE!</v>
      </c>
      <c r="V130" t="e" cm="1">
        <f t="array" aca="1" ref="V130" ca="1">IF(INDIRECT("実施計画様式!V"&amp;ROW($A130))&lt;&gt;朱色変色!V130,1,0)</f>
        <v>#VALUE!</v>
      </c>
      <c r="W130" t="e" cm="1">
        <f t="array" aca="1" ref="W130" ca="1">IF(INDIRECT("実施計画様式!W"&amp;ROW($A130))&lt;&gt;朱色変色!W130,1,0)</f>
        <v>#VALUE!</v>
      </c>
      <c r="X130" t="e" cm="1">
        <f t="array" aca="1" ref="X130" ca="1">IF(INDIRECT("実施計画様式!X"&amp;ROW($A130))&lt;&gt;朱色変色!X130,1,0)</f>
        <v>#VALUE!</v>
      </c>
      <c r="Y130" t="e" cm="1">
        <f t="array" aca="1" ref="Y130" ca="1">IF(INDIRECT("実施計画様式!Y"&amp;ROW($A130))&lt;&gt;朱色変色!Y130,1,0)</f>
        <v>#VALUE!</v>
      </c>
      <c r="Z130" t="e" cm="1">
        <f t="array" aca="1" ref="Z130" ca="1">IF(INDIRECT("実施計画様式!Z"&amp;ROW($A130))&lt;&gt;朱色変色!Z130,1,0)</f>
        <v>#VALUE!</v>
      </c>
      <c r="AA130" t="e" cm="1">
        <f t="array" aca="1" ref="AA130" ca="1">IF(INDIRECT("実施計画様式!AA"&amp;ROW($A130))&lt;&gt;朱色変色!AA130,1,0)</f>
        <v>#VALUE!</v>
      </c>
      <c r="AB130" t="e" cm="1">
        <f t="array" aca="1" ref="AB130" ca="1">IF(INDIRECT("実施計画様式!AB"&amp;ROW($A130))&lt;&gt;朱色変色!AB130,1,0)</f>
        <v>#VALUE!</v>
      </c>
      <c r="AC130" t="e" cm="1">
        <f t="array" aca="1" ref="AC130" ca="1">IF(INDIRECT("実施計画様式!AC"&amp;ROW($A130))&lt;&gt;朱色変色!AC130,1,0)</f>
        <v>#VALUE!</v>
      </c>
      <c r="AD130" t="e" cm="1">
        <f t="array" aca="1" ref="AD130" ca="1">IF(INDIRECT("実施計画様式!AD"&amp;ROW($A130))&lt;&gt;朱色変色!AD130,1,0)</f>
        <v>#VALUE!</v>
      </c>
      <c r="AE130" t="e" cm="1">
        <f t="array" aca="1" ref="AE130" ca="1">IF(INDIRECT("実施計画様式!AE"&amp;ROW($A130))&lt;&gt;朱色変色!AE130,1,0)</f>
        <v>#VALUE!</v>
      </c>
      <c r="AF130" t="e" cm="1">
        <f t="array" aca="1" ref="AF130" ca="1">IF(INDIRECT("実施計画様式!AF"&amp;ROW($A130))&lt;&gt;朱色変色!AF130,1,0)</f>
        <v>#VALUE!</v>
      </c>
      <c r="AG130" t="e" cm="1">
        <f t="array" aca="1" ref="AG130" ca="1">IF(INDIRECT("実施計画様式!AG"&amp;ROW($A130))&lt;&gt;朱色変色!AG130,1,0)</f>
        <v>#VALUE!</v>
      </c>
      <c r="AH130" t="e" cm="1">
        <f t="array" aca="1" ref="AH130" ca="1">IF(INDIRECT("実施計画様式!AH"&amp;ROW($A130))&lt;&gt;朱色変色!AH130,1,0)</f>
        <v>#VALUE!</v>
      </c>
      <c r="AI130" t="e" cm="1">
        <f t="array" aca="1" ref="AI130" ca="1">IF(INDIRECT("実施計画様式!AI"&amp;ROW($A130))&lt;&gt;朱色変色!AI130,1,0)</f>
        <v>#VALUE!</v>
      </c>
      <c r="AJ130" t="e" cm="1">
        <f t="array" aca="1" ref="AJ130" ca="1">IF(INDIRECT("実施計画様式!AJ"&amp;ROW($A130))&lt;&gt;朱色変色!AJ130,1,0)</f>
        <v>#VALUE!</v>
      </c>
      <c r="AK130" t="e" cm="1">
        <f t="array" aca="1" ref="AK130" ca="1">IF(INDIRECT("実施計画様式!AK"&amp;ROW($A130))&lt;&gt;朱色変色!AK130,1,0)</f>
        <v>#VALUE!</v>
      </c>
      <c r="AL130" t="e" cm="1">
        <f t="array" aca="1" ref="AL130" ca="1">IF(INDIRECT("実施計画様式!AL"&amp;ROW($A130))&lt;&gt;朱色変色!AL130,1,0)</f>
        <v>#VALUE!</v>
      </c>
      <c r="AM130" t="e" cm="1">
        <f t="array" aca="1" ref="AM130" ca="1">IF(INDIRECT("実施計画様式!AM"&amp;ROW($A130))&lt;&gt;朱色変色!AM130,1,0)</f>
        <v>#VALUE!</v>
      </c>
      <c r="AN130" t="e" cm="1">
        <f t="array" aca="1" ref="AN130" ca="1">IF(INDIRECT("実施計画様式!AN"&amp;ROW($A130))&lt;&gt;朱色変色!AN130,1,0)</f>
        <v>#VALUE!</v>
      </c>
      <c r="AO130" t="e" cm="1">
        <f t="array" aca="1" ref="AO130" ca="1">IF(INDIRECT("実施計画様式!AO"&amp;ROW($A130))&lt;&gt;朱色変色!AO130,1,0)</f>
        <v>#VALUE!</v>
      </c>
      <c r="AP130" t="e" cm="1">
        <f t="array" aca="1" ref="AP130" ca="1">IF(INDIRECT("実施計画様式!AP"&amp;ROW($A130))&lt;&gt;朱色変色!AP130,1,0)</f>
        <v>#VALUE!</v>
      </c>
      <c r="AQ130" t="e" cm="1">
        <f t="array" aca="1" ref="AQ130" ca="1">IF(INDIRECT("実施計画様式!AQ"&amp;ROW($A130))&lt;&gt;朱色変色!AQ130,1,0)</f>
        <v>#VALUE!</v>
      </c>
      <c r="AR130" t="e" cm="1">
        <f t="array" aca="1" ref="AR130" ca="1">IF(INDIRECT("実施計画様式!AR"&amp;ROW($A130))&lt;&gt;朱色変色!AR130,1,0)</f>
        <v>#VALUE!</v>
      </c>
      <c r="AS130" t="e" cm="1">
        <f t="array" aca="1" ref="AS130" ca="1">IF(INDIRECT("実施計画様式!AS"&amp;ROW($A130))&lt;&gt;朱色変色!AS130,1,0)</f>
        <v>#VALUE!</v>
      </c>
      <c r="AT130" t="e" cm="1">
        <f t="array" aca="1" ref="AT130" ca="1">IF(INDIRECT("実施計画様式!AT"&amp;ROW($A130))&lt;&gt;朱色変色!AT130,1,0)</f>
        <v>#VALUE!</v>
      </c>
      <c r="AU130" t="e" cm="1">
        <f t="array" aca="1" ref="AU130" ca="1">IF(INDIRECT("実施計画様式!AU"&amp;ROW($A130))&lt;&gt;朱色変色!AU130,1,0)</f>
        <v>#VALUE!</v>
      </c>
      <c r="AV130" t="e" cm="1">
        <f t="array" aca="1" ref="AV130" ca="1">IF(INDIRECT("実施計画様式!AV"&amp;ROW($A130))&lt;&gt;朱色変色!AV130,1,0)</f>
        <v>#VALUE!</v>
      </c>
      <c r="AW130" t="e" cm="1">
        <f t="array" aca="1" ref="AW130" ca="1">IF(INDIRECT("実施計画様式!AW"&amp;ROW($A130))&lt;&gt;朱色変色!AW130,1,0)</f>
        <v>#VALUE!</v>
      </c>
      <c r="AX130" t="e" cm="1">
        <f t="array" aca="1" ref="AX130" ca="1">IF(INDIRECT("実施計画様式!AX"&amp;ROW($A130))&lt;&gt;朱色変色!AX130,1,0)</f>
        <v>#VALUE!</v>
      </c>
      <c r="AY130" t="e" cm="1">
        <f t="array" aca="1" ref="AY130" ca="1">IF(INDIRECT("実施計画様式!AY"&amp;ROW($A130))&lt;&gt;朱色変色!AU130,1,0)</f>
        <v>#VALUE!</v>
      </c>
      <c r="AZ130" t="e" cm="1">
        <f t="array" aca="1" ref="AZ130" ca="1">IF(INDIRECT("実施計画様式!AZ"&amp;ROW($A130))&lt;&gt;朱色変色!AV130,1,0)</f>
        <v>#VALUE!</v>
      </c>
      <c r="BA130" t="e" cm="1">
        <f t="array" aca="1" ref="BA130" ca="1">IF(INDIRECT("実施計画様式!BA"&amp;ROW($A130))&lt;&gt;朱色変色!AW130,1,0)</f>
        <v>#VALUE!</v>
      </c>
      <c r="BB130" t="e" cm="1">
        <f t="array" aca="1" ref="BB130" ca="1">IF(INDIRECT("実施計画様式!BB"&amp;ROW($A130))&lt;&gt;朱色変色!AX130,1,0)</f>
        <v>#VALUE!</v>
      </c>
      <c r="BC130" t="e">
        <f t="shared" ca="1" si="0"/>
        <v>#VALUE!</v>
      </c>
      <c r="BD130" t="e">
        <f t="shared" ca="1" si="1"/>
        <v>#VALUE!</v>
      </c>
      <c r="BE130" t="e">
        <f t="shared" ca="1" si="2"/>
        <v>#VALUE!</v>
      </c>
    </row>
    <row r="131" spans="3:57">
      <c r="C131" s="310">
        <v>59</v>
      </c>
      <c r="D131" t="e" cm="1">
        <f t="array" aca="1" ref="D131" ca="1">IF(INDIRECT("実施計画様式!D"&amp;ROW($A131))&lt;&gt;朱色変色!D131,1,0)</f>
        <v>#VALUE!</v>
      </c>
      <c r="E131" t="e" cm="1">
        <f t="array" aca="1" ref="E131" ca="1">IF(INDIRECT("実施計画様式!E"&amp;ROW($A131))&lt;&gt;朱色変色!E131,1,0)</f>
        <v>#VALUE!</v>
      </c>
      <c r="F131" t="e" cm="1">
        <f t="array" aca="1" ref="F131" ca="1">IF(INDIRECT("実施計画様式!F"&amp;ROW($A131))&lt;&gt;朱色変色!F131,1,0)</f>
        <v>#VALUE!</v>
      </c>
      <c r="G131" t="e" cm="1">
        <f t="array" aca="1" ref="G131" ca="1">IF(INDIRECT("実施計画様式!G"&amp;ROW($A131))&lt;&gt;朱色変色!G131,1,0)</f>
        <v>#VALUE!</v>
      </c>
      <c r="H131" t="e" cm="1">
        <f t="array" aca="1" ref="H131" ca="1">IF(INDIRECT("実施計画様式!H"&amp;ROW($A131))&lt;&gt;朱色変色!H131,1,0)</f>
        <v>#VALUE!</v>
      </c>
      <c r="I131" t="e" cm="1">
        <f t="array" aca="1" ref="I131" ca="1">IF(INDIRECT("実施計画様式!I"&amp;ROW($A131))&lt;&gt;朱色変色!I131,1,0)</f>
        <v>#VALUE!</v>
      </c>
      <c r="J131" t="e" cm="1">
        <f t="array" aca="1" ref="J131" ca="1">IF(INDIRECT("実施計画様式!J"&amp;ROW($A131))&lt;&gt;朱色変色!J131,1,0)</f>
        <v>#VALUE!</v>
      </c>
      <c r="K131" t="e" cm="1">
        <f t="array" aca="1" ref="K131" ca="1">IF(INDIRECT("実施計画様式!K"&amp;ROW($A131))&lt;&gt;朱色変色!K131,1,0)</f>
        <v>#VALUE!</v>
      </c>
      <c r="L131" t="e" cm="1">
        <f t="array" aca="1" ref="L131" ca="1">IF(INDIRECT("実施計画様式!L"&amp;ROW($A131))&lt;&gt;朱色変色!L131,1,0)</f>
        <v>#VALUE!</v>
      </c>
      <c r="M131" t="e" cm="1">
        <f t="array" aca="1" ref="M131" ca="1">IF(INDIRECT("実施計画様式!M"&amp;ROW($A131))&lt;&gt;朱色変色!M131,1,0)</f>
        <v>#VALUE!</v>
      </c>
      <c r="N131" t="e" cm="1">
        <f t="array" aca="1" ref="N131" ca="1">IF(INDIRECT("実施計画様式!N"&amp;ROW($A131))&lt;&gt;朱色変色!N131,1,0)</f>
        <v>#VALUE!</v>
      </c>
      <c r="O131" t="e" cm="1">
        <f t="array" aca="1" ref="O131" ca="1">IF(INDIRECT("実施計画様式!O"&amp;ROW($A131))&lt;&gt;朱色変色!O131,1,0)</f>
        <v>#VALUE!</v>
      </c>
      <c r="P131" t="e" cm="1">
        <f t="array" aca="1" ref="P131" ca="1">IF(INDIRECT("実施計画様式!P"&amp;ROW($A131))&lt;&gt;朱色変色!P131,1,0)</f>
        <v>#VALUE!</v>
      </c>
      <c r="Q131" t="e" cm="1">
        <f t="array" aca="1" ref="Q131" ca="1">IF(INDIRECT("実施計画様式!Q"&amp;ROW($A131))&lt;&gt;朱色変色!Q131,1,0)</f>
        <v>#VALUE!</v>
      </c>
      <c r="R131" t="e" cm="1">
        <f t="array" aca="1" ref="R131" ca="1">IF(INDIRECT("実施計画様式!R"&amp;ROW($A131))&lt;&gt;朱色変色!R131,1,0)</f>
        <v>#VALUE!</v>
      </c>
      <c r="S131" t="e" cm="1">
        <f t="array" aca="1" ref="S131" ca="1">IF(INDIRECT("実施計画様式!S"&amp;ROW($A131))&lt;&gt;朱色変色!S131,1,0)</f>
        <v>#VALUE!</v>
      </c>
      <c r="T131" t="e" cm="1">
        <f t="array" aca="1" ref="T131" ca="1">IF(INDIRECT("実施計画様式!T"&amp;ROW($A131))&lt;&gt;朱色変色!T131,1,0)</f>
        <v>#VALUE!</v>
      </c>
      <c r="U131" t="e" cm="1">
        <f t="array" aca="1" ref="U131" ca="1">IF(INDIRECT("実施計画様式!U"&amp;ROW($A131))&lt;&gt;朱色変色!U131,1,0)</f>
        <v>#VALUE!</v>
      </c>
      <c r="V131" t="e" cm="1">
        <f t="array" aca="1" ref="V131" ca="1">IF(INDIRECT("実施計画様式!V"&amp;ROW($A131))&lt;&gt;朱色変色!V131,1,0)</f>
        <v>#VALUE!</v>
      </c>
      <c r="W131" t="e" cm="1">
        <f t="array" aca="1" ref="W131" ca="1">IF(INDIRECT("実施計画様式!W"&amp;ROW($A131))&lt;&gt;朱色変色!W131,1,0)</f>
        <v>#VALUE!</v>
      </c>
      <c r="X131" t="e" cm="1">
        <f t="array" aca="1" ref="X131" ca="1">IF(INDIRECT("実施計画様式!X"&amp;ROW($A131))&lt;&gt;朱色変色!X131,1,0)</f>
        <v>#VALUE!</v>
      </c>
      <c r="Y131" t="e" cm="1">
        <f t="array" aca="1" ref="Y131" ca="1">IF(INDIRECT("実施計画様式!Y"&amp;ROW($A131))&lt;&gt;朱色変色!Y131,1,0)</f>
        <v>#VALUE!</v>
      </c>
      <c r="Z131" t="e" cm="1">
        <f t="array" aca="1" ref="Z131" ca="1">IF(INDIRECT("実施計画様式!Z"&amp;ROW($A131))&lt;&gt;朱色変色!Z131,1,0)</f>
        <v>#VALUE!</v>
      </c>
      <c r="AA131" t="e" cm="1">
        <f t="array" aca="1" ref="AA131" ca="1">IF(INDIRECT("実施計画様式!AA"&amp;ROW($A131))&lt;&gt;朱色変色!AA131,1,0)</f>
        <v>#VALUE!</v>
      </c>
      <c r="AB131" t="e" cm="1">
        <f t="array" aca="1" ref="AB131" ca="1">IF(INDIRECT("実施計画様式!AB"&amp;ROW($A131))&lt;&gt;朱色変色!AB131,1,0)</f>
        <v>#VALUE!</v>
      </c>
      <c r="AC131" t="e" cm="1">
        <f t="array" aca="1" ref="AC131" ca="1">IF(INDIRECT("実施計画様式!AC"&amp;ROW($A131))&lt;&gt;朱色変色!AC131,1,0)</f>
        <v>#VALUE!</v>
      </c>
      <c r="AD131" t="e" cm="1">
        <f t="array" aca="1" ref="AD131" ca="1">IF(INDIRECT("実施計画様式!AD"&amp;ROW($A131))&lt;&gt;朱色変色!AD131,1,0)</f>
        <v>#VALUE!</v>
      </c>
      <c r="AE131" t="e" cm="1">
        <f t="array" aca="1" ref="AE131" ca="1">IF(INDIRECT("実施計画様式!AE"&amp;ROW($A131))&lt;&gt;朱色変色!AE131,1,0)</f>
        <v>#VALUE!</v>
      </c>
      <c r="AF131" t="e" cm="1">
        <f t="array" aca="1" ref="AF131" ca="1">IF(INDIRECT("実施計画様式!AF"&amp;ROW($A131))&lt;&gt;朱色変色!AF131,1,0)</f>
        <v>#VALUE!</v>
      </c>
      <c r="AG131" t="e" cm="1">
        <f t="array" aca="1" ref="AG131" ca="1">IF(INDIRECT("実施計画様式!AG"&amp;ROW($A131))&lt;&gt;朱色変色!AG131,1,0)</f>
        <v>#VALUE!</v>
      </c>
      <c r="AH131" t="e" cm="1">
        <f t="array" aca="1" ref="AH131" ca="1">IF(INDIRECT("実施計画様式!AH"&amp;ROW($A131))&lt;&gt;朱色変色!AH131,1,0)</f>
        <v>#VALUE!</v>
      </c>
      <c r="AI131" t="e" cm="1">
        <f t="array" aca="1" ref="AI131" ca="1">IF(INDIRECT("実施計画様式!AI"&amp;ROW($A131))&lt;&gt;朱色変色!AI131,1,0)</f>
        <v>#VALUE!</v>
      </c>
      <c r="AJ131" t="e" cm="1">
        <f t="array" aca="1" ref="AJ131" ca="1">IF(INDIRECT("実施計画様式!AJ"&amp;ROW($A131))&lt;&gt;朱色変色!AJ131,1,0)</f>
        <v>#VALUE!</v>
      </c>
      <c r="AK131" t="e" cm="1">
        <f t="array" aca="1" ref="AK131" ca="1">IF(INDIRECT("実施計画様式!AK"&amp;ROW($A131))&lt;&gt;朱色変色!AK131,1,0)</f>
        <v>#VALUE!</v>
      </c>
      <c r="AL131" t="e" cm="1">
        <f t="array" aca="1" ref="AL131" ca="1">IF(INDIRECT("実施計画様式!AL"&amp;ROW($A131))&lt;&gt;朱色変色!AL131,1,0)</f>
        <v>#VALUE!</v>
      </c>
      <c r="AM131" t="e" cm="1">
        <f t="array" aca="1" ref="AM131" ca="1">IF(INDIRECT("実施計画様式!AM"&amp;ROW($A131))&lt;&gt;朱色変色!AM131,1,0)</f>
        <v>#VALUE!</v>
      </c>
      <c r="AN131" t="e" cm="1">
        <f t="array" aca="1" ref="AN131" ca="1">IF(INDIRECT("実施計画様式!AN"&amp;ROW($A131))&lt;&gt;朱色変色!AN131,1,0)</f>
        <v>#VALUE!</v>
      </c>
      <c r="AO131" t="e" cm="1">
        <f t="array" aca="1" ref="AO131" ca="1">IF(INDIRECT("実施計画様式!AO"&amp;ROW($A131))&lt;&gt;朱色変色!AO131,1,0)</f>
        <v>#VALUE!</v>
      </c>
      <c r="AP131" t="e" cm="1">
        <f t="array" aca="1" ref="AP131" ca="1">IF(INDIRECT("実施計画様式!AP"&amp;ROW($A131))&lt;&gt;朱色変色!AP131,1,0)</f>
        <v>#VALUE!</v>
      </c>
      <c r="AQ131" t="e" cm="1">
        <f t="array" aca="1" ref="AQ131" ca="1">IF(INDIRECT("実施計画様式!AQ"&amp;ROW($A131))&lt;&gt;朱色変色!AQ131,1,0)</f>
        <v>#VALUE!</v>
      </c>
      <c r="AR131" t="e" cm="1">
        <f t="array" aca="1" ref="AR131" ca="1">IF(INDIRECT("実施計画様式!AR"&amp;ROW($A131))&lt;&gt;朱色変色!AR131,1,0)</f>
        <v>#VALUE!</v>
      </c>
      <c r="AS131" t="e" cm="1">
        <f t="array" aca="1" ref="AS131" ca="1">IF(INDIRECT("実施計画様式!AS"&amp;ROW($A131))&lt;&gt;朱色変色!AS131,1,0)</f>
        <v>#VALUE!</v>
      </c>
      <c r="AT131" t="e" cm="1">
        <f t="array" aca="1" ref="AT131" ca="1">IF(INDIRECT("実施計画様式!AT"&amp;ROW($A131))&lt;&gt;朱色変色!AT131,1,0)</f>
        <v>#VALUE!</v>
      </c>
      <c r="AU131" t="e" cm="1">
        <f t="array" aca="1" ref="AU131" ca="1">IF(INDIRECT("実施計画様式!AU"&amp;ROW($A131))&lt;&gt;朱色変色!AU131,1,0)</f>
        <v>#VALUE!</v>
      </c>
      <c r="AV131" t="e" cm="1">
        <f t="array" aca="1" ref="AV131" ca="1">IF(INDIRECT("実施計画様式!AV"&amp;ROW($A131))&lt;&gt;朱色変色!AV131,1,0)</f>
        <v>#VALUE!</v>
      </c>
      <c r="AW131" t="e" cm="1">
        <f t="array" aca="1" ref="AW131" ca="1">IF(INDIRECT("実施計画様式!AW"&amp;ROW($A131))&lt;&gt;朱色変色!AW131,1,0)</f>
        <v>#VALUE!</v>
      </c>
      <c r="AX131" t="e" cm="1">
        <f t="array" aca="1" ref="AX131" ca="1">IF(INDIRECT("実施計画様式!AX"&amp;ROW($A131))&lt;&gt;朱色変色!AX131,1,0)</f>
        <v>#VALUE!</v>
      </c>
      <c r="AY131" t="e" cm="1">
        <f t="array" aca="1" ref="AY131" ca="1">IF(INDIRECT("実施計画様式!AY"&amp;ROW($A131))&lt;&gt;朱色変色!AU131,1,0)</f>
        <v>#VALUE!</v>
      </c>
      <c r="AZ131" t="e" cm="1">
        <f t="array" aca="1" ref="AZ131" ca="1">IF(INDIRECT("実施計画様式!AZ"&amp;ROW($A131))&lt;&gt;朱色変色!AV131,1,0)</f>
        <v>#VALUE!</v>
      </c>
      <c r="BA131" t="e" cm="1">
        <f t="array" aca="1" ref="BA131" ca="1">IF(INDIRECT("実施計画様式!BA"&amp;ROW($A131))&lt;&gt;朱色変色!AW131,1,0)</f>
        <v>#VALUE!</v>
      </c>
      <c r="BB131" t="e" cm="1">
        <f t="array" aca="1" ref="BB131" ca="1">IF(INDIRECT("実施計画様式!BB"&amp;ROW($A131))&lt;&gt;朱色変色!AX131,1,0)</f>
        <v>#VALUE!</v>
      </c>
      <c r="BC131" t="e">
        <f t="shared" ca="1" si="0"/>
        <v>#VALUE!</v>
      </c>
      <c r="BD131" t="e">
        <f t="shared" ca="1" si="1"/>
        <v>#VALUE!</v>
      </c>
      <c r="BE131" t="e">
        <f t="shared" ca="1" si="2"/>
        <v>#VALUE!</v>
      </c>
    </row>
    <row r="132" spans="3:57">
      <c r="C132" s="310">
        <v>60</v>
      </c>
      <c r="D132" t="e" cm="1">
        <f t="array" aca="1" ref="D132" ca="1">IF(INDIRECT("実施計画様式!D"&amp;ROW($A132))&lt;&gt;朱色変色!D132,1,0)</f>
        <v>#VALUE!</v>
      </c>
      <c r="E132" t="e" cm="1">
        <f t="array" aca="1" ref="E132" ca="1">IF(INDIRECT("実施計画様式!E"&amp;ROW($A132))&lt;&gt;朱色変色!E132,1,0)</f>
        <v>#VALUE!</v>
      </c>
      <c r="F132" t="e" cm="1">
        <f t="array" aca="1" ref="F132" ca="1">IF(INDIRECT("実施計画様式!F"&amp;ROW($A132))&lt;&gt;朱色変色!F132,1,0)</f>
        <v>#VALUE!</v>
      </c>
      <c r="G132" t="e" cm="1">
        <f t="array" aca="1" ref="G132" ca="1">IF(INDIRECT("実施計画様式!G"&amp;ROW($A132))&lt;&gt;朱色変色!G132,1,0)</f>
        <v>#VALUE!</v>
      </c>
      <c r="H132" t="e" cm="1">
        <f t="array" aca="1" ref="H132" ca="1">IF(INDIRECT("実施計画様式!H"&amp;ROW($A132))&lt;&gt;朱色変色!H132,1,0)</f>
        <v>#VALUE!</v>
      </c>
      <c r="I132" t="e" cm="1">
        <f t="array" aca="1" ref="I132" ca="1">IF(INDIRECT("実施計画様式!I"&amp;ROW($A132))&lt;&gt;朱色変色!I132,1,0)</f>
        <v>#VALUE!</v>
      </c>
      <c r="J132" t="e" cm="1">
        <f t="array" aca="1" ref="J132" ca="1">IF(INDIRECT("実施計画様式!J"&amp;ROW($A132))&lt;&gt;朱色変色!J132,1,0)</f>
        <v>#VALUE!</v>
      </c>
      <c r="K132" t="e" cm="1">
        <f t="array" aca="1" ref="K132" ca="1">IF(INDIRECT("実施計画様式!K"&amp;ROW($A132))&lt;&gt;朱色変色!K132,1,0)</f>
        <v>#VALUE!</v>
      </c>
      <c r="L132" t="e" cm="1">
        <f t="array" aca="1" ref="L132" ca="1">IF(INDIRECT("実施計画様式!L"&amp;ROW($A132))&lt;&gt;朱色変色!L132,1,0)</f>
        <v>#VALUE!</v>
      </c>
      <c r="M132" t="e" cm="1">
        <f t="array" aca="1" ref="M132" ca="1">IF(INDIRECT("実施計画様式!M"&amp;ROW($A132))&lt;&gt;朱色変色!M132,1,0)</f>
        <v>#VALUE!</v>
      </c>
      <c r="N132" t="e" cm="1">
        <f t="array" aca="1" ref="N132" ca="1">IF(INDIRECT("実施計画様式!N"&amp;ROW($A132))&lt;&gt;朱色変色!N132,1,0)</f>
        <v>#VALUE!</v>
      </c>
      <c r="O132" t="e" cm="1">
        <f t="array" aca="1" ref="O132" ca="1">IF(INDIRECT("実施計画様式!O"&amp;ROW($A132))&lt;&gt;朱色変色!O132,1,0)</f>
        <v>#VALUE!</v>
      </c>
      <c r="P132" t="e" cm="1">
        <f t="array" aca="1" ref="P132" ca="1">IF(INDIRECT("実施計画様式!P"&amp;ROW($A132))&lt;&gt;朱色変色!P132,1,0)</f>
        <v>#VALUE!</v>
      </c>
      <c r="Q132" t="e" cm="1">
        <f t="array" aca="1" ref="Q132" ca="1">IF(INDIRECT("実施計画様式!Q"&amp;ROW($A132))&lt;&gt;朱色変色!Q132,1,0)</f>
        <v>#VALUE!</v>
      </c>
      <c r="R132" t="e" cm="1">
        <f t="array" aca="1" ref="R132" ca="1">IF(INDIRECT("実施計画様式!R"&amp;ROW($A132))&lt;&gt;朱色変色!R132,1,0)</f>
        <v>#VALUE!</v>
      </c>
      <c r="S132" t="e" cm="1">
        <f t="array" aca="1" ref="S132" ca="1">IF(INDIRECT("実施計画様式!S"&amp;ROW($A132))&lt;&gt;朱色変色!S132,1,0)</f>
        <v>#VALUE!</v>
      </c>
      <c r="T132" t="e" cm="1">
        <f t="array" aca="1" ref="T132" ca="1">IF(INDIRECT("実施計画様式!T"&amp;ROW($A132))&lt;&gt;朱色変色!T132,1,0)</f>
        <v>#VALUE!</v>
      </c>
      <c r="U132" t="e" cm="1">
        <f t="array" aca="1" ref="U132" ca="1">IF(INDIRECT("実施計画様式!U"&amp;ROW($A132))&lt;&gt;朱色変色!U132,1,0)</f>
        <v>#VALUE!</v>
      </c>
      <c r="V132" t="e" cm="1">
        <f t="array" aca="1" ref="V132" ca="1">IF(INDIRECT("実施計画様式!V"&amp;ROW($A132))&lt;&gt;朱色変色!V132,1,0)</f>
        <v>#VALUE!</v>
      </c>
      <c r="W132" t="e" cm="1">
        <f t="array" aca="1" ref="W132" ca="1">IF(INDIRECT("実施計画様式!W"&amp;ROW($A132))&lt;&gt;朱色変色!W132,1,0)</f>
        <v>#VALUE!</v>
      </c>
      <c r="X132" t="e" cm="1">
        <f t="array" aca="1" ref="X132" ca="1">IF(INDIRECT("実施計画様式!X"&amp;ROW($A132))&lt;&gt;朱色変色!X132,1,0)</f>
        <v>#VALUE!</v>
      </c>
      <c r="Y132" t="e" cm="1">
        <f t="array" aca="1" ref="Y132" ca="1">IF(INDIRECT("実施計画様式!Y"&amp;ROW($A132))&lt;&gt;朱色変色!Y132,1,0)</f>
        <v>#VALUE!</v>
      </c>
      <c r="Z132" t="e" cm="1">
        <f t="array" aca="1" ref="Z132" ca="1">IF(INDIRECT("実施計画様式!Z"&amp;ROW($A132))&lt;&gt;朱色変色!Z132,1,0)</f>
        <v>#VALUE!</v>
      </c>
      <c r="AA132" t="e" cm="1">
        <f t="array" aca="1" ref="AA132" ca="1">IF(INDIRECT("実施計画様式!AA"&amp;ROW($A132))&lt;&gt;朱色変色!AA132,1,0)</f>
        <v>#VALUE!</v>
      </c>
      <c r="AB132" t="e" cm="1">
        <f t="array" aca="1" ref="AB132" ca="1">IF(INDIRECT("実施計画様式!AB"&amp;ROW($A132))&lt;&gt;朱色変色!AB132,1,0)</f>
        <v>#VALUE!</v>
      </c>
      <c r="AC132" t="e" cm="1">
        <f t="array" aca="1" ref="AC132" ca="1">IF(INDIRECT("実施計画様式!AC"&amp;ROW($A132))&lt;&gt;朱色変色!AC132,1,0)</f>
        <v>#VALUE!</v>
      </c>
      <c r="AD132" t="e" cm="1">
        <f t="array" aca="1" ref="AD132" ca="1">IF(INDIRECT("実施計画様式!AD"&amp;ROW($A132))&lt;&gt;朱色変色!AD132,1,0)</f>
        <v>#VALUE!</v>
      </c>
      <c r="AE132" t="e" cm="1">
        <f t="array" aca="1" ref="AE132" ca="1">IF(INDIRECT("実施計画様式!AE"&amp;ROW($A132))&lt;&gt;朱色変色!AE132,1,0)</f>
        <v>#VALUE!</v>
      </c>
      <c r="AF132" t="e" cm="1">
        <f t="array" aca="1" ref="AF132" ca="1">IF(INDIRECT("実施計画様式!AF"&amp;ROW($A132))&lt;&gt;朱色変色!AF132,1,0)</f>
        <v>#VALUE!</v>
      </c>
      <c r="AG132" t="e" cm="1">
        <f t="array" aca="1" ref="AG132" ca="1">IF(INDIRECT("実施計画様式!AG"&amp;ROW($A132))&lt;&gt;朱色変色!AG132,1,0)</f>
        <v>#VALUE!</v>
      </c>
      <c r="AH132" t="e" cm="1">
        <f t="array" aca="1" ref="AH132" ca="1">IF(INDIRECT("実施計画様式!AH"&amp;ROW($A132))&lt;&gt;朱色変色!AH132,1,0)</f>
        <v>#VALUE!</v>
      </c>
      <c r="AI132" t="e" cm="1">
        <f t="array" aca="1" ref="AI132" ca="1">IF(INDIRECT("実施計画様式!AI"&amp;ROW($A132))&lt;&gt;朱色変色!AI132,1,0)</f>
        <v>#VALUE!</v>
      </c>
      <c r="AJ132" t="e" cm="1">
        <f t="array" aca="1" ref="AJ132" ca="1">IF(INDIRECT("実施計画様式!AJ"&amp;ROW($A132))&lt;&gt;朱色変色!AJ132,1,0)</f>
        <v>#VALUE!</v>
      </c>
      <c r="AK132" t="e" cm="1">
        <f t="array" aca="1" ref="AK132" ca="1">IF(INDIRECT("実施計画様式!AK"&amp;ROW($A132))&lt;&gt;朱色変色!AK132,1,0)</f>
        <v>#VALUE!</v>
      </c>
      <c r="AL132" t="e" cm="1">
        <f t="array" aca="1" ref="AL132" ca="1">IF(INDIRECT("実施計画様式!AL"&amp;ROW($A132))&lt;&gt;朱色変色!AL132,1,0)</f>
        <v>#VALUE!</v>
      </c>
      <c r="AM132" t="e" cm="1">
        <f t="array" aca="1" ref="AM132" ca="1">IF(INDIRECT("実施計画様式!AM"&amp;ROW($A132))&lt;&gt;朱色変色!AM132,1,0)</f>
        <v>#VALUE!</v>
      </c>
      <c r="AN132" t="e" cm="1">
        <f t="array" aca="1" ref="AN132" ca="1">IF(INDIRECT("実施計画様式!AN"&amp;ROW($A132))&lt;&gt;朱色変色!AN132,1,0)</f>
        <v>#VALUE!</v>
      </c>
      <c r="AO132" t="e" cm="1">
        <f t="array" aca="1" ref="AO132" ca="1">IF(INDIRECT("実施計画様式!AO"&amp;ROW($A132))&lt;&gt;朱色変色!AO132,1,0)</f>
        <v>#VALUE!</v>
      </c>
      <c r="AP132" t="e" cm="1">
        <f t="array" aca="1" ref="AP132" ca="1">IF(INDIRECT("実施計画様式!AP"&amp;ROW($A132))&lt;&gt;朱色変色!AP132,1,0)</f>
        <v>#VALUE!</v>
      </c>
      <c r="AQ132" t="e" cm="1">
        <f t="array" aca="1" ref="AQ132" ca="1">IF(INDIRECT("実施計画様式!AQ"&amp;ROW($A132))&lt;&gt;朱色変色!AQ132,1,0)</f>
        <v>#VALUE!</v>
      </c>
      <c r="AR132" t="e" cm="1">
        <f t="array" aca="1" ref="AR132" ca="1">IF(INDIRECT("実施計画様式!AR"&amp;ROW($A132))&lt;&gt;朱色変色!AR132,1,0)</f>
        <v>#VALUE!</v>
      </c>
      <c r="AS132" t="e" cm="1">
        <f t="array" aca="1" ref="AS132" ca="1">IF(INDIRECT("実施計画様式!AS"&amp;ROW($A132))&lt;&gt;朱色変色!AS132,1,0)</f>
        <v>#VALUE!</v>
      </c>
      <c r="AT132" t="e" cm="1">
        <f t="array" aca="1" ref="AT132" ca="1">IF(INDIRECT("実施計画様式!AT"&amp;ROW($A132))&lt;&gt;朱色変色!AT132,1,0)</f>
        <v>#VALUE!</v>
      </c>
      <c r="AU132" t="e" cm="1">
        <f t="array" aca="1" ref="AU132" ca="1">IF(INDIRECT("実施計画様式!AU"&amp;ROW($A132))&lt;&gt;朱色変色!AU132,1,0)</f>
        <v>#VALUE!</v>
      </c>
      <c r="AV132" t="e" cm="1">
        <f t="array" aca="1" ref="AV132" ca="1">IF(INDIRECT("実施計画様式!AV"&amp;ROW($A132))&lt;&gt;朱色変色!AV132,1,0)</f>
        <v>#VALUE!</v>
      </c>
      <c r="AW132" t="e" cm="1">
        <f t="array" aca="1" ref="AW132" ca="1">IF(INDIRECT("実施計画様式!AW"&amp;ROW($A132))&lt;&gt;朱色変色!AW132,1,0)</f>
        <v>#VALUE!</v>
      </c>
      <c r="AX132" t="e" cm="1">
        <f t="array" aca="1" ref="AX132" ca="1">IF(INDIRECT("実施計画様式!AX"&amp;ROW($A132))&lt;&gt;朱色変色!AX132,1,0)</f>
        <v>#VALUE!</v>
      </c>
      <c r="AY132" t="e" cm="1">
        <f t="array" aca="1" ref="AY132" ca="1">IF(INDIRECT("実施計画様式!AY"&amp;ROW($A132))&lt;&gt;朱色変色!AU132,1,0)</f>
        <v>#VALUE!</v>
      </c>
      <c r="AZ132" t="e" cm="1">
        <f t="array" aca="1" ref="AZ132" ca="1">IF(INDIRECT("実施計画様式!AZ"&amp;ROW($A132))&lt;&gt;朱色変色!AV132,1,0)</f>
        <v>#VALUE!</v>
      </c>
      <c r="BA132" t="e" cm="1">
        <f t="array" aca="1" ref="BA132" ca="1">IF(INDIRECT("実施計画様式!BA"&amp;ROW($A132))&lt;&gt;朱色変色!AW132,1,0)</f>
        <v>#VALUE!</v>
      </c>
      <c r="BB132" t="e" cm="1">
        <f t="array" aca="1" ref="BB132" ca="1">IF(INDIRECT("実施計画様式!BB"&amp;ROW($A132))&lt;&gt;朱色変色!AX132,1,0)</f>
        <v>#VALUE!</v>
      </c>
      <c r="BC132" t="e">
        <f t="shared" ca="1" si="0"/>
        <v>#VALUE!</v>
      </c>
      <c r="BD132" t="e">
        <f t="shared" ca="1" si="1"/>
        <v>#VALUE!</v>
      </c>
      <c r="BE132" t="e">
        <f t="shared" ca="1" si="2"/>
        <v>#VALUE!</v>
      </c>
    </row>
    <row r="133" spans="3:57">
      <c r="C133" s="310">
        <v>61</v>
      </c>
      <c r="D133" t="e" cm="1">
        <f t="array" aca="1" ref="D133" ca="1">IF(INDIRECT("実施計画様式!D"&amp;ROW($A133))&lt;&gt;朱色変色!D133,1,0)</f>
        <v>#VALUE!</v>
      </c>
      <c r="E133" t="e" cm="1">
        <f t="array" aca="1" ref="E133" ca="1">IF(INDIRECT("実施計画様式!E"&amp;ROW($A133))&lt;&gt;朱色変色!E133,1,0)</f>
        <v>#VALUE!</v>
      </c>
      <c r="F133" t="e" cm="1">
        <f t="array" aca="1" ref="F133" ca="1">IF(INDIRECT("実施計画様式!F"&amp;ROW($A133))&lt;&gt;朱色変色!F133,1,0)</f>
        <v>#VALUE!</v>
      </c>
      <c r="G133" t="e" cm="1">
        <f t="array" aca="1" ref="G133" ca="1">IF(INDIRECT("実施計画様式!G"&amp;ROW($A133))&lt;&gt;朱色変色!G133,1,0)</f>
        <v>#VALUE!</v>
      </c>
      <c r="H133" t="e" cm="1">
        <f t="array" aca="1" ref="H133" ca="1">IF(INDIRECT("実施計画様式!H"&amp;ROW($A133))&lt;&gt;朱色変色!H133,1,0)</f>
        <v>#VALUE!</v>
      </c>
      <c r="I133" t="e" cm="1">
        <f t="array" aca="1" ref="I133" ca="1">IF(INDIRECT("実施計画様式!I"&amp;ROW($A133))&lt;&gt;朱色変色!I133,1,0)</f>
        <v>#VALUE!</v>
      </c>
      <c r="J133" t="e" cm="1">
        <f t="array" aca="1" ref="J133" ca="1">IF(INDIRECT("実施計画様式!J"&amp;ROW($A133))&lt;&gt;朱色変色!J133,1,0)</f>
        <v>#VALUE!</v>
      </c>
      <c r="K133" t="e" cm="1">
        <f t="array" aca="1" ref="K133" ca="1">IF(INDIRECT("実施計画様式!K"&amp;ROW($A133))&lt;&gt;朱色変色!K133,1,0)</f>
        <v>#VALUE!</v>
      </c>
      <c r="L133" t="e" cm="1">
        <f t="array" aca="1" ref="L133" ca="1">IF(INDIRECT("実施計画様式!L"&amp;ROW($A133))&lt;&gt;朱色変色!L133,1,0)</f>
        <v>#VALUE!</v>
      </c>
      <c r="M133" t="e" cm="1">
        <f t="array" aca="1" ref="M133" ca="1">IF(INDIRECT("実施計画様式!M"&amp;ROW($A133))&lt;&gt;朱色変色!M133,1,0)</f>
        <v>#VALUE!</v>
      </c>
      <c r="N133" t="e" cm="1">
        <f t="array" aca="1" ref="N133" ca="1">IF(INDIRECT("実施計画様式!N"&amp;ROW($A133))&lt;&gt;朱色変色!N133,1,0)</f>
        <v>#VALUE!</v>
      </c>
      <c r="O133" t="e" cm="1">
        <f t="array" aca="1" ref="O133" ca="1">IF(INDIRECT("実施計画様式!O"&amp;ROW($A133))&lt;&gt;朱色変色!O133,1,0)</f>
        <v>#VALUE!</v>
      </c>
      <c r="P133" t="e" cm="1">
        <f t="array" aca="1" ref="P133" ca="1">IF(INDIRECT("実施計画様式!P"&amp;ROW($A133))&lt;&gt;朱色変色!P133,1,0)</f>
        <v>#VALUE!</v>
      </c>
      <c r="Q133" t="e" cm="1">
        <f t="array" aca="1" ref="Q133" ca="1">IF(INDIRECT("実施計画様式!Q"&amp;ROW($A133))&lt;&gt;朱色変色!Q133,1,0)</f>
        <v>#VALUE!</v>
      </c>
      <c r="R133" t="e" cm="1">
        <f t="array" aca="1" ref="R133" ca="1">IF(INDIRECT("実施計画様式!R"&amp;ROW($A133))&lt;&gt;朱色変色!R133,1,0)</f>
        <v>#VALUE!</v>
      </c>
      <c r="S133" t="e" cm="1">
        <f t="array" aca="1" ref="S133" ca="1">IF(INDIRECT("実施計画様式!S"&amp;ROW($A133))&lt;&gt;朱色変色!S133,1,0)</f>
        <v>#VALUE!</v>
      </c>
      <c r="T133" t="e" cm="1">
        <f t="array" aca="1" ref="T133" ca="1">IF(INDIRECT("実施計画様式!T"&amp;ROW($A133))&lt;&gt;朱色変色!T133,1,0)</f>
        <v>#VALUE!</v>
      </c>
      <c r="U133" t="e" cm="1">
        <f t="array" aca="1" ref="U133" ca="1">IF(INDIRECT("実施計画様式!U"&amp;ROW($A133))&lt;&gt;朱色変色!U133,1,0)</f>
        <v>#VALUE!</v>
      </c>
      <c r="V133" t="e" cm="1">
        <f t="array" aca="1" ref="V133" ca="1">IF(INDIRECT("実施計画様式!V"&amp;ROW($A133))&lt;&gt;朱色変色!V133,1,0)</f>
        <v>#VALUE!</v>
      </c>
      <c r="W133" t="e" cm="1">
        <f t="array" aca="1" ref="W133" ca="1">IF(INDIRECT("実施計画様式!W"&amp;ROW($A133))&lt;&gt;朱色変色!W133,1,0)</f>
        <v>#VALUE!</v>
      </c>
      <c r="X133" t="e" cm="1">
        <f t="array" aca="1" ref="X133" ca="1">IF(INDIRECT("実施計画様式!X"&amp;ROW($A133))&lt;&gt;朱色変色!X133,1,0)</f>
        <v>#VALUE!</v>
      </c>
      <c r="Y133" t="e" cm="1">
        <f t="array" aca="1" ref="Y133" ca="1">IF(INDIRECT("実施計画様式!Y"&amp;ROW($A133))&lt;&gt;朱色変色!Y133,1,0)</f>
        <v>#VALUE!</v>
      </c>
      <c r="Z133" t="e" cm="1">
        <f t="array" aca="1" ref="Z133" ca="1">IF(INDIRECT("実施計画様式!Z"&amp;ROW($A133))&lt;&gt;朱色変色!Z133,1,0)</f>
        <v>#VALUE!</v>
      </c>
      <c r="AA133" t="e" cm="1">
        <f t="array" aca="1" ref="AA133" ca="1">IF(INDIRECT("実施計画様式!AA"&amp;ROW($A133))&lt;&gt;朱色変色!AA133,1,0)</f>
        <v>#VALUE!</v>
      </c>
      <c r="AB133" t="e" cm="1">
        <f t="array" aca="1" ref="AB133" ca="1">IF(INDIRECT("実施計画様式!AB"&amp;ROW($A133))&lt;&gt;朱色変色!AB133,1,0)</f>
        <v>#VALUE!</v>
      </c>
      <c r="AC133" t="e" cm="1">
        <f t="array" aca="1" ref="AC133" ca="1">IF(INDIRECT("実施計画様式!AC"&amp;ROW($A133))&lt;&gt;朱色変色!AC133,1,0)</f>
        <v>#VALUE!</v>
      </c>
      <c r="AD133" t="e" cm="1">
        <f t="array" aca="1" ref="AD133" ca="1">IF(INDIRECT("実施計画様式!AD"&amp;ROW($A133))&lt;&gt;朱色変色!AD133,1,0)</f>
        <v>#VALUE!</v>
      </c>
      <c r="AE133" t="e" cm="1">
        <f t="array" aca="1" ref="AE133" ca="1">IF(INDIRECT("実施計画様式!AE"&amp;ROW($A133))&lt;&gt;朱色変色!AE133,1,0)</f>
        <v>#VALUE!</v>
      </c>
      <c r="AF133" t="e" cm="1">
        <f t="array" aca="1" ref="AF133" ca="1">IF(INDIRECT("実施計画様式!AF"&amp;ROW($A133))&lt;&gt;朱色変色!AF133,1,0)</f>
        <v>#VALUE!</v>
      </c>
      <c r="AG133" t="e" cm="1">
        <f t="array" aca="1" ref="AG133" ca="1">IF(INDIRECT("実施計画様式!AG"&amp;ROW($A133))&lt;&gt;朱色変色!AG133,1,0)</f>
        <v>#VALUE!</v>
      </c>
      <c r="AH133" t="e" cm="1">
        <f t="array" aca="1" ref="AH133" ca="1">IF(INDIRECT("実施計画様式!AH"&amp;ROW($A133))&lt;&gt;朱色変色!AH133,1,0)</f>
        <v>#VALUE!</v>
      </c>
      <c r="AI133" t="e" cm="1">
        <f t="array" aca="1" ref="AI133" ca="1">IF(INDIRECT("実施計画様式!AI"&amp;ROW($A133))&lt;&gt;朱色変色!AI133,1,0)</f>
        <v>#VALUE!</v>
      </c>
      <c r="AJ133" t="e" cm="1">
        <f t="array" aca="1" ref="AJ133" ca="1">IF(INDIRECT("実施計画様式!AJ"&amp;ROW($A133))&lt;&gt;朱色変色!AJ133,1,0)</f>
        <v>#VALUE!</v>
      </c>
      <c r="AK133" t="e" cm="1">
        <f t="array" aca="1" ref="AK133" ca="1">IF(INDIRECT("実施計画様式!AK"&amp;ROW($A133))&lt;&gt;朱色変色!AK133,1,0)</f>
        <v>#VALUE!</v>
      </c>
      <c r="AL133" t="e" cm="1">
        <f t="array" aca="1" ref="AL133" ca="1">IF(INDIRECT("実施計画様式!AL"&amp;ROW($A133))&lt;&gt;朱色変色!AL133,1,0)</f>
        <v>#VALUE!</v>
      </c>
      <c r="AM133" t="e" cm="1">
        <f t="array" aca="1" ref="AM133" ca="1">IF(INDIRECT("実施計画様式!AM"&amp;ROW($A133))&lt;&gt;朱色変色!AM133,1,0)</f>
        <v>#VALUE!</v>
      </c>
      <c r="AN133" t="e" cm="1">
        <f t="array" aca="1" ref="AN133" ca="1">IF(INDIRECT("実施計画様式!AN"&amp;ROW($A133))&lt;&gt;朱色変色!AN133,1,0)</f>
        <v>#VALUE!</v>
      </c>
      <c r="AO133" t="e" cm="1">
        <f t="array" aca="1" ref="AO133" ca="1">IF(INDIRECT("実施計画様式!AO"&amp;ROW($A133))&lt;&gt;朱色変色!AO133,1,0)</f>
        <v>#VALUE!</v>
      </c>
      <c r="AP133" t="e" cm="1">
        <f t="array" aca="1" ref="AP133" ca="1">IF(INDIRECT("実施計画様式!AP"&amp;ROW($A133))&lt;&gt;朱色変色!AP133,1,0)</f>
        <v>#VALUE!</v>
      </c>
      <c r="AQ133" t="e" cm="1">
        <f t="array" aca="1" ref="AQ133" ca="1">IF(INDIRECT("実施計画様式!AQ"&amp;ROW($A133))&lt;&gt;朱色変色!AQ133,1,0)</f>
        <v>#VALUE!</v>
      </c>
      <c r="AR133" t="e" cm="1">
        <f t="array" aca="1" ref="AR133" ca="1">IF(INDIRECT("実施計画様式!AR"&amp;ROW($A133))&lt;&gt;朱色変色!AR133,1,0)</f>
        <v>#VALUE!</v>
      </c>
      <c r="AS133" t="e" cm="1">
        <f t="array" aca="1" ref="AS133" ca="1">IF(INDIRECT("実施計画様式!AS"&amp;ROW($A133))&lt;&gt;朱色変色!AS133,1,0)</f>
        <v>#VALUE!</v>
      </c>
      <c r="AT133" t="e" cm="1">
        <f t="array" aca="1" ref="AT133" ca="1">IF(INDIRECT("実施計画様式!AT"&amp;ROW($A133))&lt;&gt;朱色変色!AT133,1,0)</f>
        <v>#VALUE!</v>
      </c>
      <c r="AU133" t="e" cm="1">
        <f t="array" aca="1" ref="AU133" ca="1">IF(INDIRECT("実施計画様式!AU"&amp;ROW($A133))&lt;&gt;朱色変色!AU133,1,0)</f>
        <v>#VALUE!</v>
      </c>
      <c r="AV133" t="e" cm="1">
        <f t="array" aca="1" ref="AV133" ca="1">IF(INDIRECT("実施計画様式!AV"&amp;ROW($A133))&lt;&gt;朱色変色!AV133,1,0)</f>
        <v>#VALUE!</v>
      </c>
      <c r="AW133" t="e" cm="1">
        <f t="array" aca="1" ref="AW133" ca="1">IF(INDIRECT("実施計画様式!AW"&amp;ROW($A133))&lt;&gt;朱色変色!AW133,1,0)</f>
        <v>#VALUE!</v>
      </c>
      <c r="AX133" t="e" cm="1">
        <f t="array" aca="1" ref="AX133" ca="1">IF(INDIRECT("実施計画様式!AX"&amp;ROW($A133))&lt;&gt;朱色変色!AX133,1,0)</f>
        <v>#VALUE!</v>
      </c>
      <c r="AY133" t="e" cm="1">
        <f t="array" aca="1" ref="AY133" ca="1">IF(INDIRECT("実施計画様式!AY"&amp;ROW($A133))&lt;&gt;朱色変色!AU133,1,0)</f>
        <v>#VALUE!</v>
      </c>
      <c r="AZ133" t="e" cm="1">
        <f t="array" aca="1" ref="AZ133" ca="1">IF(INDIRECT("実施計画様式!AZ"&amp;ROW($A133))&lt;&gt;朱色変色!AV133,1,0)</f>
        <v>#VALUE!</v>
      </c>
      <c r="BA133" t="e" cm="1">
        <f t="array" aca="1" ref="BA133" ca="1">IF(INDIRECT("実施計画様式!BA"&amp;ROW($A133))&lt;&gt;朱色変色!AW133,1,0)</f>
        <v>#VALUE!</v>
      </c>
      <c r="BB133" t="e" cm="1">
        <f t="array" aca="1" ref="BB133" ca="1">IF(INDIRECT("実施計画様式!BB"&amp;ROW($A133))&lt;&gt;朱色変色!AX133,1,0)</f>
        <v>#VALUE!</v>
      </c>
      <c r="BC133" t="e">
        <f t="shared" ca="1" si="0"/>
        <v>#VALUE!</v>
      </c>
      <c r="BD133" t="e">
        <f t="shared" ca="1" si="1"/>
        <v>#VALUE!</v>
      </c>
      <c r="BE133" t="e">
        <f t="shared" ca="1" si="2"/>
        <v>#VALUE!</v>
      </c>
    </row>
    <row r="134" spans="3:57">
      <c r="C134" s="310">
        <v>62</v>
      </c>
      <c r="D134" t="e" cm="1">
        <f t="array" aca="1" ref="D134" ca="1">IF(INDIRECT("実施計画様式!D"&amp;ROW($A134))&lt;&gt;朱色変色!D134,1,0)</f>
        <v>#VALUE!</v>
      </c>
      <c r="E134" t="e" cm="1">
        <f t="array" aca="1" ref="E134" ca="1">IF(INDIRECT("実施計画様式!E"&amp;ROW($A134))&lt;&gt;朱色変色!E134,1,0)</f>
        <v>#VALUE!</v>
      </c>
      <c r="F134" t="e" cm="1">
        <f t="array" aca="1" ref="F134" ca="1">IF(INDIRECT("実施計画様式!F"&amp;ROW($A134))&lt;&gt;朱色変色!F134,1,0)</f>
        <v>#VALUE!</v>
      </c>
      <c r="G134" t="e" cm="1">
        <f t="array" aca="1" ref="G134" ca="1">IF(INDIRECT("実施計画様式!G"&amp;ROW($A134))&lt;&gt;朱色変色!G134,1,0)</f>
        <v>#VALUE!</v>
      </c>
      <c r="H134" t="e" cm="1">
        <f t="array" aca="1" ref="H134" ca="1">IF(INDIRECT("実施計画様式!H"&amp;ROW($A134))&lt;&gt;朱色変色!H134,1,0)</f>
        <v>#VALUE!</v>
      </c>
      <c r="I134" t="e" cm="1">
        <f t="array" aca="1" ref="I134" ca="1">IF(INDIRECT("実施計画様式!I"&amp;ROW($A134))&lt;&gt;朱色変色!I134,1,0)</f>
        <v>#VALUE!</v>
      </c>
      <c r="J134" t="e" cm="1">
        <f t="array" aca="1" ref="J134" ca="1">IF(INDIRECT("実施計画様式!J"&amp;ROW($A134))&lt;&gt;朱色変色!J134,1,0)</f>
        <v>#VALUE!</v>
      </c>
      <c r="K134" t="e" cm="1">
        <f t="array" aca="1" ref="K134" ca="1">IF(INDIRECT("実施計画様式!K"&amp;ROW($A134))&lt;&gt;朱色変色!K134,1,0)</f>
        <v>#VALUE!</v>
      </c>
      <c r="L134" t="e" cm="1">
        <f t="array" aca="1" ref="L134" ca="1">IF(INDIRECT("実施計画様式!L"&amp;ROW($A134))&lt;&gt;朱色変色!L134,1,0)</f>
        <v>#VALUE!</v>
      </c>
      <c r="M134" t="e" cm="1">
        <f t="array" aca="1" ref="M134" ca="1">IF(INDIRECT("実施計画様式!M"&amp;ROW($A134))&lt;&gt;朱色変色!M134,1,0)</f>
        <v>#VALUE!</v>
      </c>
      <c r="N134" t="e" cm="1">
        <f t="array" aca="1" ref="N134" ca="1">IF(INDIRECT("実施計画様式!N"&amp;ROW($A134))&lt;&gt;朱色変色!N134,1,0)</f>
        <v>#VALUE!</v>
      </c>
      <c r="O134" t="e" cm="1">
        <f t="array" aca="1" ref="O134" ca="1">IF(INDIRECT("実施計画様式!O"&amp;ROW($A134))&lt;&gt;朱色変色!O134,1,0)</f>
        <v>#VALUE!</v>
      </c>
      <c r="P134" t="e" cm="1">
        <f t="array" aca="1" ref="P134" ca="1">IF(INDIRECT("実施計画様式!P"&amp;ROW($A134))&lt;&gt;朱色変色!P134,1,0)</f>
        <v>#VALUE!</v>
      </c>
      <c r="Q134" t="e" cm="1">
        <f t="array" aca="1" ref="Q134" ca="1">IF(INDIRECT("実施計画様式!Q"&amp;ROW($A134))&lt;&gt;朱色変色!Q134,1,0)</f>
        <v>#VALUE!</v>
      </c>
      <c r="R134" t="e" cm="1">
        <f t="array" aca="1" ref="R134" ca="1">IF(INDIRECT("実施計画様式!R"&amp;ROW($A134))&lt;&gt;朱色変色!R134,1,0)</f>
        <v>#VALUE!</v>
      </c>
      <c r="S134" t="e" cm="1">
        <f t="array" aca="1" ref="S134" ca="1">IF(INDIRECT("実施計画様式!S"&amp;ROW($A134))&lt;&gt;朱色変色!S134,1,0)</f>
        <v>#VALUE!</v>
      </c>
      <c r="T134" t="e" cm="1">
        <f t="array" aca="1" ref="T134" ca="1">IF(INDIRECT("実施計画様式!T"&amp;ROW($A134))&lt;&gt;朱色変色!T134,1,0)</f>
        <v>#VALUE!</v>
      </c>
      <c r="U134" t="e" cm="1">
        <f t="array" aca="1" ref="U134" ca="1">IF(INDIRECT("実施計画様式!U"&amp;ROW($A134))&lt;&gt;朱色変色!U134,1,0)</f>
        <v>#VALUE!</v>
      </c>
      <c r="V134" t="e" cm="1">
        <f t="array" aca="1" ref="V134" ca="1">IF(INDIRECT("実施計画様式!V"&amp;ROW($A134))&lt;&gt;朱色変色!V134,1,0)</f>
        <v>#VALUE!</v>
      </c>
      <c r="W134" t="e" cm="1">
        <f t="array" aca="1" ref="W134" ca="1">IF(INDIRECT("実施計画様式!W"&amp;ROW($A134))&lt;&gt;朱色変色!W134,1,0)</f>
        <v>#VALUE!</v>
      </c>
      <c r="X134" t="e" cm="1">
        <f t="array" aca="1" ref="X134" ca="1">IF(INDIRECT("実施計画様式!X"&amp;ROW($A134))&lt;&gt;朱色変色!X134,1,0)</f>
        <v>#VALUE!</v>
      </c>
      <c r="Y134" t="e" cm="1">
        <f t="array" aca="1" ref="Y134" ca="1">IF(INDIRECT("実施計画様式!Y"&amp;ROW($A134))&lt;&gt;朱色変色!Y134,1,0)</f>
        <v>#VALUE!</v>
      </c>
      <c r="Z134" t="e" cm="1">
        <f t="array" aca="1" ref="Z134" ca="1">IF(INDIRECT("実施計画様式!Z"&amp;ROW($A134))&lt;&gt;朱色変色!Z134,1,0)</f>
        <v>#VALUE!</v>
      </c>
      <c r="AA134" t="e" cm="1">
        <f t="array" aca="1" ref="AA134" ca="1">IF(INDIRECT("実施計画様式!AA"&amp;ROW($A134))&lt;&gt;朱色変色!AA134,1,0)</f>
        <v>#VALUE!</v>
      </c>
      <c r="AB134" t="e" cm="1">
        <f t="array" aca="1" ref="AB134" ca="1">IF(INDIRECT("実施計画様式!AB"&amp;ROW($A134))&lt;&gt;朱色変色!AB134,1,0)</f>
        <v>#VALUE!</v>
      </c>
      <c r="AC134" t="e" cm="1">
        <f t="array" aca="1" ref="AC134" ca="1">IF(INDIRECT("実施計画様式!AC"&amp;ROW($A134))&lt;&gt;朱色変色!AC134,1,0)</f>
        <v>#VALUE!</v>
      </c>
      <c r="AD134" t="e" cm="1">
        <f t="array" aca="1" ref="AD134" ca="1">IF(INDIRECT("実施計画様式!AD"&amp;ROW($A134))&lt;&gt;朱色変色!AD134,1,0)</f>
        <v>#VALUE!</v>
      </c>
      <c r="AE134" t="e" cm="1">
        <f t="array" aca="1" ref="AE134" ca="1">IF(INDIRECT("実施計画様式!AE"&amp;ROW($A134))&lt;&gt;朱色変色!AE134,1,0)</f>
        <v>#VALUE!</v>
      </c>
      <c r="AF134" t="e" cm="1">
        <f t="array" aca="1" ref="AF134" ca="1">IF(INDIRECT("実施計画様式!AF"&amp;ROW($A134))&lt;&gt;朱色変色!AF134,1,0)</f>
        <v>#VALUE!</v>
      </c>
      <c r="AG134" t="e" cm="1">
        <f t="array" aca="1" ref="AG134" ca="1">IF(INDIRECT("実施計画様式!AG"&amp;ROW($A134))&lt;&gt;朱色変色!AG134,1,0)</f>
        <v>#VALUE!</v>
      </c>
      <c r="AH134" t="e" cm="1">
        <f t="array" aca="1" ref="AH134" ca="1">IF(INDIRECT("実施計画様式!AH"&amp;ROW($A134))&lt;&gt;朱色変色!AH134,1,0)</f>
        <v>#VALUE!</v>
      </c>
      <c r="AI134" t="e" cm="1">
        <f t="array" aca="1" ref="AI134" ca="1">IF(INDIRECT("実施計画様式!AI"&amp;ROW($A134))&lt;&gt;朱色変色!AI134,1,0)</f>
        <v>#VALUE!</v>
      </c>
      <c r="AJ134" t="e" cm="1">
        <f t="array" aca="1" ref="AJ134" ca="1">IF(INDIRECT("実施計画様式!AJ"&amp;ROW($A134))&lt;&gt;朱色変色!AJ134,1,0)</f>
        <v>#VALUE!</v>
      </c>
      <c r="AK134" t="e" cm="1">
        <f t="array" aca="1" ref="AK134" ca="1">IF(INDIRECT("実施計画様式!AK"&amp;ROW($A134))&lt;&gt;朱色変色!AK134,1,0)</f>
        <v>#VALUE!</v>
      </c>
      <c r="AL134" t="e" cm="1">
        <f t="array" aca="1" ref="AL134" ca="1">IF(INDIRECT("実施計画様式!AL"&amp;ROW($A134))&lt;&gt;朱色変色!AL134,1,0)</f>
        <v>#VALUE!</v>
      </c>
      <c r="AM134" t="e" cm="1">
        <f t="array" aca="1" ref="AM134" ca="1">IF(INDIRECT("実施計画様式!AM"&amp;ROW($A134))&lt;&gt;朱色変色!AM134,1,0)</f>
        <v>#VALUE!</v>
      </c>
      <c r="AN134" t="e" cm="1">
        <f t="array" aca="1" ref="AN134" ca="1">IF(INDIRECT("実施計画様式!AN"&amp;ROW($A134))&lt;&gt;朱色変色!AN134,1,0)</f>
        <v>#VALUE!</v>
      </c>
      <c r="AO134" t="e" cm="1">
        <f t="array" aca="1" ref="AO134" ca="1">IF(INDIRECT("実施計画様式!AO"&amp;ROW($A134))&lt;&gt;朱色変色!AO134,1,0)</f>
        <v>#VALUE!</v>
      </c>
      <c r="AP134" t="e" cm="1">
        <f t="array" aca="1" ref="AP134" ca="1">IF(INDIRECT("実施計画様式!AP"&amp;ROW($A134))&lt;&gt;朱色変色!AP134,1,0)</f>
        <v>#VALUE!</v>
      </c>
      <c r="AQ134" t="e" cm="1">
        <f t="array" aca="1" ref="AQ134" ca="1">IF(INDIRECT("実施計画様式!AQ"&amp;ROW($A134))&lt;&gt;朱色変色!AQ134,1,0)</f>
        <v>#VALUE!</v>
      </c>
      <c r="AR134" t="e" cm="1">
        <f t="array" aca="1" ref="AR134" ca="1">IF(INDIRECT("実施計画様式!AR"&amp;ROW($A134))&lt;&gt;朱色変色!AR134,1,0)</f>
        <v>#VALUE!</v>
      </c>
      <c r="AS134" t="e" cm="1">
        <f t="array" aca="1" ref="AS134" ca="1">IF(INDIRECT("実施計画様式!AS"&amp;ROW($A134))&lt;&gt;朱色変色!AS134,1,0)</f>
        <v>#VALUE!</v>
      </c>
      <c r="AT134" t="e" cm="1">
        <f t="array" aca="1" ref="AT134" ca="1">IF(INDIRECT("実施計画様式!AT"&amp;ROW($A134))&lt;&gt;朱色変色!AT134,1,0)</f>
        <v>#VALUE!</v>
      </c>
      <c r="AU134" t="e" cm="1">
        <f t="array" aca="1" ref="AU134" ca="1">IF(INDIRECT("実施計画様式!AU"&amp;ROW($A134))&lt;&gt;朱色変色!AU134,1,0)</f>
        <v>#VALUE!</v>
      </c>
      <c r="AV134" t="e" cm="1">
        <f t="array" aca="1" ref="AV134" ca="1">IF(INDIRECT("実施計画様式!AV"&amp;ROW($A134))&lt;&gt;朱色変色!AV134,1,0)</f>
        <v>#VALUE!</v>
      </c>
      <c r="AW134" t="e" cm="1">
        <f t="array" aca="1" ref="AW134" ca="1">IF(INDIRECT("実施計画様式!AW"&amp;ROW($A134))&lt;&gt;朱色変色!AW134,1,0)</f>
        <v>#VALUE!</v>
      </c>
      <c r="AX134" t="e" cm="1">
        <f t="array" aca="1" ref="AX134" ca="1">IF(INDIRECT("実施計画様式!AX"&amp;ROW($A134))&lt;&gt;朱色変色!AX134,1,0)</f>
        <v>#VALUE!</v>
      </c>
      <c r="AY134" t="e" cm="1">
        <f t="array" aca="1" ref="AY134" ca="1">IF(INDIRECT("実施計画様式!AY"&amp;ROW($A134))&lt;&gt;朱色変色!AU134,1,0)</f>
        <v>#VALUE!</v>
      </c>
      <c r="AZ134" t="e" cm="1">
        <f t="array" aca="1" ref="AZ134" ca="1">IF(INDIRECT("実施計画様式!AZ"&amp;ROW($A134))&lt;&gt;朱色変色!AV134,1,0)</f>
        <v>#VALUE!</v>
      </c>
      <c r="BA134" t="e" cm="1">
        <f t="array" aca="1" ref="BA134" ca="1">IF(INDIRECT("実施計画様式!BA"&amp;ROW($A134))&lt;&gt;朱色変色!AW134,1,0)</f>
        <v>#VALUE!</v>
      </c>
      <c r="BB134" t="e" cm="1">
        <f t="array" aca="1" ref="BB134" ca="1">IF(INDIRECT("実施計画様式!BB"&amp;ROW($A134))&lt;&gt;朱色変色!AX134,1,0)</f>
        <v>#VALUE!</v>
      </c>
      <c r="BC134" t="e">
        <f t="shared" ca="1" si="0"/>
        <v>#VALUE!</v>
      </c>
      <c r="BD134" t="e">
        <f t="shared" ca="1" si="1"/>
        <v>#VALUE!</v>
      </c>
      <c r="BE134" t="e">
        <f t="shared" ca="1" si="2"/>
        <v>#VALUE!</v>
      </c>
    </row>
    <row r="135" spans="3:57">
      <c r="C135" s="310">
        <v>63</v>
      </c>
      <c r="D135" t="e" cm="1">
        <f t="array" aca="1" ref="D135" ca="1">IF(INDIRECT("実施計画様式!D"&amp;ROW($A135))&lt;&gt;朱色変色!D135,1,0)</f>
        <v>#VALUE!</v>
      </c>
      <c r="E135" t="e" cm="1">
        <f t="array" aca="1" ref="E135" ca="1">IF(INDIRECT("実施計画様式!E"&amp;ROW($A135))&lt;&gt;朱色変色!E135,1,0)</f>
        <v>#VALUE!</v>
      </c>
      <c r="F135" t="e" cm="1">
        <f t="array" aca="1" ref="F135" ca="1">IF(INDIRECT("実施計画様式!F"&amp;ROW($A135))&lt;&gt;朱色変色!F135,1,0)</f>
        <v>#VALUE!</v>
      </c>
      <c r="G135" t="e" cm="1">
        <f t="array" aca="1" ref="G135" ca="1">IF(INDIRECT("実施計画様式!G"&amp;ROW($A135))&lt;&gt;朱色変色!G135,1,0)</f>
        <v>#VALUE!</v>
      </c>
      <c r="H135" t="e" cm="1">
        <f t="array" aca="1" ref="H135" ca="1">IF(INDIRECT("実施計画様式!H"&amp;ROW($A135))&lt;&gt;朱色変色!H135,1,0)</f>
        <v>#VALUE!</v>
      </c>
      <c r="I135" t="e" cm="1">
        <f t="array" aca="1" ref="I135" ca="1">IF(INDIRECT("実施計画様式!I"&amp;ROW($A135))&lt;&gt;朱色変色!I135,1,0)</f>
        <v>#VALUE!</v>
      </c>
      <c r="J135" t="e" cm="1">
        <f t="array" aca="1" ref="J135" ca="1">IF(INDIRECT("実施計画様式!J"&amp;ROW($A135))&lt;&gt;朱色変色!J135,1,0)</f>
        <v>#VALUE!</v>
      </c>
      <c r="K135" t="e" cm="1">
        <f t="array" aca="1" ref="K135" ca="1">IF(INDIRECT("実施計画様式!K"&amp;ROW($A135))&lt;&gt;朱色変色!K135,1,0)</f>
        <v>#VALUE!</v>
      </c>
      <c r="L135" t="e" cm="1">
        <f t="array" aca="1" ref="L135" ca="1">IF(INDIRECT("実施計画様式!L"&amp;ROW($A135))&lt;&gt;朱色変色!L135,1,0)</f>
        <v>#VALUE!</v>
      </c>
      <c r="M135" t="e" cm="1">
        <f t="array" aca="1" ref="M135" ca="1">IF(INDIRECT("実施計画様式!M"&amp;ROW($A135))&lt;&gt;朱色変色!M135,1,0)</f>
        <v>#VALUE!</v>
      </c>
      <c r="N135" t="e" cm="1">
        <f t="array" aca="1" ref="N135" ca="1">IF(INDIRECT("実施計画様式!N"&amp;ROW($A135))&lt;&gt;朱色変色!N135,1,0)</f>
        <v>#VALUE!</v>
      </c>
      <c r="O135" t="e" cm="1">
        <f t="array" aca="1" ref="O135" ca="1">IF(INDIRECT("実施計画様式!O"&amp;ROW($A135))&lt;&gt;朱色変色!O135,1,0)</f>
        <v>#VALUE!</v>
      </c>
      <c r="P135" t="e" cm="1">
        <f t="array" aca="1" ref="P135" ca="1">IF(INDIRECT("実施計画様式!P"&amp;ROW($A135))&lt;&gt;朱色変色!P135,1,0)</f>
        <v>#VALUE!</v>
      </c>
      <c r="Q135" t="e" cm="1">
        <f t="array" aca="1" ref="Q135" ca="1">IF(INDIRECT("実施計画様式!Q"&amp;ROW($A135))&lt;&gt;朱色変色!Q135,1,0)</f>
        <v>#VALUE!</v>
      </c>
      <c r="R135" t="e" cm="1">
        <f t="array" aca="1" ref="R135" ca="1">IF(INDIRECT("実施計画様式!R"&amp;ROW($A135))&lt;&gt;朱色変色!R135,1,0)</f>
        <v>#VALUE!</v>
      </c>
      <c r="S135" t="e" cm="1">
        <f t="array" aca="1" ref="S135" ca="1">IF(INDIRECT("実施計画様式!S"&amp;ROW($A135))&lt;&gt;朱色変色!S135,1,0)</f>
        <v>#VALUE!</v>
      </c>
      <c r="T135" t="e" cm="1">
        <f t="array" aca="1" ref="T135" ca="1">IF(INDIRECT("実施計画様式!T"&amp;ROW($A135))&lt;&gt;朱色変色!T135,1,0)</f>
        <v>#VALUE!</v>
      </c>
      <c r="U135" t="e" cm="1">
        <f t="array" aca="1" ref="U135" ca="1">IF(INDIRECT("実施計画様式!U"&amp;ROW($A135))&lt;&gt;朱色変色!U135,1,0)</f>
        <v>#VALUE!</v>
      </c>
      <c r="V135" t="e" cm="1">
        <f t="array" aca="1" ref="V135" ca="1">IF(INDIRECT("実施計画様式!V"&amp;ROW($A135))&lt;&gt;朱色変色!V135,1,0)</f>
        <v>#VALUE!</v>
      </c>
      <c r="W135" t="e" cm="1">
        <f t="array" aca="1" ref="W135" ca="1">IF(INDIRECT("実施計画様式!W"&amp;ROW($A135))&lt;&gt;朱色変色!W135,1,0)</f>
        <v>#VALUE!</v>
      </c>
      <c r="X135" t="e" cm="1">
        <f t="array" aca="1" ref="X135" ca="1">IF(INDIRECT("実施計画様式!X"&amp;ROW($A135))&lt;&gt;朱色変色!X135,1,0)</f>
        <v>#VALUE!</v>
      </c>
      <c r="Y135" t="e" cm="1">
        <f t="array" aca="1" ref="Y135" ca="1">IF(INDIRECT("実施計画様式!Y"&amp;ROW($A135))&lt;&gt;朱色変色!Y135,1,0)</f>
        <v>#VALUE!</v>
      </c>
      <c r="Z135" t="e" cm="1">
        <f t="array" aca="1" ref="Z135" ca="1">IF(INDIRECT("実施計画様式!Z"&amp;ROW($A135))&lt;&gt;朱色変色!Z135,1,0)</f>
        <v>#VALUE!</v>
      </c>
      <c r="AA135" t="e" cm="1">
        <f t="array" aca="1" ref="AA135" ca="1">IF(INDIRECT("実施計画様式!AA"&amp;ROW($A135))&lt;&gt;朱色変色!AA135,1,0)</f>
        <v>#VALUE!</v>
      </c>
      <c r="AB135" t="e" cm="1">
        <f t="array" aca="1" ref="AB135" ca="1">IF(INDIRECT("実施計画様式!AB"&amp;ROW($A135))&lt;&gt;朱色変色!AB135,1,0)</f>
        <v>#VALUE!</v>
      </c>
      <c r="AC135" t="e" cm="1">
        <f t="array" aca="1" ref="AC135" ca="1">IF(INDIRECT("実施計画様式!AC"&amp;ROW($A135))&lt;&gt;朱色変色!AC135,1,0)</f>
        <v>#VALUE!</v>
      </c>
      <c r="AD135" t="e" cm="1">
        <f t="array" aca="1" ref="AD135" ca="1">IF(INDIRECT("実施計画様式!AD"&amp;ROW($A135))&lt;&gt;朱色変色!AD135,1,0)</f>
        <v>#VALUE!</v>
      </c>
      <c r="AE135" t="e" cm="1">
        <f t="array" aca="1" ref="AE135" ca="1">IF(INDIRECT("実施計画様式!AE"&amp;ROW($A135))&lt;&gt;朱色変色!AE135,1,0)</f>
        <v>#VALUE!</v>
      </c>
      <c r="AF135" t="e" cm="1">
        <f t="array" aca="1" ref="AF135" ca="1">IF(INDIRECT("実施計画様式!AF"&amp;ROW($A135))&lt;&gt;朱色変色!AF135,1,0)</f>
        <v>#VALUE!</v>
      </c>
      <c r="AG135" t="e" cm="1">
        <f t="array" aca="1" ref="AG135" ca="1">IF(INDIRECT("実施計画様式!AG"&amp;ROW($A135))&lt;&gt;朱色変色!AG135,1,0)</f>
        <v>#VALUE!</v>
      </c>
      <c r="AH135" t="e" cm="1">
        <f t="array" aca="1" ref="AH135" ca="1">IF(INDIRECT("実施計画様式!AH"&amp;ROW($A135))&lt;&gt;朱色変色!AH135,1,0)</f>
        <v>#VALUE!</v>
      </c>
      <c r="AI135" t="e" cm="1">
        <f t="array" aca="1" ref="AI135" ca="1">IF(INDIRECT("実施計画様式!AI"&amp;ROW($A135))&lt;&gt;朱色変色!AI135,1,0)</f>
        <v>#VALUE!</v>
      </c>
      <c r="AJ135" t="e" cm="1">
        <f t="array" aca="1" ref="AJ135" ca="1">IF(INDIRECT("実施計画様式!AJ"&amp;ROW($A135))&lt;&gt;朱色変色!AJ135,1,0)</f>
        <v>#VALUE!</v>
      </c>
      <c r="AK135" t="e" cm="1">
        <f t="array" aca="1" ref="AK135" ca="1">IF(INDIRECT("実施計画様式!AK"&amp;ROW($A135))&lt;&gt;朱色変色!AK135,1,0)</f>
        <v>#VALUE!</v>
      </c>
      <c r="AL135" t="e" cm="1">
        <f t="array" aca="1" ref="AL135" ca="1">IF(INDIRECT("実施計画様式!AL"&amp;ROW($A135))&lt;&gt;朱色変色!AL135,1,0)</f>
        <v>#VALUE!</v>
      </c>
      <c r="AM135" t="e" cm="1">
        <f t="array" aca="1" ref="AM135" ca="1">IF(INDIRECT("実施計画様式!AM"&amp;ROW($A135))&lt;&gt;朱色変色!AM135,1,0)</f>
        <v>#VALUE!</v>
      </c>
      <c r="AN135" t="e" cm="1">
        <f t="array" aca="1" ref="AN135" ca="1">IF(INDIRECT("実施計画様式!AN"&amp;ROW($A135))&lt;&gt;朱色変色!AN135,1,0)</f>
        <v>#VALUE!</v>
      </c>
      <c r="AO135" t="e" cm="1">
        <f t="array" aca="1" ref="AO135" ca="1">IF(INDIRECT("実施計画様式!AO"&amp;ROW($A135))&lt;&gt;朱色変色!AO135,1,0)</f>
        <v>#VALUE!</v>
      </c>
      <c r="AP135" t="e" cm="1">
        <f t="array" aca="1" ref="AP135" ca="1">IF(INDIRECT("実施計画様式!AP"&amp;ROW($A135))&lt;&gt;朱色変色!AP135,1,0)</f>
        <v>#VALUE!</v>
      </c>
      <c r="AQ135" t="e" cm="1">
        <f t="array" aca="1" ref="AQ135" ca="1">IF(INDIRECT("実施計画様式!AQ"&amp;ROW($A135))&lt;&gt;朱色変色!AQ135,1,0)</f>
        <v>#VALUE!</v>
      </c>
      <c r="AR135" t="e" cm="1">
        <f t="array" aca="1" ref="AR135" ca="1">IF(INDIRECT("実施計画様式!AR"&amp;ROW($A135))&lt;&gt;朱色変色!AR135,1,0)</f>
        <v>#VALUE!</v>
      </c>
      <c r="AS135" t="e" cm="1">
        <f t="array" aca="1" ref="AS135" ca="1">IF(INDIRECT("実施計画様式!AS"&amp;ROW($A135))&lt;&gt;朱色変色!AS135,1,0)</f>
        <v>#VALUE!</v>
      </c>
      <c r="AT135" t="e" cm="1">
        <f t="array" aca="1" ref="AT135" ca="1">IF(INDIRECT("実施計画様式!AT"&amp;ROW($A135))&lt;&gt;朱色変色!AT135,1,0)</f>
        <v>#VALUE!</v>
      </c>
      <c r="AU135" t="e" cm="1">
        <f t="array" aca="1" ref="AU135" ca="1">IF(INDIRECT("実施計画様式!AU"&amp;ROW($A135))&lt;&gt;朱色変色!AU135,1,0)</f>
        <v>#VALUE!</v>
      </c>
      <c r="AV135" t="e" cm="1">
        <f t="array" aca="1" ref="AV135" ca="1">IF(INDIRECT("実施計画様式!AV"&amp;ROW($A135))&lt;&gt;朱色変色!AV135,1,0)</f>
        <v>#VALUE!</v>
      </c>
      <c r="AW135" t="e" cm="1">
        <f t="array" aca="1" ref="AW135" ca="1">IF(INDIRECT("実施計画様式!AW"&amp;ROW($A135))&lt;&gt;朱色変色!AW135,1,0)</f>
        <v>#VALUE!</v>
      </c>
      <c r="AX135" t="e" cm="1">
        <f t="array" aca="1" ref="AX135" ca="1">IF(INDIRECT("実施計画様式!AX"&amp;ROW($A135))&lt;&gt;朱色変色!AX135,1,0)</f>
        <v>#VALUE!</v>
      </c>
      <c r="AY135" t="e" cm="1">
        <f t="array" aca="1" ref="AY135" ca="1">IF(INDIRECT("実施計画様式!AY"&amp;ROW($A135))&lt;&gt;朱色変色!AU135,1,0)</f>
        <v>#VALUE!</v>
      </c>
      <c r="AZ135" t="e" cm="1">
        <f t="array" aca="1" ref="AZ135" ca="1">IF(INDIRECT("実施計画様式!AZ"&amp;ROW($A135))&lt;&gt;朱色変色!AV135,1,0)</f>
        <v>#VALUE!</v>
      </c>
      <c r="BA135" t="e" cm="1">
        <f t="array" aca="1" ref="BA135" ca="1">IF(INDIRECT("実施計画様式!BA"&amp;ROW($A135))&lt;&gt;朱色変色!AW135,1,0)</f>
        <v>#VALUE!</v>
      </c>
      <c r="BB135" t="e" cm="1">
        <f t="array" aca="1" ref="BB135" ca="1">IF(INDIRECT("実施計画様式!BB"&amp;ROW($A135))&lt;&gt;朱色変色!AX135,1,0)</f>
        <v>#VALUE!</v>
      </c>
      <c r="BC135" t="e">
        <f t="shared" ca="1" si="0"/>
        <v>#VALUE!</v>
      </c>
      <c r="BD135" t="e">
        <f t="shared" ca="1" si="1"/>
        <v>#VALUE!</v>
      </c>
      <c r="BE135" t="e">
        <f t="shared" ca="1" si="2"/>
        <v>#VALUE!</v>
      </c>
    </row>
    <row r="136" spans="3:57">
      <c r="C136" s="310">
        <v>64</v>
      </c>
      <c r="D136" t="e" cm="1">
        <f t="array" aca="1" ref="D136" ca="1">IF(INDIRECT("実施計画様式!D"&amp;ROW($A136))&lt;&gt;朱色変色!D136,1,0)</f>
        <v>#VALUE!</v>
      </c>
      <c r="E136" t="e" cm="1">
        <f t="array" aca="1" ref="E136" ca="1">IF(INDIRECT("実施計画様式!E"&amp;ROW($A136))&lt;&gt;朱色変色!E136,1,0)</f>
        <v>#VALUE!</v>
      </c>
      <c r="F136" t="e" cm="1">
        <f t="array" aca="1" ref="F136" ca="1">IF(INDIRECT("実施計画様式!F"&amp;ROW($A136))&lt;&gt;朱色変色!F136,1,0)</f>
        <v>#VALUE!</v>
      </c>
      <c r="G136" t="e" cm="1">
        <f t="array" aca="1" ref="G136" ca="1">IF(INDIRECT("実施計画様式!G"&amp;ROW($A136))&lt;&gt;朱色変色!G136,1,0)</f>
        <v>#VALUE!</v>
      </c>
      <c r="H136" t="e" cm="1">
        <f t="array" aca="1" ref="H136" ca="1">IF(INDIRECT("実施計画様式!H"&amp;ROW($A136))&lt;&gt;朱色変色!H136,1,0)</f>
        <v>#VALUE!</v>
      </c>
      <c r="I136" t="e" cm="1">
        <f t="array" aca="1" ref="I136" ca="1">IF(INDIRECT("実施計画様式!I"&amp;ROW($A136))&lt;&gt;朱色変色!I136,1,0)</f>
        <v>#VALUE!</v>
      </c>
      <c r="J136" t="e" cm="1">
        <f t="array" aca="1" ref="J136" ca="1">IF(INDIRECT("実施計画様式!J"&amp;ROW($A136))&lt;&gt;朱色変色!J136,1,0)</f>
        <v>#VALUE!</v>
      </c>
      <c r="K136" t="e" cm="1">
        <f t="array" aca="1" ref="K136" ca="1">IF(INDIRECT("実施計画様式!K"&amp;ROW($A136))&lt;&gt;朱色変色!K136,1,0)</f>
        <v>#VALUE!</v>
      </c>
      <c r="L136" t="e" cm="1">
        <f t="array" aca="1" ref="L136" ca="1">IF(INDIRECT("実施計画様式!L"&amp;ROW($A136))&lt;&gt;朱色変色!L136,1,0)</f>
        <v>#VALUE!</v>
      </c>
      <c r="M136" t="e" cm="1">
        <f t="array" aca="1" ref="M136" ca="1">IF(INDIRECT("実施計画様式!M"&amp;ROW($A136))&lt;&gt;朱色変色!M136,1,0)</f>
        <v>#VALUE!</v>
      </c>
      <c r="N136" t="e" cm="1">
        <f t="array" aca="1" ref="N136" ca="1">IF(INDIRECT("実施計画様式!N"&amp;ROW($A136))&lt;&gt;朱色変色!N136,1,0)</f>
        <v>#VALUE!</v>
      </c>
      <c r="O136" t="e" cm="1">
        <f t="array" aca="1" ref="O136" ca="1">IF(INDIRECT("実施計画様式!O"&amp;ROW($A136))&lt;&gt;朱色変色!O136,1,0)</f>
        <v>#VALUE!</v>
      </c>
      <c r="P136" t="e" cm="1">
        <f t="array" aca="1" ref="P136" ca="1">IF(INDIRECT("実施計画様式!P"&amp;ROW($A136))&lt;&gt;朱色変色!P136,1,0)</f>
        <v>#VALUE!</v>
      </c>
      <c r="Q136" t="e" cm="1">
        <f t="array" aca="1" ref="Q136" ca="1">IF(INDIRECT("実施計画様式!Q"&amp;ROW($A136))&lt;&gt;朱色変色!Q136,1,0)</f>
        <v>#VALUE!</v>
      </c>
      <c r="R136" t="e" cm="1">
        <f t="array" aca="1" ref="R136" ca="1">IF(INDIRECT("実施計画様式!R"&amp;ROW($A136))&lt;&gt;朱色変色!R136,1,0)</f>
        <v>#VALUE!</v>
      </c>
      <c r="S136" t="e" cm="1">
        <f t="array" aca="1" ref="S136" ca="1">IF(INDIRECT("実施計画様式!S"&amp;ROW($A136))&lt;&gt;朱色変色!S136,1,0)</f>
        <v>#VALUE!</v>
      </c>
      <c r="T136" t="e" cm="1">
        <f t="array" aca="1" ref="T136" ca="1">IF(INDIRECT("実施計画様式!T"&amp;ROW($A136))&lt;&gt;朱色変色!T136,1,0)</f>
        <v>#VALUE!</v>
      </c>
      <c r="U136" t="e" cm="1">
        <f t="array" aca="1" ref="U136" ca="1">IF(INDIRECT("実施計画様式!U"&amp;ROW($A136))&lt;&gt;朱色変色!U136,1,0)</f>
        <v>#VALUE!</v>
      </c>
      <c r="V136" t="e" cm="1">
        <f t="array" aca="1" ref="V136" ca="1">IF(INDIRECT("実施計画様式!V"&amp;ROW($A136))&lt;&gt;朱色変色!V136,1,0)</f>
        <v>#VALUE!</v>
      </c>
      <c r="W136" t="e" cm="1">
        <f t="array" aca="1" ref="W136" ca="1">IF(INDIRECT("実施計画様式!W"&amp;ROW($A136))&lt;&gt;朱色変色!W136,1,0)</f>
        <v>#VALUE!</v>
      </c>
      <c r="X136" t="e" cm="1">
        <f t="array" aca="1" ref="X136" ca="1">IF(INDIRECT("実施計画様式!X"&amp;ROW($A136))&lt;&gt;朱色変色!X136,1,0)</f>
        <v>#VALUE!</v>
      </c>
      <c r="Y136" t="e" cm="1">
        <f t="array" aca="1" ref="Y136" ca="1">IF(INDIRECT("実施計画様式!Y"&amp;ROW($A136))&lt;&gt;朱色変色!Y136,1,0)</f>
        <v>#VALUE!</v>
      </c>
      <c r="Z136" t="e" cm="1">
        <f t="array" aca="1" ref="Z136" ca="1">IF(INDIRECT("実施計画様式!Z"&amp;ROW($A136))&lt;&gt;朱色変色!Z136,1,0)</f>
        <v>#VALUE!</v>
      </c>
      <c r="AA136" t="e" cm="1">
        <f t="array" aca="1" ref="AA136" ca="1">IF(INDIRECT("実施計画様式!AA"&amp;ROW($A136))&lt;&gt;朱色変色!AA136,1,0)</f>
        <v>#VALUE!</v>
      </c>
      <c r="AB136" t="e" cm="1">
        <f t="array" aca="1" ref="AB136" ca="1">IF(INDIRECT("実施計画様式!AB"&amp;ROW($A136))&lt;&gt;朱色変色!AB136,1,0)</f>
        <v>#VALUE!</v>
      </c>
      <c r="AC136" t="e" cm="1">
        <f t="array" aca="1" ref="AC136" ca="1">IF(INDIRECT("実施計画様式!AC"&amp;ROW($A136))&lt;&gt;朱色変色!AC136,1,0)</f>
        <v>#VALUE!</v>
      </c>
      <c r="AD136" t="e" cm="1">
        <f t="array" aca="1" ref="AD136" ca="1">IF(INDIRECT("実施計画様式!AD"&amp;ROW($A136))&lt;&gt;朱色変色!AD136,1,0)</f>
        <v>#VALUE!</v>
      </c>
      <c r="AE136" t="e" cm="1">
        <f t="array" aca="1" ref="AE136" ca="1">IF(INDIRECT("実施計画様式!AE"&amp;ROW($A136))&lt;&gt;朱色変色!AE136,1,0)</f>
        <v>#VALUE!</v>
      </c>
      <c r="AF136" t="e" cm="1">
        <f t="array" aca="1" ref="AF136" ca="1">IF(INDIRECT("実施計画様式!AF"&amp;ROW($A136))&lt;&gt;朱色変色!AF136,1,0)</f>
        <v>#VALUE!</v>
      </c>
      <c r="AG136" t="e" cm="1">
        <f t="array" aca="1" ref="AG136" ca="1">IF(INDIRECT("実施計画様式!AG"&amp;ROW($A136))&lt;&gt;朱色変色!AG136,1,0)</f>
        <v>#VALUE!</v>
      </c>
      <c r="AH136" t="e" cm="1">
        <f t="array" aca="1" ref="AH136" ca="1">IF(INDIRECT("実施計画様式!AH"&amp;ROW($A136))&lt;&gt;朱色変色!AH136,1,0)</f>
        <v>#VALUE!</v>
      </c>
      <c r="AI136" t="e" cm="1">
        <f t="array" aca="1" ref="AI136" ca="1">IF(INDIRECT("実施計画様式!AI"&amp;ROW($A136))&lt;&gt;朱色変色!AI136,1,0)</f>
        <v>#VALUE!</v>
      </c>
      <c r="AJ136" t="e" cm="1">
        <f t="array" aca="1" ref="AJ136" ca="1">IF(INDIRECT("実施計画様式!AJ"&amp;ROW($A136))&lt;&gt;朱色変色!AJ136,1,0)</f>
        <v>#VALUE!</v>
      </c>
      <c r="AK136" t="e" cm="1">
        <f t="array" aca="1" ref="AK136" ca="1">IF(INDIRECT("実施計画様式!AK"&amp;ROW($A136))&lt;&gt;朱色変色!AK136,1,0)</f>
        <v>#VALUE!</v>
      </c>
      <c r="AL136" t="e" cm="1">
        <f t="array" aca="1" ref="AL136" ca="1">IF(INDIRECT("実施計画様式!AL"&amp;ROW($A136))&lt;&gt;朱色変色!AL136,1,0)</f>
        <v>#VALUE!</v>
      </c>
      <c r="AM136" t="e" cm="1">
        <f t="array" aca="1" ref="AM136" ca="1">IF(INDIRECT("実施計画様式!AM"&amp;ROW($A136))&lt;&gt;朱色変色!AM136,1,0)</f>
        <v>#VALUE!</v>
      </c>
      <c r="AN136" t="e" cm="1">
        <f t="array" aca="1" ref="AN136" ca="1">IF(INDIRECT("実施計画様式!AN"&amp;ROW($A136))&lt;&gt;朱色変色!AN136,1,0)</f>
        <v>#VALUE!</v>
      </c>
      <c r="AO136" t="e" cm="1">
        <f t="array" aca="1" ref="AO136" ca="1">IF(INDIRECT("実施計画様式!AO"&amp;ROW($A136))&lt;&gt;朱色変色!AO136,1,0)</f>
        <v>#VALUE!</v>
      </c>
      <c r="AP136" t="e" cm="1">
        <f t="array" aca="1" ref="AP136" ca="1">IF(INDIRECT("実施計画様式!AP"&amp;ROW($A136))&lt;&gt;朱色変色!AP136,1,0)</f>
        <v>#VALUE!</v>
      </c>
      <c r="AQ136" t="e" cm="1">
        <f t="array" aca="1" ref="AQ136" ca="1">IF(INDIRECT("実施計画様式!AQ"&amp;ROW($A136))&lt;&gt;朱色変色!AQ136,1,0)</f>
        <v>#VALUE!</v>
      </c>
      <c r="AR136" t="e" cm="1">
        <f t="array" aca="1" ref="AR136" ca="1">IF(INDIRECT("実施計画様式!AR"&amp;ROW($A136))&lt;&gt;朱色変色!AR136,1,0)</f>
        <v>#VALUE!</v>
      </c>
      <c r="AS136" t="e" cm="1">
        <f t="array" aca="1" ref="AS136" ca="1">IF(INDIRECT("実施計画様式!AS"&amp;ROW($A136))&lt;&gt;朱色変色!AS136,1,0)</f>
        <v>#VALUE!</v>
      </c>
      <c r="AT136" t="e" cm="1">
        <f t="array" aca="1" ref="AT136" ca="1">IF(INDIRECT("実施計画様式!AT"&amp;ROW($A136))&lt;&gt;朱色変色!AT136,1,0)</f>
        <v>#VALUE!</v>
      </c>
      <c r="AU136" t="e" cm="1">
        <f t="array" aca="1" ref="AU136" ca="1">IF(INDIRECT("実施計画様式!AU"&amp;ROW($A136))&lt;&gt;朱色変色!AU136,1,0)</f>
        <v>#VALUE!</v>
      </c>
      <c r="AV136" t="e" cm="1">
        <f t="array" aca="1" ref="AV136" ca="1">IF(INDIRECT("実施計画様式!AV"&amp;ROW($A136))&lt;&gt;朱色変色!AV136,1,0)</f>
        <v>#VALUE!</v>
      </c>
      <c r="AW136" t="e" cm="1">
        <f t="array" aca="1" ref="AW136" ca="1">IF(INDIRECT("実施計画様式!AW"&amp;ROW($A136))&lt;&gt;朱色変色!AW136,1,0)</f>
        <v>#VALUE!</v>
      </c>
      <c r="AX136" t="e" cm="1">
        <f t="array" aca="1" ref="AX136" ca="1">IF(INDIRECT("実施計画様式!AX"&amp;ROW($A136))&lt;&gt;朱色変色!AX136,1,0)</f>
        <v>#VALUE!</v>
      </c>
      <c r="AY136" t="e" cm="1">
        <f t="array" aca="1" ref="AY136" ca="1">IF(INDIRECT("実施計画様式!AY"&amp;ROW($A136))&lt;&gt;朱色変色!AU136,1,0)</f>
        <v>#VALUE!</v>
      </c>
      <c r="AZ136" t="e" cm="1">
        <f t="array" aca="1" ref="AZ136" ca="1">IF(INDIRECT("実施計画様式!AZ"&amp;ROW($A136))&lt;&gt;朱色変色!AV136,1,0)</f>
        <v>#VALUE!</v>
      </c>
      <c r="BA136" t="e" cm="1">
        <f t="array" aca="1" ref="BA136" ca="1">IF(INDIRECT("実施計画様式!BA"&amp;ROW($A136))&lt;&gt;朱色変色!AW136,1,0)</f>
        <v>#VALUE!</v>
      </c>
      <c r="BB136" t="e" cm="1">
        <f t="array" aca="1" ref="BB136" ca="1">IF(INDIRECT("実施計画様式!BB"&amp;ROW($A136))&lt;&gt;朱色変色!AX136,1,0)</f>
        <v>#VALUE!</v>
      </c>
      <c r="BC136" t="e">
        <f t="shared" ca="1" si="0"/>
        <v>#VALUE!</v>
      </c>
      <c r="BD136" t="e">
        <f t="shared" ca="1" si="1"/>
        <v>#VALUE!</v>
      </c>
      <c r="BE136" t="e">
        <f t="shared" ca="1" si="2"/>
        <v>#VALUE!</v>
      </c>
    </row>
    <row r="137" spans="3:57">
      <c r="C137" s="310">
        <v>65</v>
      </c>
      <c r="D137" t="e" cm="1">
        <f t="array" aca="1" ref="D137" ca="1">IF(INDIRECT("実施計画様式!D"&amp;ROW($A137))&lt;&gt;朱色変色!D137,1,0)</f>
        <v>#VALUE!</v>
      </c>
      <c r="E137" t="e" cm="1">
        <f t="array" aca="1" ref="E137" ca="1">IF(INDIRECT("実施計画様式!E"&amp;ROW($A137))&lt;&gt;朱色変色!E137,1,0)</f>
        <v>#VALUE!</v>
      </c>
      <c r="F137" t="e" cm="1">
        <f t="array" aca="1" ref="F137" ca="1">IF(INDIRECT("実施計画様式!F"&amp;ROW($A137))&lt;&gt;朱色変色!F137,1,0)</f>
        <v>#VALUE!</v>
      </c>
      <c r="G137" t="e" cm="1">
        <f t="array" aca="1" ref="G137" ca="1">IF(INDIRECT("実施計画様式!G"&amp;ROW($A137))&lt;&gt;朱色変色!G137,1,0)</f>
        <v>#VALUE!</v>
      </c>
      <c r="H137" t="e" cm="1">
        <f t="array" aca="1" ref="H137" ca="1">IF(INDIRECT("実施計画様式!H"&amp;ROW($A137))&lt;&gt;朱色変色!H137,1,0)</f>
        <v>#VALUE!</v>
      </c>
      <c r="I137" t="e" cm="1">
        <f t="array" aca="1" ref="I137" ca="1">IF(INDIRECT("実施計画様式!I"&amp;ROW($A137))&lt;&gt;朱色変色!I137,1,0)</f>
        <v>#VALUE!</v>
      </c>
      <c r="J137" t="e" cm="1">
        <f t="array" aca="1" ref="J137" ca="1">IF(INDIRECT("実施計画様式!J"&amp;ROW($A137))&lt;&gt;朱色変色!J137,1,0)</f>
        <v>#VALUE!</v>
      </c>
      <c r="K137" t="e" cm="1">
        <f t="array" aca="1" ref="K137" ca="1">IF(INDIRECT("実施計画様式!K"&amp;ROW($A137))&lt;&gt;朱色変色!K137,1,0)</f>
        <v>#VALUE!</v>
      </c>
      <c r="L137" t="e" cm="1">
        <f t="array" aca="1" ref="L137" ca="1">IF(INDIRECT("実施計画様式!L"&amp;ROW($A137))&lt;&gt;朱色変色!L137,1,0)</f>
        <v>#VALUE!</v>
      </c>
      <c r="M137" t="e" cm="1">
        <f t="array" aca="1" ref="M137" ca="1">IF(INDIRECT("実施計画様式!M"&amp;ROW($A137))&lt;&gt;朱色変色!M137,1,0)</f>
        <v>#VALUE!</v>
      </c>
      <c r="N137" t="e" cm="1">
        <f t="array" aca="1" ref="N137" ca="1">IF(INDIRECT("実施計画様式!N"&amp;ROW($A137))&lt;&gt;朱色変色!N137,1,0)</f>
        <v>#VALUE!</v>
      </c>
      <c r="O137" t="e" cm="1">
        <f t="array" aca="1" ref="O137" ca="1">IF(INDIRECT("実施計画様式!O"&amp;ROW($A137))&lt;&gt;朱色変色!O137,1,0)</f>
        <v>#VALUE!</v>
      </c>
      <c r="P137" t="e" cm="1">
        <f t="array" aca="1" ref="P137" ca="1">IF(INDIRECT("実施計画様式!P"&amp;ROW($A137))&lt;&gt;朱色変色!P137,1,0)</f>
        <v>#VALUE!</v>
      </c>
      <c r="Q137" t="e" cm="1">
        <f t="array" aca="1" ref="Q137" ca="1">IF(INDIRECT("実施計画様式!Q"&amp;ROW($A137))&lt;&gt;朱色変色!Q137,1,0)</f>
        <v>#VALUE!</v>
      </c>
      <c r="R137" t="e" cm="1">
        <f t="array" aca="1" ref="R137" ca="1">IF(INDIRECT("実施計画様式!R"&amp;ROW($A137))&lt;&gt;朱色変色!R137,1,0)</f>
        <v>#VALUE!</v>
      </c>
      <c r="S137" t="e" cm="1">
        <f t="array" aca="1" ref="S137" ca="1">IF(INDIRECT("実施計画様式!S"&amp;ROW($A137))&lt;&gt;朱色変色!S137,1,0)</f>
        <v>#VALUE!</v>
      </c>
      <c r="T137" t="e" cm="1">
        <f t="array" aca="1" ref="T137" ca="1">IF(INDIRECT("実施計画様式!T"&amp;ROW($A137))&lt;&gt;朱色変色!T137,1,0)</f>
        <v>#VALUE!</v>
      </c>
      <c r="U137" t="e" cm="1">
        <f t="array" aca="1" ref="U137" ca="1">IF(INDIRECT("実施計画様式!U"&amp;ROW($A137))&lt;&gt;朱色変色!U137,1,0)</f>
        <v>#VALUE!</v>
      </c>
      <c r="V137" t="e" cm="1">
        <f t="array" aca="1" ref="V137" ca="1">IF(INDIRECT("実施計画様式!V"&amp;ROW($A137))&lt;&gt;朱色変色!V137,1,0)</f>
        <v>#VALUE!</v>
      </c>
      <c r="W137" t="e" cm="1">
        <f t="array" aca="1" ref="W137" ca="1">IF(INDIRECT("実施計画様式!W"&amp;ROW($A137))&lt;&gt;朱色変色!W137,1,0)</f>
        <v>#VALUE!</v>
      </c>
      <c r="X137" t="e" cm="1">
        <f t="array" aca="1" ref="X137" ca="1">IF(INDIRECT("実施計画様式!X"&amp;ROW($A137))&lt;&gt;朱色変色!X137,1,0)</f>
        <v>#VALUE!</v>
      </c>
      <c r="Y137" t="e" cm="1">
        <f t="array" aca="1" ref="Y137" ca="1">IF(INDIRECT("実施計画様式!Y"&amp;ROW($A137))&lt;&gt;朱色変色!Y137,1,0)</f>
        <v>#VALUE!</v>
      </c>
      <c r="Z137" t="e" cm="1">
        <f t="array" aca="1" ref="Z137" ca="1">IF(INDIRECT("実施計画様式!Z"&amp;ROW($A137))&lt;&gt;朱色変色!Z137,1,0)</f>
        <v>#VALUE!</v>
      </c>
      <c r="AA137" t="e" cm="1">
        <f t="array" aca="1" ref="AA137" ca="1">IF(INDIRECT("実施計画様式!AA"&amp;ROW($A137))&lt;&gt;朱色変色!AA137,1,0)</f>
        <v>#VALUE!</v>
      </c>
      <c r="AB137" t="e" cm="1">
        <f t="array" aca="1" ref="AB137" ca="1">IF(INDIRECT("実施計画様式!AB"&amp;ROW($A137))&lt;&gt;朱色変色!AB137,1,0)</f>
        <v>#VALUE!</v>
      </c>
      <c r="AC137" t="e" cm="1">
        <f t="array" aca="1" ref="AC137" ca="1">IF(INDIRECT("実施計画様式!AC"&amp;ROW($A137))&lt;&gt;朱色変色!AC137,1,0)</f>
        <v>#VALUE!</v>
      </c>
      <c r="AD137" t="e" cm="1">
        <f t="array" aca="1" ref="AD137" ca="1">IF(INDIRECT("実施計画様式!AD"&amp;ROW($A137))&lt;&gt;朱色変色!AD137,1,0)</f>
        <v>#VALUE!</v>
      </c>
      <c r="AE137" t="e" cm="1">
        <f t="array" aca="1" ref="AE137" ca="1">IF(INDIRECT("実施計画様式!AE"&amp;ROW($A137))&lt;&gt;朱色変色!AE137,1,0)</f>
        <v>#VALUE!</v>
      </c>
      <c r="AF137" t="e" cm="1">
        <f t="array" aca="1" ref="AF137" ca="1">IF(INDIRECT("実施計画様式!AF"&amp;ROW($A137))&lt;&gt;朱色変色!AF137,1,0)</f>
        <v>#VALUE!</v>
      </c>
      <c r="AG137" t="e" cm="1">
        <f t="array" aca="1" ref="AG137" ca="1">IF(INDIRECT("実施計画様式!AG"&amp;ROW($A137))&lt;&gt;朱色変色!AG137,1,0)</f>
        <v>#VALUE!</v>
      </c>
      <c r="AH137" t="e" cm="1">
        <f t="array" aca="1" ref="AH137" ca="1">IF(INDIRECT("実施計画様式!AH"&amp;ROW($A137))&lt;&gt;朱色変色!AH137,1,0)</f>
        <v>#VALUE!</v>
      </c>
      <c r="AI137" t="e" cm="1">
        <f t="array" aca="1" ref="AI137" ca="1">IF(INDIRECT("実施計画様式!AI"&amp;ROW($A137))&lt;&gt;朱色変色!AI137,1,0)</f>
        <v>#VALUE!</v>
      </c>
      <c r="AJ137" t="e" cm="1">
        <f t="array" aca="1" ref="AJ137" ca="1">IF(INDIRECT("実施計画様式!AJ"&amp;ROW($A137))&lt;&gt;朱色変色!AJ137,1,0)</f>
        <v>#VALUE!</v>
      </c>
      <c r="AK137" t="e" cm="1">
        <f t="array" aca="1" ref="AK137" ca="1">IF(INDIRECT("実施計画様式!AK"&amp;ROW($A137))&lt;&gt;朱色変色!AK137,1,0)</f>
        <v>#VALUE!</v>
      </c>
      <c r="AL137" t="e" cm="1">
        <f t="array" aca="1" ref="AL137" ca="1">IF(INDIRECT("実施計画様式!AL"&amp;ROW($A137))&lt;&gt;朱色変色!AL137,1,0)</f>
        <v>#VALUE!</v>
      </c>
      <c r="AM137" t="e" cm="1">
        <f t="array" aca="1" ref="AM137" ca="1">IF(INDIRECT("実施計画様式!AM"&amp;ROW($A137))&lt;&gt;朱色変色!AM137,1,0)</f>
        <v>#VALUE!</v>
      </c>
      <c r="AN137" t="e" cm="1">
        <f t="array" aca="1" ref="AN137" ca="1">IF(INDIRECT("実施計画様式!AN"&amp;ROW($A137))&lt;&gt;朱色変色!AN137,1,0)</f>
        <v>#VALUE!</v>
      </c>
      <c r="AO137" t="e" cm="1">
        <f t="array" aca="1" ref="AO137" ca="1">IF(INDIRECT("実施計画様式!AO"&amp;ROW($A137))&lt;&gt;朱色変色!AO137,1,0)</f>
        <v>#VALUE!</v>
      </c>
      <c r="AP137" t="e" cm="1">
        <f t="array" aca="1" ref="AP137" ca="1">IF(INDIRECT("実施計画様式!AP"&amp;ROW($A137))&lt;&gt;朱色変色!AP137,1,0)</f>
        <v>#VALUE!</v>
      </c>
      <c r="AQ137" t="e" cm="1">
        <f t="array" aca="1" ref="AQ137" ca="1">IF(INDIRECT("実施計画様式!AQ"&amp;ROW($A137))&lt;&gt;朱色変色!AQ137,1,0)</f>
        <v>#VALUE!</v>
      </c>
      <c r="AR137" t="e" cm="1">
        <f t="array" aca="1" ref="AR137" ca="1">IF(INDIRECT("実施計画様式!AR"&amp;ROW($A137))&lt;&gt;朱色変色!AR137,1,0)</f>
        <v>#VALUE!</v>
      </c>
      <c r="AS137" t="e" cm="1">
        <f t="array" aca="1" ref="AS137" ca="1">IF(INDIRECT("実施計画様式!AS"&amp;ROW($A137))&lt;&gt;朱色変色!AS137,1,0)</f>
        <v>#VALUE!</v>
      </c>
      <c r="AT137" t="e" cm="1">
        <f t="array" aca="1" ref="AT137" ca="1">IF(INDIRECT("実施計画様式!AT"&amp;ROW($A137))&lt;&gt;朱色変色!AT137,1,0)</f>
        <v>#VALUE!</v>
      </c>
      <c r="AU137" t="e" cm="1">
        <f t="array" aca="1" ref="AU137" ca="1">IF(INDIRECT("実施計画様式!AU"&amp;ROW($A137))&lt;&gt;朱色変色!AU137,1,0)</f>
        <v>#VALUE!</v>
      </c>
      <c r="AV137" t="e" cm="1">
        <f t="array" aca="1" ref="AV137" ca="1">IF(INDIRECT("実施計画様式!AV"&amp;ROW($A137))&lt;&gt;朱色変色!AV137,1,0)</f>
        <v>#VALUE!</v>
      </c>
      <c r="AW137" t="e" cm="1">
        <f t="array" aca="1" ref="AW137" ca="1">IF(INDIRECT("実施計画様式!AW"&amp;ROW($A137))&lt;&gt;朱色変色!AW137,1,0)</f>
        <v>#VALUE!</v>
      </c>
      <c r="AX137" t="e" cm="1">
        <f t="array" aca="1" ref="AX137" ca="1">IF(INDIRECT("実施計画様式!AX"&amp;ROW($A137))&lt;&gt;朱色変色!AX137,1,0)</f>
        <v>#VALUE!</v>
      </c>
      <c r="AY137" t="e" cm="1">
        <f t="array" aca="1" ref="AY137" ca="1">IF(INDIRECT("実施計画様式!AY"&amp;ROW($A137))&lt;&gt;朱色変色!AU137,1,0)</f>
        <v>#VALUE!</v>
      </c>
      <c r="AZ137" t="e" cm="1">
        <f t="array" aca="1" ref="AZ137" ca="1">IF(INDIRECT("実施計画様式!AZ"&amp;ROW($A137))&lt;&gt;朱色変色!AV137,1,0)</f>
        <v>#VALUE!</v>
      </c>
      <c r="BA137" t="e" cm="1">
        <f t="array" aca="1" ref="BA137" ca="1">IF(INDIRECT("実施計画様式!BA"&amp;ROW($A137))&lt;&gt;朱色変色!AW137,1,0)</f>
        <v>#VALUE!</v>
      </c>
      <c r="BB137" t="e" cm="1">
        <f t="array" aca="1" ref="BB137" ca="1">IF(INDIRECT("実施計画様式!BB"&amp;ROW($A137))&lt;&gt;朱色変色!AX137,1,0)</f>
        <v>#VALUE!</v>
      </c>
      <c r="BC137" t="e">
        <f t="shared" ref="BC137:BC200" ca="1" si="3">MIN(SUM(D137:BB137),1)</f>
        <v>#VALUE!</v>
      </c>
      <c r="BD137" t="e">
        <f t="shared" ca="1" si="1"/>
        <v>#VALUE!</v>
      </c>
      <c r="BE137" t="e">
        <f t="shared" ca="1" si="2"/>
        <v>#VALUE!</v>
      </c>
    </row>
    <row r="138" spans="3:57">
      <c r="C138" s="310">
        <v>66</v>
      </c>
      <c r="D138" t="e" cm="1">
        <f t="array" aca="1" ref="D138" ca="1">IF(INDIRECT("実施計画様式!D"&amp;ROW($A138))&lt;&gt;朱色変色!D138,1,0)</f>
        <v>#VALUE!</v>
      </c>
      <c r="E138" t="e" cm="1">
        <f t="array" aca="1" ref="E138" ca="1">IF(INDIRECT("実施計画様式!E"&amp;ROW($A138))&lt;&gt;朱色変色!E138,1,0)</f>
        <v>#VALUE!</v>
      </c>
      <c r="F138" t="e" cm="1">
        <f t="array" aca="1" ref="F138" ca="1">IF(INDIRECT("実施計画様式!F"&amp;ROW($A138))&lt;&gt;朱色変色!F138,1,0)</f>
        <v>#VALUE!</v>
      </c>
      <c r="G138" t="e" cm="1">
        <f t="array" aca="1" ref="G138" ca="1">IF(INDIRECT("実施計画様式!G"&amp;ROW($A138))&lt;&gt;朱色変色!G138,1,0)</f>
        <v>#VALUE!</v>
      </c>
      <c r="H138" t="e" cm="1">
        <f t="array" aca="1" ref="H138" ca="1">IF(INDIRECT("実施計画様式!H"&amp;ROW($A138))&lt;&gt;朱色変色!H138,1,0)</f>
        <v>#VALUE!</v>
      </c>
      <c r="I138" t="e" cm="1">
        <f t="array" aca="1" ref="I138" ca="1">IF(INDIRECT("実施計画様式!I"&amp;ROW($A138))&lt;&gt;朱色変色!I138,1,0)</f>
        <v>#VALUE!</v>
      </c>
      <c r="J138" t="e" cm="1">
        <f t="array" aca="1" ref="J138" ca="1">IF(INDIRECT("実施計画様式!J"&amp;ROW($A138))&lt;&gt;朱色変色!J138,1,0)</f>
        <v>#VALUE!</v>
      </c>
      <c r="K138" t="e" cm="1">
        <f t="array" aca="1" ref="K138" ca="1">IF(INDIRECT("実施計画様式!K"&amp;ROW($A138))&lt;&gt;朱色変色!K138,1,0)</f>
        <v>#VALUE!</v>
      </c>
      <c r="L138" t="e" cm="1">
        <f t="array" aca="1" ref="L138" ca="1">IF(INDIRECT("実施計画様式!L"&amp;ROW($A138))&lt;&gt;朱色変色!L138,1,0)</f>
        <v>#VALUE!</v>
      </c>
      <c r="M138" t="e" cm="1">
        <f t="array" aca="1" ref="M138" ca="1">IF(INDIRECT("実施計画様式!M"&amp;ROW($A138))&lt;&gt;朱色変色!M138,1,0)</f>
        <v>#VALUE!</v>
      </c>
      <c r="N138" t="e" cm="1">
        <f t="array" aca="1" ref="N138" ca="1">IF(INDIRECT("実施計画様式!N"&amp;ROW($A138))&lt;&gt;朱色変色!N138,1,0)</f>
        <v>#VALUE!</v>
      </c>
      <c r="O138" t="e" cm="1">
        <f t="array" aca="1" ref="O138" ca="1">IF(INDIRECT("実施計画様式!O"&amp;ROW($A138))&lt;&gt;朱色変色!O138,1,0)</f>
        <v>#VALUE!</v>
      </c>
      <c r="P138" t="e" cm="1">
        <f t="array" aca="1" ref="P138" ca="1">IF(INDIRECT("実施計画様式!P"&amp;ROW($A138))&lt;&gt;朱色変色!P138,1,0)</f>
        <v>#VALUE!</v>
      </c>
      <c r="Q138" t="e" cm="1">
        <f t="array" aca="1" ref="Q138" ca="1">IF(INDIRECT("実施計画様式!Q"&amp;ROW($A138))&lt;&gt;朱色変色!Q138,1,0)</f>
        <v>#VALUE!</v>
      </c>
      <c r="R138" t="e" cm="1">
        <f t="array" aca="1" ref="R138" ca="1">IF(INDIRECT("実施計画様式!R"&amp;ROW($A138))&lt;&gt;朱色変色!R138,1,0)</f>
        <v>#VALUE!</v>
      </c>
      <c r="S138" t="e" cm="1">
        <f t="array" aca="1" ref="S138" ca="1">IF(INDIRECT("実施計画様式!S"&amp;ROW($A138))&lt;&gt;朱色変色!S138,1,0)</f>
        <v>#VALUE!</v>
      </c>
      <c r="T138" t="e" cm="1">
        <f t="array" aca="1" ref="T138" ca="1">IF(INDIRECT("実施計画様式!T"&amp;ROW($A138))&lt;&gt;朱色変色!T138,1,0)</f>
        <v>#VALUE!</v>
      </c>
      <c r="U138" t="e" cm="1">
        <f t="array" aca="1" ref="U138" ca="1">IF(INDIRECT("実施計画様式!U"&amp;ROW($A138))&lt;&gt;朱色変色!U138,1,0)</f>
        <v>#VALUE!</v>
      </c>
      <c r="V138" t="e" cm="1">
        <f t="array" aca="1" ref="V138" ca="1">IF(INDIRECT("実施計画様式!V"&amp;ROW($A138))&lt;&gt;朱色変色!V138,1,0)</f>
        <v>#VALUE!</v>
      </c>
      <c r="W138" t="e" cm="1">
        <f t="array" aca="1" ref="W138" ca="1">IF(INDIRECT("実施計画様式!W"&amp;ROW($A138))&lt;&gt;朱色変色!W138,1,0)</f>
        <v>#VALUE!</v>
      </c>
      <c r="X138" t="e" cm="1">
        <f t="array" aca="1" ref="X138" ca="1">IF(INDIRECT("実施計画様式!X"&amp;ROW($A138))&lt;&gt;朱色変色!X138,1,0)</f>
        <v>#VALUE!</v>
      </c>
      <c r="Y138" t="e" cm="1">
        <f t="array" aca="1" ref="Y138" ca="1">IF(INDIRECT("実施計画様式!Y"&amp;ROW($A138))&lt;&gt;朱色変色!Y138,1,0)</f>
        <v>#VALUE!</v>
      </c>
      <c r="Z138" t="e" cm="1">
        <f t="array" aca="1" ref="Z138" ca="1">IF(INDIRECT("実施計画様式!Z"&amp;ROW($A138))&lt;&gt;朱色変色!Z138,1,0)</f>
        <v>#VALUE!</v>
      </c>
      <c r="AA138" t="e" cm="1">
        <f t="array" aca="1" ref="AA138" ca="1">IF(INDIRECT("実施計画様式!AA"&amp;ROW($A138))&lt;&gt;朱色変色!AA138,1,0)</f>
        <v>#VALUE!</v>
      </c>
      <c r="AB138" t="e" cm="1">
        <f t="array" aca="1" ref="AB138" ca="1">IF(INDIRECT("実施計画様式!AB"&amp;ROW($A138))&lt;&gt;朱色変色!AB138,1,0)</f>
        <v>#VALUE!</v>
      </c>
      <c r="AC138" t="e" cm="1">
        <f t="array" aca="1" ref="AC138" ca="1">IF(INDIRECT("実施計画様式!AC"&amp;ROW($A138))&lt;&gt;朱色変色!AC138,1,0)</f>
        <v>#VALUE!</v>
      </c>
      <c r="AD138" t="e" cm="1">
        <f t="array" aca="1" ref="AD138" ca="1">IF(INDIRECT("実施計画様式!AD"&amp;ROW($A138))&lt;&gt;朱色変色!AD138,1,0)</f>
        <v>#VALUE!</v>
      </c>
      <c r="AE138" t="e" cm="1">
        <f t="array" aca="1" ref="AE138" ca="1">IF(INDIRECT("実施計画様式!AE"&amp;ROW($A138))&lt;&gt;朱色変色!AE138,1,0)</f>
        <v>#VALUE!</v>
      </c>
      <c r="AF138" t="e" cm="1">
        <f t="array" aca="1" ref="AF138" ca="1">IF(INDIRECT("実施計画様式!AF"&amp;ROW($A138))&lt;&gt;朱色変色!AF138,1,0)</f>
        <v>#VALUE!</v>
      </c>
      <c r="AG138" t="e" cm="1">
        <f t="array" aca="1" ref="AG138" ca="1">IF(INDIRECT("実施計画様式!AG"&amp;ROW($A138))&lt;&gt;朱色変色!AG138,1,0)</f>
        <v>#VALUE!</v>
      </c>
      <c r="AH138" t="e" cm="1">
        <f t="array" aca="1" ref="AH138" ca="1">IF(INDIRECT("実施計画様式!AH"&amp;ROW($A138))&lt;&gt;朱色変色!AH138,1,0)</f>
        <v>#VALUE!</v>
      </c>
      <c r="AI138" t="e" cm="1">
        <f t="array" aca="1" ref="AI138" ca="1">IF(INDIRECT("実施計画様式!AI"&amp;ROW($A138))&lt;&gt;朱色変色!AI138,1,0)</f>
        <v>#VALUE!</v>
      </c>
      <c r="AJ138" t="e" cm="1">
        <f t="array" aca="1" ref="AJ138" ca="1">IF(INDIRECT("実施計画様式!AJ"&amp;ROW($A138))&lt;&gt;朱色変色!AJ138,1,0)</f>
        <v>#VALUE!</v>
      </c>
      <c r="AK138" t="e" cm="1">
        <f t="array" aca="1" ref="AK138" ca="1">IF(INDIRECT("実施計画様式!AK"&amp;ROW($A138))&lt;&gt;朱色変色!AK138,1,0)</f>
        <v>#VALUE!</v>
      </c>
      <c r="AL138" t="e" cm="1">
        <f t="array" aca="1" ref="AL138" ca="1">IF(INDIRECT("実施計画様式!AL"&amp;ROW($A138))&lt;&gt;朱色変色!AL138,1,0)</f>
        <v>#VALUE!</v>
      </c>
      <c r="AM138" t="e" cm="1">
        <f t="array" aca="1" ref="AM138" ca="1">IF(INDIRECT("実施計画様式!AM"&amp;ROW($A138))&lt;&gt;朱色変色!AM138,1,0)</f>
        <v>#VALUE!</v>
      </c>
      <c r="AN138" t="e" cm="1">
        <f t="array" aca="1" ref="AN138" ca="1">IF(INDIRECT("実施計画様式!AN"&amp;ROW($A138))&lt;&gt;朱色変色!AN138,1,0)</f>
        <v>#VALUE!</v>
      </c>
      <c r="AO138" t="e" cm="1">
        <f t="array" aca="1" ref="AO138" ca="1">IF(INDIRECT("実施計画様式!AO"&amp;ROW($A138))&lt;&gt;朱色変色!AO138,1,0)</f>
        <v>#VALUE!</v>
      </c>
      <c r="AP138" t="e" cm="1">
        <f t="array" aca="1" ref="AP138" ca="1">IF(INDIRECT("実施計画様式!AP"&amp;ROW($A138))&lt;&gt;朱色変色!AP138,1,0)</f>
        <v>#VALUE!</v>
      </c>
      <c r="AQ138" t="e" cm="1">
        <f t="array" aca="1" ref="AQ138" ca="1">IF(INDIRECT("実施計画様式!AQ"&amp;ROW($A138))&lt;&gt;朱色変色!AQ138,1,0)</f>
        <v>#VALUE!</v>
      </c>
      <c r="AR138" t="e" cm="1">
        <f t="array" aca="1" ref="AR138" ca="1">IF(INDIRECT("実施計画様式!AR"&amp;ROW($A138))&lt;&gt;朱色変色!AR138,1,0)</f>
        <v>#VALUE!</v>
      </c>
      <c r="AS138" t="e" cm="1">
        <f t="array" aca="1" ref="AS138" ca="1">IF(INDIRECT("実施計画様式!AS"&amp;ROW($A138))&lt;&gt;朱色変色!AS138,1,0)</f>
        <v>#VALUE!</v>
      </c>
      <c r="AT138" t="e" cm="1">
        <f t="array" aca="1" ref="AT138" ca="1">IF(INDIRECT("実施計画様式!AT"&amp;ROW($A138))&lt;&gt;朱色変色!AT138,1,0)</f>
        <v>#VALUE!</v>
      </c>
      <c r="AU138" t="e" cm="1">
        <f t="array" aca="1" ref="AU138" ca="1">IF(INDIRECT("実施計画様式!AU"&amp;ROW($A138))&lt;&gt;朱色変色!AU138,1,0)</f>
        <v>#VALUE!</v>
      </c>
      <c r="AV138" t="e" cm="1">
        <f t="array" aca="1" ref="AV138" ca="1">IF(INDIRECT("実施計画様式!AV"&amp;ROW($A138))&lt;&gt;朱色変色!AV138,1,0)</f>
        <v>#VALUE!</v>
      </c>
      <c r="AW138" t="e" cm="1">
        <f t="array" aca="1" ref="AW138" ca="1">IF(INDIRECT("実施計画様式!AW"&amp;ROW($A138))&lt;&gt;朱色変色!AW138,1,0)</f>
        <v>#VALUE!</v>
      </c>
      <c r="AX138" t="e" cm="1">
        <f t="array" aca="1" ref="AX138" ca="1">IF(INDIRECT("実施計画様式!AX"&amp;ROW($A138))&lt;&gt;朱色変色!AX138,1,0)</f>
        <v>#VALUE!</v>
      </c>
      <c r="AY138" t="e" cm="1">
        <f t="array" aca="1" ref="AY138" ca="1">IF(INDIRECT("実施計画様式!AY"&amp;ROW($A138))&lt;&gt;朱色変色!AU138,1,0)</f>
        <v>#VALUE!</v>
      </c>
      <c r="AZ138" t="e" cm="1">
        <f t="array" aca="1" ref="AZ138" ca="1">IF(INDIRECT("実施計画様式!AZ"&amp;ROW($A138))&lt;&gt;朱色変色!AV138,1,0)</f>
        <v>#VALUE!</v>
      </c>
      <c r="BA138" t="e" cm="1">
        <f t="array" aca="1" ref="BA138" ca="1">IF(INDIRECT("実施計画様式!BA"&amp;ROW($A138))&lt;&gt;朱色変色!AW138,1,0)</f>
        <v>#VALUE!</v>
      </c>
      <c r="BB138" t="e" cm="1">
        <f t="array" aca="1" ref="BB138" ca="1">IF(INDIRECT("実施計画様式!BB"&amp;ROW($A138))&lt;&gt;朱色変色!AX138,1,0)</f>
        <v>#VALUE!</v>
      </c>
      <c r="BC138" t="e">
        <f t="shared" ca="1" si="3"/>
        <v>#VALUE!</v>
      </c>
      <c r="BD138" t="e">
        <f t="shared" ref="BD138:BD201" ca="1" si="4">IF(SUM(D138:Q138,Z138:BB138)&gt;0,0,MIN(SUM(R138:Y138),1))</f>
        <v>#VALUE!</v>
      </c>
      <c r="BE138" t="e">
        <f t="shared" ref="BE138:BE201" ca="1" si="5">MIN(SUM(D138:Q138,Z138:BB138),1)</f>
        <v>#VALUE!</v>
      </c>
    </row>
    <row r="139" spans="3:57">
      <c r="C139" s="310">
        <v>67</v>
      </c>
      <c r="D139" t="e" cm="1">
        <f t="array" aca="1" ref="D139" ca="1">IF(INDIRECT("実施計画様式!D"&amp;ROW($A139))&lt;&gt;朱色変色!D139,1,0)</f>
        <v>#VALUE!</v>
      </c>
      <c r="E139" t="e" cm="1">
        <f t="array" aca="1" ref="E139" ca="1">IF(INDIRECT("実施計画様式!E"&amp;ROW($A139))&lt;&gt;朱色変色!E139,1,0)</f>
        <v>#VALUE!</v>
      </c>
      <c r="F139" t="e" cm="1">
        <f t="array" aca="1" ref="F139" ca="1">IF(INDIRECT("実施計画様式!F"&amp;ROW($A139))&lt;&gt;朱色変色!F139,1,0)</f>
        <v>#VALUE!</v>
      </c>
      <c r="G139" t="e" cm="1">
        <f t="array" aca="1" ref="G139" ca="1">IF(INDIRECT("実施計画様式!G"&amp;ROW($A139))&lt;&gt;朱色変色!G139,1,0)</f>
        <v>#VALUE!</v>
      </c>
      <c r="H139" t="e" cm="1">
        <f t="array" aca="1" ref="H139" ca="1">IF(INDIRECT("実施計画様式!H"&amp;ROW($A139))&lt;&gt;朱色変色!H139,1,0)</f>
        <v>#VALUE!</v>
      </c>
      <c r="I139" t="e" cm="1">
        <f t="array" aca="1" ref="I139" ca="1">IF(INDIRECT("実施計画様式!I"&amp;ROW($A139))&lt;&gt;朱色変色!I139,1,0)</f>
        <v>#VALUE!</v>
      </c>
      <c r="J139" t="e" cm="1">
        <f t="array" aca="1" ref="J139" ca="1">IF(INDIRECT("実施計画様式!J"&amp;ROW($A139))&lt;&gt;朱色変色!J139,1,0)</f>
        <v>#VALUE!</v>
      </c>
      <c r="K139" t="e" cm="1">
        <f t="array" aca="1" ref="K139" ca="1">IF(INDIRECT("実施計画様式!K"&amp;ROW($A139))&lt;&gt;朱色変色!K139,1,0)</f>
        <v>#VALUE!</v>
      </c>
      <c r="L139" t="e" cm="1">
        <f t="array" aca="1" ref="L139" ca="1">IF(INDIRECT("実施計画様式!L"&amp;ROW($A139))&lt;&gt;朱色変色!L139,1,0)</f>
        <v>#VALUE!</v>
      </c>
      <c r="M139" t="e" cm="1">
        <f t="array" aca="1" ref="M139" ca="1">IF(INDIRECT("実施計画様式!M"&amp;ROW($A139))&lt;&gt;朱色変色!M139,1,0)</f>
        <v>#VALUE!</v>
      </c>
      <c r="N139" t="e" cm="1">
        <f t="array" aca="1" ref="N139" ca="1">IF(INDIRECT("実施計画様式!N"&amp;ROW($A139))&lt;&gt;朱色変色!N139,1,0)</f>
        <v>#VALUE!</v>
      </c>
      <c r="O139" t="e" cm="1">
        <f t="array" aca="1" ref="O139" ca="1">IF(INDIRECT("実施計画様式!O"&amp;ROW($A139))&lt;&gt;朱色変色!O139,1,0)</f>
        <v>#VALUE!</v>
      </c>
      <c r="P139" t="e" cm="1">
        <f t="array" aca="1" ref="P139" ca="1">IF(INDIRECT("実施計画様式!P"&amp;ROW($A139))&lt;&gt;朱色変色!P139,1,0)</f>
        <v>#VALUE!</v>
      </c>
      <c r="Q139" t="e" cm="1">
        <f t="array" aca="1" ref="Q139" ca="1">IF(INDIRECT("実施計画様式!Q"&amp;ROW($A139))&lt;&gt;朱色変色!Q139,1,0)</f>
        <v>#VALUE!</v>
      </c>
      <c r="R139" t="e" cm="1">
        <f t="array" aca="1" ref="R139" ca="1">IF(INDIRECT("実施計画様式!R"&amp;ROW($A139))&lt;&gt;朱色変色!R139,1,0)</f>
        <v>#VALUE!</v>
      </c>
      <c r="S139" t="e" cm="1">
        <f t="array" aca="1" ref="S139" ca="1">IF(INDIRECT("実施計画様式!S"&amp;ROW($A139))&lt;&gt;朱色変色!S139,1,0)</f>
        <v>#VALUE!</v>
      </c>
      <c r="T139" t="e" cm="1">
        <f t="array" aca="1" ref="T139" ca="1">IF(INDIRECT("実施計画様式!T"&amp;ROW($A139))&lt;&gt;朱色変色!T139,1,0)</f>
        <v>#VALUE!</v>
      </c>
      <c r="U139" t="e" cm="1">
        <f t="array" aca="1" ref="U139" ca="1">IF(INDIRECT("実施計画様式!U"&amp;ROW($A139))&lt;&gt;朱色変色!U139,1,0)</f>
        <v>#VALUE!</v>
      </c>
      <c r="V139" t="e" cm="1">
        <f t="array" aca="1" ref="V139" ca="1">IF(INDIRECT("実施計画様式!V"&amp;ROW($A139))&lt;&gt;朱色変色!V139,1,0)</f>
        <v>#VALUE!</v>
      </c>
      <c r="W139" t="e" cm="1">
        <f t="array" aca="1" ref="W139" ca="1">IF(INDIRECT("実施計画様式!W"&amp;ROW($A139))&lt;&gt;朱色変色!W139,1,0)</f>
        <v>#VALUE!</v>
      </c>
      <c r="X139" t="e" cm="1">
        <f t="array" aca="1" ref="X139" ca="1">IF(INDIRECT("実施計画様式!X"&amp;ROW($A139))&lt;&gt;朱色変色!X139,1,0)</f>
        <v>#VALUE!</v>
      </c>
      <c r="Y139" t="e" cm="1">
        <f t="array" aca="1" ref="Y139" ca="1">IF(INDIRECT("実施計画様式!Y"&amp;ROW($A139))&lt;&gt;朱色変色!Y139,1,0)</f>
        <v>#VALUE!</v>
      </c>
      <c r="Z139" t="e" cm="1">
        <f t="array" aca="1" ref="Z139" ca="1">IF(INDIRECT("実施計画様式!Z"&amp;ROW($A139))&lt;&gt;朱色変色!Z139,1,0)</f>
        <v>#VALUE!</v>
      </c>
      <c r="AA139" t="e" cm="1">
        <f t="array" aca="1" ref="AA139" ca="1">IF(INDIRECT("実施計画様式!AA"&amp;ROW($A139))&lt;&gt;朱色変色!AA139,1,0)</f>
        <v>#VALUE!</v>
      </c>
      <c r="AB139" t="e" cm="1">
        <f t="array" aca="1" ref="AB139" ca="1">IF(INDIRECT("実施計画様式!AB"&amp;ROW($A139))&lt;&gt;朱色変色!AB139,1,0)</f>
        <v>#VALUE!</v>
      </c>
      <c r="AC139" t="e" cm="1">
        <f t="array" aca="1" ref="AC139" ca="1">IF(INDIRECT("実施計画様式!AC"&amp;ROW($A139))&lt;&gt;朱色変色!AC139,1,0)</f>
        <v>#VALUE!</v>
      </c>
      <c r="AD139" t="e" cm="1">
        <f t="array" aca="1" ref="AD139" ca="1">IF(INDIRECT("実施計画様式!AD"&amp;ROW($A139))&lt;&gt;朱色変色!AD139,1,0)</f>
        <v>#VALUE!</v>
      </c>
      <c r="AE139" t="e" cm="1">
        <f t="array" aca="1" ref="AE139" ca="1">IF(INDIRECT("実施計画様式!AE"&amp;ROW($A139))&lt;&gt;朱色変色!AE139,1,0)</f>
        <v>#VALUE!</v>
      </c>
      <c r="AF139" t="e" cm="1">
        <f t="array" aca="1" ref="AF139" ca="1">IF(INDIRECT("実施計画様式!AF"&amp;ROW($A139))&lt;&gt;朱色変色!AF139,1,0)</f>
        <v>#VALUE!</v>
      </c>
      <c r="AG139" t="e" cm="1">
        <f t="array" aca="1" ref="AG139" ca="1">IF(INDIRECT("実施計画様式!AG"&amp;ROW($A139))&lt;&gt;朱色変色!AG139,1,0)</f>
        <v>#VALUE!</v>
      </c>
      <c r="AH139" t="e" cm="1">
        <f t="array" aca="1" ref="AH139" ca="1">IF(INDIRECT("実施計画様式!AH"&amp;ROW($A139))&lt;&gt;朱色変色!AH139,1,0)</f>
        <v>#VALUE!</v>
      </c>
      <c r="AI139" t="e" cm="1">
        <f t="array" aca="1" ref="AI139" ca="1">IF(INDIRECT("実施計画様式!AI"&amp;ROW($A139))&lt;&gt;朱色変色!AI139,1,0)</f>
        <v>#VALUE!</v>
      </c>
      <c r="AJ139" t="e" cm="1">
        <f t="array" aca="1" ref="AJ139" ca="1">IF(INDIRECT("実施計画様式!AJ"&amp;ROW($A139))&lt;&gt;朱色変色!AJ139,1,0)</f>
        <v>#VALUE!</v>
      </c>
      <c r="AK139" t="e" cm="1">
        <f t="array" aca="1" ref="AK139" ca="1">IF(INDIRECT("実施計画様式!AK"&amp;ROW($A139))&lt;&gt;朱色変色!AK139,1,0)</f>
        <v>#VALUE!</v>
      </c>
      <c r="AL139" t="e" cm="1">
        <f t="array" aca="1" ref="AL139" ca="1">IF(INDIRECT("実施計画様式!AL"&amp;ROW($A139))&lt;&gt;朱色変色!AL139,1,0)</f>
        <v>#VALUE!</v>
      </c>
      <c r="AM139" t="e" cm="1">
        <f t="array" aca="1" ref="AM139" ca="1">IF(INDIRECT("実施計画様式!AM"&amp;ROW($A139))&lt;&gt;朱色変色!AM139,1,0)</f>
        <v>#VALUE!</v>
      </c>
      <c r="AN139" t="e" cm="1">
        <f t="array" aca="1" ref="AN139" ca="1">IF(INDIRECT("実施計画様式!AN"&amp;ROW($A139))&lt;&gt;朱色変色!AN139,1,0)</f>
        <v>#VALUE!</v>
      </c>
      <c r="AO139" t="e" cm="1">
        <f t="array" aca="1" ref="AO139" ca="1">IF(INDIRECT("実施計画様式!AO"&amp;ROW($A139))&lt;&gt;朱色変色!AO139,1,0)</f>
        <v>#VALUE!</v>
      </c>
      <c r="AP139" t="e" cm="1">
        <f t="array" aca="1" ref="AP139" ca="1">IF(INDIRECT("実施計画様式!AP"&amp;ROW($A139))&lt;&gt;朱色変色!AP139,1,0)</f>
        <v>#VALUE!</v>
      </c>
      <c r="AQ139" t="e" cm="1">
        <f t="array" aca="1" ref="AQ139" ca="1">IF(INDIRECT("実施計画様式!AQ"&amp;ROW($A139))&lt;&gt;朱色変色!AQ139,1,0)</f>
        <v>#VALUE!</v>
      </c>
      <c r="AR139" t="e" cm="1">
        <f t="array" aca="1" ref="AR139" ca="1">IF(INDIRECT("実施計画様式!AR"&amp;ROW($A139))&lt;&gt;朱色変色!AR139,1,0)</f>
        <v>#VALUE!</v>
      </c>
      <c r="AS139" t="e" cm="1">
        <f t="array" aca="1" ref="AS139" ca="1">IF(INDIRECT("実施計画様式!AS"&amp;ROW($A139))&lt;&gt;朱色変色!AS139,1,0)</f>
        <v>#VALUE!</v>
      </c>
      <c r="AT139" t="e" cm="1">
        <f t="array" aca="1" ref="AT139" ca="1">IF(INDIRECT("実施計画様式!AT"&amp;ROW($A139))&lt;&gt;朱色変色!AT139,1,0)</f>
        <v>#VALUE!</v>
      </c>
      <c r="AU139" t="e" cm="1">
        <f t="array" aca="1" ref="AU139" ca="1">IF(INDIRECT("実施計画様式!AU"&amp;ROW($A139))&lt;&gt;朱色変色!AU139,1,0)</f>
        <v>#VALUE!</v>
      </c>
      <c r="AV139" t="e" cm="1">
        <f t="array" aca="1" ref="AV139" ca="1">IF(INDIRECT("実施計画様式!AV"&amp;ROW($A139))&lt;&gt;朱色変色!AV139,1,0)</f>
        <v>#VALUE!</v>
      </c>
      <c r="AW139" t="e" cm="1">
        <f t="array" aca="1" ref="AW139" ca="1">IF(INDIRECT("実施計画様式!AW"&amp;ROW($A139))&lt;&gt;朱色変色!AW139,1,0)</f>
        <v>#VALUE!</v>
      </c>
      <c r="AX139" t="e" cm="1">
        <f t="array" aca="1" ref="AX139" ca="1">IF(INDIRECT("実施計画様式!AX"&amp;ROW($A139))&lt;&gt;朱色変色!AX139,1,0)</f>
        <v>#VALUE!</v>
      </c>
      <c r="AY139" t="e" cm="1">
        <f t="array" aca="1" ref="AY139" ca="1">IF(INDIRECT("実施計画様式!AY"&amp;ROW($A139))&lt;&gt;朱色変色!AU139,1,0)</f>
        <v>#VALUE!</v>
      </c>
      <c r="AZ139" t="e" cm="1">
        <f t="array" aca="1" ref="AZ139" ca="1">IF(INDIRECT("実施計画様式!AZ"&amp;ROW($A139))&lt;&gt;朱色変色!AV139,1,0)</f>
        <v>#VALUE!</v>
      </c>
      <c r="BA139" t="e" cm="1">
        <f t="array" aca="1" ref="BA139" ca="1">IF(INDIRECT("実施計画様式!BA"&amp;ROW($A139))&lt;&gt;朱色変色!AW139,1,0)</f>
        <v>#VALUE!</v>
      </c>
      <c r="BB139" t="e" cm="1">
        <f t="array" aca="1" ref="BB139" ca="1">IF(INDIRECT("実施計画様式!BB"&amp;ROW($A139))&lt;&gt;朱色変色!AX139,1,0)</f>
        <v>#VALUE!</v>
      </c>
      <c r="BC139" t="e">
        <f t="shared" ca="1" si="3"/>
        <v>#VALUE!</v>
      </c>
      <c r="BD139" t="e">
        <f t="shared" ca="1" si="4"/>
        <v>#VALUE!</v>
      </c>
      <c r="BE139" t="e">
        <f t="shared" ca="1" si="5"/>
        <v>#VALUE!</v>
      </c>
    </row>
    <row r="140" spans="3:57">
      <c r="C140" s="310">
        <v>68</v>
      </c>
      <c r="D140" t="e" cm="1">
        <f t="array" aca="1" ref="D140" ca="1">IF(INDIRECT("実施計画様式!D"&amp;ROW($A140))&lt;&gt;朱色変色!D140,1,0)</f>
        <v>#VALUE!</v>
      </c>
      <c r="E140" t="e" cm="1">
        <f t="array" aca="1" ref="E140" ca="1">IF(INDIRECT("実施計画様式!E"&amp;ROW($A140))&lt;&gt;朱色変色!E140,1,0)</f>
        <v>#VALUE!</v>
      </c>
      <c r="F140" t="e" cm="1">
        <f t="array" aca="1" ref="F140" ca="1">IF(INDIRECT("実施計画様式!F"&amp;ROW($A140))&lt;&gt;朱色変色!F140,1,0)</f>
        <v>#VALUE!</v>
      </c>
      <c r="G140" t="e" cm="1">
        <f t="array" aca="1" ref="G140" ca="1">IF(INDIRECT("実施計画様式!G"&amp;ROW($A140))&lt;&gt;朱色変色!G140,1,0)</f>
        <v>#VALUE!</v>
      </c>
      <c r="H140" t="e" cm="1">
        <f t="array" aca="1" ref="H140" ca="1">IF(INDIRECT("実施計画様式!H"&amp;ROW($A140))&lt;&gt;朱色変色!H140,1,0)</f>
        <v>#VALUE!</v>
      </c>
      <c r="I140" t="e" cm="1">
        <f t="array" aca="1" ref="I140" ca="1">IF(INDIRECT("実施計画様式!I"&amp;ROW($A140))&lt;&gt;朱色変色!I140,1,0)</f>
        <v>#VALUE!</v>
      </c>
      <c r="J140" t="e" cm="1">
        <f t="array" aca="1" ref="J140" ca="1">IF(INDIRECT("実施計画様式!J"&amp;ROW($A140))&lt;&gt;朱色変色!J140,1,0)</f>
        <v>#VALUE!</v>
      </c>
      <c r="K140" t="e" cm="1">
        <f t="array" aca="1" ref="K140" ca="1">IF(INDIRECT("実施計画様式!K"&amp;ROW($A140))&lt;&gt;朱色変色!K140,1,0)</f>
        <v>#VALUE!</v>
      </c>
      <c r="L140" t="e" cm="1">
        <f t="array" aca="1" ref="L140" ca="1">IF(INDIRECT("実施計画様式!L"&amp;ROW($A140))&lt;&gt;朱色変色!L140,1,0)</f>
        <v>#VALUE!</v>
      </c>
      <c r="M140" t="e" cm="1">
        <f t="array" aca="1" ref="M140" ca="1">IF(INDIRECT("実施計画様式!M"&amp;ROW($A140))&lt;&gt;朱色変色!M140,1,0)</f>
        <v>#VALUE!</v>
      </c>
      <c r="N140" t="e" cm="1">
        <f t="array" aca="1" ref="N140" ca="1">IF(INDIRECT("実施計画様式!N"&amp;ROW($A140))&lt;&gt;朱色変色!N140,1,0)</f>
        <v>#VALUE!</v>
      </c>
      <c r="O140" t="e" cm="1">
        <f t="array" aca="1" ref="O140" ca="1">IF(INDIRECT("実施計画様式!O"&amp;ROW($A140))&lt;&gt;朱色変色!O140,1,0)</f>
        <v>#VALUE!</v>
      </c>
      <c r="P140" t="e" cm="1">
        <f t="array" aca="1" ref="P140" ca="1">IF(INDIRECT("実施計画様式!P"&amp;ROW($A140))&lt;&gt;朱色変色!P140,1,0)</f>
        <v>#VALUE!</v>
      </c>
      <c r="Q140" t="e" cm="1">
        <f t="array" aca="1" ref="Q140" ca="1">IF(INDIRECT("実施計画様式!Q"&amp;ROW($A140))&lt;&gt;朱色変色!Q140,1,0)</f>
        <v>#VALUE!</v>
      </c>
      <c r="R140" t="e" cm="1">
        <f t="array" aca="1" ref="R140" ca="1">IF(INDIRECT("実施計画様式!R"&amp;ROW($A140))&lt;&gt;朱色変色!R140,1,0)</f>
        <v>#VALUE!</v>
      </c>
      <c r="S140" t="e" cm="1">
        <f t="array" aca="1" ref="S140" ca="1">IF(INDIRECT("実施計画様式!S"&amp;ROW($A140))&lt;&gt;朱色変色!S140,1,0)</f>
        <v>#VALUE!</v>
      </c>
      <c r="T140" t="e" cm="1">
        <f t="array" aca="1" ref="T140" ca="1">IF(INDIRECT("実施計画様式!T"&amp;ROW($A140))&lt;&gt;朱色変色!T140,1,0)</f>
        <v>#VALUE!</v>
      </c>
      <c r="U140" t="e" cm="1">
        <f t="array" aca="1" ref="U140" ca="1">IF(INDIRECT("実施計画様式!U"&amp;ROW($A140))&lt;&gt;朱色変色!U140,1,0)</f>
        <v>#VALUE!</v>
      </c>
      <c r="V140" t="e" cm="1">
        <f t="array" aca="1" ref="V140" ca="1">IF(INDIRECT("実施計画様式!V"&amp;ROW($A140))&lt;&gt;朱色変色!V140,1,0)</f>
        <v>#VALUE!</v>
      </c>
      <c r="W140" t="e" cm="1">
        <f t="array" aca="1" ref="W140" ca="1">IF(INDIRECT("実施計画様式!W"&amp;ROW($A140))&lt;&gt;朱色変色!W140,1,0)</f>
        <v>#VALUE!</v>
      </c>
      <c r="X140" t="e" cm="1">
        <f t="array" aca="1" ref="X140" ca="1">IF(INDIRECT("実施計画様式!X"&amp;ROW($A140))&lt;&gt;朱色変色!X140,1,0)</f>
        <v>#VALUE!</v>
      </c>
      <c r="Y140" t="e" cm="1">
        <f t="array" aca="1" ref="Y140" ca="1">IF(INDIRECT("実施計画様式!Y"&amp;ROW($A140))&lt;&gt;朱色変色!Y140,1,0)</f>
        <v>#VALUE!</v>
      </c>
      <c r="Z140" t="e" cm="1">
        <f t="array" aca="1" ref="Z140" ca="1">IF(INDIRECT("実施計画様式!Z"&amp;ROW($A140))&lt;&gt;朱色変色!Z140,1,0)</f>
        <v>#VALUE!</v>
      </c>
      <c r="AA140" t="e" cm="1">
        <f t="array" aca="1" ref="AA140" ca="1">IF(INDIRECT("実施計画様式!AA"&amp;ROW($A140))&lt;&gt;朱色変色!AA140,1,0)</f>
        <v>#VALUE!</v>
      </c>
      <c r="AB140" t="e" cm="1">
        <f t="array" aca="1" ref="AB140" ca="1">IF(INDIRECT("実施計画様式!AB"&amp;ROW($A140))&lt;&gt;朱色変色!AB140,1,0)</f>
        <v>#VALUE!</v>
      </c>
      <c r="AC140" t="e" cm="1">
        <f t="array" aca="1" ref="AC140" ca="1">IF(INDIRECT("実施計画様式!AC"&amp;ROW($A140))&lt;&gt;朱色変色!AC140,1,0)</f>
        <v>#VALUE!</v>
      </c>
      <c r="AD140" t="e" cm="1">
        <f t="array" aca="1" ref="AD140" ca="1">IF(INDIRECT("実施計画様式!AD"&amp;ROW($A140))&lt;&gt;朱色変色!AD140,1,0)</f>
        <v>#VALUE!</v>
      </c>
      <c r="AE140" t="e" cm="1">
        <f t="array" aca="1" ref="AE140" ca="1">IF(INDIRECT("実施計画様式!AE"&amp;ROW($A140))&lt;&gt;朱色変色!AE140,1,0)</f>
        <v>#VALUE!</v>
      </c>
      <c r="AF140" t="e" cm="1">
        <f t="array" aca="1" ref="AF140" ca="1">IF(INDIRECT("実施計画様式!AF"&amp;ROW($A140))&lt;&gt;朱色変色!AF140,1,0)</f>
        <v>#VALUE!</v>
      </c>
      <c r="AG140" t="e" cm="1">
        <f t="array" aca="1" ref="AG140" ca="1">IF(INDIRECT("実施計画様式!AG"&amp;ROW($A140))&lt;&gt;朱色変色!AG140,1,0)</f>
        <v>#VALUE!</v>
      </c>
      <c r="AH140" t="e" cm="1">
        <f t="array" aca="1" ref="AH140" ca="1">IF(INDIRECT("実施計画様式!AH"&amp;ROW($A140))&lt;&gt;朱色変色!AH140,1,0)</f>
        <v>#VALUE!</v>
      </c>
      <c r="AI140" t="e" cm="1">
        <f t="array" aca="1" ref="AI140" ca="1">IF(INDIRECT("実施計画様式!AI"&amp;ROW($A140))&lt;&gt;朱色変色!AI140,1,0)</f>
        <v>#VALUE!</v>
      </c>
      <c r="AJ140" t="e" cm="1">
        <f t="array" aca="1" ref="AJ140" ca="1">IF(INDIRECT("実施計画様式!AJ"&amp;ROW($A140))&lt;&gt;朱色変色!AJ140,1,0)</f>
        <v>#VALUE!</v>
      </c>
      <c r="AK140" t="e" cm="1">
        <f t="array" aca="1" ref="AK140" ca="1">IF(INDIRECT("実施計画様式!AK"&amp;ROW($A140))&lt;&gt;朱色変色!AK140,1,0)</f>
        <v>#VALUE!</v>
      </c>
      <c r="AL140" t="e" cm="1">
        <f t="array" aca="1" ref="AL140" ca="1">IF(INDIRECT("実施計画様式!AL"&amp;ROW($A140))&lt;&gt;朱色変色!AL140,1,0)</f>
        <v>#VALUE!</v>
      </c>
      <c r="AM140" t="e" cm="1">
        <f t="array" aca="1" ref="AM140" ca="1">IF(INDIRECT("実施計画様式!AM"&amp;ROW($A140))&lt;&gt;朱色変色!AM140,1,0)</f>
        <v>#VALUE!</v>
      </c>
      <c r="AN140" t="e" cm="1">
        <f t="array" aca="1" ref="AN140" ca="1">IF(INDIRECT("実施計画様式!AN"&amp;ROW($A140))&lt;&gt;朱色変色!AN140,1,0)</f>
        <v>#VALUE!</v>
      </c>
      <c r="AO140" t="e" cm="1">
        <f t="array" aca="1" ref="AO140" ca="1">IF(INDIRECT("実施計画様式!AO"&amp;ROW($A140))&lt;&gt;朱色変色!AO140,1,0)</f>
        <v>#VALUE!</v>
      </c>
      <c r="AP140" t="e" cm="1">
        <f t="array" aca="1" ref="AP140" ca="1">IF(INDIRECT("実施計画様式!AP"&amp;ROW($A140))&lt;&gt;朱色変色!AP140,1,0)</f>
        <v>#VALUE!</v>
      </c>
      <c r="AQ140" t="e" cm="1">
        <f t="array" aca="1" ref="AQ140" ca="1">IF(INDIRECT("実施計画様式!AQ"&amp;ROW($A140))&lt;&gt;朱色変色!AQ140,1,0)</f>
        <v>#VALUE!</v>
      </c>
      <c r="AR140" t="e" cm="1">
        <f t="array" aca="1" ref="AR140" ca="1">IF(INDIRECT("実施計画様式!AR"&amp;ROW($A140))&lt;&gt;朱色変色!AR140,1,0)</f>
        <v>#VALUE!</v>
      </c>
      <c r="AS140" t="e" cm="1">
        <f t="array" aca="1" ref="AS140" ca="1">IF(INDIRECT("実施計画様式!AS"&amp;ROW($A140))&lt;&gt;朱色変色!AS140,1,0)</f>
        <v>#VALUE!</v>
      </c>
      <c r="AT140" t="e" cm="1">
        <f t="array" aca="1" ref="AT140" ca="1">IF(INDIRECT("実施計画様式!AT"&amp;ROW($A140))&lt;&gt;朱色変色!AT140,1,0)</f>
        <v>#VALUE!</v>
      </c>
      <c r="AU140" t="e" cm="1">
        <f t="array" aca="1" ref="AU140" ca="1">IF(INDIRECT("実施計画様式!AU"&amp;ROW($A140))&lt;&gt;朱色変色!AU140,1,0)</f>
        <v>#VALUE!</v>
      </c>
      <c r="AV140" t="e" cm="1">
        <f t="array" aca="1" ref="AV140" ca="1">IF(INDIRECT("実施計画様式!AV"&amp;ROW($A140))&lt;&gt;朱色変色!AV140,1,0)</f>
        <v>#VALUE!</v>
      </c>
      <c r="AW140" t="e" cm="1">
        <f t="array" aca="1" ref="AW140" ca="1">IF(INDIRECT("実施計画様式!AW"&amp;ROW($A140))&lt;&gt;朱色変色!AW140,1,0)</f>
        <v>#VALUE!</v>
      </c>
      <c r="AX140" t="e" cm="1">
        <f t="array" aca="1" ref="AX140" ca="1">IF(INDIRECT("実施計画様式!AX"&amp;ROW($A140))&lt;&gt;朱色変色!AX140,1,0)</f>
        <v>#VALUE!</v>
      </c>
      <c r="AY140" t="e" cm="1">
        <f t="array" aca="1" ref="AY140" ca="1">IF(INDIRECT("実施計画様式!AY"&amp;ROW($A140))&lt;&gt;朱色変色!AU140,1,0)</f>
        <v>#VALUE!</v>
      </c>
      <c r="AZ140" t="e" cm="1">
        <f t="array" aca="1" ref="AZ140" ca="1">IF(INDIRECT("実施計画様式!AZ"&amp;ROW($A140))&lt;&gt;朱色変色!AV140,1,0)</f>
        <v>#VALUE!</v>
      </c>
      <c r="BA140" t="e" cm="1">
        <f t="array" aca="1" ref="BA140" ca="1">IF(INDIRECT("実施計画様式!BA"&amp;ROW($A140))&lt;&gt;朱色変色!AW140,1,0)</f>
        <v>#VALUE!</v>
      </c>
      <c r="BB140" t="e" cm="1">
        <f t="array" aca="1" ref="BB140" ca="1">IF(INDIRECT("実施計画様式!BB"&amp;ROW($A140))&lt;&gt;朱色変色!AX140,1,0)</f>
        <v>#VALUE!</v>
      </c>
      <c r="BC140" t="e">
        <f t="shared" ca="1" si="3"/>
        <v>#VALUE!</v>
      </c>
      <c r="BD140" t="e">
        <f t="shared" ca="1" si="4"/>
        <v>#VALUE!</v>
      </c>
      <c r="BE140" t="e">
        <f t="shared" ca="1" si="5"/>
        <v>#VALUE!</v>
      </c>
    </row>
    <row r="141" spans="3:57">
      <c r="C141" s="310">
        <v>69</v>
      </c>
      <c r="D141" t="e" cm="1">
        <f t="array" aca="1" ref="D141" ca="1">IF(INDIRECT("実施計画様式!D"&amp;ROW($A141))&lt;&gt;朱色変色!D141,1,0)</f>
        <v>#VALUE!</v>
      </c>
      <c r="E141" t="e" cm="1">
        <f t="array" aca="1" ref="E141" ca="1">IF(INDIRECT("実施計画様式!E"&amp;ROW($A141))&lt;&gt;朱色変色!E141,1,0)</f>
        <v>#VALUE!</v>
      </c>
      <c r="F141" t="e" cm="1">
        <f t="array" aca="1" ref="F141" ca="1">IF(INDIRECT("実施計画様式!F"&amp;ROW($A141))&lt;&gt;朱色変色!F141,1,0)</f>
        <v>#VALUE!</v>
      </c>
      <c r="G141" t="e" cm="1">
        <f t="array" aca="1" ref="G141" ca="1">IF(INDIRECT("実施計画様式!G"&amp;ROW($A141))&lt;&gt;朱色変色!G141,1,0)</f>
        <v>#VALUE!</v>
      </c>
      <c r="H141" t="e" cm="1">
        <f t="array" aca="1" ref="H141" ca="1">IF(INDIRECT("実施計画様式!H"&amp;ROW($A141))&lt;&gt;朱色変色!H141,1,0)</f>
        <v>#VALUE!</v>
      </c>
      <c r="I141" t="e" cm="1">
        <f t="array" aca="1" ref="I141" ca="1">IF(INDIRECT("実施計画様式!I"&amp;ROW($A141))&lt;&gt;朱色変色!I141,1,0)</f>
        <v>#VALUE!</v>
      </c>
      <c r="J141" t="e" cm="1">
        <f t="array" aca="1" ref="J141" ca="1">IF(INDIRECT("実施計画様式!J"&amp;ROW($A141))&lt;&gt;朱色変色!J141,1,0)</f>
        <v>#VALUE!</v>
      </c>
      <c r="K141" t="e" cm="1">
        <f t="array" aca="1" ref="K141" ca="1">IF(INDIRECT("実施計画様式!K"&amp;ROW($A141))&lt;&gt;朱色変色!K141,1,0)</f>
        <v>#VALUE!</v>
      </c>
      <c r="L141" t="e" cm="1">
        <f t="array" aca="1" ref="L141" ca="1">IF(INDIRECT("実施計画様式!L"&amp;ROW($A141))&lt;&gt;朱色変色!L141,1,0)</f>
        <v>#VALUE!</v>
      </c>
      <c r="M141" t="e" cm="1">
        <f t="array" aca="1" ref="M141" ca="1">IF(INDIRECT("実施計画様式!M"&amp;ROW($A141))&lt;&gt;朱色変色!M141,1,0)</f>
        <v>#VALUE!</v>
      </c>
      <c r="N141" t="e" cm="1">
        <f t="array" aca="1" ref="N141" ca="1">IF(INDIRECT("実施計画様式!N"&amp;ROW($A141))&lt;&gt;朱色変色!N141,1,0)</f>
        <v>#VALUE!</v>
      </c>
      <c r="O141" t="e" cm="1">
        <f t="array" aca="1" ref="O141" ca="1">IF(INDIRECT("実施計画様式!O"&amp;ROW($A141))&lt;&gt;朱色変色!O141,1,0)</f>
        <v>#VALUE!</v>
      </c>
      <c r="P141" t="e" cm="1">
        <f t="array" aca="1" ref="P141" ca="1">IF(INDIRECT("実施計画様式!P"&amp;ROW($A141))&lt;&gt;朱色変色!P141,1,0)</f>
        <v>#VALUE!</v>
      </c>
      <c r="Q141" t="e" cm="1">
        <f t="array" aca="1" ref="Q141" ca="1">IF(INDIRECT("実施計画様式!Q"&amp;ROW($A141))&lt;&gt;朱色変色!Q141,1,0)</f>
        <v>#VALUE!</v>
      </c>
      <c r="R141" t="e" cm="1">
        <f t="array" aca="1" ref="R141" ca="1">IF(INDIRECT("実施計画様式!R"&amp;ROW($A141))&lt;&gt;朱色変色!R141,1,0)</f>
        <v>#VALUE!</v>
      </c>
      <c r="S141" t="e" cm="1">
        <f t="array" aca="1" ref="S141" ca="1">IF(INDIRECT("実施計画様式!S"&amp;ROW($A141))&lt;&gt;朱色変色!S141,1,0)</f>
        <v>#VALUE!</v>
      </c>
      <c r="T141" t="e" cm="1">
        <f t="array" aca="1" ref="T141" ca="1">IF(INDIRECT("実施計画様式!T"&amp;ROW($A141))&lt;&gt;朱色変色!T141,1,0)</f>
        <v>#VALUE!</v>
      </c>
      <c r="U141" t="e" cm="1">
        <f t="array" aca="1" ref="U141" ca="1">IF(INDIRECT("実施計画様式!U"&amp;ROW($A141))&lt;&gt;朱色変色!U141,1,0)</f>
        <v>#VALUE!</v>
      </c>
      <c r="V141" t="e" cm="1">
        <f t="array" aca="1" ref="V141" ca="1">IF(INDIRECT("実施計画様式!V"&amp;ROW($A141))&lt;&gt;朱色変色!V141,1,0)</f>
        <v>#VALUE!</v>
      </c>
      <c r="W141" t="e" cm="1">
        <f t="array" aca="1" ref="W141" ca="1">IF(INDIRECT("実施計画様式!W"&amp;ROW($A141))&lt;&gt;朱色変色!W141,1,0)</f>
        <v>#VALUE!</v>
      </c>
      <c r="X141" t="e" cm="1">
        <f t="array" aca="1" ref="X141" ca="1">IF(INDIRECT("実施計画様式!X"&amp;ROW($A141))&lt;&gt;朱色変色!X141,1,0)</f>
        <v>#VALUE!</v>
      </c>
      <c r="Y141" t="e" cm="1">
        <f t="array" aca="1" ref="Y141" ca="1">IF(INDIRECT("実施計画様式!Y"&amp;ROW($A141))&lt;&gt;朱色変色!Y141,1,0)</f>
        <v>#VALUE!</v>
      </c>
      <c r="Z141" t="e" cm="1">
        <f t="array" aca="1" ref="Z141" ca="1">IF(INDIRECT("実施計画様式!Z"&amp;ROW($A141))&lt;&gt;朱色変色!Z141,1,0)</f>
        <v>#VALUE!</v>
      </c>
      <c r="AA141" t="e" cm="1">
        <f t="array" aca="1" ref="AA141" ca="1">IF(INDIRECT("実施計画様式!AA"&amp;ROW($A141))&lt;&gt;朱色変色!AA141,1,0)</f>
        <v>#VALUE!</v>
      </c>
      <c r="AB141" t="e" cm="1">
        <f t="array" aca="1" ref="AB141" ca="1">IF(INDIRECT("実施計画様式!AB"&amp;ROW($A141))&lt;&gt;朱色変色!AB141,1,0)</f>
        <v>#VALUE!</v>
      </c>
      <c r="AC141" t="e" cm="1">
        <f t="array" aca="1" ref="AC141" ca="1">IF(INDIRECT("実施計画様式!AC"&amp;ROW($A141))&lt;&gt;朱色変色!AC141,1,0)</f>
        <v>#VALUE!</v>
      </c>
      <c r="AD141" t="e" cm="1">
        <f t="array" aca="1" ref="AD141" ca="1">IF(INDIRECT("実施計画様式!AD"&amp;ROW($A141))&lt;&gt;朱色変色!AD141,1,0)</f>
        <v>#VALUE!</v>
      </c>
      <c r="AE141" t="e" cm="1">
        <f t="array" aca="1" ref="AE141" ca="1">IF(INDIRECT("実施計画様式!AE"&amp;ROW($A141))&lt;&gt;朱色変色!AE141,1,0)</f>
        <v>#VALUE!</v>
      </c>
      <c r="AF141" t="e" cm="1">
        <f t="array" aca="1" ref="AF141" ca="1">IF(INDIRECT("実施計画様式!AF"&amp;ROW($A141))&lt;&gt;朱色変色!AF141,1,0)</f>
        <v>#VALUE!</v>
      </c>
      <c r="AG141" t="e" cm="1">
        <f t="array" aca="1" ref="AG141" ca="1">IF(INDIRECT("実施計画様式!AG"&amp;ROW($A141))&lt;&gt;朱色変色!AG141,1,0)</f>
        <v>#VALUE!</v>
      </c>
      <c r="AH141" t="e" cm="1">
        <f t="array" aca="1" ref="AH141" ca="1">IF(INDIRECT("実施計画様式!AH"&amp;ROW($A141))&lt;&gt;朱色変色!AH141,1,0)</f>
        <v>#VALUE!</v>
      </c>
      <c r="AI141" t="e" cm="1">
        <f t="array" aca="1" ref="AI141" ca="1">IF(INDIRECT("実施計画様式!AI"&amp;ROW($A141))&lt;&gt;朱色変色!AI141,1,0)</f>
        <v>#VALUE!</v>
      </c>
      <c r="AJ141" t="e" cm="1">
        <f t="array" aca="1" ref="AJ141" ca="1">IF(INDIRECT("実施計画様式!AJ"&amp;ROW($A141))&lt;&gt;朱色変色!AJ141,1,0)</f>
        <v>#VALUE!</v>
      </c>
      <c r="AK141" t="e" cm="1">
        <f t="array" aca="1" ref="AK141" ca="1">IF(INDIRECT("実施計画様式!AK"&amp;ROW($A141))&lt;&gt;朱色変色!AK141,1,0)</f>
        <v>#VALUE!</v>
      </c>
      <c r="AL141" t="e" cm="1">
        <f t="array" aca="1" ref="AL141" ca="1">IF(INDIRECT("実施計画様式!AL"&amp;ROW($A141))&lt;&gt;朱色変色!AL141,1,0)</f>
        <v>#VALUE!</v>
      </c>
      <c r="AM141" t="e" cm="1">
        <f t="array" aca="1" ref="AM141" ca="1">IF(INDIRECT("実施計画様式!AM"&amp;ROW($A141))&lt;&gt;朱色変色!AM141,1,0)</f>
        <v>#VALUE!</v>
      </c>
      <c r="AN141" t="e" cm="1">
        <f t="array" aca="1" ref="AN141" ca="1">IF(INDIRECT("実施計画様式!AN"&amp;ROW($A141))&lt;&gt;朱色変色!AN141,1,0)</f>
        <v>#VALUE!</v>
      </c>
      <c r="AO141" t="e" cm="1">
        <f t="array" aca="1" ref="AO141" ca="1">IF(INDIRECT("実施計画様式!AO"&amp;ROW($A141))&lt;&gt;朱色変色!AO141,1,0)</f>
        <v>#VALUE!</v>
      </c>
      <c r="AP141" t="e" cm="1">
        <f t="array" aca="1" ref="AP141" ca="1">IF(INDIRECT("実施計画様式!AP"&amp;ROW($A141))&lt;&gt;朱色変色!AP141,1,0)</f>
        <v>#VALUE!</v>
      </c>
      <c r="AQ141" t="e" cm="1">
        <f t="array" aca="1" ref="AQ141" ca="1">IF(INDIRECT("実施計画様式!AQ"&amp;ROW($A141))&lt;&gt;朱色変色!AQ141,1,0)</f>
        <v>#VALUE!</v>
      </c>
      <c r="AR141" t="e" cm="1">
        <f t="array" aca="1" ref="AR141" ca="1">IF(INDIRECT("実施計画様式!AR"&amp;ROW($A141))&lt;&gt;朱色変色!AR141,1,0)</f>
        <v>#VALUE!</v>
      </c>
      <c r="AS141" t="e" cm="1">
        <f t="array" aca="1" ref="AS141" ca="1">IF(INDIRECT("実施計画様式!AS"&amp;ROW($A141))&lt;&gt;朱色変色!AS141,1,0)</f>
        <v>#VALUE!</v>
      </c>
      <c r="AT141" t="e" cm="1">
        <f t="array" aca="1" ref="AT141" ca="1">IF(INDIRECT("実施計画様式!AT"&amp;ROW($A141))&lt;&gt;朱色変色!AT141,1,0)</f>
        <v>#VALUE!</v>
      </c>
      <c r="AU141" t="e" cm="1">
        <f t="array" aca="1" ref="AU141" ca="1">IF(INDIRECT("実施計画様式!AU"&amp;ROW($A141))&lt;&gt;朱色変色!AU141,1,0)</f>
        <v>#VALUE!</v>
      </c>
      <c r="AV141" t="e" cm="1">
        <f t="array" aca="1" ref="AV141" ca="1">IF(INDIRECT("実施計画様式!AV"&amp;ROW($A141))&lt;&gt;朱色変色!AV141,1,0)</f>
        <v>#VALUE!</v>
      </c>
      <c r="AW141" t="e" cm="1">
        <f t="array" aca="1" ref="AW141" ca="1">IF(INDIRECT("実施計画様式!AW"&amp;ROW($A141))&lt;&gt;朱色変色!AW141,1,0)</f>
        <v>#VALUE!</v>
      </c>
      <c r="AX141" t="e" cm="1">
        <f t="array" aca="1" ref="AX141" ca="1">IF(INDIRECT("実施計画様式!AX"&amp;ROW($A141))&lt;&gt;朱色変色!AX141,1,0)</f>
        <v>#VALUE!</v>
      </c>
      <c r="AY141" t="e" cm="1">
        <f t="array" aca="1" ref="AY141" ca="1">IF(INDIRECT("実施計画様式!AY"&amp;ROW($A141))&lt;&gt;朱色変色!AU141,1,0)</f>
        <v>#VALUE!</v>
      </c>
      <c r="AZ141" t="e" cm="1">
        <f t="array" aca="1" ref="AZ141" ca="1">IF(INDIRECT("実施計画様式!AZ"&amp;ROW($A141))&lt;&gt;朱色変色!AV141,1,0)</f>
        <v>#VALUE!</v>
      </c>
      <c r="BA141" t="e" cm="1">
        <f t="array" aca="1" ref="BA141" ca="1">IF(INDIRECT("実施計画様式!BA"&amp;ROW($A141))&lt;&gt;朱色変色!AW141,1,0)</f>
        <v>#VALUE!</v>
      </c>
      <c r="BB141" t="e" cm="1">
        <f t="array" aca="1" ref="BB141" ca="1">IF(INDIRECT("実施計画様式!BB"&amp;ROW($A141))&lt;&gt;朱色変色!AX141,1,0)</f>
        <v>#VALUE!</v>
      </c>
      <c r="BC141" t="e">
        <f t="shared" ca="1" si="3"/>
        <v>#VALUE!</v>
      </c>
      <c r="BD141" t="e">
        <f t="shared" ca="1" si="4"/>
        <v>#VALUE!</v>
      </c>
      <c r="BE141" t="e">
        <f t="shared" ca="1" si="5"/>
        <v>#VALUE!</v>
      </c>
    </row>
    <row r="142" spans="3:57">
      <c r="C142" s="310">
        <v>70</v>
      </c>
      <c r="D142" t="e" cm="1">
        <f t="array" aca="1" ref="D142" ca="1">IF(INDIRECT("実施計画様式!D"&amp;ROW($A142))&lt;&gt;朱色変色!D142,1,0)</f>
        <v>#VALUE!</v>
      </c>
      <c r="E142" t="e" cm="1">
        <f t="array" aca="1" ref="E142" ca="1">IF(INDIRECT("実施計画様式!E"&amp;ROW($A142))&lt;&gt;朱色変色!E142,1,0)</f>
        <v>#VALUE!</v>
      </c>
      <c r="F142" t="e" cm="1">
        <f t="array" aca="1" ref="F142" ca="1">IF(INDIRECT("実施計画様式!F"&amp;ROW($A142))&lt;&gt;朱色変色!F142,1,0)</f>
        <v>#VALUE!</v>
      </c>
      <c r="G142" t="e" cm="1">
        <f t="array" aca="1" ref="G142" ca="1">IF(INDIRECT("実施計画様式!G"&amp;ROW($A142))&lt;&gt;朱色変色!G142,1,0)</f>
        <v>#VALUE!</v>
      </c>
      <c r="H142" t="e" cm="1">
        <f t="array" aca="1" ref="H142" ca="1">IF(INDIRECT("実施計画様式!H"&amp;ROW($A142))&lt;&gt;朱色変色!H142,1,0)</f>
        <v>#VALUE!</v>
      </c>
      <c r="I142" t="e" cm="1">
        <f t="array" aca="1" ref="I142" ca="1">IF(INDIRECT("実施計画様式!I"&amp;ROW($A142))&lt;&gt;朱色変色!I142,1,0)</f>
        <v>#VALUE!</v>
      </c>
      <c r="J142" t="e" cm="1">
        <f t="array" aca="1" ref="J142" ca="1">IF(INDIRECT("実施計画様式!J"&amp;ROW($A142))&lt;&gt;朱色変色!J142,1,0)</f>
        <v>#VALUE!</v>
      </c>
      <c r="K142" t="e" cm="1">
        <f t="array" aca="1" ref="K142" ca="1">IF(INDIRECT("実施計画様式!K"&amp;ROW($A142))&lt;&gt;朱色変色!K142,1,0)</f>
        <v>#VALUE!</v>
      </c>
      <c r="L142" t="e" cm="1">
        <f t="array" aca="1" ref="L142" ca="1">IF(INDIRECT("実施計画様式!L"&amp;ROW($A142))&lt;&gt;朱色変色!L142,1,0)</f>
        <v>#VALUE!</v>
      </c>
      <c r="M142" t="e" cm="1">
        <f t="array" aca="1" ref="M142" ca="1">IF(INDIRECT("実施計画様式!M"&amp;ROW($A142))&lt;&gt;朱色変色!M142,1,0)</f>
        <v>#VALUE!</v>
      </c>
      <c r="N142" t="e" cm="1">
        <f t="array" aca="1" ref="N142" ca="1">IF(INDIRECT("実施計画様式!N"&amp;ROW($A142))&lt;&gt;朱色変色!N142,1,0)</f>
        <v>#VALUE!</v>
      </c>
      <c r="O142" t="e" cm="1">
        <f t="array" aca="1" ref="O142" ca="1">IF(INDIRECT("実施計画様式!O"&amp;ROW($A142))&lt;&gt;朱色変色!O142,1,0)</f>
        <v>#VALUE!</v>
      </c>
      <c r="P142" t="e" cm="1">
        <f t="array" aca="1" ref="P142" ca="1">IF(INDIRECT("実施計画様式!P"&amp;ROW($A142))&lt;&gt;朱色変色!P142,1,0)</f>
        <v>#VALUE!</v>
      </c>
      <c r="Q142" t="e" cm="1">
        <f t="array" aca="1" ref="Q142" ca="1">IF(INDIRECT("実施計画様式!Q"&amp;ROW($A142))&lt;&gt;朱色変色!Q142,1,0)</f>
        <v>#VALUE!</v>
      </c>
      <c r="R142" t="e" cm="1">
        <f t="array" aca="1" ref="R142" ca="1">IF(INDIRECT("実施計画様式!R"&amp;ROW($A142))&lt;&gt;朱色変色!R142,1,0)</f>
        <v>#VALUE!</v>
      </c>
      <c r="S142" t="e" cm="1">
        <f t="array" aca="1" ref="S142" ca="1">IF(INDIRECT("実施計画様式!S"&amp;ROW($A142))&lt;&gt;朱色変色!S142,1,0)</f>
        <v>#VALUE!</v>
      </c>
      <c r="T142" t="e" cm="1">
        <f t="array" aca="1" ref="T142" ca="1">IF(INDIRECT("実施計画様式!T"&amp;ROW($A142))&lt;&gt;朱色変色!T142,1,0)</f>
        <v>#VALUE!</v>
      </c>
      <c r="U142" t="e" cm="1">
        <f t="array" aca="1" ref="U142" ca="1">IF(INDIRECT("実施計画様式!U"&amp;ROW($A142))&lt;&gt;朱色変色!U142,1,0)</f>
        <v>#VALUE!</v>
      </c>
      <c r="V142" t="e" cm="1">
        <f t="array" aca="1" ref="V142" ca="1">IF(INDIRECT("実施計画様式!V"&amp;ROW($A142))&lt;&gt;朱色変色!V142,1,0)</f>
        <v>#VALUE!</v>
      </c>
      <c r="W142" t="e" cm="1">
        <f t="array" aca="1" ref="W142" ca="1">IF(INDIRECT("実施計画様式!W"&amp;ROW($A142))&lt;&gt;朱色変色!W142,1,0)</f>
        <v>#VALUE!</v>
      </c>
      <c r="X142" t="e" cm="1">
        <f t="array" aca="1" ref="X142" ca="1">IF(INDIRECT("実施計画様式!X"&amp;ROW($A142))&lt;&gt;朱色変色!X142,1,0)</f>
        <v>#VALUE!</v>
      </c>
      <c r="Y142" t="e" cm="1">
        <f t="array" aca="1" ref="Y142" ca="1">IF(INDIRECT("実施計画様式!Y"&amp;ROW($A142))&lt;&gt;朱色変色!Y142,1,0)</f>
        <v>#VALUE!</v>
      </c>
      <c r="Z142" t="e" cm="1">
        <f t="array" aca="1" ref="Z142" ca="1">IF(INDIRECT("実施計画様式!Z"&amp;ROW($A142))&lt;&gt;朱色変色!Z142,1,0)</f>
        <v>#VALUE!</v>
      </c>
      <c r="AA142" t="e" cm="1">
        <f t="array" aca="1" ref="AA142" ca="1">IF(INDIRECT("実施計画様式!AA"&amp;ROW($A142))&lt;&gt;朱色変色!AA142,1,0)</f>
        <v>#VALUE!</v>
      </c>
      <c r="AB142" t="e" cm="1">
        <f t="array" aca="1" ref="AB142" ca="1">IF(INDIRECT("実施計画様式!AB"&amp;ROW($A142))&lt;&gt;朱色変色!AB142,1,0)</f>
        <v>#VALUE!</v>
      </c>
      <c r="AC142" t="e" cm="1">
        <f t="array" aca="1" ref="AC142" ca="1">IF(INDIRECT("実施計画様式!AC"&amp;ROW($A142))&lt;&gt;朱色変色!AC142,1,0)</f>
        <v>#VALUE!</v>
      </c>
      <c r="AD142" t="e" cm="1">
        <f t="array" aca="1" ref="AD142" ca="1">IF(INDIRECT("実施計画様式!AD"&amp;ROW($A142))&lt;&gt;朱色変色!AD142,1,0)</f>
        <v>#VALUE!</v>
      </c>
      <c r="AE142" t="e" cm="1">
        <f t="array" aca="1" ref="AE142" ca="1">IF(INDIRECT("実施計画様式!AE"&amp;ROW($A142))&lt;&gt;朱色変色!AE142,1,0)</f>
        <v>#VALUE!</v>
      </c>
      <c r="AF142" t="e" cm="1">
        <f t="array" aca="1" ref="AF142" ca="1">IF(INDIRECT("実施計画様式!AF"&amp;ROW($A142))&lt;&gt;朱色変色!AF142,1,0)</f>
        <v>#VALUE!</v>
      </c>
      <c r="AG142" t="e" cm="1">
        <f t="array" aca="1" ref="AG142" ca="1">IF(INDIRECT("実施計画様式!AG"&amp;ROW($A142))&lt;&gt;朱色変色!AG142,1,0)</f>
        <v>#VALUE!</v>
      </c>
      <c r="AH142" t="e" cm="1">
        <f t="array" aca="1" ref="AH142" ca="1">IF(INDIRECT("実施計画様式!AH"&amp;ROW($A142))&lt;&gt;朱色変色!AH142,1,0)</f>
        <v>#VALUE!</v>
      </c>
      <c r="AI142" t="e" cm="1">
        <f t="array" aca="1" ref="AI142" ca="1">IF(INDIRECT("実施計画様式!AI"&amp;ROW($A142))&lt;&gt;朱色変色!AI142,1,0)</f>
        <v>#VALUE!</v>
      </c>
      <c r="AJ142" t="e" cm="1">
        <f t="array" aca="1" ref="AJ142" ca="1">IF(INDIRECT("実施計画様式!AJ"&amp;ROW($A142))&lt;&gt;朱色変色!AJ142,1,0)</f>
        <v>#VALUE!</v>
      </c>
      <c r="AK142" t="e" cm="1">
        <f t="array" aca="1" ref="AK142" ca="1">IF(INDIRECT("実施計画様式!AK"&amp;ROW($A142))&lt;&gt;朱色変色!AK142,1,0)</f>
        <v>#VALUE!</v>
      </c>
      <c r="AL142" t="e" cm="1">
        <f t="array" aca="1" ref="AL142" ca="1">IF(INDIRECT("実施計画様式!AL"&amp;ROW($A142))&lt;&gt;朱色変色!AL142,1,0)</f>
        <v>#VALUE!</v>
      </c>
      <c r="AM142" t="e" cm="1">
        <f t="array" aca="1" ref="AM142" ca="1">IF(INDIRECT("実施計画様式!AM"&amp;ROW($A142))&lt;&gt;朱色変色!AM142,1,0)</f>
        <v>#VALUE!</v>
      </c>
      <c r="AN142" t="e" cm="1">
        <f t="array" aca="1" ref="AN142" ca="1">IF(INDIRECT("実施計画様式!AN"&amp;ROW($A142))&lt;&gt;朱色変色!AN142,1,0)</f>
        <v>#VALUE!</v>
      </c>
      <c r="AO142" t="e" cm="1">
        <f t="array" aca="1" ref="AO142" ca="1">IF(INDIRECT("実施計画様式!AO"&amp;ROW($A142))&lt;&gt;朱色変色!AO142,1,0)</f>
        <v>#VALUE!</v>
      </c>
      <c r="AP142" t="e" cm="1">
        <f t="array" aca="1" ref="AP142" ca="1">IF(INDIRECT("実施計画様式!AP"&amp;ROW($A142))&lt;&gt;朱色変色!AP142,1,0)</f>
        <v>#VALUE!</v>
      </c>
      <c r="AQ142" t="e" cm="1">
        <f t="array" aca="1" ref="AQ142" ca="1">IF(INDIRECT("実施計画様式!AQ"&amp;ROW($A142))&lt;&gt;朱色変色!AQ142,1,0)</f>
        <v>#VALUE!</v>
      </c>
      <c r="AR142" t="e" cm="1">
        <f t="array" aca="1" ref="AR142" ca="1">IF(INDIRECT("実施計画様式!AR"&amp;ROW($A142))&lt;&gt;朱色変色!AR142,1,0)</f>
        <v>#VALUE!</v>
      </c>
      <c r="AS142" t="e" cm="1">
        <f t="array" aca="1" ref="AS142" ca="1">IF(INDIRECT("実施計画様式!AS"&amp;ROW($A142))&lt;&gt;朱色変色!AS142,1,0)</f>
        <v>#VALUE!</v>
      </c>
      <c r="AT142" t="e" cm="1">
        <f t="array" aca="1" ref="AT142" ca="1">IF(INDIRECT("実施計画様式!AT"&amp;ROW($A142))&lt;&gt;朱色変色!AT142,1,0)</f>
        <v>#VALUE!</v>
      </c>
      <c r="AU142" t="e" cm="1">
        <f t="array" aca="1" ref="AU142" ca="1">IF(INDIRECT("実施計画様式!AU"&amp;ROW($A142))&lt;&gt;朱色変色!AU142,1,0)</f>
        <v>#VALUE!</v>
      </c>
      <c r="AV142" t="e" cm="1">
        <f t="array" aca="1" ref="AV142" ca="1">IF(INDIRECT("実施計画様式!AV"&amp;ROW($A142))&lt;&gt;朱色変色!AV142,1,0)</f>
        <v>#VALUE!</v>
      </c>
      <c r="AW142" t="e" cm="1">
        <f t="array" aca="1" ref="AW142" ca="1">IF(INDIRECT("実施計画様式!AW"&amp;ROW($A142))&lt;&gt;朱色変色!AW142,1,0)</f>
        <v>#VALUE!</v>
      </c>
      <c r="AX142" t="e" cm="1">
        <f t="array" aca="1" ref="AX142" ca="1">IF(INDIRECT("実施計画様式!AX"&amp;ROW($A142))&lt;&gt;朱色変色!AX142,1,0)</f>
        <v>#VALUE!</v>
      </c>
      <c r="AY142" t="e" cm="1">
        <f t="array" aca="1" ref="AY142" ca="1">IF(INDIRECT("実施計画様式!AY"&amp;ROW($A142))&lt;&gt;朱色変色!AU142,1,0)</f>
        <v>#VALUE!</v>
      </c>
      <c r="AZ142" t="e" cm="1">
        <f t="array" aca="1" ref="AZ142" ca="1">IF(INDIRECT("実施計画様式!AZ"&amp;ROW($A142))&lt;&gt;朱色変色!AV142,1,0)</f>
        <v>#VALUE!</v>
      </c>
      <c r="BA142" t="e" cm="1">
        <f t="array" aca="1" ref="BA142" ca="1">IF(INDIRECT("実施計画様式!BA"&amp;ROW($A142))&lt;&gt;朱色変色!AW142,1,0)</f>
        <v>#VALUE!</v>
      </c>
      <c r="BB142" t="e" cm="1">
        <f t="array" aca="1" ref="BB142" ca="1">IF(INDIRECT("実施計画様式!BB"&amp;ROW($A142))&lt;&gt;朱色変色!AX142,1,0)</f>
        <v>#VALUE!</v>
      </c>
      <c r="BC142" t="e">
        <f t="shared" ca="1" si="3"/>
        <v>#VALUE!</v>
      </c>
      <c r="BD142" t="e">
        <f t="shared" ca="1" si="4"/>
        <v>#VALUE!</v>
      </c>
      <c r="BE142" t="e">
        <f t="shared" ca="1" si="5"/>
        <v>#VALUE!</v>
      </c>
    </row>
    <row r="143" spans="3:57">
      <c r="C143" s="310">
        <v>71</v>
      </c>
      <c r="D143" t="e" cm="1">
        <f t="array" aca="1" ref="D143" ca="1">IF(INDIRECT("実施計画様式!D"&amp;ROW($A143))&lt;&gt;朱色変色!D143,1,0)</f>
        <v>#VALUE!</v>
      </c>
      <c r="E143" t="e" cm="1">
        <f t="array" aca="1" ref="E143" ca="1">IF(INDIRECT("実施計画様式!E"&amp;ROW($A143))&lt;&gt;朱色変色!E143,1,0)</f>
        <v>#VALUE!</v>
      </c>
      <c r="F143" t="e" cm="1">
        <f t="array" aca="1" ref="F143" ca="1">IF(INDIRECT("実施計画様式!F"&amp;ROW($A143))&lt;&gt;朱色変色!F143,1,0)</f>
        <v>#VALUE!</v>
      </c>
      <c r="G143" t="e" cm="1">
        <f t="array" aca="1" ref="G143" ca="1">IF(INDIRECT("実施計画様式!G"&amp;ROW($A143))&lt;&gt;朱色変色!G143,1,0)</f>
        <v>#VALUE!</v>
      </c>
      <c r="H143" t="e" cm="1">
        <f t="array" aca="1" ref="H143" ca="1">IF(INDIRECT("実施計画様式!H"&amp;ROW($A143))&lt;&gt;朱色変色!H143,1,0)</f>
        <v>#VALUE!</v>
      </c>
      <c r="I143" t="e" cm="1">
        <f t="array" aca="1" ref="I143" ca="1">IF(INDIRECT("実施計画様式!I"&amp;ROW($A143))&lt;&gt;朱色変色!I143,1,0)</f>
        <v>#VALUE!</v>
      </c>
      <c r="J143" t="e" cm="1">
        <f t="array" aca="1" ref="J143" ca="1">IF(INDIRECT("実施計画様式!J"&amp;ROW($A143))&lt;&gt;朱色変色!J143,1,0)</f>
        <v>#VALUE!</v>
      </c>
      <c r="K143" t="e" cm="1">
        <f t="array" aca="1" ref="K143" ca="1">IF(INDIRECT("実施計画様式!K"&amp;ROW($A143))&lt;&gt;朱色変色!K143,1,0)</f>
        <v>#VALUE!</v>
      </c>
      <c r="L143" t="e" cm="1">
        <f t="array" aca="1" ref="L143" ca="1">IF(INDIRECT("実施計画様式!L"&amp;ROW($A143))&lt;&gt;朱色変色!L143,1,0)</f>
        <v>#VALUE!</v>
      </c>
      <c r="M143" t="e" cm="1">
        <f t="array" aca="1" ref="M143" ca="1">IF(INDIRECT("実施計画様式!M"&amp;ROW($A143))&lt;&gt;朱色変色!M143,1,0)</f>
        <v>#VALUE!</v>
      </c>
      <c r="N143" t="e" cm="1">
        <f t="array" aca="1" ref="N143" ca="1">IF(INDIRECT("実施計画様式!N"&amp;ROW($A143))&lt;&gt;朱色変色!N143,1,0)</f>
        <v>#VALUE!</v>
      </c>
      <c r="O143" t="e" cm="1">
        <f t="array" aca="1" ref="O143" ca="1">IF(INDIRECT("実施計画様式!O"&amp;ROW($A143))&lt;&gt;朱色変色!O143,1,0)</f>
        <v>#VALUE!</v>
      </c>
      <c r="P143" t="e" cm="1">
        <f t="array" aca="1" ref="P143" ca="1">IF(INDIRECT("実施計画様式!P"&amp;ROW($A143))&lt;&gt;朱色変色!P143,1,0)</f>
        <v>#VALUE!</v>
      </c>
      <c r="Q143" t="e" cm="1">
        <f t="array" aca="1" ref="Q143" ca="1">IF(INDIRECT("実施計画様式!Q"&amp;ROW($A143))&lt;&gt;朱色変色!Q143,1,0)</f>
        <v>#VALUE!</v>
      </c>
      <c r="R143" t="e" cm="1">
        <f t="array" aca="1" ref="R143" ca="1">IF(INDIRECT("実施計画様式!R"&amp;ROW($A143))&lt;&gt;朱色変色!R143,1,0)</f>
        <v>#VALUE!</v>
      </c>
      <c r="S143" t="e" cm="1">
        <f t="array" aca="1" ref="S143" ca="1">IF(INDIRECT("実施計画様式!S"&amp;ROW($A143))&lt;&gt;朱色変色!S143,1,0)</f>
        <v>#VALUE!</v>
      </c>
      <c r="T143" t="e" cm="1">
        <f t="array" aca="1" ref="T143" ca="1">IF(INDIRECT("実施計画様式!T"&amp;ROW($A143))&lt;&gt;朱色変色!T143,1,0)</f>
        <v>#VALUE!</v>
      </c>
      <c r="U143" t="e" cm="1">
        <f t="array" aca="1" ref="U143" ca="1">IF(INDIRECT("実施計画様式!U"&amp;ROW($A143))&lt;&gt;朱色変色!U143,1,0)</f>
        <v>#VALUE!</v>
      </c>
      <c r="V143" t="e" cm="1">
        <f t="array" aca="1" ref="V143" ca="1">IF(INDIRECT("実施計画様式!V"&amp;ROW($A143))&lt;&gt;朱色変色!V143,1,0)</f>
        <v>#VALUE!</v>
      </c>
      <c r="W143" t="e" cm="1">
        <f t="array" aca="1" ref="W143" ca="1">IF(INDIRECT("実施計画様式!W"&amp;ROW($A143))&lt;&gt;朱色変色!W143,1,0)</f>
        <v>#VALUE!</v>
      </c>
      <c r="X143" t="e" cm="1">
        <f t="array" aca="1" ref="X143" ca="1">IF(INDIRECT("実施計画様式!X"&amp;ROW($A143))&lt;&gt;朱色変色!X143,1,0)</f>
        <v>#VALUE!</v>
      </c>
      <c r="Y143" t="e" cm="1">
        <f t="array" aca="1" ref="Y143" ca="1">IF(INDIRECT("実施計画様式!Y"&amp;ROW($A143))&lt;&gt;朱色変色!Y143,1,0)</f>
        <v>#VALUE!</v>
      </c>
      <c r="Z143" t="e" cm="1">
        <f t="array" aca="1" ref="Z143" ca="1">IF(INDIRECT("実施計画様式!Z"&amp;ROW($A143))&lt;&gt;朱色変色!Z143,1,0)</f>
        <v>#VALUE!</v>
      </c>
      <c r="AA143" t="e" cm="1">
        <f t="array" aca="1" ref="AA143" ca="1">IF(INDIRECT("実施計画様式!AA"&amp;ROW($A143))&lt;&gt;朱色変色!AA143,1,0)</f>
        <v>#VALUE!</v>
      </c>
      <c r="AB143" t="e" cm="1">
        <f t="array" aca="1" ref="AB143" ca="1">IF(INDIRECT("実施計画様式!AB"&amp;ROW($A143))&lt;&gt;朱色変色!AB143,1,0)</f>
        <v>#VALUE!</v>
      </c>
      <c r="AC143" t="e" cm="1">
        <f t="array" aca="1" ref="AC143" ca="1">IF(INDIRECT("実施計画様式!AC"&amp;ROW($A143))&lt;&gt;朱色変色!AC143,1,0)</f>
        <v>#VALUE!</v>
      </c>
      <c r="AD143" t="e" cm="1">
        <f t="array" aca="1" ref="AD143" ca="1">IF(INDIRECT("実施計画様式!AD"&amp;ROW($A143))&lt;&gt;朱色変色!AD143,1,0)</f>
        <v>#VALUE!</v>
      </c>
      <c r="AE143" t="e" cm="1">
        <f t="array" aca="1" ref="AE143" ca="1">IF(INDIRECT("実施計画様式!AE"&amp;ROW($A143))&lt;&gt;朱色変色!AE143,1,0)</f>
        <v>#VALUE!</v>
      </c>
      <c r="AF143" t="e" cm="1">
        <f t="array" aca="1" ref="AF143" ca="1">IF(INDIRECT("実施計画様式!AF"&amp;ROW($A143))&lt;&gt;朱色変色!AF143,1,0)</f>
        <v>#VALUE!</v>
      </c>
      <c r="AG143" t="e" cm="1">
        <f t="array" aca="1" ref="AG143" ca="1">IF(INDIRECT("実施計画様式!AG"&amp;ROW($A143))&lt;&gt;朱色変色!AG143,1,0)</f>
        <v>#VALUE!</v>
      </c>
      <c r="AH143" t="e" cm="1">
        <f t="array" aca="1" ref="AH143" ca="1">IF(INDIRECT("実施計画様式!AH"&amp;ROW($A143))&lt;&gt;朱色変色!AH143,1,0)</f>
        <v>#VALUE!</v>
      </c>
      <c r="AI143" t="e" cm="1">
        <f t="array" aca="1" ref="AI143" ca="1">IF(INDIRECT("実施計画様式!AI"&amp;ROW($A143))&lt;&gt;朱色変色!AI143,1,0)</f>
        <v>#VALUE!</v>
      </c>
      <c r="AJ143" t="e" cm="1">
        <f t="array" aca="1" ref="AJ143" ca="1">IF(INDIRECT("実施計画様式!AJ"&amp;ROW($A143))&lt;&gt;朱色変色!AJ143,1,0)</f>
        <v>#VALUE!</v>
      </c>
      <c r="AK143" t="e" cm="1">
        <f t="array" aca="1" ref="AK143" ca="1">IF(INDIRECT("実施計画様式!AK"&amp;ROW($A143))&lt;&gt;朱色変色!AK143,1,0)</f>
        <v>#VALUE!</v>
      </c>
      <c r="AL143" t="e" cm="1">
        <f t="array" aca="1" ref="AL143" ca="1">IF(INDIRECT("実施計画様式!AL"&amp;ROW($A143))&lt;&gt;朱色変色!AL143,1,0)</f>
        <v>#VALUE!</v>
      </c>
      <c r="AM143" t="e" cm="1">
        <f t="array" aca="1" ref="AM143" ca="1">IF(INDIRECT("実施計画様式!AM"&amp;ROW($A143))&lt;&gt;朱色変色!AM143,1,0)</f>
        <v>#VALUE!</v>
      </c>
      <c r="AN143" t="e" cm="1">
        <f t="array" aca="1" ref="AN143" ca="1">IF(INDIRECT("実施計画様式!AN"&amp;ROW($A143))&lt;&gt;朱色変色!AN143,1,0)</f>
        <v>#VALUE!</v>
      </c>
      <c r="AO143" t="e" cm="1">
        <f t="array" aca="1" ref="AO143" ca="1">IF(INDIRECT("実施計画様式!AO"&amp;ROW($A143))&lt;&gt;朱色変色!AO143,1,0)</f>
        <v>#VALUE!</v>
      </c>
      <c r="AP143" t="e" cm="1">
        <f t="array" aca="1" ref="AP143" ca="1">IF(INDIRECT("実施計画様式!AP"&amp;ROW($A143))&lt;&gt;朱色変色!AP143,1,0)</f>
        <v>#VALUE!</v>
      </c>
      <c r="AQ143" t="e" cm="1">
        <f t="array" aca="1" ref="AQ143" ca="1">IF(INDIRECT("実施計画様式!AQ"&amp;ROW($A143))&lt;&gt;朱色変色!AQ143,1,0)</f>
        <v>#VALUE!</v>
      </c>
      <c r="AR143" t="e" cm="1">
        <f t="array" aca="1" ref="AR143" ca="1">IF(INDIRECT("実施計画様式!AR"&amp;ROW($A143))&lt;&gt;朱色変色!AR143,1,0)</f>
        <v>#VALUE!</v>
      </c>
      <c r="AS143" t="e" cm="1">
        <f t="array" aca="1" ref="AS143" ca="1">IF(INDIRECT("実施計画様式!AS"&amp;ROW($A143))&lt;&gt;朱色変色!AS143,1,0)</f>
        <v>#VALUE!</v>
      </c>
      <c r="AT143" t="e" cm="1">
        <f t="array" aca="1" ref="AT143" ca="1">IF(INDIRECT("実施計画様式!AT"&amp;ROW($A143))&lt;&gt;朱色変色!AT143,1,0)</f>
        <v>#VALUE!</v>
      </c>
      <c r="AU143" t="e" cm="1">
        <f t="array" aca="1" ref="AU143" ca="1">IF(INDIRECT("実施計画様式!AU"&amp;ROW($A143))&lt;&gt;朱色変色!AU143,1,0)</f>
        <v>#VALUE!</v>
      </c>
      <c r="AV143" t="e" cm="1">
        <f t="array" aca="1" ref="AV143" ca="1">IF(INDIRECT("実施計画様式!AV"&amp;ROW($A143))&lt;&gt;朱色変色!AV143,1,0)</f>
        <v>#VALUE!</v>
      </c>
      <c r="AW143" t="e" cm="1">
        <f t="array" aca="1" ref="AW143" ca="1">IF(INDIRECT("実施計画様式!AW"&amp;ROW($A143))&lt;&gt;朱色変色!AW143,1,0)</f>
        <v>#VALUE!</v>
      </c>
      <c r="AX143" t="e" cm="1">
        <f t="array" aca="1" ref="AX143" ca="1">IF(INDIRECT("実施計画様式!AX"&amp;ROW($A143))&lt;&gt;朱色変色!AX143,1,0)</f>
        <v>#VALUE!</v>
      </c>
      <c r="AY143" t="e" cm="1">
        <f t="array" aca="1" ref="AY143" ca="1">IF(INDIRECT("実施計画様式!AY"&amp;ROW($A143))&lt;&gt;朱色変色!AU143,1,0)</f>
        <v>#VALUE!</v>
      </c>
      <c r="AZ143" t="e" cm="1">
        <f t="array" aca="1" ref="AZ143" ca="1">IF(INDIRECT("実施計画様式!AZ"&amp;ROW($A143))&lt;&gt;朱色変色!AV143,1,0)</f>
        <v>#VALUE!</v>
      </c>
      <c r="BA143" t="e" cm="1">
        <f t="array" aca="1" ref="BA143" ca="1">IF(INDIRECT("実施計画様式!BA"&amp;ROW($A143))&lt;&gt;朱色変色!AW143,1,0)</f>
        <v>#VALUE!</v>
      </c>
      <c r="BB143" t="e" cm="1">
        <f t="array" aca="1" ref="BB143" ca="1">IF(INDIRECT("実施計画様式!BB"&amp;ROW($A143))&lt;&gt;朱色変色!AX143,1,0)</f>
        <v>#VALUE!</v>
      </c>
      <c r="BC143" t="e">
        <f t="shared" ca="1" si="3"/>
        <v>#VALUE!</v>
      </c>
      <c r="BD143" t="e">
        <f t="shared" ca="1" si="4"/>
        <v>#VALUE!</v>
      </c>
      <c r="BE143" t="e">
        <f t="shared" ca="1" si="5"/>
        <v>#VALUE!</v>
      </c>
    </row>
    <row r="144" spans="3:57">
      <c r="C144" s="310">
        <v>72</v>
      </c>
      <c r="D144" t="e" cm="1">
        <f t="array" aca="1" ref="D144" ca="1">IF(INDIRECT("実施計画様式!D"&amp;ROW($A144))&lt;&gt;朱色変色!D144,1,0)</f>
        <v>#VALUE!</v>
      </c>
      <c r="E144" t="e" cm="1">
        <f t="array" aca="1" ref="E144" ca="1">IF(INDIRECT("実施計画様式!E"&amp;ROW($A144))&lt;&gt;朱色変色!E144,1,0)</f>
        <v>#VALUE!</v>
      </c>
      <c r="F144" t="e" cm="1">
        <f t="array" aca="1" ref="F144" ca="1">IF(INDIRECT("実施計画様式!F"&amp;ROW($A144))&lt;&gt;朱色変色!F144,1,0)</f>
        <v>#VALUE!</v>
      </c>
      <c r="G144" t="e" cm="1">
        <f t="array" aca="1" ref="G144" ca="1">IF(INDIRECT("実施計画様式!G"&amp;ROW($A144))&lt;&gt;朱色変色!G144,1,0)</f>
        <v>#VALUE!</v>
      </c>
      <c r="H144" t="e" cm="1">
        <f t="array" aca="1" ref="H144" ca="1">IF(INDIRECT("実施計画様式!H"&amp;ROW($A144))&lt;&gt;朱色変色!H144,1,0)</f>
        <v>#VALUE!</v>
      </c>
      <c r="I144" t="e" cm="1">
        <f t="array" aca="1" ref="I144" ca="1">IF(INDIRECT("実施計画様式!I"&amp;ROW($A144))&lt;&gt;朱色変色!I144,1,0)</f>
        <v>#VALUE!</v>
      </c>
      <c r="J144" t="e" cm="1">
        <f t="array" aca="1" ref="J144" ca="1">IF(INDIRECT("実施計画様式!J"&amp;ROW($A144))&lt;&gt;朱色変色!J144,1,0)</f>
        <v>#VALUE!</v>
      </c>
      <c r="K144" t="e" cm="1">
        <f t="array" aca="1" ref="K144" ca="1">IF(INDIRECT("実施計画様式!K"&amp;ROW($A144))&lt;&gt;朱色変色!K144,1,0)</f>
        <v>#VALUE!</v>
      </c>
      <c r="L144" t="e" cm="1">
        <f t="array" aca="1" ref="L144" ca="1">IF(INDIRECT("実施計画様式!L"&amp;ROW($A144))&lt;&gt;朱色変色!L144,1,0)</f>
        <v>#VALUE!</v>
      </c>
      <c r="M144" t="e" cm="1">
        <f t="array" aca="1" ref="M144" ca="1">IF(INDIRECT("実施計画様式!M"&amp;ROW($A144))&lt;&gt;朱色変色!M144,1,0)</f>
        <v>#VALUE!</v>
      </c>
      <c r="N144" t="e" cm="1">
        <f t="array" aca="1" ref="N144" ca="1">IF(INDIRECT("実施計画様式!N"&amp;ROW($A144))&lt;&gt;朱色変色!N144,1,0)</f>
        <v>#VALUE!</v>
      </c>
      <c r="O144" t="e" cm="1">
        <f t="array" aca="1" ref="O144" ca="1">IF(INDIRECT("実施計画様式!O"&amp;ROW($A144))&lt;&gt;朱色変色!O144,1,0)</f>
        <v>#VALUE!</v>
      </c>
      <c r="P144" t="e" cm="1">
        <f t="array" aca="1" ref="P144" ca="1">IF(INDIRECT("実施計画様式!P"&amp;ROW($A144))&lt;&gt;朱色変色!P144,1,0)</f>
        <v>#VALUE!</v>
      </c>
      <c r="Q144" t="e" cm="1">
        <f t="array" aca="1" ref="Q144" ca="1">IF(INDIRECT("実施計画様式!Q"&amp;ROW($A144))&lt;&gt;朱色変色!Q144,1,0)</f>
        <v>#VALUE!</v>
      </c>
      <c r="R144" t="e" cm="1">
        <f t="array" aca="1" ref="R144" ca="1">IF(INDIRECT("実施計画様式!R"&amp;ROW($A144))&lt;&gt;朱色変色!R144,1,0)</f>
        <v>#VALUE!</v>
      </c>
      <c r="S144" t="e" cm="1">
        <f t="array" aca="1" ref="S144" ca="1">IF(INDIRECT("実施計画様式!S"&amp;ROW($A144))&lt;&gt;朱色変色!S144,1,0)</f>
        <v>#VALUE!</v>
      </c>
      <c r="T144" t="e" cm="1">
        <f t="array" aca="1" ref="T144" ca="1">IF(INDIRECT("実施計画様式!T"&amp;ROW($A144))&lt;&gt;朱色変色!T144,1,0)</f>
        <v>#VALUE!</v>
      </c>
      <c r="U144" t="e" cm="1">
        <f t="array" aca="1" ref="U144" ca="1">IF(INDIRECT("実施計画様式!U"&amp;ROW($A144))&lt;&gt;朱色変色!U144,1,0)</f>
        <v>#VALUE!</v>
      </c>
      <c r="V144" t="e" cm="1">
        <f t="array" aca="1" ref="V144" ca="1">IF(INDIRECT("実施計画様式!V"&amp;ROW($A144))&lt;&gt;朱色変色!V144,1,0)</f>
        <v>#VALUE!</v>
      </c>
      <c r="W144" t="e" cm="1">
        <f t="array" aca="1" ref="W144" ca="1">IF(INDIRECT("実施計画様式!W"&amp;ROW($A144))&lt;&gt;朱色変色!W144,1,0)</f>
        <v>#VALUE!</v>
      </c>
      <c r="X144" t="e" cm="1">
        <f t="array" aca="1" ref="X144" ca="1">IF(INDIRECT("実施計画様式!X"&amp;ROW($A144))&lt;&gt;朱色変色!X144,1,0)</f>
        <v>#VALUE!</v>
      </c>
      <c r="Y144" t="e" cm="1">
        <f t="array" aca="1" ref="Y144" ca="1">IF(INDIRECT("実施計画様式!Y"&amp;ROW($A144))&lt;&gt;朱色変色!Y144,1,0)</f>
        <v>#VALUE!</v>
      </c>
      <c r="Z144" t="e" cm="1">
        <f t="array" aca="1" ref="Z144" ca="1">IF(INDIRECT("実施計画様式!Z"&amp;ROW($A144))&lt;&gt;朱色変色!Z144,1,0)</f>
        <v>#VALUE!</v>
      </c>
      <c r="AA144" t="e" cm="1">
        <f t="array" aca="1" ref="AA144" ca="1">IF(INDIRECT("実施計画様式!AA"&amp;ROW($A144))&lt;&gt;朱色変色!AA144,1,0)</f>
        <v>#VALUE!</v>
      </c>
      <c r="AB144" t="e" cm="1">
        <f t="array" aca="1" ref="AB144" ca="1">IF(INDIRECT("実施計画様式!AB"&amp;ROW($A144))&lt;&gt;朱色変色!AB144,1,0)</f>
        <v>#VALUE!</v>
      </c>
      <c r="AC144" t="e" cm="1">
        <f t="array" aca="1" ref="AC144" ca="1">IF(INDIRECT("実施計画様式!AC"&amp;ROW($A144))&lt;&gt;朱色変色!AC144,1,0)</f>
        <v>#VALUE!</v>
      </c>
      <c r="AD144" t="e" cm="1">
        <f t="array" aca="1" ref="AD144" ca="1">IF(INDIRECT("実施計画様式!AD"&amp;ROW($A144))&lt;&gt;朱色変色!AD144,1,0)</f>
        <v>#VALUE!</v>
      </c>
      <c r="AE144" t="e" cm="1">
        <f t="array" aca="1" ref="AE144" ca="1">IF(INDIRECT("実施計画様式!AE"&amp;ROW($A144))&lt;&gt;朱色変色!AE144,1,0)</f>
        <v>#VALUE!</v>
      </c>
      <c r="AF144" t="e" cm="1">
        <f t="array" aca="1" ref="AF144" ca="1">IF(INDIRECT("実施計画様式!AF"&amp;ROW($A144))&lt;&gt;朱色変色!AF144,1,0)</f>
        <v>#VALUE!</v>
      </c>
      <c r="AG144" t="e" cm="1">
        <f t="array" aca="1" ref="AG144" ca="1">IF(INDIRECT("実施計画様式!AG"&amp;ROW($A144))&lt;&gt;朱色変色!AG144,1,0)</f>
        <v>#VALUE!</v>
      </c>
      <c r="AH144" t="e" cm="1">
        <f t="array" aca="1" ref="AH144" ca="1">IF(INDIRECT("実施計画様式!AH"&amp;ROW($A144))&lt;&gt;朱色変色!AH144,1,0)</f>
        <v>#VALUE!</v>
      </c>
      <c r="AI144" t="e" cm="1">
        <f t="array" aca="1" ref="AI144" ca="1">IF(INDIRECT("実施計画様式!AI"&amp;ROW($A144))&lt;&gt;朱色変色!AI144,1,0)</f>
        <v>#VALUE!</v>
      </c>
      <c r="AJ144" t="e" cm="1">
        <f t="array" aca="1" ref="AJ144" ca="1">IF(INDIRECT("実施計画様式!AJ"&amp;ROW($A144))&lt;&gt;朱色変色!AJ144,1,0)</f>
        <v>#VALUE!</v>
      </c>
      <c r="AK144" t="e" cm="1">
        <f t="array" aca="1" ref="AK144" ca="1">IF(INDIRECT("実施計画様式!AK"&amp;ROW($A144))&lt;&gt;朱色変色!AK144,1,0)</f>
        <v>#VALUE!</v>
      </c>
      <c r="AL144" t="e" cm="1">
        <f t="array" aca="1" ref="AL144" ca="1">IF(INDIRECT("実施計画様式!AL"&amp;ROW($A144))&lt;&gt;朱色変色!AL144,1,0)</f>
        <v>#VALUE!</v>
      </c>
      <c r="AM144" t="e" cm="1">
        <f t="array" aca="1" ref="AM144" ca="1">IF(INDIRECT("実施計画様式!AM"&amp;ROW($A144))&lt;&gt;朱色変色!AM144,1,0)</f>
        <v>#VALUE!</v>
      </c>
      <c r="AN144" t="e" cm="1">
        <f t="array" aca="1" ref="AN144" ca="1">IF(INDIRECT("実施計画様式!AN"&amp;ROW($A144))&lt;&gt;朱色変色!AN144,1,0)</f>
        <v>#VALUE!</v>
      </c>
      <c r="AO144" t="e" cm="1">
        <f t="array" aca="1" ref="AO144" ca="1">IF(INDIRECT("実施計画様式!AO"&amp;ROW($A144))&lt;&gt;朱色変色!AO144,1,0)</f>
        <v>#VALUE!</v>
      </c>
      <c r="AP144" t="e" cm="1">
        <f t="array" aca="1" ref="AP144" ca="1">IF(INDIRECT("実施計画様式!AP"&amp;ROW($A144))&lt;&gt;朱色変色!AP144,1,0)</f>
        <v>#VALUE!</v>
      </c>
      <c r="AQ144" t="e" cm="1">
        <f t="array" aca="1" ref="AQ144" ca="1">IF(INDIRECT("実施計画様式!AQ"&amp;ROW($A144))&lt;&gt;朱色変色!AQ144,1,0)</f>
        <v>#VALUE!</v>
      </c>
      <c r="AR144" t="e" cm="1">
        <f t="array" aca="1" ref="AR144" ca="1">IF(INDIRECT("実施計画様式!AR"&amp;ROW($A144))&lt;&gt;朱色変色!AR144,1,0)</f>
        <v>#VALUE!</v>
      </c>
      <c r="AS144" t="e" cm="1">
        <f t="array" aca="1" ref="AS144" ca="1">IF(INDIRECT("実施計画様式!AS"&amp;ROW($A144))&lt;&gt;朱色変色!AS144,1,0)</f>
        <v>#VALUE!</v>
      </c>
      <c r="AT144" t="e" cm="1">
        <f t="array" aca="1" ref="AT144" ca="1">IF(INDIRECT("実施計画様式!AT"&amp;ROW($A144))&lt;&gt;朱色変色!AT144,1,0)</f>
        <v>#VALUE!</v>
      </c>
      <c r="AU144" t="e" cm="1">
        <f t="array" aca="1" ref="AU144" ca="1">IF(INDIRECT("実施計画様式!AU"&amp;ROW($A144))&lt;&gt;朱色変色!AU144,1,0)</f>
        <v>#VALUE!</v>
      </c>
      <c r="AV144" t="e" cm="1">
        <f t="array" aca="1" ref="AV144" ca="1">IF(INDIRECT("実施計画様式!AV"&amp;ROW($A144))&lt;&gt;朱色変色!AV144,1,0)</f>
        <v>#VALUE!</v>
      </c>
      <c r="AW144" t="e" cm="1">
        <f t="array" aca="1" ref="AW144" ca="1">IF(INDIRECT("実施計画様式!AW"&amp;ROW($A144))&lt;&gt;朱色変色!AW144,1,0)</f>
        <v>#VALUE!</v>
      </c>
      <c r="AX144" t="e" cm="1">
        <f t="array" aca="1" ref="AX144" ca="1">IF(INDIRECT("実施計画様式!AX"&amp;ROW($A144))&lt;&gt;朱色変色!AX144,1,0)</f>
        <v>#VALUE!</v>
      </c>
      <c r="AY144" t="e" cm="1">
        <f t="array" aca="1" ref="AY144" ca="1">IF(INDIRECT("実施計画様式!AY"&amp;ROW($A144))&lt;&gt;朱色変色!AU144,1,0)</f>
        <v>#VALUE!</v>
      </c>
      <c r="AZ144" t="e" cm="1">
        <f t="array" aca="1" ref="AZ144" ca="1">IF(INDIRECT("実施計画様式!AZ"&amp;ROW($A144))&lt;&gt;朱色変色!AV144,1,0)</f>
        <v>#VALUE!</v>
      </c>
      <c r="BA144" t="e" cm="1">
        <f t="array" aca="1" ref="BA144" ca="1">IF(INDIRECT("実施計画様式!BA"&amp;ROW($A144))&lt;&gt;朱色変色!AW144,1,0)</f>
        <v>#VALUE!</v>
      </c>
      <c r="BB144" t="e" cm="1">
        <f t="array" aca="1" ref="BB144" ca="1">IF(INDIRECT("実施計画様式!BB"&amp;ROW($A144))&lt;&gt;朱色変色!AX144,1,0)</f>
        <v>#VALUE!</v>
      </c>
      <c r="BC144" t="e">
        <f t="shared" ca="1" si="3"/>
        <v>#VALUE!</v>
      </c>
      <c r="BD144" t="e">
        <f t="shared" ca="1" si="4"/>
        <v>#VALUE!</v>
      </c>
      <c r="BE144" t="e">
        <f t="shared" ca="1" si="5"/>
        <v>#VALUE!</v>
      </c>
    </row>
    <row r="145" spans="3:57">
      <c r="C145" s="310">
        <v>73</v>
      </c>
      <c r="D145" t="e" cm="1">
        <f t="array" aca="1" ref="D145" ca="1">IF(INDIRECT("実施計画様式!D"&amp;ROW($A145))&lt;&gt;朱色変色!D145,1,0)</f>
        <v>#VALUE!</v>
      </c>
      <c r="E145" t="e" cm="1">
        <f t="array" aca="1" ref="E145" ca="1">IF(INDIRECT("実施計画様式!E"&amp;ROW($A145))&lt;&gt;朱色変色!E145,1,0)</f>
        <v>#VALUE!</v>
      </c>
      <c r="F145" t="e" cm="1">
        <f t="array" aca="1" ref="F145" ca="1">IF(INDIRECT("実施計画様式!F"&amp;ROW($A145))&lt;&gt;朱色変色!F145,1,0)</f>
        <v>#VALUE!</v>
      </c>
      <c r="G145" t="e" cm="1">
        <f t="array" aca="1" ref="G145" ca="1">IF(INDIRECT("実施計画様式!G"&amp;ROW($A145))&lt;&gt;朱色変色!G145,1,0)</f>
        <v>#VALUE!</v>
      </c>
      <c r="H145" t="e" cm="1">
        <f t="array" aca="1" ref="H145" ca="1">IF(INDIRECT("実施計画様式!H"&amp;ROW($A145))&lt;&gt;朱色変色!H145,1,0)</f>
        <v>#VALUE!</v>
      </c>
      <c r="I145" t="e" cm="1">
        <f t="array" aca="1" ref="I145" ca="1">IF(INDIRECT("実施計画様式!I"&amp;ROW($A145))&lt;&gt;朱色変色!I145,1,0)</f>
        <v>#VALUE!</v>
      </c>
      <c r="J145" t="e" cm="1">
        <f t="array" aca="1" ref="J145" ca="1">IF(INDIRECT("実施計画様式!J"&amp;ROW($A145))&lt;&gt;朱色変色!J145,1,0)</f>
        <v>#VALUE!</v>
      </c>
      <c r="K145" t="e" cm="1">
        <f t="array" aca="1" ref="K145" ca="1">IF(INDIRECT("実施計画様式!K"&amp;ROW($A145))&lt;&gt;朱色変色!K145,1,0)</f>
        <v>#VALUE!</v>
      </c>
      <c r="L145" t="e" cm="1">
        <f t="array" aca="1" ref="L145" ca="1">IF(INDIRECT("実施計画様式!L"&amp;ROW($A145))&lt;&gt;朱色変色!L145,1,0)</f>
        <v>#VALUE!</v>
      </c>
      <c r="M145" t="e" cm="1">
        <f t="array" aca="1" ref="M145" ca="1">IF(INDIRECT("実施計画様式!M"&amp;ROW($A145))&lt;&gt;朱色変色!M145,1,0)</f>
        <v>#VALUE!</v>
      </c>
      <c r="N145" t="e" cm="1">
        <f t="array" aca="1" ref="N145" ca="1">IF(INDIRECT("実施計画様式!N"&amp;ROW($A145))&lt;&gt;朱色変色!N145,1,0)</f>
        <v>#VALUE!</v>
      </c>
      <c r="O145" t="e" cm="1">
        <f t="array" aca="1" ref="O145" ca="1">IF(INDIRECT("実施計画様式!O"&amp;ROW($A145))&lt;&gt;朱色変色!O145,1,0)</f>
        <v>#VALUE!</v>
      </c>
      <c r="P145" t="e" cm="1">
        <f t="array" aca="1" ref="P145" ca="1">IF(INDIRECT("実施計画様式!P"&amp;ROW($A145))&lt;&gt;朱色変色!P145,1,0)</f>
        <v>#VALUE!</v>
      </c>
      <c r="Q145" t="e" cm="1">
        <f t="array" aca="1" ref="Q145" ca="1">IF(INDIRECT("実施計画様式!Q"&amp;ROW($A145))&lt;&gt;朱色変色!Q145,1,0)</f>
        <v>#VALUE!</v>
      </c>
      <c r="R145" t="e" cm="1">
        <f t="array" aca="1" ref="R145" ca="1">IF(INDIRECT("実施計画様式!R"&amp;ROW($A145))&lt;&gt;朱色変色!R145,1,0)</f>
        <v>#VALUE!</v>
      </c>
      <c r="S145" t="e" cm="1">
        <f t="array" aca="1" ref="S145" ca="1">IF(INDIRECT("実施計画様式!S"&amp;ROW($A145))&lt;&gt;朱色変色!S145,1,0)</f>
        <v>#VALUE!</v>
      </c>
      <c r="T145" t="e" cm="1">
        <f t="array" aca="1" ref="T145" ca="1">IF(INDIRECT("実施計画様式!T"&amp;ROW($A145))&lt;&gt;朱色変色!T145,1,0)</f>
        <v>#VALUE!</v>
      </c>
      <c r="U145" t="e" cm="1">
        <f t="array" aca="1" ref="U145" ca="1">IF(INDIRECT("実施計画様式!U"&amp;ROW($A145))&lt;&gt;朱色変色!U145,1,0)</f>
        <v>#VALUE!</v>
      </c>
      <c r="V145" t="e" cm="1">
        <f t="array" aca="1" ref="V145" ca="1">IF(INDIRECT("実施計画様式!V"&amp;ROW($A145))&lt;&gt;朱色変色!V145,1,0)</f>
        <v>#VALUE!</v>
      </c>
      <c r="W145" t="e" cm="1">
        <f t="array" aca="1" ref="W145" ca="1">IF(INDIRECT("実施計画様式!W"&amp;ROW($A145))&lt;&gt;朱色変色!W145,1,0)</f>
        <v>#VALUE!</v>
      </c>
      <c r="X145" t="e" cm="1">
        <f t="array" aca="1" ref="X145" ca="1">IF(INDIRECT("実施計画様式!X"&amp;ROW($A145))&lt;&gt;朱色変色!X145,1,0)</f>
        <v>#VALUE!</v>
      </c>
      <c r="Y145" t="e" cm="1">
        <f t="array" aca="1" ref="Y145" ca="1">IF(INDIRECT("実施計画様式!Y"&amp;ROW($A145))&lt;&gt;朱色変色!Y145,1,0)</f>
        <v>#VALUE!</v>
      </c>
      <c r="Z145" t="e" cm="1">
        <f t="array" aca="1" ref="Z145" ca="1">IF(INDIRECT("実施計画様式!Z"&amp;ROW($A145))&lt;&gt;朱色変色!Z145,1,0)</f>
        <v>#VALUE!</v>
      </c>
      <c r="AA145" t="e" cm="1">
        <f t="array" aca="1" ref="AA145" ca="1">IF(INDIRECT("実施計画様式!AA"&amp;ROW($A145))&lt;&gt;朱色変色!AA145,1,0)</f>
        <v>#VALUE!</v>
      </c>
      <c r="AB145" t="e" cm="1">
        <f t="array" aca="1" ref="AB145" ca="1">IF(INDIRECT("実施計画様式!AB"&amp;ROW($A145))&lt;&gt;朱色変色!AB145,1,0)</f>
        <v>#VALUE!</v>
      </c>
      <c r="AC145" t="e" cm="1">
        <f t="array" aca="1" ref="AC145" ca="1">IF(INDIRECT("実施計画様式!AC"&amp;ROW($A145))&lt;&gt;朱色変色!AC145,1,0)</f>
        <v>#VALUE!</v>
      </c>
      <c r="AD145" t="e" cm="1">
        <f t="array" aca="1" ref="AD145" ca="1">IF(INDIRECT("実施計画様式!AD"&amp;ROW($A145))&lt;&gt;朱色変色!AD145,1,0)</f>
        <v>#VALUE!</v>
      </c>
      <c r="AE145" t="e" cm="1">
        <f t="array" aca="1" ref="AE145" ca="1">IF(INDIRECT("実施計画様式!AE"&amp;ROW($A145))&lt;&gt;朱色変色!AE145,1,0)</f>
        <v>#VALUE!</v>
      </c>
      <c r="AF145" t="e" cm="1">
        <f t="array" aca="1" ref="AF145" ca="1">IF(INDIRECT("実施計画様式!AF"&amp;ROW($A145))&lt;&gt;朱色変色!AF145,1,0)</f>
        <v>#VALUE!</v>
      </c>
      <c r="AG145" t="e" cm="1">
        <f t="array" aca="1" ref="AG145" ca="1">IF(INDIRECT("実施計画様式!AG"&amp;ROW($A145))&lt;&gt;朱色変色!AG145,1,0)</f>
        <v>#VALUE!</v>
      </c>
      <c r="AH145" t="e" cm="1">
        <f t="array" aca="1" ref="AH145" ca="1">IF(INDIRECT("実施計画様式!AH"&amp;ROW($A145))&lt;&gt;朱色変色!AH145,1,0)</f>
        <v>#VALUE!</v>
      </c>
      <c r="AI145" t="e" cm="1">
        <f t="array" aca="1" ref="AI145" ca="1">IF(INDIRECT("実施計画様式!AI"&amp;ROW($A145))&lt;&gt;朱色変色!AI145,1,0)</f>
        <v>#VALUE!</v>
      </c>
      <c r="AJ145" t="e" cm="1">
        <f t="array" aca="1" ref="AJ145" ca="1">IF(INDIRECT("実施計画様式!AJ"&amp;ROW($A145))&lt;&gt;朱色変色!AJ145,1,0)</f>
        <v>#VALUE!</v>
      </c>
      <c r="AK145" t="e" cm="1">
        <f t="array" aca="1" ref="AK145" ca="1">IF(INDIRECT("実施計画様式!AK"&amp;ROW($A145))&lt;&gt;朱色変色!AK145,1,0)</f>
        <v>#VALUE!</v>
      </c>
      <c r="AL145" t="e" cm="1">
        <f t="array" aca="1" ref="AL145" ca="1">IF(INDIRECT("実施計画様式!AL"&amp;ROW($A145))&lt;&gt;朱色変色!AL145,1,0)</f>
        <v>#VALUE!</v>
      </c>
      <c r="AM145" t="e" cm="1">
        <f t="array" aca="1" ref="AM145" ca="1">IF(INDIRECT("実施計画様式!AM"&amp;ROW($A145))&lt;&gt;朱色変色!AM145,1,0)</f>
        <v>#VALUE!</v>
      </c>
      <c r="AN145" t="e" cm="1">
        <f t="array" aca="1" ref="AN145" ca="1">IF(INDIRECT("実施計画様式!AN"&amp;ROW($A145))&lt;&gt;朱色変色!AN145,1,0)</f>
        <v>#VALUE!</v>
      </c>
      <c r="AO145" t="e" cm="1">
        <f t="array" aca="1" ref="AO145" ca="1">IF(INDIRECT("実施計画様式!AO"&amp;ROW($A145))&lt;&gt;朱色変色!AO145,1,0)</f>
        <v>#VALUE!</v>
      </c>
      <c r="AP145" t="e" cm="1">
        <f t="array" aca="1" ref="AP145" ca="1">IF(INDIRECT("実施計画様式!AP"&amp;ROW($A145))&lt;&gt;朱色変色!AP145,1,0)</f>
        <v>#VALUE!</v>
      </c>
      <c r="AQ145" t="e" cm="1">
        <f t="array" aca="1" ref="AQ145" ca="1">IF(INDIRECT("実施計画様式!AQ"&amp;ROW($A145))&lt;&gt;朱色変色!AQ145,1,0)</f>
        <v>#VALUE!</v>
      </c>
      <c r="AR145" t="e" cm="1">
        <f t="array" aca="1" ref="AR145" ca="1">IF(INDIRECT("実施計画様式!AR"&amp;ROW($A145))&lt;&gt;朱色変色!AR145,1,0)</f>
        <v>#VALUE!</v>
      </c>
      <c r="AS145" t="e" cm="1">
        <f t="array" aca="1" ref="AS145" ca="1">IF(INDIRECT("実施計画様式!AS"&amp;ROW($A145))&lt;&gt;朱色変色!AS145,1,0)</f>
        <v>#VALUE!</v>
      </c>
      <c r="AT145" t="e" cm="1">
        <f t="array" aca="1" ref="AT145" ca="1">IF(INDIRECT("実施計画様式!AT"&amp;ROW($A145))&lt;&gt;朱色変色!AT145,1,0)</f>
        <v>#VALUE!</v>
      </c>
      <c r="AU145" t="e" cm="1">
        <f t="array" aca="1" ref="AU145" ca="1">IF(INDIRECT("実施計画様式!AU"&amp;ROW($A145))&lt;&gt;朱色変色!AU145,1,0)</f>
        <v>#VALUE!</v>
      </c>
      <c r="AV145" t="e" cm="1">
        <f t="array" aca="1" ref="AV145" ca="1">IF(INDIRECT("実施計画様式!AV"&amp;ROW($A145))&lt;&gt;朱色変色!AV145,1,0)</f>
        <v>#VALUE!</v>
      </c>
      <c r="AW145" t="e" cm="1">
        <f t="array" aca="1" ref="AW145" ca="1">IF(INDIRECT("実施計画様式!AW"&amp;ROW($A145))&lt;&gt;朱色変色!AW145,1,0)</f>
        <v>#VALUE!</v>
      </c>
      <c r="AX145" t="e" cm="1">
        <f t="array" aca="1" ref="AX145" ca="1">IF(INDIRECT("実施計画様式!AX"&amp;ROW($A145))&lt;&gt;朱色変色!AX145,1,0)</f>
        <v>#VALUE!</v>
      </c>
      <c r="AY145" t="e" cm="1">
        <f t="array" aca="1" ref="AY145" ca="1">IF(INDIRECT("実施計画様式!AY"&amp;ROW($A145))&lt;&gt;朱色変色!AU145,1,0)</f>
        <v>#VALUE!</v>
      </c>
      <c r="AZ145" t="e" cm="1">
        <f t="array" aca="1" ref="AZ145" ca="1">IF(INDIRECT("実施計画様式!AZ"&amp;ROW($A145))&lt;&gt;朱色変色!AV145,1,0)</f>
        <v>#VALUE!</v>
      </c>
      <c r="BA145" t="e" cm="1">
        <f t="array" aca="1" ref="BA145" ca="1">IF(INDIRECT("実施計画様式!BA"&amp;ROW($A145))&lt;&gt;朱色変色!AW145,1,0)</f>
        <v>#VALUE!</v>
      </c>
      <c r="BB145" t="e" cm="1">
        <f t="array" aca="1" ref="BB145" ca="1">IF(INDIRECT("実施計画様式!BB"&amp;ROW($A145))&lt;&gt;朱色変色!AX145,1,0)</f>
        <v>#VALUE!</v>
      </c>
      <c r="BC145" t="e">
        <f t="shared" ca="1" si="3"/>
        <v>#VALUE!</v>
      </c>
      <c r="BD145" t="e">
        <f t="shared" ca="1" si="4"/>
        <v>#VALUE!</v>
      </c>
      <c r="BE145" t="e">
        <f t="shared" ca="1" si="5"/>
        <v>#VALUE!</v>
      </c>
    </row>
    <row r="146" spans="3:57">
      <c r="C146" s="310">
        <v>74</v>
      </c>
      <c r="D146" t="e" cm="1">
        <f t="array" aca="1" ref="D146" ca="1">IF(INDIRECT("実施計画様式!D"&amp;ROW($A146))&lt;&gt;朱色変色!D146,1,0)</f>
        <v>#VALUE!</v>
      </c>
      <c r="E146" t="e" cm="1">
        <f t="array" aca="1" ref="E146" ca="1">IF(INDIRECT("実施計画様式!E"&amp;ROW($A146))&lt;&gt;朱色変色!E146,1,0)</f>
        <v>#VALUE!</v>
      </c>
      <c r="F146" t="e" cm="1">
        <f t="array" aca="1" ref="F146" ca="1">IF(INDIRECT("実施計画様式!F"&amp;ROW($A146))&lt;&gt;朱色変色!F146,1,0)</f>
        <v>#VALUE!</v>
      </c>
      <c r="G146" t="e" cm="1">
        <f t="array" aca="1" ref="G146" ca="1">IF(INDIRECT("実施計画様式!G"&amp;ROW($A146))&lt;&gt;朱色変色!G146,1,0)</f>
        <v>#VALUE!</v>
      </c>
      <c r="H146" t="e" cm="1">
        <f t="array" aca="1" ref="H146" ca="1">IF(INDIRECT("実施計画様式!H"&amp;ROW($A146))&lt;&gt;朱色変色!H146,1,0)</f>
        <v>#VALUE!</v>
      </c>
      <c r="I146" t="e" cm="1">
        <f t="array" aca="1" ref="I146" ca="1">IF(INDIRECT("実施計画様式!I"&amp;ROW($A146))&lt;&gt;朱色変色!I146,1,0)</f>
        <v>#VALUE!</v>
      </c>
      <c r="J146" t="e" cm="1">
        <f t="array" aca="1" ref="J146" ca="1">IF(INDIRECT("実施計画様式!J"&amp;ROW($A146))&lt;&gt;朱色変色!J146,1,0)</f>
        <v>#VALUE!</v>
      </c>
      <c r="K146" t="e" cm="1">
        <f t="array" aca="1" ref="K146" ca="1">IF(INDIRECT("実施計画様式!K"&amp;ROW($A146))&lt;&gt;朱色変色!K146,1,0)</f>
        <v>#VALUE!</v>
      </c>
      <c r="L146" t="e" cm="1">
        <f t="array" aca="1" ref="L146" ca="1">IF(INDIRECT("実施計画様式!L"&amp;ROW($A146))&lt;&gt;朱色変色!L146,1,0)</f>
        <v>#VALUE!</v>
      </c>
      <c r="M146" t="e" cm="1">
        <f t="array" aca="1" ref="M146" ca="1">IF(INDIRECT("実施計画様式!M"&amp;ROW($A146))&lt;&gt;朱色変色!M146,1,0)</f>
        <v>#VALUE!</v>
      </c>
      <c r="N146" t="e" cm="1">
        <f t="array" aca="1" ref="N146" ca="1">IF(INDIRECT("実施計画様式!N"&amp;ROW($A146))&lt;&gt;朱色変色!N146,1,0)</f>
        <v>#VALUE!</v>
      </c>
      <c r="O146" t="e" cm="1">
        <f t="array" aca="1" ref="O146" ca="1">IF(INDIRECT("実施計画様式!O"&amp;ROW($A146))&lt;&gt;朱色変色!O146,1,0)</f>
        <v>#VALUE!</v>
      </c>
      <c r="P146" t="e" cm="1">
        <f t="array" aca="1" ref="P146" ca="1">IF(INDIRECT("実施計画様式!P"&amp;ROW($A146))&lt;&gt;朱色変色!P146,1,0)</f>
        <v>#VALUE!</v>
      </c>
      <c r="Q146" t="e" cm="1">
        <f t="array" aca="1" ref="Q146" ca="1">IF(INDIRECT("実施計画様式!Q"&amp;ROW($A146))&lt;&gt;朱色変色!Q146,1,0)</f>
        <v>#VALUE!</v>
      </c>
      <c r="R146" t="e" cm="1">
        <f t="array" aca="1" ref="R146" ca="1">IF(INDIRECT("実施計画様式!R"&amp;ROW($A146))&lt;&gt;朱色変色!R146,1,0)</f>
        <v>#VALUE!</v>
      </c>
      <c r="S146" t="e" cm="1">
        <f t="array" aca="1" ref="S146" ca="1">IF(INDIRECT("実施計画様式!S"&amp;ROW($A146))&lt;&gt;朱色変色!S146,1,0)</f>
        <v>#VALUE!</v>
      </c>
      <c r="T146" t="e" cm="1">
        <f t="array" aca="1" ref="T146" ca="1">IF(INDIRECT("実施計画様式!T"&amp;ROW($A146))&lt;&gt;朱色変色!T146,1,0)</f>
        <v>#VALUE!</v>
      </c>
      <c r="U146" t="e" cm="1">
        <f t="array" aca="1" ref="U146" ca="1">IF(INDIRECT("実施計画様式!U"&amp;ROW($A146))&lt;&gt;朱色変色!U146,1,0)</f>
        <v>#VALUE!</v>
      </c>
      <c r="V146" t="e" cm="1">
        <f t="array" aca="1" ref="V146" ca="1">IF(INDIRECT("実施計画様式!V"&amp;ROW($A146))&lt;&gt;朱色変色!V146,1,0)</f>
        <v>#VALUE!</v>
      </c>
      <c r="W146" t="e" cm="1">
        <f t="array" aca="1" ref="W146" ca="1">IF(INDIRECT("実施計画様式!W"&amp;ROW($A146))&lt;&gt;朱色変色!W146,1,0)</f>
        <v>#VALUE!</v>
      </c>
      <c r="X146" t="e" cm="1">
        <f t="array" aca="1" ref="X146" ca="1">IF(INDIRECT("実施計画様式!X"&amp;ROW($A146))&lt;&gt;朱色変色!X146,1,0)</f>
        <v>#VALUE!</v>
      </c>
      <c r="Y146" t="e" cm="1">
        <f t="array" aca="1" ref="Y146" ca="1">IF(INDIRECT("実施計画様式!Y"&amp;ROW($A146))&lt;&gt;朱色変色!Y146,1,0)</f>
        <v>#VALUE!</v>
      </c>
      <c r="Z146" t="e" cm="1">
        <f t="array" aca="1" ref="Z146" ca="1">IF(INDIRECT("実施計画様式!Z"&amp;ROW($A146))&lt;&gt;朱色変色!Z146,1,0)</f>
        <v>#VALUE!</v>
      </c>
      <c r="AA146" t="e" cm="1">
        <f t="array" aca="1" ref="AA146" ca="1">IF(INDIRECT("実施計画様式!AA"&amp;ROW($A146))&lt;&gt;朱色変色!AA146,1,0)</f>
        <v>#VALUE!</v>
      </c>
      <c r="AB146" t="e" cm="1">
        <f t="array" aca="1" ref="AB146" ca="1">IF(INDIRECT("実施計画様式!AB"&amp;ROW($A146))&lt;&gt;朱色変色!AB146,1,0)</f>
        <v>#VALUE!</v>
      </c>
      <c r="AC146" t="e" cm="1">
        <f t="array" aca="1" ref="AC146" ca="1">IF(INDIRECT("実施計画様式!AC"&amp;ROW($A146))&lt;&gt;朱色変色!AC146,1,0)</f>
        <v>#VALUE!</v>
      </c>
      <c r="AD146" t="e" cm="1">
        <f t="array" aca="1" ref="AD146" ca="1">IF(INDIRECT("実施計画様式!AD"&amp;ROW($A146))&lt;&gt;朱色変色!AD146,1,0)</f>
        <v>#VALUE!</v>
      </c>
      <c r="AE146" t="e" cm="1">
        <f t="array" aca="1" ref="AE146" ca="1">IF(INDIRECT("実施計画様式!AE"&amp;ROW($A146))&lt;&gt;朱色変色!AE146,1,0)</f>
        <v>#VALUE!</v>
      </c>
      <c r="AF146" t="e" cm="1">
        <f t="array" aca="1" ref="AF146" ca="1">IF(INDIRECT("実施計画様式!AF"&amp;ROW($A146))&lt;&gt;朱色変色!AF146,1,0)</f>
        <v>#VALUE!</v>
      </c>
      <c r="AG146" t="e" cm="1">
        <f t="array" aca="1" ref="AG146" ca="1">IF(INDIRECT("実施計画様式!AG"&amp;ROW($A146))&lt;&gt;朱色変色!AG146,1,0)</f>
        <v>#VALUE!</v>
      </c>
      <c r="AH146" t="e" cm="1">
        <f t="array" aca="1" ref="AH146" ca="1">IF(INDIRECT("実施計画様式!AH"&amp;ROW($A146))&lt;&gt;朱色変色!AH146,1,0)</f>
        <v>#VALUE!</v>
      </c>
      <c r="AI146" t="e" cm="1">
        <f t="array" aca="1" ref="AI146" ca="1">IF(INDIRECT("実施計画様式!AI"&amp;ROW($A146))&lt;&gt;朱色変色!AI146,1,0)</f>
        <v>#VALUE!</v>
      </c>
      <c r="AJ146" t="e" cm="1">
        <f t="array" aca="1" ref="AJ146" ca="1">IF(INDIRECT("実施計画様式!AJ"&amp;ROW($A146))&lt;&gt;朱色変色!AJ146,1,0)</f>
        <v>#VALUE!</v>
      </c>
      <c r="AK146" t="e" cm="1">
        <f t="array" aca="1" ref="AK146" ca="1">IF(INDIRECT("実施計画様式!AK"&amp;ROW($A146))&lt;&gt;朱色変色!AK146,1,0)</f>
        <v>#VALUE!</v>
      </c>
      <c r="AL146" t="e" cm="1">
        <f t="array" aca="1" ref="AL146" ca="1">IF(INDIRECT("実施計画様式!AL"&amp;ROW($A146))&lt;&gt;朱色変色!AL146,1,0)</f>
        <v>#VALUE!</v>
      </c>
      <c r="AM146" t="e" cm="1">
        <f t="array" aca="1" ref="AM146" ca="1">IF(INDIRECT("実施計画様式!AM"&amp;ROW($A146))&lt;&gt;朱色変色!AM146,1,0)</f>
        <v>#VALUE!</v>
      </c>
      <c r="AN146" t="e" cm="1">
        <f t="array" aca="1" ref="AN146" ca="1">IF(INDIRECT("実施計画様式!AN"&amp;ROW($A146))&lt;&gt;朱色変色!AN146,1,0)</f>
        <v>#VALUE!</v>
      </c>
      <c r="AO146" t="e" cm="1">
        <f t="array" aca="1" ref="AO146" ca="1">IF(INDIRECT("実施計画様式!AO"&amp;ROW($A146))&lt;&gt;朱色変色!AO146,1,0)</f>
        <v>#VALUE!</v>
      </c>
      <c r="AP146" t="e" cm="1">
        <f t="array" aca="1" ref="AP146" ca="1">IF(INDIRECT("実施計画様式!AP"&amp;ROW($A146))&lt;&gt;朱色変色!AP146,1,0)</f>
        <v>#VALUE!</v>
      </c>
      <c r="AQ146" t="e" cm="1">
        <f t="array" aca="1" ref="AQ146" ca="1">IF(INDIRECT("実施計画様式!AQ"&amp;ROW($A146))&lt;&gt;朱色変色!AQ146,1,0)</f>
        <v>#VALUE!</v>
      </c>
      <c r="AR146" t="e" cm="1">
        <f t="array" aca="1" ref="AR146" ca="1">IF(INDIRECT("実施計画様式!AR"&amp;ROW($A146))&lt;&gt;朱色変色!AR146,1,0)</f>
        <v>#VALUE!</v>
      </c>
      <c r="AS146" t="e" cm="1">
        <f t="array" aca="1" ref="AS146" ca="1">IF(INDIRECT("実施計画様式!AS"&amp;ROW($A146))&lt;&gt;朱色変色!AS146,1,0)</f>
        <v>#VALUE!</v>
      </c>
      <c r="AT146" t="e" cm="1">
        <f t="array" aca="1" ref="AT146" ca="1">IF(INDIRECT("実施計画様式!AT"&amp;ROW($A146))&lt;&gt;朱色変色!AT146,1,0)</f>
        <v>#VALUE!</v>
      </c>
      <c r="AU146" t="e" cm="1">
        <f t="array" aca="1" ref="AU146" ca="1">IF(INDIRECT("実施計画様式!AU"&amp;ROW($A146))&lt;&gt;朱色変色!AU146,1,0)</f>
        <v>#VALUE!</v>
      </c>
      <c r="AV146" t="e" cm="1">
        <f t="array" aca="1" ref="AV146" ca="1">IF(INDIRECT("実施計画様式!AV"&amp;ROW($A146))&lt;&gt;朱色変色!AV146,1,0)</f>
        <v>#VALUE!</v>
      </c>
      <c r="AW146" t="e" cm="1">
        <f t="array" aca="1" ref="AW146" ca="1">IF(INDIRECT("実施計画様式!AW"&amp;ROW($A146))&lt;&gt;朱色変色!AW146,1,0)</f>
        <v>#VALUE!</v>
      </c>
      <c r="AX146" t="e" cm="1">
        <f t="array" aca="1" ref="AX146" ca="1">IF(INDIRECT("実施計画様式!AX"&amp;ROW($A146))&lt;&gt;朱色変色!AX146,1,0)</f>
        <v>#VALUE!</v>
      </c>
      <c r="AY146" t="e" cm="1">
        <f t="array" aca="1" ref="AY146" ca="1">IF(INDIRECT("実施計画様式!AY"&amp;ROW($A146))&lt;&gt;朱色変色!AU146,1,0)</f>
        <v>#VALUE!</v>
      </c>
      <c r="AZ146" t="e" cm="1">
        <f t="array" aca="1" ref="AZ146" ca="1">IF(INDIRECT("実施計画様式!AZ"&amp;ROW($A146))&lt;&gt;朱色変色!AV146,1,0)</f>
        <v>#VALUE!</v>
      </c>
      <c r="BA146" t="e" cm="1">
        <f t="array" aca="1" ref="BA146" ca="1">IF(INDIRECT("実施計画様式!BA"&amp;ROW($A146))&lt;&gt;朱色変色!AW146,1,0)</f>
        <v>#VALUE!</v>
      </c>
      <c r="BB146" t="e" cm="1">
        <f t="array" aca="1" ref="BB146" ca="1">IF(INDIRECT("実施計画様式!BB"&amp;ROW($A146))&lt;&gt;朱色変色!AX146,1,0)</f>
        <v>#VALUE!</v>
      </c>
      <c r="BC146" t="e">
        <f t="shared" ca="1" si="3"/>
        <v>#VALUE!</v>
      </c>
      <c r="BD146" t="e">
        <f t="shared" ca="1" si="4"/>
        <v>#VALUE!</v>
      </c>
      <c r="BE146" t="e">
        <f t="shared" ca="1" si="5"/>
        <v>#VALUE!</v>
      </c>
    </row>
    <row r="147" spans="3:57">
      <c r="C147" s="310">
        <v>75</v>
      </c>
      <c r="D147" t="e" cm="1">
        <f t="array" aca="1" ref="D147" ca="1">IF(INDIRECT("実施計画様式!D"&amp;ROW($A147))&lt;&gt;朱色変色!D147,1,0)</f>
        <v>#VALUE!</v>
      </c>
      <c r="E147" t="e" cm="1">
        <f t="array" aca="1" ref="E147" ca="1">IF(INDIRECT("実施計画様式!E"&amp;ROW($A147))&lt;&gt;朱色変色!E147,1,0)</f>
        <v>#VALUE!</v>
      </c>
      <c r="F147" t="e" cm="1">
        <f t="array" aca="1" ref="F147" ca="1">IF(INDIRECT("実施計画様式!F"&amp;ROW($A147))&lt;&gt;朱色変色!F147,1,0)</f>
        <v>#VALUE!</v>
      </c>
      <c r="G147" t="e" cm="1">
        <f t="array" aca="1" ref="G147" ca="1">IF(INDIRECT("実施計画様式!G"&amp;ROW($A147))&lt;&gt;朱色変色!G147,1,0)</f>
        <v>#VALUE!</v>
      </c>
      <c r="H147" t="e" cm="1">
        <f t="array" aca="1" ref="H147" ca="1">IF(INDIRECT("実施計画様式!H"&amp;ROW($A147))&lt;&gt;朱色変色!H147,1,0)</f>
        <v>#VALUE!</v>
      </c>
      <c r="I147" t="e" cm="1">
        <f t="array" aca="1" ref="I147" ca="1">IF(INDIRECT("実施計画様式!I"&amp;ROW($A147))&lt;&gt;朱色変色!I147,1,0)</f>
        <v>#VALUE!</v>
      </c>
      <c r="J147" t="e" cm="1">
        <f t="array" aca="1" ref="J147" ca="1">IF(INDIRECT("実施計画様式!J"&amp;ROW($A147))&lt;&gt;朱色変色!J147,1,0)</f>
        <v>#VALUE!</v>
      </c>
      <c r="K147" t="e" cm="1">
        <f t="array" aca="1" ref="K147" ca="1">IF(INDIRECT("実施計画様式!K"&amp;ROW($A147))&lt;&gt;朱色変色!K147,1,0)</f>
        <v>#VALUE!</v>
      </c>
      <c r="L147" t="e" cm="1">
        <f t="array" aca="1" ref="L147" ca="1">IF(INDIRECT("実施計画様式!L"&amp;ROW($A147))&lt;&gt;朱色変色!L147,1,0)</f>
        <v>#VALUE!</v>
      </c>
      <c r="M147" t="e" cm="1">
        <f t="array" aca="1" ref="M147" ca="1">IF(INDIRECT("実施計画様式!M"&amp;ROW($A147))&lt;&gt;朱色変色!M147,1,0)</f>
        <v>#VALUE!</v>
      </c>
      <c r="N147" t="e" cm="1">
        <f t="array" aca="1" ref="N147" ca="1">IF(INDIRECT("実施計画様式!N"&amp;ROW($A147))&lt;&gt;朱色変色!N147,1,0)</f>
        <v>#VALUE!</v>
      </c>
      <c r="O147" t="e" cm="1">
        <f t="array" aca="1" ref="O147" ca="1">IF(INDIRECT("実施計画様式!O"&amp;ROW($A147))&lt;&gt;朱色変色!O147,1,0)</f>
        <v>#VALUE!</v>
      </c>
      <c r="P147" t="e" cm="1">
        <f t="array" aca="1" ref="P147" ca="1">IF(INDIRECT("実施計画様式!P"&amp;ROW($A147))&lt;&gt;朱色変色!P147,1,0)</f>
        <v>#VALUE!</v>
      </c>
      <c r="Q147" t="e" cm="1">
        <f t="array" aca="1" ref="Q147" ca="1">IF(INDIRECT("実施計画様式!Q"&amp;ROW($A147))&lt;&gt;朱色変色!Q147,1,0)</f>
        <v>#VALUE!</v>
      </c>
      <c r="R147" t="e" cm="1">
        <f t="array" aca="1" ref="R147" ca="1">IF(INDIRECT("実施計画様式!R"&amp;ROW($A147))&lt;&gt;朱色変色!R147,1,0)</f>
        <v>#VALUE!</v>
      </c>
      <c r="S147" t="e" cm="1">
        <f t="array" aca="1" ref="S147" ca="1">IF(INDIRECT("実施計画様式!S"&amp;ROW($A147))&lt;&gt;朱色変色!S147,1,0)</f>
        <v>#VALUE!</v>
      </c>
      <c r="T147" t="e" cm="1">
        <f t="array" aca="1" ref="T147" ca="1">IF(INDIRECT("実施計画様式!T"&amp;ROW($A147))&lt;&gt;朱色変色!T147,1,0)</f>
        <v>#VALUE!</v>
      </c>
      <c r="U147" t="e" cm="1">
        <f t="array" aca="1" ref="U147" ca="1">IF(INDIRECT("実施計画様式!U"&amp;ROW($A147))&lt;&gt;朱色変色!U147,1,0)</f>
        <v>#VALUE!</v>
      </c>
      <c r="V147" t="e" cm="1">
        <f t="array" aca="1" ref="V147" ca="1">IF(INDIRECT("実施計画様式!V"&amp;ROW($A147))&lt;&gt;朱色変色!V147,1,0)</f>
        <v>#VALUE!</v>
      </c>
      <c r="W147" t="e" cm="1">
        <f t="array" aca="1" ref="W147" ca="1">IF(INDIRECT("実施計画様式!W"&amp;ROW($A147))&lt;&gt;朱色変色!W147,1,0)</f>
        <v>#VALUE!</v>
      </c>
      <c r="X147" t="e" cm="1">
        <f t="array" aca="1" ref="X147" ca="1">IF(INDIRECT("実施計画様式!X"&amp;ROW($A147))&lt;&gt;朱色変色!X147,1,0)</f>
        <v>#VALUE!</v>
      </c>
      <c r="Y147" t="e" cm="1">
        <f t="array" aca="1" ref="Y147" ca="1">IF(INDIRECT("実施計画様式!Y"&amp;ROW($A147))&lt;&gt;朱色変色!Y147,1,0)</f>
        <v>#VALUE!</v>
      </c>
      <c r="Z147" t="e" cm="1">
        <f t="array" aca="1" ref="Z147" ca="1">IF(INDIRECT("実施計画様式!Z"&amp;ROW($A147))&lt;&gt;朱色変色!Z147,1,0)</f>
        <v>#VALUE!</v>
      </c>
      <c r="AA147" t="e" cm="1">
        <f t="array" aca="1" ref="AA147" ca="1">IF(INDIRECT("実施計画様式!AA"&amp;ROW($A147))&lt;&gt;朱色変色!AA147,1,0)</f>
        <v>#VALUE!</v>
      </c>
      <c r="AB147" t="e" cm="1">
        <f t="array" aca="1" ref="AB147" ca="1">IF(INDIRECT("実施計画様式!AB"&amp;ROW($A147))&lt;&gt;朱色変色!AB147,1,0)</f>
        <v>#VALUE!</v>
      </c>
      <c r="AC147" t="e" cm="1">
        <f t="array" aca="1" ref="AC147" ca="1">IF(INDIRECT("実施計画様式!AC"&amp;ROW($A147))&lt;&gt;朱色変色!AC147,1,0)</f>
        <v>#VALUE!</v>
      </c>
      <c r="AD147" t="e" cm="1">
        <f t="array" aca="1" ref="AD147" ca="1">IF(INDIRECT("実施計画様式!AD"&amp;ROW($A147))&lt;&gt;朱色変色!AD147,1,0)</f>
        <v>#VALUE!</v>
      </c>
      <c r="AE147" t="e" cm="1">
        <f t="array" aca="1" ref="AE147" ca="1">IF(INDIRECT("実施計画様式!AE"&amp;ROW($A147))&lt;&gt;朱色変色!AE147,1,0)</f>
        <v>#VALUE!</v>
      </c>
      <c r="AF147" t="e" cm="1">
        <f t="array" aca="1" ref="AF147" ca="1">IF(INDIRECT("実施計画様式!AF"&amp;ROW($A147))&lt;&gt;朱色変色!AF147,1,0)</f>
        <v>#VALUE!</v>
      </c>
      <c r="AG147" t="e" cm="1">
        <f t="array" aca="1" ref="AG147" ca="1">IF(INDIRECT("実施計画様式!AG"&amp;ROW($A147))&lt;&gt;朱色変色!AG147,1,0)</f>
        <v>#VALUE!</v>
      </c>
      <c r="AH147" t="e" cm="1">
        <f t="array" aca="1" ref="AH147" ca="1">IF(INDIRECT("実施計画様式!AH"&amp;ROW($A147))&lt;&gt;朱色変色!AH147,1,0)</f>
        <v>#VALUE!</v>
      </c>
      <c r="AI147" t="e" cm="1">
        <f t="array" aca="1" ref="AI147" ca="1">IF(INDIRECT("実施計画様式!AI"&amp;ROW($A147))&lt;&gt;朱色変色!AI147,1,0)</f>
        <v>#VALUE!</v>
      </c>
      <c r="AJ147" t="e" cm="1">
        <f t="array" aca="1" ref="AJ147" ca="1">IF(INDIRECT("実施計画様式!AJ"&amp;ROW($A147))&lt;&gt;朱色変色!AJ147,1,0)</f>
        <v>#VALUE!</v>
      </c>
      <c r="AK147" t="e" cm="1">
        <f t="array" aca="1" ref="AK147" ca="1">IF(INDIRECT("実施計画様式!AK"&amp;ROW($A147))&lt;&gt;朱色変色!AK147,1,0)</f>
        <v>#VALUE!</v>
      </c>
      <c r="AL147" t="e" cm="1">
        <f t="array" aca="1" ref="AL147" ca="1">IF(INDIRECT("実施計画様式!AL"&amp;ROW($A147))&lt;&gt;朱色変色!AL147,1,0)</f>
        <v>#VALUE!</v>
      </c>
      <c r="AM147" t="e" cm="1">
        <f t="array" aca="1" ref="AM147" ca="1">IF(INDIRECT("実施計画様式!AM"&amp;ROW($A147))&lt;&gt;朱色変色!AM147,1,0)</f>
        <v>#VALUE!</v>
      </c>
      <c r="AN147" t="e" cm="1">
        <f t="array" aca="1" ref="AN147" ca="1">IF(INDIRECT("実施計画様式!AN"&amp;ROW($A147))&lt;&gt;朱色変色!AN147,1,0)</f>
        <v>#VALUE!</v>
      </c>
      <c r="AO147" t="e" cm="1">
        <f t="array" aca="1" ref="AO147" ca="1">IF(INDIRECT("実施計画様式!AO"&amp;ROW($A147))&lt;&gt;朱色変色!AO147,1,0)</f>
        <v>#VALUE!</v>
      </c>
      <c r="AP147" t="e" cm="1">
        <f t="array" aca="1" ref="AP147" ca="1">IF(INDIRECT("実施計画様式!AP"&amp;ROW($A147))&lt;&gt;朱色変色!AP147,1,0)</f>
        <v>#VALUE!</v>
      </c>
      <c r="AQ147" t="e" cm="1">
        <f t="array" aca="1" ref="AQ147" ca="1">IF(INDIRECT("実施計画様式!AQ"&amp;ROW($A147))&lt;&gt;朱色変色!AQ147,1,0)</f>
        <v>#VALUE!</v>
      </c>
      <c r="AR147" t="e" cm="1">
        <f t="array" aca="1" ref="AR147" ca="1">IF(INDIRECT("実施計画様式!AR"&amp;ROW($A147))&lt;&gt;朱色変色!AR147,1,0)</f>
        <v>#VALUE!</v>
      </c>
      <c r="AS147" t="e" cm="1">
        <f t="array" aca="1" ref="AS147" ca="1">IF(INDIRECT("実施計画様式!AS"&amp;ROW($A147))&lt;&gt;朱色変色!AS147,1,0)</f>
        <v>#VALUE!</v>
      </c>
      <c r="AT147" t="e" cm="1">
        <f t="array" aca="1" ref="AT147" ca="1">IF(INDIRECT("実施計画様式!AT"&amp;ROW($A147))&lt;&gt;朱色変色!AT147,1,0)</f>
        <v>#VALUE!</v>
      </c>
      <c r="AU147" t="e" cm="1">
        <f t="array" aca="1" ref="AU147" ca="1">IF(INDIRECT("実施計画様式!AU"&amp;ROW($A147))&lt;&gt;朱色変色!AU147,1,0)</f>
        <v>#VALUE!</v>
      </c>
      <c r="AV147" t="e" cm="1">
        <f t="array" aca="1" ref="AV147" ca="1">IF(INDIRECT("実施計画様式!AV"&amp;ROW($A147))&lt;&gt;朱色変色!AV147,1,0)</f>
        <v>#VALUE!</v>
      </c>
      <c r="AW147" t="e" cm="1">
        <f t="array" aca="1" ref="AW147" ca="1">IF(INDIRECT("実施計画様式!AW"&amp;ROW($A147))&lt;&gt;朱色変色!AW147,1,0)</f>
        <v>#VALUE!</v>
      </c>
      <c r="AX147" t="e" cm="1">
        <f t="array" aca="1" ref="AX147" ca="1">IF(INDIRECT("実施計画様式!AX"&amp;ROW($A147))&lt;&gt;朱色変色!AX147,1,0)</f>
        <v>#VALUE!</v>
      </c>
      <c r="AY147" t="e" cm="1">
        <f t="array" aca="1" ref="AY147" ca="1">IF(INDIRECT("実施計画様式!AY"&amp;ROW($A147))&lt;&gt;朱色変色!AU147,1,0)</f>
        <v>#VALUE!</v>
      </c>
      <c r="AZ147" t="e" cm="1">
        <f t="array" aca="1" ref="AZ147" ca="1">IF(INDIRECT("実施計画様式!AZ"&amp;ROW($A147))&lt;&gt;朱色変色!AV147,1,0)</f>
        <v>#VALUE!</v>
      </c>
      <c r="BA147" t="e" cm="1">
        <f t="array" aca="1" ref="BA147" ca="1">IF(INDIRECT("実施計画様式!BA"&amp;ROW($A147))&lt;&gt;朱色変色!AW147,1,0)</f>
        <v>#VALUE!</v>
      </c>
      <c r="BB147" t="e" cm="1">
        <f t="array" aca="1" ref="BB147" ca="1">IF(INDIRECT("実施計画様式!BB"&amp;ROW($A147))&lt;&gt;朱色変色!AX147,1,0)</f>
        <v>#VALUE!</v>
      </c>
      <c r="BC147" t="e">
        <f t="shared" ca="1" si="3"/>
        <v>#VALUE!</v>
      </c>
      <c r="BD147" t="e">
        <f t="shared" ca="1" si="4"/>
        <v>#VALUE!</v>
      </c>
      <c r="BE147" t="e">
        <f t="shared" ca="1" si="5"/>
        <v>#VALUE!</v>
      </c>
    </row>
    <row r="148" spans="3:57">
      <c r="C148" s="310">
        <v>76</v>
      </c>
      <c r="D148" t="e" cm="1">
        <f t="array" aca="1" ref="D148" ca="1">IF(INDIRECT("実施計画様式!D"&amp;ROW($A148))&lt;&gt;朱色変色!D148,1,0)</f>
        <v>#VALUE!</v>
      </c>
      <c r="E148" t="e" cm="1">
        <f t="array" aca="1" ref="E148" ca="1">IF(INDIRECT("実施計画様式!E"&amp;ROW($A148))&lt;&gt;朱色変色!E148,1,0)</f>
        <v>#VALUE!</v>
      </c>
      <c r="F148" t="e" cm="1">
        <f t="array" aca="1" ref="F148" ca="1">IF(INDIRECT("実施計画様式!F"&amp;ROW($A148))&lt;&gt;朱色変色!F148,1,0)</f>
        <v>#VALUE!</v>
      </c>
      <c r="G148" t="e" cm="1">
        <f t="array" aca="1" ref="G148" ca="1">IF(INDIRECT("実施計画様式!G"&amp;ROW($A148))&lt;&gt;朱色変色!G148,1,0)</f>
        <v>#VALUE!</v>
      </c>
      <c r="H148" t="e" cm="1">
        <f t="array" aca="1" ref="H148" ca="1">IF(INDIRECT("実施計画様式!H"&amp;ROW($A148))&lt;&gt;朱色変色!H148,1,0)</f>
        <v>#VALUE!</v>
      </c>
      <c r="I148" t="e" cm="1">
        <f t="array" aca="1" ref="I148" ca="1">IF(INDIRECT("実施計画様式!I"&amp;ROW($A148))&lt;&gt;朱色変色!I148,1,0)</f>
        <v>#VALUE!</v>
      </c>
      <c r="J148" t="e" cm="1">
        <f t="array" aca="1" ref="J148" ca="1">IF(INDIRECT("実施計画様式!J"&amp;ROW($A148))&lt;&gt;朱色変色!J148,1,0)</f>
        <v>#VALUE!</v>
      </c>
      <c r="K148" t="e" cm="1">
        <f t="array" aca="1" ref="K148" ca="1">IF(INDIRECT("実施計画様式!K"&amp;ROW($A148))&lt;&gt;朱色変色!K148,1,0)</f>
        <v>#VALUE!</v>
      </c>
      <c r="L148" t="e" cm="1">
        <f t="array" aca="1" ref="L148" ca="1">IF(INDIRECT("実施計画様式!L"&amp;ROW($A148))&lt;&gt;朱色変色!L148,1,0)</f>
        <v>#VALUE!</v>
      </c>
      <c r="M148" t="e" cm="1">
        <f t="array" aca="1" ref="M148" ca="1">IF(INDIRECT("実施計画様式!M"&amp;ROW($A148))&lt;&gt;朱色変色!M148,1,0)</f>
        <v>#VALUE!</v>
      </c>
      <c r="N148" t="e" cm="1">
        <f t="array" aca="1" ref="N148" ca="1">IF(INDIRECT("実施計画様式!N"&amp;ROW($A148))&lt;&gt;朱色変色!N148,1,0)</f>
        <v>#VALUE!</v>
      </c>
      <c r="O148" t="e" cm="1">
        <f t="array" aca="1" ref="O148" ca="1">IF(INDIRECT("実施計画様式!O"&amp;ROW($A148))&lt;&gt;朱色変色!O148,1,0)</f>
        <v>#VALUE!</v>
      </c>
      <c r="P148" t="e" cm="1">
        <f t="array" aca="1" ref="P148" ca="1">IF(INDIRECT("実施計画様式!P"&amp;ROW($A148))&lt;&gt;朱色変色!P148,1,0)</f>
        <v>#VALUE!</v>
      </c>
      <c r="Q148" t="e" cm="1">
        <f t="array" aca="1" ref="Q148" ca="1">IF(INDIRECT("実施計画様式!Q"&amp;ROW($A148))&lt;&gt;朱色変色!Q148,1,0)</f>
        <v>#VALUE!</v>
      </c>
      <c r="R148" t="e" cm="1">
        <f t="array" aca="1" ref="R148" ca="1">IF(INDIRECT("実施計画様式!R"&amp;ROW($A148))&lt;&gt;朱色変色!R148,1,0)</f>
        <v>#VALUE!</v>
      </c>
      <c r="S148" t="e" cm="1">
        <f t="array" aca="1" ref="S148" ca="1">IF(INDIRECT("実施計画様式!S"&amp;ROW($A148))&lt;&gt;朱色変色!S148,1,0)</f>
        <v>#VALUE!</v>
      </c>
      <c r="T148" t="e" cm="1">
        <f t="array" aca="1" ref="T148" ca="1">IF(INDIRECT("実施計画様式!T"&amp;ROW($A148))&lt;&gt;朱色変色!T148,1,0)</f>
        <v>#VALUE!</v>
      </c>
      <c r="U148" t="e" cm="1">
        <f t="array" aca="1" ref="U148" ca="1">IF(INDIRECT("実施計画様式!U"&amp;ROW($A148))&lt;&gt;朱色変色!U148,1,0)</f>
        <v>#VALUE!</v>
      </c>
      <c r="V148" t="e" cm="1">
        <f t="array" aca="1" ref="V148" ca="1">IF(INDIRECT("実施計画様式!V"&amp;ROW($A148))&lt;&gt;朱色変色!V148,1,0)</f>
        <v>#VALUE!</v>
      </c>
      <c r="W148" t="e" cm="1">
        <f t="array" aca="1" ref="W148" ca="1">IF(INDIRECT("実施計画様式!W"&amp;ROW($A148))&lt;&gt;朱色変色!W148,1,0)</f>
        <v>#VALUE!</v>
      </c>
      <c r="X148" t="e" cm="1">
        <f t="array" aca="1" ref="X148" ca="1">IF(INDIRECT("実施計画様式!X"&amp;ROW($A148))&lt;&gt;朱色変色!X148,1,0)</f>
        <v>#VALUE!</v>
      </c>
      <c r="Y148" t="e" cm="1">
        <f t="array" aca="1" ref="Y148" ca="1">IF(INDIRECT("実施計画様式!Y"&amp;ROW($A148))&lt;&gt;朱色変色!Y148,1,0)</f>
        <v>#VALUE!</v>
      </c>
      <c r="Z148" t="e" cm="1">
        <f t="array" aca="1" ref="Z148" ca="1">IF(INDIRECT("実施計画様式!Z"&amp;ROW($A148))&lt;&gt;朱色変色!Z148,1,0)</f>
        <v>#VALUE!</v>
      </c>
      <c r="AA148" t="e" cm="1">
        <f t="array" aca="1" ref="AA148" ca="1">IF(INDIRECT("実施計画様式!AA"&amp;ROW($A148))&lt;&gt;朱色変色!AA148,1,0)</f>
        <v>#VALUE!</v>
      </c>
      <c r="AB148" t="e" cm="1">
        <f t="array" aca="1" ref="AB148" ca="1">IF(INDIRECT("実施計画様式!AB"&amp;ROW($A148))&lt;&gt;朱色変色!AB148,1,0)</f>
        <v>#VALUE!</v>
      </c>
      <c r="AC148" t="e" cm="1">
        <f t="array" aca="1" ref="AC148" ca="1">IF(INDIRECT("実施計画様式!AC"&amp;ROW($A148))&lt;&gt;朱色変色!AC148,1,0)</f>
        <v>#VALUE!</v>
      </c>
      <c r="AD148" t="e" cm="1">
        <f t="array" aca="1" ref="AD148" ca="1">IF(INDIRECT("実施計画様式!AD"&amp;ROW($A148))&lt;&gt;朱色変色!AD148,1,0)</f>
        <v>#VALUE!</v>
      </c>
      <c r="AE148" t="e" cm="1">
        <f t="array" aca="1" ref="AE148" ca="1">IF(INDIRECT("実施計画様式!AE"&amp;ROW($A148))&lt;&gt;朱色変色!AE148,1,0)</f>
        <v>#VALUE!</v>
      </c>
      <c r="AF148" t="e" cm="1">
        <f t="array" aca="1" ref="AF148" ca="1">IF(INDIRECT("実施計画様式!AF"&amp;ROW($A148))&lt;&gt;朱色変色!AF148,1,0)</f>
        <v>#VALUE!</v>
      </c>
      <c r="AG148" t="e" cm="1">
        <f t="array" aca="1" ref="AG148" ca="1">IF(INDIRECT("実施計画様式!AG"&amp;ROW($A148))&lt;&gt;朱色変色!AG148,1,0)</f>
        <v>#VALUE!</v>
      </c>
      <c r="AH148" t="e" cm="1">
        <f t="array" aca="1" ref="AH148" ca="1">IF(INDIRECT("実施計画様式!AH"&amp;ROW($A148))&lt;&gt;朱色変色!AH148,1,0)</f>
        <v>#VALUE!</v>
      </c>
      <c r="AI148" t="e" cm="1">
        <f t="array" aca="1" ref="AI148" ca="1">IF(INDIRECT("実施計画様式!AI"&amp;ROW($A148))&lt;&gt;朱色変色!AI148,1,0)</f>
        <v>#VALUE!</v>
      </c>
      <c r="AJ148" t="e" cm="1">
        <f t="array" aca="1" ref="AJ148" ca="1">IF(INDIRECT("実施計画様式!AJ"&amp;ROW($A148))&lt;&gt;朱色変色!AJ148,1,0)</f>
        <v>#VALUE!</v>
      </c>
      <c r="AK148" t="e" cm="1">
        <f t="array" aca="1" ref="AK148" ca="1">IF(INDIRECT("実施計画様式!AK"&amp;ROW($A148))&lt;&gt;朱色変色!AK148,1,0)</f>
        <v>#VALUE!</v>
      </c>
      <c r="AL148" t="e" cm="1">
        <f t="array" aca="1" ref="AL148" ca="1">IF(INDIRECT("実施計画様式!AL"&amp;ROW($A148))&lt;&gt;朱色変色!AL148,1,0)</f>
        <v>#VALUE!</v>
      </c>
      <c r="AM148" t="e" cm="1">
        <f t="array" aca="1" ref="AM148" ca="1">IF(INDIRECT("実施計画様式!AM"&amp;ROW($A148))&lt;&gt;朱色変色!AM148,1,0)</f>
        <v>#VALUE!</v>
      </c>
      <c r="AN148" t="e" cm="1">
        <f t="array" aca="1" ref="AN148" ca="1">IF(INDIRECT("実施計画様式!AN"&amp;ROW($A148))&lt;&gt;朱色変色!AN148,1,0)</f>
        <v>#VALUE!</v>
      </c>
      <c r="AO148" t="e" cm="1">
        <f t="array" aca="1" ref="AO148" ca="1">IF(INDIRECT("実施計画様式!AO"&amp;ROW($A148))&lt;&gt;朱色変色!AO148,1,0)</f>
        <v>#VALUE!</v>
      </c>
      <c r="AP148" t="e" cm="1">
        <f t="array" aca="1" ref="AP148" ca="1">IF(INDIRECT("実施計画様式!AP"&amp;ROW($A148))&lt;&gt;朱色変色!AP148,1,0)</f>
        <v>#VALUE!</v>
      </c>
      <c r="AQ148" t="e" cm="1">
        <f t="array" aca="1" ref="AQ148" ca="1">IF(INDIRECT("実施計画様式!AQ"&amp;ROW($A148))&lt;&gt;朱色変色!AQ148,1,0)</f>
        <v>#VALUE!</v>
      </c>
      <c r="AR148" t="e" cm="1">
        <f t="array" aca="1" ref="AR148" ca="1">IF(INDIRECT("実施計画様式!AR"&amp;ROW($A148))&lt;&gt;朱色変色!AR148,1,0)</f>
        <v>#VALUE!</v>
      </c>
      <c r="AS148" t="e" cm="1">
        <f t="array" aca="1" ref="AS148" ca="1">IF(INDIRECT("実施計画様式!AS"&amp;ROW($A148))&lt;&gt;朱色変色!AS148,1,0)</f>
        <v>#VALUE!</v>
      </c>
      <c r="AT148" t="e" cm="1">
        <f t="array" aca="1" ref="AT148" ca="1">IF(INDIRECT("実施計画様式!AT"&amp;ROW($A148))&lt;&gt;朱色変色!AT148,1,0)</f>
        <v>#VALUE!</v>
      </c>
      <c r="AU148" t="e" cm="1">
        <f t="array" aca="1" ref="AU148" ca="1">IF(INDIRECT("実施計画様式!AU"&amp;ROW($A148))&lt;&gt;朱色変色!AU148,1,0)</f>
        <v>#VALUE!</v>
      </c>
      <c r="AV148" t="e" cm="1">
        <f t="array" aca="1" ref="AV148" ca="1">IF(INDIRECT("実施計画様式!AV"&amp;ROW($A148))&lt;&gt;朱色変色!AV148,1,0)</f>
        <v>#VALUE!</v>
      </c>
      <c r="AW148" t="e" cm="1">
        <f t="array" aca="1" ref="AW148" ca="1">IF(INDIRECT("実施計画様式!AW"&amp;ROW($A148))&lt;&gt;朱色変色!AW148,1,0)</f>
        <v>#VALUE!</v>
      </c>
      <c r="AX148" t="e" cm="1">
        <f t="array" aca="1" ref="AX148" ca="1">IF(INDIRECT("実施計画様式!AX"&amp;ROW($A148))&lt;&gt;朱色変色!AX148,1,0)</f>
        <v>#VALUE!</v>
      </c>
      <c r="AY148" t="e" cm="1">
        <f t="array" aca="1" ref="AY148" ca="1">IF(INDIRECT("実施計画様式!AY"&amp;ROW($A148))&lt;&gt;朱色変色!AU148,1,0)</f>
        <v>#VALUE!</v>
      </c>
      <c r="AZ148" t="e" cm="1">
        <f t="array" aca="1" ref="AZ148" ca="1">IF(INDIRECT("実施計画様式!AZ"&amp;ROW($A148))&lt;&gt;朱色変色!AV148,1,0)</f>
        <v>#VALUE!</v>
      </c>
      <c r="BA148" t="e" cm="1">
        <f t="array" aca="1" ref="BA148" ca="1">IF(INDIRECT("実施計画様式!BA"&amp;ROW($A148))&lt;&gt;朱色変色!AW148,1,0)</f>
        <v>#VALUE!</v>
      </c>
      <c r="BB148" t="e" cm="1">
        <f t="array" aca="1" ref="BB148" ca="1">IF(INDIRECT("実施計画様式!BB"&amp;ROW($A148))&lt;&gt;朱色変色!AX148,1,0)</f>
        <v>#VALUE!</v>
      </c>
      <c r="BC148" t="e">
        <f t="shared" ca="1" si="3"/>
        <v>#VALUE!</v>
      </c>
      <c r="BD148" t="e">
        <f t="shared" ca="1" si="4"/>
        <v>#VALUE!</v>
      </c>
      <c r="BE148" t="e">
        <f t="shared" ca="1" si="5"/>
        <v>#VALUE!</v>
      </c>
    </row>
    <row r="149" spans="3:57">
      <c r="C149" s="310">
        <v>77</v>
      </c>
      <c r="D149" t="e" cm="1">
        <f t="array" aca="1" ref="D149" ca="1">IF(INDIRECT("実施計画様式!D"&amp;ROW($A149))&lt;&gt;朱色変色!D149,1,0)</f>
        <v>#VALUE!</v>
      </c>
      <c r="E149" t="e" cm="1">
        <f t="array" aca="1" ref="E149" ca="1">IF(INDIRECT("実施計画様式!E"&amp;ROW($A149))&lt;&gt;朱色変色!E149,1,0)</f>
        <v>#VALUE!</v>
      </c>
      <c r="F149" t="e" cm="1">
        <f t="array" aca="1" ref="F149" ca="1">IF(INDIRECT("実施計画様式!F"&amp;ROW($A149))&lt;&gt;朱色変色!F149,1,0)</f>
        <v>#VALUE!</v>
      </c>
      <c r="G149" t="e" cm="1">
        <f t="array" aca="1" ref="G149" ca="1">IF(INDIRECT("実施計画様式!G"&amp;ROW($A149))&lt;&gt;朱色変色!G149,1,0)</f>
        <v>#VALUE!</v>
      </c>
      <c r="H149" t="e" cm="1">
        <f t="array" aca="1" ref="H149" ca="1">IF(INDIRECT("実施計画様式!H"&amp;ROW($A149))&lt;&gt;朱色変色!H149,1,0)</f>
        <v>#VALUE!</v>
      </c>
      <c r="I149" t="e" cm="1">
        <f t="array" aca="1" ref="I149" ca="1">IF(INDIRECT("実施計画様式!I"&amp;ROW($A149))&lt;&gt;朱色変色!I149,1,0)</f>
        <v>#VALUE!</v>
      </c>
      <c r="J149" t="e" cm="1">
        <f t="array" aca="1" ref="J149" ca="1">IF(INDIRECT("実施計画様式!J"&amp;ROW($A149))&lt;&gt;朱色変色!J149,1,0)</f>
        <v>#VALUE!</v>
      </c>
      <c r="K149" t="e" cm="1">
        <f t="array" aca="1" ref="K149" ca="1">IF(INDIRECT("実施計画様式!K"&amp;ROW($A149))&lt;&gt;朱色変色!K149,1,0)</f>
        <v>#VALUE!</v>
      </c>
      <c r="L149" t="e" cm="1">
        <f t="array" aca="1" ref="L149" ca="1">IF(INDIRECT("実施計画様式!L"&amp;ROW($A149))&lt;&gt;朱色変色!L149,1,0)</f>
        <v>#VALUE!</v>
      </c>
      <c r="M149" t="e" cm="1">
        <f t="array" aca="1" ref="M149" ca="1">IF(INDIRECT("実施計画様式!M"&amp;ROW($A149))&lt;&gt;朱色変色!M149,1,0)</f>
        <v>#VALUE!</v>
      </c>
      <c r="N149" t="e" cm="1">
        <f t="array" aca="1" ref="N149" ca="1">IF(INDIRECT("実施計画様式!N"&amp;ROW($A149))&lt;&gt;朱色変色!N149,1,0)</f>
        <v>#VALUE!</v>
      </c>
      <c r="O149" t="e" cm="1">
        <f t="array" aca="1" ref="O149" ca="1">IF(INDIRECT("実施計画様式!O"&amp;ROW($A149))&lt;&gt;朱色変色!O149,1,0)</f>
        <v>#VALUE!</v>
      </c>
      <c r="P149" t="e" cm="1">
        <f t="array" aca="1" ref="P149" ca="1">IF(INDIRECT("実施計画様式!P"&amp;ROW($A149))&lt;&gt;朱色変色!P149,1,0)</f>
        <v>#VALUE!</v>
      </c>
      <c r="Q149" t="e" cm="1">
        <f t="array" aca="1" ref="Q149" ca="1">IF(INDIRECT("実施計画様式!Q"&amp;ROW($A149))&lt;&gt;朱色変色!Q149,1,0)</f>
        <v>#VALUE!</v>
      </c>
      <c r="R149" t="e" cm="1">
        <f t="array" aca="1" ref="R149" ca="1">IF(INDIRECT("実施計画様式!R"&amp;ROW($A149))&lt;&gt;朱色変色!R149,1,0)</f>
        <v>#VALUE!</v>
      </c>
      <c r="S149" t="e" cm="1">
        <f t="array" aca="1" ref="S149" ca="1">IF(INDIRECT("実施計画様式!S"&amp;ROW($A149))&lt;&gt;朱色変色!S149,1,0)</f>
        <v>#VALUE!</v>
      </c>
      <c r="T149" t="e" cm="1">
        <f t="array" aca="1" ref="T149" ca="1">IF(INDIRECT("実施計画様式!T"&amp;ROW($A149))&lt;&gt;朱色変色!T149,1,0)</f>
        <v>#VALUE!</v>
      </c>
      <c r="U149" t="e" cm="1">
        <f t="array" aca="1" ref="U149" ca="1">IF(INDIRECT("実施計画様式!U"&amp;ROW($A149))&lt;&gt;朱色変色!U149,1,0)</f>
        <v>#VALUE!</v>
      </c>
      <c r="V149" t="e" cm="1">
        <f t="array" aca="1" ref="V149" ca="1">IF(INDIRECT("実施計画様式!V"&amp;ROW($A149))&lt;&gt;朱色変色!V149,1,0)</f>
        <v>#VALUE!</v>
      </c>
      <c r="W149" t="e" cm="1">
        <f t="array" aca="1" ref="W149" ca="1">IF(INDIRECT("実施計画様式!W"&amp;ROW($A149))&lt;&gt;朱色変色!W149,1,0)</f>
        <v>#VALUE!</v>
      </c>
      <c r="X149" t="e" cm="1">
        <f t="array" aca="1" ref="X149" ca="1">IF(INDIRECT("実施計画様式!X"&amp;ROW($A149))&lt;&gt;朱色変色!X149,1,0)</f>
        <v>#VALUE!</v>
      </c>
      <c r="Y149" t="e" cm="1">
        <f t="array" aca="1" ref="Y149" ca="1">IF(INDIRECT("実施計画様式!Y"&amp;ROW($A149))&lt;&gt;朱色変色!Y149,1,0)</f>
        <v>#VALUE!</v>
      </c>
      <c r="Z149" t="e" cm="1">
        <f t="array" aca="1" ref="Z149" ca="1">IF(INDIRECT("実施計画様式!Z"&amp;ROW($A149))&lt;&gt;朱色変色!Z149,1,0)</f>
        <v>#VALUE!</v>
      </c>
      <c r="AA149" t="e" cm="1">
        <f t="array" aca="1" ref="AA149" ca="1">IF(INDIRECT("実施計画様式!AA"&amp;ROW($A149))&lt;&gt;朱色変色!AA149,1,0)</f>
        <v>#VALUE!</v>
      </c>
      <c r="AB149" t="e" cm="1">
        <f t="array" aca="1" ref="AB149" ca="1">IF(INDIRECT("実施計画様式!AB"&amp;ROW($A149))&lt;&gt;朱色変色!AB149,1,0)</f>
        <v>#VALUE!</v>
      </c>
      <c r="AC149" t="e" cm="1">
        <f t="array" aca="1" ref="AC149" ca="1">IF(INDIRECT("実施計画様式!AC"&amp;ROW($A149))&lt;&gt;朱色変色!AC149,1,0)</f>
        <v>#VALUE!</v>
      </c>
      <c r="AD149" t="e" cm="1">
        <f t="array" aca="1" ref="AD149" ca="1">IF(INDIRECT("実施計画様式!AD"&amp;ROW($A149))&lt;&gt;朱色変色!AD149,1,0)</f>
        <v>#VALUE!</v>
      </c>
      <c r="AE149" t="e" cm="1">
        <f t="array" aca="1" ref="AE149" ca="1">IF(INDIRECT("実施計画様式!AE"&amp;ROW($A149))&lt;&gt;朱色変色!AE149,1,0)</f>
        <v>#VALUE!</v>
      </c>
      <c r="AF149" t="e" cm="1">
        <f t="array" aca="1" ref="AF149" ca="1">IF(INDIRECT("実施計画様式!AF"&amp;ROW($A149))&lt;&gt;朱色変色!AF149,1,0)</f>
        <v>#VALUE!</v>
      </c>
      <c r="AG149" t="e" cm="1">
        <f t="array" aca="1" ref="AG149" ca="1">IF(INDIRECT("実施計画様式!AG"&amp;ROW($A149))&lt;&gt;朱色変色!AG149,1,0)</f>
        <v>#VALUE!</v>
      </c>
      <c r="AH149" t="e" cm="1">
        <f t="array" aca="1" ref="AH149" ca="1">IF(INDIRECT("実施計画様式!AH"&amp;ROW($A149))&lt;&gt;朱色変色!AH149,1,0)</f>
        <v>#VALUE!</v>
      </c>
      <c r="AI149" t="e" cm="1">
        <f t="array" aca="1" ref="AI149" ca="1">IF(INDIRECT("実施計画様式!AI"&amp;ROW($A149))&lt;&gt;朱色変色!AI149,1,0)</f>
        <v>#VALUE!</v>
      </c>
      <c r="AJ149" t="e" cm="1">
        <f t="array" aca="1" ref="AJ149" ca="1">IF(INDIRECT("実施計画様式!AJ"&amp;ROW($A149))&lt;&gt;朱色変色!AJ149,1,0)</f>
        <v>#VALUE!</v>
      </c>
      <c r="AK149" t="e" cm="1">
        <f t="array" aca="1" ref="AK149" ca="1">IF(INDIRECT("実施計画様式!AK"&amp;ROW($A149))&lt;&gt;朱色変色!AK149,1,0)</f>
        <v>#VALUE!</v>
      </c>
      <c r="AL149" t="e" cm="1">
        <f t="array" aca="1" ref="AL149" ca="1">IF(INDIRECT("実施計画様式!AL"&amp;ROW($A149))&lt;&gt;朱色変色!AL149,1,0)</f>
        <v>#VALUE!</v>
      </c>
      <c r="AM149" t="e" cm="1">
        <f t="array" aca="1" ref="AM149" ca="1">IF(INDIRECT("実施計画様式!AM"&amp;ROW($A149))&lt;&gt;朱色変色!AM149,1,0)</f>
        <v>#VALUE!</v>
      </c>
      <c r="AN149" t="e" cm="1">
        <f t="array" aca="1" ref="AN149" ca="1">IF(INDIRECT("実施計画様式!AN"&amp;ROW($A149))&lt;&gt;朱色変色!AN149,1,0)</f>
        <v>#VALUE!</v>
      </c>
      <c r="AO149" t="e" cm="1">
        <f t="array" aca="1" ref="AO149" ca="1">IF(INDIRECT("実施計画様式!AO"&amp;ROW($A149))&lt;&gt;朱色変色!AO149,1,0)</f>
        <v>#VALUE!</v>
      </c>
      <c r="AP149" t="e" cm="1">
        <f t="array" aca="1" ref="AP149" ca="1">IF(INDIRECT("実施計画様式!AP"&amp;ROW($A149))&lt;&gt;朱色変色!AP149,1,0)</f>
        <v>#VALUE!</v>
      </c>
      <c r="AQ149" t="e" cm="1">
        <f t="array" aca="1" ref="AQ149" ca="1">IF(INDIRECT("実施計画様式!AQ"&amp;ROW($A149))&lt;&gt;朱色変色!AQ149,1,0)</f>
        <v>#VALUE!</v>
      </c>
      <c r="AR149" t="e" cm="1">
        <f t="array" aca="1" ref="AR149" ca="1">IF(INDIRECT("実施計画様式!AR"&amp;ROW($A149))&lt;&gt;朱色変色!AR149,1,0)</f>
        <v>#VALUE!</v>
      </c>
      <c r="AS149" t="e" cm="1">
        <f t="array" aca="1" ref="AS149" ca="1">IF(INDIRECT("実施計画様式!AS"&amp;ROW($A149))&lt;&gt;朱色変色!AS149,1,0)</f>
        <v>#VALUE!</v>
      </c>
      <c r="AT149" t="e" cm="1">
        <f t="array" aca="1" ref="AT149" ca="1">IF(INDIRECT("実施計画様式!AT"&amp;ROW($A149))&lt;&gt;朱色変色!AT149,1,0)</f>
        <v>#VALUE!</v>
      </c>
      <c r="AU149" t="e" cm="1">
        <f t="array" aca="1" ref="AU149" ca="1">IF(INDIRECT("実施計画様式!AU"&amp;ROW($A149))&lt;&gt;朱色変色!AU149,1,0)</f>
        <v>#VALUE!</v>
      </c>
      <c r="AV149" t="e" cm="1">
        <f t="array" aca="1" ref="AV149" ca="1">IF(INDIRECT("実施計画様式!AV"&amp;ROW($A149))&lt;&gt;朱色変色!AV149,1,0)</f>
        <v>#VALUE!</v>
      </c>
      <c r="AW149" t="e" cm="1">
        <f t="array" aca="1" ref="AW149" ca="1">IF(INDIRECT("実施計画様式!AW"&amp;ROW($A149))&lt;&gt;朱色変色!AW149,1,0)</f>
        <v>#VALUE!</v>
      </c>
      <c r="AX149" t="e" cm="1">
        <f t="array" aca="1" ref="AX149" ca="1">IF(INDIRECT("実施計画様式!AX"&amp;ROW($A149))&lt;&gt;朱色変色!AX149,1,0)</f>
        <v>#VALUE!</v>
      </c>
      <c r="AY149" t="e" cm="1">
        <f t="array" aca="1" ref="AY149" ca="1">IF(INDIRECT("実施計画様式!AY"&amp;ROW($A149))&lt;&gt;朱色変色!AU149,1,0)</f>
        <v>#VALUE!</v>
      </c>
      <c r="AZ149" t="e" cm="1">
        <f t="array" aca="1" ref="AZ149" ca="1">IF(INDIRECT("実施計画様式!AZ"&amp;ROW($A149))&lt;&gt;朱色変色!AV149,1,0)</f>
        <v>#VALUE!</v>
      </c>
      <c r="BA149" t="e" cm="1">
        <f t="array" aca="1" ref="BA149" ca="1">IF(INDIRECT("実施計画様式!BA"&amp;ROW($A149))&lt;&gt;朱色変色!AW149,1,0)</f>
        <v>#VALUE!</v>
      </c>
      <c r="BB149" t="e" cm="1">
        <f t="array" aca="1" ref="BB149" ca="1">IF(INDIRECT("実施計画様式!BB"&amp;ROW($A149))&lt;&gt;朱色変色!AX149,1,0)</f>
        <v>#VALUE!</v>
      </c>
      <c r="BC149" t="e">
        <f t="shared" ca="1" si="3"/>
        <v>#VALUE!</v>
      </c>
      <c r="BD149" t="e">
        <f t="shared" ca="1" si="4"/>
        <v>#VALUE!</v>
      </c>
      <c r="BE149" t="e">
        <f t="shared" ca="1" si="5"/>
        <v>#VALUE!</v>
      </c>
    </row>
    <row r="150" spans="3:57">
      <c r="C150" s="310">
        <v>78</v>
      </c>
      <c r="D150" t="e" cm="1">
        <f t="array" aca="1" ref="D150" ca="1">IF(INDIRECT("実施計画様式!D"&amp;ROW($A150))&lt;&gt;朱色変色!D150,1,0)</f>
        <v>#VALUE!</v>
      </c>
      <c r="E150" t="e" cm="1">
        <f t="array" aca="1" ref="E150" ca="1">IF(INDIRECT("実施計画様式!E"&amp;ROW($A150))&lt;&gt;朱色変色!E150,1,0)</f>
        <v>#VALUE!</v>
      </c>
      <c r="F150" t="e" cm="1">
        <f t="array" aca="1" ref="F150" ca="1">IF(INDIRECT("実施計画様式!F"&amp;ROW($A150))&lt;&gt;朱色変色!F150,1,0)</f>
        <v>#VALUE!</v>
      </c>
      <c r="G150" t="e" cm="1">
        <f t="array" aca="1" ref="G150" ca="1">IF(INDIRECT("実施計画様式!G"&amp;ROW($A150))&lt;&gt;朱色変色!G150,1,0)</f>
        <v>#VALUE!</v>
      </c>
      <c r="H150" t="e" cm="1">
        <f t="array" aca="1" ref="H150" ca="1">IF(INDIRECT("実施計画様式!H"&amp;ROW($A150))&lt;&gt;朱色変色!H150,1,0)</f>
        <v>#VALUE!</v>
      </c>
      <c r="I150" t="e" cm="1">
        <f t="array" aca="1" ref="I150" ca="1">IF(INDIRECT("実施計画様式!I"&amp;ROW($A150))&lt;&gt;朱色変色!I150,1,0)</f>
        <v>#VALUE!</v>
      </c>
      <c r="J150" t="e" cm="1">
        <f t="array" aca="1" ref="J150" ca="1">IF(INDIRECT("実施計画様式!J"&amp;ROW($A150))&lt;&gt;朱色変色!J150,1,0)</f>
        <v>#VALUE!</v>
      </c>
      <c r="K150" t="e" cm="1">
        <f t="array" aca="1" ref="K150" ca="1">IF(INDIRECT("実施計画様式!K"&amp;ROW($A150))&lt;&gt;朱色変色!K150,1,0)</f>
        <v>#VALUE!</v>
      </c>
      <c r="L150" t="e" cm="1">
        <f t="array" aca="1" ref="L150" ca="1">IF(INDIRECT("実施計画様式!L"&amp;ROW($A150))&lt;&gt;朱色変色!L150,1,0)</f>
        <v>#VALUE!</v>
      </c>
      <c r="M150" t="e" cm="1">
        <f t="array" aca="1" ref="M150" ca="1">IF(INDIRECT("実施計画様式!M"&amp;ROW($A150))&lt;&gt;朱色変色!M150,1,0)</f>
        <v>#VALUE!</v>
      </c>
      <c r="N150" t="e" cm="1">
        <f t="array" aca="1" ref="N150" ca="1">IF(INDIRECT("実施計画様式!N"&amp;ROW($A150))&lt;&gt;朱色変色!N150,1,0)</f>
        <v>#VALUE!</v>
      </c>
      <c r="O150" t="e" cm="1">
        <f t="array" aca="1" ref="O150" ca="1">IF(INDIRECT("実施計画様式!O"&amp;ROW($A150))&lt;&gt;朱色変色!O150,1,0)</f>
        <v>#VALUE!</v>
      </c>
      <c r="P150" t="e" cm="1">
        <f t="array" aca="1" ref="P150" ca="1">IF(INDIRECT("実施計画様式!P"&amp;ROW($A150))&lt;&gt;朱色変色!P150,1,0)</f>
        <v>#VALUE!</v>
      </c>
      <c r="Q150" t="e" cm="1">
        <f t="array" aca="1" ref="Q150" ca="1">IF(INDIRECT("実施計画様式!Q"&amp;ROW($A150))&lt;&gt;朱色変色!Q150,1,0)</f>
        <v>#VALUE!</v>
      </c>
      <c r="R150" t="e" cm="1">
        <f t="array" aca="1" ref="R150" ca="1">IF(INDIRECT("実施計画様式!R"&amp;ROW($A150))&lt;&gt;朱色変色!R150,1,0)</f>
        <v>#VALUE!</v>
      </c>
      <c r="S150" t="e" cm="1">
        <f t="array" aca="1" ref="S150" ca="1">IF(INDIRECT("実施計画様式!S"&amp;ROW($A150))&lt;&gt;朱色変色!S150,1,0)</f>
        <v>#VALUE!</v>
      </c>
      <c r="T150" t="e" cm="1">
        <f t="array" aca="1" ref="T150" ca="1">IF(INDIRECT("実施計画様式!T"&amp;ROW($A150))&lt;&gt;朱色変色!T150,1,0)</f>
        <v>#VALUE!</v>
      </c>
      <c r="U150" t="e" cm="1">
        <f t="array" aca="1" ref="U150" ca="1">IF(INDIRECT("実施計画様式!U"&amp;ROW($A150))&lt;&gt;朱色変色!U150,1,0)</f>
        <v>#VALUE!</v>
      </c>
      <c r="V150" t="e" cm="1">
        <f t="array" aca="1" ref="V150" ca="1">IF(INDIRECT("実施計画様式!V"&amp;ROW($A150))&lt;&gt;朱色変色!V150,1,0)</f>
        <v>#VALUE!</v>
      </c>
      <c r="W150" t="e" cm="1">
        <f t="array" aca="1" ref="W150" ca="1">IF(INDIRECT("実施計画様式!W"&amp;ROW($A150))&lt;&gt;朱色変色!W150,1,0)</f>
        <v>#VALUE!</v>
      </c>
      <c r="X150" t="e" cm="1">
        <f t="array" aca="1" ref="X150" ca="1">IF(INDIRECT("実施計画様式!X"&amp;ROW($A150))&lt;&gt;朱色変色!X150,1,0)</f>
        <v>#VALUE!</v>
      </c>
      <c r="Y150" t="e" cm="1">
        <f t="array" aca="1" ref="Y150" ca="1">IF(INDIRECT("実施計画様式!Y"&amp;ROW($A150))&lt;&gt;朱色変色!Y150,1,0)</f>
        <v>#VALUE!</v>
      </c>
      <c r="Z150" t="e" cm="1">
        <f t="array" aca="1" ref="Z150" ca="1">IF(INDIRECT("実施計画様式!Z"&amp;ROW($A150))&lt;&gt;朱色変色!Z150,1,0)</f>
        <v>#VALUE!</v>
      </c>
      <c r="AA150" t="e" cm="1">
        <f t="array" aca="1" ref="AA150" ca="1">IF(INDIRECT("実施計画様式!AA"&amp;ROW($A150))&lt;&gt;朱色変色!AA150,1,0)</f>
        <v>#VALUE!</v>
      </c>
      <c r="AB150" t="e" cm="1">
        <f t="array" aca="1" ref="AB150" ca="1">IF(INDIRECT("実施計画様式!AB"&amp;ROW($A150))&lt;&gt;朱色変色!AB150,1,0)</f>
        <v>#VALUE!</v>
      </c>
      <c r="AC150" t="e" cm="1">
        <f t="array" aca="1" ref="AC150" ca="1">IF(INDIRECT("実施計画様式!AC"&amp;ROW($A150))&lt;&gt;朱色変色!AC150,1,0)</f>
        <v>#VALUE!</v>
      </c>
      <c r="AD150" t="e" cm="1">
        <f t="array" aca="1" ref="AD150" ca="1">IF(INDIRECT("実施計画様式!AD"&amp;ROW($A150))&lt;&gt;朱色変色!AD150,1,0)</f>
        <v>#VALUE!</v>
      </c>
      <c r="AE150" t="e" cm="1">
        <f t="array" aca="1" ref="AE150" ca="1">IF(INDIRECT("実施計画様式!AE"&amp;ROW($A150))&lt;&gt;朱色変色!AE150,1,0)</f>
        <v>#VALUE!</v>
      </c>
      <c r="AF150" t="e" cm="1">
        <f t="array" aca="1" ref="AF150" ca="1">IF(INDIRECT("実施計画様式!AF"&amp;ROW($A150))&lt;&gt;朱色変色!AF150,1,0)</f>
        <v>#VALUE!</v>
      </c>
      <c r="AG150" t="e" cm="1">
        <f t="array" aca="1" ref="AG150" ca="1">IF(INDIRECT("実施計画様式!AG"&amp;ROW($A150))&lt;&gt;朱色変色!AG150,1,0)</f>
        <v>#VALUE!</v>
      </c>
      <c r="AH150" t="e" cm="1">
        <f t="array" aca="1" ref="AH150" ca="1">IF(INDIRECT("実施計画様式!AH"&amp;ROW($A150))&lt;&gt;朱色変色!AH150,1,0)</f>
        <v>#VALUE!</v>
      </c>
      <c r="AI150" t="e" cm="1">
        <f t="array" aca="1" ref="AI150" ca="1">IF(INDIRECT("実施計画様式!AI"&amp;ROW($A150))&lt;&gt;朱色変色!AI150,1,0)</f>
        <v>#VALUE!</v>
      </c>
      <c r="AJ150" t="e" cm="1">
        <f t="array" aca="1" ref="AJ150" ca="1">IF(INDIRECT("実施計画様式!AJ"&amp;ROW($A150))&lt;&gt;朱色変色!AJ150,1,0)</f>
        <v>#VALUE!</v>
      </c>
      <c r="AK150" t="e" cm="1">
        <f t="array" aca="1" ref="AK150" ca="1">IF(INDIRECT("実施計画様式!AK"&amp;ROW($A150))&lt;&gt;朱色変色!AK150,1,0)</f>
        <v>#VALUE!</v>
      </c>
      <c r="AL150" t="e" cm="1">
        <f t="array" aca="1" ref="AL150" ca="1">IF(INDIRECT("実施計画様式!AL"&amp;ROW($A150))&lt;&gt;朱色変色!AL150,1,0)</f>
        <v>#VALUE!</v>
      </c>
      <c r="AM150" t="e" cm="1">
        <f t="array" aca="1" ref="AM150" ca="1">IF(INDIRECT("実施計画様式!AM"&amp;ROW($A150))&lt;&gt;朱色変色!AM150,1,0)</f>
        <v>#VALUE!</v>
      </c>
      <c r="AN150" t="e" cm="1">
        <f t="array" aca="1" ref="AN150" ca="1">IF(INDIRECT("実施計画様式!AN"&amp;ROW($A150))&lt;&gt;朱色変色!AN150,1,0)</f>
        <v>#VALUE!</v>
      </c>
      <c r="AO150" t="e" cm="1">
        <f t="array" aca="1" ref="AO150" ca="1">IF(INDIRECT("実施計画様式!AO"&amp;ROW($A150))&lt;&gt;朱色変色!AO150,1,0)</f>
        <v>#VALUE!</v>
      </c>
      <c r="AP150" t="e" cm="1">
        <f t="array" aca="1" ref="AP150" ca="1">IF(INDIRECT("実施計画様式!AP"&amp;ROW($A150))&lt;&gt;朱色変色!AP150,1,0)</f>
        <v>#VALUE!</v>
      </c>
      <c r="AQ150" t="e" cm="1">
        <f t="array" aca="1" ref="AQ150" ca="1">IF(INDIRECT("実施計画様式!AQ"&amp;ROW($A150))&lt;&gt;朱色変色!AQ150,1,0)</f>
        <v>#VALUE!</v>
      </c>
      <c r="AR150" t="e" cm="1">
        <f t="array" aca="1" ref="AR150" ca="1">IF(INDIRECT("実施計画様式!AR"&amp;ROW($A150))&lt;&gt;朱色変色!AR150,1,0)</f>
        <v>#VALUE!</v>
      </c>
      <c r="AS150" t="e" cm="1">
        <f t="array" aca="1" ref="AS150" ca="1">IF(INDIRECT("実施計画様式!AS"&amp;ROW($A150))&lt;&gt;朱色変色!AS150,1,0)</f>
        <v>#VALUE!</v>
      </c>
      <c r="AT150" t="e" cm="1">
        <f t="array" aca="1" ref="AT150" ca="1">IF(INDIRECT("実施計画様式!AT"&amp;ROW($A150))&lt;&gt;朱色変色!AT150,1,0)</f>
        <v>#VALUE!</v>
      </c>
      <c r="AU150" t="e" cm="1">
        <f t="array" aca="1" ref="AU150" ca="1">IF(INDIRECT("実施計画様式!AU"&amp;ROW($A150))&lt;&gt;朱色変色!AU150,1,0)</f>
        <v>#VALUE!</v>
      </c>
      <c r="AV150" t="e" cm="1">
        <f t="array" aca="1" ref="AV150" ca="1">IF(INDIRECT("実施計画様式!AV"&amp;ROW($A150))&lt;&gt;朱色変色!AV150,1,0)</f>
        <v>#VALUE!</v>
      </c>
      <c r="AW150" t="e" cm="1">
        <f t="array" aca="1" ref="AW150" ca="1">IF(INDIRECT("実施計画様式!AW"&amp;ROW($A150))&lt;&gt;朱色変色!AW150,1,0)</f>
        <v>#VALUE!</v>
      </c>
      <c r="AX150" t="e" cm="1">
        <f t="array" aca="1" ref="AX150" ca="1">IF(INDIRECT("実施計画様式!AX"&amp;ROW($A150))&lt;&gt;朱色変色!AX150,1,0)</f>
        <v>#VALUE!</v>
      </c>
      <c r="AY150" t="e" cm="1">
        <f t="array" aca="1" ref="AY150" ca="1">IF(INDIRECT("実施計画様式!AY"&amp;ROW($A150))&lt;&gt;朱色変色!AU150,1,0)</f>
        <v>#VALUE!</v>
      </c>
      <c r="AZ150" t="e" cm="1">
        <f t="array" aca="1" ref="AZ150" ca="1">IF(INDIRECT("実施計画様式!AZ"&amp;ROW($A150))&lt;&gt;朱色変色!AV150,1,0)</f>
        <v>#VALUE!</v>
      </c>
      <c r="BA150" t="e" cm="1">
        <f t="array" aca="1" ref="BA150" ca="1">IF(INDIRECT("実施計画様式!BA"&amp;ROW($A150))&lt;&gt;朱色変色!AW150,1,0)</f>
        <v>#VALUE!</v>
      </c>
      <c r="BB150" t="e" cm="1">
        <f t="array" aca="1" ref="BB150" ca="1">IF(INDIRECT("実施計画様式!BB"&amp;ROW($A150))&lt;&gt;朱色変色!AX150,1,0)</f>
        <v>#VALUE!</v>
      </c>
      <c r="BC150" t="e">
        <f t="shared" ca="1" si="3"/>
        <v>#VALUE!</v>
      </c>
      <c r="BD150" t="e">
        <f t="shared" ca="1" si="4"/>
        <v>#VALUE!</v>
      </c>
      <c r="BE150" t="e">
        <f t="shared" ca="1" si="5"/>
        <v>#VALUE!</v>
      </c>
    </row>
    <row r="151" spans="3:57">
      <c r="C151" s="310">
        <v>79</v>
      </c>
      <c r="D151" t="e" cm="1">
        <f t="array" aca="1" ref="D151" ca="1">IF(INDIRECT("実施計画様式!D"&amp;ROW($A151))&lt;&gt;朱色変色!D151,1,0)</f>
        <v>#VALUE!</v>
      </c>
      <c r="E151" t="e" cm="1">
        <f t="array" aca="1" ref="E151" ca="1">IF(INDIRECT("実施計画様式!E"&amp;ROW($A151))&lt;&gt;朱色変色!E151,1,0)</f>
        <v>#VALUE!</v>
      </c>
      <c r="F151" t="e" cm="1">
        <f t="array" aca="1" ref="F151" ca="1">IF(INDIRECT("実施計画様式!F"&amp;ROW($A151))&lt;&gt;朱色変色!F151,1,0)</f>
        <v>#VALUE!</v>
      </c>
      <c r="G151" t="e" cm="1">
        <f t="array" aca="1" ref="G151" ca="1">IF(INDIRECT("実施計画様式!G"&amp;ROW($A151))&lt;&gt;朱色変色!G151,1,0)</f>
        <v>#VALUE!</v>
      </c>
      <c r="H151" t="e" cm="1">
        <f t="array" aca="1" ref="H151" ca="1">IF(INDIRECT("実施計画様式!H"&amp;ROW($A151))&lt;&gt;朱色変色!H151,1,0)</f>
        <v>#VALUE!</v>
      </c>
      <c r="I151" t="e" cm="1">
        <f t="array" aca="1" ref="I151" ca="1">IF(INDIRECT("実施計画様式!I"&amp;ROW($A151))&lt;&gt;朱色変色!I151,1,0)</f>
        <v>#VALUE!</v>
      </c>
      <c r="J151" t="e" cm="1">
        <f t="array" aca="1" ref="J151" ca="1">IF(INDIRECT("実施計画様式!J"&amp;ROW($A151))&lt;&gt;朱色変色!J151,1,0)</f>
        <v>#VALUE!</v>
      </c>
      <c r="K151" t="e" cm="1">
        <f t="array" aca="1" ref="K151" ca="1">IF(INDIRECT("実施計画様式!K"&amp;ROW($A151))&lt;&gt;朱色変色!K151,1,0)</f>
        <v>#VALUE!</v>
      </c>
      <c r="L151" t="e" cm="1">
        <f t="array" aca="1" ref="L151" ca="1">IF(INDIRECT("実施計画様式!L"&amp;ROW($A151))&lt;&gt;朱色変色!L151,1,0)</f>
        <v>#VALUE!</v>
      </c>
      <c r="M151" t="e" cm="1">
        <f t="array" aca="1" ref="M151" ca="1">IF(INDIRECT("実施計画様式!M"&amp;ROW($A151))&lt;&gt;朱色変色!M151,1,0)</f>
        <v>#VALUE!</v>
      </c>
      <c r="N151" t="e" cm="1">
        <f t="array" aca="1" ref="N151" ca="1">IF(INDIRECT("実施計画様式!N"&amp;ROW($A151))&lt;&gt;朱色変色!N151,1,0)</f>
        <v>#VALUE!</v>
      </c>
      <c r="O151" t="e" cm="1">
        <f t="array" aca="1" ref="O151" ca="1">IF(INDIRECT("実施計画様式!O"&amp;ROW($A151))&lt;&gt;朱色変色!O151,1,0)</f>
        <v>#VALUE!</v>
      </c>
      <c r="P151" t="e" cm="1">
        <f t="array" aca="1" ref="P151" ca="1">IF(INDIRECT("実施計画様式!P"&amp;ROW($A151))&lt;&gt;朱色変色!P151,1,0)</f>
        <v>#VALUE!</v>
      </c>
      <c r="Q151" t="e" cm="1">
        <f t="array" aca="1" ref="Q151" ca="1">IF(INDIRECT("実施計画様式!Q"&amp;ROW($A151))&lt;&gt;朱色変色!Q151,1,0)</f>
        <v>#VALUE!</v>
      </c>
      <c r="R151" t="e" cm="1">
        <f t="array" aca="1" ref="R151" ca="1">IF(INDIRECT("実施計画様式!R"&amp;ROW($A151))&lt;&gt;朱色変色!R151,1,0)</f>
        <v>#VALUE!</v>
      </c>
      <c r="S151" t="e" cm="1">
        <f t="array" aca="1" ref="S151" ca="1">IF(INDIRECT("実施計画様式!S"&amp;ROW($A151))&lt;&gt;朱色変色!S151,1,0)</f>
        <v>#VALUE!</v>
      </c>
      <c r="T151" t="e" cm="1">
        <f t="array" aca="1" ref="T151" ca="1">IF(INDIRECT("実施計画様式!T"&amp;ROW($A151))&lt;&gt;朱色変色!T151,1,0)</f>
        <v>#VALUE!</v>
      </c>
      <c r="U151" t="e" cm="1">
        <f t="array" aca="1" ref="U151" ca="1">IF(INDIRECT("実施計画様式!U"&amp;ROW($A151))&lt;&gt;朱色変色!U151,1,0)</f>
        <v>#VALUE!</v>
      </c>
      <c r="V151" t="e" cm="1">
        <f t="array" aca="1" ref="V151" ca="1">IF(INDIRECT("実施計画様式!V"&amp;ROW($A151))&lt;&gt;朱色変色!V151,1,0)</f>
        <v>#VALUE!</v>
      </c>
      <c r="W151" t="e" cm="1">
        <f t="array" aca="1" ref="W151" ca="1">IF(INDIRECT("実施計画様式!W"&amp;ROW($A151))&lt;&gt;朱色変色!W151,1,0)</f>
        <v>#VALUE!</v>
      </c>
      <c r="X151" t="e" cm="1">
        <f t="array" aca="1" ref="X151" ca="1">IF(INDIRECT("実施計画様式!X"&amp;ROW($A151))&lt;&gt;朱色変色!X151,1,0)</f>
        <v>#VALUE!</v>
      </c>
      <c r="Y151" t="e" cm="1">
        <f t="array" aca="1" ref="Y151" ca="1">IF(INDIRECT("実施計画様式!Y"&amp;ROW($A151))&lt;&gt;朱色変色!Y151,1,0)</f>
        <v>#VALUE!</v>
      </c>
      <c r="Z151" t="e" cm="1">
        <f t="array" aca="1" ref="Z151" ca="1">IF(INDIRECT("実施計画様式!Z"&amp;ROW($A151))&lt;&gt;朱色変色!Z151,1,0)</f>
        <v>#VALUE!</v>
      </c>
      <c r="AA151" t="e" cm="1">
        <f t="array" aca="1" ref="AA151" ca="1">IF(INDIRECT("実施計画様式!AA"&amp;ROW($A151))&lt;&gt;朱色変色!AA151,1,0)</f>
        <v>#VALUE!</v>
      </c>
      <c r="AB151" t="e" cm="1">
        <f t="array" aca="1" ref="AB151" ca="1">IF(INDIRECT("実施計画様式!AB"&amp;ROW($A151))&lt;&gt;朱色変色!AB151,1,0)</f>
        <v>#VALUE!</v>
      </c>
      <c r="AC151" t="e" cm="1">
        <f t="array" aca="1" ref="AC151" ca="1">IF(INDIRECT("実施計画様式!AC"&amp;ROW($A151))&lt;&gt;朱色変色!AC151,1,0)</f>
        <v>#VALUE!</v>
      </c>
      <c r="AD151" t="e" cm="1">
        <f t="array" aca="1" ref="AD151" ca="1">IF(INDIRECT("実施計画様式!AD"&amp;ROW($A151))&lt;&gt;朱色変色!AD151,1,0)</f>
        <v>#VALUE!</v>
      </c>
      <c r="AE151" t="e" cm="1">
        <f t="array" aca="1" ref="AE151" ca="1">IF(INDIRECT("実施計画様式!AE"&amp;ROW($A151))&lt;&gt;朱色変色!AE151,1,0)</f>
        <v>#VALUE!</v>
      </c>
      <c r="AF151" t="e" cm="1">
        <f t="array" aca="1" ref="AF151" ca="1">IF(INDIRECT("実施計画様式!AF"&amp;ROW($A151))&lt;&gt;朱色変色!AF151,1,0)</f>
        <v>#VALUE!</v>
      </c>
      <c r="AG151" t="e" cm="1">
        <f t="array" aca="1" ref="AG151" ca="1">IF(INDIRECT("実施計画様式!AG"&amp;ROW($A151))&lt;&gt;朱色変色!AG151,1,0)</f>
        <v>#VALUE!</v>
      </c>
      <c r="AH151" t="e" cm="1">
        <f t="array" aca="1" ref="AH151" ca="1">IF(INDIRECT("実施計画様式!AH"&amp;ROW($A151))&lt;&gt;朱色変色!AH151,1,0)</f>
        <v>#VALUE!</v>
      </c>
      <c r="AI151" t="e" cm="1">
        <f t="array" aca="1" ref="AI151" ca="1">IF(INDIRECT("実施計画様式!AI"&amp;ROW($A151))&lt;&gt;朱色変色!AI151,1,0)</f>
        <v>#VALUE!</v>
      </c>
      <c r="AJ151" t="e" cm="1">
        <f t="array" aca="1" ref="AJ151" ca="1">IF(INDIRECT("実施計画様式!AJ"&amp;ROW($A151))&lt;&gt;朱色変色!AJ151,1,0)</f>
        <v>#VALUE!</v>
      </c>
      <c r="AK151" t="e" cm="1">
        <f t="array" aca="1" ref="AK151" ca="1">IF(INDIRECT("実施計画様式!AK"&amp;ROW($A151))&lt;&gt;朱色変色!AK151,1,0)</f>
        <v>#VALUE!</v>
      </c>
      <c r="AL151" t="e" cm="1">
        <f t="array" aca="1" ref="AL151" ca="1">IF(INDIRECT("実施計画様式!AL"&amp;ROW($A151))&lt;&gt;朱色変色!AL151,1,0)</f>
        <v>#VALUE!</v>
      </c>
      <c r="AM151" t="e" cm="1">
        <f t="array" aca="1" ref="AM151" ca="1">IF(INDIRECT("実施計画様式!AM"&amp;ROW($A151))&lt;&gt;朱色変色!AM151,1,0)</f>
        <v>#VALUE!</v>
      </c>
      <c r="AN151" t="e" cm="1">
        <f t="array" aca="1" ref="AN151" ca="1">IF(INDIRECT("実施計画様式!AN"&amp;ROW($A151))&lt;&gt;朱色変色!AN151,1,0)</f>
        <v>#VALUE!</v>
      </c>
      <c r="AO151" t="e" cm="1">
        <f t="array" aca="1" ref="AO151" ca="1">IF(INDIRECT("実施計画様式!AO"&amp;ROW($A151))&lt;&gt;朱色変色!AO151,1,0)</f>
        <v>#VALUE!</v>
      </c>
      <c r="AP151" t="e" cm="1">
        <f t="array" aca="1" ref="AP151" ca="1">IF(INDIRECT("実施計画様式!AP"&amp;ROW($A151))&lt;&gt;朱色変色!AP151,1,0)</f>
        <v>#VALUE!</v>
      </c>
      <c r="AQ151" t="e" cm="1">
        <f t="array" aca="1" ref="AQ151" ca="1">IF(INDIRECT("実施計画様式!AQ"&amp;ROW($A151))&lt;&gt;朱色変色!AQ151,1,0)</f>
        <v>#VALUE!</v>
      </c>
      <c r="AR151" t="e" cm="1">
        <f t="array" aca="1" ref="AR151" ca="1">IF(INDIRECT("実施計画様式!AR"&amp;ROW($A151))&lt;&gt;朱色変色!AR151,1,0)</f>
        <v>#VALUE!</v>
      </c>
      <c r="AS151" t="e" cm="1">
        <f t="array" aca="1" ref="AS151" ca="1">IF(INDIRECT("実施計画様式!AS"&amp;ROW($A151))&lt;&gt;朱色変色!AS151,1,0)</f>
        <v>#VALUE!</v>
      </c>
      <c r="AT151" t="e" cm="1">
        <f t="array" aca="1" ref="AT151" ca="1">IF(INDIRECT("実施計画様式!AT"&amp;ROW($A151))&lt;&gt;朱色変色!AT151,1,0)</f>
        <v>#VALUE!</v>
      </c>
      <c r="AU151" t="e" cm="1">
        <f t="array" aca="1" ref="AU151" ca="1">IF(INDIRECT("実施計画様式!AU"&amp;ROW($A151))&lt;&gt;朱色変色!AU151,1,0)</f>
        <v>#VALUE!</v>
      </c>
      <c r="AV151" t="e" cm="1">
        <f t="array" aca="1" ref="AV151" ca="1">IF(INDIRECT("実施計画様式!AV"&amp;ROW($A151))&lt;&gt;朱色変色!AV151,1,0)</f>
        <v>#VALUE!</v>
      </c>
      <c r="AW151" t="e" cm="1">
        <f t="array" aca="1" ref="AW151" ca="1">IF(INDIRECT("実施計画様式!AW"&amp;ROW($A151))&lt;&gt;朱色変色!AW151,1,0)</f>
        <v>#VALUE!</v>
      </c>
      <c r="AX151" t="e" cm="1">
        <f t="array" aca="1" ref="AX151" ca="1">IF(INDIRECT("実施計画様式!AX"&amp;ROW($A151))&lt;&gt;朱色変色!AX151,1,0)</f>
        <v>#VALUE!</v>
      </c>
      <c r="AY151" t="e" cm="1">
        <f t="array" aca="1" ref="AY151" ca="1">IF(INDIRECT("実施計画様式!AY"&amp;ROW($A151))&lt;&gt;朱色変色!AU151,1,0)</f>
        <v>#VALUE!</v>
      </c>
      <c r="AZ151" t="e" cm="1">
        <f t="array" aca="1" ref="AZ151" ca="1">IF(INDIRECT("実施計画様式!AZ"&amp;ROW($A151))&lt;&gt;朱色変色!AV151,1,0)</f>
        <v>#VALUE!</v>
      </c>
      <c r="BA151" t="e" cm="1">
        <f t="array" aca="1" ref="BA151" ca="1">IF(INDIRECT("実施計画様式!BA"&amp;ROW($A151))&lt;&gt;朱色変色!AW151,1,0)</f>
        <v>#VALUE!</v>
      </c>
      <c r="BB151" t="e" cm="1">
        <f t="array" aca="1" ref="BB151" ca="1">IF(INDIRECT("実施計画様式!BB"&amp;ROW($A151))&lt;&gt;朱色変色!AX151,1,0)</f>
        <v>#VALUE!</v>
      </c>
      <c r="BC151" t="e">
        <f t="shared" ca="1" si="3"/>
        <v>#VALUE!</v>
      </c>
      <c r="BD151" t="e">
        <f t="shared" ca="1" si="4"/>
        <v>#VALUE!</v>
      </c>
      <c r="BE151" t="e">
        <f t="shared" ca="1" si="5"/>
        <v>#VALUE!</v>
      </c>
    </row>
    <row r="152" spans="3:57">
      <c r="C152" s="310">
        <v>80</v>
      </c>
      <c r="D152" t="e" cm="1">
        <f t="array" aca="1" ref="D152" ca="1">IF(INDIRECT("実施計画様式!D"&amp;ROW($A152))&lt;&gt;朱色変色!D152,1,0)</f>
        <v>#VALUE!</v>
      </c>
      <c r="E152" t="e" cm="1">
        <f t="array" aca="1" ref="E152" ca="1">IF(INDIRECT("実施計画様式!E"&amp;ROW($A152))&lt;&gt;朱色変色!E152,1,0)</f>
        <v>#VALUE!</v>
      </c>
      <c r="F152" t="e" cm="1">
        <f t="array" aca="1" ref="F152" ca="1">IF(INDIRECT("実施計画様式!F"&amp;ROW($A152))&lt;&gt;朱色変色!F152,1,0)</f>
        <v>#VALUE!</v>
      </c>
      <c r="G152" t="e" cm="1">
        <f t="array" aca="1" ref="G152" ca="1">IF(INDIRECT("実施計画様式!G"&amp;ROW($A152))&lt;&gt;朱色変色!G152,1,0)</f>
        <v>#VALUE!</v>
      </c>
      <c r="H152" t="e" cm="1">
        <f t="array" aca="1" ref="H152" ca="1">IF(INDIRECT("実施計画様式!H"&amp;ROW($A152))&lt;&gt;朱色変色!H152,1,0)</f>
        <v>#VALUE!</v>
      </c>
      <c r="I152" t="e" cm="1">
        <f t="array" aca="1" ref="I152" ca="1">IF(INDIRECT("実施計画様式!I"&amp;ROW($A152))&lt;&gt;朱色変色!I152,1,0)</f>
        <v>#VALUE!</v>
      </c>
      <c r="J152" t="e" cm="1">
        <f t="array" aca="1" ref="J152" ca="1">IF(INDIRECT("実施計画様式!J"&amp;ROW($A152))&lt;&gt;朱色変色!J152,1,0)</f>
        <v>#VALUE!</v>
      </c>
      <c r="K152" t="e" cm="1">
        <f t="array" aca="1" ref="K152" ca="1">IF(INDIRECT("実施計画様式!K"&amp;ROW($A152))&lt;&gt;朱色変色!K152,1,0)</f>
        <v>#VALUE!</v>
      </c>
      <c r="L152" t="e" cm="1">
        <f t="array" aca="1" ref="L152" ca="1">IF(INDIRECT("実施計画様式!L"&amp;ROW($A152))&lt;&gt;朱色変色!L152,1,0)</f>
        <v>#VALUE!</v>
      </c>
      <c r="M152" t="e" cm="1">
        <f t="array" aca="1" ref="M152" ca="1">IF(INDIRECT("実施計画様式!M"&amp;ROW($A152))&lt;&gt;朱色変色!M152,1,0)</f>
        <v>#VALUE!</v>
      </c>
      <c r="N152" t="e" cm="1">
        <f t="array" aca="1" ref="N152" ca="1">IF(INDIRECT("実施計画様式!N"&amp;ROW($A152))&lt;&gt;朱色変色!N152,1,0)</f>
        <v>#VALUE!</v>
      </c>
      <c r="O152" t="e" cm="1">
        <f t="array" aca="1" ref="O152" ca="1">IF(INDIRECT("実施計画様式!O"&amp;ROW($A152))&lt;&gt;朱色変色!O152,1,0)</f>
        <v>#VALUE!</v>
      </c>
      <c r="P152" t="e" cm="1">
        <f t="array" aca="1" ref="P152" ca="1">IF(INDIRECT("実施計画様式!P"&amp;ROW($A152))&lt;&gt;朱色変色!P152,1,0)</f>
        <v>#VALUE!</v>
      </c>
      <c r="Q152" t="e" cm="1">
        <f t="array" aca="1" ref="Q152" ca="1">IF(INDIRECT("実施計画様式!Q"&amp;ROW($A152))&lt;&gt;朱色変色!Q152,1,0)</f>
        <v>#VALUE!</v>
      </c>
      <c r="R152" t="e" cm="1">
        <f t="array" aca="1" ref="R152" ca="1">IF(INDIRECT("実施計画様式!R"&amp;ROW($A152))&lt;&gt;朱色変色!R152,1,0)</f>
        <v>#VALUE!</v>
      </c>
      <c r="S152" t="e" cm="1">
        <f t="array" aca="1" ref="S152" ca="1">IF(INDIRECT("実施計画様式!S"&amp;ROW($A152))&lt;&gt;朱色変色!S152,1,0)</f>
        <v>#VALUE!</v>
      </c>
      <c r="T152" t="e" cm="1">
        <f t="array" aca="1" ref="T152" ca="1">IF(INDIRECT("実施計画様式!T"&amp;ROW($A152))&lt;&gt;朱色変色!T152,1,0)</f>
        <v>#VALUE!</v>
      </c>
      <c r="U152" t="e" cm="1">
        <f t="array" aca="1" ref="U152" ca="1">IF(INDIRECT("実施計画様式!U"&amp;ROW($A152))&lt;&gt;朱色変色!U152,1,0)</f>
        <v>#VALUE!</v>
      </c>
      <c r="V152" t="e" cm="1">
        <f t="array" aca="1" ref="V152" ca="1">IF(INDIRECT("実施計画様式!V"&amp;ROW($A152))&lt;&gt;朱色変色!V152,1,0)</f>
        <v>#VALUE!</v>
      </c>
      <c r="W152" t="e" cm="1">
        <f t="array" aca="1" ref="W152" ca="1">IF(INDIRECT("実施計画様式!W"&amp;ROW($A152))&lt;&gt;朱色変色!W152,1,0)</f>
        <v>#VALUE!</v>
      </c>
      <c r="X152" t="e" cm="1">
        <f t="array" aca="1" ref="X152" ca="1">IF(INDIRECT("実施計画様式!X"&amp;ROW($A152))&lt;&gt;朱色変色!X152,1,0)</f>
        <v>#VALUE!</v>
      </c>
      <c r="Y152" t="e" cm="1">
        <f t="array" aca="1" ref="Y152" ca="1">IF(INDIRECT("実施計画様式!Y"&amp;ROW($A152))&lt;&gt;朱色変色!Y152,1,0)</f>
        <v>#VALUE!</v>
      </c>
      <c r="Z152" t="e" cm="1">
        <f t="array" aca="1" ref="Z152" ca="1">IF(INDIRECT("実施計画様式!Z"&amp;ROW($A152))&lt;&gt;朱色変色!Z152,1,0)</f>
        <v>#VALUE!</v>
      </c>
      <c r="AA152" t="e" cm="1">
        <f t="array" aca="1" ref="AA152" ca="1">IF(INDIRECT("実施計画様式!AA"&amp;ROW($A152))&lt;&gt;朱色変色!AA152,1,0)</f>
        <v>#VALUE!</v>
      </c>
      <c r="AB152" t="e" cm="1">
        <f t="array" aca="1" ref="AB152" ca="1">IF(INDIRECT("実施計画様式!AB"&amp;ROW($A152))&lt;&gt;朱色変色!AB152,1,0)</f>
        <v>#VALUE!</v>
      </c>
      <c r="AC152" t="e" cm="1">
        <f t="array" aca="1" ref="AC152" ca="1">IF(INDIRECT("実施計画様式!AC"&amp;ROW($A152))&lt;&gt;朱色変色!AC152,1,0)</f>
        <v>#VALUE!</v>
      </c>
      <c r="AD152" t="e" cm="1">
        <f t="array" aca="1" ref="AD152" ca="1">IF(INDIRECT("実施計画様式!AD"&amp;ROW($A152))&lt;&gt;朱色変色!AD152,1,0)</f>
        <v>#VALUE!</v>
      </c>
      <c r="AE152" t="e" cm="1">
        <f t="array" aca="1" ref="AE152" ca="1">IF(INDIRECT("実施計画様式!AE"&amp;ROW($A152))&lt;&gt;朱色変色!AE152,1,0)</f>
        <v>#VALUE!</v>
      </c>
      <c r="AF152" t="e" cm="1">
        <f t="array" aca="1" ref="AF152" ca="1">IF(INDIRECT("実施計画様式!AF"&amp;ROW($A152))&lt;&gt;朱色変色!AF152,1,0)</f>
        <v>#VALUE!</v>
      </c>
      <c r="AG152" t="e" cm="1">
        <f t="array" aca="1" ref="AG152" ca="1">IF(INDIRECT("実施計画様式!AG"&amp;ROW($A152))&lt;&gt;朱色変色!AG152,1,0)</f>
        <v>#VALUE!</v>
      </c>
      <c r="AH152" t="e" cm="1">
        <f t="array" aca="1" ref="AH152" ca="1">IF(INDIRECT("実施計画様式!AH"&amp;ROW($A152))&lt;&gt;朱色変色!AH152,1,0)</f>
        <v>#VALUE!</v>
      </c>
      <c r="AI152" t="e" cm="1">
        <f t="array" aca="1" ref="AI152" ca="1">IF(INDIRECT("実施計画様式!AI"&amp;ROW($A152))&lt;&gt;朱色変色!AI152,1,0)</f>
        <v>#VALUE!</v>
      </c>
      <c r="AJ152" t="e" cm="1">
        <f t="array" aca="1" ref="AJ152" ca="1">IF(INDIRECT("実施計画様式!AJ"&amp;ROW($A152))&lt;&gt;朱色変色!AJ152,1,0)</f>
        <v>#VALUE!</v>
      </c>
      <c r="AK152" t="e" cm="1">
        <f t="array" aca="1" ref="AK152" ca="1">IF(INDIRECT("実施計画様式!AK"&amp;ROW($A152))&lt;&gt;朱色変色!AK152,1,0)</f>
        <v>#VALUE!</v>
      </c>
      <c r="AL152" t="e" cm="1">
        <f t="array" aca="1" ref="AL152" ca="1">IF(INDIRECT("実施計画様式!AL"&amp;ROW($A152))&lt;&gt;朱色変色!AL152,1,0)</f>
        <v>#VALUE!</v>
      </c>
      <c r="AM152" t="e" cm="1">
        <f t="array" aca="1" ref="AM152" ca="1">IF(INDIRECT("実施計画様式!AM"&amp;ROW($A152))&lt;&gt;朱色変色!AM152,1,0)</f>
        <v>#VALUE!</v>
      </c>
      <c r="AN152" t="e" cm="1">
        <f t="array" aca="1" ref="AN152" ca="1">IF(INDIRECT("実施計画様式!AN"&amp;ROW($A152))&lt;&gt;朱色変色!AN152,1,0)</f>
        <v>#VALUE!</v>
      </c>
      <c r="AO152" t="e" cm="1">
        <f t="array" aca="1" ref="AO152" ca="1">IF(INDIRECT("実施計画様式!AO"&amp;ROW($A152))&lt;&gt;朱色変色!AO152,1,0)</f>
        <v>#VALUE!</v>
      </c>
      <c r="AP152" t="e" cm="1">
        <f t="array" aca="1" ref="AP152" ca="1">IF(INDIRECT("実施計画様式!AP"&amp;ROW($A152))&lt;&gt;朱色変色!AP152,1,0)</f>
        <v>#VALUE!</v>
      </c>
      <c r="AQ152" t="e" cm="1">
        <f t="array" aca="1" ref="AQ152" ca="1">IF(INDIRECT("実施計画様式!AQ"&amp;ROW($A152))&lt;&gt;朱色変色!AQ152,1,0)</f>
        <v>#VALUE!</v>
      </c>
      <c r="AR152" t="e" cm="1">
        <f t="array" aca="1" ref="AR152" ca="1">IF(INDIRECT("実施計画様式!AR"&amp;ROW($A152))&lt;&gt;朱色変色!AR152,1,0)</f>
        <v>#VALUE!</v>
      </c>
      <c r="AS152" t="e" cm="1">
        <f t="array" aca="1" ref="AS152" ca="1">IF(INDIRECT("実施計画様式!AS"&amp;ROW($A152))&lt;&gt;朱色変色!AS152,1,0)</f>
        <v>#VALUE!</v>
      </c>
      <c r="AT152" t="e" cm="1">
        <f t="array" aca="1" ref="AT152" ca="1">IF(INDIRECT("実施計画様式!AT"&amp;ROW($A152))&lt;&gt;朱色変色!AT152,1,0)</f>
        <v>#VALUE!</v>
      </c>
      <c r="AU152" t="e" cm="1">
        <f t="array" aca="1" ref="AU152" ca="1">IF(INDIRECT("実施計画様式!AU"&amp;ROW($A152))&lt;&gt;朱色変色!AU152,1,0)</f>
        <v>#VALUE!</v>
      </c>
      <c r="AV152" t="e" cm="1">
        <f t="array" aca="1" ref="AV152" ca="1">IF(INDIRECT("実施計画様式!AV"&amp;ROW($A152))&lt;&gt;朱色変色!AV152,1,0)</f>
        <v>#VALUE!</v>
      </c>
      <c r="AW152" t="e" cm="1">
        <f t="array" aca="1" ref="AW152" ca="1">IF(INDIRECT("実施計画様式!AW"&amp;ROW($A152))&lt;&gt;朱色変色!AW152,1,0)</f>
        <v>#VALUE!</v>
      </c>
      <c r="AX152" t="e" cm="1">
        <f t="array" aca="1" ref="AX152" ca="1">IF(INDIRECT("実施計画様式!AX"&amp;ROW($A152))&lt;&gt;朱色変色!AX152,1,0)</f>
        <v>#VALUE!</v>
      </c>
      <c r="AY152" t="e" cm="1">
        <f t="array" aca="1" ref="AY152" ca="1">IF(INDIRECT("実施計画様式!AY"&amp;ROW($A152))&lt;&gt;朱色変色!AU152,1,0)</f>
        <v>#VALUE!</v>
      </c>
      <c r="AZ152" t="e" cm="1">
        <f t="array" aca="1" ref="AZ152" ca="1">IF(INDIRECT("実施計画様式!AZ"&amp;ROW($A152))&lt;&gt;朱色変色!AV152,1,0)</f>
        <v>#VALUE!</v>
      </c>
      <c r="BA152" t="e" cm="1">
        <f t="array" aca="1" ref="BA152" ca="1">IF(INDIRECT("実施計画様式!BA"&amp;ROW($A152))&lt;&gt;朱色変色!AW152,1,0)</f>
        <v>#VALUE!</v>
      </c>
      <c r="BB152" t="e" cm="1">
        <f t="array" aca="1" ref="BB152" ca="1">IF(INDIRECT("実施計画様式!BB"&amp;ROW($A152))&lt;&gt;朱色変色!AX152,1,0)</f>
        <v>#VALUE!</v>
      </c>
      <c r="BC152" t="e">
        <f t="shared" ca="1" si="3"/>
        <v>#VALUE!</v>
      </c>
      <c r="BD152" t="e">
        <f t="shared" ca="1" si="4"/>
        <v>#VALUE!</v>
      </c>
      <c r="BE152" t="e">
        <f t="shared" ca="1" si="5"/>
        <v>#VALUE!</v>
      </c>
    </row>
    <row r="153" spans="3:57">
      <c r="C153" s="310">
        <v>81</v>
      </c>
      <c r="D153" t="e" cm="1">
        <f t="array" aca="1" ref="D153" ca="1">IF(INDIRECT("実施計画様式!D"&amp;ROW($A153))&lt;&gt;朱色変色!D153,1,0)</f>
        <v>#VALUE!</v>
      </c>
      <c r="E153" t="e" cm="1">
        <f t="array" aca="1" ref="E153" ca="1">IF(INDIRECT("実施計画様式!E"&amp;ROW($A153))&lt;&gt;朱色変色!E153,1,0)</f>
        <v>#VALUE!</v>
      </c>
      <c r="F153" t="e" cm="1">
        <f t="array" aca="1" ref="F153" ca="1">IF(INDIRECT("実施計画様式!F"&amp;ROW($A153))&lt;&gt;朱色変色!F153,1,0)</f>
        <v>#VALUE!</v>
      </c>
      <c r="G153" t="e" cm="1">
        <f t="array" aca="1" ref="G153" ca="1">IF(INDIRECT("実施計画様式!G"&amp;ROW($A153))&lt;&gt;朱色変色!G153,1,0)</f>
        <v>#VALUE!</v>
      </c>
      <c r="H153" t="e" cm="1">
        <f t="array" aca="1" ref="H153" ca="1">IF(INDIRECT("実施計画様式!H"&amp;ROW($A153))&lt;&gt;朱色変色!H153,1,0)</f>
        <v>#VALUE!</v>
      </c>
      <c r="I153" t="e" cm="1">
        <f t="array" aca="1" ref="I153" ca="1">IF(INDIRECT("実施計画様式!I"&amp;ROW($A153))&lt;&gt;朱色変色!I153,1,0)</f>
        <v>#VALUE!</v>
      </c>
      <c r="J153" t="e" cm="1">
        <f t="array" aca="1" ref="J153" ca="1">IF(INDIRECT("実施計画様式!J"&amp;ROW($A153))&lt;&gt;朱色変色!J153,1,0)</f>
        <v>#VALUE!</v>
      </c>
      <c r="K153" t="e" cm="1">
        <f t="array" aca="1" ref="K153" ca="1">IF(INDIRECT("実施計画様式!K"&amp;ROW($A153))&lt;&gt;朱色変色!K153,1,0)</f>
        <v>#VALUE!</v>
      </c>
      <c r="L153" t="e" cm="1">
        <f t="array" aca="1" ref="L153" ca="1">IF(INDIRECT("実施計画様式!L"&amp;ROW($A153))&lt;&gt;朱色変色!L153,1,0)</f>
        <v>#VALUE!</v>
      </c>
      <c r="M153" t="e" cm="1">
        <f t="array" aca="1" ref="M153" ca="1">IF(INDIRECT("実施計画様式!M"&amp;ROW($A153))&lt;&gt;朱色変色!M153,1,0)</f>
        <v>#VALUE!</v>
      </c>
      <c r="N153" t="e" cm="1">
        <f t="array" aca="1" ref="N153" ca="1">IF(INDIRECT("実施計画様式!N"&amp;ROW($A153))&lt;&gt;朱色変色!N153,1,0)</f>
        <v>#VALUE!</v>
      </c>
      <c r="O153" t="e" cm="1">
        <f t="array" aca="1" ref="O153" ca="1">IF(INDIRECT("実施計画様式!O"&amp;ROW($A153))&lt;&gt;朱色変色!O153,1,0)</f>
        <v>#VALUE!</v>
      </c>
      <c r="P153" t="e" cm="1">
        <f t="array" aca="1" ref="P153" ca="1">IF(INDIRECT("実施計画様式!P"&amp;ROW($A153))&lt;&gt;朱色変色!P153,1,0)</f>
        <v>#VALUE!</v>
      </c>
      <c r="Q153" t="e" cm="1">
        <f t="array" aca="1" ref="Q153" ca="1">IF(INDIRECT("実施計画様式!Q"&amp;ROW($A153))&lt;&gt;朱色変色!Q153,1,0)</f>
        <v>#VALUE!</v>
      </c>
      <c r="R153" t="e" cm="1">
        <f t="array" aca="1" ref="R153" ca="1">IF(INDIRECT("実施計画様式!R"&amp;ROW($A153))&lt;&gt;朱色変色!R153,1,0)</f>
        <v>#VALUE!</v>
      </c>
      <c r="S153" t="e" cm="1">
        <f t="array" aca="1" ref="S153" ca="1">IF(INDIRECT("実施計画様式!S"&amp;ROW($A153))&lt;&gt;朱色変色!S153,1,0)</f>
        <v>#VALUE!</v>
      </c>
      <c r="T153" t="e" cm="1">
        <f t="array" aca="1" ref="T153" ca="1">IF(INDIRECT("実施計画様式!T"&amp;ROW($A153))&lt;&gt;朱色変色!T153,1,0)</f>
        <v>#VALUE!</v>
      </c>
      <c r="U153" t="e" cm="1">
        <f t="array" aca="1" ref="U153" ca="1">IF(INDIRECT("実施計画様式!U"&amp;ROW($A153))&lt;&gt;朱色変色!U153,1,0)</f>
        <v>#VALUE!</v>
      </c>
      <c r="V153" t="e" cm="1">
        <f t="array" aca="1" ref="V153" ca="1">IF(INDIRECT("実施計画様式!V"&amp;ROW($A153))&lt;&gt;朱色変色!V153,1,0)</f>
        <v>#VALUE!</v>
      </c>
      <c r="W153" t="e" cm="1">
        <f t="array" aca="1" ref="W153" ca="1">IF(INDIRECT("実施計画様式!W"&amp;ROW($A153))&lt;&gt;朱色変色!W153,1,0)</f>
        <v>#VALUE!</v>
      </c>
      <c r="X153" t="e" cm="1">
        <f t="array" aca="1" ref="X153" ca="1">IF(INDIRECT("実施計画様式!X"&amp;ROW($A153))&lt;&gt;朱色変色!X153,1,0)</f>
        <v>#VALUE!</v>
      </c>
      <c r="Y153" t="e" cm="1">
        <f t="array" aca="1" ref="Y153" ca="1">IF(INDIRECT("実施計画様式!Y"&amp;ROW($A153))&lt;&gt;朱色変色!Y153,1,0)</f>
        <v>#VALUE!</v>
      </c>
      <c r="Z153" t="e" cm="1">
        <f t="array" aca="1" ref="Z153" ca="1">IF(INDIRECT("実施計画様式!Z"&amp;ROW($A153))&lt;&gt;朱色変色!Z153,1,0)</f>
        <v>#VALUE!</v>
      </c>
      <c r="AA153" t="e" cm="1">
        <f t="array" aca="1" ref="AA153" ca="1">IF(INDIRECT("実施計画様式!AA"&amp;ROW($A153))&lt;&gt;朱色変色!AA153,1,0)</f>
        <v>#VALUE!</v>
      </c>
      <c r="AB153" t="e" cm="1">
        <f t="array" aca="1" ref="AB153" ca="1">IF(INDIRECT("実施計画様式!AB"&amp;ROW($A153))&lt;&gt;朱色変色!AB153,1,0)</f>
        <v>#VALUE!</v>
      </c>
      <c r="AC153" t="e" cm="1">
        <f t="array" aca="1" ref="AC153" ca="1">IF(INDIRECT("実施計画様式!AC"&amp;ROW($A153))&lt;&gt;朱色変色!AC153,1,0)</f>
        <v>#VALUE!</v>
      </c>
      <c r="AD153" t="e" cm="1">
        <f t="array" aca="1" ref="AD153" ca="1">IF(INDIRECT("実施計画様式!AD"&amp;ROW($A153))&lt;&gt;朱色変色!AD153,1,0)</f>
        <v>#VALUE!</v>
      </c>
      <c r="AE153" t="e" cm="1">
        <f t="array" aca="1" ref="AE153" ca="1">IF(INDIRECT("実施計画様式!AE"&amp;ROW($A153))&lt;&gt;朱色変色!AE153,1,0)</f>
        <v>#VALUE!</v>
      </c>
      <c r="AF153" t="e" cm="1">
        <f t="array" aca="1" ref="AF153" ca="1">IF(INDIRECT("実施計画様式!AF"&amp;ROW($A153))&lt;&gt;朱色変色!AF153,1,0)</f>
        <v>#VALUE!</v>
      </c>
      <c r="AG153" t="e" cm="1">
        <f t="array" aca="1" ref="AG153" ca="1">IF(INDIRECT("実施計画様式!AG"&amp;ROW($A153))&lt;&gt;朱色変色!AG153,1,0)</f>
        <v>#VALUE!</v>
      </c>
      <c r="AH153" t="e" cm="1">
        <f t="array" aca="1" ref="AH153" ca="1">IF(INDIRECT("実施計画様式!AH"&amp;ROW($A153))&lt;&gt;朱色変色!AH153,1,0)</f>
        <v>#VALUE!</v>
      </c>
      <c r="AI153" t="e" cm="1">
        <f t="array" aca="1" ref="AI153" ca="1">IF(INDIRECT("実施計画様式!AI"&amp;ROW($A153))&lt;&gt;朱色変色!AI153,1,0)</f>
        <v>#VALUE!</v>
      </c>
      <c r="AJ153" t="e" cm="1">
        <f t="array" aca="1" ref="AJ153" ca="1">IF(INDIRECT("実施計画様式!AJ"&amp;ROW($A153))&lt;&gt;朱色変色!AJ153,1,0)</f>
        <v>#VALUE!</v>
      </c>
      <c r="AK153" t="e" cm="1">
        <f t="array" aca="1" ref="AK153" ca="1">IF(INDIRECT("実施計画様式!AK"&amp;ROW($A153))&lt;&gt;朱色変色!AK153,1,0)</f>
        <v>#VALUE!</v>
      </c>
      <c r="AL153" t="e" cm="1">
        <f t="array" aca="1" ref="AL153" ca="1">IF(INDIRECT("実施計画様式!AL"&amp;ROW($A153))&lt;&gt;朱色変色!AL153,1,0)</f>
        <v>#VALUE!</v>
      </c>
      <c r="AM153" t="e" cm="1">
        <f t="array" aca="1" ref="AM153" ca="1">IF(INDIRECT("実施計画様式!AM"&amp;ROW($A153))&lt;&gt;朱色変色!AM153,1,0)</f>
        <v>#VALUE!</v>
      </c>
      <c r="AN153" t="e" cm="1">
        <f t="array" aca="1" ref="AN153" ca="1">IF(INDIRECT("実施計画様式!AN"&amp;ROW($A153))&lt;&gt;朱色変色!AN153,1,0)</f>
        <v>#VALUE!</v>
      </c>
      <c r="AO153" t="e" cm="1">
        <f t="array" aca="1" ref="AO153" ca="1">IF(INDIRECT("実施計画様式!AO"&amp;ROW($A153))&lt;&gt;朱色変色!AO153,1,0)</f>
        <v>#VALUE!</v>
      </c>
      <c r="AP153" t="e" cm="1">
        <f t="array" aca="1" ref="AP153" ca="1">IF(INDIRECT("実施計画様式!AP"&amp;ROW($A153))&lt;&gt;朱色変色!AP153,1,0)</f>
        <v>#VALUE!</v>
      </c>
      <c r="AQ153" t="e" cm="1">
        <f t="array" aca="1" ref="AQ153" ca="1">IF(INDIRECT("実施計画様式!AQ"&amp;ROW($A153))&lt;&gt;朱色変色!AQ153,1,0)</f>
        <v>#VALUE!</v>
      </c>
      <c r="AR153" t="e" cm="1">
        <f t="array" aca="1" ref="AR153" ca="1">IF(INDIRECT("実施計画様式!AR"&amp;ROW($A153))&lt;&gt;朱色変色!AR153,1,0)</f>
        <v>#VALUE!</v>
      </c>
      <c r="AS153" t="e" cm="1">
        <f t="array" aca="1" ref="AS153" ca="1">IF(INDIRECT("実施計画様式!AS"&amp;ROW($A153))&lt;&gt;朱色変色!AS153,1,0)</f>
        <v>#VALUE!</v>
      </c>
      <c r="AT153" t="e" cm="1">
        <f t="array" aca="1" ref="AT153" ca="1">IF(INDIRECT("実施計画様式!AT"&amp;ROW($A153))&lt;&gt;朱色変色!AT153,1,0)</f>
        <v>#VALUE!</v>
      </c>
      <c r="AU153" t="e" cm="1">
        <f t="array" aca="1" ref="AU153" ca="1">IF(INDIRECT("実施計画様式!AU"&amp;ROW($A153))&lt;&gt;朱色変色!AU153,1,0)</f>
        <v>#VALUE!</v>
      </c>
      <c r="AV153" t="e" cm="1">
        <f t="array" aca="1" ref="AV153" ca="1">IF(INDIRECT("実施計画様式!AV"&amp;ROW($A153))&lt;&gt;朱色変色!AV153,1,0)</f>
        <v>#VALUE!</v>
      </c>
      <c r="AW153" t="e" cm="1">
        <f t="array" aca="1" ref="AW153" ca="1">IF(INDIRECT("実施計画様式!AW"&amp;ROW($A153))&lt;&gt;朱色変色!AW153,1,0)</f>
        <v>#VALUE!</v>
      </c>
      <c r="AX153" t="e" cm="1">
        <f t="array" aca="1" ref="AX153" ca="1">IF(INDIRECT("実施計画様式!AX"&amp;ROW($A153))&lt;&gt;朱色変色!AX153,1,0)</f>
        <v>#VALUE!</v>
      </c>
      <c r="AY153" t="e" cm="1">
        <f t="array" aca="1" ref="AY153" ca="1">IF(INDIRECT("実施計画様式!AY"&amp;ROW($A153))&lt;&gt;朱色変色!AU153,1,0)</f>
        <v>#VALUE!</v>
      </c>
      <c r="AZ153" t="e" cm="1">
        <f t="array" aca="1" ref="AZ153" ca="1">IF(INDIRECT("実施計画様式!AZ"&amp;ROW($A153))&lt;&gt;朱色変色!AV153,1,0)</f>
        <v>#VALUE!</v>
      </c>
      <c r="BA153" t="e" cm="1">
        <f t="array" aca="1" ref="BA153" ca="1">IF(INDIRECT("実施計画様式!BA"&amp;ROW($A153))&lt;&gt;朱色変色!AW153,1,0)</f>
        <v>#VALUE!</v>
      </c>
      <c r="BB153" t="e" cm="1">
        <f t="array" aca="1" ref="BB153" ca="1">IF(INDIRECT("実施計画様式!BB"&amp;ROW($A153))&lt;&gt;朱色変色!AX153,1,0)</f>
        <v>#VALUE!</v>
      </c>
      <c r="BC153" t="e">
        <f t="shared" ca="1" si="3"/>
        <v>#VALUE!</v>
      </c>
      <c r="BD153" t="e">
        <f t="shared" ca="1" si="4"/>
        <v>#VALUE!</v>
      </c>
      <c r="BE153" t="e">
        <f t="shared" ca="1" si="5"/>
        <v>#VALUE!</v>
      </c>
    </row>
    <row r="154" spans="3:57">
      <c r="C154" s="310">
        <v>82</v>
      </c>
      <c r="D154" t="e" cm="1">
        <f t="array" aca="1" ref="D154" ca="1">IF(INDIRECT("実施計画様式!D"&amp;ROW($A154))&lt;&gt;朱色変色!D154,1,0)</f>
        <v>#VALUE!</v>
      </c>
      <c r="E154" t="e" cm="1">
        <f t="array" aca="1" ref="E154" ca="1">IF(INDIRECT("実施計画様式!E"&amp;ROW($A154))&lt;&gt;朱色変色!E154,1,0)</f>
        <v>#VALUE!</v>
      </c>
      <c r="F154" t="e" cm="1">
        <f t="array" aca="1" ref="F154" ca="1">IF(INDIRECT("実施計画様式!F"&amp;ROW($A154))&lt;&gt;朱色変色!F154,1,0)</f>
        <v>#VALUE!</v>
      </c>
      <c r="G154" t="e" cm="1">
        <f t="array" aca="1" ref="G154" ca="1">IF(INDIRECT("実施計画様式!G"&amp;ROW($A154))&lt;&gt;朱色変色!G154,1,0)</f>
        <v>#VALUE!</v>
      </c>
      <c r="H154" t="e" cm="1">
        <f t="array" aca="1" ref="H154" ca="1">IF(INDIRECT("実施計画様式!H"&amp;ROW($A154))&lt;&gt;朱色変色!H154,1,0)</f>
        <v>#VALUE!</v>
      </c>
      <c r="I154" t="e" cm="1">
        <f t="array" aca="1" ref="I154" ca="1">IF(INDIRECT("実施計画様式!I"&amp;ROW($A154))&lt;&gt;朱色変色!I154,1,0)</f>
        <v>#VALUE!</v>
      </c>
      <c r="J154" t="e" cm="1">
        <f t="array" aca="1" ref="J154" ca="1">IF(INDIRECT("実施計画様式!J"&amp;ROW($A154))&lt;&gt;朱色変色!J154,1,0)</f>
        <v>#VALUE!</v>
      </c>
      <c r="K154" t="e" cm="1">
        <f t="array" aca="1" ref="K154" ca="1">IF(INDIRECT("実施計画様式!K"&amp;ROW($A154))&lt;&gt;朱色変色!K154,1,0)</f>
        <v>#VALUE!</v>
      </c>
      <c r="L154" t="e" cm="1">
        <f t="array" aca="1" ref="L154" ca="1">IF(INDIRECT("実施計画様式!L"&amp;ROW($A154))&lt;&gt;朱色変色!L154,1,0)</f>
        <v>#VALUE!</v>
      </c>
      <c r="M154" t="e" cm="1">
        <f t="array" aca="1" ref="M154" ca="1">IF(INDIRECT("実施計画様式!M"&amp;ROW($A154))&lt;&gt;朱色変色!M154,1,0)</f>
        <v>#VALUE!</v>
      </c>
      <c r="N154" t="e" cm="1">
        <f t="array" aca="1" ref="N154" ca="1">IF(INDIRECT("実施計画様式!N"&amp;ROW($A154))&lt;&gt;朱色変色!N154,1,0)</f>
        <v>#VALUE!</v>
      </c>
      <c r="O154" t="e" cm="1">
        <f t="array" aca="1" ref="O154" ca="1">IF(INDIRECT("実施計画様式!O"&amp;ROW($A154))&lt;&gt;朱色変色!O154,1,0)</f>
        <v>#VALUE!</v>
      </c>
      <c r="P154" t="e" cm="1">
        <f t="array" aca="1" ref="P154" ca="1">IF(INDIRECT("実施計画様式!P"&amp;ROW($A154))&lt;&gt;朱色変色!P154,1,0)</f>
        <v>#VALUE!</v>
      </c>
      <c r="Q154" t="e" cm="1">
        <f t="array" aca="1" ref="Q154" ca="1">IF(INDIRECT("実施計画様式!Q"&amp;ROW($A154))&lt;&gt;朱色変色!Q154,1,0)</f>
        <v>#VALUE!</v>
      </c>
      <c r="R154" t="e" cm="1">
        <f t="array" aca="1" ref="R154" ca="1">IF(INDIRECT("実施計画様式!R"&amp;ROW($A154))&lt;&gt;朱色変色!R154,1,0)</f>
        <v>#VALUE!</v>
      </c>
      <c r="S154" t="e" cm="1">
        <f t="array" aca="1" ref="S154" ca="1">IF(INDIRECT("実施計画様式!S"&amp;ROW($A154))&lt;&gt;朱色変色!S154,1,0)</f>
        <v>#VALUE!</v>
      </c>
      <c r="T154" t="e" cm="1">
        <f t="array" aca="1" ref="T154" ca="1">IF(INDIRECT("実施計画様式!T"&amp;ROW($A154))&lt;&gt;朱色変色!T154,1,0)</f>
        <v>#VALUE!</v>
      </c>
      <c r="U154" t="e" cm="1">
        <f t="array" aca="1" ref="U154" ca="1">IF(INDIRECT("実施計画様式!U"&amp;ROW($A154))&lt;&gt;朱色変色!U154,1,0)</f>
        <v>#VALUE!</v>
      </c>
      <c r="V154" t="e" cm="1">
        <f t="array" aca="1" ref="V154" ca="1">IF(INDIRECT("実施計画様式!V"&amp;ROW($A154))&lt;&gt;朱色変色!V154,1,0)</f>
        <v>#VALUE!</v>
      </c>
      <c r="W154" t="e" cm="1">
        <f t="array" aca="1" ref="W154" ca="1">IF(INDIRECT("実施計画様式!W"&amp;ROW($A154))&lt;&gt;朱色変色!W154,1,0)</f>
        <v>#VALUE!</v>
      </c>
      <c r="X154" t="e" cm="1">
        <f t="array" aca="1" ref="X154" ca="1">IF(INDIRECT("実施計画様式!X"&amp;ROW($A154))&lt;&gt;朱色変色!X154,1,0)</f>
        <v>#VALUE!</v>
      </c>
      <c r="Y154" t="e" cm="1">
        <f t="array" aca="1" ref="Y154" ca="1">IF(INDIRECT("実施計画様式!Y"&amp;ROW($A154))&lt;&gt;朱色変色!Y154,1,0)</f>
        <v>#VALUE!</v>
      </c>
      <c r="Z154" t="e" cm="1">
        <f t="array" aca="1" ref="Z154" ca="1">IF(INDIRECT("実施計画様式!Z"&amp;ROW($A154))&lt;&gt;朱色変色!Z154,1,0)</f>
        <v>#VALUE!</v>
      </c>
      <c r="AA154" t="e" cm="1">
        <f t="array" aca="1" ref="AA154" ca="1">IF(INDIRECT("実施計画様式!AA"&amp;ROW($A154))&lt;&gt;朱色変色!AA154,1,0)</f>
        <v>#VALUE!</v>
      </c>
      <c r="AB154" t="e" cm="1">
        <f t="array" aca="1" ref="AB154" ca="1">IF(INDIRECT("実施計画様式!AB"&amp;ROW($A154))&lt;&gt;朱色変色!AB154,1,0)</f>
        <v>#VALUE!</v>
      </c>
      <c r="AC154" t="e" cm="1">
        <f t="array" aca="1" ref="AC154" ca="1">IF(INDIRECT("実施計画様式!AC"&amp;ROW($A154))&lt;&gt;朱色変色!AC154,1,0)</f>
        <v>#VALUE!</v>
      </c>
      <c r="AD154" t="e" cm="1">
        <f t="array" aca="1" ref="AD154" ca="1">IF(INDIRECT("実施計画様式!AD"&amp;ROW($A154))&lt;&gt;朱色変色!AD154,1,0)</f>
        <v>#VALUE!</v>
      </c>
      <c r="AE154" t="e" cm="1">
        <f t="array" aca="1" ref="AE154" ca="1">IF(INDIRECT("実施計画様式!AE"&amp;ROW($A154))&lt;&gt;朱色変色!AE154,1,0)</f>
        <v>#VALUE!</v>
      </c>
      <c r="AF154" t="e" cm="1">
        <f t="array" aca="1" ref="AF154" ca="1">IF(INDIRECT("実施計画様式!AF"&amp;ROW($A154))&lt;&gt;朱色変色!AF154,1,0)</f>
        <v>#VALUE!</v>
      </c>
      <c r="AG154" t="e" cm="1">
        <f t="array" aca="1" ref="AG154" ca="1">IF(INDIRECT("実施計画様式!AG"&amp;ROW($A154))&lt;&gt;朱色変色!AG154,1,0)</f>
        <v>#VALUE!</v>
      </c>
      <c r="AH154" t="e" cm="1">
        <f t="array" aca="1" ref="AH154" ca="1">IF(INDIRECT("実施計画様式!AH"&amp;ROW($A154))&lt;&gt;朱色変色!AH154,1,0)</f>
        <v>#VALUE!</v>
      </c>
      <c r="AI154" t="e" cm="1">
        <f t="array" aca="1" ref="AI154" ca="1">IF(INDIRECT("実施計画様式!AI"&amp;ROW($A154))&lt;&gt;朱色変色!AI154,1,0)</f>
        <v>#VALUE!</v>
      </c>
      <c r="AJ154" t="e" cm="1">
        <f t="array" aca="1" ref="AJ154" ca="1">IF(INDIRECT("実施計画様式!AJ"&amp;ROW($A154))&lt;&gt;朱色変色!AJ154,1,0)</f>
        <v>#VALUE!</v>
      </c>
      <c r="AK154" t="e" cm="1">
        <f t="array" aca="1" ref="AK154" ca="1">IF(INDIRECT("実施計画様式!AK"&amp;ROW($A154))&lt;&gt;朱色変色!AK154,1,0)</f>
        <v>#VALUE!</v>
      </c>
      <c r="AL154" t="e" cm="1">
        <f t="array" aca="1" ref="AL154" ca="1">IF(INDIRECT("実施計画様式!AL"&amp;ROW($A154))&lt;&gt;朱色変色!AL154,1,0)</f>
        <v>#VALUE!</v>
      </c>
      <c r="AM154" t="e" cm="1">
        <f t="array" aca="1" ref="AM154" ca="1">IF(INDIRECT("実施計画様式!AM"&amp;ROW($A154))&lt;&gt;朱色変色!AM154,1,0)</f>
        <v>#VALUE!</v>
      </c>
      <c r="AN154" t="e" cm="1">
        <f t="array" aca="1" ref="AN154" ca="1">IF(INDIRECT("実施計画様式!AN"&amp;ROW($A154))&lt;&gt;朱色変色!AN154,1,0)</f>
        <v>#VALUE!</v>
      </c>
      <c r="AO154" t="e" cm="1">
        <f t="array" aca="1" ref="AO154" ca="1">IF(INDIRECT("実施計画様式!AO"&amp;ROW($A154))&lt;&gt;朱色変色!AO154,1,0)</f>
        <v>#VALUE!</v>
      </c>
      <c r="AP154" t="e" cm="1">
        <f t="array" aca="1" ref="AP154" ca="1">IF(INDIRECT("実施計画様式!AP"&amp;ROW($A154))&lt;&gt;朱色変色!AP154,1,0)</f>
        <v>#VALUE!</v>
      </c>
      <c r="AQ154" t="e" cm="1">
        <f t="array" aca="1" ref="AQ154" ca="1">IF(INDIRECT("実施計画様式!AQ"&amp;ROW($A154))&lt;&gt;朱色変色!AQ154,1,0)</f>
        <v>#VALUE!</v>
      </c>
      <c r="AR154" t="e" cm="1">
        <f t="array" aca="1" ref="AR154" ca="1">IF(INDIRECT("実施計画様式!AR"&amp;ROW($A154))&lt;&gt;朱色変色!AR154,1,0)</f>
        <v>#VALUE!</v>
      </c>
      <c r="AS154" t="e" cm="1">
        <f t="array" aca="1" ref="AS154" ca="1">IF(INDIRECT("実施計画様式!AS"&amp;ROW($A154))&lt;&gt;朱色変色!AS154,1,0)</f>
        <v>#VALUE!</v>
      </c>
      <c r="AT154" t="e" cm="1">
        <f t="array" aca="1" ref="AT154" ca="1">IF(INDIRECT("実施計画様式!AT"&amp;ROW($A154))&lt;&gt;朱色変色!AT154,1,0)</f>
        <v>#VALUE!</v>
      </c>
      <c r="AU154" t="e" cm="1">
        <f t="array" aca="1" ref="AU154" ca="1">IF(INDIRECT("実施計画様式!AU"&amp;ROW($A154))&lt;&gt;朱色変色!AU154,1,0)</f>
        <v>#VALUE!</v>
      </c>
      <c r="AV154" t="e" cm="1">
        <f t="array" aca="1" ref="AV154" ca="1">IF(INDIRECT("実施計画様式!AV"&amp;ROW($A154))&lt;&gt;朱色変色!AV154,1,0)</f>
        <v>#VALUE!</v>
      </c>
      <c r="AW154" t="e" cm="1">
        <f t="array" aca="1" ref="AW154" ca="1">IF(INDIRECT("実施計画様式!AW"&amp;ROW($A154))&lt;&gt;朱色変色!AW154,1,0)</f>
        <v>#VALUE!</v>
      </c>
      <c r="AX154" t="e" cm="1">
        <f t="array" aca="1" ref="AX154" ca="1">IF(INDIRECT("実施計画様式!AX"&amp;ROW($A154))&lt;&gt;朱色変色!AX154,1,0)</f>
        <v>#VALUE!</v>
      </c>
      <c r="AY154" t="e" cm="1">
        <f t="array" aca="1" ref="AY154" ca="1">IF(INDIRECT("実施計画様式!AY"&amp;ROW($A154))&lt;&gt;朱色変色!AU154,1,0)</f>
        <v>#VALUE!</v>
      </c>
      <c r="AZ154" t="e" cm="1">
        <f t="array" aca="1" ref="AZ154" ca="1">IF(INDIRECT("実施計画様式!AZ"&amp;ROW($A154))&lt;&gt;朱色変色!AV154,1,0)</f>
        <v>#VALUE!</v>
      </c>
      <c r="BA154" t="e" cm="1">
        <f t="array" aca="1" ref="BA154" ca="1">IF(INDIRECT("実施計画様式!BA"&amp;ROW($A154))&lt;&gt;朱色変色!AW154,1,0)</f>
        <v>#VALUE!</v>
      </c>
      <c r="BB154" t="e" cm="1">
        <f t="array" aca="1" ref="BB154" ca="1">IF(INDIRECT("実施計画様式!BB"&amp;ROW($A154))&lt;&gt;朱色変色!AX154,1,0)</f>
        <v>#VALUE!</v>
      </c>
      <c r="BC154" t="e">
        <f t="shared" ca="1" si="3"/>
        <v>#VALUE!</v>
      </c>
      <c r="BD154" t="e">
        <f t="shared" ca="1" si="4"/>
        <v>#VALUE!</v>
      </c>
      <c r="BE154" t="e">
        <f t="shared" ca="1" si="5"/>
        <v>#VALUE!</v>
      </c>
    </row>
    <row r="155" spans="3:57">
      <c r="C155" s="310">
        <v>83</v>
      </c>
      <c r="D155" t="e" cm="1">
        <f t="array" aca="1" ref="D155" ca="1">IF(INDIRECT("実施計画様式!D"&amp;ROW($A155))&lt;&gt;朱色変色!D155,1,0)</f>
        <v>#VALUE!</v>
      </c>
      <c r="E155" t="e" cm="1">
        <f t="array" aca="1" ref="E155" ca="1">IF(INDIRECT("実施計画様式!E"&amp;ROW($A155))&lt;&gt;朱色変色!E155,1,0)</f>
        <v>#VALUE!</v>
      </c>
      <c r="F155" t="e" cm="1">
        <f t="array" aca="1" ref="F155" ca="1">IF(INDIRECT("実施計画様式!F"&amp;ROW($A155))&lt;&gt;朱色変色!F155,1,0)</f>
        <v>#VALUE!</v>
      </c>
      <c r="G155" t="e" cm="1">
        <f t="array" aca="1" ref="G155" ca="1">IF(INDIRECT("実施計画様式!G"&amp;ROW($A155))&lt;&gt;朱色変色!G155,1,0)</f>
        <v>#VALUE!</v>
      </c>
      <c r="H155" t="e" cm="1">
        <f t="array" aca="1" ref="H155" ca="1">IF(INDIRECT("実施計画様式!H"&amp;ROW($A155))&lt;&gt;朱色変色!H155,1,0)</f>
        <v>#VALUE!</v>
      </c>
      <c r="I155" t="e" cm="1">
        <f t="array" aca="1" ref="I155" ca="1">IF(INDIRECT("実施計画様式!I"&amp;ROW($A155))&lt;&gt;朱色変色!I155,1,0)</f>
        <v>#VALUE!</v>
      </c>
      <c r="J155" t="e" cm="1">
        <f t="array" aca="1" ref="J155" ca="1">IF(INDIRECT("実施計画様式!J"&amp;ROW($A155))&lt;&gt;朱色変色!J155,1,0)</f>
        <v>#VALUE!</v>
      </c>
      <c r="K155" t="e" cm="1">
        <f t="array" aca="1" ref="K155" ca="1">IF(INDIRECT("実施計画様式!K"&amp;ROW($A155))&lt;&gt;朱色変色!K155,1,0)</f>
        <v>#VALUE!</v>
      </c>
      <c r="L155" t="e" cm="1">
        <f t="array" aca="1" ref="L155" ca="1">IF(INDIRECT("実施計画様式!L"&amp;ROW($A155))&lt;&gt;朱色変色!L155,1,0)</f>
        <v>#VALUE!</v>
      </c>
      <c r="M155" t="e" cm="1">
        <f t="array" aca="1" ref="M155" ca="1">IF(INDIRECT("実施計画様式!M"&amp;ROW($A155))&lt;&gt;朱色変色!M155,1,0)</f>
        <v>#VALUE!</v>
      </c>
      <c r="N155" t="e" cm="1">
        <f t="array" aca="1" ref="N155" ca="1">IF(INDIRECT("実施計画様式!N"&amp;ROW($A155))&lt;&gt;朱色変色!N155,1,0)</f>
        <v>#VALUE!</v>
      </c>
      <c r="O155" t="e" cm="1">
        <f t="array" aca="1" ref="O155" ca="1">IF(INDIRECT("実施計画様式!O"&amp;ROW($A155))&lt;&gt;朱色変色!O155,1,0)</f>
        <v>#VALUE!</v>
      </c>
      <c r="P155" t="e" cm="1">
        <f t="array" aca="1" ref="P155" ca="1">IF(INDIRECT("実施計画様式!P"&amp;ROW($A155))&lt;&gt;朱色変色!P155,1,0)</f>
        <v>#VALUE!</v>
      </c>
      <c r="Q155" t="e" cm="1">
        <f t="array" aca="1" ref="Q155" ca="1">IF(INDIRECT("実施計画様式!Q"&amp;ROW($A155))&lt;&gt;朱色変色!Q155,1,0)</f>
        <v>#VALUE!</v>
      </c>
      <c r="R155" t="e" cm="1">
        <f t="array" aca="1" ref="R155" ca="1">IF(INDIRECT("実施計画様式!R"&amp;ROW($A155))&lt;&gt;朱色変色!R155,1,0)</f>
        <v>#VALUE!</v>
      </c>
      <c r="S155" t="e" cm="1">
        <f t="array" aca="1" ref="S155" ca="1">IF(INDIRECT("実施計画様式!S"&amp;ROW($A155))&lt;&gt;朱色変色!S155,1,0)</f>
        <v>#VALUE!</v>
      </c>
      <c r="T155" t="e" cm="1">
        <f t="array" aca="1" ref="T155" ca="1">IF(INDIRECT("実施計画様式!T"&amp;ROW($A155))&lt;&gt;朱色変色!T155,1,0)</f>
        <v>#VALUE!</v>
      </c>
      <c r="U155" t="e" cm="1">
        <f t="array" aca="1" ref="U155" ca="1">IF(INDIRECT("実施計画様式!U"&amp;ROW($A155))&lt;&gt;朱色変色!U155,1,0)</f>
        <v>#VALUE!</v>
      </c>
      <c r="V155" t="e" cm="1">
        <f t="array" aca="1" ref="V155" ca="1">IF(INDIRECT("実施計画様式!V"&amp;ROW($A155))&lt;&gt;朱色変色!V155,1,0)</f>
        <v>#VALUE!</v>
      </c>
      <c r="W155" t="e" cm="1">
        <f t="array" aca="1" ref="W155" ca="1">IF(INDIRECT("実施計画様式!W"&amp;ROW($A155))&lt;&gt;朱色変色!W155,1,0)</f>
        <v>#VALUE!</v>
      </c>
      <c r="X155" t="e" cm="1">
        <f t="array" aca="1" ref="X155" ca="1">IF(INDIRECT("実施計画様式!X"&amp;ROW($A155))&lt;&gt;朱色変色!X155,1,0)</f>
        <v>#VALUE!</v>
      </c>
      <c r="Y155" t="e" cm="1">
        <f t="array" aca="1" ref="Y155" ca="1">IF(INDIRECT("実施計画様式!Y"&amp;ROW($A155))&lt;&gt;朱色変色!Y155,1,0)</f>
        <v>#VALUE!</v>
      </c>
      <c r="Z155" t="e" cm="1">
        <f t="array" aca="1" ref="Z155" ca="1">IF(INDIRECT("実施計画様式!Z"&amp;ROW($A155))&lt;&gt;朱色変色!Z155,1,0)</f>
        <v>#VALUE!</v>
      </c>
      <c r="AA155" t="e" cm="1">
        <f t="array" aca="1" ref="AA155" ca="1">IF(INDIRECT("実施計画様式!AA"&amp;ROW($A155))&lt;&gt;朱色変色!AA155,1,0)</f>
        <v>#VALUE!</v>
      </c>
      <c r="AB155" t="e" cm="1">
        <f t="array" aca="1" ref="AB155" ca="1">IF(INDIRECT("実施計画様式!AB"&amp;ROW($A155))&lt;&gt;朱色変色!AB155,1,0)</f>
        <v>#VALUE!</v>
      </c>
      <c r="AC155" t="e" cm="1">
        <f t="array" aca="1" ref="AC155" ca="1">IF(INDIRECT("実施計画様式!AC"&amp;ROW($A155))&lt;&gt;朱色変色!AC155,1,0)</f>
        <v>#VALUE!</v>
      </c>
      <c r="AD155" t="e" cm="1">
        <f t="array" aca="1" ref="AD155" ca="1">IF(INDIRECT("実施計画様式!AD"&amp;ROW($A155))&lt;&gt;朱色変色!AD155,1,0)</f>
        <v>#VALUE!</v>
      </c>
      <c r="AE155" t="e" cm="1">
        <f t="array" aca="1" ref="AE155" ca="1">IF(INDIRECT("実施計画様式!AE"&amp;ROW($A155))&lt;&gt;朱色変色!AE155,1,0)</f>
        <v>#VALUE!</v>
      </c>
      <c r="AF155" t="e" cm="1">
        <f t="array" aca="1" ref="AF155" ca="1">IF(INDIRECT("実施計画様式!AF"&amp;ROW($A155))&lt;&gt;朱色変色!AF155,1,0)</f>
        <v>#VALUE!</v>
      </c>
      <c r="AG155" t="e" cm="1">
        <f t="array" aca="1" ref="AG155" ca="1">IF(INDIRECT("実施計画様式!AG"&amp;ROW($A155))&lt;&gt;朱色変色!AG155,1,0)</f>
        <v>#VALUE!</v>
      </c>
      <c r="AH155" t="e" cm="1">
        <f t="array" aca="1" ref="AH155" ca="1">IF(INDIRECT("実施計画様式!AH"&amp;ROW($A155))&lt;&gt;朱色変色!AH155,1,0)</f>
        <v>#VALUE!</v>
      </c>
      <c r="AI155" t="e" cm="1">
        <f t="array" aca="1" ref="AI155" ca="1">IF(INDIRECT("実施計画様式!AI"&amp;ROW($A155))&lt;&gt;朱色変色!AI155,1,0)</f>
        <v>#VALUE!</v>
      </c>
      <c r="AJ155" t="e" cm="1">
        <f t="array" aca="1" ref="AJ155" ca="1">IF(INDIRECT("実施計画様式!AJ"&amp;ROW($A155))&lt;&gt;朱色変色!AJ155,1,0)</f>
        <v>#VALUE!</v>
      </c>
      <c r="AK155" t="e" cm="1">
        <f t="array" aca="1" ref="AK155" ca="1">IF(INDIRECT("実施計画様式!AK"&amp;ROW($A155))&lt;&gt;朱色変色!AK155,1,0)</f>
        <v>#VALUE!</v>
      </c>
      <c r="AL155" t="e" cm="1">
        <f t="array" aca="1" ref="AL155" ca="1">IF(INDIRECT("実施計画様式!AL"&amp;ROW($A155))&lt;&gt;朱色変色!AL155,1,0)</f>
        <v>#VALUE!</v>
      </c>
      <c r="AM155" t="e" cm="1">
        <f t="array" aca="1" ref="AM155" ca="1">IF(INDIRECT("実施計画様式!AM"&amp;ROW($A155))&lt;&gt;朱色変色!AM155,1,0)</f>
        <v>#VALUE!</v>
      </c>
      <c r="AN155" t="e" cm="1">
        <f t="array" aca="1" ref="AN155" ca="1">IF(INDIRECT("実施計画様式!AN"&amp;ROW($A155))&lt;&gt;朱色変色!AN155,1,0)</f>
        <v>#VALUE!</v>
      </c>
      <c r="AO155" t="e" cm="1">
        <f t="array" aca="1" ref="AO155" ca="1">IF(INDIRECT("実施計画様式!AO"&amp;ROW($A155))&lt;&gt;朱色変色!AO155,1,0)</f>
        <v>#VALUE!</v>
      </c>
      <c r="AP155" t="e" cm="1">
        <f t="array" aca="1" ref="AP155" ca="1">IF(INDIRECT("実施計画様式!AP"&amp;ROW($A155))&lt;&gt;朱色変色!AP155,1,0)</f>
        <v>#VALUE!</v>
      </c>
      <c r="AQ155" t="e" cm="1">
        <f t="array" aca="1" ref="AQ155" ca="1">IF(INDIRECT("実施計画様式!AQ"&amp;ROW($A155))&lt;&gt;朱色変色!AQ155,1,0)</f>
        <v>#VALUE!</v>
      </c>
      <c r="AR155" t="e" cm="1">
        <f t="array" aca="1" ref="AR155" ca="1">IF(INDIRECT("実施計画様式!AR"&amp;ROW($A155))&lt;&gt;朱色変色!AR155,1,0)</f>
        <v>#VALUE!</v>
      </c>
      <c r="AS155" t="e" cm="1">
        <f t="array" aca="1" ref="AS155" ca="1">IF(INDIRECT("実施計画様式!AS"&amp;ROW($A155))&lt;&gt;朱色変色!AS155,1,0)</f>
        <v>#VALUE!</v>
      </c>
      <c r="AT155" t="e" cm="1">
        <f t="array" aca="1" ref="AT155" ca="1">IF(INDIRECT("実施計画様式!AT"&amp;ROW($A155))&lt;&gt;朱色変色!AT155,1,0)</f>
        <v>#VALUE!</v>
      </c>
      <c r="AU155" t="e" cm="1">
        <f t="array" aca="1" ref="AU155" ca="1">IF(INDIRECT("実施計画様式!AU"&amp;ROW($A155))&lt;&gt;朱色変色!AU155,1,0)</f>
        <v>#VALUE!</v>
      </c>
      <c r="AV155" t="e" cm="1">
        <f t="array" aca="1" ref="AV155" ca="1">IF(INDIRECT("実施計画様式!AV"&amp;ROW($A155))&lt;&gt;朱色変色!AV155,1,0)</f>
        <v>#VALUE!</v>
      </c>
      <c r="AW155" t="e" cm="1">
        <f t="array" aca="1" ref="AW155" ca="1">IF(INDIRECT("実施計画様式!AW"&amp;ROW($A155))&lt;&gt;朱色変色!AW155,1,0)</f>
        <v>#VALUE!</v>
      </c>
      <c r="AX155" t="e" cm="1">
        <f t="array" aca="1" ref="AX155" ca="1">IF(INDIRECT("実施計画様式!AX"&amp;ROW($A155))&lt;&gt;朱色変色!AX155,1,0)</f>
        <v>#VALUE!</v>
      </c>
      <c r="AY155" t="e" cm="1">
        <f t="array" aca="1" ref="AY155" ca="1">IF(INDIRECT("実施計画様式!AY"&amp;ROW($A155))&lt;&gt;朱色変色!AU155,1,0)</f>
        <v>#VALUE!</v>
      </c>
      <c r="AZ155" t="e" cm="1">
        <f t="array" aca="1" ref="AZ155" ca="1">IF(INDIRECT("実施計画様式!AZ"&amp;ROW($A155))&lt;&gt;朱色変色!AV155,1,0)</f>
        <v>#VALUE!</v>
      </c>
      <c r="BA155" t="e" cm="1">
        <f t="array" aca="1" ref="BA155" ca="1">IF(INDIRECT("実施計画様式!BA"&amp;ROW($A155))&lt;&gt;朱色変色!AW155,1,0)</f>
        <v>#VALUE!</v>
      </c>
      <c r="BB155" t="e" cm="1">
        <f t="array" aca="1" ref="BB155" ca="1">IF(INDIRECT("実施計画様式!BB"&amp;ROW($A155))&lt;&gt;朱色変色!AX155,1,0)</f>
        <v>#VALUE!</v>
      </c>
      <c r="BC155" t="e">
        <f t="shared" ca="1" si="3"/>
        <v>#VALUE!</v>
      </c>
      <c r="BD155" t="e">
        <f t="shared" ca="1" si="4"/>
        <v>#VALUE!</v>
      </c>
      <c r="BE155" t="e">
        <f t="shared" ca="1" si="5"/>
        <v>#VALUE!</v>
      </c>
    </row>
    <row r="156" spans="3:57">
      <c r="C156" s="310">
        <v>84</v>
      </c>
      <c r="D156" t="e" cm="1">
        <f t="array" aca="1" ref="D156" ca="1">IF(INDIRECT("実施計画様式!D"&amp;ROW($A156))&lt;&gt;朱色変色!D156,1,0)</f>
        <v>#VALUE!</v>
      </c>
      <c r="E156" t="e" cm="1">
        <f t="array" aca="1" ref="E156" ca="1">IF(INDIRECT("実施計画様式!E"&amp;ROW($A156))&lt;&gt;朱色変色!E156,1,0)</f>
        <v>#VALUE!</v>
      </c>
      <c r="F156" t="e" cm="1">
        <f t="array" aca="1" ref="F156" ca="1">IF(INDIRECT("実施計画様式!F"&amp;ROW($A156))&lt;&gt;朱色変色!F156,1,0)</f>
        <v>#VALUE!</v>
      </c>
      <c r="G156" t="e" cm="1">
        <f t="array" aca="1" ref="G156" ca="1">IF(INDIRECT("実施計画様式!G"&amp;ROW($A156))&lt;&gt;朱色変色!G156,1,0)</f>
        <v>#VALUE!</v>
      </c>
      <c r="H156" t="e" cm="1">
        <f t="array" aca="1" ref="H156" ca="1">IF(INDIRECT("実施計画様式!H"&amp;ROW($A156))&lt;&gt;朱色変色!H156,1,0)</f>
        <v>#VALUE!</v>
      </c>
      <c r="I156" t="e" cm="1">
        <f t="array" aca="1" ref="I156" ca="1">IF(INDIRECT("実施計画様式!I"&amp;ROW($A156))&lt;&gt;朱色変色!I156,1,0)</f>
        <v>#VALUE!</v>
      </c>
      <c r="J156" t="e" cm="1">
        <f t="array" aca="1" ref="J156" ca="1">IF(INDIRECT("実施計画様式!J"&amp;ROW($A156))&lt;&gt;朱色変色!J156,1,0)</f>
        <v>#VALUE!</v>
      </c>
      <c r="K156" t="e" cm="1">
        <f t="array" aca="1" ref="K156" ca="1">IF(INDIRECT("実施計画様式!K"&amp;ROW($A156))&lt;&gt;朱色変色!K156,1,0)</f>
        <v>#VALUE!</v>
      </c>
      <c r="L156" t="e" cm="1">
        <f t="array" aca="1" ref="L156" ca="1">IF(INDIRECT("実施計画様式!L"&amp;ROW($A156))&lt;&gt;朱色変色!L156,1,0)</f>
        <v>#VALUE!</v>
      </c>
      <c r="M156" t="e" cm="1">
        <f t="array" aca="1" ref="M156" ca="1">IF(INDIRECT("実施計画様式!M"&amp;ROW($A156))&lt;&gt;朱色変色!M156,1,0)</f>
        <v>#VALUE!</v>
      </c>
      <c r="N156" t="e" cm="1">
        <f t="array" aca="1" ref="N156" ca="1">IF(INDIRECT("実施計画様式!N"&amp;ROW($A156))&lt;&gt;朱色変色!N156,1,0)</f>
        <v>#VALUE!</v>
      </c>
      <c r="O156" t="e" cm="1">
        <f t="array" aca="1" ref="O156" ca="1">IF(INDIRECT("実施計画様式!O"&amp;ROW($A156))&lt;&gt;朱色変色!O156,1,0)</f>
        <v>#VALUE!</v>
      </c>
      <c r="P156" t="e" cm="1">
        <f t="array" aca="1" ref="P156" ca="1">IF(INDIRECT("実施計画様式!P"&amp;ROW($A156))&lt;&gt;朱色変色!P156,1,0)</f>
        <v>#VALUE!</v>
      </c>
      <c r="Q156" t="e" cm="1">
        <f t="array" aca="1" ref="Q156" ca="1">IF(INDIRECT("実施計画様式!Q"&amp;ROW($A156))&lt;&gt;朱色変色!Q156,1,0)</f>
        <v>#VALUE!</v>
      </c>
      <c r="R156" t="e" cm="1">
        <f t="array" aca="1" ref="R156" ca="1">IF(INDIRECT("実施計画様式!R"&amp;ROW($A156))&lt;&gt;朱色変色!R156,1,0)</f>
        <v>#VALUE!</v>
      </c>
      <c r="S156" t="e" cm="1">
        <f t="array" aca="1" ref="S156" ca="1">IF(INDIRECT("実施計画様式!S"&amp;ROW($A156))&lt;&gt;朱色変色!S156,1,0)</f>
        <v>#VALUE!</v>
      </c>
      <c r="T156" t="e" cm="1">
        <f t="array" aca="1" ref="T156" ca="1">IF(INDIRECT("実施計画様式!T"&amp;ROW($A156))&lt;&gt;朱色変色!T156,1,0)</f>
        <v>#VALUE!</v>
      </c>
      <c r="U156" t="e" cm="1">
        <f t="array" aca="1" ref="U156" ca="1">IF(INDIRECT("実施計画様式!U"&amp;ROW($A156))&lt;&gt;朱色変色!U156,1,0)</f>
        <v>#VALUE!</v>
      </c>
      <c r="V156" t="e" cm="1">
        <f t="array" aca="1" ref="V156" ca="1">IF(INDIRECT("実施計画様式!V"&amp;ROW($A156))&lt;&gt;朱色変色!V156,1,0)</f>
        <v>#VALUE!</v>
      </c>
      <c r="W156" t="e" cm="1">
        <f t="array" aca="1" ref="W156" ca="1">IF(INDIRECT("実施計画様式!W"&amp;ROW($A156))&lt;&gt;朱色変色!W156,1,0)</f>
        <v>#VALUE!</v>
      </c>
      <c r="X156" t="e" cm="1">
        <f t="array" aca="1" ref="X156" ca="1">IF(INDIRECT("実施計画様式!X"&amp;ROW($A156))&lt;&gt;朱色変色!X156,1,0)</f>
        <v>#VALUE!</v>
      </c>
      <c r="Y156" t="e" cm="1">
        <f t="array" aca="1" ref="Y156" ca="1">IF(INDIRECT("実施計画様式!Y"&amp;ROW($A156))&lt;&gt;朱色変色!Y156,1,0)</f>
        <v>#VALUE!</v>
      </c>
      <c r="Z156" t="e" cm="1">
        <f t="array" aca="1" ref="Z156" ca="1">IF(INDIRECT("実施計画様式!Z"&amp;ROW($A156))&lt;&gt;朱色変色!Z156,1,0)</f>
        <v>#VALUE!</v>
      </c>
      <c r="AA156" t="e" cm="1">
        <f t="array" aca="1" ref="AA156" ca="1">IF(INDIRECT("実施計画様式!AA"&amp;ROW($A156))&lt;&gt;朱色変色!AA156,1,0)</f>
        <v>#VALUE!</v>
      </c>
      <c r="AB156" t="e" cm="1">
        <f t="array" aca="1" ref="AB156" ca="1">IF(INDIRECT("実施計画様式!AB"&amp;ROW($A156))&lt;&gt;朱色変色!AB156,1,0)</f>
        <v>#VALUE!</v>
      </c>
      <c r="AC156" t="e" cm="1">
        <f t="array" aca="1" ref="AC156" ca="1">IF(INDIRECT("実施計画様式!AC"&amp;ROW($A156))&lt;&gt;朱色変色!AC156,1,0)</f>
        <v>#VALUE!</v>
      </c>
      <c r="AD156" t="e" cm="1">
        <f t="array" aca="1" ref="AD156" ca="1">IF(INDIRECT("実施計画様式!AD"&amp;ROW($A156))&lt;&gt;朱色変色!AD156,1,0)</f>
        <v>#VALUE!</v>
      </c>
      <c r="AE156" t="e" cm="1">
        <f t="array" aca="1" ref="AE156" ca="1">IF(INDIRECT("実施計画様式!AE"&amp;ROW($A156))&lt;&gt;朱色変色!AE156,1,0)</f>
        <v>#VALUE!</v>
      </c>
      <c r="AF156" t="e" cm="1">
        <f t="array" aca="1" ref="AF156" ca="1">IF(INDIRECT("実施計画様式!AF"&amp;ROW($A156))&lt;&gt;朱色変色!AF156,1,0)</f>
        <v>#VALUE!</v>
      </c>
      <c r="AG156" t="e" cm="1">
        <f t="array" aca="1" ref="AG156" ca="1">IF(INDIRECT("実施計画様式!AG"&amp;ROW($A156))&lt;&gt;朱色変色!AG156,1,0)</f>
        <v>#VALUE!</v>
      </c>
      <c r="AH156" t="e" cm="1">
        <f t="array" aca="1" ref="AH156" ca="1">IF(INDIRECT("実施計画様式!AH"&amp;ROW($A156))&lt;&gt;朱色変色!AH156,1,0)</f>
        <v>#VALUE!</v>
      </c>
      <c r="AI156" t="e" cm="1">
        <f t="array" aca="1" ref="AI156" ca="1">IF(INDIRECT("実施計画様式!AI"&amp;ROW($A156))&lt;&gt;朱色変色!AI156,1,0)</f>
        <v>#VALUE!</v>
      </c>
      <c r="AJ156" t="e" cm="1">
        <f t="array" aca="1" ref="AJ156" ca="1">IF(INDIRECT("実施計画様式!AJ"&amp;ROW($A156))&lt;&gt;朱色変色!AJ156,1,0)</f>
        <v>#VALUE!</v>
      </c>
      <c r="AK156" t="e" cm="1">
        <f t="array" aca="1" ref="AK156" ca="1">IF(INDIRECT("実施計画様式!AK"&amp;ROW($A156))&lt;&gt;朱色変色!AK156,1,0)</f>
        <v>#VALUE!</v>
      </c>
      <c r="AL156" t="e" cm="1">
        <f t="array" aca="1" ref="AL156" ca="1">IF(INDIRECT("実施計画様式!AL"&amp;ROW($A156))&lt;&gt;朱色変色!AL156,1,0)</f>
        <v>#VALUE!</v>
      </c>
      <c r="AM156" t="e" cm="1">
        <f t="array" aca="1" ref="AM156" ca="1">IF(INDIRECT("実施計画様式!AM"&amp;ROW($A156))&lt;&gt;朱色変色!AM156,1,0)</f>
        <v>#VALUE!</v>
      </c>
      <c r="AN156" t="e" cm="1">
        <f t="array" aca="1" ref="AN156" ca="1">IF(INDIRECT("実施計画様式!AN"&amp;ROW($A156))&lt;&gt;朱色変色!AN156,1,0)</f>
        <v>#VALUE!</v>
      </c>
      <c r="AO156" t="e" cm="1">
        <f t="array" aca="1" ref="AO156" ca="1">IF(INDIRECT("実施計画様式!AO"&amp;ROW($A156))&lt;&gt;朱色変色!AO156,1,0)</f>
        <v>#VALUE!</v>
      </c>
      <c r="AP156" t="e" cm="1">
        <f t="array" aca="1" ref="AP156" ca="1">IF(INDIRECT("実施計画様式!AP"&amp;ROW($A156))&lt;&gt;朱色変色!AP156,1,0)</f>
        <v>#VALUE!</v>
      </c>
      <c r="AQ156" t="e" cm="1">
        <f t="array" aca="1" ref="AQ156" ca="1">IF(INDIRECT("実施計画様式!AQ"&amp;ROW($A156))&lt;&gt;朱色変色!AQ156,1,0)</f>
        <v>#VALUE!</v>
      </c>
      <c r="AR156" t="e" cm="1">
        <f t="array" aca="1" ref="AR156" ca="1">IF(INDIRECT("実施計画様式!AR"&amp;ROW($A156))&lt;&gt;朱色変色!AR156,1,0)</f>
        <v>#VALUE!</v>
      </c>
      <c r="AS156" t="e" cm="1">
        <f t="array" aca="1" ref="AS156" ca="1">IF(INDIRECT("実施計画様式!AS"&amp;ROW($A156))&lt;&gt;朱色変色!AS156,1,0)</f>
        <v>#VALUE!</v>
      </c>
      <c r="AT156" t="e" cm="1">
        <f t="array" aca="1" ref="AT156" ca="1">IF(INDIRECT("実施計画様式!AT"&amp;ROW($A156))&lt;&gt;朱色変色!AT156,1,0)</f>
        <v>#VALUE!</v>
      </c>
      <c r="AU156" t="e" cm="1">
        <f t="array" aca="1" ref="AU156" ca="1">IF(INDIRECT("実施計画様式!AU"&amp;ROW($A156))&lt;&gt;朱色変色!AU156,1,0)</f>
        <v>#VALUE!</v>
      </c>
      <c r="AV156" t="e" cm="1">
        <f t="array" aca="1" ref="AV156" ca="1">IF(INDIRECT("実施計画様式!AV"&amp;ROW($A156))&lt;&gt;朱色変色!AV156,1,0)</f>
        <v>#VALUE!</v>
      </c>
      <c r="AW156" t="e" cm="1">
        <f t="array" aca="1" ref="AW156" ca="1">IF(INDIRECT("実施計画様式!AW"&amp;ROW($A156))&lt;&gt;朱色変色!AW156,1,0)</f>
        <v>#VALUE!</v>
      </c>
      <c r="AX156" t="e" cm="1">
        <f t="array" aca="1" ref="AX156" ca="1">IF(INDIRECT("実施計画様式!AX"&amp;ROW($A156))&lt;&gt;朱色変色!AX156,1,0)</f>
        <v>#VALUE!</v>
      </c>
      <c r="AY156" t="e" cm="1">
        <f t="array" aca="1" ref="AY156" ca="1">IF(INDIRECT("実施計画様式!AY"&amp;ROW($A156))&lt;&gt;朱色変色!AU156,1,0)</f>
        <v>#VALUE!</v>
      </c>
      <c r="AZ156" t="e" cm="1">
        <f t="array" aca="1" ref="AZ156" ca="1">IF(INDIRECT("実施計画様式!AZ"&amp;ROW($A156))&lt;&gt;朱色変色!AV156,1,0)</f>
        <v>#VALUE!</v>
      </c>
      <c r="BA156" t="e" cm="1">
        <f t="array" aca="1" ref="BA156" ca="1">IF(INDIRECT("実施計画様式!BA"&amp;ROW($A156))&lt;&gt;朱色変色!AW156,1,0)</f>
        <v>#VALUE!</v>
      </c>
      <c r="BB156" t="e" cm="1">
        <f t="array" aca="1" ref="BB156" ca="1">IF(INDIRECT("実施計画様式!BB"&amp;ROW($A156))&lt;&gt;朱色変色!AX156,1,0)</f>
        <v>#VALUE!</v>
      </c>
      <c r="BC156" t="e">
        <f t="shared" ca="1" si="3"/>
        <v>#VALUE!</v>
      </c>
      <c r="BD156" t="e">
        <f t="shared" ca="1" si="4"/>
        <v>#VALUE!</v>
      </c>
      <c r="BE156" t="e">
        <f t="shared" ca="1" si="5"/>
        <v>#VALUE!</v>
      </c>
    </row>
    <row r="157" spans="3:57">
      <c r="C157" s="310">
        <v>85</v>
      </c>
      <c r="D157" t="e" cm="1">
        <f t="array" aca="1" ref="D157" ca="1">IF(INDIRECT("実施計画様式!D"&amp;ROW($A157))&lt;&gt;朱色変色!D157,1,0)</f>
        <v>#VALUE!</v>
      </c>
      <c r="E157" t="e" cm="1">
        <f t="array" aca="1" ref="E157" ca="1">IF(INDIRECT("実施計画様式!E"&amp;ROW($A157))&lt;&gt;朱色変色!E157,1,0)</f>
        <v>#VALUE!</v>
      </c>
      <c r="F157" t="e" cm="1">
        <f t="array" aca="1" ref="F157" ca="1">IF(INDIRECT("実施計画様式!F"&amp;ROW($A157))&lt;&gt;朱色変色!F157,1,0)</f>
        <v>#VALUE!</v>
      </c>
      <c r="G157" t="e" cm="1">
        <f t="array" aca="1" ref="G157" ca="1">IF(INDIRECT("実施計画様式!G"&amp;ROW($A157))&lt;&gt;朱色変色!G157,1,0)</f>
        <v>#VALUE!</v>
      </c>
      <c r="H157" t="e" cm="1">
        <f t="array" aca="1" ref="H157" ca="1">IF(INDIRECT("実施計画様式!H"&amp;ROW($A157))&lt;&gt;朱色変色!H157,1,0)</f>
        <v>#VALUE!</v>
      </c>
      <c r="I157" t="e" cm="1">
        <f t="array" aca="1" ref="I157" ca="1">IF(INDIRECT("実施計画様式!I"&amp;ROW($A157))&lt;&gt;朱色変色!I157,1,0)</f>
        <v>#VALUE!</v>
      </c>
      <c r="J157" t="e" cm="1">
        <f t="array" aca="1" ref="J157" ca="1">IF(INDIRECT("実施計画様式!J"&amp;ROW($A157))&lt;&gt;朱色変色!J157,1,0)</f>
        <v>#VALUE!</v>
      </c>
      <c r="K157" t="e" cm="1">
        <f t="array" aca="1" ref="K157" ca="1">IF(INDIRECT("実施計画様式!K"&amp;ROW($A157))&lt;&gt;朱色変色!K157,1,0)</f>
        <v>#VALUE!</v>
      </c>
      <c r="L157" t="e" cm="1">
        <f t="array" aca="1" ref="L157" ca="1">IF(INDIRECT("実施計画様式!L"&amp;ROW($A157))&lt;&gt;朱色変色!L157,1,0)</f>
        <v>#VALUE!</v>
      </c>
      <c r="M157" t="e" cm="1">
        <f t="array" aca="1" ref="M157" ca="1">IF(INDIRECT("実施計画様式!M"&amp;ROW($A157))&lt;&gt;朱色変色!M157,1,0)</f>
        <v>#VALUE!</v>
      </c>
      <c r="N157" t="e" cm="1">
        <f t="array" aca="1" ref="N157" ca="1">IF(INDIRECT("実施計画様式!N"&amp;ROW($A157))&lt;&gt;朱色変色!N157,1,0)</f>
        <v>#VALUE!</v>
      </c>
      <c r="O157" t="e" cm="1">
        <f t="array" aca="1" ref="O157" ca="1">IF(INDIRECT("実施計画様式!O"&amp;ROW($A157))&lt;&gt;朱色変色!O157,1,0)</f>
        <v>#VALUE!</v>
      </c>
      <c r="P157" t="e" cm="1">
        <f t="array" aca="1" ref="P157" ca="1">IF(INDIRECT("実施計画様式!P"&amp;ROW($A157))&lt;&gt;朱色変色!P157,1,0)</f>
        <v>#VALUE!</v>
      </c>
      <c r="Q157" t="e" cm="1">
        <f t="array" aca="1" ref="Q157" ca="1">IF(INDIRECT("実施計画様式!Q"&amp;ROW($A157))&lt;&gt;朱色変色!Q157,1,0)</f>
        <v>#VALUE!</v>
      </c>
      <c r="R157" t="e" cm="1">
        <f t="array" aca="1" ref="R157" ca="1">IF(INDIRECT("実施計画様式!R"&amp;ROW($A157))&lt;&gt;朱色変色!R157,1,0)</f>
        <v>#VALUE!</v>
      </c>
      <c r="S157" t="e" cm="1">
        <f t="array" aca="1" ref="S157" ca="1">IF(INDIRECT("実施計画様式!S"&amp;ROW($A157))&lt;&gt;朱色変色!S157,1,0)</f>
        <v>#VALUE!</v>
      </c>
      <c r="T157" t="e" cm="1">
        <f t="array" aca="1" ref="T157" ca="1">IF(INDIRECT("実施計画様式!T"&amp;ROW($A157))&lt;&gt;朱色変色!T157,1,0)</f>
        <v>#VALUE!</v>
      </c>
      <c r="U157" t="e" cm="1">
        <f t="array" aca="1" ref="U157" ca="1">IF(INDIRECT("実施計画様式!U"&amp;ROW($A157))&lt;&gt;朱色変色!U157,1,0)</f>
        <v>#VALUE!</v>
      </c>
      <c r="V157" t="e" cm="1">
        <f t="array" aca="1" ref="V157" ca="1">IF(INDIRECT("実施計画様式!V"&amp;ROW($A157))&lt;&gt;朱色変色!V157,1,0)</f>
        <v>#VALUE!</v>
      </c>
      <c r="W157" t="e" cm="1">
        <f t="array" aca="1" ref="W157" ca="1">IF(INDIRECT("実施計画様式!W"&amp;ROW($A157))&lt;&gt;朱色変色!W157,1,0)</f>
        <v>#VALUE!</v>
      </c>
      <c r="X157" t="e" cm="1">
        <f t="array" aca="1" ref="X157" ca="1">IF(INDIRECT("実施計画様式!X"&amp;ROW($A157))&lt;&gt;朱色変色!X157,1,0)</f>
        <v>#VALUE!</v>
      </c>
      <c r="Y157" t="e" cm="1">
        <f t="array" aca="1" ref="Y157" ca="1">IF(INDIRECT("実施計画様式!Y"&amp;ROW($A157))&lt;&gt;朱色変色!Y157,1,0)</f>
        <v>#VALUE!</v>
      </c>
      <c r="Z157" t="e" cm="1">
        <f t="array" aca="1" ref="Z157" ca="1">IF(INDIRECT("実施計画様式!Z"&amp;ROW($A157))&lt;&gt;朱色変色!Z157,1,0)</f>
        <v>#VALUE!</v>
      </c>
      <c r="AA157" t="e" cm="1">
        <f t="array" aca="1" ref="AA157" ca="1">IF(INDIRECT("実施計画様式!AA"&amp;ROW($A157))&lt;&gt;朱色変色!AA157,1,0)</f>
        <v>#VALUE!</v>
      </c>
      <c r="AB157" t="e" cm="1">
        <f t="array" aca="1" ref="AB157" ca="1">IF(INDIRECT("実施計画様式!AB"&amp;ROW($A157))&lt;&gt;朱色変色!AB157,1,0)</f>
        <v>#VALUE!</v>
      </c>
      <c r="AC157" t="e" cm="1">
        <f t="array" aca="1" ref="AC157" ca="1">IF(INDIRECT("実施計画様式!AC"&amp;ROW($A157))&lt;&gt;朱色変色!AC157,1,0)</f>
        <v>#VALUE!</v>
      </c>
      <c r="AD157" t="e" cm="1">
        <f t="array" aca="1" ref="AD157" ca="1">IF(INDIRECT("実施計画様式!AD"&amp;ROW($A157))&lt;&gt;朱色変色!AD157,1,0)</f>
        <v>#VALUE!</v>
      </c>
      <c r="AE157" t="e" cm="1">
        <f t="array" aca="1" ref="AE157" ca="1">IF(INDIRECT("実施計画様式!AE"&amp;ROW($A157))&lt;&gt;朱色変色!AE157,1,0)</f>
        <v>#VALUE!</v>
      </c>
      <c r="AF157" t="e" cm="1">
        <f t="array" aca="1" ref="AF157" ca="1">IF(INDIRECT("実施計画様式!AF"&amp;ROW($A157))&lt;&gt;朱色変色!AF157,1,0)</f>
        <v>#VALUE!</v>
      </c>
      <c r="AG157" t="e" cm="1">
        <f t="array" aca="1" ref="AG157" ca="1">IF(INDIRECT("実施計画様式!AG"&amp;ROW($A157))&lt;&gt;朱色変色!AG157,1,0)</f>
        <v>#VALUE!</v>
      </c>
      <c r="AH157" t="e" cm="1">
        <f t="array" aca="1" ref="AH157" ca="1">IF(INDIRECT("実施計画様式!AH"&amp;ROW($A157))&lt;&gt;朱色変色!AH157,1,0)</f>
        <v>#VALUE!</v>
      </c>
      <c r="AI157" t="e" cm="1">
        <f t="array" aca="1" ref="AI157" ca="1">IF(INDIRECT("実施計画様式!AI"&amp;ROW($A157))&lt;&gt;朱色変色!AI157,1,0)</f>
        <v>#VALUE!</v>
      </c>
      <c r="AJ157" t="e" cm="1">
        <f t="array" aca="1" ref="AJ157" ca="1">IF(INDIRECT("実施計画様式!AJ"&amp;ROW($A157))&lt;&gt;朱色変色!AJ157,1,0)</f>
        <v>#VALUE!</v>
      </c>
      <c r="AK157" t="e" cm="1">
        <f t="array" aca="1" ref="AK157" ca="1">IF(INDIRECT("実施計画様式!AK"&amp;ROW($A157))&lt;&gt;朱色変色!AK157,1,0)</f>
        <v>#VALUE!</v>
      </c>
      <c r="AL157" t="e" cm="1">
        <f t="array" aca="1" ref="AL157" ca="1">IF(INDIRECT("実施計画様式!AL"&amp;ROW($A157))&lt;&gt;朱色変色!AL157,1,0)</f>
        <v>#VALUE!</v>
      </c>
      <c r="AM157" t="e" cm="1">
        <f t="array" aca="1" ref="AM157" ca="1">IF(INDIRECT("実施計画様式!AM"&amp;ROW($A157))&lt;&gt;朱色変色!AM157,1,0)</f>
        <v>#VALUE!</v>
      </c>
      <c r="AN157" t="e" cm="1">
        <f t="array" aca="1" ref="AN157" ca="1">IF(INDIRECT("実施計画様式!AN"&amp;ROW($A157))&lt;&gt;朱色変色!AN157,1,0)</f>
        <v>#VALUE!</v>
      </c>
      <c r="AO157" t="e" cm="1">
        <f t="array" aca="1" ref="AO157" ca="1">IF(INDIRECT("実施計画様式!AO"&amp;ROW($A157))&lt;&gt;朱色変色!AO157,1,0)</f>
        <v>#VALUE!</v>
      </c>
      <c r="AP157" t="e" cm="1">
        <f t="array" aca="1" ref="AP157" ca="1">IF(INDIRECT("実施計画様式!AP"&amp;ROW($A157))&lt;&gt;朱色変色!AP157,1,0)</f>
        <v>#VALUE!</v>
      </c>
      <c r="AQ157" t="e" cm="1">
        <f t="array" aca="1" ref="AQ157" ca="1">IF(INDIRECT("実施計画様式!AQ"&amp;ROW($A157))&lt;&gt;朱色変色!AQ157,1,0)</f>
        <v>#VALUE!</v>
      </c>
      <c r="AR157" t="e" cm="1">
        <f t="array" aca="1" ref="AR157" ca="1">IF(INDIRECT("実施計画様式!AR"&amp;ROW($A157))&lt;&gt;朱色変色!AR157,1,0)</f>
        <v>#VALUE!</v>
      </c>
      <c r="AS157" t="e" cm="1">
        <f t="array" aca="1" ref="AS157" ca="1">IF(INDIRECT("実施計画様式!AS"&amp;ROW($A157))&lt;&gt;朱色変色!AS157,1,0)</f>
        <v>#VALUE!</v>
      </c>
      <c r="AT157" t="e" cm="1">
        <f t="array" aca="1" ref="AT157" ca="1">IF(INDIRECT("実施計画様式!AT"&amp;ROW($A157))&lt;&gt;朱色変色!AT157,1,0)</f>
        <v>#VALUE!</v>
      </c>
      <c r="AU157" t="e" cm="1">
        <f t="array" aca="1" ref="AU157" ca="1">IF(INDIRECT("実施計画様式!AU"&amp;ROW($A157))&lt;&gt;朱色変色!AU157,1,0)</f>
        <v>#VALUE!</v>
      </c>
      <c r="AV157" t="e" cm="1">
        <f t="array" aca="1" ref="AV157" ca="1">IF(INDIRECT("実施計画様式!AV"&amp;ROW($A157))&lt;&gt;朱色変色!AV157,1,0)</f>
        <v>#VALUE!</v>
      </c>
      <c r="AW157" t="e" cm="1">
        <f t="array" aca="1" ref="AW157" ca="1">IF(INDIRECT("実施計画様式!AW"&amp;ROW($A157))&lt;&gt;朱色変色!AW157,1,0)</f>
        <v>#VALUE!</v>
      </c>
      <c r="AX157" t="e" cm="1">
        <f t="array" aca="1" ref="AX157" ca="1">IF(INDIRECT("実施計画様式!AX"&amp;ROW($A157))&lt;&gt;朱色変色!AX157,1,0)</f>
        <v>#VALUE!</v>
      </c>
      <c r="AY157" t="e" cm="1">
        <f t="array" aca="1" ref="AY157" ca="1">IF(INDIRECT("実施計画様式!AY"&amp;ROW($A157))&lt;&gt;朱色変色!AU157,1,0)</f>
        <v>#VALUE!</v>
      </c>
      <c r="AZ157" t="e" cm="1">
        <f t="array" aca="1" ref="AZ157" ca="1">IF(INDIRECT("実施計画様式!AZ"&amp;ROW($A157))&lt;&gt;朱色変色!AV157,1,0)</f>
        <v>#VALUE!</v>
      </c>
      <c r="BA157" t="e" cm="1">
        <f t="array" aca="1" ref="BA157" ca="1">IF(INDIRECT("実施計画様式!BA"&amp;ROW($A157))&lt;&gt;朱色変色!AW157,1,0)</f>
        <v>#VALUE!</v>
      </c>
      <c r="BB157" t="e" cm="1">
        <f t="array" aca="1" ref="BB157" ca="1">IF(INDIRECT("実施計画様式!BB"&amp;ROW($A157))&lt;&gt;朱色変色!AX157,1,0)</f>
        <v>#VALUE!</v>
      </c>
      <c r="BC157" t="e">
        <f t="shared" ca="1" si="3"/>
        <v>#VALUE!</v>
      </c>
      <c r="BD157" t="e">
        <f t="shared" ca="1" si="4"/>
        <v>#VALUE!</v>
      </c>
      <c r="BE157" t="e">
        <f t="shared" ca="1" si="5"/>
        <v>#VALUE!</v>
      </c>
    </row>
    <row r="158" spans="3:57">
      <c r="C158" s="310">
        <v>86</v>
      </c>
      <c r="D158" t="e" cm="1">
        <f t="array" aca="1" ref="D158" ca="1">IF(INDIRECT("実施計画様式!D"&amp;ROW($A158))&lt;&gt;朱色変色!D158,1,0)</f>
        <v>#VALUE!</v>
      </c>
      <c r="E158" t="e" cm="1">
        <f t="array" aca="1" ref="E158" ca="1">IF(INDIRECT("実施計画様式!E"&amp;ROW($A158))&lt;&gt;朱色変色!E158,1,0)</f>
        <v>#VALUE!</v>
      </c>
      <c r="F158" t="e" cm="1">
        <f t="array" aca="1" ref="F158" ca="1">IF(INDIRECT("実施計画様式!F"&amp;ROW($A158))&lt;&gt;朱色変色!F158,1,0)</f>
        <v>#VALUE!</v>
      </c>
      <c r="G158" t="e" cm="1">
        <f t="array" aca="1" ref="G158" ca="1">IF(INDIRECT("実施計画様式!G"&amp;ROW($A158))&lt;&gt;朱色変色!G158,1,0)</f>
        <v>#VALUE!</v>
      </c>
      <c r="H158" t="e" cm="1">
        <f t="array" aca="1" ref="H158" ca="1">IF(INDIRECT("実施計画様式!H"&amp;ROW($A158))&lt;&gt;朱色変色!H158,1,0)</f>
        <v>#VALUE!</v>
      </c>
      <c r="I158" t="e" cm="1">
        <f t="array" aca="1" ref="I158" ca="1">IF(INDIRECT("実施計画様式!I"&amp;ROW($A158))&lt;&gt;朱色変色!I158,1,0)</f>
        <v>#VALUE!</v>
      </c>
      <c r="J158" t="e" cm="1">
        <f t="array" aca="1" ref="J158" ca="1">IF(INDIRECT("実施計画様式!J"&amp;ROW($A158))&lt;&gt;朱色変色!J158,1,0)</f>
        <v>#VALUE!</v>
      </c>
      <c r="K158" t="e" cm="1">
        <f t="array" aca="1" ref="K158" ca="1">IF(INDIRECT("実施計画様式!K"&amp;ROW($A158))&lt;&gt;朱色変色!K158,1,0)</f>
        <v>#VALUE!</v>
      </c>
      <c r="L158" t="e" cm="1">
        <f t="array" aca="1" ref="L158" ca="1">IF(INDIRECT("実施計画様式!L"&amp;ROW($A158))&lt;&gt;朱色変色!L158,1,0)</f>
        <v>#VALUE!</v>
      </c>
      <c r="M158" t="e" cm="1">
        <f t="array" aca="1" ref="M158" ca="1">IF(INDIRECT("実施計画様式!M"&amp;ROW($A158))&lt;&gt;朱色変色!M158,1,0)</f>
        <v>#VALUE!</v>
      </c>
      <c r="N158" t="e" cm="1">
        <f t="array" aca="1" ref="N158" ca="1">IF(INDIRECT("実施計画様式!N"&amp;ROW($A158))&lt;&gt;朱色変色!N158,1,0)</f>
        <v>#VALUE!</v>
      </c>
      <c r="O158" t="e" cm="1">
        <f t="array" aca="1" ref="O158" ca="1">IF(INDIRECT("実施計画様式!O"&amp;ROW($A158))&lt;&gt;朱色変色!O158,1,0)</f>
        <v>#VALUE!</v>
      </c>
      <c r="P158" t="e" cm="1">
        <f t="array" aca="1" ref="P158" ca="1">IF(INDIRECT("実施計画様式!P"&amp;ROW($A158))&lt;&gt;朱色変色!P158,1,0)</f>
        <v>#VALUE!</v>
      </c>
      <c r="Q158" t="e" cm="1">
        <f t="array" aca="1" ref="Q158" ca="1">IF(INDIRECT("実施計画様式!Q"&amp;ROW($A158))&lt;&gt;朱色変色!Q158,1,0)</f>
        <v>#VALUE!</v>
      </c>
      <c r="R158" t="e" cm="1">
        <f t="array" aca="1" ref="R158" ca="1">IF(INDIRECT("実施計画様式!R"&amp;ROW($A158))&lt;&gt;朱色変色!R158,1,0)</f>
        <v>#VALUE!</v>
      </c>
      <c r="S158" t="e" cm="1">
        <f t="array" aca="1" ref="S158" ca="1">IF(INDIRECT("実施計画様式!S"&amp;ROW($A158))&lt;&gt;朱色変色!S158,1,0)</f>
        <v>#VALUE!</v>
      </c>
      <c r="T158" t="e" cm="1">
        <f t="array" aca="1" ref="T158" ca="1">IF(INDIRECT("実施計画様式!T"&amp;ROW($A158))&lt;&gt;朱色変色!T158,1,0)</f>
        <v>#VALUE!</v>
      </c>
      <c r="U158" t="e" cm="1">
        <f t="array" aca="1" ref="U158" ca="1">IF(INDIRECT("実施計画様式!U"&amp;ROW($A158))&lt;&gt;朱色変色!U158,1,0)</f>
        <v>#VALUE!</v>
      </c>
      <c r="V158" t="e" cm="1">
        <f t="array" aca="1" ref="V158" ca="1">IF(INDIRECT("実施計画様式!V"&amp;ROW($A158))&lt;&gt;朱色変色!V158,1,0)</f>
        <v>#VALUE!</v>
      </c>
      <c r="W158" t="e" cm="1">
        <f t="array" aca="1" ref="W158" ca="1">IF(INDIRECT("実施計画様式!W"&amp;ROW($A158))&lt;&gt;朱色変色!W158,1,0)</f>
        <v>#VALUE!</v>
      </c>
      <c r="X158" t="e" cm="1">
        <f t="array" aca="1" ref="X158" ca="1">IF(INDIRECT("実施計画様式!X"&amp;ROW($A158))&lt;&gt;朱色変色!X158,1,0)</f>
        <v>#VALUE!</v>
      </c>
      <c r="Y158" t="e" cm="1">
        <f t="array" aca="1" ref="Y158" ca="1">IF(INDIRECT("実施計画様式!Y"&amp;ROW($A158))&lt;&gt;朱色変色!Y158,1,0)</f>
        <v>#VALUE!</v>
      </c>
      <c r="Z158" t="e" cm="1">
        <f t="array" aca="1" ref="Z158" ca="1">IF(INDIRECT("実施計画様式!Z"&amp;ROW($A158))&lt;&gt;朱色変色!Z158,1,0)</f>
        <v>#VALUE!</v>
      </c>
      <c r="AA158" t="e" cm="1">
        <f t="array" aca="1" ref="AA158" ca="1">IF(INDIRECT("実施計画様式!AA"&amp;ROW($A158))&lt;&gt;朱色変色!AA158,1,0)</f>
        <v>#VALUE!</v>
      </c>
      <c r="AB158" t="e" cm="1">
        <f t="array" aca="1" ref="AB158" ca="1">IF(INDIRECT("実施計画様式!AB"&amp;ROW($A158))&lt;&gt;朱色変色!AB158,1,0)</f>
        <v>#VALUE!</v>
      </c>
      <c r="AC158" t="e" cm="1">
        <f t="array" aca="1" ref="AC158" ca="1">IF(INDIRECT("実施計画様式!AC"&amp;ROW($A158))&lt;&gt;朱色変色!AC158,1,0)</f>
        <v>#VALUE!</v>
      </c>
      <c r="AD158" t="e" cm="1">
        <f t="array" aca="1" ref="AD158" ca="1">IF(INDIRECT("実施計画様式!AD"&amp;ROW($A158))&lt;&gt;朱色変色!AD158,1,0)</f>
        <v>#VALUE!</v>
      </c>
      <c r="AE158" t="e" cm="1">
        <f t="array" aca="1" ref="AE158" ca="1">IF(INDIRECT("実施計画様式!AE"&amp;ROW($A158))&lt;&gt;朱色変色!AE158,1,0)</f>
        <v>#VALUE!</v>
      </c>
      <c r="AF158" t="e" cm="1">
        <f t="array" aca="1" ref="AF158" ca="1">IF(INDIRECT("実施計画様式!AF"&amp;ROW($A158))&lt;&gt;朱色変色!AF158,1,0)</f>
        <v>#VALUE!</v>
      </c>
      <c r="AG158" t="e" cm="1">
        <f t="array" aca="1" ref="AG158" ca="1">IF(INDIRECT("実施計画様式!AG"&amp;ROW($A158))&lt;&gt;朱色変色!AG158,1,0)</f>
        <v>#VALUE!</v>
      </c>
      <c r="AH158" t="e" cm="1">
        <f t="array" aca="1" ref="AH158" ca="1">IF(INDIRECT("実施計画様式!AH"&amp;ROW($A158))&lt;&gt;朱色変色!AH158,1,0)</f>
        <v>#VALUE!</v>
      </c>
      <c r="AI158" t="e" cm="1">
        <f t="array" aca="1" ref="AI158" ca="1">IF(INDIRECT("実施計画様式!AI"&amp;ROW($A158))&lt;&gt;朱色変色!AI158,1,0)</f>
        <v>#VALUE!</v>
      </c>
      <c r="AJ158" t="e" cm="1">
        <f t="array" aca="1" ref="AJ158" ca="1">IF(INDIRECT("実施計画様式!AJ"&amp;ROW($A158))&lt;&gt;朱色変色!AJ158,1,0)</f>
        <v>#VALUE!</v>
      </c>
      <c r="AK158" t="e" cm="1">
        <f t="array" aca="1" ref="AK158" ca="1">IF(INDIRECT("実施計画様式!AK"&amp;ROW($A158))&lt;&gt;朱色変色!AK158,1,0)</f>
        <v>#VALUE!</v>
      </c>
      <c r="AL158" t="e" cm="1">
        <f t="array" aca="1" ref="AL158" ca="1">IF(INDIRECT("実施計画様式!AL"&amp;ROW($A158))&lt;&gt;朱色変色!AL158,1,0)</f>
        <v>#VALUE!</v>
      </c>
      <c r="AM158" t="e" cm="1">
        <f t="array" aca="1" ref="AM158" ca="1">IF(INDIRECT("実施計画様式!AM"&amp;ROW($A158))&lt;&gt;朱色変色!AM158,1,0)</f>
        <v>#VALUE!</v>
      </c>
      <c r="AN158" t="e" cm="1">
        <f t="array" aca="1" ref="AN158" ca="1">IF(INDIRECT("実施計画様式!AN"&amp;ROW($A158))&lt;&gt;朱色変色!AN158,1,0)</f>
        <v>#VALUE!</v>
      </c>
      <c r="AO158" t="e" cm="1">
        <f t="array" aca="1" ref="AO158" ca="1">IF(INDIRECT("実施計画様式!AO"&amp;ROW($A158))&lt;&gt;朱色変色!AO158,1,0)</f>
        <v>#VALUE!</v>
      </c>
      <c r="AP158" t="e" cm="1">
        <f t="array" aca="1" ref="AP158" ca="1">IF(INDIRECT("実施計画様式!AP"&amp;ROW($A158))&lt;&gt;朱色変色!AP158,1,0)</f>
        <v>#VALUE!</v>
      </c>
      <c r="AQ158" t="e" cm="1">
        <f t="array" aca="1" ref="AQ158" ca="1">IF(INDIRECT("実施計画様式!AQ"&amp;ROW($A158))&lt;&gt;朱色変色!AQ158,1,0)</f>
        <v>#VALUE!</v>
      </c>
      <c r="AR158" t="e" cm="1">
        <f t="array" aca="1" ref="AR158" ca="1">IF(INDIRECT("実施計画様式!AR"&amp;ROW($A158))&lt;&gt;朱色変色!AR158,1,0)</f>
        <v>#VALUE!</v>
      </c>
      <c r="AS158" t="e" cm="1">
        <f t="array" aca="1" ref="AS158" ca="1">IF(INDIRECT("実施計画様式!AS"&amp;ROW($A158))&lt;&gt;朱色変色!AS158,1,0)</f>
        <v>#VALUE!</v>
      </c>
      <c r="AT158" t="e" cm="1">
        <f t="array" aca="1" ref="AT158" ca="1">IF(INDIRECT("実施計画様式!AT"&amp;ROW($A158))&lt;&gt;朱色変色!AT158,1,0)</f>
        <v>#VALUE!</v>
      </c>
      <c r="AU158" t="e" cm="1">
        <f t="array" aca="1" ref="AU158" ca="1">IF(INDIRECT("実施計画様式!AU"&amp;ROW($A158))&lt;&gt;朱色変色!AU158,1,0)</f>
        <v>#VALUE!</v>
      </c>
      <c r="AV158" t="e" cm="1">
        <f t="array" aca="1" ref="AV158" ca="1">IF(INDIRECT("実施計画様式!AV"&amp;ROW($A158))&lt;&gt;朱色変色!AV158,1,0)</f>
        <v>#VALUE!</v>
      </c>
      <c r="AW158" t="e" cm="1">
        <f t="array" aca="1" ref="AW158" ca="1">IF(INDIRECT("実施計画様式!AW"&amp;ROW($A158))&lt;&gt;朱色変色!AW158,1,0)</f>
        <v>#VALUE!</v>
      </c>
      <c r="AX158" t="e" cm="1">
        <f t="array" aca="1" ref="AX158" ca="1">IF(INDIRECT("実施計画様式!AX"&amp;ROW($A158))&lt;&gt;朱色変色!AX158,1,0)</f>
        <v>#VALUE!</v>
      </c>
      <c r="AY158" t="e" cm="1">
        <f t="array" aca="1" ref="AY158" ca="1">IF(INDIRECT("実施計画様式!AY"&amp;ROW($A158))&lt;&gt;朱色変色!AU158,1,0)</f>
        <v>#VALUE!</v>
      </c>
      <c r="AZ158" t="e" cm="1">
        <f t="array" aca="1" ref="AZ158" ca="1">IF(INDIRECT("実施計画様式!AZ"&amp;ROW($A158))&lt;&gt;朱色変色!AV158,1,0)</f>
        <v>#VALUE!</v>
      </c>
      <c r="BA158" t="e" cm="1">
        <f t="array" aca="1" ref="BA158" ca="1">IF(INDIRECT("実施計画様式!BA"&amp;ROW($A158))&lt;&gt;朱色変色!AW158,1,0)</f>
        <v>#VALUE!</v>
      </c>
      <c r="BB158" t="e" cm="1">
        <f t="array" aca="1" ref="BB158" ca="1">IF(INDIRECT("実施計画様式!BB"&amp;ROW($A158))&lt;&gt;朱色変色!AX158,1,0)</f>
        <v>#VALUE!</v>
      </c>
      <c r="BC158" t="e">
        <f t="shared" ca="1" si="3"/>
        <v>#VALUE!</v>
      </c>
      <c r="BD158" t="e">
        <f t="shared" ca="1" si="4"/>
        <v>#VALUE!</v>
      </c>
      <c r="BE158" t="e">
        <f t="shared" ca="1" si="5"/>
        <v>#VALUE!</v>
      </c>
    </row>
    <row r="159" spans="3:57">
      <c r="C159" s="310">
        <v>87</v>
      </c>
      <c r="D159" t="e" cm="1">
        <f t="array" aca="1" ref="D159" ca="1">IF(INDIRECT("実施計画様式!D"&amp;ROW($A159))&lt;&gt;朱色変色!D159,1,0)</f>
        <v>#VALUE!</v>
      </c>
      <c r="E159" t="e" cm="1">
        <f t="array" aca="1" ref="E159" ca="1">IF(INDIRECT("実施計画様式!E"&amp;ROW($A159))&lt;&gt;朱色変色!E159,1,0)</f>
        <v>#VALUE!</v>
      </c>
      <c r="F159" t="e" cm="1">
        <f t="array" aca="1" ref="F159" ca="1">IF(INDIRECT("実施計画様式!F"&amp;ROW($A159))&lt;&gt;朱色変色!F159,1,0)</f>
        <v>#VALUE!</v>
      </c>
      <c r="G159" t="e" cm="1">
        <f t="array" aca="1" ref="G159" ca="1">IF(INDIRECT("実施計画様式!G"&amp;ROW($A159))&lt;&gt;朱色変色!G159,1,0)</f>
        <v>#VALUE!</v>
      </c>
      <c r="H159" t="e" cm="1">
        <f t="array" aca="1" ref="H159" ca="1">IF(INDIRECT("実施計画様式!H"&amp;ROW($A159))&lt;&gt;朱色変色!H159,1,0)</f>
        <v>#VALUE!</v>
      </c>
      <c r="I159" t="e" cm="1">
        <f t="array" aca="1" ref="I159" ca="1">IF(INDIRECT("実施計画様式!I"&amp;ROW($A159))&lt;&gt;朱色変色!I159,1,0)</f>
        <v>#VALUE!</v>
      </c>
      <c r="J159" t="e" cm="1">
        <f t="array" aca="1" ref="J159" ca="1">IF(INDIRECT("実施計画様式!J"&amp;ROW($A159))&lt;&gt;朱色変色!J159,1,0)</f>
        <v>#VALUE!</v>
      </c>
      <c r="K159" t="e" cm="1">
        <f t="array" aca="1" ref="K159" ca="1">IF(INDIRECT("実施計画様式!K"&amp;ROW($A159))&lt;&gt;朱色変色!K159,1,0)</f>
        <v>#VALUE!</v>
      </c>
      <c r="L159" t="e" cm="1">
        <f t="array" aca="1" ref="L159" ca="1">IF(INDIRECT("実施計画様式!L"&amp;ROW($A159))&lt;&gt;朱色変色!L159,1,0)</f>
        <v>#VALUE!</v>
      </c>
      <c r="M159" t="e" cm="1">
        <f t="array" aca="1" ref="M159" ca="1">IF(INDIRECT("実施計画様式!M"&amp;ROW($A159))&lt;&gt;朱色変色!M159,1,0)</f>
        <v>#VALUE!</v>
      </c>
      <c r="N159" t="e" cm="1">
        <f t="array" aca="1" ref="N159" ca="1">IF(INDIRECT("実施計画様式!N"&amp;ROW($A159))&lt;&gt;朱色変色!N159,1,0)</f>
        <v>#VALUE!</v>
      </c>
      <c r="O159" t="e" cm="1">
        <f t="array" aca="1" ref="O159" ca="1">IF(INDIRECT("実施計画様式!O"&amp;ROW($A159))&lt;&gt;朱色変色!O159,1,0)</f>
        <v>#VALUE!</v>
      </c>
      <c r="P159" t="e" cm="1">
        <f t="array" aca="1" ref="P159" ca="1">IF(INDIRECT("実施計画様式!P"&amp;ROW($A159))&lt;&gt;朱色変色!P159,1,0)</f>
        <v>#VALUE!</v>
      </c>
      <c r="Q159" t="e" cm="1">
        <f t="array" aca="1" ref="Q159" ca="1">IF(INDIRECT("実施計画様式!Q"&amp;ROW($A159))&lt;&gt;朱色変色!Q159,1,0)</f>
        <v>#VALUE!</v>
      </c>
      <c r="R159" t="e" cm="1">
        <f t="array" aca="1" ref="R159" ca="1">IF(INDIRECT("実施計画様式!R"&amp;ROW($A159))&lt;&gt;朱色変色!R159,1,0)</f>
        <v>#VALUE!</v>
      </c>
      <c r="S159" t="e" cm="1">
        <f t="array" aca="1" ref="S159" ca="1">IF(INDIRECT("実施計画様式!S"&amp;ROW($A159))&lt;&gt;朱色変色!S159,1,0)</f>
        <v>#VALUE!</v>
      </c>
      <c r="T159" t="e" cm="1">
        <f t="array" aca="1" ref="T159" ca="1">IF(INDIRECT("実施計画様式!T"&amp;ROW($A159))&lt;&gt;朱色変色!T159,1,0)</f>
        <v>#VALUE!</v>
      </c>
      <c r="U159" t="e" cm="1">
        <f t="array" aca="1" ref="U159" ca="1">IF(INDIRECT("実施計画様式!U"&amp;ROW($A159))&lt;&gt;朱色変色!U159,1,0)</f>
        <v>#VALUE!</v>
      </c>
      <c r="V159" t="e" cm="1">
        <f t="array" aca="1" ref="V159" ca="1">IF(INDIRECT("実施計画様式!V"&amp;ROW($A159))&lt;&gt;朱色変色!V159,1,0)</f>
        <v>#VALUE!</v>
      </c>
      <c r="W159" t="e" cm="1">
        <f t="array" aca="1" ref="W159" ca="1">IF(INDIRECT("実施計画様式!W"&amp;ROW($A159))&lt;&gt;朱色変色!W159,1,0)</f>
        <v>#VALUE!</v>
      </c>
      <c r="X159" t="e" cm="1">
        <f t="array" aca="1" ref="X159" ca="1">IF(INDIRECT("実施計画様式!X"&amp;ROW($A159))&lt;&gt;朱色変色!X159,1,0)</f>
        <v>#VALUE!</v>
      </c>
      <c r="Y159" t="e" cm="1">
        <f t="array" aca="1" ref="Y159" ca="1">IF(INDIRECT("実施計画様式!Y"&amp;ROW($A159))&lt;&gt;朱色変色!Y159,1,0)</f>
        <v>#VALUE!</v>
      </c>
      <c r="Z159" t="e" cm="1">
        <f t="array" aca="1" ref="Z159" ca="1">IF(INDIRECT("実施計画様式!Z"&amp;ROW($A159))&lt;&gt;朱色変色!Z159,1,0)</f>
        <v>#VALUE!</v>
      </c>
      <c r="AA159" t="e" cm="1">
        <f t="array" aca="1" ref="AA159" ca="1">IF(INDIRECT("実施計画様式!AA"&amp;ROW($A159))&lt;&gt;朱色変色!AA159,1,0)</f>
        <v>#VALUE!</v>
      </c>
      <c r="AB159" t="e" cm="1">
        <f t="array" aca="1" ref="AB159" ca="1">IF(INDIRECT("実施計画様式!AB"&amp;ROW($A159))&lt;&gt;朱色変色!AB159,1,0)</f>
        <v>#VALUE!</v>
      </c>
      <c r="AC159" t="e" cm="1">
        <f t="array" aca="1" ref="AC159" ca="1">IF(INDIRECT("実施計画様式!AC"&amp;ROW($A159))&lt;&gt;朱色変色!AC159,1,0)</f>
        <v>#VALUE!</v>
      </c>
      <c r="AD159" t="e" cm="1">
        <f t="array" aca="1" ref="AD159" ca="1">IF(INDIRECT("実施計画様式!AD"&amp;ROW($A159))&lt;&gt;朱色変色!AD159,1,0)</f>
        <v>#VALUE!</v>
      </c>
      <c r="AE159" t="e" cm="1">
        <f t="array" aca="1" ref="AE159" ca="1">IF(INDIRECT("実施計画様式!AE"&amp;ROW($A159))&lt;&gt;朱色変色!AE159,1,0)</f>
        <v>#VALUE!</v>
      </c>
      <c r="AF159" t="e" cm="1">
        <f t="array" aca="1" ref="AF159" ca="1">IF(INDIRECT("実施計画様式!AF"&amp;ROW($A159))&lt;&gt;朱色変色!AF159,1,0)</f>
        <v>#VALUE!</v>
      </c>
      <c r="AG159" t="e" cm="1">
        <f t="array" aca="1" ref="AG159" ca="1">IF(INDIRECT("実施計画様式!AG"&amp;ROW($A159))&lt;&gt;朱色変色!AG159,1,0)</f>
        <v>#VALUE!</v>
      </c>
      <c r="AH159" t="e" cm="1">
        <f t="array" aca="1" ref="AH159" ca="1">IF(INDIRECT("実施計画様式!AH"&amp;ROW($A159))&lt;&gt;朱色変色!AH159,1,0)</f>
        <v>#VALUE!</v>
      </c>
      <c r="AI159" t="e" cm="1">
        <f t="array" aca="1" ref="AI159" ca="1">IF(INDIRECT("実施計画様式!AI"&amp;ROW($A159))&lt;&gt;朱色変色!AI159,1,0)</f>
        <v>#VALUE!</v>
      </c>
      <c r="AJ159" t="e" cm="1">
        <f t="array" aca="1" ref="AJ159" ca="1">IF(INDIRECT("実施計画様式!AJ"&amp;ROW($A159))&lt;&gt;朱色変色!AJ159,1,0)</f>
        <v>#VALUE!</v>
      </c>
      <c r="AK159" t="e" cm="1">
        <f t="array" aca="1" ref="AK159" ca="1">IF(INDIRECT("実施計画様式!AK"&amp;ROW($A159))&lt;&gt;朱色変色!AK159,1,0)</f>
        <v>#VALUE!</v>
      </c>
      <c r="AL159" t="e" cm="1">
        <f t="array" aca="1" ref="AL159" ca="1">IF(INDIRECT("実施計画様式!AL"&amp;ROW($A159))&lt;&gt;朱色変色!AL159,1,0)</f>
        <v>#VALUE!</v>
      </c>
      <c r="AM159" t="e" cm="1">
        <f t="array" aca="1" ref="AM159" ca="1">IF(INDIRECT("実施計画様式!AM"&amp;ROW($A159))&lt;&gt;朱色変色!AM159,1,0)</f>
        <v>#VALUE!</v>
      </c>
      <c r="AN159" t="e" cm="1">
        <f t="array" aca="1" ref="AN159" ca="1">IF(INDIRECT("実施計画様式!AN"&amp;ROW($A159))&lt;&gt;朱色変色!AN159,1,0)</f>
        <v>#VALUE!</v>
      </c>
      <c r="AO159" t="e" cm="1">
        <f t="array" aca="1" ref="AO159" ca="1">IF(INDIRECT("実施計画様式!AO"&amp;ROW($A159))&lt;&gt;朱色変色!AO159,1,0)</f>
        <v>#VALUE!</v>
      </c>
      <c r="AP159" t="e" cm="1">
        <f t="array" aca="1" ref="AP159" ca="1">IF(INDIRECT("実施計画様式!AP"&amp;ROW($A159))&lt;&gt;朱色変色!AP159,1,0)</f>
        <v>#VALUE!</v>
      </c>
      <c r="AQ159" t="e" cm="1">
        <f t="array" aca="1" ref="AQ159" ca="1">IF(INDIRECT("実施計画様式!AQ"&amp;ROW($A159))&lt;&gt;朱色変色!AQ159,1,0)</f>
        <v>#VALUE!</v>
      </c>
      <c r="AR159" t="e" cm="1">
        <f t="array" aca="1" ref="AR159" ca="1">IF(INDIRECT("実施計画様式!AR"&amp;ROW($A159))&lt;&gt;朱色変色!AR159,1,0)</f>
        <v>#VALUE!</v>
      </c>
      <c r="AS159" t="e" cm="1">
        <f t="array" aca="1" ref="AS159" ca="1">IF(INDIRECT("実施計画様式!AS"&amp;ROW($A159))&lt;&gt;朱色変色!AS159,1,0)</f>
        <v>#VALUE!</v>
      </c>
      <c r="AT159" t="e" cm="1">
        <f t="array" aca="1" ref="AT159" ca="1">IF(INDIRECT("実施計画様式!AT"&amp;ROW($A159))&lt;&gt;朱色変色!AT159,1,0)</f>
        <v>#VALUE!</v>
      </c>
      <c r="AU159" t="e" cm="1">
        <f t="array" aca="1" ref="AU159" ca="1">IF(INDIRECT("実施計画様式!AU"&amp;ROW($A159))&lt;&gt;朱色変色!AU159,1,0)</f>
        <v>#VALUE!</v>
      </c>
      <c r="AV159" t="e" cm="1">
        <f t="array" aca="1" ref="AV159" ca="1">IF(INDIRECT("実施計画様式!AV"&amp;ROW($A159))&lt;&gt;朱色変色!AV159,1,0)</f>
        <v>#VALUE!</v>
      </c>
      <c r="AW159" t="e" cm="1">
        <f t="array" aca="1" ref="AW159" ca="1">IF(INDIRECT("実施計画様式!AW"&amp;ROW($A159))&lt;&gt;朱色変色!AW159,1,0)</f>
        <v>#VALUE!</v>
      </c>
      <c r="AX159" t="e" cm="1">
        <f t="array" aca="1" ref="AX159" ca="1">IF(INDIRECT("実施計画様式!AX"&amp;ROW($A159))&lt;&gt;朱色変色!AX159,1,0)</f>
        <v>#VALUE!</v>
      </c>
      <c r="AY159" t="e" cm="1">
        <f t="array" aca="1" ref="AY159" ca="1">IF(INDIRECT("実施計画様式!AY"&amp;ROW($A159))&lt;&gt;朱色変色!AU159,1,0)</f>
        <v>#VALUE!</v>
      </c>
      <c r="AZ159" t="e" cm="1">
        <f t="array" aca="1" ref="AZ159" ca="1">IF(INDIRECT("実施計画様式!AZ"&amp;ROW($A159))&lt;&gt;朱色変色!AV159,1,0)</f>
        <v>#VALUE!</v>
      </c>
      <c r="BA159" t="e" cm="1">
        <f t="array" aca="1" ref="BA159" ca="1">IF(INDIRECT("実施計画様式!BA"&amp;ROW($A159))&lt;&gt;朱色変色!AW159,1,0)</f>
        <v>#VALUE!</v>
      </c>
      <c r="BB159" t="e" cm="1">
        <f t="array" aca="1" ref="BB159" ca="1">IF(INDIRECT("実施計画様式!BB"&amp;ROW($A159))&lt;&gt;朱色変色!AX159,1,0)</f>
        <v>#VALUE!</v>
      </c>
      <c r="BC159" t="e">
        <f t="shared" ca="1" si="3"/>
        <v>#VALUE!</v>
      </c>
      <c r="BD159" t="e">
        <f t="shared" ca="1" si="4"/>
        <v>#VALUE!</v>
      </c>
      <c r="BE159" t="e">
        <f t="shared" ca="1" si="5"/>
        <v>#VALUE!</v>
      </c>
    </row>
    <row r="160" spans="3:57">
      <c r="C160" s="310">
        <v>88</v>
      </c>
      <c r="D160" t="e" cm="1">
        <f t="array" aca="1" ref="D160" ca="1">IF(INDIRECT("実施計画様式!D"&amp;ROW($A160))&lt;&gt;朱色変色!D160,1,0)</f>
        <v>#VALUE!</v>
      </c>
      <c r="E160" t="e" cm="1">
        <f t="array" aca="1" ref="E160" ca="1">IF(INDIRECT("実施計画様式!E"&amp;ROW($A160))&lt;&gt;朱色変色!E160,1,0)</f>
        <v>#VALUE!</v>
      </c>
      <c r="F160" t="e" cm="1">
        <f t="array" aca="1" ref="F160" ca="1">IF(INDIRECT("実施計画様式!F"&amp;ROW($A160))&lt;&gt;朱色変色!F160,1,0)</f>
        <v>#VALUE!</v>
      </c>
      <c r="G160" t="e" cm="1">
        <f t="array" aca="1" ref="G160" ca="1">IF(INDIRECT("実施計画様式!G"&amp;ROW($A160))&lt;&gt;朱色変色!G160,1,0)</f>
        <v>#VALUE!</v>
      </c>
      <c r="H160" t="e" cm="1">
        <f t="array" aca="1" ref="H160" ca="1">IF(INDIRECT("実施計画様式!H"&amp;ROW($A160))&lt;&gt;朱色変色!H160,1,0)</f>
        <v>#VALUE!</v>
      </c>
      <c r="I160" t="e" cm="1">
        <f t="array" aca="1" ref="I160" ca="1">IF(INDIRECT("実施計画様式!I"&amp;ROW($A160))&lt;&gt;朱色変色!I160,1,0)</f>
        <v>#VALUE!</v>
      </c>
      <c r="J160" t="e" cm="1">
        <f t="array" aca="1" ref="J160" ca="1">IF(INDIRECT("実施計画様式!J"&amp;ROW($A160))&lt;&gt;朱色変色!J160,1,0)</f>
        <v>#VALUE!</v>
      </c>
      <c r="K160" t="e" cm="1">
        <f t="array" aca="1" ref="K160" ca="1">IF(INDIRECT("実施計画様式!K"&amp;ROW($A160))&lt;&gt;朱色変色!K160,1,0)</f>
        <v>#VALUE!</v>
      </c>
      <c r="L160" t="e" cm="1">
        <f t="array" aca="1" ref="L160" ca="1">IF(INDIRECT("実施計画様式!L"&amp;ROW($A160))&lt;&gt;朱色変色!L160,1,0)</f>
        <v>#VALUE!</v>
      </c>
      <c r="M160" t="e" cm="1">
        <f t="array" aca="1" ref="M160" ca="1">IF(INDIRECT("実施計画様式!M"&amp;ROW($A160))&lt;&gt;朱色変色!M160,1,0)</f>
        <v>#VALUE!</v>
      </c>
      <c r="N160" t="e" cm="1">
        <f t="array" aca="1" ref="N160" ca="1">IF(INDIRECT("実施計画様式!N"&amp;ROW($A160))&lt;&gt;朱色変色!N160,1,0)</f>
        <v>#VALUE!</v>
      </c>
      <c r="O160" t="e" cm="1">
        <f t="array" aca="1" ref="O160" ca="1">IF(INDIRECT("実施計画様式!O"&amp;ROW($A160))&lt;&gt;朱色変色!O160,1,0)</f>
        <v>#VALUE!</v>
      </c>
      <c r="P160" t="e" cm="1">
        <f t="array" aca="1" ref="P160" ca="1">IF(INDIRECT("実施計画様式!P"&amp;ROW($A160))&lt;&gt;朱色変色!P160,1,0)</f>
        <v>#VALUE!</v>
      </c>
      <c r="Q160" t="e" cm="1">
        <f t="array" aca="1" ref="Q160" ca="1">IF(INDIRECT("実施計画様式!Q"&amp;ROW($A160))&lt;&gt;朱色変色!Q160,1,0)</f>
        <v>#VALUE!</v>
      </c>
      <c r="R160" t="e" cm="1">
        <f t="array" aca="1" ref="R160" ca="1">IF(INDIRECT("実施計画様式!R"&amp;ROW($A160))&lt;&gt;朱色変色!R160,1,0)</f>
        <v>#VALUE!</v>
      </c>
      <c r="S160" t="e" cm="1">
        <f t="array" aca="1" ref="S160" ca="1">IF(INDIRECT("実施計画様式!S"&amp;ROW($A160))&lt;&gt;朱色変色!S160,1,0)</f>
        <v>#VALUE!</v>
      </c>
      <c r="T160" t="e" cm="1">
        <f t="array" aca="1" ref="T160" ca="1">IF(INDIRECT("実施計画様式!T"&amp;ROW($A160))&lt;&gt;朱色変色!T160,1,0)</f>
        <v>#VALUE!</v>
      </c>
      <c r="U160" t="e" cm="1">
        <f t="array" aca="1" ref="U160" ca="1">IF(INDIRECT("実施計画様式!U"&amp;ROW($A160))&lt;&gt;朱色変色!U160,1,0)</f>
        <v>#VALUE!</v>
      </c>
      <c r="V160" t="e" cm="1">
        <f t="array" aca="1" ref="V160" ca="1">IF(INDIRECT("実施計画様式!V"&amp;ROW($A160))&lt;&gt;朱色変色!V160,1,0)</f>
        <v>#VALUE!</v>
      </c>
      <c r="W160" t="e" cm="1">
        <f t="array" aca="1" ref="W160" ca="1">IF(INDIRECT("実施計画様式!W"&amp;ROW($A160))&lt;&gt;朱色変色!W160,1,0)</f>
        <v>#VALUE!</v>
      </c>
      <c r="X160" t="e" cm="1">
        <f t="array" aca="1" ref="X160" ca="1">IF(INDIRECT("実施計画様式!X"&amp;ROW($A160))&lt;&gt;朱色変色!X160,1,0)</f>
        <v>#VALUE!</v>
      </c>
      <c r="Y160" t="e" cm="1">
        <f t="array" aca="1" ref="Y160" ca="1">IF(INDIRECT("実施計画様式!Y"&amp;ROW($A160))&lt;&gt;朱色変色!Y160,1,0)</f>
        <v>#VALUE!</v>
      </c>
      <c r="Z160" t="e" cm="1">
        <f t="array" aca="1" ref="Z160" ca="1">IF(INDIRECT("実施計画様式!Z"&amp;ROW($A160))&lt;&gt;朱色変色!Z160,1,0)</f>
        <v>#VALUE!</v>
      </c>
      <c r="AA160" t="e" cm="1">
        <f t="array" aca="1" ref="AA160" ca="1">IF(INDIRECT("実施計画様式!AA"&amp;ROW($A160))&lt;&gt;朱色変色!AA160,1,0)</f>
        <v>#VALUE!</v>
      </c>
      <c r="AB160" t="e" cm="1">
        <f t="array" aca="1" ref="AB160" ca="1">IF(INDIRECT("実施計画様式!AB"&amp;ROW($A160))&lt;&gt;朱色変色!AB160,1,0)</f>
        <v>#VALUE!</v>
      </c>
      <c r="AC160" t="e" cm="1">
        <f t="array" aca="1" ref="AC160" ca="1">IF(INDIRECT("実施計画様式!AC"&amp;ROW($A160))&lt;&gt;朱色変色!AC160,1,0)</f>
        <v>#VALUE!</v>
      </c>
      <c r="AD160" t="e" cm="1">
        <f t="array" aca="1" ref="AD160" ca="1">IF(INDIRECT("実施計画様式!AD"&amp;ROW($A160))&lt;&gt;朱色変色!AD160,1,0)</f>
        <v>#VALUE!</v>
      </c>
      <c r="AE160" t="e" cm="1">
        <f t="array" aca="1" ref="AE160" ca="1">IF(INDIRECT("実施計画様式!AE"&amp;ROW($A160))&lt;&gt;朱色変色!AE160,1,0)</f>
        <v>#VALUE!</v>
      </c>
      <c r="AF160" t="e" cm="1">
        <f t="array" aca="1" ref="AF160" ca="1">IF(INDIRECT("実施計画様式!AF"&amp;ROW($A160))&lt;&gt;朱色変色!AF160,1,0)</f>
        <v>#VALUE!</v>
      </c>
      <c r="AG160" t="e" cm="1">
        <f t="array" aca="1" ref="AG160" ca="1">IF(INDIRECT("実施計画様式!AG"&amp;ROW($A160))&lt;&gt;朱色変色!AG160,1,0)</f>
        <v>#VALUE!</v>
      </c>
      <c r="AH160" t="e" cm="1">
        <f t="array" aca="1" ref="AH160" ca="1">IF(INDIRECT("実施計画様式!AH"&amp;ROW($A160))&lt;&gt;朱色変色!AH160,1,0)</f>
        <v>#VALUE!</v>
      </c>
      <c r="AI160" t="e" cm="1">
        <f t="array" aca="1" ref="AI160" ca="1">IF(INDIRECT("実施計画様式!AI"&amp;ROW($A160))&lt;&gt;朱色変色!AI160,1,0)</f>
        <v>#VALUE!</v>
      </c>
      <c r="AJ160" t="e" cm="1">
        <f t="array" aca="1" ref="AJ160" ca="1">IF(INDIRECT("実施計画様式!AJ"&amp;ROW($A160))&lt;&gt;朱色変色!AJ160,1,0)</f>
        <v>#VALUE!</v>
      </c>
      <c r="AK160" t="e" cm="1">
        <f t="array" aca="1" ref="AK160" ca="1">IF(INDIRECT("実施計画様式!AK"&amp;ROW($A160))&lt;&gt;朱色変色!AK160,1,0)</f>
        <v>#VALUE!</v>
      </c>
      <c r="AL160" t="e" cm="1">
        <f t="array" aca="1" ref="AL160" ca="1">IF(INDIRECT("実施計画様式!AL"&amp;ROW($A160))&lt;&gt;朱色変色!AL160,1,0)</f>
        <v>#VALUE!</v>
      </c>
      <c r="AM160" t="e" cm="1">
        <f t="array" aca="1" ref="AM160" ca="1">IF(INDIRECT("実施計画様式!AM"&amp;ROW($A160))&lt;&gt;朱色変色!AM160,1,0)</f>
        <v>#VALUE!</v>
      </c>
      <c r="AN160" t="e" cm="1">
        <f t="array" aca="1" ref="AN160" ca="1">IF(INDIRECT("実施計画様式!AN"&amp;ROW($A160))&lt;&gt;朱色変色!AN160,1,0)</f>
        <v>#VALUE!</v>
      </c>
      <c r="AO160" t="e" cm="1">
        <f t="array" aca="1" ref="AO160" ca="1">IF(INDIRECT("実施計画様式!AO"&amp;ROW($A160))&lt;&gt;朱色変色!AO160,1,0)</f>
        <v>#VALUE!</v>
      </c>
      <c r="AP160" t="e" cm="1">
        <f t="array" aca="1" ref="AP160" ca="1">IF(INDIRECT("実施計画様式!AP"&amp;ROW($A160))&lt;&gt;朱色変色!AP160,1,0)</f>
        <v>#VALUE!</v>
      </c>
      <c r="AQ160" t="e" cm="1">
        <f t="array" aca="1" ref="AQ160" ca="1">IF(INDIRECT("実施計画様式!AQ"&amp;ROW($A160))&lt;&gt;朱色変色!AQ160,1,0)</f>
        <v>#VALUE!</v>
      </c>
      <c r="AR160" t="e" cm="1">
        <f t="array" aca="1" ref="AR160" ca="1">IF(INDIRECT("実施計画様式!AR"&amp;ROW($A160))&lt;&gt;朱色変色!AR160,1,0)</f>
        <v>#VALUE!</v>
      </c>
      <c r="AS160" t="e" cm="1">
        <f t="array" aca="1" ref="AS160" ca="1">IF(INDIRECT("実施計画様式!AS"&amp;ROW($A160))&lt;&gt;朱色変色!AS160,1,0)</f>
        <v>#VALUE!</v>
      </c>
      <c r="AT160" t="e" cm="1">
        <f t="array" aca="1" ref="AT160" ca="1">IF(INDIRECT("実施計画様式!AT"&amp;ROW($A160))&lt;&gt;朱色変色!AT160,1,0)</f>
        <v>#VALUE!</v>
      </c>
      <c r="AU160" t="e" cm="1">
        <f t="array" aca="1" ref="AU160" ca="1">IF(INDIRECT("実施計画様式!AU"&amp;ROW($A160))&lt;&gt;朱色変色!AU160,1,0)</f>
        <v>#VALUE!</v>
      </c>
      <c r="AV160" t="e" cm="1">
        <f t="array" aca="1" ref="AV160" ca="1">IF(INDIRECT("実施計画様式!AV"&amp;ROW($A160))&lt;&gt;朱色変色!AV160,1,0)</f>
        <v>#VALUE!</v>
      </c>
      <c r="AW160" t="e" cm="1">
        <f t="array" aca="1" ref="AW160" ca="1">IF(INDIRECT("実施計画様式!AW"&amp;ROW($A160))&lt;&gt;朱色変色!AW160,1,0)</f>
        <v>#VALUE!</v>
      </c>
      <c r="AX160" t="e" cm="1">
        <f t="array" aca="1" ref="AX160" ca="1">IF(INDIRECT("実施計画様式!AX"&amp;ROW($A160))&lt;&gt;朱色変色!AX160,1,0)</f>
        <v>#VALUE!</v>
      </c>
      <c r="AY160" t="e" cm="1">
        <f t="array" aca="1" ref="AY160" ca="1">IF(INDIRECT("実施計画様式!AY"&amp;ROW($A160))&lt;&gt;朱色変色!AU160,1,0)</f>
        <v>#VALUE!</v>
      </c>
      <c r="AZ160" t="e" cm="1">
        <f t="array" aca="1" ref="AZ160" ca="1">IF(INDIRECT("実施計画様式!AZ"&amp;ROW($A160))&lt;&gt;朱色変色!AV160,1,0)</f>
        <v>#VALUE!</v>
      </c>
      <c r="BA160" t="e" cm="1">
        <f t="array" aca="1" ref="BA160" ca="1">IF(INDIRECT("実施計画様式!BA"&amp;ROW($A160))&lt;&gt;朱色変色!AW160,1,0)</f>
        <v>#VALUE!</v>
      </c>
      <c r="BB160" t="e" cm="1">
        <f t="array" aca="1" ref="BB160" ca="1">IF(INDIRECT("実施計画様式!BB"&amp;ROW($A160))&lt;&gt;朱色変色!AX160,1,0)</f>
        <v>#VALUE!</v>
      </c>
      <c r="BC160" t="e">
        <f t="shared" ca="1" si="3"/>
        <v>#VALUE!</v>
      </c>
      <c r="BD160" t="e">
        <f t="shared" ca="1" si="4"/>
        <v>#VALUE!</v>
      </c>
      <c r="BE160" t="e">
        <f t="shared" ca="1" si="5"/>
        <v>#VALUE!</v>
      </c>
    </row>
    <row r="161" spans="3:57">
      <c r="C161" s="310">
        <v>89</v>
      </c>
      <c r="D161" t="e" cm="1">
        <f t="array" aca="1" ref="D161" ca="1">IF(INDIRECT("実施計画様式!D"&amp;ROW($A161))&lt;&gt;朱色変色!D161,1,0)</f>
        <v>#VALUE!</v>
      </c>
      <c r="E161" t="e" cm="1">
        <f t="array" aca="1" ref="E161" ca="1">IF(INDIRECT("実施計画様式!E"&amp;ROW($A161))&lt;&gt;朱色変色!E161,1,0)</f>
        <v>#VALUE!</v>
      </c>
      <c r="F161" t="e" cm="1">
        <f t="array" aca="1" ref="F161" ca="1">IF(INDIRECT("実施計画様式!F"&amp;ROW($A161))&lt;&gt;朱色変色!F161,1,0)</f>
        <v>#VALUE!</v>
      </c>
      <c r="G161" t="e" cm="1">
        <f t="array" aca="1" ref="G161" ca="1">IF(INDIRECT("実施計画様式!G"&amp;ROW($A161))&lt;&gt;朱色変色!G161,1,0)</f>
        <v>#VALUE!</v>
      </c>
      <c r="H161" t="e" cm="1">
        <f t="array" aca="1" ref="H161" ca="1">IF(INDIRECT("実施計画様式!H"&amp;ROW($A161))&lt;&gt;朱色変色!H161,1,0)</f>
        <v>#VALUE!</v>
      </c>
      <c r="I161" t="e" cm="1">
        <f t="array" aca="1" ref="I161" ca="1">IF(INDIRECT("実施計画様式!I"&amp;ROW($A161))&lt;&gt;朱色変色!I161,1,0)</f>
        <v>#VALUE!</v>
      </c>
      <c r="J161" t="e" cm="1">
        <f t="array" aca="1" ref="J161" ca="1">IF(INDIRECT("実施計画様式!J"&amp;ROW($A161))&lt;&gt;朱色変色!J161,1,0)</f>
        <v>#VALUE!</v>
      </c>
      <c r="K161" t="e" cm="1">
        <f t="array" aca="1" ref="K161" ca="1">IF(INDIRECT("実施計画様式!K"&amp;ROW($A161))&lt;&gt;朱色変色!K161,1,0)</f>
        <v>#VALUE!</v>
      </c>
      <c r="L161" t="e" cm="1">
        <f t="array" aca="1" ref="L161" ca="1">IF(INDIRECT("実施計画様式!L"&amp;ROW($A161))&lt;&gt;朱色変色!L161,1,0)</f>
        <v>#VALUE!</v>
      </c>
      <c r="M161" t="e" cm="1">
        <f t="array" aca="1" ref="M161" ca="1">IF(INDIRECT("実施計画様式!M"&amp;ROW($A161))&lt;&gt;朱色変色!M161,1,0)</f>
        <v>#VALUE!</v>
      </c>
      <c r="N161" t="e" cm="1">
        <f t="array" aca="1" ref="N161" ca="1">IF(INDIRECT("実施計画様式!N"&amp;ROW($A161))&lt;&gt;朱色変色!N161,1,0)</f>
        <v>#VALUE!</v>
      </c>
      <c r="O161" t="e" cm="1">
        <f t="array" aca="1" ref="O161" ca="1">IF(INDIRECT("実施計画様式!O"&amp;ROW($A161))&lt;&gt;朱色変色!O161,1,0)</f>
        <v>#VALUE!</v>
      </c>
      <c r="P161" t="e" cm="1">
        <f t="array" aca="1" ref="P161" ca="1">IF(INDIRECT("実施計画様式!P"&amp;ROW($A161))&lt;&gt;朱色変色!P161,1,0)</f>
        <v>#VALUE!</v>
      </c>
      <c r="Q161" t="e" cm="1">
        <f t="array" aca="1" ref="Q161" ca="1">IF(INDIRECT("実施計画様式!Q"&amp;ROW($A161))&lt;&gt;朱色変色!Q161,1,0)</f>
        <v>#VALUE!</v>
      </c>
      <c r="R161" t="e" cm="1">
        <f t="array" aca="1" ref="R161" ca="1">IF(INDIRECT("実施計画様式!R"&amp;ROW($A161))&lt;&gt;朱色変色!R161,1,0)</f>
        <v>#VALUE!</v>
      </c>
      <c r="S161" t="e" cm="1">
        <f t="array" aca="1" ref="S161" ca="1">IF(INDIRECT("実施計画様式!S"&amp;ROW($A161))&lt;&gt;朱色変色!S161,1,0)</f>
        <v>#VALUE!</v>
      </c>
      <c r="T161" t="e" cm="1">
        <f t="array" aca="1" ref="T161" ca="1">IF(INDIRECT("実施計画様式!T"&amp;ROW($A161))&lt;&gt;朱色変色!T161,1,0)</f>
        <v>#VALUE!</v>
      </c>
      <c r="U161" t="e" cm="1">
        <f t="array" aca="1" ref="U161" ca="1">IF(INDIRECT("実施計画様式!U"&amp;ROW($A161))&lt;&gt;朱色変色!U161,1,0)</f>
        <v>#VALUE!</v>
      </c>
      <c r="V161" t="e" cm="1">
        <f t="array" aca="1" ref="V161" ca="1">IF(INDIRECT("実施計画様式!V"&amp;ROW($A161))&lt;&gt;朱色変色!V161,1,0)</f>
        <v>#VALUE!</v>
      </c>
      <c r="W161" t="e" cm="1">
        <f t="array" aca="1" ref="W161" ca="1">IF(INDIRECT("実施計画様式!W"&amp;ROW($A161))&lt;&gt;朱色変色!W161,1,0)</f>
        <v>#VALUE!</v>
      </c>
      <c r="X161" t="e" cm="1">
        <f t="array" aca="1" ref="X161" ca="1">IF(INDIRECT("実施計画様式!X"&amp;ROW($A161))&lt;&gt;朱色変色!X161,1,0)</f>
        <v>#VALUE!</v>
      </c>
      <c r="Y161" t="e" cm="1">
        <f t="array" aca="1" ref="Y161" ca="1">IF(INDIRECT("実施計画様式!Y"&amp;ROW($A161))&lt;&gt;朱色変色!Y161,1,0)</f>
        <v>#VALUE!</v>
      </c>
      <c r="Z161" t="e" cm="1">
        <f t="array" aca="1" ref="Z161" ca="1">IF(INDIRECT("実施計画様式!Z"&amp;ROW($A161))&lt;&gt;朱色変色!Z161,1,0)</f>
        <v>#VALUE!</v>
      </c>
      <c r="AA161" t="e" cm="1">
        <f t="array" aca="1" ref="AA161" ca="1">IF(INDIRECT("実施計画様式!AA"&amp;ROW($A161))&lt;&gt;朱色変色!AA161,1,0)</f>
        <v>#VALUE!</v>
      </c>
      <c r="AB161" t="e" cm="1">
        <f t="array" aca="1" ref="AB161" ca="1">IF(INDIRECT("実施計画様式!AB"&amp;ROW($A161))&lt;&gt;朱色変色!AB161,1,0)</f>
        <v>#VALUE!</v>
      </c>
      <c r="AC161" t="e" cm="1">
        <f t="array" aca="1" ref="AC161" ca="1">IF(INDIRECT("実施計画様式!AC"&amp;ROW($A161))&lt;&gt;朱色変色!AC161,1,0)</f>
        <v>#VALUE!</v>
      </c>
      <c r="AD161" t="e" cm="1">
        <f t="array" aca="1" ref="AD161" ca="1">IF(INDIRECT("実施計画様式!AD"&amp;ROW($A161))&lt;&gt;朱色変色!AD161,1,0)</f>
        <v>#VALUE!</v>
      </c>
      <c r="AE161" t="e" cm="1">
        <f t="array" aca="1" ref="AE161" ca="1">IF(INDIRECT("実施計画様式!AE"&amp;ROW($A161))&lt;&gt;朱色変色!AE161,1,0)</f>
        <v>#VALUE!</v>
      </c>
      <c r="AF161" t="e" cm="1">
        <f t="array" aca="1" ref="AF161" ca="1">IF(INDIRECT("実施計画様式!AF"&amp;ROW($A161))&lt;&gt;朱色変色!AF161,1,0)</f>
        <v>#VALUE!</v>
      </c>
      <c r="AG161" t="e" cm="1">
        <f t="array" aca="1" ref="AG161" ca="1">IF(INDIRECT("実施計画様式!AG"&amp;ROW($A161))&lt;&gt;朱色変色!AG161,1,0)</f>
        <v>#VALUE!</v>
      </c>
      <c r="AH161" t="e" cm="1">
        <f t="array" aca="1" ref="AH161" ca="1">IF(INDIRECT("実施計画様式!AH"&amp;ROW($A161))&lt;&gt;朱色変色!AH161,1,0)</f>
        <v>#VALUE!</v>
      </c>
      <c r="AI161" t="e" cm="1">
        <f t="array" aca="1" ref="AI161" ca="1">IF(INDIRECT("実施計画様式!AI"&amp;ROW($A161))&lt;&gt;朱色変色!AI161,1,0)</f>
        <v>#VALUE!</v>
      </c>
      <c r="AJ161" t="e" cm="1">
        <f t="array" aca="1" ref="AJ161" ca="1">IF(INDIRECT("実施計画様式!AJ"&amp;ROW($A161))&lt;&gt;朱色変色!AJ161,1,0)</f>
        <v>#VALUE!</v>
      </c>
      <c r="AK161" t="e" cm="1">
        <f t="array" aca="1" ref="AK161" ca="1">IF(INDIRECT("実施計画様式!AK"&amp;ROW($A161))&lt;&gt;朱色変色!AK161,1,0)</f>
        <v>#VALUE!</v>
      </c>
      <c r="AL161" t="e" cm="1">
        <f t="array" aca="1" ref="AL161" ca="1">IF(INDIRECT("実施計画様式!AL"&amp;ROW($A161))&lt;&gt;朱色変色!AL161,1,0)</f>
        <v>#VALUE!</v>
      </c>
      <c r="AM161" t="e" cm="1">
        <f t="array" aca="1" ref="AM161" ca="1">IF(INDIRECT("実施計画様式!AM"&amp;ROW($A161))&lt;&gt;朱色変色!AM161,1,0)</f>
        <v>#VALUE!</v>
      </c>
      <c r="AN161" t="e" cm="1">
        <f t="array" aca="1" ref="AN161" ca="1">IF(INDIRECT("実施計画様式!AN"&amp;ROW($A161))&lt;&gt;朱色変色!AN161,1,0)</f>
        <v>#VALUE!</v>
      </c>
      <c r="AO161" t="e" cm="1">
        <f t="array" aca="1" ref="AO161" ca="1">IF(INDIRECT("実施計画様式!AO"&amp;ROW($A161))&lt;&gt;朱色変色!AO161,1,0)</f>
        <v>#VALUE!</v>
      </c>
      <c r="AP161" t="e" cm="1">
        <f t="array" aca="1" ref="AP161" ca="1">IF(INDIRECT("実施計画様式!AP"&amp;ROW($A161))&lt;&gt;朱色変色!AP161,1,0)</f>
        <v>#VALUE!</v>
      </c>
      <c r="AQ161" t="e" cm="1">
        <f t="array" aca="1" ref="AQ161" ca="1">IF(INDIRECT("実施計画様式!AQ"&amp;ROW($A161))&lt;&gt;朱色変色!AQ161,1,0)</f>
        <v>#VALUE!</v>
      </c>
      <c r="AR161" t="e" cm="1">
        <f t="array" aca="1" ref="AR161" ca="1">IF(INDIRECT("実施計画様式!AR"&amp;ROW($A161))&lt;&gt;朱色変色!AR161,1,0)</f>
        <v>#VALUE!</v>
      </c>
      <c r="AS161" t="e" cm="1">
        <f t="array" aca="1" ref="AS161" ca="1">IF(INDIRECT("実施計画様式!AS"&amp;ROW($A161))&lt;&gt;朱色変色!AS161,1,0)</f>
        <v>#VALUE!</v>
      </c>
      <c r="AT161" t="e" cm="1">
        <f t="array" aca="1" ref="AT161" ca="1">IF(INDIRECT("実施計画様式!AT"&amp;ROW($A161))&lt;&gt;朱色変色!AT161,1,0)</f>
        <v>#VALUE!</v>
      </c>
      <c r="AU161" t="e" cm="1">
        <f t="array" aca="1" ref="AU161" ca="1">IF(INDIRECT("実施計画様式!AU"&amp;ROW($A161))&lt;&gt;朱色変色!AU161,1,0)</f>
        <v>#VALUE!</v>
      </c>
      <c r="AV161" t="e" cm="1">
        <f t="array" aca="1" ref="AV161" ca="1">IF(INDIRECT("実施計画様式!AV"&amp;ROW($A161))&lt;&gt;朱色変色!AV161,1,0)</f>
        <v>#VALUE!</v>
      </c>
      <c r="AW161" t="e" cm="1">
        <f t="array" aca="1" ref="AW161" ca="1">IF(INDIRECT("実施計画様式!AW"&amp;ROW($A161))&lt;&gt;朱色変色!AW161,1,0)</f>
        <v>#VALUE!</v>
      </c>
      <c r="AX161" t="e" cm="1">
        <f t="array" aca="1" ref="AX161" ca="1">IF(INDIRECT("実施計画様式!AX"&amp;ROW($A161))&lt;&gt;朱色変色!AX161,1,0)</f>
        <v>#VALUE!</v>
      </c>
      <c r="AY161" t="e" cm="1">
        <f t="array" aca="1" ref="AY161" ca="1">IF(INDIRECT("実施計画様式!AY"&amp;ROW($A161))&lt;&gt;朱色変色!AU161,1,0)</f>
        <v>#VALUE!</v>
      </c>
      <c r="AZ161" t="e" cm="1">
        <f t="array" aca="1" ref="AZ161" ca="1">IF(INDIRECT("実施計画様式!AZ"&amp;ROW($A161))&lt;&gt;朱色変色!AV161,1,0)</f>
        <v>#VALUE!</v>
      </c>
      <c r="BA161" t="e" cm="1">
        <f t="array" aca="1" ref="BA161" ca="1">IF(INDIRECT("実施計画様式!BA"&amp;ROW($A161))&lt;&gt;朱色変色!AW161,1,0)</f>
        <v>#VALUE!</v>
      </c>
      <c r="BB161" t="e" cm="1">
        <f t="array" aca="1" ref="BB161" ca="1">IF(INDIRECT("実施計画様式!BB"&amp;ROW($A161))&lt;&gt;朱色変色!AX161,1,0)</f>
        <v>#VALUE!</v>
      </c>
      <c r="BC161" t="e">
        <f t="shared" ca="1" si="3"/>
        <v>#VALUE!</v>
      </c>
      <c r="BD161" t="e">
        <f t="shared" ca="1" si="4"/>
        <v>#VALUE!</v>
      </c>
      <c r="BE161" t="e">
        <f t="shared" ca="1" si="5"/>
        <v>#VALUE!</v>
      </c>
    </row>
    <row r="162" spans="3:57">
      <c r="C162" s="310">
        <v>90</v>
      </c>
      <c r="D162" t="e" cm="1">
        <f t="array" aca="1" ref="D162" ca="1">IF(INDIRECT("実施計画様式!D"&amp;ROW($A162))&lt;&gt;朱色変色!D162,1,0)</f>
        <v>#VALUE!</v>
      </c>
      <c r="E162" t="e" cm="1">
        <f t="array" aca="1" ref="E162" ca="1">IF(INDIRECT("実施計画様式!E"&amp;ROW($A162))&lt;&gt;朱色変色!E162,1,0)</f>
        <v>#VALUE!</v>
      </c>
      <c r="F162" t="e" cm="1">
        <f t="array" aca="1" ref="F162" ca="1">IF(INDIRECT("実施計画様式!F"&amp;ROW($A162))&lt;&gt;朱色変色!F162,1,0)</f>
        <v>#VALUE!</v>
      </c>
      <c r="G162" t="e" cm="1">
        <f t="array" aca="1" ref="G162" ca="1">IF(INDIRECT("実施計画様式!G"&amp;ROW($A162))&lt;&gt;朱色変色!G162,1,0)</f>
        <v>#VALUE!</v>
      </c>
      <c r="H162" t="e" cm="1">
        <f t="array" aca="1" ref="H162" ca="1">IF(INDIRECT("実施計画様式!H"&amp;ROW($A162))&lt;&gt;朱色変色!H162,1,0)</f>
        <v>#VALUE!</v>
      </c>
      <c r="I162" t="e" cm="1">
        <f t="array" aca="1" ref="I162" ca="1">IF(INDIRECT("実施計画様式!I"&amp;ROW($A162))&lt;&gt;朱色変色!I162,1,0)</f>
        <v>#VALUE!</v>
      </c>
      <c r="J162" t="e" cm="1">
        <f t="array" aca="1" ref="J162" ca="1">IF(INDIRECT("実施計画様式!J"&amp;ROW($A162))&lt;&gt;朱色変色!J162,1,0)</f>
        <v>#VALUE!</v>
      </c>
      <c r="K162" t="e" cm="1">
        <f t="array" aca="1" ref="K162" ca="1">IF(INDIRECT("実施計画様式!K"&amp;ROW($A162))&lt;&gt;朱色変色!K162,1,0)</f>
        <v>#VALUE!</v>
      </c>
      <c r="L162" t="e" cm="1">
        <f t="array" aca="1" ref="L162" ca="1">IF(INDIRECT("実施計画様式!L"&amp;ROW($A162))&lt;&gt;朱色変色!L162,1,0)</f>
        <v>#VALUE!</v>
      </c>
      <c r="M162" t="e" cm="1">
        <f t="array" aca="1" ref="M162" ca="1">IF(INDIRECT("実施計画様式!M"&amp;ROW($A162))&lt;&gt;朱色変色!M162,1,0)</f>
        <v>#VALUE!</v>
      </c>
      <c r="N162" t="e" cm="1">
        <f t="array" aca="1" ref="N162" ca="1">IF(INDIRECT("実施計画様式!N"&amp;ROW($A162))&lt;&gt;朱色変色!N162,1,0)</f>
        <v>#VALUE!</v>
      </c>
      <c r="O162" t="e" cm="1">
        <f t="array" aca="1" ref="O162" ca="1">IF(INDIRECT("実施計画様式!O"&amp;ROW($A162))&lt;&gt;朱色変色!O162,1,0)</f>
        <v>#VALUE!</v>
      </c>
      <c r="P162" t="e" cm="1">
        <f t="array" aca="1" ref="P162" ca="1">IF(INDIRECT("実施計画様式!P"&amp;ROW($A162))&lt;&gt;朱色変色!P162,1,0)</f>
        <v>#VALUE!</v>
      </c>
      <c r="Q162" t="e" cm="1">
        <f t="array" aca="1" ref="Q162" ca="1">IF(INDIRECT("実施計画様式!Q"&amp;ROW($A162))&lt;&gt;朱色変色!Q162,1,0)</f>
        <v>#VALUE!</v>
      </c>
      <c r="R162" t="e" cm="1">
        <f t="array" aca="1" ref="R162" ca="1">IF(INDIRECT("実施計画様式!R"&amp;ROW($A162))&lt;&gt;朱色変色!R162,1,0)</f>
        <v>#VALUE!</v>
      </c>
      <c r="S162" t="e" cm="1">
        <f t="array" aca="1" ref="S162" ca="1">IF(INDIRECT("実施計画様式!S"&amp;ROW($A162))&lt;&gt;朱色変色!S162,1,0)</f>
        <v>#VALUE!</v>
      </c>
      <c r="T162" t="e" cm="1">
        <f t="array" aca="1" ref="T162" ca="1">IF(INDIRECT("実施計画様式!T"&amp;ROW($A162))&lt;&gt;朱色変色!T162,1,0)</f>
        <v>#VALUE!</v>
      </c>
      <c r="U162" t="e" cm="1">
        <f t="array" aca="1" ref="U162" ca="1">IF(INDIRECT("実施計画様式!U"&amp;ROW($A162))&lt;&gt;朱色変色!U162,1,0)</f>
        <v>#VALUE!</v>
      </c>
      <c r="V162" t="e" cm="1">
        <f t="array" aca="1" ref="V162" ca="1">IF(INDIRECT("実施計画様式!V"&amp;ROW($A162))&lt;&gt;朱色変色!V162,1,0)</f>
        <v>#VALUE!</v>
      </c>
      <c r="W162" t="e" cm="1">
        <f t="array" aca="1" ref="W162" ca="1">IF(INDIRECT("実施計画様式!W"&amp;ROW($A162))&lt;&gt;朱色変色!W162,1,0)</f>
        <v>#VALUE!</v>
      </c>
      <c r="X162" t="e" cm="1">
        <f t="array" aca="1" ref="X162" ca="1">IF(INDIRECT("実施計画様式!X"&amp;ROW($A162))&lt;&gt;朱色変色!X162,1,0)</f>
        <v>#VALUE!</v>
      </c>
      <c r="Y162" t="e" cm="1">
        <f t="array" aca="1" ref="Y162" ca="1">IF(INDIRECT("実施計画様式!Y"&amp;ROW($A162))&lt;&gt;朱色変色!Y162,1,0)</f>
        <v>#VALUE!</v>
      </c>
      <c r="Z162" t="e" cm="1">
        <f t="array" aca="1" ref="Z162" ca="1">IF(INDIRECT("実施計画様式!Z"&amp;ROW($A162))&lt;&gt;朱色変色!Z162,1,0)</f>
        <v>#VALUE!</v>
      </c>
      <c r="AA162" t="e" cm="1">
        <f t="array" aca="1" ref="AA162" ca="1">IF(INDIRECT("実施計画様式!AA"&amp;ROW($A162))&lt;&gt;朱色変色!AA162,1,0)</f>
        <v>#VALUE!</v>
      </c>
      <c r="AB162" t="e" cm="1">
        <f t="array" aca="1" ref="AB162" ca="1">IF(INDIRECT("実施計画様式!AB"&amp;ROW($A162))&lt;&gt;朱色変色!AB162,1,0)</f>
        <v>#VALUE!</v>
      </c>
      <c r="AC162" t="e" cm="1">
        <f t="array" aca="1" ref="AC162" ca="1">IF(INDIRECT("実施計画様式!AC"&amp;ROW($A162))&lt;&gt;朱色変色!AC162,1,0)</f>
        <v>#VALUE!</v>
      </c>
      <c r="AD162" t="e" cm="1">
        <f t="array" aca="1" ref="AD162" ca="1">IF(INDIRECT("実施計画様式!AD"&amp;ROW($A162))&lt;&gt;朱色変色!AD162,1,0)</f>
        <v>#VALUE!</v>
      </c>
      <c r="AE162" t="e" cm="1">
        <f t="array" aca="1" ref="AE162" ca="1">IF(INDIRECT("実施計画様式!AE"&amp;ROW($A162))&lt;&gt;朱色変色!AE162,1,0)</f>
        <v>#VALUE!</v>
      </c>
      <c r="AF162" t="e" cm="1">
        <f t="array" aca="1" ref="AF162" ca="1">IF(INDIRECT("実施計画様式!AF"&amp;ROW($A162))&lt;&gt;朱色変色!AF162,1,0)</f>
        <v>#VALUE!</v>
      </c>
      <c r="AG162" t="e" cm="1">
        <f t="array" aca="1" ref="AG162" ca="1">IF(INDIRECT("実施計画様式!AG"&amp;ROW($A162))&lt;&gt;朱色変色!AG162,1,0)</f>
        <v>#VALUE!</v>
      </c>
      <c r="AH162" t="e" cm="1">
        <f t="array" aca="1" ref="AH162" ca="1">IF(INDIRECT("実施計画様式!AH"&amp;ROW($A162))&lt;&gt;朱色変色!AH162,1,0)</f>
        <v>#VALUE!</v>
      </c>
      <c r="AI162" t="e" cm="1">
        <f t="array" aca="1" ref="AI162" ca="1">IF(INDIRECT("実施計画様式!AI"&amp;ROW($A162))&lt;&gt;朱色変色!AI162,1,0)</f>
        <v>#VALUE!</v>
      </c>
      <c r="AJ162" t="e" cm="1">
        <f t="array" aca="1" ref="AJ162" ca="1">IF(INDIRECT("実施計画様式!AJ"&amp;ROW($A162))&lt;&gt;朱色変色!AJ162,1,0)</f>
        <v>#VALUE!</v>
      </c>
      <c r="AK162" t="e" cm="1">
        <f t="array" aca="1" ref="AK162" ca="1">IF(INDIRECT("実施計画様式!AK"&amp;ROW($A162))&lt;&gt;朱色変色!AK162,1,0)</f>
        <v>#VALUE!</v>
      </c>
      <c r="AL162" t="e" cm="1">
        <f t="array" aca="1" ref="AL162" ca="1">IF(INDIRECT("実施計画様式!AL"&amp;ROW($A162))&lt;&gt;朱色変色!AL162,1,0)</f>
        <v>#VALUE!</v>
      </c>
      <c r="AM162" t="e" cm="1">
        <f t="array" aca="1" ref="AM162" ca="1">IF(INDIRECT("実施計画様式!AM"&amp;ROW($A162))&lt;&gt;朱色変色!AM162,1,0)</f>
        <v>#VALUE!</v>
      </c>
      <c r="AN162" t="e" cm="1">
        <f t="array" aca="1" ref="AN162" ca="1">IF(INDIRECT("実施計画様式!AN"&amp;ROW($A162))&lt;&gt;朱色変色!AN162,1,0)</f>
        <v>#VALUE!</v>
      </c>
      <c r="AO162" t="e" cm="1">
        <f t="array" aca="1" ref="AO162" ca="1">IF(INDIRECT("実施計画様式!AO"&amp;ROW($A162))&lt;&gt;朱色変色!AO162,1,0)</f>
        <v>#VALUE!</v>
      </c>
      <c r="AP162" t="e" cm="1">
        <f t="array" aca="1" ref="AP162" ca="1">IF(INDIRECT("実施計画様式!AP"&amp;ROW($A162))&lt;&gt;朱色変色!AP162,1,0)</f>
        <v>#VALUE!</v>
      </c>
      <c r="AQ162" t="e" cm="1">
        <f t="array" aca="1" ref="AQ162" ca="1">IF(INDIRECT("実施計画様式!AQ"&amp;ROW($A162))&lt;&gt;朱色変色!AQ162,1,0)</f>
        <v>#VALUE!</v>
      </c>
      <c r="AR162" t="e" cm="1">
        <f t="array" aca="1" ref="AR162" ca="1">IF(INDIRECT("実施計画様式!AR"&amp;ROW($A162))&lt;&gt;朱色変色!AR162,1,0)</f>
        <v>#VALUE!</v>
      </c>
      <c r="AS162" t="e" cm="1">
        <f t="array" aca="1" ref="AS162" ca="1">IF(INDIRECT("実施計画様式!AS"&amp;ROW($A162))&lt;&gt;朱色変色!AS162,1,0)</f>
        <v>#VALUE!</v>
      </c>
      <c r="AT162" t="e" cm="1">
        <f t="array" aca="1" ref="AT162" ca="1">IF(INDIRECT("実施計画様式!AT"&amp;ROW($A162))&lt;&gt;朱色変色!AT162,1,0)</f>
        <v>#VALUE!</v>
      </c>
      <c r="AU162" t="e" cm="1">
        <f t="array" aca="1" ref="AU162" ca="1">IF(INDIRECT("実施計画様式!AU"&amp;ROW($A162))&lt;&gt;朱色変色!AU162,1,0)</f>
        <v>#VALUE!</v>
      </c>
      <c r="AV162" t="e" cm="1">
        <f t="array" aca="1" ref="AV162" ca="1">IF(INDIRECT("実施計画様式!AV"&amp;ROW($A162))&lt;&gt;朱色変色!AV162,1,0)</f>
        <v>#VALUE!</v>
      </c>
      <c r="AW162" t="e" cm="1">
        <f t="array" aca="1" ref="AW162" ca="1">IF(INDIRECT("実施計画様式!AW"&amp;ROW($A162))&lt;&gt;朱色変色!AW162,1,0)</f>
        <v>#VALUE!</v>
      </c>
      <c r="AX162" t="e" cm="1">
        <f t="array" aca="1" ref="AX162" ca="1">IF(INDIRECT("実施計画様式!AX"&amp;ROW($A162))&lt;&gt;朱色変色!AX162,1,0)</f>
        <v>#VALUE!</v>
      </c>
      <c r="AY162" t="e" cm="1">
        <f t="array" aca="1" ref="AY162" ca="1">IF(INDIRECT("実施計画様式!AY"&amp;ROW($A162))&lt;&gt;朱色変色!AU162,1,0)</f>
        <v>#VALUE!</v>
      </c>
      <c r="AZ162" t="e" cm="1">
        <f t="array" aca="1" ref="AZ162" ca="1">IF(INDIRECT("実施計画様式!AZ"&amp;ROW($A162))&lt;&gt;朱色変色!AV162,1,0)</f>
        <v>#VALUE!</v>
      </c>
      <c r="BA162" t="e" cm="1">
        <f t="array" aca="1" ref="BA162" ca="1">IF(INDIRECT("実施計画様式!BA"&amp;ROW($A162))&lt;&gt;朱色変色!AW162,1,0)</f>
        <v>#VALUE!</v>
      </c>
      <c r="BB162" t="e" cm="1">
        <f t="array" aca="1" ref="BB162" ca="1">IF(INDIRECT("実施計画様式!BB"&amp;ROW($A162))&lt;&gt;朱色変色!AX162,1,0)</f>
        <v>#VALUE!</v>
      </c>
      <c r="BC162" t="e">
        <f t="shared" ca="1" si="3"/>
        <v>#VALUE!</v>
      </c>
      <c r="BD162" t="e">
        <f t="shared" ca="1" si="4"/>
        <v>#VALUE!</v>
      </c>
      <c r="BE162" t="e">
        <f t="shared" ca="1" si="5"/>
        <v>#VALUE!</v>
      </c>
    </row>
    <row r="163" spans="3:57">
      <c r="C163" s="310">
        <v>91</v>
      </c>
      <c r="D163" t="e" cm="1">
        <f t="array" aca="1" ref="D163" ca="1">IF(INDIRECT("実施計画様式!D"&amp;ROW($A163))&lt;&gt;朱色変色!D163,1,0)</f>
        <v>#VALUE!</v>
      </c>
      <c r="E163" t="e" cm="1">
        <f t="array" aca="1" ref="E163" ca="1">IF(INDIRECT("実施計画様式!E"&amp;ROW($A163))&lt;&gt;朱色変色!E163,1,0)</f>
        <v>#VALUE!</v>
      </c>
      <c r="F163" t="e" cm="1">
        <f t="array" aca="1" ref="F163" ca="1">IF(INDIRECT("実施計画様式!F"&amp;ROW($A163))&lt;&gt;朱色変色!F163,1,0)</f>
        <v>#VALUE!</v>
      </c>
      <c r="G163" t="e" cm="1">
        <f t="array" aca="1" ref="G163" ca="1">IF(INDIRECT("実施計画様式!G"&amp;ROW($A163))&lt;&gt;朱色変色!G163,1,0)</f>
        <v>#VALUE!</v>
      </c>
      <c r="H163" t="e" cm="1">
        <f t="array" aca="1" ref="H163" ca="1">IF(INDIRECT("実施計画様式!H"&amp;ROW($A163))&lt;&gt;朱色変色!H163,1,0)</f>
        <v>#VALUE!</v>
      </c>
      <c r="I163" t="e" cm="1">
        <f t="array" aca="1" ref="I163" ca="1">IF(INDIRECT("実施計画様式!I"&amp;ROW($A163))&lt;&gt;朱色変色!I163,1,0)</f>
        <v>#VALUE!</v>
      </c>
      <c r="J163" t="e" cm="1">
        <f t="array" aca="1" ref="J163" ca="1">IF(INDIRECT("実施計画様式!J"&amp;ROW($A163))&lt;&gt;朱色変色!J163,1,0)</f>
        <v>#VALUE!</v>
      </c>
      <c r="K163" t="e" cm="1">
        <f t="array" aca="1" ref="K163" ca="1">IF(INDIRECT("実施計画様式!K"&amp;ROW($A163))&lt;&gt;朱色変色!K163,1,0)</f>
        <v>#VALUE!</v>
      </c>
      <c r="L163" t="e" cm="1">
        <f t="array" aca="1" ref="L163" ca="1">IF(INDIRECT("実施計画様式!L"&amp;ROW($A163))&lt;&gt;朱色変色!L163,1,0)</f>
        <v>#VALUE!</v>
      </c>
      <c r="M163" t="e" cm="1">
        <f t="array" aca="1" ref="M163" ca="1">IF(INDIRECT("実施計画様式!M"&amp;ROW($A163))&lt;&gt;朱色変色!M163,1,0)</f>
        <v>#VALUE!</v>
      </c>
      <c r="N163" t="e" cm="1">
        <f t="array" aca="1" ref="N163" ca="1">IF(INDIRECT("実施計画様式!N"&amp;ROW($A163))&lt;&gt;朱色変色!N163,1,0)</f>
        <v>#VALUE!</v>
      </c>
      <c r="O163" t="e" cm="1">
        <f t="array" aca="1" ref="O163" ca="1">IF(INDIRECT("実施計画様式!O"&amp;ROW($A163))&lt;&gt;朱色変色!O163,1,0)</f>
        <v>#VALUE!</v>
      </c>
      <c r="P163" t="e" cm="1">
        <f t="array" aca="1" ref="P163" ca="1">IF(INDIRECT("実施計画様式!P"&amp;ROW($A163))&lt;&gt;朱色変色!P163,1,0)</f>
        <v>#VALUE!</v>
      </c>
      <c r="Q163" t="e" cm="1">
        <f t="array" aca="1" ref="Q163" ca="1">IF(INDIRECT("実施計画様式!Q"&amp;ROW($A163))&lt;&gt;朱色変色!Q163,1,0)</f>
        <v>#VALUE!</v>
      </c>
      <c r="R163" t="e" cm="1">
        <f t="array" aca="1" ref="R163" ca="1">IF(INDIRECT("実施計画様式!R"&amp;ROW($A163))&lt;&gt;朱色変色!R163,1,0)</f>
        <v>#VALUE!</v>
      </c>
      <c r="S163" t="e" cm="1">
        <f t="array" aca="1" ref="S163" ca="1">IF(INDIRECT("実施計画様式!S"&amp;ROW($A163))&lt;&gt;朱色変色!S163,1,0)</f>
        <v>#VALUE!</v>
      </c>
      <c r="T163" t="e" cm="1">
        <f t="array" aca="1" ref="T163" ca="1">IF(INDIRECT("実施計画様式!T"&amp;ROW($A163))&lt;&gt;朱色変色!T163,1,0)</f>
        <v>#VALUE!</v>
      </c>
      <c r="U163" t="e" cm="1">
        <f t="array" aca="1" ref="U163" ca="1">IF(INDIRECT("実施計画様式!U"&amp;ROW($A163))&lt;&gt;朱色変色!U163,1,0)</f>
        <v>#VALUE!</v>
      </c>
      <c r="V163" t="e" cm="1">
        <f t="array" aca="1" ref="V163" ca="1">IF(INDIRECT("実施計画様式!V"&amp;ROW($A163))&lt;&gt;朱色変色!V163,1,0)</f>
        <v>#VALUE!</v>
      </c>
      <c r="W163" t="e" cm="1">
        <f t="array" aca="1" ref="W163" ca="1">IF(INDIRECT("実施計画様式!W"&amp;ROW($A163))&lt;&gt;朱色変色!W163,1,0)</f>
        <v>#VALUE!</v>
      </c>
      <c r="X163" t="e" cm="1">
        <f t="array" aca="1" ref="X163" ca="1">IF(INDIRECT("実施計画様式!X"&amp;ROW($A163))&lt;&gt;朱色変色!X163,1,0)</f>
        <v>#VALUE!</v>
      </c>
      <c r="Y163" t="e" cm="1">
        <f t="array" aca="1" ref="Y163" ca="1">IF(INDIRECT("実施計画様式!Y"&amp;ROW($A163))&lt;&gt;朱色変色!Y163,1,0)</f>
        <v>#VALUE!</v>
      </c>
      <c r="Z163" t="e" cm="1">
        <f t="array" aca="1" ref="Z163" ca="1">IF(INDIRECT("実施計画様式!Z"&amp;ROW($A163))&lt;&gt;朱色変色!Z163,1,0)</f>
        <v>#VALUE!</v>
      </c>
      <c r="AA163" t="e" cm="1">
        <f t="array" aca="1" ref="AA163" ca="1">IF(INDIRECT("実施計画様式!AA"&amp;ROW($A163))&lt;&gt;朱色変色!AA163,1,0)</f>
        <v>#VALUE!</v>
      </c>
      <c r="AB163" t="e" cm="1">
        <f t="array" aca="1" ref="AB163" ca="1">IF(INDIRECT("実施計画様式!AB"&amp;ROW($A163))&lt;&gt;朱色変色!AB163,1,0)</f>
        <v>#VALUE!</v>
      </c>
      <c r="AC163" t="e" cm="1">
        <f t="array" aca="1" ref="AC163" ca="1">IF(INDIRECT("実施計画様式!AC"&amp;ROW($A163))&lt;&gt;朱色変色!AC163,1,0)</f>
        <v>#VALUE!</v>
      </c>
      <c r="AD163" t="e" cm="1">
        <f t="array" aca="1" ref="AD163" ca="1">IF(INDIRECT("実施計画様式!AD"&amp;ROW($A163))&lt;&gt;朱色変色!AD163,1,0)</f>
        <v>#VALUE!</v>
      </c>
      <c r="AE163" t="e" cm="1">
        <f t="array" aca="1" ref="AE163" ca="1">IF(INDIRECT("実施計画様式!AE"&amp;ROW($A163))&lt;&gt;朱色変色!AE163,1,0)</f>
        <v>#VALUE!</v>
      </c>
      <c r="AF163" t="e" cm="1">
        <f t="array" aca="1" ref="AF163" ca="1">IF(INDIRECT("実施計画様式!AF"&amp;ROW($A163))&lt;&gt;朱色変色!AF163,1,0)</f>
        <v>#VALUE!</v>
      </c>
      <c r="AG163" t="e" cm="1">
        <f t="array" aca="1" ref="AG163" ca="1">IF(INDIRECT("実施計画様式!AG"&amp;ROW($A163))&lt;&gt;朱色変色!AG163,1,0)</f>
        <v>#VALUE!</v>
      </c>
      <c r="AH163" t="e" cm="1">
        <f t="array" aca="1" ref="AH163" ca="1">IF(INDIRECT("実施計画様式!AH"&amp;ROW($A163))&lt;&gt;朱色変色!AH163,1,0)</f>
        <v>#VALUE!</v>
      </c>
      <c r="AI163" t="e" cm="1">
        <f t="array" aca="1" ref="AI163" ca="1">IF(INDIRECT("実施計画様式!AI"&amp;ROW($A163))&lt;&gt;朱色変色!AI163,1,0)</f>
        <v>#VALUE!</v>
      </c>
      <c r="AJ163" t="e" cm="1">
        <f t="array" aca="1" ref="AJ163" ca="1">IF(INDIRECT("実施計画様式!AJ"&amp;ROW($A163))&lt;&gt;朱色変色!AJ163,1,0)</f>
        <v>#VALUE!</v>
      </c>
      <c r="AK163" t="e" cm="1">
        <f t="array" aca="1" ref="AK163" ca="1">IF(INDIRECT("実施計画様式!AK"&amp;ROW($A163))&lt;&gt;朱色変色!AK163,1,0)</f>
        <v>#VALUE!</v>
      </c>
      <c r="AL163" t="e" cm="1">
        <f t="array" aca="1" ref="AL163" ca="1">IF(INDIRECT("実施計画様式!AL"&amp;ROW($A163))&lt;&gt;朱色変色!AL163,1,0)</f>
        <v>#VALUE!</v>
      </c>
      <c r="AM163" t="e" cm="1">
        <f t="array" aca="1" ref="AM163" ca="1">IF(INDIRECT("実施計画様式!AM"&amp;ROW($A163))&lt;&gt;朱色変色!AM163,1,0)</f>
        <v>#VALUE!</v>
      </c>
      <c r="AN163" t="e" cm="1">
        <f t="array" aca="1" ref="AN163" ca="1">IF(INDIRECT("実施計画様式!AN"&amp;ROW($A163))&lt;&gt;朱色変色!AN163,1,0)</f>
        <v>#VALUE!</v>
      </c>
      <c r="AO163" t="e" cm="1">
        <f t="array" aca="1" ref="AO163" ca="1">IF(INDIRECT("実施計画様式!AO"&amp;ROW($A163))&lt;&gt;朱色変色!AO163,1,0)</f>
        <v>#VALUE!</v>
      </c>
      <c r="AP163" t="e" cm="1">
        <f t="array" aca="1" ref="AP163" ca="1">IF(INDIRECT("実施計画様式!AP"&amp;ROW($A163))&lt;&gt;朱色変色!AP163,1,0)</f>
        <v>#VALUE!</v>
      </c>
      <c r="AQ163" t="e" cm="1">
        <f t="array" aca="1" ref="AQ163" ca="1">IF(INDIRECT("実施計画様式!AQ"&amp;ROW($A163))&lt;&gt;朱色変色!AQ163,1,0)</f>
        <v>#VALUE!</v>
      </c>
      <c r="AR163" t="e" cm="1">
        <f t="array" aca="1" ref="AR163" ca="1">IF(INDIRECT("実施計画様式!AR"&amp;ROW($A163))&lt;&gt;朱色変色!AR163,1,0)</f>
        <v>#VALUE!</v>
      </c>
      <c r="AS163" t="e" cm="1">
        <f t="array" aca="1" ref="AS163" ca="1">IF(INDIRECT("実施計画様式!AS"&amp;ROW($A163))&lt;&gt;朱色変色!AS163,1,0)</f>
        <v>#VALUE!</v>
      </c>
      <c r="AT163" t="e" cm="1">
        <f t="array" aca="1" ref="AT163" ca="1">IF(INDIRECT("実施計画様式!AT"&amp;ROW($A163))&lt;&gt;朱色変色!AT163,1,0)</f>
        <v>#VALUE!</v>
      </c>
      <c r="AU163" t="e" cm="1">
        <f t="array" aca="1" ref="AU163" ca="1">IF(INDIRECT("実施計画様式!AU"&amp;ROW($A163))&lt;&gt;朱色変色!AU163,1,0)</f>
        <v>#VALUE!</v>
      </c>
      <c r="AV163" t="e" cm="1">
        <f t="array" aca="1" ref="AV163" ca="1">IF(INDIRECT("実施計画様式!AV"&amp;ROW($A163))&lt;&gt;朱色変色!AV163,1,0)</f>
        <v>#VALUE!</v>
      </c>
      <c r="AW163" t="e" cm="1">
        <f t="array" aca="1" ref="AW163" ca="1">IF(INDIRECT("実施計画様式!AW"&amp;ROW($A163))&lt;&gt;朱色変色!AW163,1,0)</f>
        <v>#VALUE!</v>
      </c>
      <c r="AX163" t="e" cm="1">
        <f t="array" aca="1" ref="AX163" ca="1">IF(INDIRECT("実施計画様式!AX"&amp;ROW($A163))&lt;&gt;朱色変色!AX163,1,0)</f>
        <v>#VALUE!</v>
      </c>
      <c r="AY163" t="e" cm="1">
        <f t="array" aca="1" ref="AY163" ca="1">IF(INDIRECT("実施計画様式!AY"&amp;ROW($A163))&lt;&gt;朱色変色!AU163,1,0)</f>
        <v>#VALUE!</v>
      </c>
      <c r="AZ163" t="e" cm="1">
        <f t="array" aca="1" ref="AZ163" ca="1">IF(INDIRECT("実施計画様式!AZ"&amp;ROW($A163))&lt;&gt;朱色変色!AV163,1,0)</f>
        <v>#VALUE!</v>
      </c>
      <c r="BA163" t="e" cm="1">
        <f t="array" aca="1" ref="BA163" ca="1">IF(INDIRECT("実施計画様式!BA"&amp;ROW($A163))&lt;&gt;朱色変色!AW163,1,0)</f>
        <v>#VALUE!</v>
      </c>
      <c r="BB163" t="e" cm="1">
        <f t="array" aca="1" ref="BB163" ca="1">IF(INDIRECT("実施計画様式!BB"&amp;ROW($A163))&lt;&gt;朱色変色!AX163,1,0)</f>
        <v>#VALUE!</v>
      </c>
      <c r="BC163" t="e">
        <f t="shared" ca="1" si="3"/>
        <v>#VALUE!</v>
      </c>
      <c r="BD163" t="e">
        <f t="shared" ca="1" si="4"/>
        <v>#VALUE!</v>
      </c>
      <c r="BE163" t="e">
        <f t="shared" ca="1" si="5"/>
        <v>#VALUE!</v>
      </c>
    </row>
    <row r="164" spans="3:57">
      <c r="C164" s="310">
        <v>92</v>
      </c>
      <c r="D164" t="e" cm="1">
        <f t="array" aca="1" ref="D164" ca="1">IF(INDIRECT("実施計画様式!D"&amp;ROW($A164))&lt;&gt;朱色変色!D164,1,0)</f>
        <v>#VALUE!</v>
      </c>
      <c r="E164" t="e" cm="1">
        <f t="array" aca="1" ref="E164" ca="1">IF(INDIRECT("実施計画様式!E"&amp;ROW($A164))&lt;&gt;朱色変色!E164,1,0)</f>
        <v>#VALUE!</v>
      </c>
      <c r="F164" t="e" cm="1">
        <f t="array" aca="1" ref="F164" ca="1">IF(INDIRECT("実施計画様式!F"&amp;ROW($A164))&lt;&gt;朱色変色!F164,1,0)</f>
        <v>#VALUE!</v>
      </c>
      <c r="G164" t="e" cm="1">
        <f t="array" aca="1" ref="G164" ca="1">IF(INDIRECT("実施計画様式!G"&amp;ROW($A164))&lt;&gt;朱色変色!G164,1,0)</f>
        <v>#VALUE!</v>
      </c>
      <c r="H164" t="e" cm="1">
        <f t="array" aca="1" ref="H164" ca="1">IF(INDIRECT("実施計画様式!H"&amp;ROW($A164))&lt;&gt;朱色変色!H164,1,0)</f>
        <v>#VALUE!</v>
      </c>
      <c r="I164" t="e" cm="1">
        <f t="array" aca="1" ref="I164" ca="1">IF(INDIRECT("実施計画様式!I"&amp;ROW($A164))&lt;&gt;朱色変色!I164,1,0)</f>
        <v>#VALUE!</v>
      </c>
      <c r="J164" t="e" cm="1">
        <f t="array" aca="1" ref="J164" ca="1">IF(INDIRECT("実施計画様式!J"&amp;ROW($A164))&lt;&gt;朱色変色!J164,1,0)</f>
        <v>#VALUE!</v>
      </c>
      <c r="K164" t="e" cm="1">
        <f t="array" aca="1" ref="K164" ca="1">IF(INDIRECT("実施計画様式!K"&amp;ROW($A164))&lt;&gt;朱色変色!K164,1,0)</f>
        <v>#VALUE!</v>
      </c>
      <c r="L164" t="e" cm="1">
        <f t="array" aca="1" ref="L164" ca="1">IF(INDIRECT("実施計画様式!L"&amp;ROW($A164))&lt;&gt;朱色変色!L164,1,0)</f>
        <v>#VALUE!</v>
      </c>
      <c r="M164" t="e" cm="1">
        <f t="array" aca="1" ref="M164" ca="1">IF(INDIRECT("実施計画様式!M"&amp;ROW($A164))&lt;&gt;朱色変色!M164,1,0)</f>
        <v>#VALUE!</v>
      </c>
      <c r="N164" t="e" cm="1">
        <f t="array" aca="1" ref="N164" ca="1">IF(INDIRECT("実施計画様式!N"&amp;ROW($A164))&lt;&gt;朱色変色!N164,1,0)</f>
        <v>#VALUE!</v>
      </c>
      <c r="O164" t="e" cm="1">
        <f t="array" aca="1" ref="O164" ca="1">IF(INDIRECT("実施計画様式!O"&amp;ROW($A164))&lt;&gt;朱色変色!O164,1,0)</f>
        <v>#VALUE!</v>
      </c>
      <c r="P164" t="e" cm="1">
        <f t="array" aca="1" ref="P164" ca="1">IF(INDIRECT("実施計画様式!P"&amp;ROW($A164))&lt;&gt;朱色変色!P164,1,0)</f>
        <v>#VALUE!</v>
      </c>
      <c r="Q164" t="e" cm="1">
        <f t="array" aca="1" ref="Q164" ca="1">IF(INDIRECT("実施計画様式!Q"&amp;ROW($A164))&lt;&gt;朱色変色!Q164,1,0)</f>
        <v>#VALUE!</v>
      </c>
      <c r="R164" t="e" cm="1">
        <f t="array" aca="1" ref="R164" ca="1">IF(INDIRECT("実施計画様式!R"&amp;ROW($A164))&lt;&gt;朱色変色!R164,1,0)</f>
        <v>#VALUE!</v>
      </c>
      <c r="S164" t="e" cm="1">
        <f t="array" aca="1" ref="S164" ca="1">IF(INDIRECT("実施計画様式!S"&amp;ROW($A164))&lt;&gt;朱色変色!S164,1,0)</f>
        <v>#VALUE!</v>
      </c>
      <c r="T164" t="e" cm="1">
        <f t="array" aca="1" ref="T164" ca="1">IF(INDIRECT("実施計画様式!T"&amp;ROW($A164))&lt;&gt;朱色変色!T164,1,0)</f>
        <v>#VALUE!</v>
      </c>
      <c r="U164" t="e" cm="1">
        <f t="array" aca="1" ref="U164" ca="1">IF(INDIRECT("実施計画様式!U"&amp;ROW($A164))&lt;&gt;朱色変色!U164,1,0)</f>
        <v>#VALUE!</v>
      </c>
      <c r="V164" t="e" cm="1">
        <f t="array" aca="1" ref="V164" ca="1">IF(INDIRECT("実施計画様式!V"&amp;ROW($A164))&lt;&gt;朱色変色!V164,1,0)</f>
        <v>#VALUE!</v>
      </c>
      <c r="W164" t="e" cm="1">
        <f t="array" aca="1" ref="W164" ca="1">IF(INDIRECT("実施計画様式!W"&amp;ROW($A164))&lt;&gt;朱色変色!W164,1,0)</f>
        <v>#VALUE!</v>
      </c>
      <c r="X164" t="e" cm="1">
        <f t="array" aca="1" ref="X164" ca="1">IF(INDIRECT("実施計画様式!X"&amp;ROW($A164))&lt;&gt;朱色変色!X164,1,0)</f>
        <v>#VALUE!</v>
      </c>
      <c r="Y164" t="e" cm="1">
        <f t="array" aca="1" ref="Y164" ca="1">IF(INDIRECT("実施計画様式!Y"&amp;ROW($A164))&lt;&gt;朱色変色!Y164,1,0)</f>
        <v>#VALUE!</v>
      </c>
      <c r="Z164" t="e" cm="1">
        <f t="array" aca="1" ref="Z164" ca="1">IF(INDIRECT("実施計画様式!Z"&amp;ROW($A164))&lt;&gt;朱色変色!Z164,1,0)</f>
        <v>#VALUE!</v>
      </c>
      <c r="AA164" t="e" cm="1">
        <f t="array" aca="1" ref="AA164" ca="1">IF(INDIRECT("実施計画様式!AA"&amp;ROW($A164))&lt;&gt;朱色変色!AA164,1,0)</f>
        <v>#VALUE!</v>
      </c>
      <c r="AB164" t="e" cm="1">
        <f t="array" aca="1" ref="AB164" ca="1">IF(INDIRECT("実施計画様式!AB"&amp;ROW($A164))&lt;&gt;朱色変色!AB164,1,0)</f>
        <v>#VALUE!</v>
      </c>
      <c r="AC164" t="e" cm="1">
        <f t="array" aca="1" ref="AC164" ca="1">IF(INDIRECT("実施計画様式!AC"&amp;ROW($A164))&lt;&gt;朱色変色!AC164,1,0)</f>
        <v>#VALUE!</v>
      </c>
      <c r="AD164" t="e" cm="1">
        <f t="array" aca="1" ref="AD164" ca="1">IF(INDIRECT("実施計画様式!AD"&amp;ROW($A164))&lt;&gt;朱色変色!AD164,1,0)</f>
        <v>#VALUE!</v>
      </c>
      <c r="AE164" t="e" cm="1">
        <f t="array" aca="1" ref="AE164" ca="1">IF(INDIRECT("実施計画様式!AE"&amp;ROW($A164))&lt;&gt;朱色変色!AE164,1,0)</f>
        <v>#VALUE!</v>
      </c>
      <c r="AF164" t="e" cm="1">
        <f t="array" aca="1" ref="AF164" ca="1">IF(INDIRECT("実施計画様式!AF"&amp;ROW($A164))&lt;&gt;朱色変色!AF164,1,0)</f>
        <v>#VALUE!</v>
      </c>
      <c r="AG164" t="e" cm="1">
        <f t="array" aca="1" ref="AG164" ca="1">IF(INDIRECT("実施計画様式!AG"&amp;ROW($A164))&lt;&gt;朱色変色!AG164,1,0)</f>
        <v>#VALUE!</v>
      </c>
      <c r="AH164" t="e" cm="1">
        <f t="array" aca="1" ref="AH164" ca="1">IF(INDIRECT("実施計画様式!AH"&amp;ROW($A164))&lt;&gt;朱色変色!AH164,1,0)</f>
        <v>#VALUE!</v>
      </c>
      <c r="AI164" t="e" cm="1">
        <f t="array" aca="1" ref="AI164" ca="1">IF(INDIRECT("実施計画様式!AI"&amp;ROW($A164))&lt;&gt;朱色変色!AI164,1,0)</f>
        <v>#VALUE!</v>
      </c>
      <c r="AJ164" t="e" cm="1">
        <f t="array" aca="1" ref="AJ164" ca="1">IF(INDIRECT("実施計画様式!AJ"&amp;ROW($A164))&lt;&gt;朱色変色!AJ164,1,0)</f>
        <v>#VALUE!</v>
      </c>
      <c r="AK164" t="e" cm="1">
        <f t="array" aca="1" ref="AK164" ca="1">IF(INDIRECT("実施計画様式!AK"&amp;ROW($A164))&lt;&gt;朱色変色!AK164,1,0)</f>
        <v>#VALUE!</v>
      </c>
      <c r="AL164" t="e" cm="1">
        <f t="array" aca="1" ref="AL164" ca="1">IF(INDIRECT("実施計画様式!AL"&amp;ROW($A164))&lt;&gt;朱色変色!AL164,1,0)</f>
        <v>#VALUE!</v>
      </c>
      <c r="AM164" t="e" cm="1">
        <f t="array" aca="1" ref="AM164" ca="1">IF(INDIRECT("実施計画様式!AM"&amp;ROW($A164))&lt;&gt;朱色変色!AM164,1,0)</f>
        <v>#VALUE!</v>
      </c>
      <c r="AN164" t="e" cm="1">
        <f t="array" aca="1" ref="AN164" ca="1">IF(INDIRECT("実施計画様式!AN"&amp;ROW($A164))&lt;&gt;朱色変色!AN164,1,0)</f>
        <v>#VALUE!</v>
      </c>
      <c r="AO164" t="e" cm="1">
        <f t="array" aca="1" ref="AO164" ca="1">IF(INDIRECT("実施計画様式!AO"&amp;ROW($A164))&lt;&gt;朱色変色!AO164,1,0)</f>
        <v>#VALUE!</v>
      </c>
      <c r="AP164" t="e" cm="1">
        <f t="array" aca="1" ref="AP164" ca="1">IF(INDIRECT("実施計画様式!AP"&amp;ROW($A164))&lt;&gt;朱色変色!AP164,1,0)</f>
        <v>#VALUE!</v>
      </c>
      <c r="AQ164" t="e" cm="1">
        <f t="array" aca="1" ref="AQ164" ca="1">IF(INDIRECT("実施計画様式!AQ"&amp;ROW($A164))&lt;&gt;朱色変色!AQ164,1,0)</f>
        <v>#VALUE!</v>
      </c>
      <c r="AR164" t="e" cm="1">
        <f t="array" aca="1" ref="AR164" ca="1">IF(INDIRECT("実施計画様式!AR"&amp;ROW($A164))&lt;&gt;朱色変色!AR164,1,0)</f>
        <v>#VALUE!</v>
      </c>
      <c r="AS164" t="e" cm="1">
        <f t="array" aca="1" ref="AS164" ca="1">IF(INDIRECT("実施計画様式!AS"&amp;ROW($A164))&lt;&gt;朱色変色!AS164,1,0)</f>
        <v>#VALUE!</v>
      </c>
      <c r="AT164" t="e" cm="1">
        <f t="array" aca="1" ref="AT164" ca="1">IF(INDIRECT("実施計画様式!AT"&amp;ROW($A164))&lt;&gt;朱色変色!AT164,1,0)</f>
        <v>#VALUE!</v>
      </c>
      <c r="AU164" t="e" cm="1">
        <f t="array" aca="1" ref="AU164" ca="1">IF(INDIRECT("実施計画様式!AU"&amp;ROW($A164))&lt;&gt;朱色変色!AU164,1,0)</f>
        <v>#VALUE!</v>
      </c>
      <c r="AV164" t="e" cm="1">
        <f t="array" aca="1" ref="AV164" ca="1">IF(INDIRECT("実施計画様式!AV"&amp;ROW($A164))&lt;&gt;朱色変色!AV164,1,0)</f>
        <v>#VALUE!</v>
      </c>
      <c r="AW164" t="e" cm="1">
        <f t="array" aca="1" ref="AW164" ca="1">IF(INDIRECT("実施計画様式!AW"&amp;ROW($A164))&lt;&gt;朱色変色!AW164,1,0)</f>
        <v>#VALUE!</v>
      </c>
      <c r="AX164" t="e" cm="1">
        <f t="array" aca="1" ref="AX164" ca="1">IF(INDIRECT("実施計画様式!AX"&amp;ROW($A164))&lt;&gt;朱色変色!AX164,1,0)</f>
        <v>#VALUE!</v>
      </c>
      <c r="AY164" t="e" cm="1">
        <f t="array" aca="1" ref="AY164" ca="1">IF(INDIRECT("実施計画様式!AY"&amp;ROW($A164))&lt;&gt;朱色変色!AU164,1,0)</f>
        <v>#VALUE!</v>
      </c>
      <c r="AZ164" t="e" cm="1">
        <f t="array" aca="1" ref="AZ164" ca="1">IF(INDIRECT("実施計画様式!AZ"&amp;ROW($A164))&lt;&gt;朱色変色!AV164,1,0)</f>
        <v>#VALUE!</v>
      </c>
      <c r="BA164" t="e" cm="1">
        <f t="array" aca="1" ref="BA164" ca="1">IF(INDIRECT("実施計画様式!BA"&amp;ROW($A164))&lt;&gt;朱色変色!AW164,1,0)</f>
        <v>#VALUE!</v>
      </c>
      <c r="BB164" t="e" cm="1">
        <f t="array" aca="1" ref="BB164" ca="1">IF(INDIRECT("実施計画様式!BB"&amp;ROW($A164))&lt;&gt;朱色変色!AX164,1,0)</f>
        <v>#VALUE!</v>
      </c>
      <c r="BC164" t="e">
        <f t="shared" ca="1" si="3"/>
        <v>#VALUE!</v>
      </c>
      <c r="BD164" t="e">
        <f t="shared" ca="1" si="4"/>
        <v>#VALUE!</v>
      </c>
      <c r="BE164" t="e">
        <f t="shared" ca="1" si="5"/>
        <v>#VALUE!</v>
      </c>
    </row>
    <row r="165" spans="3:57">
      <c r="C165" s="310">
        <v>93</v>
      </c>
      <c r="D165" t="e" cm="1">
        <f t="array" aca="1" ref="D165" ca="1">IF(INDIRECT("実施計画様式!D"&amp;ROW($A165))&lt;&gt;朱色変色!D165,1,0)</f>
        <v>#VALUE!</v>
      </c>
      <c r="E165" t="e" cm="1">
        <f t="array" aca="1" ref="E165" ca="1">IF(INDIRECT("実施計画様式!E"&amp;ROW($A165))&lt;&gt;朱色変色!E165,1,0)</f>
        <v>#VALUE!</v>
      </c>
      <c r="F165" t="e" cm="1">
        <f t="array" aca="1" ref="F165" ca="1">IF(INDIRECT("実施計画様式!F"&amp;ROW($A165))&lt;&gt;朱色変色!F165,1,0)</f>
        <v>#VALUE!</v>
      </c>
      <c r="G165" t="e" cm="1">
        <f t="array" aca="1" ref="G165" ca="1">IF(INDIRECT("実施計画様式!G"&amp;ROW($A165))&lt;&gt;朱色変色!G165,1,0)</f>
        <v>#VALUE!</v>
      </c>
      <c r="H165" t="e" cm="1">
        <f t="array" aca="1" ref="H165" ca="1">IF(INDIRECT("実施計画様式!H"&amp;ROW($A165))&lt;&gt;朱色変色!H165,1,0)</f>
        <v>#VALUE!</v>
      </c>
      <c r="I165" t="e" cm="1">
        <f t="array" aca="1" ref="I165" ca="1">IF(INDIRECT("実施計画様式!I"&amp;ROW($A165))&lt;&gt;朱色変色!I165,1,0)</f>
        <v>#VALUE!</v>
      </c>
      <c r="J165" t="e" cm="1">
        <f t="array" aca="1" ref="J165" ca="1">IF(INDIRECT("実施計画様式!J"&amp;ROW($A165))&lt;&gt;朱色変色!J165,1,0)</f>
        <v>#VALUE!</v>
      </c>
      <c r="K165" t="e" cm="1">
        <f t="array" aca="1" ref="K165" ca="1">IF(INDIRECT("実施計画様式!K"&amp;ROW($A165))&lt;&gt;朱色変色!K165,1,0)</f>
        <v>#VALUE!</v>
      </c>
      <c r="L165" t="e" cm="1">
        <f t="array" aca="1" ref="L165" ca="1">IF(INDIRECT("実施計画様式!L"&amp;ROW($A165))&lt;&gt;朱色変色!L165,1,0)</f>
        <v>#VALUE!</v>
      </c>
      <c r="M165" t="e" cm="1">
        <f t="array" aca="1" ref="M165" ca="1">IF(INDIRECT("実施計画様式!M"&amp;ROW($A165))&lt;&gt;朱色変色!M165,1,0)</f>
        <v>#VALUE!</v>
      </c>
      <c r="N165" t="e" cm="1">
        <f t="array" aca="1" ref="N165" ca="1">IF(INDIRECT("実施計画様式!N"&amp;ROW($A165))&lt;&gt;朱色変色!N165,1,0)</f>
        <v>#VALUE!</v>
      </c>
      <c r="O165" t="e" cm="1">
        <f t="array" aca="1" ref="O165" ca="1">IF(INDIRECT("実施計画様式!O"&amp;ROW($A165))&lt;&gt;朱色変色!O165,1,0)</f>
        <v>#VALUE!</v>
      </c>
      <c r="P165" t="e" cm="1">
        <f t="array" aca="1" ref="P165" ca="1">IF(INDIRECT("実施計画様式!P"&amp;ROW($A165))&lt;&gt;朱色変色!P165,1,0)</f>
        <v>#VALUE!</v>
      </c>
      <c r="Q165" t="e" cm="1">
        <f t="array" aca="1" ref="Q165" ca="1">IF(INDIRECT("実施計画様式!Q"&amp;ROW($A165))&lt;&gt;朱色変色!Q165,1,0)</f>
        <v>#VALUE!</v>
      </c>
      <c r="R165" t="e" cm="1">
        <f t="array" aca="1" ref="R165" ca="1">IF(INDIRECT("実施計画様式!R"&amp;ROW($A165))&lt;&gt;朱色変色!R165,1,0)</f>
        <v>#VALUE!</v>
      </c>
      <c r="S165" t="e" cm="1">
        <f t="array" aca="1" ref="S165" ca="1">IF(INDIRECT("実施計画様式!S"&amp;ROW($A165))&lt;&gt;朱色変色!S165,1,0)</f>
        <v>#VALUE!</v>
      </c>
      <c r="T165" t="e" cm="1">
        <f t="array" aca="1" ref="T165" ca="1">IF(INDIRECT("実施計画様式!T"&amp;ROW($A165))&lt;&gt;朱色変色!T165,1,0)</f>
        <v>#VALUE!</v>
      </c>
      <c r="U165" t="e" cm="1">
        <f t="array" aca="1" ref="U165" ca="1">IF(INDIRECT("実施計画様式!U"&amp;ROW($A165))&lt;&gt;朱色変色!U165,1,0)</f>
        <v>#VALUE!</v>
      </c>
      <c r="V165" t="e" cm="1">
        <f t="array" aca="1" ref="V165" ca="1">IF(INDIRECT("実施計画様式!V"&amp;ROW($A165))&lt;&gt;朱色変色!V165,1,0)</f>
        <v>#VALUE!</v>
      </c>
      <c r="W165" t="e" cm="1">
        <f t="array" aca="1" ref="W165" ca="1">IF(INDIRECT("実施計画様式!W"&amp;ROW($A165))&lt;&gt;朱色変色!W165,1,0)</f>
        <v>#VALUE!</v>
      </c>
      <c r="X165" t="e" cm="1">
        <f t="array" aca="1" ref="X165" ca="1">IF(INDIRECT("実施計画様式!X"&amp;ROW($A165))&lt;&gt;朱色変色!X165,1,0)</f>
        <v>#VALUE!</v>
      </c>
      <c r="Y165" t="e" cm="1">
        <f t="array" aca="1" ref="Y165" ca="1">IF(INDIRECT("実施計画様式!Y"&amp;ROW($A165))&lt;&gt;朱色変色!Y165,1,0)</f>
        <v>#VALUE!</v>
      </c>
      <c r="Z165" t="e" cm="1">
        <f t="array" aca="1" ref="Z165" ca="1">IF(INDIRECT("実施計画様式!Z"&amp;ROW($A165))&lt;&gt;朱色変色!Z165,1,0)</f>
        <v>#VALUE!</v>
      </c>
      <c r="AA165" t="e" cm="1">
        <f t="array" aca="1" ref="AA165" ca="1">IF(INDIRECT("実施計画様式!AA"&amp;ROW($A165))&lt;&gt;朱色変色!AA165,1,0)</f>
        <v>#VALUE!</v>
      </c>
      <c r="AB165" t="e" cm="1">
        <f t="array" aca="1" ref="AB165" ca="1">IF(INDIRECT("実施計画様式!AB"&amp;ROW($A165))&lt;&gt;朱色変色!AB165,1,0)</f>
        <v>#VALUE!</v>
      </c>
      <c r="AC165" t="e" cm="1">
        <f t="array" aca="1" ref="AC165" ca="1">IF(INDIRECT("実施計画様式!AC"&amp;ROW($A165))&lt;&gt;朱色変色!AC165,1,0)</f>
        <v>#VALUE!</v>
      </c>
      <c r="AD165" t="e" cm="1">
        <f t="array" aca="1" ref="AD165" ca="1">IF(INDIRECT("実施計画様式!AD"&amp;ROW($A165))&lt;&gt;朱色変色!AD165,1,0)</f>
        <v>#VALUE!</v>
      </c>
      <c r="AE165" t="e" cm="1">
        <f t="array" aca="1" ref="AE165" ca="1">IF(INDIRECT("実施計画様式!AE"&amp;ROW($A165))&lt;&gt;朱色変色!AE165,1,0)</f>
        <v>#VALUE!</v>
      </c>
      <c r="AF165" t="e" cm="1">
        <f t="array" aca="1" ref="AF165" ca="1">IF(INDIRECT("実施計画様式!AF"&amp;ROW($A165))&lt;&gt;朱色変色!AF165,1,0)</f>
        <v>#VALUE!</v>
      </c>
      <c r="AG165" t="e" cm="1">
        <f t="array" aca="1" ref="AG165" ca="1">IF(INDIRECT("実施計画様式!AG"&amp;ROW($A165))&lt;&gt;朱色変色!AG165,1,0)</f>
        <v>#VALUE!</v>
      </c>
      <c r="AH165" t="e" cm="1">
        <f t="array" aca="1" ref="AH165" ca="1">IF(INDIRECT("実施計画様式!AH"&amp;ROW($A165))&lt;&gt;朱色変色!AH165,1,0)</f>
        <v>#VALUE!</v>
      </c>
      <c r="AI165" t="e" cm="1">
        <f t="array" aca="1" ref="AI165" ca="1">IF(INDIRECT("実施計画様式!AI"&amp;ROW($A165))&lt;&gt;朱色変色!AI165,1,0)</f>
        <v>#VALUE!</v>
      </c>
      <c r="AJ165" t="e" cm="1">
        <f t="array" aca="1" ref="AJ165" ca="1">IF(INDIRECT("実施計画様式!AJ"&amp;ROW($A165))&lt;&gt;朱色変色!AJ165,1,0)</f>
        <v>#VALUE!</v>
      </c>
      <c r="AK165" t="e" cm="1">
        <f t="array" aca="1" ref="AK165" ca="1">IF(INDIRECT("実施計画様式!AK"&amp;ROW($A165))&lt;&gt;朱色変色!AK165,1,0)</f>
        <v>#VALUE!</v>
      </c>
      <c r="AL165" t="e" cm="1">
        <f t="array" aca="1" ref="AL165" ca="1">IF(INDIRECT("実施計画様式!AL"&amp;ROW($A165))&lt;&gt;朱色変色!AL165,1,0)</f>
        <v>#VALUE!</v>
      </c>
      <c r="AM165" t="e" cm="1">
        <f t="array" aca="1" ref="AM165" ca="1">IF(INDIRECT("実施計画様式!AM"&amp;ROW($A165))&lt;&gt;朱色変色!AM165,1,0)</f>
        <v>#VALUE!</v>
      </c>
      <c r="AN165" t="e" cm="1">
        <f t="array" aca="1" ref="AN165" ca="1">IF(INDIRECT("実施計画様式!AN"&amp;ROW($A165))&lt;&gt;朱色変色!AN165,1,0)</f>
        <v>#VALUE!</v>
      </c>
      <c r="AO165" t="e" cm="1">
        <f t="array" aca="1" ref="AO165" ca="1">IF(INDIRECT("実施計画様式!AO"&amp;ROW($A165))&lt;&gt;朱色変色!AO165,1,0)</f>
        <v>#VALUE!</v>
      </c>
      <c r="AP165" t="e" cm="1">
        <f t="array" aca="1" ref="AP165" ca="1">IF(INDIRECT("実施計画様式!AP"&amp;ROW($A165))&lt;&gt;朱色変色!AP165,1,0)</f>
        <v>#VALUE!</v>
      </c>
      <c r="AQ165" t="e" cm="1">
        <f t="array" aca="1" ref="AQ165" ca="1">IF(INDIRECT("実施計画様式!AQ"&amp;ROW($A165))&lt;&gt;朱色変色!AQ165,1,0)</f>
        <v>#VALUE!</v>
      </c>
      <c r="AR165" t="e" cm="1">
        <f t="array" aca="1" ref="AR165" ca="1">IF(INDIRECT("実施計画様式!AR"&amp;ROW($A165))&lt;&gt;朱色変色!AR165,1,0)</f>
        <v>#VALUE!</v>
      </c>
      <c r="AS165" t="e" cm="1">
        <f t="array" aca="1" ref="AS165" ca="1">IF(INDIRECT("実施計画様式!AS"&amp;ROW($A165))&lt;&gt;朱色変色!AS165,1,0)</f>
        <v>#VALUE!</v>
      </c>
      <c r="AT165" t="e" cm="1">
        <f t="array" aca="1" ref="AT165" ca="1">IF(INDIRECT("実施計画様式!AT"&amp;ROW($A165))&lt;&gt;朱色変色!AT165,1,0)</f>
        <v>#VALUE!</v>
      </c>
      <c r="AU165" t="e" cm="1">
        <f t="array" aca="1" ref="AU165" ca="1">IF(INDIRECT("実施計画様式!AU"&amp;ROW($A165))&lt;&gt;朱色変色!AU165,1,0)</f>
        <v>#VALUE!</v>
      </c>
      <c r="AV165" t="e" cm="1">
        <f t="array" aca="1" ref="AV165" ca="1">IF(INDIRECT("実施計画様式!AV"&amp;ROW($A165))&lt;&gt;朱色変色!AV165,1,0)</f>
        <v>#VALUE!</v>
      </c>
      <c r="AW165" t="e" cm="1">
        <f t="array" aca="1" ref="AW165" ca="1">IF(INDIRECT("実施計画様式!AW"&amp;ROW($A165))&lt;&gt;朱色変色!AW165,1,0)</f>
        <v>#VALUE!</v>
      </c>
      <c r="AX165" t="e" cm="1">
        <f t="array" aca="1" ref="AX165" ca="1">IF(INDIRECT("実施計画様式!AX"&amp;ROW($A165))&lt;&gt;朱色変色!AX165,1,0)</f>
        <v>#VALUE!</v>
      </c>
      <c r="AY165" t="e" cm="1">
        <f t="array" aca="1" ref="AY165" ca="1">IF(INDIRECT("実施計画様式!AY"&amp;ROW($A165))&lt;&gt;朱色変色!AU165,1,0)</f>
        <v>#VALUE!</v>
      </c>
      <c r="AZ165" t="e" cm="1">
        <f t="array" aca="1" ref="AZ165" ca="1">IF(INDIRECT("実施計画様式!AZ"&amp;ROW($A165))&lt;&gt;朱色変色!AV165,1,0)</f>
        <v>#VALUE!</v>
      </c>
      <c r="BA165" t="e" cm="1">
        <f t="array" aca="1" ref="BA165" ca="1">IF(INDIRECT("実施計画様式!BA"&amp;ROW($A165))&lt;&gt;朱色変色!AW165,1,0)</f>
        <v>#VALUE!</v>
      </c>
      <c r="BB165" t="e" cm="1">
        <f t="array" aca="1" ref="BB165" ca="1">IF(INDIRECT("実施計画様式!BB"&amp;ROW($A165))&lt;&gt;朱色変色!AX165,1,0)</f>
        <v>#VALUE!</v>
      </c>
      <c r="BC165" t="e">
        <f t="shared" ca="1" si="3"/>
        <v>#VALUE!</v>
      </c>
      <c r="BD165" t="e">
        <f t="shared" ca="1" si="4"/>
        <v>#VALUE!</v>
      </c>
      <c r="BE165" t="e">
        <f t="shared" ca="1" si="5"/>
        <v>#VALUE!</v>
      </c>
    </row>
    <row r="166" spans="3:57">
      <c r="C166" s="310">
        <v>94</v>
      </c>
      <c r="D166" t="e" cm="1">
        <f t="array" aca="1" ref="D166" ca="1">IF(INDIRECT("実施計画様式!D"&amp;ROW($A166))&lt;&gt;朱色変色!D166,1,0)</f>
        <v>#VALUE!</v>
      </c>
      <c r="E166" t="e" cm="1">
        <f t="array" aca="1" ref="E166" ca="1">IF(INDIRECT("実施計画様式!E"&amp;ROW($A166))&lt;&gt;朱色変色!E166,1,0)</f>
        <v>#VALUE!</v>
      </c>
      <c r="F166" t="e" cm="1">
        <f t="array" aca="1" ref="F166" ca="1">IF(INDIRECT("実施計画様式!F"&amp;ROW($A166))&lt;&gt;朱色変色!F166,1,0)</f>
        <v>#VALUE!</v>
      </c>
      <c r="G166" t="e" cm="1">
        <f t="array" aca="1" ref="G166" ca="1">IF(INDIRECT("実施計画様式!G"&amp;ROW($A166))&lt;&gt;朱色変色!G166,1,0)</f>
        <v>#VALUE!</v>
      </c>
      <c r="H166" t="e" cm="1">
        <f t="array" aca="1" ref="H166" ca="1">IF(INDIRECT("実施計画様式!H"&amp;ROW($A166))&lt;&gt;朱色変色!H166,1,0)</f>
        <v>#VALUE!</v>
      </c>
      <c r="I166" t="e" cm="1">
        <f t="array" aca="1" ref="I166" ca="1">IF(INDIRECT("実施計画様式!I"&amp;ROW($A166))&lt;&gt;朱色変色!I166,1,0)</f>
        <v>#VALUE!</v>
      </c>
      <c r="J166" t="e" cm="1">
        <f t="array" aca="1" ref="J166" ca="1">IF(INDIRECT("実施計画様式!J"&amp;ROW($A166))&lt;&gt;朱色変色!J166,1,0)</f>
        <v>#VALUE!</v>
      </c>
      <c r="K166" t="e" cm="1">
        <f t="array" aca="1" ref="K166" ca="1">IF(INDIRECT("実施計画様式!K"&amp;ROW($A166))&lt;&gt;朱色変色!K166,1,0)</f>
        <v>#VALUE!</v>
      </c>
      <c r="L166" t="e" cm="1">
        <f t="array" aca="1" ref="L166" ca="1">IF(INDIRECT("実施計画様式!L"&amp;ROW($A166))&lt;&gt;朱色変色!L166,1,0)</f>
        <v>#VALUE!</v>
      </c>
      <c r="M166" t="e" cm="1">
        <f t="array" aca="1" ref="M166" ca="1">IF(INDIRECT("実施計画様式!M"&amp;ROW($A166))&lt;&gt;朱色変色!M166,1,0)</f>
        <v>#VALUE!</v>
      </c>
      <c r="N166" t="e" cm="1">
        <f t="array" aca="1" ref="N166" ca="1">IF(INDIRECT("実施計画様式!N"&amp;ROW($A166))&lt;&gt;朱色変色!N166,1,0)</f>
        <v>#VALUE!</v>
      </c>
      <c r="O166" t="e" cm="1">
        <f t="array" aca="1" ref="O166" ca="1">IF(INDIRECT("実施計画様式!O"&amp;ROW($A166))&lt;&gt;朱色変色!O166,1,0)</f>
        <v>#VALUE!</v>
      </c>
      <c r="P166" t="e" cm="1">
        <f t="array" aca="1" ref="P166" ca="1">IF(INDIRECT("実施計画様式!P"&amp;ROW($A166))&lt;&gt;朱色変色!P166,1,0)</f>
        <v>#VALUE!</v>
      </c>
      <c r="Q166" t="e" cm="1">
        <f t="array" aca="1" ref="Q166" ca="1">IF(INDIRECT("実施計画様式!Q"&amp;ROW($A166))&lt;&gt;朱色変色!Q166,1,0)</f>
        <v>#VALUE!</v>
      </c>
      <c r="R166" t="e" cm="1">
        <f t="array" aca="1" ref="R166" ca="1">IF(INDIRECT("実施計画様式!R"&amp;ROW($A166))&lt;&gt;朱色変色!R166,1,0)</f>
        <v>#VALUE!</v>
      </c>
      <c r="S166" t="e" cm="1">
        <f t="array" aca="1" ref="S166" ca="1">IF(INDIRECT("実施計画様式!S"&amp;ROW($A166))&lt;&gt;朱色変色!S166,1,0)</f>
        <v>#VALUE!</v>
      </c>
      <c r="T166" t="e" cm="1">
        <f t="array" aca="1" ref="T166" ca="1">IF(INDIRECT("実施計画様式!T"&amp;ROW($A166))&lt;&gt;朱色変色!T166,1,0)</f>
        <v>#VALUE!</v>
      </c>
      <c r="U166" t="e" cm="1">
        <f t="array" aca="1" ref="U166" ca="1">IF(INDIRECT("実施計画様式!U"&amp;ROW($A166))&lt;&gt;朱色変色!U166,1,0)</f>
        <v>#VALUE!</v>
      </c>
      <c r="V166" t="e" cm="1">
        <f t="array" aca="1" ref="V166" ca="1">IF(INDIRECT("実施計画様式!V"&amp;ROW($A166))&lt;&gt;朱色変色!V166,1,0)</f>
        <v>#VALUE!</v>
      </c>
      <c r="W166" t="e" cm="1">
        <f t="array" aca="1" ref="W166" ca="1">IF(INDIRECT("実施計画様式!W"&amp;ROW($A166))&lt;&gt;朱色変色!W166,1,0)</f>
        <v>#VALUE!</v>
      </c>
      <c r="X166" t="e" cm="1">
        <f t="array" aca="1" ref="X166" ca="1">IF(INDIRECT("実施計画様式!X"&amp;ROW($A166))&lt;&gt;朱色変色!X166,1,0)</f>
        <v>#VALUE!</v>
      </c>
      <c r="Y166" t="e" cm="1">
        <f t="array" aca="1" ref="Y166" ca="1">IF(INDIRECT("実施計画様式!Y"&amp;ROW($A166))&lt;&gt;朱色変色!Y166,1,0)</f>
        <v>#VALUE!</v>
      </c>
      <c r="Z166" t="e" cm="1">
        <f t="array" aca="1" ref="Z166" ca="1">IF(INDIRECT("実施計画様式!Z"&amp;ROW($A166))&lt;&gt;朱色変色!Z166,1,0)</f>
        <v>#VALUE!</v>
      </c>
      <c r="AA166" t="e" cm="1">
        <f t="array" aca="1" ref="AA166" ca="1">IF(INDIRECT("実施計画様式!AA"&amp;ROW($A166))&lt;&gt;朱色変色!AA166,1,0)</f>
        <v>#VALUE!</v>
      </c>
      <c r="AB166" t="e" cm="1">
        <f t="array" aca="1" ref="AB166" ca="1">IF(INDIRECT("実施計画様式!AB"&amp;ROW($A166))&lt;&gt;朱色変色!AB166,1,0)</f>
        <v>#VALUE!</v>
      </c>
      <c r="AC166" t="e" cm="1">
        <f t="array" aca="1" ref="AC166" ca="1">IF(INDIRECT("実施計画様式!AC"&amp;ROW($A166))&lt;&gt;朱色変色!AC166,1,0)</f>
        <v>#VALUE!</v>
      </c>
      <c r="AD166" t="e" cm="1">
        <f t="array" aca="1" ref="AD166" ca="1">IF(INDIRECT("実施計画様式!AD"&amp;ROW($A166))&lt;&gt;朱色変色!AD166,1,0)</f>
        <v>#VALUE!</v>
      </c>
      <c r="AE166" t="e" cm="1">
        <f t="array" aca="1" ref="AE166" ca="1">IF(INDIRECT("実施計画様式!AE"&amp;ROW($A166))&lt;&gt;朱色変色!AE166,1,0)</f>
        <v>#VALUE!</v>
      </c>
      <c r="AF166" t="e" cm="1">
        <f t="array" aca="1" ref="AF166" ca="1">IF(INDIRECT("実施計画様式!AF"&amp;ROW($A166))&lt;&gt;朱色変色!AF166,1,0)</f>
        <v>#VALUE!</v>
      </c>
      <c r="AG166" t="e" cm="1">
        <f t="array" aca="1" ref="AG166" ca="1">IF(INDIRECT("実施計画様式!AG"&amp;ROW($A166))&lt;&gt;朱色変色!AG166,1,0)</f>
        <v>#VALUE!</v>
      </c>
      <c r="AH166" t="e" cm="1">
        <f t="array" aca="1" ref="AH166" ca="1">IF(INDIRECT("実施計画様式!AH"&amp;ROW($A166))&lt;&gt;朱色変色!AH166,1,0)</f>
        <v>#VALUE!</v>
      </c>
      <c r="AI166" t="e" cm="1">
        <f t="array" aca="1" ref="AI166" ca="1">IF(INDIRECT("実施計画様式!AI"&amp;ROW($A166))&lt;&gt;朱色変色!AI166,1,0)</f>
        <v>#VALUE!</v>
      </c>
      <c r="AJ166" t="e" cm="1">
        <f t="array" aca="1" ref="AJ166" ca="1">IF(INDIRECT("実施計画様式!AJ"&amp;ROW($A166))&lt;&gt;朱色変色!AJ166,1,0)</f>
        <v>#VALUE!</v>
      </c>
      <c r="AK166" t="e" cm="1">
        <f t="array" aca="1" ref="AK166" ca="1">IF(INDIRECT("実施計画様式!AK"&amp;ROW($A166))&lt;&gt;朱色変色!AK166,1,0)</f>
        <v>#VALUE!</v>
      </c>
      <c r="AL166" t="e" cm="1">
        <f t="array" aca="1" ref="AL166" ca="1">IF(INDIRECT("実施計画様式!AL"&amp;ROW($A166))&lt;&gt;朱色変色!AL166,1,0)</f>
        <v>#VALUE!</v>
      </c>
      <c r="AM166" t="e" cm="1">
        <f t="array" aca="1" ref="AM166" ca="1">IF(INDIRECT("実施計画様式!AM"&amp;ROW($A166))&lt;&gt;朱色変色!AM166,1,0)</f>
        <v>#VALUE!</v>
      </c>
      <c r="AN166" t="e" cm="1">
        <f t="array" aca="1" ref="AN166" ca="1">IF(INDIRECT("実施計画様式!AN"&amp;ROW($A166))&lt;&gt;朱色変色!AN166,1,0)</f>
        <v>#VALUE!</v>
      </c>
      <c r="AO166" t="e" cm="1">
        <f t="array" aca="1" ref="AO166" ca="1">IF(INDIRECT("実施計画様式!AO"&amp;ROW($A166))&lt;&gt;朱色変色!AO166,1,0)</f>
        <v>#VALUE!</v>
      </c>
      <c r="AP166" t="e" cm="1">
        <f t="array" aca="1" ref="AP166" ca="1">IF(INDIRECT("実施計画様式!AP"&amp;ROW($A166))&lt;&gt;朱色変色!AP166,1,0)</f>
        <v>#VALUE!</v>
      </c>
      <c r="AQ166" t="e" cm="1">
        <f t="array" aca="1" ref="AQ166" ca="1">IF(INDIRECT("実施計画様式!AQ"&amp;ROW($A166))&lt;&gt;朱色変色!AQ166,1,0)</f>
        <v>#VALUE!</v>
      </c>
      <c r="AR166" t="e" cm="1">
        <f t="array" aca="1" ref="AR166" ca="1">IF(INDIRECT("実施計画様式!AR"&amp;ROW($A166))&lt;&gt;朱色変色!AR166,1,0)</f>
        <v>#VALUE!</v>
      </c>
      <c r="AS166" t="e" cm="1">
        <f t="array" aca="1" ref="AS166" ca="1">IF(INDIRECT("実施計画様式!AS"&amp;ROW($A166))&lt;&gt;朱色変色!AS166,1,0)</f>
        <v>#VALUE!</v>
      </c>
      <c r="AT166" t="e" cm="1">
        <f t="array" aca="1" ref="AT166" ca="1">IF(INDIRECT("実施計画様式!AT"&amp;ROW($A166))&lt;&gt;朱色変色!AT166,1,0)</f>
        <v>#VALUE!</v>
      </c>
      <c r="AU166" t="e" cm="1">
        <f t="array" aca="1" ref="AU166" ca="1">IF(INDIRECT("実施計画様式!AU"&amp;ROW($A166))&lt;&gt;朱色変色!AU166,1,0)</f>
        <v>#VALUE!</v>
      </c>
      <c r="AV166" t="e" cm="1">
        <f t="array" aca="1" ref="AV166" ca="1">IF(INDIRECT("実施計画様式!AV"&amp;ROW($A166))&lt;&gt;朱色変色!AV166,1,0)</f>
        <v>#VALUE!</v>
      </c>
      <c r="AW166" t="e" cm="1">
        <f t="array" aca="1" ref="AW166" ca="1">IF(INDIRECT("実施計画様式!AW"&amp;ROW($A166))&lt;&gt;朱色変色!AW166,1,0)</f>
        <v>#VALUE!</v>
      </c>
      <c r="AX166" t="e" cm="1">
        <f t="array" aca="1" ref="AX166" ca="1">IF(INDIRECT("実施計画様式!AX"&amp;ROW($A166))&lt;&gt;朱色変色!AX166,1,0)</f>
        <v>#VALUE!</v>
      </c>
      <c r="AY166" t="e" cm="1">
        <f t="array" aca="1" ref="AY166" ca="1">IF(INDIRECT("実施計画様式!AY"&amp;ROW($A166))&lt;&gt;朱色変色!AU166,1,0)</f>
        <v>#VALUE!</v>
      </c>
      <c r="AZ166" t="e" cm="1">
        <f t="array" aca="1" ref="AZ166" ca="1">IF(INDIRECT("実施計画様式!AZ"&amp;ROW($A166))&lt;&gt;朱色変色!AV166,1,0)</f>
        <v>#VALUE!</v>
      </c>
      <c r="BA166" t="e" cm="1">
        <f t="array" aca="1" ref="BA166" ca="1">IF(INDIRECT("実施計画様式!BA"&amp;ROW($A166))&lt;&gt;朱色変色!AW166,1,0)</f>
        <v>#VALUE!</v>
      </c>
      <c r="BB166" t="e" cm="1">
        <f t="array" aca="1" ref="BB166" ca="1">IF(INDIRECT("実施計画様式!BB"&amp;ROW($A166))&lt;&gt;朱色変色!AX166,1,0)</f>
        <v>#VALUE!</v>
      </c>
      <c r="BC166" t="e">
        <f t="shared" ca="1" si="3"/>
        <v>#VALUE!</v>
      </c>
      <c r="BD166" t="e">
        <f t="shared" ca="1" si="4"/>
        <v>#VALUE!</v>
      </c>
      <c r="BE166" t="e">
        <f t="shared" ca="1" si="5"/>
        <v>#VALUE!</v>
      </c>
    </row>
    <row r="167" spans="3:57">
      <c r="C167" s="310">
        <v>95</v>
      </c>
      <c r="D167" t="e" cm="1">
        <f t="array" aca="1" ref="D167" ca="1">IF(INDIRECT("実施計画様式!D"&amp;ROW($A167))&lt;&gt;朱色変色!D167,1,0)</f>
        <v>#VALUE!</v>
      </c>
      <c r="E167" t="e" cm="1">
        <f t="array" aca="1" ref="E167" ca="1">IF(INDIRECT("実施計画様式!E"&amp;ROW($A167))&lt;&gt;朱色変色!E167,1,0)</f>
        <v>#VALUE!</v>
      </c>
      <c r="F167" t="e" cm="1">
        <f t="array" aca="1" ref="F167" ca="1">IF(INDIRECT("実施計画様式!F"&amp;ROW($A167))&lt;&gt;朱色変色!F167,1,0)</f>
        <v>#VALUE!</v>
      </c>
      <c r="G167" t="e" cm="1">
        <f t="array" aca="1" ref="G167" ca="1">IF(INDIRECT("実施計画様式!G"&amp;ROW($A167))&lt;&gt;朱色変色!G167,1,0)</f>
        <v>#VALUE!</v>
      </c>
      <c r="H167" t="e" cm="1">
        <f t="array" aca="1" ref="H167" ca="1">IF(INDIRECT("実施計画様式!H"&amp;ROW($A167))&lt;&gt;朱色変色!H167,1,0)</f>
        <v>#VALUE!</v>
      </c>
      <c r="I167" t="e" cm="1">
        <f t="array" aca="1" ref="I167" ca="1">IF(INDIRECT("実施計画様式!I"&amp;ROW($A167))&lt;&gt;朱色変色!I167,1,0)</f>
        <v>#VALUE!</v>
      </c>
      <c r="J167" t="e" cm="1">
        <f t="array" aca="1" ref="J167" ca="1">IF(INDIRECT("実施計画様式!J"&amp;ROW($A167))&lt;&gt;朱色変色!J167,1,0)</f>
        <v>#VALUE!</v>
      </c>
      <c r="K167" t="e" cm="1">
        <f t="array" aca="1" ref="K167" ca="1">IF(INDIRECT("実施計画様式!K"&amp;ROW($A167))&lt;&gt;朱色変色!K167,1,0)</f>
        <v>#VALUE!</v>
      </c>
      <c r="L167" t="e" cm="1">
        <f t="array" aca="1" ref="L167" ca="1">IF(INDIRECT("実施計画様式!L"&amp;ROW($A167))&lt;&gt;朱色変色!L167,1,0)</f>
        <v>#VALUE!</v>
      </c>
      <c r="M167" t="e" cm="1">
        <f t="array" aca="1" ref="M167" ca="1">IF(INDIRECT("実施計画様式!M"&amp;ROW($A167))&lt;&gt;朱色変色!M167,1,0)</f>
        <v>#VALUE!</v>
      </c>
      <c r="N167" t="e" cm="1">
        <f t="array" aca="1" ref="N167" ca="1">IF(INDIRECT("実施計画様式!N"&amp;ROW($A167))&lt;&gt;朱色変色!N167,1,0)</f>
        <v>#VALUE!</v>
      </c>
      <c r="O167" t="e" cm="1">
        <f t="array" aca="1" ref="O167" ca="1">IF(INDIRECT("実施計画様式!O"&amp;ROW($A167))&lt;&gt;朱色変色!O167,1,0)</f>
        <v>#VALUE!</v>
      </c>
      <c r="P167" t="e" cm="1">
        <f t="array" aca="1" ref="P167" ca="1">IF(INDIRECT("実施計画様式!P"&amp;ROW($A167))&lt;&gt;朱色変色!P167,1,0)</f>
        <v>#VALUE!</v>
      </c>
      <c r="Q167" t="e" cm="1">
        <f t="array" aca="1" ref="Q167" ca="1">IF(INDIRECT("実施計画様式!Q"&amp;ROW($A167))&lt;&gt;朱色変色!Q167,1,0)</f>
        <v>#VALUE!</v>
      </c>
      <c r="R167" t="e" cm="1">
        <f t="array" aca="1" ref="R167" ca="1">IF(INDIRECT("実施計画様式!R"&amp;ROW($A167))&lt;&gt;朱色変色!R167,1,0)</f>
        <v>#VALUE!</v>
      </c>
      <c r="S167" t="e" cm="1">
        <f t="array" aca="1" ref="S167" ca="1">IF(INDIRECT("実施計画様式!S"&amp;ROW($A167))&lt;&gt;朱色変色!S167,1,0)</f>
        <v>#VALUE!</v>
      </c>
      <c r="T167" t="e" cm="1">
        <f t="array" aca="1" ref="T167" ca="1">IF(INDIRECT("実施計画様式!T"&amp;ROW($A167))&lt;&gt;朱色変色!T167,1,0)</f>
        <v>#VALUE!</v>
      </c>
      <c r="U167" t="e" cm="1">
        <f t="array" aca="1" ref="U167" ca="1">IF(INDIRECT("実施計画様式!U"&amp;ROW($A167))&lt;&gt;朱色変色!U167,1,0)</f>
        <v>#VALUE!</v>
      </c>
      <c r="V167" t="e" cm="1">
        <f t="array" aca="1" ref="V167" ca="1">IF(INDIRECT("実施計画様式!V"&amp;ROW($A167))&lt;&gt;朱色変色!V167,1,0)</f>
        <v>#VALUE!</v>
      </c>
      <c r="W167" t="e" cm="1">
        <f t="array" aca="1" ref="W167" ca="1">IF(INDIRECT("実施計画様式!W"&amp;ROW($A167))&lt;&gt;朱色変色!W167,1,0)</f>
        <v>#VALUE!</v>
      </c>
      <c r="X167" t="e" cm="1">
        <f t="array" aca="1" ref="X167" ca="1">IF(INDIRECT("実施計画様式!X"&amp;ROW($A167))&lt;&gt;朱色変色!X167,1,0)</f>
        <v>#VALUE!</v>
      </c>
      <c r="Y167" t="e" cm="1">
        <f t="array" aca="1" ref="Y167" ca="1">IF(INDIRECT("実施計画様式!Y"&amp;ROW($A167))&lt;&gt;朱色変色!Y167,1,0)</f>
        <v>#VALUE!</v>
      </c>
      <c r="Z167" t="e" cm="1">
        <f t="array" aca="1" ref="Z167" ca="1">IF(INDIRECT("実施計画様式!Z"&amp;ROW($A167))&lt;&gt;朱色変色!Z167,1,0)</f>
        <v>#VALUE!</v>
      </c>
      <c r="AA167" t="e" cm="1">
        <f t="array" aca="1" ref="AA167" ca="1">IF(INDIRECT("実施計画様式!AA"&amp;ROW($A167))&lt;&gt;朱色変色!AA167,1,0)</f>
        <v>#VALUE!</v>
      </c>
      <c r="AB167" t="e" cm="1">
        <f t="array" aca="1" ref="AB167" ca="1">IF(INDIRECT("実施計画様式!AB"&amp;ROW($A167))&lt;&gt;朱色変色!AB167,1,0)</f>
        <v>#VALUE!</v>
      </c>
      <c r="AC167" t="e" cm="1">
        <f t="array" aca="1" ref="AC167" ca="1">IF(INDIRECT("実施計画様式!AC"&amp;ROW($A167))&lt;&gt;朱色変色!AC167,1,0)</f>
        <v>#VALUE!</v>
      </c>
      <c r="AD167" t="e" cm="1">
        <f t="array" aca="1" ref="AD167" ca="1">IF(INDIRECT("実施計画様式!AD"&amp;ROW($A167))&lt;&gt;朱色変色!AD167,1,0)</f>
        <v>#VALUE!</v>
      </c>
      <c r="AE167" t="e" cm="1">
        <f t="array" aca="1" ref="AE167" ca="1">IF(INDIRECT("実施計画様式!AE"&amp;ROW($A167))&lt;&gt;朱色変色!AE167,1,0)</f>
        <v>#VALUE!</v>
      </c>
      <c r="AF167" t="e" cm="1">
        <f t="array" aca="1" ref="AF167" ca="1">IF(INDIRECT("実施計画様式!AF"&amp;ROW($A167))&lt;&gt;朱色変色!AF167,1,0)</f>
        <v>#VALUE!</v>
      </c>
      <c r="AG167" t="e" cm="1">
        <f t="array" aca="1" ref="AG167" ca="1">IF(INDIRECT("実施計画様式!AG"&amp;ROW($A167))&lt;&gt;朱色変色!AG167,1,0)</f>
        <v>#VALUE!</v>
      </c>
      <c r="AH167" t="e" cm="1">
        <f t="array" aca="1" ref="AH167" ca="1">IF(INDIRECT("実施計画様式!AH"&amp;ROW($A167))&lt;&gt;朱色変色!AH167,1,0)</f>
        <v>#VALUE!</v>
      </c>
      <c r="AI167" t="e" cm="1">
        <f t="array" aca="1" ref="AI167" ca="1">IF(INDIRECT("実施計画様式!AI"&amp;ROW($A167))&lt;&gt;朱色変色!AI167,1,0)</f>
        <v>#VALUE!</v>
      </c>
      <c r="AJ167" t="e" cm="1">
        <f t="array" aca="1" ref="AJ167" ca="1">IF(INDIRECT("実施計画様式!AJ"&amp;ROW($A167))&lt;&gt;朱色変色!AJ167,1,0)</f>
        <v>#VALUE!</v>
      </c>
      <c r="AK167" t="e" cm="1">
        <f t="array" aca="1" ref="AK167" ca="1">IF(INDIRECT("実施計画様式!AK"&amp;ROW($A167))&lt;&gt;朱色変色!AK167,1,0)</f>
        <v>#VALUE!</v>
      </c>
      <c r="AL167" t="e" cm="1">
        <f t="array" aca="1" ref="AL167" ca="1">IF(INDIRECT("実施計画様式!AL"&amp;ROW($A167))&lt;&gt;朱色変色!AL167,1,0)</f>
        <v>#VALUE!</v>
      </c>
      <c r="AM167" t="e" cm="1">
        <f t="array" aca="1" ref="AM167" ca="1">IF(INDIRECT("実施計画様式!AM"&amp;ROW($A167))&lt;&gt;朱色変色!AM167,1,0)</f>
        <v>#VALUE!</v>
      </c>
      <c r="AN167" t="e" cm="1">
        <f t="array" aca="1" ref="AN167" ca="1">IF(INDIRECT("実施計画様式!AN"&amp;ROW($A167))&lt;&gt;朱色変色!AN167,1,0)</f>
        <v>#VALUE!</v>
      </c>
      <c r="AO167" t="e" cm="1">
        <f t="array" aca="1" ref="AO167" ca="1">IF(INDIRECT("実施計画様式!AO"&amp;ROW($A167))&lt;&gt;朱色変色!AO167,1,0)</f>
        <v>#VALUE!</v>
      </c>
      <c r="AP167" t="e" cm="1">
        <f t="array" aca="1" ref="AP167" ca="1">IF(INDIRECT("実施計画様式!AP"&amp;ROW($A167))&lt;&gt;朱色変色!AP167,1,0)</f>
        <v>#VALUE!</v>
      </c>
      <c r="AQ167" t="e" cm="1">
        <f t="array" aca="1" ref="AQ167" ca="1">IF(INDIRECT("実施計画様式!AQ"&amp;ROW($A167))&lt;&gt;朱色変色!AQ167,1,0)</f>
        <v>#VALUE!</v>
      </c>
      <c r="AR167" t="e" cm="1">
        <f t="array" aca="1" ref="AR167" ca="1">IF(INDIRECT("実施計画様式!AR"&amp;ROW($A167))&lt;&gt;朱色変色!AR167,1,0)</f>
        <v>#VALUE!</v>
      </c>
      <c r="AS167" t="e" cm="1">
        <f t="array" aca="1" ref="AS167" ca="1">IF(INDIRECT("実施計画様式!AS"&amp;ROW($A167))&lt;&gt;朱色変色!AS167,1,0)</f>
        <v>#VALUE!</v>
      </c>
      <c r="AT167" t="e" cm="1">
        <f t="array" aca="1" ref="AT167" ca="1">IF(INDIRECT("実施計画様式!AT"&amp;ROW($A167))&lt;&gt;朱色変色!AT167,1,0)</f>
        <v>#VALUE!</v>
      </c>
      <c r="AU167" t="e" cm="1">
        <f t="array" aca="1" ref="AU167" ca="1">IF(INDIRECT("実施計画様式!AU"&amp;ROW($A167))&lt;&gt;朱色変色!AU167,1,0)</f>
        <v>#VALUE!</v>
      </c>
      <c r="AV167" t="e" cm="1">
        <f t="array" aca="1" ref="AV167" ca="1">IF(INDIRECT("実施計画様式!AV"&amp;ROW($A167))&lt;&gt;朱色変色!AV167,1,0)</f>
        <v>#VALUE!</v>
      </c>
      <c r="AW167" t="e" cm="1">
        <f t="array" aca="1" ref="AW167" ca="1">IF(INDIRECT("実施計画様式!AW"&amp;ROW($A167))&lt;&gt;朱色変色!AW167,1,0)</f>
        <v>#VALUE!</v>
      </c>
      <c r="AX167" t="e" cm="1">
        <f t="array" aca="1" ref="AX167" ca="1">IF(INDIRECT("実施計画様式!AX"&amp;ROW($A167))&lt;&gt;朱色変色!AX167,1,0)</f>
        <v>#VALUE!</v>
      </c>
      <c r="AY167" t="e" cm="1">
        <f t="array" aca="1" ref="AY167" ca="1">IF(INDIRECT("実施計画様式!AY"&amp;ROW($A167))&lt;&gt;朱色変色!AU167,1,0)</f>
        <v>#VALUE!</v>
      </c>
      <c r="AZ167" t="e" cm="1">
        <f t="array" aca="1" ref="AZ167" ca="1">IF(INDIRECT("実施計画様式!AZ"&amp;ROW($A167))&lt;&gt;朱色変色!AV167,1,0)</f>
        <v>#VALUE!</v>
      </c>
      <c r="BA167" t="e" cm="1">
        <f t="array" aca="1" ref="BA167" ca="1">IF(INDIRECT("実施計画様式!BA"&amp;ROW($A167))&lt;&gt;朱色変色!AW167,1,0)</f>
        <v>#VALUE!</v>
      </c>
      <c r="BB167" t="e" cm="1">
        <f t="array" aca="1" ref="BB167" ca="1">IF(INDIRECT("実施計画様式!BB"&amp;ROW($A167))&lt;&gt;朱色変色!AX167,1,0)</f>
        <v>#VALUE!</v>
      </c>
      <c r="BC167" t="e">
        <f t="shared" ca="1" si="3"/>
        <v>#VALUE!</v>
      </c>
      <c r="BD167" t="e">
        <f t="shared" ca="1" si="4"/>
        <v>#VALUE!</v>
      </c>
      <c r="BE167" t="e">
        <f t="shared" ca="1" si="5"/>
        <v>#VALUE!</v>
      </c>
    </row>
    <row r="168" spans="3:57">
      <c r="C168" s="310">
        <v>96</v>
      </c>
      <c r="D168" t="e" cm="1">
        <f t="array" aca="1" ref="D168" ca="1">IF(INDIRECT("実施計画様式!D"&amp;ROW($A168))&lt;&gt;朱色変色!D168,1,0)</f>
        <v>#VALUE!</v>
      </c>
      <c r="E168" t="e" cm="1">
        <f t="array" aca="1" ref="E168" ca="1">IF(INDIRECT("実施計画様式!E"&amp;ROW($A168))&lt;&gt;朱色変色!E168,1,0)</f>
        <v>#VALUE!</v>
      </c>
      <c r="F168" t="e" cm="1">
        <f t="array" aca="1" ref="F168" ca="1">IF(INDIRECT("実施計画様式!F"&amp;ROW($A168))&lt;&gt;朱色変色!F168,1,0)</f>
        <v>#VALUE!</v>
      </c>
      <c r="G168" t="e" cm="1">
        <f t="array" aca="1" ref="G168" ca="1">IF(INDIRECT("実施計画様式!G"&amp;ROW($A168))&lt;&gt;朱色変色!G168,1,0)</f>
        <v>#VALUE!</v>
      </c>
      <c r="H168" t="e" cm="1">
        <f t="array" aca="1" ref="H168" ca="1">IF(INDIRECT("実施計画様式!H"&amp;ROW($A168))&lt;&gt;朱色変色!H168,1,0)</f>
        <v>#VALUE!</v>
      </c>
      <c r="I168" t="e" cm="1">
        <f t="array" aca="1" ref="I168" ca="1">IF(INDIRECT("実施計画様式!I"&amp;ROW($A168))&lt;&gt;朱色変色!I168,1,0)</f>
        <v>#VALUE!</v>
      </c>
      <c r="J168" t="e" cm="1">
        <f t="array" aca="1" ref="J168" ca="1">IF(INDIRECT("実施計画様式!J"&amp;ROW($A168))&lt;&gt;朱色変色!J168,1,0)</f>
        <v>#VALUE!</v>
      </c>
      <c r="K168" t="e" cm="1">
        <f t="array" aca="1" ref="K168" ca="1">IF(INDIRECT("実施計画様式!K"&amp;ROW($A168))&lt;&gt;朱色変色!K168,1,0)</f>
        <v>#VALUE!</v>
      </c>
      <c r="L168" t="e" cm="1">
        <f t="array" aca="1" ref="L168" ca="1">IF(INDIRECT("実施計画様式!L"&amp;ROW($A168))&lt;&gt;朱色変色!L168,1,0)</f>
        <v>#VALUE!</v>
      </c>
      <c r="M168" t="e" cm="1">
        <f t="array" aca="1" ref="M168" ca="1">IF(INDIRECT("実施計画様式!M"&amp;ROW($A168))&lt;&gt;朱色変色!M168,1,0)</f>
        <v>#VALUE!</v>
      </c>
      <c r="N168" t="e" cm="1">
        <f t="array" aca="1" ref="N168" ca="1">IF(INDIRECT("実施計画様式!N"&amp;ROW($A168))&lt;&gt;朱色変色!N168,1,0)</f>
        <v>#VALUE!</v>
      </c>
      <c r="O168" t="e" cm="1">
        <f t="array" aca="1" ref="O168" ca="1">IF(INDIRECT("実施計画様式!O"&amp;ROW($A168))&lt;&gt;朱色変色!O168,1,0)</f>
        <v>#VALUE!</v>
      </c>
      <c r="P168" t="e" cm="1">
        <f t="array" aca="1" ref="P168" ca="1">IF(INDIRECT("実施計画様式!P"&amp;ROW($A168))&lt;&gt;朱色変色!P168,1,0)</f>
        <v>#VALUE!</v>
      </c>
      <c r="Q168" t="e" cm="1">
        <f t="array" aca="1" ref="Q168" ca="1">IF(INDIRECT("実施計画様式!Q"&amp;ROW($A168))&lt;&gt;朱色変色!Q168,1,0)</f>
        <v>#VALUE!</v>
      </c>
      <c r="R168" t="e" cm="1">
        <f t="array" aca="1" ref="R168" ca="1">IF(INDIRECT("実施計画様式!R"&amp;ROW($A168))&lt;&gt;朱色変色!R168,1,0)</f>
        <v>#VALUE!</v>
      </c>
      <c r="S168" t="e" cm="1">
        <f t="array" aca="1" ref="S168" ca="1">IF(INDIRECT("実施計画様式!S"&amp;ROW($A168))&lt;&gt;朱色変色!S168,1,0)</f>
        <v>#VALUE!</v>
      </c>
      <c r="T168" t="e" cm="1">
        <f t="array" aca="1" ref="T168" ca="1">IF(INDIRECT("実施計画様式!T"&amp;ROW($A168))&lt;&gt;朱色変色!T168,1,0)</f>
        <v>#VALUE!</v>
      </c>
      <c r="U168" t="e" cm="1">
        <f t="array" aca="1" ref="U168" ca="1">IF(INDIRECT("実施計画様式!U"&amp;ROW($A168))&lt;&gt;朱色変色!U168,1,0)</f>
        <v>#VALUE!</v>
      </c>
      <c r="V168" t="e" cm="1">
        <f t="array" aca="1" ref="V168" ca="1">IF(INDIRECT("実施計画様式!V"&amp;ROW($A168))&lt;&gt;朱色変色!V168,1,0)</f>
        <v>#VALUE!</v>
      </c>
      <c r="W168" t="e" cm="1">
        <f t="array" aca="1" ref="W168" ca="1">IF(INDIRECT("実施計画様式!W"&amp;ROW($A168))&lt;&gt;朱色変色!W168,1,0)</f>
        <v>#VALUE!</v>
      </c>
      <c r="X168" t="e" cm="1">
        <f t="array" aca="1" ref="X168" ca="1">IF(INDIRECT("実施計画様式!X"&amp;ROW($A168))&lt;&gt;朱色変色!X168,1,0)</f>
        <v>#VALUE!</v>
      </c>
      <c r="Y168" t="e" cm="1">
        <f t="array" aca="1" ref="Y168" ca="1">IF(INDIRECT("実施計画様式!Y"&amp;ROW($A168))&lt;&gt;朱色変色!Y168,1,0)</f>
        <v>#VALUE!</v>
      </c>
      <c r="Z168" t="e" cm="1">
        <f t="array" aca="1" ref="Z168" ca="1">IF(INDIRECT("実施計画様式!Z"&amp;ROW($A168))&lt;&gt;朱色変色!Z168,1,0)</f>
        <v>#VALUE!</v>
      </c>
      <c r="AA168" t="e" cm="1">
        <f t="array" aca="1" ref="AA168" ca="1">IF(INDIRECT("実施計画様式!AA"&amp;ROW($A168))&lt;&gt;朱色変色!AA168,1,0)</f>
        <v>#VALUE!</v>
      </c>
      <c r="AB168" t="e" cm="1">
        <f t="array" aca="1" ref="AB168" ca="1">IF(INDIRECT("実施計画様式!AB"&amp;ROW($A168))&lt;&gt;朱色変色!AB168,1,0)</f>
        <v>#VALUE!</v>
      </c>
      <c r="AC168" t="e" cm="1">
        <f t="array" aca="1" ref="AC168" ca="1">IF(INDIRECT("実施計画様式!AC"&amp;ROW($A168))&lt;&gt;朱色変色!AC168,1,0)</f>
        <v>#VALUE!</v>
      </c>
      <c r="AD168" t="e" cm="1">
        <f t="array" aca="1" ref="AD168" ca="1">IF(INDIRECT("実施計画様式!AD"&amp;ROW($A168))&lt;&gt;朱色変色!AD168,1,0)</f>
        <v>#VALUE!</v>
      </c>
      <c r="AE168" t="e" cm="1">
        <f t="array" aca="1" ref="AE168" ca="1">IF(INDIRECT("実施計画様式!AE"&amp;ROW($A168))&lt;&gt;朱色変色!AE168,1,0)</f>
        <v>#VALUE!</v>
      </c>
      <c r="AF168" t="e" cm="1">
        <f t="array" aca="1" ref="AF168" ca="1">IF(INDIRECT("実施計画様式!AF"&amp;ROW($A168))&lt;&gt;朱色変色!AF168,1,0)</f>
        <v>#VALUE!</v>
      </c>
      <c r="AG168" t="e" cm="1">
        <f t="array" aca="1" ref="AG168" ca="1">IF(INDIRECT("実施計画様式!AG"&amp;ROW($A168))&lt;&gt;朱色変色!AG168,1,0)</f>
        <v>#VALUE!</v>
      </c>
      <c r="AH168" t="e" cm="1">
        <f t="array" aca="1" ref="AH168" ca="1">IF(INDIRECT("実施計画様式!AH"&amp;ROW($A168))&lt;&gt;朱色変色!AH168,1,0)</f>
        <v>#VALUE!</v>
      </c>
      <c r="AI168" t="e" cm="1">
        <f t="array" aca="1" ref="AI168" ca="1">IF(INDIRECT("実施計画様式!AI"&amp;ROW($A168))&lt;&gt;朱色変色!AI168,1,0)</f>
        <v>#VALUE!</v>
      </c>
      <c r="AJ168" t="e" cm="1">
        <f t="array" aca="1" ref="AJ168" ca="1">IF(INDIRECT("実施計画様式!AJ"&amp;ROW($A168))&lt;&gt;朱色変色!AJ168,1,0)</f>
        <v>#VALUE!</v>
      </c>
      <c r="AK168" t="e" cm="1">
        <f t="array" aca="1" ref="AK168" ca="1">IF(INDIRECT("実施計画様式!AK"&amp;ROW($A168))&lt;&gt;朱色変色!AK168,1,0)</f>
        <v>#VALUE!</v>
      </c>
      <c r="AL168" t="e" cm="1">
        <f t="array" aca="1" ref="AL168" ca="1">IF(INDIRECT("実施計画様式!AL"&amp;ROW($A168))&lt;&gt;朱色変色!AL168,1,0)</f>
        <v>#VALUE!</v>
      </c>
      <c r="AM168" t="e" cm="1">
        <f t="array" aca="1" ref="AM168" ca="1">IF(INDIRECT("実施計画様式!AM"&amp;ROW($A168))&lt;&gt;朱色変色!AM168,1,0)</f>
        <v>#VALUE!</v>
      </c>
      <c r="AN168" t="e" cm="1">
        <f t="array" aca="1" ref="AN168" ca="1">IF(INDIRECT("実施計画様式!AN"&amp;ROW($A168))&lt;&gt;朱色変色!AN168,1,0)</f>
        <v>#VALUE!</v>
      </c>
      <c r="AO168" t="e" cm="1">
        <f t="array" aca="1" ref="AO168" ca="1">IF(INDIRECT("実施計画様式!AO"&amp;ROW($A168))&lt;&gt;朱色変色!AO168,1,0)</f>
        <v>#VALUE!</v>
      </c>
      <c r="AP168" t="e" cm="1">
        <f t="array" aca="1" ref="AP168" ca="1">IF(INDIRECT("実施計画様式!AP"&amp;ROW($A168))&lt;&gt;朱色変色!AP168,1,0)</f>
        <v>#VALUE!</v>
      </c>
      <c r="AQ168" t="e" cm="1">
        <f t="array" aca="1" ref="AQ168" ca="1">IF(INDIRECT("実施計画様式!AQ"&amp;ROW($A168))&lt;&gt;朱色変色!AQ168,1,0)</f>
        <v>#VALUE!</v>
      </c>
      <c r="AR168" t="e" cm="1">
        <f t="array" aca="1" ref="AR168" ca="1">IF(INDIRECT("実施計画様式!AR"&amp;ROW($A168))&lt;&gt;朱色変色!AR168,1,0)</f>
        <v>#VALUE!</v>
      </c>
      <c r="AS168" t="e" cm="1">
        <f t="array" aca="1" ref="AS168" ca="1">IF(INDIRECT("実施計画様式!AS"&amp;ROW($A168))&lt;&gt;朱色変色!AS168,1,0)</f>
        <v>#VALUE!</v>
      </c>
      <c r="AT168" t="e" cm="1">
        <f t="array" aca="1" ref="AT168" ca="1">IF(INDIRECT("実施計画様式!AT"&amp;ROW($A168))&lt;&gt;朱色変色!AT168,1,0)</f>
        <v>#VALUE!</v>
      </c>
      <c r="AU168" t="e" cm="1">
        <f t="array" aca="1" ref="AU168" ca="1">IF(INDIRECT("実施計画様式!AU"&amp;ROW($A168))&lt;&gt;朱色変色!AU168,1,0)</f>
        <v>#VALUE!</v>
      </c>
      <c r="AV168" t="e" cm="1">
        <f t="array" aca="1" ref="AV168" ca="1">IF(INDIRECT("実施計画様式!AV"&amp;ROW($A168))&lt;&gt;朱色変色!AV168,1,0)</f>
        <v>#VALUE!</v>
      </c>
      <c r="AW168" t="e" cm="1">
        <f t="array" aca="1" ref="AW168" ca="1">IF(INDIRECT("実施計画様式!AW"&amp;ROW($A168))&lt;&gt;朱色変色!AW168,1,0)</f>
        <v>#VALUE!</v>
      </c>
      <c r="AX168" t="e" cm="1">
        <f t="array" aca="1" ref="AX168" ca="1">IF(INDIRECT("実施計画様式!AX"&amp;ROW($A168))&lt;&gt;朱色変色!AX168,1,0)</f>
        <v>#VALUE!</v>
      </c>
      <c r="AY168" t="e" cm="1">
        <f t="array" aca="1" ref="AY168" ca="1">IF(INDIRECT("実施計画様式!AY"&amp;ROW($A168))&lt;&gt;朱色変色!AU168,1,0)</f>
        <v>#VALUE!</v>
      </c>
      <c r="AZ168" t="e" cm="1">
        <f t="array" aca="1" ref="AZ168" ca="1">IF(INDIRECT("実施計画様式!AZ"&amp;ROW($A168))&lt;&gt;朱色変色!AV168,1,0)</f>
        <v>#VALUE!</v>
      </c>
      <c r="BA168" t="e" cm="1">
        <f t="array" aca="1" ref="BA168" ca="1">IF(INDIRECT("実施計画様式!BA"&amp;ROW($A168))&lt;&gt;朱色変色!AW168,1,0)</f>
        <v>#VALUE!</v>
      </c>
      <c r="BB168" t="e" cm="1">
        <f t="array" aca="1" ref="BB168" ca="1">IF(INDIRECT("実施計画様式!BB"&amp;ROW($A168))&lt;&gt;朱色変色!AX168,1,0)</f>
        <v>#VALUE!</v>
      </c>
      <c r="BC168" t="e">
        <f t="shared" ca="1" si="3"/>
        <v>#VALUE!</v>
      </c>
      <c r="BD168" t="e">
        <f t="shared" ca="1" si="4"/>
        <v>#VALUE!</v>
      </c>
      <c r="BE168" t="e">
        <f t="shared" ca="1" si="5"/>
        <v>#VALUE!</v>
      </c>
    </row>
    <row r="169" spans="3:57">
      <c r="C169" s="310">
        <v>97</v>
      </c>
      <c r="D169" t="e" cm="1">
        <f t="array" aca="1" ref="D169" ca="1">IF(INDIRECT("実施計画様式!D"&amp;ROW($A169))&lt;&gt;朱色変色!D169,1,0)</f>
        <v>#VALUE!</v>
      </c>
      <c r="E169" t="e" cm="1">
        <f t="array" aca="1" ref="E169" ca="1">IF(INDIRECT("実施計画様式!E"&amp;ROW($A169))&lt;&gt;朱色変色!E169,1,0)</f>
        <v>#VALUE!</v>
      </c>
      <c r="F169" t="e" cm="1">
        <f t="array" aca="1" ref="F169" ca="1">IF(INDIRECT("実施計画様式!F"&amp;ROW($A169))&lt;&gt;朱色変色!F169,1,0)</f>
        <v>#VALUE!</v>
      </c>
      <c r="G169" t="e" cm="1">
        <f t="array" aca="1" ref="G169" ca="1">IF(INDIRECT("実施計画様式!G"&amp;ROW($A169))&lt;&gt;朱色変色!G169,1,0)</f>
        <v>#VALUE!</v>
      </c>
      <c r="H169" t="e" cm="1">
        <f t="array" aca="1" ref="H169" ca="1">IF(INDIRECT("実施計画様式!H"&amp;ROW($A169))&lt;&gt;朱色変色!H169,1,0)</f>
        <v>#VALUE!</v>
      </c>
      <c r="I169" t="e" cm="1">
        <f t="array" aca="1" ref="I169" ca="1">IF(INDIRECT("実施計画様式!I"&amp;ROW($A169))&lt;&gt;朱色変色!I169,1,0)</f>
        <v>#VALUE!</v>
      </c>
      <c r="J169" t="e" cm="1">
        <f t="array" aca="1" ref="J169" ca="1">IF(INDIRECT("実施計画様式!J"&amp;ROW($A169))&lt;&gt;朱色変色!J169,1,0)</f>
        <v>#VALUE!</v>
      </c>
      <c r="K169" t="e" cm="1">
        <f t="array" aca="1" ref="K169" ca="1">IF(INDIRECT("実施計画様式!K"&amp;ROW($A169))&lt;&gt;朱色変色!K169,1,0)</f>
        <v>#VALUE!</v>
      </c>
      <c r="L169" t="e" cm="1">
        <f t="array" aca="1" ref="L169" ca="1">IF(INDIRECT("実施計画様式!L"&amp;ROW($A169))&lt;&gt;朱色変色!L169,1,0)</f>
        <v>#VALUE!</v>
      </c>
      <c r="M169" t="e" cm="1">
        <f t="array" aca="1" ref="M169" ca="1">IF(INDIRECT("実施計画様式!M"&amp;ROW($A169))&lt;&gt;朱色変色!M169,1,0)</f>
        <v>#VALUE!</v>
      </c>
      <c r="N169" t="e" cm="1">
        <f t="array" aca="1" ref="N169" ca="1">IF(INDIRECT("実施計画様式!N"&amp;ROW($A169))&lt;&gt;朱色変色!N169,1,0)</f>
        <v>#VALUE!</v>
      </c>
      <c r="O169" t="e" cm="1">
        <f t="array" aca="1" ref="O169" ca="1">IF(INDIRECT("実施計画様式!O"&amp;ROW($A169))&lt;&gt;朱色変色!O169,1,0)</f>
        <v>#VALUE!</v>
      </c>
      <c r="P169" t="e" cm="1">
        <f t="array" aca="1" ref="P169" ca="1">IF(INDIRECT("実施計画様式!P"&amp;ROW($A169))&lt;&gt;朱色変色!P169,1,0)</f>
        <v>#VALUE!</v>
      </c>
      <c r="Q169" t="e" cm="1">
        <f t="array" aca="1" ref="Q169" ca="1">IF(INDIRECT("実施計画様式!Q"&amp;ROW($A169))&lt;&gt;朱色変色!Q169,1,0)</f>
        <v>#VALUE!</v>
      </c>
      <c r="R169" t="e" cm="1">
        <f t="array" aca="1" ref="R169" ca="1">IF(INDIRECT("実施計画様式!R"&amp;ROW($A169))&lt;&gt;朱色変色!R169,1,0)</f>
        <v>#VALUE!</v>
      </c>
      <c r="S169" t="e" cm="1">
        <f t="array" aca="1" ref="S169" ca="1">IF(INDIRECT("実施計画様式!S"&amp;ROW($A169))&lt;&gt;朱色変色!S169,1,0)</f>
        <v>#VALUE!</v>
      </c>
      <c r="T169" t="e" cm="1">
        <f t="array" aca="1" ref="T169" ca="1">IF(INDIRECT("実施計画様式!T"&amp;ROW($A169))&lt;&gt;朱色変色!T169,1,0)</f>
        <v>#VALUE!</v>
      </c>
      <c r="U169" t="e" cm="1">
        <f t="array" aca="1" ref="U169" ca="1">IF(INDIRECT("実施計画様式!U"&amp;ROW($A169))&lt;&gt;朱色変色!U169,1,0)</f>
        <v>#VALUE!</v>
      </c>
      <c r="V169" t="e" cm="1">
        <f t="array" aca="1" ref="V169" ca="1">IF(INDIRECT("実施計画様式!V"&amp;ROW($A169))&lt;&gt;朱色変色!V169,1,0)</f>
        <v>#VALUE!</v>
      </c>
      <c r="W169" t="e" cm="1">
        <f t="array" aca="1" ref="W169" ca="1">IF(INDIRECT("実施計画様式!W"&amp;ROW($A169))&lt;&gt;朱色変色!W169,1,0)</f>
        <v>#VALUE!</v>
      </c>
      <c r="X169" t="e" cm="1">
        <f t="array" aca="1" ref="X169" ca="1">IF(INDIRECT("実施計画様式!X"&amp;ROW($A169))&lt;&gt;朱色変色!X169,1,0)</f>
        <v>#VALUE!</v>
      </c>
      <c r="Y169" t="e" cm="1">
        <f t="array" aca="1" ref="Y169" ca="1">IF(INDIRECT("実施計画様式!Y"&amp;ROW($A169))&lt;&gt;朱色変色!Y169,1,0)</f>
        <v>#VALUE!</v>
      </c>
      <c r="Z169" t="e" cm="1">
        <f t="array" aca="1" ref="Z169" ca="1">IF(INDIRECT("実施計画様式!Z"&amp;ROW($A169))&lt;&gt;朱色変色!Z169,1,0)</f>
        <v>#VALUE!</v>
      </c>
      <c r="AA169" t="e" cm="1">
        <f t="array" aca="1" ref="AA169" ca="1">IF(INDIRECT("実施計画様式!AA"&amp;ROW($A169))&lt;&gt;朱色変色!AA169,1,0)</f>
        <v>#VALUE!</v>
      </c>
      <c r="AB169" t="e" cm="1">
        <f t="array" aca="1" ref="AB169" ca="1">IF(INDIRECT("実施計画様式!AB"&amp;ROW($A169))&lt;&gt;朱色変色!AB169,1,0)</f>
        <v>#VALUE!</v>
      </c>
      <c r="AC169" t="e" cm="1">
        <f t="array" aca="1" ref="AC169" ca="1">IF(INDIRECT("実施計画様式!AC"&amp;ROW($A169))&lt;&gt;朱色変色!AC169,1,0)</f>
        <v>#VALUE!</v>
      </c>
      <c r="AD169" t="e" cm="1">
        <f t="array" aca="1" ref="AD169" ca="1">IF(INDIRECT("実施計画様式!AD"&amp;ROW($A169))&lt;&gt;朱色変色!AD169,1,0)</f>
        <v>#VALUE!</v>
      </c>
      <c r="AE169" t="e" cm="1">
        <f t="array" aca="1" ref="AE169" ca="1">IF(INDIRECT("実施計画様式!AE"&amp;ROW($A169))&lt;&gt;朱色変色!AE169,1,0)</f>
        <v>#VALUE!</v>
      </c>
      <c r="AF169" t="e" cm="1">
        <f t="array" aca="1" ref="AF169" ca="1">IF(INDIRECT("実施計画様式!AF"&amp;ROW($A169))&lt;&gt;朱色変色!AF169,1,0)</f>
        <v>#VALUE!</v>
      </c>
      <c r="AG169" t="e" cm="1">
        <f t="array" aca="1" ref="AG169" ca="1">IF(INDIRECT("実施計画様式!AG"&amp;ROW($A169))&lt;&gt;朱色変色!AG169,1,0)</f>
        <v>#VALUE!</v>
      </c>
      <c r="AH169" t="e" cm="1">
        <f t="array" aca="1" ref="AH169" ca="1">IF(INDIRECT("実施計画様式!AH"&amp;ROW($A169))&lt;&gt;朱色変色!AH169,1,0)</f>
        <v>#VALUE!</v>
      </c>
      <c r="AI169" t="e" cm="1">
        <f t="array" aca="1" ref="AI169" ca="1">IF(INDIRECT("実施計画様式!AI"&amp;ROW($A169))&lt;&gt;朱色変色!AI169,1,0)</f>
        <v>#VALUE!</v>
      </c>
      <c r="AJ169" t="e" cm="1">
        <f t="array" aca="1" ref="AJ169" ca="1">IF(INDIRECT("実施計画様式!AJ"&amp;ROW($A169))&lt;&gt;朱色変色!AJ169,1,0)</f>
        <v>#VALUE!</v>
      </c>
      <c r="AK169" t="e" cm="1">
        <f t="array" aca="1" ref="AK169" ca="1">IF(INDIRECT("実施計画様式!AK"&amp;ROW($A169))&lt;&gt;朱色変色!AK169,1,0)</f>
        <v>#VALUE!</v>
      </c>
      <c r="AL169" t="e" cm="1">
        <f t="array" aca="1" ref="AL169" ca="1">IF(INDIRECT("実施計画様式!AL"&amp;ROW($A169))&lt;&gt;朱色変色!AL169,1,0)</f>
        <v>#VALUE!</v>
      </c>
      <c r="AM169" t="e" cm="1">
        <f t="array" aca="1" ref="AM169" ca="1">IF(INDIRECT("実施計画様式!AM"&amp;ROW($A169))&lt;&gt;朱色変色!AM169,1,0)</f>
        <v>#VALUE!</v>
      </c>
      <c r="AN169" t="e" cm="1">
        <f t="array" aca="1" ref="AN169" ca="1">IF(INDIRECT("実施計画様式!AN"&amp;ROW($A169))&lt;&gt;朱色変色!AN169,1,0)</f>
        <v>#VALUE!</v>
      </c>
      <c r="AO169" t="e" cm="1">
        <f t="array" aca="1" ref="AO169" ca="1">IF(INDIRECT("実施計画様式!AO"&amp;ROW($A169))&lt;&gt;朱色変色!AO169,1,0)</f>
        <v>#VALUE!</v>
      </c>
      <c r="AP169" t="e" cm="1">
        <f t="array" aca="1" ref="AP169" ca="1">IF(INDIRECT("実施計画様式!AP"&amp;ROW($A169))&lt;&gt;朱色変色!AP169,1,0)</f>
        <v>#VALUE!</v>
      </c>
      <c r="AQ169" t="e" cm="1">
        <f t="array" aca="1" ref="AQ169" ca="1">IF(INDIRECT("実施計画様式!AQ"&amp;ROW($A169))&lt;&gt;朱色変色!AQ169,1,0)</f>
        <v>#VALUE!</v>
      </c>
      <c r="AR169" t="e" cm="1">
        <f t="array" aca="1" ref="AR169" ca="1">IF(INDIRECT("実施計画様式!AR"&amp;ROW($A169))&lt;&gt;朱色変色!AR169,1,0)</f>
        <v>#VALUE!</v>
      </c>
      <c r="AS169" t="e" cm="1">
        <f t="array" aca="1" ref="AS169" ca="1">IF(INDIRECT("実施計画様式!AS"&amp;ROW($A169))&lt;&gt;朱色変色!AS169,1,0)</f>
        <v>#VALUE!</v>
      </c>
      <c r="AT169" t="e" cm="1">
        <f t="array" aca="1" ref="AT169" ca="1">IF(INDIRECT("実施計画様式!AT"&amp;ROW($A169))&lt;&gt;朱色変色!AT169,1,0)</f>
        <v>#VALUE!</v>
      </c>
      <c r="AU169" t="e" cm="1">
        <f t="array" aca="1" ref="AU169" ca="1">IF(INDIRECT("実施計画様式!AU"&amp;ROW($A169))&lt;&gt;朱色変色!AU169,1,0)</f>
        <v>#VALUE!</v>
      </c>
      <c r="AV169" t="e" cm="1">
        <f t="array" aca="1" ref="AV169" ca="1">IF(INDIRECT("実施計画様式!AV"&amp;ROW($A169))&lt;&gt;朱色変色!AV169,1,0)</f>
        <v>#VALUE!</v>
      </c>
      <c r="AW169" t="e" cm="1">
        <f t="array" aca="1" ref="AW169" ca="1">IF(INDIRECT("実施計画様式!AW"&amp;ROW($A169))&lt;&gt;朱色変色!AW169,1,0)</f>
        <v>#VALUE!</v>
      </c>
      <c r="AX169" t="e" cm="1">
        <f t="array" aca="1" ref="AX169" ca="1">IF(INDIRECT("実施計画様式!AX"&amp;ROW($A169))&lt;&gt;朱色変色!AX169,1,0)</f>
        <v>#VALUE!</v>
      </c>
      <c r="AY169" t="e" cm="1">
        <f t="array" aca="1" ref="AY169" ca="1">IF(INDIRECT("実施計画様式!AY"&amp;ROW($A169))&lt;&gt;朱色変色!AU169,1,0)</f>
        <v>#VALUE!</v>
      </c>
      <c r="AZ169" t="e" cm="1">
        <f t="array" aca="1" ref="AZ169" ca="1">IF(INDIRECT("実施計画様式!AZ"&amp;ROW($A169))&lt;&gt;朱色変色!AV169,1,0)</f>
        <v>#VALUE!</v>
      </c>
      <c r="BA169" t="e" cm="1">
        <f t="array" aca="1" ref="BA169" ca="1">IF(INDIRECT("実施計画様式!BA"&amp;ROW($A169))&lt;&gt;朱色変色!AW169,1,0)</f>
        <v>#VALUE!</v>
      </c>
      <c r="BB169" t="e" cm="1">
        <f t="array" aca="1" ref="BB169" ca="1">IF(INDIRECT("実施計画様式!BB"&amp;ROW($A169))&lt;&gt;朱色変色!AX169,1,0)</f>
        <v>#VALUE!</v>
      </c>
      <c r="BC169" t="e">
        <f t="shared" ca="1" si="3"/>
        <v>#VALUE!</v>
      </c>
      <c r="BD169" t="e">
        <f t="shared" ca="1" si="4"/>
        <v>#VALUE!</v>
      </c>
      <c r="BE169" t="e">
        <f t="shared" ca="1" si="5"/>
        <v>#VALUE!</v>
      </c>
    </row>
    <row r="170" spans="3:57">
      <c r="C170" s="310">
        <v>98</v>
      </c>
      <c r="D170" t="e" cm="1">
        <f t="array" aca="1" ref="D170" ca="1">IF(INDIRECT("実施計画様式!D"&amp;ROW($A170))&lt;&gt;朱色変色!D170,1,0)</f>
        <v>#VALUE!</v>
      </c>
      <c r="E170" t="e" cm="1">
        <f t="array" aca="1" ref="E170" ca="1">IF(INDIRECT("実施計画様式!E"&amp;ROW($A170))&lt;&gt;朱色変色!E170,1,0)</f>
        <v>#VALUE!</v>
      </c>
      <c r="F170" t="e" cm="1">
        <f t="array" aca="1" ref="F170" ca="1">IF(INDIRECT("実施計画様式!F"&amp;ROW($A170))&lt;&gt;朱色変色!F170,1,0)</f>
        <v>#VALUE!</v>
      </c>
      <c r="G170" t="e" cm="1">
        <f t="array" aca="1" ref="G170" ca="1">IF(INDIRECT("実施計画様式!G"&amp;ROW($A170))&lt;&gt;朱色変色!G170,1,0)</f>
        <v>#VALUE!</v>
      </c>
      <c r="H170" t="e" cm="1">
        <f t="array" aca="1" ref="H170" ca="1">IF(INDIRECT("実施計画様式!H"&amp;ROW($A170))&lt;&gt;朱色変色!H170,1,0)</f>
        <v>#VALUE!</v>
      </c>
      <c r="I170" t="e" cm="1">
        <f t="array" aca="1" ref="I170" ca="1">IF(INDIRECT("実施計画様式!I"&amp;ROW($A170))&lt;&gt;朱色変色!I170,1,0)</f>
        <v>#VALUE!</v>
      </c>
      <c r="J170" t="e" cm="1">
        <f t="array" aca="1" ref="J170" ca="1">IF(INDIRECT("実施計画様式!J"&amp;ROW($A170))&lt;&gt;朱色変色!J170,1,0)</f>
        <v>#VALUE!</v>
      </c>
      <c r="K170" t="e" cm="1">
        <f t="array" aca="1" ref="K170" ca="1">IF(INDIRECT("実施計画様式!K"&amp;ROW($A170))&lt;&gt;朱色変色!K170,1,0)</f>
        <v>#VALUE!</v>
      </c>
      <c r="L170" t="e" cm="1">
        <f t="array" aca="1" ref="L170" ca="1">IF(INDIRECT("実施計画様式!L"&amp;ROW($A170))&lt;&gt;朱色変色!L170,1,0)</f>
        <v>#VALUE!</v>
      </c>
      <c r="M170" t="e" cm="1">
        <f t="array" aca="1" ref="M170" ca="1">IF(INDIRECT("実施計画様式!M"&amp;ROW($A170))&lt;&gt;朱色変色!M170,1,0)</f>
        <v>#VALUE!</v>
      </c>
      <c r="N170" t="e" cm="1">
        <f t="array" aca="1" ref="N170" ca="1">IF(INDIRECT("実施計画様式!N"&amp;ROW($A170))&lt;&gt;朱色変色!N170,1,0)</f>
        <v>#VALUE!</v>
      </c>
      <c r="O170" t="e" cm="1">
        <f t="array" aca="1" ref="O170" ca="1">IF(INDIRECT("実施計画様式!O"&amp;ROW($A170))&lt;&gt;朱色変色!O170,1,0)</f>
        <v>#VALUE!</v>
      </c>
      <c r="P170" t="e" cm="1">
        <f t="array" aca="1" ref="P170" ca="1">IF(INDIRECT("実施計画様式!P"&amp;ROW($A170))&lt;&gt;朱色変色!P170,1,0)</f>
        <v>#VALUE!</v>
      </c>
      <c r="Q170" t="e" cm="1">
        <f t="array" aca="1" ref="Q170" ca="1">IF(INDIRECT("実施計画様式!Q"&amp;ROW($A170))&lt;&gt;朱色変色!Q170,1,0)</f>
        <v>#VALUE!</v>
      </c>
      <c r="R170" t="e" cm="1">
        <f t="array" aca="1" ref="R170" ca="1">IF(INDIRECT("実施計画様式!R"&amp;ROW($A170))&lt;&gt;朱色変色!R170,1,0)</f>
        <v>#VALUE!</v>
      </c>
      <c r="S170" t="e" cm="1">
        <f t="array" aca="1" ref="S170" ca="1">IF(INDIRECT("実施計画様式!S"&amp;ROW($A170))&lt;&gt;朱色変色!S170,1,0)</f>
        <v>#VALUE!</v>
      </c>
      <c r="T170" t="e" cm="1">
        <f t="array" aca="1" ref="T170" ca="1">IF(INDIRECT("実施計画様式!T"&amp;ROW($A170))&lt;&gt;朱色変色!T170,1,0)</f>
        <v>#VALUE!</v>
      </c>
      <c r="U170" t="e" cm="1">
        <f t="array" aca="1" ref="U170" ca="1">IF(INDIRECT("実施計画様式!U"&amp;ROW($A170))&lt;&gt;朱色変色!U170,1,0)</f>
        <v>#VALUE!</v>
      </c>
      <c r="V170" t="e" cm="1">
        <f t="array" aca="1" ref="V170" ca="1">IF(INDIRECT("実施計画様式!V"&amp;ROW($A170))&lt;&gt;朱色変色!V170,1,0)</f>
        <v>#VALUE!</v>
      </c>
      <c r="W170" t="e" cm="1">
        <f t="array" aca="1" ref="W170" ca="1">IF(INDIRECT("実施計画様式!W"&amp;ROW($A170))&lt;&gt;朱色変色!W170,1,0)</f>
        <v>#VALUE!</v>
      </c>
      <c r="X170" t="e" cm="1">
        <f t="array" aca="1" ref="X170" ca="1">IF(INDIRECT("実施計画様式!X"&amp;ROW($A170))&lt;&gt;朱色変色!X170,1,0)</f>
        <v>#VALUE!</v>
      </c>
      <c r="Y170" t="e" cm="1">
        <f t="array" aca="1" ref="Y170" ca="1">IF(INDIRECT("実施計画様式!Y"&amp;ROW($A170))&lt;&gt;朱色変色!Y170,1,0)</f>
        <v>#VALUE!</v>
      </c>
      <c r="Z170" t="e" cm="1">
        <f t="array" aca="1" ref="Z170" ca="1">IF(INDIRECT("実施計画様式!Z"&amp;ROW($A170))&lt;&gt;朱色変色!Z170,1,0)</f>
        <v>#VALUE!</v>
      </c>
      <c r="AA170" t="e" cm="1">
        <f t="array" aca="1" ref="AA170" ca="1">IF(INDIRECT("実施計画様式!AA"&amp;ROW($A170))&lt;&gt;朱色変色!AA170,1,0)</f>
        <v>#VALUE!</v>
      </c>
      <c r="AB170" t="e" cm="1">
        <f t="array" aca="1" ref="AB170" ca="1">IF(INDIRECT("実施計画様式!AB"&amp;ROW($A170))&lt;&gt;朱色変色!AB170,1,0)</f>
        <v>#VALUE!</v>
      </c>
      <c r="AC170" t="e" cm="1">
        <f t="array" aca="1" ref="AC170" ca="1">IF(INDIRECT("実施計画様式!AC"&amp;ROW($A170))&lt;&gt;朱色変色!AC170,1,0)</f>
        <v>#VALUE!</v>
      </c>
      <c r="AD170" t="e" cm="1">
        <f t="array" aca="1" ref="AD170" ca="1">IF(INDIRECT("実施計画様式!AD"&amp;ROW($A170))&lt;&gt;朱色変色!AD170,1,0)</f>
        <v>#VALUE!</v>
      </c>
      <c r="AE170" t="e" cm="1">
        <f t="array" aca="1" ref="AE170" ca="1">IF(INDIRECT("実施計画様式!AE"&amp;ROW($A170))&lt;&gt;朱色変色!AE170,1,0)</f>
        <v>#VALUE!</v>
      </c>
      <c r="AF170" t="e" cm="1">
        <f t="array" aca="1" ref="AF170" ca="1">IF(INDIRECT("実施計画様式!AF"&amp;ROW($A170))&lt;&gt;朱色変色!AF170,1,0)</f>
        <v>#VALUE!</v>
      </c>
      <c r="AG170" t="e" cm="1">
        <f t="array" aca="1" ref="AG170" ca="1">IF(INDIRECT("実施計画様式!AG"&amp;ROW($A170))&lt;&gt;朱色変色!AG170,1,0)</f>
        <v>#VALUE!</v>
      </c>
      <c r="AH170" t="e" cm="1">
        <f t="array" aca="1" ref="AH170" ca="1">IF(INDIRECT("実施計画様式!AH"&amp;ROW($A170))&lt;&gt;朱色変色!AH170,1,0)</f>
        <v>#VALUE!</v>
      </c>
      <c r="AI170" t="e" cm="1">
        <f t="array" aca="1" ref="AI170" ca="1">IF(INDIRECT("実施計画様式!AI"&amp;ROW($A170))&lt;&gt;朱色変色!AI170,1,0)</f>
        <v>#VALUE!</v>
      </c>
      <c r="AJ170" t="e" cm="1">
        <f t="array" aca="1" ref="AJ170" ca="1">IF(INDIRECT("実施計画様式!AJ"&amp;ROW($A170))&lt;&gt;朱色変色!AJ170,1,0)</f>
        <v>#VALUE!</v>
      </c>
      <c r="AK170" t="e" cm="1">
        <f t="array" aca="1" ref="AK170" ca="1">IF(INDIRECT("実施計画様式!AK"&amp;ROW($A170))&lt;&gt;朱色変色!AK170,1,0)</f>
        <v>#VALUE!</v>
      </c>
      <c r="AL170" t="e" cm="1">
        <f t="array" aca="1" ref="AL170" ca="1">IF(INDIRECT("実施計画様式!AL"&amp;ROW($A170))&lt;&gt;朱色変色!AL170,1,0)</f>
        <v>#VALUE!</v>
      </c>
      <c r="AM170" t="e" cm="1">
        <f t="array" aca="1" ref="AM170" ca="1">IF(INDIRECT("実施計画様式!AM"&amp;ROW($A170))&lt;&gt;朱色変色!AM170,1,0)</f>
        <v>#VALUE!</v>
      </c>
      <c r="AN170" t="e" cm="1">
        <f t="array" aca="1" ref="AN170" ca="1">IF(INDIRECT("実施計画様式!AN"&amp;ROW($A170))&lt;&gt;朱色変色!AN170,1,0)</f>
        <v>#VALUE!</v>
      </c>
      <c r="AO170" t="e" cm="1">
        <f t="array" aca="1" ref="AO170" ca="1">IF(INDIRECT("実施計画様式!AO"&amp;ROW($A170))&lt;&gt;朱色変色!AO170,1,0)</f>
        <v>#VALUE!</v>
      </c>
      <c r="AP170" t="e" cm="1">
        <f t="array" aca="1" ref="AP170" ca="1">IF(INDIRECT("実施計画様式!AP"&amp;ROW($A170))&lt;&gt;朱色変色!AP170,1,0)</f>
        <v>#VALUE!</v>
      </c>
      <c r="AQ170" t="e" cm="1">
        <f t="array" aca="1" ref="AQ170" ca="1">IF(INDIRECT("実施計画様式!AQ"&amp;ROW($A170))&lt;&gt;朱色変色!AQ170,1,0)</f>
        <v>#VALUE!</v>
      </c>
      <c r="AR170" t="e" cm="1">
        <f t="array" aca="1" ref="AR170" ca="1">IF(INDIRECT("実施計画様式!AR"&amp;ROW($A170))&lt;&gt;朱色変色!AR170,1,0)</f>
        <v>#VALUE!</v>
      </c>
      <c r="AS170" t="e" cm="1">
        <f t="array" aca="1" ref="AS170" ca="1">IF(INDIRECT("実施計画様式!AS"&amp;ROW($A170))&lt;&gt;朱色変色!AS170,1,0)</f>
        <v>#VALUE!</v>
      </c>
      <c r="AT170" t="e" cm="1">
        <f t="array" aca="1" ref="AT170" ca="1">IF(INDIRECT("実施計画様式!AT"&amp;ROW($A170))&lt;&gt;朱色変色!AT170,1,0)</f>
        <v>#VALUE!</v>
      </c>
      <c r="AU170" t="e" cm="1">
        <f t="array" aca="1" ref="AU170" ca="1">IF(INDIRECT("実施計画様式!AU"&amp;ROW($A170))&lt;&gt;朱色変色!AU170,1,0)</f>
        <v>#VALUE!</v>
      </c>
      <c r="AV170" t="e" cm="1">
        <f t="array" aca="1" ref="AV170" ca="1">IF(INDIRECT("実施計画様式!AV"&amp;ROW($A170))&lt;&gt;朱色変色!AV170,1,0)</f>
        <v>#VALUE!</v>
      </c>
      <c r="AW170" t="e" cm="1">
        <f t="array" aca="1" ref="AW170" ca="1">IF(INDIRECT("実施計画様式!AW"&amp;ROW($A170))&lt;&gt;朱色変色!AW170,1,0)</f>
        <v>#VALUE!</v>
      </c>
      <c r="AX170" t="e" cm="1">
        <f t="array" aca="1" ref="AX170" ca="1">IF(INDIRECT("実施計画様式!AX"&amp;ROW($A170))&lt;&gt;朱色変色!AX170,1,0)</f>
        <v>#VALUE!</v>
      </c>
      <c r="AY170" t="e" cm="1">
        <f t="array" aca="1" ref="AY170" ca="1">IF(INDIRECT("実施計画様式!AY"&amp;ROW($A170))&lt;&gt;朱色変色!AU170,1,0)</f>
        <v>#VALUE!</v>
      </c>
      <c r="AZ170" t="e" cm="1">
        <f t="array" aca="1" ref="AZ170" ca="1">IF(INDIRECT("実施計画様式!AZ"&amp;ROW($A170))&lt;&gt;朱色変色!AV170,1,0)</f>
        <v>#VALUE!</v>
      </c>
      <c r="BA170" t="e" cm="1">
        <f t="array" aca="1" ref="BA170" ca="1">IF(INDIRECT("実施計画様式!BA"&amp;ROW($A170))&lt;&gt;朱色変色!AW170,1,0)</f>
        <v>#VALUE!</v>
      </c>
      <c r="BB170" t="e" cm="1">
        <f t="array" aca="1" ref="BB170" ca="1">IF(INDIRECT("実施計画様式!BB"&amp;ROW($A170))&lt;&gt;朱色変色!AX170,1,0)</f>
        <v>#VALUE!</v>
      </c>
      <c r="BC170" t="e">
        <f t="shared" ca="1" si="3"/>
        <v>#VALUE!</v>
      </c>
      <c r="BD170" t="e">
        <f t="shared" ca="1" si="4"/>
        <v>#VALUE!</v>
      </c>
      <c r="BE170" t="e">
        <f t="shared" ca="1" si="5"/>
        <v>#VALUE!</v>
      </c>
    </row>
    <row r="171" spans="3:57">
      <c r="C171" s="310">
        <v>99</v>
      </c>
      <c r="D171" t="e" cm="1">
        <f t="array" aca="1" ref="D171" ca="1">IF(INDIRECT("実施計画様式!D"&amp;ROW($A171))&lt;&gt;朱色変色!D171,1,0)</f>
        <v>#VALUE!</v>
      </c>
      <c r="E171" t="e" cm="1">
        <f t="array" aca="1" ref="E171" ca="1">IF(INDIRECT("実施計画様式!E"&amp;ROW($A171))&lt;&gt;朱色変色!E171,1,0)</f>
        <v>#VALUE!</v>
      </c>
      <c r="F171" t="e" cm="1">
        <f t="array" aca="1" ref="F171" ca="1">IF(INDIRECT("実施計画様式!F"&amp;ROW($A171))&lt;&gt;朱色変色!F171,1,0)</f>
        <v>#VALUE!</v>
      </c>
      <c r="G171" t="e" cm="1">
        <f t="array" aca="1" ref="G171" ca="1">IF(INDIRECT("実施計画様式!G"&amp;ROW($A171))&lt;&gt;朱色変色!G171,1,0)</f>
        <v>#VALUE!</v>
      </c>
      <c r="H171" t="e" cm="1">
        <f t="array" aca="1" ref="H171" ca="1">IF(INDIRECT("実施計画様式!H"&amp;ROW($A171))&lt;&gt;朱色変色!H171,1,0)</f>
        <v>#VALUE!</v>
      </c>
      <c r="I171" t="e" cm="1">
        <f t="array" aca="1" ref="I171" ca="1">IF(INDIRECT("実施計画様式!I"&amp;ROW($A171))&lt;&gt;朱色変色!I171,1,0)</f>
        <v>#VALUE!</v>
      </c>
      <c r="J171" t="e" cm="1">
        <f t="array" aca="1" ref="J171" ca="1">IF(INDIRECT("実施計画様式!J"&amp;ROW($A171))&lt;&gt;朱色変色!J171,1,0)</f>
        <v>#VALUE!</v>
      </c>
      <c r="K171" t="e" cm="1">
        <f t="array" aca="1" ref="K171" ca="1">IF(INDIRECT("実施計画様式!K"&amp;ROW($A171))&lt;&gt;朱色変色!K171,1,0)</f>
        <v>#VALUE!</v>
      </c>
      <c r="L171" t="e" cm="1">
        <f t="array" aca="1" ref="L171" ca="1">IF(INDIRECT("実施計画様式!L"&amp;ROW($A171))&lt;&gt;朱色変色!L171,1,0)</f>
        <v>#VALUE!</v>
      </c>
      <c r="M171" t="e" cm="1">
        <f t="array" aca="1" ref="M171" ca="1">IF(INDIRECT("実施計画様式!M"&amp;ROW($A171))&lt;&gt;朱色変色!M171,1,0)</f>
        <v>#VALUE!</v>
      </c>
      <c r="N171" t="e" cm="1">
        <f t="array" aca="1" ref="N171" ca="1">IF(INDIRECT("実施計画様式!N"&amp;ROW($A171))&lt;&gt;朱色変色!N171,1,0)</f>
        <v>#VALUE!</v>
      </c>
      <c r="O171" t="e" cm="1">
        <f t="array" aca="1" ref="O171" ca="1">IF(INDIRECT("実施計画様式!O"&amp;ROW($A171))&lt;&gt;朱色変色!O171,1,0)</f>
        <v>#VALUE!</v>
      </c>
      <c r="P171" t="e" cm="1">
        <f t="array" aca="1" ref="P171" ca="1">IF(INDIRECT("実施計画様式!P"&amp;ROW($A171))&lt;&gt;朱色変色!P171,1,0)</f>
        <v>#VALUE!</v>
      </c>
      <c r="Q171" t="e" cm="1">
        <f t="array" aca="1" ref="Q171" ca="1">IF(INDIRECT("実施計画様式!Q"&amp;ROW($A171))&lt;&gt;朱色変色!Q171,1,0)</f>
        <v>#VALUE!</v>
      </c>
      <c r="R171" t="e" cm="1">
        <f t="array" aca="1" ref="R171" ca="1">IF(INDIRECT("実施計画様式!R"&amp;ROW($A171))&lt;&gt;朱色変色!R171,1,0)</f>
        <v>#VALUE!</v>
      </c>
      <c r="S171" t="e" cm="1">
        <f t="array" aca="1" ref="S171" ca="1">IF(INDIRECT("実施計画様式!S"&amp;ROW($A171))&lt;&gt;朱色変色!S171,1,0)</f>
        <v>#VALUE!</v>
      </c>
      <c r="T171" t="e" cm="1">
        <f t="array" aca="1" ref="T171" ca="1">IF(INDIRECT("実施計画様式!T"&amp;ROW($A171))&lt;&gt;朱色変色!T171,1,0)</f>
        <v>#VALUE!</v>
      </c>
      <c r="U171" t="e" cm="1">
        <f t="array" aca="1" ref="U171" ca="1">IF(INDIRECT("実施計画様式!U"&amp;ROW($A171))&lt;&gt;朱色変色!U171,1,0)</f>
        <v>#VALUE!</v>
      </c>
      <c r="V171" t="e" cm="1">
        <f t="array" aca="1" ref="V171" ca="1">IF(INDIRECT("実施計画様式!V"&amp;ROW($A171))&lt;&gt;朱色変色!V171,1,0)</f>
        <v>#VALUE!</v>
      </c>
      <c r="W171" t="e" cm="1">
        <f t="array" aca="1" ref="W171" ca="1">IF(INDIRECT("実施計画様式!W"&amp;ROW($A171))&lt;&gt;朱色変色!W171,1,0)</f>
        <v>#VALUE!</v>
      </c>
      <c r="X171" t="e" cm="1">
        <f t="array" aca="1" ref="X171" ca="1">IF(INDIRECT("実施計画様式!X"&amp;ROW($A171))&lt;&gt;朱色変色!X171,1,0)</f>
        <v>#VALUE!</v>
      </c>
      <c r="Y171" t="e" cm="1">
        <f t="array" aca="1" ref="Y171" ca="1">IF(INDIRECT("実施計画様式!Y"&amp;ROW($A171))&lt;&gt;朱色変色!Y171,1,0)</f>
        <v>#VALUE!</v>
      </c>
      <c r="Z171" t="e" cm="1">
        <f t="array" aca="1" ref="Z171" ca="1">IF(INDIRECT("実施計画様式!Z"&amp;ROW($A171))&lt;&gt;朱色変色!Z171,1,0)</f>
        <v>#VALUE!</v>
      </c>
      <c r="AA171" t="e" cm="1">
        <f t="array" aca="1" ref="AA171" ca="1">IF(INDIRECT("実施計画様式!AA"&amp;ROW($A171))&lt;&gt;朱色変色!AA171,1,0)</f>
        <v>#VALUE!</v>
      </c>
      <c r="AB171" t="e" cm="1">
        <f t="array" aca="1" ref="AB171" ca="1">IF(INDIRECT("実施計画様式!AB"&amp;ROW($A171))&lt;&gt;朱色変色!AB171,1,0)</f>
        <v>#VALUE!</v>
      </c>
      <c r="AC171" t="e" cm="1">
        <f t="array" aca="1" ref="AC171" ca="1">IF(INDIRECT("実施計画様式!AC"&amp;ROW($A171))&lt;&gt;朱色変色!AC171,1,0)</f>
        <v>#VALUE!</v>
      </c>
      <c r="AD171" t="e" cm="1">
        <f t="array" aca="1" ref="AD171" ca="1">IF(INDIRECT("実施計画様式!AD"&amp;ROW($A171))&lt;&gt;朱色変色!AD171,1,0)</f>
        <v>#VALUE!</v>
      </c>
      <c r="AE171" t="e" cm="1">
        <f t="array" aca="1" ref="AE171" ca="1">IF(INDIRECT("実施計画様式!AE"&amp;ROW($A171))&lt;&gt;朱色変色!AE171,1,0)</f>
        <v>#VALUE!</v>
      </c>
      <c r="AF171" t="e" cm="1">
        <f t="array" aca="1" ref="AF171" ca="1">IF(INDIRECT("実施計画様式!AF"&amp;ROW($A171))&lt;&gt;朱色変色!AF171,1,0)</f>
        <v>#VALUE!</v>
      </c>
      <c r="AG171" t="e" cm="1">
        <f t="array" aca="1" ref="AG171" ca="1">IF(INDIRECT("実施計画様式!AG"&amp;ROW($A171))&lt;&gt;朱色変色!AG171,1,0)</f>
        <v>#VALUE!</v>
      </c>
      <c r="AH171" t="e" cm="1">
        <f t="array" aca="1" ref="AH171" ca="1">IF(INDIRECT("実施計画様式!AH"&amp;ROW($A171))&lt;&gt;朱色変色!AH171,1,0)</f>
        <v>#VALUE!</v>
      </c>
      <c r="AI171" t="e" cm="1">
        <f t="array" aca="1" ref="AI171" ca="1">IF(INDIRECT("実施計画様式!AI"&amp;ROW($A171))&lt;&gt;朱色変色!AI171,1,0)</f>
        <v>#VALUE!</v>
      </c>
      <c r="AJ171" t="e" cm="1">
        <f t="array" aca="1" ref="AJ171" ca="1">IF(INDIRECT("実施計画様式!AJ"&amp;ROW($A171))&lt;&gt;朱色変色!AJ171,1,0)</f>
        <v>#VALUE!</v>
      </c>
      <c r="AK171" t="e" cm="1">
        <f t="array" aca="1" ref="AK171" ca="1">IF(INDIRECT("実施計画様式!AK"&amp;ROW($A171))&lt;&gt;朱色変色!AK171,1,0)</f>
        <v>#VALUE!</v>
      </c>
      <c r="AL171" t="e" cm="1">
        <f t="array" aca="1" ref="AL171" ca="1">IF(INDIRECT("実施計画様式!AL"&amp;ROW($A171))&lt;&gt;朱色変色!AL171,1,0)</f>
        <v>#VALUE!</v>
      </c>
      <c r="AM171" t="e" cm="1">
        <f t="array" aca="1" ref="AM171" ca="1">IF(INDIRECT("実施計画様式!AM"&amp;ROW($A171))&lt;&gt;朱色変色!AM171,1,0)</f>
        <v>#VALUE!</v>
      </c>
      <c r="AN171" t="e" cm="1">
        <f t="array" aca="1" ref="AN171" ca="1">IF(INDIRECT("実施計画様式!AN"&amp;ROW($A171))&lt;&gt;朱色変色!AN171,1,0)</f>
        <v>#VALUE!</v>
      </c>
      <c r="AO171" t="e" cm="1">
        <f t="array" aca="1" ref="AO171" ca="1">IF(INDIRECT("実施計画様式!AO"&amp;ROW($A171))&lt;&gt;朱色変色!AO171,1,0)</f>
        <v>#VALUE!</v>
      </c>
      <c r="AP171" t="e" cm="1">
        <f t="array" aca="1" ref="AP171" ca="1">IF(INDIRECT("実施計画様式!AP"&amp;ROW($A171))&lt;&gt;朱色変色!AP171,1,0)</f>
        <v>#VALUE!</v>
      </c>
      <c r="AQ171" t="e" cm="1">
        <f t="array" aca="1" ref="AQ171" ca="1">IF(INDIRECT("実施計画様式!AQ"&amp;ROW($A171))&lt;&gt;朱色変色!AQ171,1,0)</f>
        <v>#VALUE!</v>
      </c>
      <c r="AR171" t="e" cm="1">
        <f t="array" aca="1" ref="AR171" ca="1">IF(INDIRECT("実施計画様式!AR"&amp;ROW($A171))&lt;&gt;朱色変色!AR171,1,0)</f>
        <v>#VALUE!</v>
      </c>
      <c r="AS171" t="e" cm="1">
        <f t="array" aca="1" ref="AS171" ca="1">IF(INDIRECT("実施計画様式!AS"&amp;ROW($A171))&lt;&gt;朱色変色!AS171,1,0)</f>
        <v>#VALUE!</v>
      </c>
      <c r="AT171" t="e" cm="1">
        <f t="array" aca="1" ref="AT171" ca="1">IF(INDIRECT("実施計画様式!AT"&amp;ROW($A171))&lt;&gt;朱色変色!AT171,1,0)</f>
        <v>#VALUE!</v>
      </c>
      <c r="AU171" t="e" cm="1">
        <f t="array" aca="1" ref="AU171" ca="1">IF(INDIRECT("実施計画様式!AU"&amp;ROW($A171))&lt;&gt;朱色変色!AU171,1,0)</f>
        <v>#VALUE!</v>
      </c>
      <c r="AV171" t="e" cm="1">
        <f t="array" aca="1" ref="AV171" ca="1">IF(INDIRECT("実施計画様式!AV"&amp;ROW($A171))&lt;&gt;朱色変色!AV171,1,0)</f>
        <v>#VALUE!</v>
      </c>
      <c r="AW171" t="e" cm="1">
        <f t="array" aca="1" ref="AW171" ca="1">IF(INDIRECT("実施計画様式!AW"&amp;ROW($A171))&lt;&gt;朱色変色!AW171,1,0)</f>
        <v>#VALUE!</v>
      </c>
      <c r="AX171" t="e" cm="1">
        <f t="array" aca="1" ref="AX171" ca="1">IF(INDIRECT("実施計画様式!AX"&amp;ROW($A171))&lt;&gt;朱色変色!AX171,1,0)</f>
        <v>#VALUE!</v>
      </c>
      <c r="AY171" t="e" cm="1">
        <f t="array" aca="1" ref="AY171" ca="1">IF(INDIRECT("実施計画様式!AY"&amp;ROW($A171))&lt;&gt;朱色変色!AU171,1,0)</f>
        <v>#VALUE!</v>
      </c>
      <c r="AZ171" t="e" cm="1">
        <f t="array" aca="1" ref="AZ171" ca="1">IF(INDIRECT("実施計画様式!AZ"&amp;ROW($A171))&lt;&gt;朱色変色!AV171,1,0)</f>
        <v>#VALUE!</v>
      </c>
      <c r="BA171" t="e" cm="1">
        <f t="array" aca="1" ref="BA171" ca="1">IF(INDIRECT("実施計画様式!BA"&amp;ROW($A171))&lt;&gt;朱色変色!AW171,1,0)</f>
        <v>#VALUE!</v>
      </c>
      <c r="BB171" t="e" cm="1">
        <f t="array" aca="1" ref="BB171" ca="1">IF(INDIRECT("実施計画様式!BB"&amp;ROW($A171))&lt;&gt;朱色変色!AX171,1,0)</f>
        <v>#VALUE!</v>
      </c>
      <c r="BC171" t="e">
        <f t="shared" ca="1" si="3"/>
        <v>#VALUE!</v>
      </c>
      <c r="BD171" t="e">
        <f t="shared" ca="1" si="4"/>
        <v>#VALUE!</v>
      </c>
      <c r="BE171" t="e">
        <f t="shared" ca="1" si="5"/>
        <v>#VALUE!</v>
      </c>
    </row>
    <row r="172" spans="3:57">
      <c r="C172" s="310">
        <v>100</v>
      </c>
      <c r="D172" t="e" cm="1">
        <f t="array" aca="1" ref="D172" ca="1">IF(INDIRECT("実施計画様式!D"&amp;ROW($A172))&lt;&gt;朱色変色!D172,1,0)</f>
        <v>#VALUE!</v>
      </c>
      <c r="E172" t="e" cm="1">
        <f t="array" aca="1" ref="E172" ca="1">IF(INDIRECT("実施計画様式!E"&amp;ROW($A172))&lt;&gt;朱色変色!E172,1,0)</f>
        <v>#VALUE!</v>
      </c>
      <c r="F172" t="e" cm="1">
        <f t="array" aca="1" ref="F172" ca="1">IF(INDIRECT("実施計画様式!F"&amp;ROW($A172))&lt;&gt;朱色変色!F172,1,0)</f>
        <v>#VALUE!</v>
      </c>
      <c r="G172" t="e" cm="1">
        <f t="array" aca="1" ref="G172" ca="1">IF(INDIRECT("実施計画様式!G"&amp;ROW($A172))&lt;&gt;朱色変色!G172,1,0)</f>
        <v>#VALUE!</v>
      </c>
      <c r="H172" t="e" cm="1">
        <f t="array" aca="1" ref="H172" ca="1">IF(INDIRECT("実施計画様式!H"&amp;ROW($A172))&lt;&gt;朱色変色!H172,1,0)</f>
        <v>#VALUE!</v>
      </c>
      <c r="I172" t="e" cm="1">
        <f t="array" aca="1" ref="I172" ca="1">IF(INDIRECT("実施計画様式!I"&amp;ROW($A172))&lt;&gt;朱色変色!I172,1,0)</f>
        <v>#VALUE!</v>
      </c>
      <c r="J172" t="e" cm="1">
        <f t="array" aca="1" ref="J172" ca="1">IF(INDIRECT("実施計画様式!J"&amp;ROW($A172))&lt;&gt;朱色変色!J172,1,0)</f>
        <v>#VALUE!</v>
      </c>
      <c r="K172" t="e" cm="1">
        <f t="array" aca="1" ref="K172" ca="1">IF(INDIRECT("実施計画様式!K"&amp;ROW($A172))&lt;&gt;朱色変色!K172,1,0)</f>
        <v>#VALUE!</v>
      </c>
      <c r="L172" t="e" cm="1">
        <f t="array" aca="1" ref="L172" ca="1">IF(INDIRECT("実施計画様式!L"&amp;ROW($A172))&lt;&gt;朱色変色!L172,1,0)</f>
        <v>#VALUE!</v>
      </c>
      <c r="M172" t="e" cm="1">
        <f t="array" aca="1" ref="M172" ca="1">IF(INDIRECT("実施計画様式!M"&amp;ROW($A172))&lt;&gt;朱色変色!M172,1,0)</f>
        <v>#VALUE!</v>
      </c>
      <c r="N172" t="e" cm="1">
        <f t="array" aca="1" ref="N172" ca="1">IF(INDIRECT("実施計画様式!N"&amp;ROW($A172))&lt;&gt;朱色変色!N172,1,0)</f>
        <v>#VALUE!</v>
      </c>
      <c r="O172" t="e" cm="1">
        <f t="array" aca="1" ref="O172" ca="1">IF(INDIRECT("実施計画様式!O"&amp;ROW($A172))&lt;&gt;朱色変色!O172,1,0)</f>
        <v>#VALUE!</v>
      </c>
      <c r="P172" t="e" cm="1">
        <f t="array" aca="1" ref="P172" ca="1">IF(INDIRECT("実施計画様式!P"&amp;ROW($A172))&lt;&gt;朱色変色!P172,1,0)</f>
        <v>#VALUE!</v>
      </c>
      <c r="Q172" t="e" cm="1">
        <f t="array" aca="1" ref="Q172" ca="1">IF(INDIRECT("実施計画様式!Q"&amp;ROW($A172))&lt;&gt;朱色変色!Q172,1,0)</f>
        <v>#VALUE!</v>
      </c>
      <c r="R172" t="e" cm="1">
        <f t="array" aca="1" ref="R172" ca="1">IF(INDIRECT("実施計画様式!R"&amp;ROW($A172))&lt;&gt;朱色変色!R172,1,0)</f>
        <v>#VALUE!</v>
      </c>
      <c r="S172" t="e" cm="1">
        <f t="array" aca="1" ref="S172" ca="1">IF(INDIRECT("実施計画様式!S"&amp;ROW($A172))&lt;&gt;朱色変色!S172,1,0)</f>
        <v>#VALUE!</v>
      </c>
      <c r="T172" t="e" cm="1">
        <f t="array" aca="1" ref="T172" ca="1">IF(INDIRECT("実施計画様式!T"&amp;ROW($A172))&lt;&gt;朱色変色!T172,1,0)</f>
        <v>#VALUE!</v>
      </c>
      <c r="U172" t="e" cm="1">
        <f t="array" aca="1" ref="U172" ca="1">IF(INDIRECT("実施計画様式!U"&amp;ROW($A172))&lt;&gt;朱色変色!U172,1,0)</f>
        <v>#VALUE!</v>
      </c>
      <c r="V172" t="e" cm="1">
        <f t="array" aca="1" ref="V172" ca="1">IF(INDIRECT("実施計画様式!V"&amp;ROW($A172))&lt;&gt;朱色変色!V172,1,0)</f>
        <v>#VALUE!</v>
      </c>
      <c r="W172" t="e" cm="1">
        <f t="array" aca="1" ref="W172" ca="1">IF(INDIRECT("実施計画様式!W"&amp;ROW($A172))&lt;&gt;朱色変色!W172,1,0)</f>
        <v>#VALUE!</v>
      </c>
      <c r="X172" t="e" cm="1">
        <f t="array" aca="1" ref="X172" ca="1">IF(INDIRECT("実施計画様式!X"&amp;ROW($A172))&lt;&gt;朱色変色!X172,1,0)</f>
        <v>#VALUE!</v>
      </c>
      <c r="Y172" t="e" cm="1">
        <f t="array" aca="1" ref="Y172" ca="1">IF(INDIRECT("実施計画様式!Y"&amp;ROW($A172))&lt;&gt;朱色変色!Y172,1,0)</f>
        <v>#VALUE!</v>
      </c>
      <c r="Z172" t="e" cm="1">
        <f t="array" aca="1" ref="Z172" ca="1">IF(INDIRECT("実施計画様式!Z"&amp;ROW($A172))&lt;&gt;朱色変色!Z172,1,0)</f>
        <v>#VALUE!</v>
      </c>
      <c r="AA172" t="e" cm="1">
        <f t="array" aca="1" ref="AA172" ca="1">IF(INDIRECT("実施計画様式!AA"&amp;ROW($A172))&lt;&gt;朱色変色!AA172,1,0)</f>
        <v>#VALUE!</v>
      </c>
      <c r="AB172" t="e" cm="1">
        <f t="array" aca="1" ref="AB172" ca="1">IF(INDIRECT("実施計画様式!AB"&amp;ROW($A172))&lt;&gt;朱色変色!AB172,1,0)</f>
        <v>#VALUE!</v>
      </c>
      <c r="AC172" t="e" cm="1">
        <f t="array" aca="1" ref="AC172" ca="1">IF(INDIRECT("実施計画様式!AC"&amp;ROW($A172))&lt;&gt;朱色変色!AC172,1,0)</f>
        <v>#VALUE!</v>
      </c>
      <c r="AD172" t="e" cm="1">
        <f t="array" aca="1" ref="AD172" ca="1">IF(INDIRECT("実施計画様式!AD"&amp;ROW($A172))&lt;&gt;朱色変色!AD172,1,0)</f>
        <v>#VALUE!</v>
      </c>
      <c r="AE172" t="e" cm="1">
        <f t="array" aca="1" ref="AE172" ca="1">IF(INDIRECT("実施計画様式!AE"&amp;ROW($A172))&lt;&gt;朱色変色!AE172,1,0)</f>
        <v>#VALUE!</v>
      </c>
      <c r="AF172" t="e" cm="1">
        <f t="array" aca="1" ref="AF172" ca="1">IF(INDIRECT("実施計画様式!AF"&amp;ROW($A172))&lt;&gt;朱色変色!AF172,1,0)</f>
        <v>#VALUE!</v>
      </c>
      <c r="AG172" t="e" cm="1">
        <f t="array" aca="1" ref="AG172" ca="1">IF(INDIRECT("実施計画様式!AG"&amp;ROW($A172))&lt;&gt;朱色変色!AG172,1,0)</f>
        <v>#VALUE!</v>
      </c>
      <c r="AH172" t="e" cm="1">
        <f t="array" aca="1" ref="AH172" ca="1">IF(INDIRECT("実施計画様式!AH"&amp;ROW($A172))&lt;&gt;朱色変色!AH172,1,0)</f>
        <v>#VALUE!</v>
      </c>
      <c r="AI172" t="e" cm="1">
        <f t="array" aca="1" ref="AI172" ca="1">IF(INDIRECT("実施計画様式!AI"&amp;ROW($A172))&lt;&gt;朱色変色!AI172,1,0)</f>
        <v>#VALUE!</v>
      </c>
      <c r="AJ172" t="e" cm="1">
        <f t="array" aca="1" ref="AJ172" ca="1">IF(INDIRECT("実施計画様式!AJ"&amp;ROW($A172))&lt;&gt;朱色変色!AJ172,1,0)</f>
        <v>#VALUE!</v>
      </c>
      <c r="AK172" t="e" cm="1">
        <f t="array" aca="1" ref="AK172" ca="1">IF(INDIRECT("実施計画様式!AK"&amp;ROW($A172))&lt;&gt;朱色変色!AK172,1,0)</f>
        <v>#VALUE!</v>
      </c>
      <c r="AL172" t="e" cm="1">
        <f t="array" aca="1" ref="AL172" ca="1">IF(INDIRECT("実施計画様式!AL"&amp;ROW($A172))&lt;&gt;朱色変色!AL172,1,0)</f>
        <v>#VALUE!</v>
      </c>
      <c r="AM172" t="e" cm="1">
        <f t="array" aca="1" ref="AM172" ca="1">IF(INDIRECT("実施計画様式!AM"&amp;ROW($A172))&lt;&gt;朱色変色!AM172,1,0)</f>
        <v>#VALUE!</v>
      </c>
      <c r="AN172" t="e" cm="1">
        <f t="array" aca="1" ref="AN172" ca="1">IF(INDIRECT("実施計画様式!AN"&amp;ROW($A172))&lt;&gt;朱色変色!AN172,1,0)</f>
        <v>#VALUE!</v>
      </c>
      <c r="AO172" t="e" cm="1">
        <f t="array" aca="1" ref="AO172" ca="1">IF(INDIRECT("実施計画様式!AO"&amp;ROW($A172))&lt;&gt;朱色変色!AO172,1,0)</f>
        <v>#VALUE!</v>
      </c>
      <c r="AP172" t="e" cm="1">
        <f t="array" aca="1" ref="AP172" ca="1">IF(INDIRECT("実施計画様式!AP"&amp;ROW($A172))&lt;&gt;朱色変色!AP172,1,0)</f>
        <v>#VALUE!</v>
      </c>
      <c r="AQ172" t="e" cm="1">
        <f t="array" aca="1" ref="AQ172" ca="1">IF(INDIRECT("実施計画様式!AQ"&amp;ROW($A172))&lt;&gt;朱色変色!AQ172,1,0)</f>
        <v>#VALUE!</v>
      </c>
      <c r="AR172" t="e" cm="1">
        <f t="array" aca="1" ref="AR172" ca="1">IF(INDIRECT("実施計画様式!AR"&amp;ROW($A172))&lt;&gt;朱色変色!AR172,1,0)</f>
        <v>#VALUE!</v>
      </c>
      <c r="AS172" t="e" cm="1">
        <f t="array" aca="1" ref="AS172" ca="1">IF(INDIRECT("実施計画様式!AS"&amp;ROW($A172))&lt;&gt;朱色変色!AS172,1,0)</f>
        <v>#VALUE!</v>
      </c>
      <c r="AT172" t="e" cm="1">
        <f t="array" aca="1" ref="AT172" ca="1">IF(INDIRECT("実施計画様式!AT"&amp;ROW($A172))&lt;&gt;朱色変色!AT172,1,0)</f>
        <v>#VALUE!</v>
      </c>
      <c r="AU172" t="e" cm="1">
        <f t="array" aca="1" ref="AU172" ca="1">IF(INDIRECT("実施計画様式!AU"&amp;ROW($A172))&lt;&gt;朱色変色!AU172,1,0)</f>
        <v>#VALUE!</v>
      </c>
      <c r="AV172" t="e" cm="1">
        <f t="array" aca="1" ref="AV172" ca="1">IF(INDIRECT("実施計画様式!AV"&amp;ROW($A172))&lt;&gt;朱色変色!AV172,1,0)</f>
        <v>#VALUE!</v>
      </c>
      <c r="AW172" t="e" cm="1">
        <f t="array" aca="1" ref="AW172" ca="1">IF(INDIRECT("実施計画様式!AW"&amp;ROW($A172))&lt;&gt;朱色変色!AW172,1,0)</f>
        <v>#VALUE!</v>
      </c>
      <c r="AX172" t="e" cm="1">
        <f t="array" aca="1" ref="AX172" ca="1">IF(INDIRECT("実施計画様式!AX"&amp;ROW($A172))&lt;&gt;朱色変色!AX172,1,0)</f>
        <v>#VALUE!</v>
      </c>
      <c r="AY172" t="e" cm="1">
        <f t="array" aca="1" ref="AY172" ca="1">IF(INDIRECT("実施計画様式!AY"&amp;ROW($A172))&lt;&gt;朱色変色!AU172,1,0)</f>
        <v>#VALUE!</v>
      </c>
      <c r="AZ172" t="e" cm="1">
        <f t="array" aca="1" ref="AZ172" ca="1">IF(INDIRECT("実施計画様式!AZ"&amp;ROW($A172))&lt;&gt;朱色変色!AV172,1,0)</f>
        <v>#VALUE!</v>
      </c>
      <c r="BA172" t="e" cm="1">
        <f t="array" aca="1" ref="BA172" ca="1">IF(INDIRECT("実施計画様式!BA"&amp;ROW($A172))&lt;&gt;朱色変色!AW172,1,0)</f>
        <v>#VALUE!</v>
      </c>
      <c r="BB172" t="e" cm="1">
        <f t="array" aca="1" ref="BB172" ca="1">IF(INDIRECT("実施計画様式!BB"&amp;ROW($A172))&lt;&gt;朱色変色!AX172,1,0)</f>
        <v>#VALUE!</v>
      </c>
      <c r="BC172" t="e">
        <f t="shared" ca="1" si="3"/>
        <v>#VALUE!</v>
      </c>
      <c r="BD172" t="e">
        <f t="shared" ca="1" si="4"/>
        <v>#VALUE!</v>
      </c>
      <c r="BE172" t="e">
        <f t="shared" ca="1" si="5"/>
        <v>#VALUE!</v>
      </c>
    </row>
    <row r="173" spans="3:57">
      <c r="C173" s="310">
        <v>101</v>
      </c>
      <c r="D173" t="e" cm="1">
        <f t="array" aca="1" ref="D173" ca="1">IF(INDIRECT("実施計画様式!D"&amp;ROW($A173))&lt;&gt;朱色変色!D173,1,0)</f>
        <v>#VALUE!</v>
      </c>
      <c r="E173" t="e" cm="1">
        <f t="array" aca="1" ref="E173" ca="1">IF(INDIRECT("実施計画様式!E"&amp;ROW($A173))&lt;&gt;朱色変色!E173,1,0)</f>
        <v>#VALUE!</v>
      </c>
      <c r="F173" t="e" cm="1">
        <f t="array" aca="1" ref="F173" ca="1">IF(INDIRECT("実施計画様式!F"&amp;ROW($A173))&lt;&gt;朱色変色!F173,1,0)</f>
        <v>#VALUE!</v>
      </c>
      <c r="G173" t="e" cm="1">
        <f t="array" aca="1" ref="G173" ca="1">IF(INDIRECT("実施計画様式!G"&amp;ROW($A173))&lt;&gt;朱色変色!G173,1,0)</f>
        <v>#VALUE!</v>
      </c>
      <c r="H173" t="e" cm="1">
        <f t="array" aca="1" ref="H173" ca="1">IF(INDIRECT("実施計画様式!H"&amp;ROW($A173))&lt;&gt;朱色変色!H173,1,0)</f>
        <v>#VALUE!</v>
      </c>
      <c r="I173" t="e" cm="1">
        <f t="array" aca="1" ref="I173" ca="1">IF(INDIRECT("実施計画様式!I"&amp;ROW($A173))&lt;&gt;朱色変色!I173,1,0)</f>
        <v>#VALUE!</v>
      </c>
      <c r="J173" t="e" cm="1">
        <f t="array" aca="1" ref="J173" ca="1">IF(INDIRECT("実施計画様式!J"&amp;ROW($A173))&lt;&gt;朱色変色!J173,1,0)</f>
        <v>#VALUE!</v>
      </c>
      <c r="K173" t="e" cm="1">
        <f t="array" aca="1" ref="K173" ca="1">IF(INDIRECT("実施計画様式!K"&amp;ROW($A173))&lt;&gt;朱色変色!K173,1,0)</f>
        <v>#VALUE!</v>
      </c>
      <c r="L173" t="e" cm="1">
        <f t="array" aca="1" ref="L173" ca="1">IF(INDIRECT("実施計画様式!L"&amp;ROW($A173))&lt;&gt;朱色変色!L173,1,0)</f>
        <v>#VALUE!</v>
      </c>
      <c r="M173" t="e" cm="1">
        <f t="array" aca="1" ref="M173" ca="1">IF(INDIRECT("実施計画様式!M"&amp;ROW($A173))&lt;&gt;朱色変色!M173,1,0)</f>
        <v>#VALUE!</v>
      </c>
      <c r="N173" t="e" cm="1">
        <f t="array" aca="1" ref="N173" ca="1">IF(INDIRECT("実施計画様式!N"&amp;ROW($A173))&lt;&gt;朱色変色!N173,1,0)</f>
        <v>#VALUE!</v>
      </c>
      <c r="O173" t="e" cm="1">
        <f t="array" aca="1" ref="O173" ca="1">IF(INDIRECT("実施計画様式!O"&amp;ROW($A173))&lt;&gt;朱色変色!O173,1,0)</f>
        <v>#VALUE!</v>
      </c>
      <c r="P173" t="e" cm="1">
        <f t="array" aca="1" ref="P173" ca="1">IF(INDIRECT("実施計画様式!P"&amp;ROW($A173))&lt;&gt;朱色変色!P173,1,0)</f>
        <v>#VALUE!</v>
      </c>
      <c r="Q173" t="e" cm="1">
        <f t="array" aca="1" ref="Q173" ca="1">IF(INDIRECT("実施計画様式!Q"&amp;ROW($A173))&lt;&gt;朱色変色!Q173,1,0)</f>
        <v>#VALUE!</v>
      </c>
      <c r="R173" t="e" cm="1">
        <f t="array" aca="1" ref="R173" ca="1">IF(INDIRECT("実施計画様式!R"&amp;ROW($A173))&lt;&gt;朱色変色!R173,1,0)</f>
        <v>#VALUE!</v>
      </c>
      <c r="S173" t="e" cm="1">
        <f t="array" aca="1" ref="S173" ca="1">IF(INDIRECT("実施計画様式!S"&amp;ROW($A173))&lt;&gt;朱色変色!S173,1,0)</f>
        <v>#VALUE!</v>
      </c>
      <c r="T173" t="e" cm="1">
        <f t="array" aca="1" ref="T173" ca="1">IF(INDIRECT("実施計画様式!T"&amp;ROW($A173))&lt;&gt;朱色変色!T173,1,0)</f>
        <v>#VALUE!</v>
      </c>
      <c r="U173" t="e" cm="1">
        <f t="array" aca="1" ref="U173" ca="1">IF(INDIRECT("実施計画様式!U"&amp;ROW($A173))&lt;&gt;朱色変色!U173,1,0)</f>
        <v>#VALUE!</v>
      </c>
      <c r="V173" t="e" cm="1">
        <f t="array" aca="1" ref="V173" ca="1">IF(INDIRECT("実施計画様式!V"&amp;ROW($A173))&lt;&gt;朱色変色!V173,1,0)</f>
        <v>#VALUE!</v>
      </c>
      <c r="W173" t="e" cm="1">
        <f t="array" aca="1" ref="W173" ca="1">IF(INDIRECT("実施計画様式!W"&amp;ROW($A173))&lt;&gt;朱色変色!W173,1,0)</f>
        <v>#VALUE!</v>
      </c>
      <c r="X173" t="e" cm="1">
        <f t="array" aca="1" ref="X173" ca="1">IF(INDIRECT("実施計画様式!X"&amp;ROW($A173))&lt;&gt;朱色変色!X173,1,0)</f>
        <v>#VALUE!</v>
      </c>
      <c r="Y173" t="e" cm="1">
        <f t="array" aca="1" ref="Y173" ca="1">IF(INDIRECT("実施計画様式!Y"&amp;ROW($A173))&lt;&gt;朱色変色!Y173,1,0)</f>
        <v>#VALUE!</v>
      </c>
      <c r="Z173" t="e" cm="1">
        <f t="array" aca="1" ref="Z173" ca="1">IF(INDIRECT("実施計画様式!Z"&amp;ROW($A173))&lt;&gt;朱色変色!Z173,1,0)</f>
        <v>#VALUE!</v>
      </c>
      <c r="AA173" t="e" cm="1">
        <f t="array" aca="1" ref="AA173" ca="1">IF(INDIRECT("実施計画様式!AA"&amp;ROW($A173))&lt;&gt;朱色変色!AA173,1,0)</f>
        <v>#VALUE!</v>
      </c>
      <c r="AB173" t="e" cm="1">
        <f t="array" aca="1" ref="AB173" ca="1">IF(INDIRECT("実施計画様式!AB"&amp;ROW($A173))&lt;&gt;朱色変色!AB173,1,0)</f>
        <v>#VALUE!</v>
      </c>
      <c r="AC173" t="e" cm="1">
        <f t="array" aca="1" ref="AC173" ca="1">IF(INDIRECT("実施計画様式!AC"&amp;ROW($A173))&lt;&gt;朱色変色!AC173,1,0)</f>
        <v>#VALUE!</v>
      </c>
      <c r="AD173" t="e" cm="1">
        <f t="array" aca="1" ref="AD173" ca="1">IF(INDIRECT("実施計画様式!AD"&amp;ROW($A173))&lt;&gt;朱色変色!AD173,1,0)</f>
        <v>#VALUE!</v>
      </c>
      <c r="AE173" t="e" cm="1">
        <f t="array" aca="1" ref="AE173" ca="1">IF(INDIRECT("実施計画様式!AE"&amp;ROW($A173))&lt;&gt;朱色変色!AE173,1,0)</f>
        <v>#VALUE!</v>
      </c>
      <c r="AF173" t="e" cm="1">
        <f t="array" aca="1" ref="AF173" ca="1">IF(INDIRECT("実施計画様式!AF"&amp;ROW($A173))&lt;&gt;朱色変色!AF173,1,0)</f>
        <v>#VALUE!</v>
      </c>
      <c r="AG173" t="e" cm="1">
        <f t="array" aca="1" ref="AG173" ca="1">IF(INDIRECT("実施計画様式!AG"&amp;ROW($A173))&lt;&gt;朱色変色!AG173,1,0)</f>
        <v>#VALUE!</v>
      </c>
      <c r="AH173" t="e" cm="1">
        <f t="array" aca="1" ref="AH173" ca="1">IF(INDIRECT("実施計画様式!AH"&amp;ROW($A173))&lt;&gt;朱色変色!AH173,1,0)</f>
        <v>#VALUE!</v>
      </c>
      <c r="AI173" t="e" cm="1">
        <f t="array" aca="1" ref="AI173" ca="1">IF(INDIRECT("実施計画様式!AI"&amp;ROW($A173))&lt;&gt;朱色変色!AI173,1,0)</f>
        <v>#VALUE!</v>
      </c>
      <c r="AJ173" t="e" cm="1">
        <f t="array" aca="1" ref="AJ173" ca="1">IF(INDIRECT("実施計画様式!AJ"&amp;ROW($A173))&lt;&gt;朱色変色!AJ173,1,0)</f>
        <v>#VALUE!</v>
      </c>
      <c r="AK173" t="e" cm="1">
        <f t="array" aca="1" ref="AK173" ca="1">IF(INDIRECT("実施計画様式!AK"&amp;ROW($A173))&lt;&gt;朱色変色!AK173,1,0)</f>
        <v>#VALUE!</v>
      </c>
      <c r="AL173" t="e" cm="1">
        <f t="array" aca="1" ref="AL173" ca="1">IF(INDIRECT("実施計画様式!AL"&amp;ROW($A173))&lt;&gt;朱色変色!AL173,1,0)</f>
        <v>#VALUE!</v>
      </c>
      <c r="AM173" t="e" cm="1">
        <f t="array" aca="1" ref="AM173" ca="1">IF(INDIRECT("実施計画様式!AM"&amp;ROW($A173))&lt;&gt;朱色変色!AM173,1,0)</f>
        <v>#VALUE!</v>
      </c>
      <c r="AN173" t="e" cm="1">
        <f t="array" aca="1" ref="AN173" ca="1">IF(INDIRECT("実施計画様式!AN"&amp;ROW($A173))&lt;&gt;朱色変色!AN173,1,0)</f>
        <v>#VALUE!</v>
      </c>
      <c r="AO173" t="e" cm="1">
        <f t="array" aca="1" ref="AO173" ca="1">IF(INDIRECT("実施計画様式!AO"&amp;ROW($A173))&lt;&gt;朱色変色!AO173,1,0)</f>
        <v>#VALUE!</v>
      </c>
      <c r="AP173" t="e" cm="1">
        <f t="array" aca="1" ref="AP173" ca="1">IF(INDIRECT("実施計画様式!AP"&amp;ROW($A173))&lt;&gt;朱色変色!AP173,1,0)</f>
        <v>#VALUE!</v>
      </c>
      <c r="AQ173" t="e" cm="1">
        <f t="array" aca="1" ref="AQ173" ca="1">IF(INDIRECT("実施計画様式!AQ"&amp;ROW($A173))&lt;&gt;朱色変色!AQ173,1,0)</f>
        <v>#VALUE!</v>
      </c>
      <c r="AR173" t="e" cm="1">
        <f t="array" aca="1" ref="AR173" ca="1">IF(INDIRECT("実施計画様式!AR"&amp;ROW($A173))&lt;&gt;朱色変色!AR173,1,0)</f>
        <v>#VALUE!</v>
      </c>
      <c r="AS173" t="e" cm="1">
        <f t="array" aca="1" ref="AS173" ca="1">IF(INDIRECT("実施計画様式!AS"&amp;ROW($A173))&lt;&gt;朱色変色!AS173,1,0)</f>
        <v>#VALUE!</v>
      </c>
      <c r="AT173" t="e" cm="1">
        <f t="array" aca="1" ref="AT173" ca="1">IF(INDIRECT("実施計画様式!AT"&amp;ROW($A173))&lt;&gt;朱色変色!AT173,1,0)</f>
        <v>#VALUE!</v>
      </c>
      <c r="AU173" t="e" cm="1">
        <f t="array" aca="1" ref="AU173" ca="1">IF(INDIRECT("実施計画様式!AU"&amp;ROW($A173))&lt;&gt;朱色変色!AU173,1,0)</f>
        <v>#VALUE!</v>
      </c>
      <c r="AV173" t="e" cm="1">
        <f t="array" aca="1" ref="AV173" ca="1">IF(INDIRECT("実施計画様式!AV"&amp;ROW($A173))&lt;&gt;朱色変色!AV173,1,0)</f>
        <v>#VALUE!</v>
      </c>
      <c r="AW173" t="e" cm="1">
        <f t="array" aca="1" ref="AW173" ca="1">IF(INDIRECT("実施計画様式!AW"&amp;ROW($A173))&lt;&gt;朱色変色!AW173,1,0)</f>
        <v>#VALUE!</v>
      </c>
      <c r="AX173" t="e" cm="1">
        <f t="array" aca="1" ref="AX173" ca="1">IF(INDIRECT("実施計画様式!AX"&amp;ROW($A173))&lt;&gt;朱色変色!AX173,1,0)</f>
        <v>#VALUE!</v>
      </c>
      <c r="AY173" t="e" cm="1">
        <f t="array" aca="1" ref="AY173" ca="1">IF(INDIRECT("実施計画様式!AY"&amp;ROW($A173))&lt;&gt;朱色変色!AU173,1,0)</f>
        <v>#VALUE!</v>
      </c>
      <c r="AZ173" t="e" cm="1">
        <f t="array" aca="1" ref="AZ173" ca="1">IF(INDIRECT("実施計画様式!AZ"&amp;ROW($A173))&lt;&gt;朱色変色!AV173,1,0)</f>
        <v>#VALUE!</v>
      </c>
      <c r="BA173" t="e" cm="1">
        <f t="array" aca="1" ref="BA173" ca="1">IF(INDIRECT("実施計画様式!BA"&amp;ROW($A173))&lt;&gt;朱色変色!AW173,1,0)</f>
        <v>#VALUE!</v>
      </c>
      <c r="BB173" t="e" cm="1">
        <f t="array" aca="1" ref="BB173" ca="1">IF(INDIRECT("実施計画様式!BB"&amp;ROW($A173))&lt;&gt;朱色変色!AX173,1,0)</f>
        <v>#VALUE!</v>
      </c>
      <c r="BC173" t="e">
        <f t="shared" ca="1" si="3"/>
        <v>#VALUE!</v>
      </c>
      <c r="BD173" t="e">
        <f t="shared" ca="1" si="4"/>
        <v>#VALUE!</v>
      </c>
      <c r="BE173" t="e">
        <f t="shared" ca="1" si="5"/>
        <v>#VALUE!</v>
      </c>
    </row>
    <row r="174" spans="3:57">
      <c r="C174" s="310">
        <v>102</v>
      </c>
      <c r="D174" t="e" cm="1">
        <f t="array" aca="1" ref="D174" ca="1">IF(INDIRECT("実施計画様式!D"&amp;ROW($A174))&lt;&gt;朱色変色!D174,1,0)</f>
        <v>#VALUE!</v>
      </c>
      <c r="E174" t="e" cm="1">
        <f t="array" aca="1" ref="E174" ca="1">IF(INDIRECT("実施計画様式!E"&amp;ROW($A174))&lt;&gt;朱色変色!E174,1,0)</f>
        <v>#VALUE!</v>
      </c>
      <c r="F174" t="e" cm="1">
        <f t="array" aca="1" ref="F174" ca="1">IF(INDIRECT("実施計画様式!F"&amp;ROW($A174))&lt;&gt;朱色変色!F174,1,0)</f>
        <v>#VALUE!</v>
      </c>
      <c r="G174" t="e" cm="1">
        <f t="array" aca="1" ref="G174" ca="1">IF(INDIRECT("実施計画様式!G"&amp;ROW($A174))&lt;&gt;朱色変色!G174,1,0)</f>
        <v>#VALUE!</v>
      </c>
      <c r="H174" t="e" cm="1">
        <f t="array" aca="1" ref="H174" ca="1">IF(INDIRECT("実施計画様式!H"&amp;ROW($A174))&lt;&gt;朱色変色!H174,1,0)</f>
        <v>#VALUE!</v>
      </c>
      <c r="I174" t="e" cm="1">
        <f t="array" aca="1" ref="I174" ca="1">IF(INDIRECT("実施計画様式!I"&amp;ROW($A174))&lt;&gt;朱色変色!I174,1,0)</f>
        <v>#VALUE!</v>
      </c>
      <c r="J174" t="e" cm="1">
        <f t="array" aca="1" ref="J174" ca="1">IF(INDIRECT("実施計画様式!J"&amp;ROW($A174))&lt;&gt;朱色変色!J174,1,0)</f>
        <v>#VALUE!</v>
      </c>
      <c r="K174" t="e" cm="1">
        <f t="array" aca="1" ref="K174" ca="1">IF(INDIRECT("実施計画様式!K"&amp;ROW($A174))&lt;&gt;朱色変色!K174,1,0)</f>
        <v>#VALUE!</v>
      </c>
      <c r="L174" t="e" cm="1">
        <f t="array" aca="1" ref="L174" ca="1">IF(INDIRECT("実施計画様式!L"&amp;ROW($A174))&lt;&gt;朱色変色!L174,1,0)</f>
        <v>#VALUE!</v>
      </c>
      <c r="M174" t="e" cm="1">
        <f t="array" aca="1" ref="M174" ca="1">IF(INDIRECT("実施計画様式!M"&amp;ROW($A174))&lt;&gt;朱色変色!M174,1,0)</f>
        <v>#VALUE!</v>
      </c>
      <c r="N174" t="e" cm="1">
        <f t="array" aca="1" ref="N174" ca="1">IF(INDIRECT("実施計画様式!N"&amp;ROW($A174))&lt;&gt;朱色変色!N174,1,0)</f>
        <v>#VALUE!</v>
      </c>
      <c r="O174" t="e" cm="1">
        <f t="array" aca="1" ref="O174" ca="1">IF(INDIRECT("実施計画様式!O"&amp;ROW($A174))&lt;&gt;朱色変色!O174,1,0)</f>
        <v>#VALUE!</v>
      </c>
      <c r="P174" t="e" cm="1">
        <f t="array" aca="1" ref="P174" ca="1">IF(INDIRECT("実施計画様式!P"&amp;ROW($A174))&lt;&gt;朱色変色!P174,1,0)</f>
        <v>#VALUE!</v>
      </c>
      <c r="Q174" t="e" cm="1">
        <f t="array" aca="1" ref="Q174" ca="1">IF(INDIRECT("実施計画様式!Q"&amp;ROW($A174))&lt;&gt;朱色変色!Q174,1,0)</f>
        <v>#VALUE!</v>
      </c>
      <c r="R174" t="e" cm="1">
        <f t="array" aca="1" ref="R174" ca="1">IF(INDIRECT("実施計画様式!R"&amp;ROW($A174))&lt;&gt;朱色変色!R174,1,0)</f>
        <v>#VALUE!</v>
      </c>
      <c r="S174" t="e" cm="1">
        <f t="array" aca="1" ref="S174" ca="1">IF(INDIRECT("実施計画様式!S"&amp;ROW($A174))&lt;&gt;朱色変色!S174,1,0)</f>
        <v>#VALUE!</v>
      </c>
      <c r="T174" t="e" cm="1">
        <f t="array" aca="1" ref="T174" ca="1">IF(INDIRECT("実施計画様式!T"&amp;ROW($A174))&lt;&gt;朱色変色!T174,1,0)</f>
        <v>#VALUE!</v>
      </c>
      <c r="U174" t="e" cm="1">
        <f t="array" aca="1" ref="U174" ca="1">IF(INDIRECT("実施計画様式!U"&amp;ROW($A174))&lt;&gt;朱色変色!U174,1,0)</f>
        <v>#VALUE!</v>
      </c>
      <c r="V174" t="e" cm="1">
        <f t="array" aca="1" ref="V174" ca="1">IF(INDIRECT("実施計画様式!V"&amp;ROW($A174))&lt;&gt;朱色変色!V174,1,0)</f>
        <v>#VALUE!</v>
      </c>
      <c r="W174" t="e" cm="1">
        <f t="array" aca="1" ref="W174" ca="1">IF(INDIRECT("実施計画様式!W"&amp;ROW($A174))&lt;&gt;朱色変色!W174,1,0)</f>
        <v>#VALUE!</v>
      </c>
      <c r="X174" t="e" cm="1">
        <f t="array" aca="1" ref="X174" ca="1">IF(INDIRECT("実施計画様式!X"&amp;ROW($A174))&lt;&gt;朱色変色!X174,1,0)</f>
        <v>#VALUE!</v>
      </c>
      <c r="Y174" t="e" cm="1">
        <f t="array" aca="1" ref="Y174" ca="1">IF(INDIRECT("実施計画様式!Y"&amp;ROW($A174))&lt;&gt;朱色変色!Y174,1,0)</f>
        <v>#VALUE!</v>
      </c>
      <c r="Z174" t="e" cm="1">
        <f t="array" aca="1" ref="Z174" ca="1">IF(INDIRECT("実施計画様式!Z"&amp;ROW($A174))&lt;&gt;朱色変色!Z174,1,0)</f>
        <v>#VALUE!</v>
      </c>
      <c r="AA174" t="e" cm="1">
        <f t="array" aca="1" ref="AA174" ca="1">IF(INDIRECT("実施計画様式!AA"&amp;ROW($A174))&lt;&gt;朱色変色!AA174,1,0)</f>
        <v>#VALUE!</v>
      </c>
      <c r="AB174" t="e" cm="1">
        <f t="array" aca="1" ref="AB174" ca="1">IF(INDIRECT("実施計画様式!AB"&amp;ROW($A174))&lt;&gt;朱色変色!AB174,1,0)</f>
        <v>#VALUE!</v>
      </c>
      <c r="AC174" t="e" cm="1">
        <f t="array" aca="1" ref="AC174" ca="1">IF(INDIRECT("実施計画様式!AC"&amp;ROW($A174))&lt;&gt;朱色変色!AC174,1,0)</f>
        <v>#VALUE!</v>
      </c>
      <c r="AD174" t="e" cm="1">
        <f t="array" aca="1" ref="AD174" ca="1">IF(INDIRECT("実施計画様式!AD"&amp;ROW($A174))&lt;&gt;朱色変色!AD174,1,0)</f>
        <v>#VALUE!</v>
      </c>
      <c r="AE174" t="e" cm="1">
        <f t="array" aca="1" ref="AE174" ca="1">IF(INDIRECT("実施計画様式!AE"&amp;ROW($A174))&lt;&gt;朱色変色!AE174,1,0)</f>
        <v>#VALUE!</v>
      </c>
      <c r="AF174" t="e" cm="1">
        <f t="array" aca="1" ref="AF174" ca="1">IF(INDIRECT("実施計画様式!AF"&amp;ROW($A174))&lt;&gt;朱色変色!AF174,1,0)</f>
        <v>#VALUE!</v>
      </c>
      <c r="AG174" t="e" cm="1">
        <f t="array" aca="1" ref="AG174" ca="1">IF(INDIRECT("実施計画様式!AG"&amp;ROW($A174))&lt;&gt;朱色変色!AG174,1,0)</f>
        <v>#VALUE!</v>
      </c>
      <c r="AH174" t="e" cm="1">
        <f t="array" aca="1" ref="AH174" ca="1">IF(INDIRECT("実施計画様式!AH"&amp;ROW($A174))&lt;&gt;朱色変色!AH174,1,0)</f>
        <v>#VALUE!</v>
      </c>
      <c r="AI174" t="e" cm="1">
        <f t="array" aca="1" ref="AI174" ca="1">IF(INDIRECT("実施計画様式!AI"&amp;ROW($A174))&lt;&gt;朱色変色!AI174,1,0)</f>
        <v>#VALUE!</v>
      </c>
      <c r="AJ174" t="e" cm="1">
        <f t="array" aca="1" ref="AJ174" ca="1">IF(INDIRECT("実施計画様式!AJ"&amp;ROW($A174))&lt;&gt;朱色変色!AJ174,1,0)</f>
        <v>#VALUE!</v>
      </c>
      <c r="AK174" t="e" cm="1">
        <f t="array" aca="1" ref="AK174" ca="1">IF(INDIRECT("実施計画様式!AK"&amp;ROW($A174))&lt;&gt;朱色変色!AK174,1,0)</f>
        <v>#VALUE!</v>
      </c>
      <c r="AL174" t="e" cm="1">
        <f t="array" aca="1" ref="AL174" ca="1">IF(INDIRECT("実施計画様式!AL"&amp;ROW($A174))&lt;&gt;朱色変色!AL174,1,0)</f>
        <v>#VALUE!</v>
      </c>
      <c r="AM174" t="e" cm="1">
        <f t="array" aca="1" ref="AM174" ca="1">IF(INDIRECT("実施計画様式!AM"&amp;ROW($A174))&lt;&gt;朱色変色!AM174,1,0)</f>
        <v>#VALUE!</v>
      </c>
      <c r="AN174" t="e" cm="1">
        <f t="array" aca="1" ref="AN174" ca="1">IF(INDIRECT("実施計画様式!AN"&amp;ROW($A174))&lt;&gt;朱色変色!AN174,1,0)</f>
        <v>#VALUE!</v>
      </c>
      <c r="AO174" t="e" cm="1">
        <f t="array" aca="1" ref="AO174" ca="1">IF(INDIRECT("実施計画様式!AO"&amp;ROW($A174))&lt;&gt;朱色変色!AO174,1,0)</f>
        <v>#VALUE!</v>
      </c>
      <c r="AP174" t="e" cm="1">
        <f t="array" aca="1" ref="AP174" ca="1">IF(INDIRECT("実施計画様式!AP"&amp;ROW($A174))&lt;&gt;朱色変色!AP174,1,0)</f>
        <v>#VALUE!</v>
      </c>
      <c r="AQ174" t="e" cm="1">
        <f t="array" aca="1" ref="AQ174" ca="1">IF(INDIRECT("実施計画様式!AQ"&amp;ROW($A174))&lt;&gt;朱色変色!AQ174,1,0)</f>
        <v>#VALUE!</v>
      </c>
      <c r="AR174" t="e" cm="1">
        <f t="array" aca="1" ref="AR174" ca="1">IF(INDIRECT("実施計画様式!AR"&amp;ROW($A174))&lt;&gt;朱色変色!AR174,1,0)</f>
        <v>#VALUE!</v>
      </c>
      <c r="AS174" t="e" cm="1">
        <f t="array" aca="1" ref="AS174" ca="1">IF(INDIRECT("実施計画様式!AS"&amp;ROW($A174))&lt;&gt;朱色変色!AS174,1,0)</f>
        <v>#VALUE!</v>
      </c>
      <c r="AT174" t="e" cm="1">
        <f t="array" aca="1" ref="AT174" ca="1">IF(INDIRECT("実施計画様式!AT"&amp;ROW($A174))&lt;&gt;朱色変色!AT174,1,0)</f>
        <v>#VALUE!</v>
      </c>
      <c r="AU174" t="e" cm="1">
        <f t="array" aca="1" ref="AU174" ca="1">IF(INDIRECT("実施計画様式!AU"&amp;ROW($A174))&lt;&gt;朱色変色!AU174,1,0)</f>
        <v>#VALUE!</v>
      </c>
      <c r="AV174" t="e" cm="1">
        <f t="array" aca="1" ref="AV174" ca="1">IF(INDIRECT("実施計画様式!AV"&amp;ROW($A174))&lt;&gt;朱色変色!AV174,1,0)</f>
        <v>#VALUE!</v>
      </c>
      <c r="AW174" t="e" cm="1">
        <f t="array" aca="1" ref="AW174" ca="1">IF(INDIRECT("実施計画様式!AW"&amp;ROW($A174))&lt;&gt;朱色変色!AW174,1,0)</f>
        <v>#VALUE!</v>
      </c>
      <c r="AX174" t="e" cm="1">
        <f t="array" aca="1" ref="AX174" ca="1">IF(INDIRECT("実施計画様式!AX"&amp;ROW($A174))&lt;&gt;朱色変色!AX174,1,0)</f>
        <v>#VALUE!</v>
      </c>
      <c r="AY174" t="e" cm="1">
        <f t="array" aca="1" ref="AY174" ca="1">IF(INDIRECT("実施計画様式!AY"&amp;ROW($A174))&lt;&gt;朱色変色!AU174,1,0)</f>
        <v>#VALUE!</v>
      </c>
      <c r="AZ174" t="e" cm="1">
        <f t="array" aca="1" ref="AZ174" ca="1">IF(INDIRECT("実施計画様式!AZ"&amp;ROW($A174))&lt;&gt;朱色変色!AV174,1,0)</f>
        <v>#VALUE!</v>
      </c>
      <c r="BA174" t="e" cm="1">
        <f t="array" aca="1" ref="BA174" ca="1">IF(INDIRECT("実施計画様式!BA"&amp;ROW($A174))&lt;&gt;朱色変色!AW174,1,0)</f>
        <v>#VALUE!</v>
      </c>
      <c r="BB174" t="e" cm="1">
        <f t="array" aca="1" ref="BB174" ca="1">IF(INDIRECT("実施計画様式!BB"&amp;ROW($A174))&lt;&gt;朱色変色!AX174,1,0)</f>
        <v>#VALUE!</v>
      </c>
      <c r="BC174" t="e">
        <f t="shared" ca="1" si="3"/>
        <v>#VALUE!</v>
      </c>
      <c r="BD174" t="e">
        <f t="shared" ca="1" si="4"/>
        <v>#VALUE!</v>
      </c>
      <c r="BE174" t="e">
        <f t="shared" ca="1" si="5"/>
        <v>#VALUE!</v>
      </c>
    </row>
    <row r="175" spans="3:57">
      <c r="C175" s="310">
        <v>103</v>
      </c>
      <c r="D175" t="e" cm="1">
        <f t="array" aca="1" ref="D175" ca="1">IF(INDIRECT("実施計画様式!D"&amp;ROW($A175))&lt;&gt;朱色変色!D175,1,0)</f>
        <v>#VALUE!</v>
      </c>
      <c r="E175" t="e" cm="1">
        <f t="array" aca="1" ref="E175" ca="1">IF(INDIRECT("実施計画様式!E"&amp;ROW($A175))&lt;&gt;朱色変色!E175,1,0)</f>
        <v>#VALUE!</v>
      </c>
      <c r="F175" t="e" cm="1">
        <f t="array" aca="1" ref="F175" ca="1">IF(INDIRECT("実施計画様式!F"&amp;ROW($A175))&lt;&gt;朱色変色!F175,1,0)</f>
        <v>#VALUE!</v>
      </c>
      <c r="G175" t="e" cm="1">
        <f t="array" aca="1" ref="G175" ca="1">IF(INDIRECT("実施計画様式!G"&amp;ROW($A175))&lt;&gt;朱色変色!G175,1,0)</f>
        <v>#VALUE!</v>
      </c>
      <c r="H175" t="e" cm="1">
        <f t="array" aca="1" ref="H175" ca="1">IF(INDIRECT("実施計画様式!H"&amp;ROW($A175))&lt;&gt;朱色変色!H175,1,0)</f>
        <v>#VALUE!</v>
      </c>
      <c r="I175" t="e" cm="1">
        <f t="array" aca="1" ref="I175" ca="1">IF(INDIRECT("実施計画様式!I"&amp;ROW($A175))&lt;&gt;朱色変色!I175,1,0)</f>
        <v>#VALUE!</v>
      </c>
      <c r="J175" t="e" cm="1">
        <f t="array" aca="1" ref="J175" ca="1">IF(INDIRECT("実施計画様式!J"&amp;ROW($A175))&lt;&gt;朱色変色!J175,1,0)</f>
        <v>#VALUE!</v>
      </c>
      <c r="K175" t="e" cm="1">
        <f t="array" aca="1" ref="K175" ca="1">IF(INDIRECT("実施計画様式!K"&amp;ROW($A175))&lt;&gt;朱色変色!K175,1,0)</f>
        <v>#VALUE!</v>
      </c>
      <c r="L175" t="e" cm="1">
        <f t="array" aca="1" ref="L175" ca="1">IF(INDIRECT("実施計画様式!L"&amp;ROW($A175))&lt;&gt;朱色変色!L175,1,0)</f>
        <v>#VALUE!</v>
      </c>
      <c r="M175" t="e" cm="1">
        <f t="array" aca="1" ref="M175" ca="1">IF(INDIRECT("実施計画様式!M"&amp;ROW($A175))&lt;&gt;朱色変色!M175,1,0)</f>
        <v>#VALUE!</v>
      </c>
      <c r="N175" t="e" cm="1">
        <f t="array" aca="1" ref="N175" ca="1">IF(INDIRECT("実施計画様式!N"&amp;ROW($A175))&lt;&gt;朱色変色!N175,1,0)</f>
        <v>#VALUE!</v>
      </c>
      <c r="O175" t="e" cm="1">
        <f t="array" aca="1" ref="O175" ca="1">IF(INDIRECT("実施計画様式!O"&amp;ROW($A175))&lt;&gt;朱色変色!O175,1,0)</f>
        <v>#VALUE!</v>
      </c>
      <c r="P175" t="e" cm="1">
        <f t="array" aca="1" ref="P175" ca="1">IF(INDIRECT("実施計画様式!P"&amp;ROW($A175))&lt;&gt;朱色変色!P175,1,0)</f>
        <v>#VALUE!</v>
      </c>
      <c r="Q175" t="e" cm="1">
        <f t="array" aca="1" ref="Q175" ca="1">IF(INDIRECT("実施計画様式!Q"&amp;ROW($A175))&lt;&gt;朱色変色!Q175,1,0)</f>
        <v>#VALUE!</v>
      </c>
      <c r="R175" t="e" cm="1">
        <f t="array" aca="1" ref="R175" ca="1">IF(INDIRECT("実施計画様式!R"&amp;ROW($A175))&lt;&gt;朱色変色!R175,1,0)</f>
        <v>#VALUE!</v>
      </c>
      <c r="S175" t="e" cm="1">
        <f t="array" aca="1" ref="S175" ca="1">IF(INDIRECT("実施計画様式!S"&amp;ROW($A175))&lt;&gt;朱色変色!S175,1,0)</f>
        <v>#VALUE!</v>
      </c>
      <c r="T175" t="e" cm="1">
        <f t="array" aca="1" ref="T175" ca="1">IF(INDIRECT("実施計画様式!T"&amp;ROW($A175))&lt;&gt;朱色変色!T175,1,0)</f>
        <v>#VALUE!</v>
      </c>
      <c r="U175" t="e" cm="1">
        <f t="array" aca="1" ref="U175" ca="1">IF(INDIRECT("実施計画様式!U"&amp;ROW($A175))&lt;&gt;朱色変色!U175,1,0)</f>
        <v>#VALUE!</v>
      </c>
      <c r="V175" t="e" cm="1">
        <f t="array" aca="1" ref="V175" ca="1">IF(INDIRECT("実施計画様式!V"&amp;ROW($A175))&lt;&gt;朱色変色!V175,1,0)</f>
        <v>#VALUE!</v>
      </c>
      <c r="W175" t="e" cm="1">
        <f t="array" aca="1" ref="W175" ca="1">IF(INDIRECT("実施計画様式!W"&amp;ROW($A175))&lt;&gt;朱色変色!W175,1,0)</f>
        <v>#VALUE!</v>
      </c>
      <c r="X175" t="e" cm="1">
        <f t="array" aca="1" ref="X175" ca="1">IF(INDIRECT("実施計画様式!X"&amp;ROW($A175))&lt;&gt;朱色変色!X175,1,0)</f>
        <v>#VALUE!</v>
      </c>
      <c r="Y175" t="e" cm="1">
        <f t="array" aca="1" ref="Y175" ca="1">IF(INDIRECT("実施計画様式!Y"&amp;ROW($A175))&lt;&gt;朱色変色!Y175,1,0)</f>
        <v>#VALUE!</v>
      </c>
      <c r="Z175" t="e" cm="1">
        <f t="array" aca="1" ref="Z175" ca="1">IF(INDIRECT("実施計画様式!Z"&amp;ROW($A175))&lt;&gt;朱色変色!Z175,1,0)</f>
        <v>#VALUE!</v>
      </c>
      <c r="AA175" t="e" cm="1">
        <f t="array" aca="1" ref="AA175" ca="1">IF(INDIRECT("実施計画様式!AA"&amp;ROW($A175))&lt;&gt;朱色変色!AA175,1,0)</f>
        <v>#VALUE!</v>
      </c>
      <c r="AB175" t="e" cm="1">
        <f t="array" aca="1" ref="AB175" ca="1">IF(INDIRECT("実施計画様式!AB"&amp;ROW($A175))&lt;&gt;朱色変色!AB175,1,0)</f>
        <v>#VALUE!</v>
      </c>
      <c r="AC175" t="e" cm="1">
        <f t="array" aca="1" ref="AC175" ca="1">IF(INDIRECT("実施計画様式!AC"&amp;ROW($A175))&lt;&gt;朱色変色!AC175,1,0)</f>
        <v>#VALUE!</v>
      </c>
      <c r="AD175" t="e" cm="1">
        <f t="array" aca="1" ref="AD175" ca="1">IF(INDIRECT("実施計画様式!AD"&amp;ROW($A175))&lt;&gt;朱色変色!AD175,1,0)</f>
        <v>#VALUE!</v>
      </c>
      <c r="AE175" t="e" cm="1">
        <f t="array" aca="1" ref="AE175" ca="1">IF(INDIRECT("実施計画様式!AE"&amp;ROW($A175))&lt;&gt;朱色変色!AE175,1,0)</f>
        <v>#VALUE!</v>
      </c>
      <c r="AF175" t="e" cm="1">
        <f t="array" aca="1" ref="AF175" ca="1">IF(INDIRECT("実施計画様式!AF"&amp;ROW($A175))&lt;&gt;朱色変色!AF175,1,0)</f>
        <v>#VALUE!</v>
      </c>
      <c r="AG175" t="e" cm="1">
        <f t="array" aca="1" ref="AG175" ca="1">IF(INDIRECT("実施計画様式!AG"&amp;ROW($A175))&lt;&gt;朱色変色!AG175,1,0)</f>
        <v>#VALUE!</v>
      </c>
      <c r="AH175" t="e" cm="1">
        <f t="array" aca="1" ref="AH175" ca="1">IF(INDIRECT("実施計画様式!AH"&amp;ROW($A175))&lt;&gt;朱色変色!AH175,1,0)</f>
        <v>#VALUE!</v>
      </c>
      <c r="AI175" t="e" cm="1">
        <f t="array" aca="1" ref="AI175" ca="1">IF(INDIRECT("実施計画様式!AI"&amp;ROW($A175))&lt;&gt;朱色変色!AI175,1,0)</f>
        <v>#VALUE!</v>
      </c>
      <c r="AJ175" t="e" cm="1">
        <f t="array" aca="1" ref="AJ175" ca="1">IF(INDIRECT("実施計画様式!AJ"&amp;ROW($A175))&lt;&gt;朱色変色!AJ175,1,0)</f>
        <v>#VALUE!</v>
      </c>
      <c r="AK175" t="e" cm="1">
        <f t="array" aca="1" ref="AK175" ca="1">IF(INDIRECT("実施計画様式!AK"&amp;ROW($A175))&lt;&gt;朱色変色!AK175,1,0)</f>
        <v>#VALUE!</v>
      </c>
      <c r="AL175" t="e" cm="1">
        <f t="array" aca="1" ref="AL175" ca="1">IF(INDIRECT("実施計画様式!AL"&amp;ROW($A175))&lt;&gt;朱色変色!AL175,1,0)</f>
        <v>#VALUE!</v>
      </c>
      <c r="AM175" t="e" cm="1">
        <f t="array" aca="1" ref="AM175" ca="1">IF(INDIRECT("実施計画様式!AM"&amp;ROW($A175))&lt;&gt;朱色変色!AM175,1,0)</f>
        <v>#VALUE!</v>
      </c>
      <c r="AN175" t="e" cm="1">
        <f t="array" aca="1" ref="AN175" ca="1">IF(INDIRECT("実施計画様式!AN"&amp;ROW($A175))&lt;&gt;朱色変色!AN175,1,0)</f>
        <v>#VALUE!</v>
      </c>
      <c r="AO175" t="e" cm="1">
        <f t="array" aca="1" ref="AO175" ca="1">IF(INDIRECT("実施計画様式!AO"&amp;ROW($A175))&lt;&gt;朱色変色!AO175,1,0)</f>
        <v>#VALUE!</v>
      </c>
      <c r="AP175" t="e" cm="1">
        <f t="array" aca="1" ref="AP175" ca="1">IF(INDIRECT("実施計画様式!AP"&amp;ROW($A175))&lt;&gt;朱色変色!AP175,1,0)</f>
        <v>#VALUE!</v>
      </c>
      <c r="AQ175" t="e" cm="1">
        <f t="array" aca="1" ref="AQ175" ca="1">IF(INDIRECT("実施計画様式!AQ"&amp;ROW($A175))&lt;&gt;朱色変色!AQ175,1,0)</f>
        <v>#VALUE!</v>
      </c>
      <c r="AR175" t="e" cm="1">
        <f t="array" aca="1" ref="AR175" ca="1">IF(INDIRECT("実施計画様式!AR"&amp;ROW($A175))&lt;&gt;朱色変色!AR175,1,0)</f>
        <v>#VALUE!</v>
      </c>
      <c r="AS175" t="e" cm="1">
        <f t="array" aca="1" ref="AS175" ca="1">IF(INDIRECT("実施計画様式!AS"&amp;ROW($A175))&lt;&gt;朱色変色!AS175,1,0)</f>
        <v>#VALUE!</v>
      </c>
      <c r="AT175" t="e" cm="1">
        <f t="array" aca="1" ref="AT175" ca="1">IF(INDIRECT("実施計画様式!AT"&amp;ROW($A175))&lt;&gt;朱色変色!AT175,1,0)</f>
        <v>#VALUE!</v>
      </c>
      <c r="AU175" t="e" cm="1">
        <f t="array" aca="1" ref="AU175" ca="1">IF(INDIRECT("実施計画様式!AU"&amp;ROW($A175))&lt;&gt;朱色変色!AU175,1,0)</f>
        <v>#VALUE!</v>
      </c>
      <c r="AV175" t="e" cm="1">
        <f t="array" aca="1" ref="AV175" ca="1">IF(INDIRECT("実施計画様式!AV"&amp;ROW($A175))&lt;&gt;朱色変色!AV175,1,0)</f>
        <v>#VALUE!</v>
      </c>
      <c r="AW175" t="e" cm="1">
        <f t="array" aca="1" ref="AW175" ca="1">IF(INDIRECT("実施計画様式!AW"&amp;ROW($A175))&lt;&gt;朱色変色!AW175,1,0)</f>
        <v>#VALUE!</v>
      </c>
      <c r="AX175" t="e" cm="1">
        <f t="array" aca="1" ref="AX175" ca="1">IF(INDIRECT("実施計画様式!AX"&amp;ROW($A175))&lt;&gt;朱色変色!AX175,1,0)</f>
        <v>#VALUE!</v>
      </c>
      <c r="AY175" t="e" cm="1">
        <f t="array" aca="1" ref="AY175" ca="1">IF(INDIRECT("実施計画様式!AY"&amp;ROW($A175))&lt;&gt;朱色変色!AU175,1,0)</f>
        <v>#VALUE!</v>
      </c>
      <c r="AZ175" t="e" cm="1">
        <f t="array" aca="1" ref="AZ175" ca="1">IF(INDIRECT("実施計画様式!AZ"&amp;ROW($A175))&lt;&gt;朱色変色!AV175,1,0)</f>
        <v>#VALUE!</v>
      </c>
      <c r="BA175" t="e" cm="1">
        <f t="array" aca="1" ref="BA175" ca="1">IF(INDIRECT("実施計画様式!BA"&amp;ROW($A175))&lt;&gt;朱色変色!AW175,1,0)</f>
        <v>#VALUE!</v>
      </c>
      <c r="BB175" t="e" cm="1">
        <f t="array" aca="1" ref="BB175" ca="1">IF(INDIRECT("実施計画様式!BB"&amp;ROW($A175))&lt;&gt;朱色変色!AX175,1,0)</f>
        <v>#VALUE!</v>
      </c>
      <c r="BC175" t="e">
        <f t="shared" ca="1" si="3"/>
        <v>#VALUE!</v>
      </c>
      <c r="BD175" t="e">
        <f t="shared" ca="1" si="4"/>
        <v>#VALUE!</v>
      </c>
      <c r="BE175" t="e">
        <f t="shared" ca="1" si="5"/>
        <v>#VALUE!</v>
      </c>
    </row>
    <row r="176" spans="3:57">
      <c r="C176" s="310">
        <v>104</v>
      </c>
      <c r="D176" t="e" cm="1">
        <f t="array" aca="1" ref="D176" ca="1">IF(INDIRECT("実施計画様式!D"&amp;ROW($A176))&lt;&gt;朱色変色!D176,1,0)</f>
        <v>#VALUE!</v>
      </c>
      <c r="E176" t="e" cm="1">
        <f t="array" aca="1" ref="E176" ca="1">IF(INDIRECT("実施計画様式!E"&amp;ROW($A176))&lt;&gt;朱色変色!E176,1,0)</f>
        <v>#VALUE!</v>
      </c>
      <c r="F176" t="e" cm="1">
        <f t="array" aca="1" ref="F176" ca="1">IF(INDIRECT("実施計画様式!F"&amp;ROW($A176))&lt;&gt;朱色変色!F176,1,0)</f>
        <v>#VALUE!</v>
      </c>
      <c r="G176" t="e" cm="1">
        <f t="array" aca="1" ref="G176" ca="1">IF(INDIRECT("実施計画様式!G"&amp;ROW($A176))&lt;&gt;朱色変色!G176,1,0)</f>
        <v>#VALUE!</v>
      </c>
      <c r="H176" t="e" cm="1">
        <f t="array" aca="1" ref="H176" ca="1">IF(INDIRECT("実施計画様式!H"&amp;ROW($A176))&lt;&gt;朱色変色!H176,1,0)</f>
        <v>#VALUE!</v>
      </c>
      <c r="I176" t="e" cm="1">
        <f t="array" aca="1" ref="I176" ca="1">IF(INDIRECT("実施計画様式!I"&amp;ROW($A176))&lt;&gt;朱色変色!I176,1,0)</f>
        <v>#VALUE!</v>
      </c>
      <c r="J176" t="e" cm="1">
        <f t="array" aca="1" ref="J176" ca="1">IF(INDIRECT("実施計画様式!J"&amp;ROW($A176))&lt;&gt;朱色変色!J176,1,0)</f>
        <v>#VALUE!</v>
      </c>
      <c r="K176" t="e" cm="1">
        <f t="array" aca="1" ref="K176" ca="1">IF(INDIRECT("実施計画様式!K"&amp;ROW($A176))&lt;&gt;朱色変色!K176,1,0)</f>
        <v>#VALUE!</v>
      </c>
      <c r="L176" t="e" cm="1">
        <f t="array" aca="1" ref="L176" ca="1">IF(INDIRECT("実施計画様式!L"&amp;ROW($A176))&lt;&gt;朱色変色!L176,1,0)</f>
        <v>#VALUE!</v>
      </c>
      <c r="M176" t="e" cm="1">
        <f t="array" aca="1" ref="M176" ca="1">IF(INDIRECT("実施計画様式!M"&amp;ROW($A176))&lt;&gt;朱色変色!M176,1,0)</f>
        <v>#VALUE!</v>
      </c>
      <c r="N176" t="e" cm="1">
        <f t="array" aca="1" ref="N176" ca="1">IF(INDIRECT("実施計画様式!N"&amp;ROW($A176))&lt;&gt;朱色変色!N176,1,0)</f>
        <v>#VALUE!</v>
      </c>
      <c r="O176" t="e" cm="1">
        <f t="array" aca="1" ref="O176" ca="1">IF(INDIRECT("実施計画様式!O"&amp;ROW($A176))&lt;&gt;朱色変色!O176,1,0)</f>
        <v>#VALUE!</v>
      </c>
      <c r="P176" t="e" cm="1">
        <f t="array" aca="1" ref="P176" ca="1">IF(INDIRECT("実施計画様式!P"&amp;ROW($A176))&lt;&gt;朱色変色!P176,1,0)</f>
        <v>#VALUE!</v>
      </c>
      <c r="Q176" t="e" cm="1">
        <f t="array" aca="1" ref="Q176" ca="1">IF(INDIRECT("実施計画様式!Q"&amp;ROW($A176))&lt;&gt;朱色変色!Q176,1,0)</f>
        <v>#VALUE!</v>
      </c>
      <c r="R176" t="e" cm="1">
        <f t="array" aca="1" ref="R176" ca="1">IF(INDIRECT("実施計画様式!R"&amp;ROW($A176))&lt;&gt;朱色変色!R176,1,0)</f>
        <v>#VALUE!</v>
      </c>
      <c r="S176" t="e" cm="1">
        <f t="array" aca="1" ref="S176" ca="1">IF(INDIRECT("実施計画様式!S"&amp;ROW($A176))&lt;&gt;朱色変色!S176,1,0)</f>
        <v>#VALUE!</v>
      </c>
      <c r="T176" t="e" cm="1">
        <f t="array" aca="1" ref="T176" ca="1">IF(INDIRECT("実施計画様式!T"&amp;ROW($A176))&lt;&gt;朱色変色!T176,1,0)</f>
        <v>#VALUE!</v>
      </c>
      <c r="U176" t="e" cm="1">
        <f t="array" aca="1" ref="U176" ca="1">IF(INDIRECT("実施計画様式!U"&amp;ROW($A176))&lt;&gt;朱色変色!U176,1,0)</f>
        <v>#VALUE!</v>
      </c>
      <c r="V176" t="e" cm="1">
        <f t="array" aca="1" ref="V176" ca="1">IF(INDIRECT("実施計画様式!V"&amp;ROW($A176))&lt;&gt;朱色変色!V176,1,0)</f>
        <v>#VALUE!</v>
      </c>
      <c r="W176" t="e" cm="1">
        <f t="array" aca="1" ref="W176" ca="1">IF(INDIRECT("実施計画様式!W"&amp;ROW($A176))&lt;&gt;朱色変色!W176,1,0)</f>
        <v>#VALUE!</v>
      </c>
      <c r="X176" t="e" cm="1">
        <f t="array" aca="1" ref="X176" ca="1">IF(INDIRECT("実施計画様式!X"&amp;ROW($A176))&lt;&gt;朱色変色!X176,1,0)</f>
        <v>#VALUE!</v>
      </c>
      <c r="Y176" t="e" cm="1">
        <f t="array" aca="1" ref="Y176" ca="1">IF(INDIRECT("実施計画様式!Y"&amp;ROW($A176))&lt;&gt;朱色変色!Y176,1,0)</f>
        <v>#VALUE!</v>
      </c>
      <c r="Z176" t="e" cm="1">
        <f t="array" aca="1" ref="Z176" ca="1">IF(INDIRECT("実施計画様式!Z"&amp;ROW($A176))&lt;&gt;朱色変色!Z176,1,0)</f>
        <v>#VALUE!</v>
      </c>
      <c r="AA176" t="e" cm="1">
        <f t="array" aca="1" ref="AA176" ca="1">IF(INDIRECT("実施計画様式!AA"&amp;ROW($A176))&lt;&gt;朱色変色!AA176,1,0)</f>
        <v>#VALUE!</v>
      </c>
      <c r="AB176" t="e" cm="1">
        <f t="array" aca="1" ref="AB176" ca="1">IF(INDIRECT("実施計画様式!AB"&amp;ROW($A176))&lt;&gt;朱色変色!AB176,1,0)</f>
        <v>#VALUE!</v>
      </c>
      <c r="AC176" t="e" cm="1">
        <f t="array" aca="1" ref="AC176" ca="1">IF(INDIRECT("実施計画様式!AC"&amp;ROW($A176))&lt;&gt;朱色変色!AC176,1,0)</f>
        <v>#VALUE!</v>
      </c>
      <c r="AD176" t="e" cm="1">
        <f t="array" aca="1" ref="AD176" ca="1">IF(INDIRECT("実施計画様式!AD"&amp;ROW($A176))&lt;&gt;朱色変色!AD176,1,0)</f>
        <v>#VALUE!</v>
      </c>
      <c r="AE176" t="e" cm="1">
        <f t="array" aca="1" ref="AE176" ca="1">IF(INDIRECT("実施計画様式!AE"&amp;ROW($A176))&lt;&gt;朱色変色!AE176,1,0)</f>
        <v>#VALUE!</v>
      </c>
      <c r="AF176" t="e" cm="1">
        <f t="array" aca="1" ref="AF176" ca="1">IF(INDIRECT("実施計画様式!AF"&amp;ROW($A176))&lt;&gt;朱色変色!AF176,1,0)</f>
        <v>#VALUE!</v>
      </c>
      <c r="AG176" t="e" cm="1">
        <f t="array" aca="1" ref="AG176" ca="1">IF(INDIRECT("実施計画様式!AG"&amp;ROW($A176))&lt;&gt;朱色変色!AG176,1,0)</f>
        <v>#VALUE!</v>
      </c>
      <c r="AH176" t="e" cm="1">
        <f t="array" aca="1" ref="AH176" ca="1">IF(INDIRECT("実施計画様式!AH"&amp;ROW($A176))&lt;&gt;朱色変色!AH176,1,0)</f>
        <v>#VALUE!</v>
      </c>
      <c r="AI176" t="e" cm="1">
        <f t="array" aca="1" ref="AI176" ca="1">IF(INDIRECT("実施計画様式!AI"&amp;ROW($A176))&lt;&gt;朱色変色!AI176,1,0)</f>
        <v>#VALUE!</v>
      </c>
      <c r="AJ176" t="e" cm="1">
        <f t="array" aca="1" ref="AJ176" ca="1">IF(INDIRECT("実施計画様式!AJ"&amp;ROW($A176))&lt;&gt;朱色変色!AJ176,1,0)</f>
        <v>#VALUE!</v>
      </c>
      <c r="AK176" t="e" cm="1">
        <f t="array" aca="1" ref="AK176" ca="1">IF(INDIRECT("実施計画様式!AK"&amp;ROW($A176))&lt;&gt;朱色変色!AK176,1,0)</f>
        <v>#VALUE!</v>
      </c>
      <c r="AL176" t="e" cm="1">
        <f t="array" aca="1" ref="AL176" ca="1">IF(INDIRECT("実施計画様式!AL"&amp;ROW($A176))&lt;&gt;朱色変色!AL176,1,0)</f>
        <v>#VALUE!</v>
      </c>
      <c r="AM176" t="e" cm="1">
        <f t="array" aca="1" ref="AM176" ca="1">IF(INDIRECT("実施計画様式!AM"&amp;ROW($A176))&lt;&gt;朱色変色!AM176,1,0)</f>
        <v>#VALUE!</v>
      </c>
      <c r="AN176" t="e" cm="1">
        <f t="array" aca="1" ref="AN176" ca="1">IF(INDIRECT("実施計画様式!AN"&amp;ROW($A176))&lt;&gt;朱色変色!AN176,1,0)</f>
        <v>#VALUE!</v>
      </c>
      <c r="AO176" t="e" cm="1">
        <f t="array" aca="1" ref="AO176" ca="1">IF(INDIRECT("実施計画様式!AO"&amp;ROW($A176))&lt;&gt;朱色変色!AO176,1,0)</f>
        <v>#VALUE!</v>
      </c>
      <c r="AP176" t="e" cm="1">
        <f t="array" aca="1" ref="AP176" ca="1">IF(INDIRECT("実施計画様式!AP"&amp;ROW($A176))&lt;&gt;朱色変色!AP176,1,0)</f>
        <v>#VALUE!</v>
      </c>
      <c r="AQ176" t="e" cm="1">
        <f t="array" aca="1" ref="AQ176" ca="1">IF(INDIRECT("実施計画様式!AQ"&amp;ROW($A176))&lt;&gt;朱色変色!AQ176,1,0)</f>
        <v>#VALUE!</v>
      </c>
      <c r="AR176" t="e" cm="1">
        <f t="array" aca="1" ref="AR176" ca="1">IF(INDIRECT("実施計画様式!AR"&amp;ROW($A176))&lt;&gt;朱色変色!AR176,1,0)</f>
        <v>#VALUE!</v>
      </c>
      <c r="AS176" t="e" cm="1">
        <f t="array" aca="1" ref="AS176" ca="1">IF(INDIRECT("実施計画様式!AS"&amp;ROW($A176))&lt;&gt;朱色変色!AS176,1,0)</f>
        <v>#VALUE!</v>
      </c>
      <c r="AT176" t="e" cm="1">
        <f t="array" aca="1" ref="AT176" ca="1">IF(INDIRECT("実施計画様式!AT"&amp;ROW($A176))&lt;&gt;朱色変色!AT176,1,0)</f>
        <v>#VALUE!</v>
      </c>
      <c r="AU176" t="e" cm="1">
        <f t="array" aca="1" ref="AU176" ca="1">IF(INDIRECT("実施計画様式!AU"&amp;ROW($A176))&lt;&gt;朱色変色!AU176,1,0)</f>
        <v>#VALUE!</v>
      </c>
      <c r="AV176" t="e" cm="1">
        <f t="array" aca="1" ref="AV176" ca="1">IF(INDIRECT("実施計画様式!AV"&amp;ROW($A176))&lt;&gt;朱色変色!AV176,1,0)</f>
        <v>#VALUE!</v>
      </c>
      <c r="AW176" t="e" cm="1">
        <f t="array" aca="1" ref="AW176" ca="1">IF(INDIRECT("実施計画様式!AW"&amp;ROW($A176))&lt;&gt;朱色変色!AW176,1,0)</f>
        <v>#VALUE!</v>
      </c>
      <c r="AX176" t="e" cm="1">
        <f t="array" aca="1" ref="AX176" ca="1">IF(INDIRECT("実施計画様式!AX"&amp;ROW($A176))&lt;&gt;朱色変色!AX176,1,0)</f>
        <v>#VALUE!</v>
      </c>
      <c r="AY176" t="e" cm="1">
        <f t="array" aca="1" ref="AY176" ca="1">IF(INDIRECT("実施計画様式!AY"&amp;ROW($A176))&lt;&gt;朱色変色!AU176,1,0)</f>
        <v>#VALUE!</v>
      </c>
      <c r="AZ176" t="e" cm="1">
        <f t="array" aca="1" ref="AZ176" ca="1">IF(INDIRECT("実施計画様式!AZ"&amp;ROW($A176))&lt;&gt;朱色変色!AV176,1,0)</f>
        <v>#VALUE!</v>
      </c>
      <c r="BA176" t="e" cm="1">
        <f t="array" aca="1" ref="BA176" ca="1">IF(INDIRECT("実施計画様式!BA"&amp;ROW($A176))&lt;&gt;朱色変色!AW176,1,0)</f>
        <v>#VALUE!</v>
      </c>
      <c r="BB176" t="e" cm="1">
        <f t="array" aca="1" ref="BB176" ca="1">IF(INDIRECT("実施計画様式!BB"&amp;ROW($A176))&lt;&gt;朱色変色!AX176,1,0)</f>
        <v>#VALUE!</v>
      </c>
      <c r="BC176" t="e">
        <f t="shared" ca="1" si="3"/>
        <v>#VALUE!</v>
      </c>
      <c r="BD176" t="e">
        <f t="shared" ca="1" si="4"/>
        <v>#VALUE!</v>
      </c>
      <c r="BE176" t="e">
        <f t="shared" ca="1" si="5"/>
        <v>#VALUE!</v>
      </c>
    </row>
    <row r="177" spans="3:57">
      <c r="C177" s="310">
        <v>105</v>
      </c>
      <c r="D177" t="e" cm="1">
        <f t="array" aca="1" ref="D177" ca="1">IF(INDIRECT("実施計画様式!D"&amp;ROW($A177))&lt;&gt;朱色変色!D177,1,0)</f>
        <v>#VALUE!</v>
      </c>
      <c r="E177" t="e" cm="1">
        <f t="array" aca="1" ref="E177" ca="1">IF(INDIRECT("実施計画様式!E"&amp;ROW($A177))&lt;&gt;朱色変色!E177,1,0)</f>
        <v>#VALUE!</v>
      </c>
      <c r="F177" t="e" cm="1">
        <f t="array" aca="1" ref="F177" ca="1">IF(INDIRECT("実施計画様式!F"&amp;ROW($A177))&lt;&gt;朱色変色!F177,1,0)</f>
        <v>#VALUE!</v>
      </c>
      <c r="G177" t="e" cm="1">
        <f t="array" aca="1" ref="G177" ca="1">IF(INDIRECT("実施計画様式!G"&amp;ROW($A177))&lt;&gt;朱色変色!G177,1,0)</f>
        <v>#VALUE!</v>
      </c>
      <c r="H177" t="e" cm="1">
        <f t="array" aca="1" ref="H177" ca="1">IF(INDIRECT("実施計画様式!H"&amp;ROW($A177))&lt;&gt;朱色変色!H177,1,0)</f>
        <v>#VALUE!</v>
      </c>
      <c r="I177" t="e" cm="1">
        <f t="array" aca="1" ref="I177" ca="1">IF(INDIRECT("実施計画様式!I"&amp;ROW($A177))&lt;&gt;朱色変色!I177,1,0)</f>
        <v>#VALUE!</v>
      </c>
      <c r="J177" t="e" cm="1">
        <f t="array" aca="1" ref="J177" ca="1">IF(INDIRECT("実施計画様式!J"&amp;ROW($A177))&lt;&gt;朱色変色!J177,1,0)</f>
        <v>#VALUE!</v>
      </c>
      <c r="K177" t="e" cm="1">
        <f t="array" aca="1" ref="K177" ca="1">IF(INDIRECT("実施計画様式!K"&amp;ROW($A177))&lt;&gt;朱色変色!K177,1,0)</f>
        <v>#VALUE!</v>
      </c>
      <c r="L177" t="e" cm="1">
        <f t="array" aca="1" ref="L177" ca="1">IF(INDIRECT("実施計画様式!L"&amp;ROW($A177))&lt;&gt;朱色変色!L177,1,0)</f>
        <v>#VALUE!</v>
      </c>
      <c r="M177" t="e" cm="1">
        <f t="array" aca="1" ref="M177" ca="1">IF(INDIRECT("実施計画様式!M"&amp;ROW($A177))&lt;&gt;朱色変色!M177,1,0)</f>
        <v>#VALUE!</v>
      </c>
      <c r="N177" t="e" cm="1">
        <f t="array" aca="1" ref="N177" ca="1">IF(INDIRECT("実施計画様式!N"&amp;ROW($A177))&lt;&gt;朱色変色!N177,1,0)</f>
        <v>#VALUE!</v>
      </c>
      <c r="O177" t="e" cm="1">
        <f t="array" aca="1" ref="O177" ca="1">IF(INDIRECT("実施計画様式!O"&amp;ROW($A177))&lt;&gt;朱色変色!O177,1,0)</f>
        <v>#VALUE!</v>
      </c>
      <c r="P177" t="e" cm="1">
        <f t="array" aca="1" ref="P177" ca="1">IF(INDIRECT("実施計画様式!P"&amp;ROW($A177))&lt;&gt;朱色変色!P177,1,0)</f>
        <v>#VALUE!</v>
      </c>
      <c r="Q177" t="e" cm="1">
        <f t="array" aca="1" ref="Q177" ca="1">IF(INDIRECT("実施計画様式!Q"&amp;ROW($A177))&lt;&gt;朱色変色!Q177,1,0)</f>
        <v>#VALUE!</v>
      </c>
      <c r="R177" t="e" cm="1">
        <f t="array" aca="1" ref="R177" ca="1">IF(INDIRECT("実施計画様式!R"&amp;ROW($A177))&lt;&gt;朱色変色!R177,1,0)</f>
        <v>#VALUE!</v>
      </c>
      <c r="S177" t="e" cm="1">
        <f t="array" aca="1" ref="S177" ca="1">IF(INDIRECT("実施計画様式!S"&amp;ROW($A177))&lt;&gt;朱色変色!S177,1,0)</f>
        <v>#VALUE!</v>
      </c>
      <c r="T177" t="e" cm="1">
        <f t="array" aca="1" ref="T177" ca="1">IF(INDIRECT("実施計画様式!T"&amp;ROW($A177))&lt;&gt;朱色変色!T177,1,0)</f>
        <v>#VALUE!</v>
      </c>
      <c r="U177" t="e" cm="1">
        <f t="array" aca="1" ref="U177" ca="1">IF(INDIRECT("実施計画様式!U"&amp;ROW($A177))&lt;&gt;朱色変色!U177,1,0)</f>
        <v>#VALUE!</v>
      </c>
      <c r="V177" t="e" cm="1">
        <f t="array" aca="1" ref="V177" ca="1">IF(INDIRECT("実施計画様式!V"&amp;ROW($A177))&lt;&gt;朱色変色!V177,1,0)</f>
        <v>#VALUE!</v>
      </c>
      <c r="W177" t="e" cm="1">
        <f t="array" aca="1" ref="W177" ca="1">IF(INDIRECT("実施計画様式!W"&amp;ROW($A177))&lt;&gt;朱色変色!W177,1,0)</f>
        <v>#VALUE!</v>
      </c>
      <c r="X177" t="e" cm="1">
        <f t="array" aca="1" ref="X177" ca="1">IF(INDIRECT("実施計画様式!X"&amp;ROW($A177))&lt;&gt;朱色変色!X177,1,0)</f>
        <v>#VALUE!</v>
      </c>
      <c r="Y177" t="e" cm="1">
        <f t="array" aca="1" ref="Y177" ca="1">IF(INDIRECT("実施計画様式!Y"&amp;ROW($A177))&lt;&gt;朱色変色!Y177,1,0)</f>
        <v>#VALUE!</v>
      </c>
      <c r="Z177" t="e" cm="1">
        <f t="array" aca="1" ref="Z177" ca="1">IF(INDIRECT("実施計画様式!Z"&amp;ROW($A177))&lt;&gt;朱色変色!Z177,1,0)</f>
        <v>#VALUE!</v>
      </c>
      <c r="AA177" t="e" cm="1">
        <f t="array" aca="1" ref="AA177" ca="1">IF(INDIRECT("実施計画様式!AA"&amp;ROW($A177))&lt;&gt;朱色変色!AA177,1,0)</f>
        <v>#VALUE!</v>
      </c>
      <c r="AB177" t="e" cm="1">
        <f t="array" aca="1" ref="AB177" ca="1">IF(INDIRECT("実施計画様式!AB"&amp;ROW($A177))&lt;&gt;朱色変色!AB177,1,0)</f>
        <v>#VALUE!</v>
      </c>
      <c r="AC177" t="e" cm="1">
        <f t="array" aca="1" ref="AC177" ca="1">IF(INDIRECT("実施計画様式!AC"&amp;ROW($A177))&lt;&gt;朱色変色!AC177,1,0)</f>
        <v>#VALUE!</v>
      </c>
      <c r="AD177" t="e" cm="1">
        <f t="array" aca="1" ref="AD177" ca="1">IF(INDIRECT("実施計画様式!AD"&amp;ROW($A177))&lt;&gt;朱色変色!AD177,1,0)</f>
        <v>#VALUE!</v>
      </c>
      <c r="AE177" t="e" cm="1">
        <f t="array" aca="1" ref="AE177" ca="1">IF(INDIRECT("実施計画様式!AE"&amp;ROW($A177))&lt;&gt;朱色変色!AE177,1,0)</f>
        <v>#VALUE!</v>
      </c>
      <c r="AF177" t="e" cm="1">
        <f t="array" aca="1" ref="AF177" ca="1">IF(INDIRECT("実施計画様式!AF"&amp;ROW($A177))&lt;&gt;朱色変色!AF177,1,0)</f>
        <v>#VALUE!</v>
      </c>
      <c r="AG177" t="e" cm="1">
        <f t="array" aca="1" ref="AG177" ca="1">IF(INDIRECT("実施計画様式!AG"&amp;ROW($A177))&lt;&gt;朱色変色!AG177,1,0)</f>
        <v>#VALUE!</v>
      </c>
      <c r="AH177" t="e" cm="1">
        <f t="array" aca="1" ref="AH177" ca="1">IF(INDIRECT("実施計画様式!AH"&amp;ROW($A177))&lt;&gt;朱色変色!AH177,1,0)</f>
        <v>#VALUE!</v>
      </c>
      <c r="AI177" t="e" cm="1">
        <f t="array" aca="1" ref="AI177" ca="1">IF(INDIRECT("実施計画様式!AI"&amp;ROW($A177))&lt;&gt;朱色変色!AI177,1,0)</f>
        <v>#VALUE!</v>
      </c>
      <c r="AJ177" t="e" cm="1">
        <f t="array" aca="1" ref="AJ177" ca="1">IF(INDIRECT("実施計画様式!AJ"&amp;ROW($A177))&lt;&gt;朱色変色!AJ177,1,0)</f>
        <v>#VALUE!</v>
      </c>
      <c r="AK177" t="e" cm="1">
        <f t="array" aca="1" ref="AK177" ca="1">IF(INDIRECT("実施計画様式!AK"&amp;ROW($A177))&lt;&gt;朱色変色!AK177,1,0)</f>
        <v>#VALUE!</v>
      </c>
      <c r="AL177" t="e" cm="1">
        <f t="array" aca="1" ref="AL177" ca="1">IF(INDIRECT("実施計画様式!AL"&amp;ROW($A177))&lt;&gt;朱色変色!AL177,1,0)</f>
        <v>#VALUE!</v>
      </c>
      <c r="AM177" t="e" cm="1">
        <f t="array" aca="1" ref="AM177" ca="1">IF(INDIRECT("実施計画様式!AM"&amp;ROW($A177))&lt;&gt;朱色変色!AM177,1,0)</f>
        <v>#VALUE!</v>
      </c>
      <c r="AN177" t="e" cm="1">
        <f t="array" aca="1" ref="AN177" ca="1">IF(INDIRECT("実施計画様式!AN"&amp;ROW($A177))&lt;&gt;朱色変色!AN177,1,0)</f>
        <v>#VALUE!</v>
      </c>
      <c r="AO177" t="e" cm="1">
        <f t="array" aca="1" ref="AO177" ca="1">IF(INDIRECT("実施計画様式!AO"&amp;ROW($A177))&lt;&gt;朱色変色!AO177,1,0)</f>
        <v>#VALUE!</v>
      </c>
      <c r="AP177" t="e" cm="1">
        <f t="array" aca="1" ref="AP177" ca="1">IF(INDIRECT("実施計画様式!AP"&amp;ROW($A177))&lt;&gt;朱色変色!AP177,1,0)</f>
        <v>#VALUE!</v>
      </c>
      <c r="AQ177" t="e" cm="1">
        <f t="array" aca="1" ref="AQ177" ca="1">IF(INDIRECT("実施計画様式!AQ"&amp;ROW($A177))&lt;&gt;朱色変色!AQ177,1,0)</f>
        <v>#VALUE!</v>
      </c>
      <c r="AR177" t="e" cm="1">
        <f t="array" aca="1" ref="AR177" ca="1">IF(INDIRECT("実施計画様式!AR"&amp;ROW($A177))&lt;&gt;朱色変色!AR177,1,0)</f>
        <v>#VALUE!</v>
      </c>
      <c r="AS177" t="e" cm="1">
        <f t="array" aca="1" ref="AS177" ca="1">IF(INDIRECT("実施計画様式!AS"&amp;ROW($A177))&lt;&gt;朱色変色!AS177,1,0)</f>
        <v>#VALUE!</v>
      </c>
      <c r="AT177" t="e" cm="1">
        <f t="array" aca="1" ref="AT177" ca="1">IF(INDIRECT("実施計画様式!AT"&amp;ROW($A177))&lt;&gt;朱色変色!AT177,1,0)</f>
        <v>#VALUE!</v>
      </c>
      <c r="AU177" t="e" cm="1">
        <f t="array" aca="1" ref="AU177" ca="1">IF(INDIRECT("実施計画様式!AU"&amp;ROW($A177))&lt;&gt;朱色変色!AU177,1,0)</f>
        <v>#VALUE!</v>
      </c>
      <c r="AV177" t="e" cm="1">
        <f t="array" aca="1" ref="AV177" ca="1">IF(INDIRECT("実施計画様式!AV"&amp;ROW($A177))&lt;&gt;朱色変色!AV177,1,0)</f>
        <v>#VALUE!</v>
      </c>
      <c r="AW177" t="e" cm="1">
        <f t="array" aca="1" ref="AW177" ca="1">IF(INDIRECT("実施計画様式!AW"&amp;ROW($A177))&lt;&gt;朱色変色!AW177,1,0)</f>
        <v>#VALUE!</v>
      </c>
      <c r="AX177" t="e" cm="1">
        <f t="array" aca="1" ref="AX177" ca="1">IF(INDIRECT("実施計画様式!AX"&amp;ROW($A177))&lt;&gt;朱色変色!AX177,1,0)</f>
        <v>#VALUE!</v>
      </c>
      <c r="AY177" t="e" cm="1">
        <f t="array" aca="1" ref="AY177" ca="1">IF(INDIRECT("実施計画様式!AY"&amp;ROW($A177))&lt;&gt;朱色変色!AU177,1,0)</f>
        <v>#VALUE!</v>
      </c>
      <c r="AZ177" t="e" cm="1">
        <f t="array" aca="1" ref="AZ177" ca="1">IF(INDIRECT("実施計画様式!AZ"&amp;ROW($A177))&lt;&gt;朱色変色!AV177,1,0)</f>
        <v>#VALUE!</v>
      </c>
      <c r="BA177" t="e" cm="1">
        <f t="array" aca="1" ref="BA177" ca="1">IF(INDIRECT("実施計画様式!BA"&amp;ROW($A177))&lt;&gt;朱色変色!AW177,1,0)</f>
        <v>#VALUE!</v>
      </c>
      <c r="BB177" t="e" cm="1">
        <f t="array" aca="1" ref="BB177" ca="1">IF(INDIRECT("実施計画様式!BB"&amp;ROW($A177))&lt;&gt;朱色変色!AX177,1,0)</f>
        <v>#VALUE!</v>
      </c>
      <c r="BC177" t="e">
        <f t="shared" ca="1" si="3"/>
        <v>#VALUE!</v>
      </c>
      <c r="BD177" t="e">
        <f t="shared" ca="1" si="4"/>
        <v>#VALUE!</v>
      </c>
      <c r="BE177" t="e">
        <f t="shared" ca="1" si="5"/>
        <v>#VALUE!</v>
      </c>
    </row>
    <row r="178" spans="3:57">
      <c r="C178" s="310">
        <v>106</v>
      </c>
      <c r="D178" t="e" cm="1">
        <f t="array" aca="1" ref="D178" ca="1">IF(INDIRECT("実施計画様式!D"&amp;ROW($A178))&lt;&gt;朱色変色!D178,1,0)</f>
        <v>#VALUE!</v>
      </c>
      <c r="E178" t="e" cm="1">
        <f t="array" aca="1" ref="E178" ca="1">IF(INDIRECT("実施計画様式!E"&amp;ROW($A178))&lt;&gt;朱色変色!E178,1,0)</f>
        <v>#VALUE!</v>
      </c>
      <c r="F178" t="e" cm="1">
        <f t="array" aca="1" ref="F178" ca="1">IF(INDIRECT("実施計画様式!F"&amp;ROW($A178))&lt;&gt;朱色変色!F178,1,0)</f>
        <v>#VALUE!</v>
      </c>
      <c r="G178" t="e" cm="1">
        <f t="array" aca="1" ref="G178" ca="1">IF(INDIRECT("実施計画様式!G"&amp;ROW($A178))&lt;&gt;朱色変色!G178,1,0)</f>
        <v>#VALUE!</v>
      </c>
      <c r="H178" t="e" cm="1">
        <f t="array" aca="1" ref="H178" ca="1">IF(INDIRECT("実施計画様式!H"&amp;ROW($A178))&lt;&gt;朱色変色!H178,1,0)</f>
        <v>#VALUE!</v>
      </c>
      <c r="I178" t="e" cm="1">
        <f t="array" aca="1" ref="I178" ca="1">IF(INDIRECT("実施計画様式!I"&amp;ROW($A178))&lt;&gt;朱色変色!I178,1,0)</f>
        <v>#VALUE!</v>
      </c>
      <c r="J178" t="e" cm="1">
        <f t="array" aca="1" ref="J178" ca="1">IF(INDIRECT("実施計画様式!J"&amp;ROW($A178))&lt;&gt;朱色変色!J178,1,0)</f>
        <v>#VALUE!</v>
      </c>
      <c r="K178" t="e" cm="1">
        <f t="array" aca="1" ref="K178" ca="1">IF(INDIRECT("実施計画様式!K"&amp;ROW($A178))&lt;&gt;朱色変色!K178,1,0)</f>
        <v>#VALUE!</v>
      </c>
      <c r="L178" t="e" cm="1">
        <f t="array" aca="1" ref="L178" ca="1">IF(INDIRECT("実施計画様式!L"&amp;ROW($A178))&lt;&gt;朱色変色!L178,1,0)</f>
        <v>#VALUE!</v>
      </c>
      <c r="M178" t="e" cm="1">
        <f t="array" aca="1" ref="M178" ca="1">IF(INDIRECT("実施計画様式!M"&amp;ROW($A178))&lt;&gt;朱色変色!M178,1,0)</f>
        <v>#VALUE!</v>
      </c>
      <c r="N178" t="e" cm="1">
        <f t="array" aca="1" ref="N178" ca="1">IF(INDIRECT("実施計画様式!N"&amp;ROW($A178))&lt;&gt;朱色変色!N178,1,0)</f>
        <v>#VALUE!</v>
      </c>
      <c r="O178" t="e" cm="1">
        <f t="array" aca="1" ref="O178" ca="1">IF(INDIRECT("実施計画様式!O"&amp;ROW($A178))&lt;&gt;朱色変色!O178,1,0)</f>
        <v>#VALUE!</v>
      </c>
      <c r="P178" t="e" cm="1">
        <f t="array" aca="1" ref="P178" ca="1">IF(INDIRECT("実施計画様式!P"&amp;ROW($A178))&lt;&gt;朱色変色!P178,1,0)</f>
        <v>#VALUE!</v>
      </c>
      <c r="Q178" t="e" cm="1">
        <f t="array" aca="1" ref="Q178" ca="1">IF(INDIRECT("実施計画様式!Q"&amp;ROW($A178))&lt;&gt;朱色変色!Q178,1,0)</f>
        <v>#VALUE!</v>
      </c>
      <c r="R178" t="e" cm="1">
        <f t="array" aca="1" ref="R178" ca="1">IF(INDIRECT("実施計画様式!R"&amp;ROW($A178))&lt;&gt;朱色変色!R178,1,0)</f>
        <v>#VALUE!</v>
      </c>
      <c r="S178" t="e" cm="1">
        <f t="array" aca="1" ref="S178" ca="1">IF(INDIRECT("実施計画様式!S"&amp;ROW($A178))&lt;&gt;朱色変色!S178,1,0)</f>
        <v>#VALUE!</v>
      </c>
      <c r="T178" t="e" cm="1">
        <f t="array" aca="1" ref="T178" ca="1">IF(INDIRECT("実施計画様式!T"&amp;ROW($A178))&lt;&gt;朱色変色!T178,1,0)</f>
        <v>#VALUE!</v>
      </c>
      <c r="U178" t="e" cm="1">
        <f t="array" aca="1" ref="U178" ca="1">IF(INDIRECT("実施計画様式!U"&amp;ROW($A178))&lt;&gt;朱色変色!U178,1,0)</f>
        <v>#VALUE!</v>
      </c>
      <c r="V178" t="e" cm="1">
        <f t="array" aca="1" ref="V178" ca="1">IF(INDIRECT("実施計画様式!V"&amp;ROW($A178))&lt;&gt;朱色変色!V178,1,0)</f>
        <v>#VALUE!</v>
      </c>
      <c r="W178" t="e" cm="1">
        <f t="array" aca="1" ref="W178" ca="1">IF(INDIRECT("実施計画様式!W"&amp;ROW($A178))&lt;&gt;朱色変色!W178,1,0)</f>
        <v>#VALUE!</v>
      </c>
      <c r="X178" t="e" cm="1">
        <f t="array" aca="1" ref="X178" ca="1">IF(INDIRECT("実施計画様式!X"&amp;ROW($A178))&lt;&gt;朱色変色!X178,1,0)</f>
        <v>#VALUE!</v>
      </c>
      <c r="Y178" t="e" cm="1">
        <f t="array" aca="1" ref="Y178" ca="1">IF(INDIRECT("実施計画様式!Y"&amp;ROW($A178))&lt;&gt;朱色変色!Y178,1,0)</f>
        <v>#VALUE!</v>
      </c>
      <c r="Z178" t="e" cm="1">
        <f t="array" aca="1" ref="Z178" ca="1">IF(INDIRECT("実施計画様式!Z"&amp;ROW($A178))&lt;&gt;朱色変色!Z178,1,0)</f>
        <v>#VALUE!</v>
      </c>
      <c r="AA178" t="e" cm="1">
        <f t="array" aca="1" ref="AA178" ca="1">IF(INDIRECT("実施計画様式!AA"&amp;ROW($A178))&lt;&gt;朱色変色!AA178,1,0)</f>
        <v>#VALUE!</v>
      </c>
      <c r="AB178" t="e" cm="1">
        <f t="array" aca="1" ref="AB178" ca="1">IF(INDIRECT("実施計画様式!AB"&amp;ROW($A178))&lt;&gt;朱色変色!AB178,1,0)</f>
        <v>#VALUE!</v>
      </c>
      <c r="AC178" t="e" cm="1">
        <f t="array" aca="1" ref="AC178" ca="1">IF(INDIRECT("実施計画様式!AC"&amp;ROW($A178))&lt;&gt;朱色変色!AC178,1,0)</f>
        <v>#VALUE!</v>
      </c>
      <c r="AD178" t="e" cm="1">
        <f t="array" aca="1" ref="AD178" ca="1">IF(INDIRECT("実施計画様式!AD"&amp;ROW($A178))&lt;&gt;朱色変色!AD178,1,0)</f>
        <v>#VALUE!</v>
      </c>
      <c r="AE178" t="e" cm="1">
        <f t="array" aca="1" ref="AE178" ca="1">IF(INDIRECT("実施計画様式!AE"&amp;ROW($A178))&lt;&gt;朱色変色!AE178,1,0)</f>
        <v>#VALUE!</v>
      </c>
      <c r="AF178" t="e" cm="1">
        <f t="array" aca="1" ref="AF178" ca="1">IF(INDIRECT("実施計画様式!AF"&amp;ROW($A178))&lt;&gt;朱色変色!AF178,1,0)</f>
        <v>#VALUE!</v>
      </c>
      <c r="AG178" t="e" cm="1">
        <f t="array" aca="1" ref="AG178" ca="1">IF(INDIRECT("実施計画様式!AG"&amp;ROW($A178))&lt;&gt;朱色変色!AG178,1,0)</f>
        <v>#VALUE!</v>
      </c>
      <c r="AH178" t="e" cm="1">
        <f t="array" aca="1" ref="AH178" ca="1">IF(INDIRECT("実施計画様式!AH"&amp;ROW($A178))&lt;&gt;朱色変色!AH178,1,0)</f>
        <v>#VALUE!</v>
      </c>
      <c r="AI178" t="e" cm="1">
        <f t="array" aca="1" ref="AI178" ca="1">IF(INDIRECT("実施計画様式!AI"&amp;ROW($A178))&lt;&gt;朱色変色!AI178,1,0)</f>
        <v>#VALUE!</v>
      </c>
      <c r="AJ178" t="e" cm="1">
        <f t="array" aca="1" ref="AJ178" ca="1">IF(INDIRECT("実施計画様式!AJ"&amp;ROW($A178))&lt;&gt;朱色変色!AJ178,1,0)</f>
        <v>#VALUE!</v>
      </c>
      <c r="AK178" t="e" cm="1">
        <f t="array" aca="1" ref="AK178" ca="1">IF(INDIRECT("実施計画様式!AK"&amp;ROW($A178))&lt;&gt;朱色変色!AK178,1,0)</f>
        <v>#VALUE!</v>
      </c>
      <c r="AL178" t="e" cm="1">
        <f t="array" aca="1" ref="AL178" ca="1">IF(INDIRECT("実施計画様式!AL"&amp;ROW($A178))&lt;&gt;朱色変色!AL178,1,0)</f>
        <v>#VALUE!</v>
      </c>
      <c r="AM178" t="e" cm="1">
        <f t="array" aca="1" ref="AM178" ca="1">IF(INDIRECT("実施計画様式!AM"&amp;ROW($A178))&lt;&gt;朱色変色!AM178,1,0)</f>
        <v>#VALUE!</v>
      </c>
      <c r="AN178" t="e" cm="1">
        <f t="array" aca="1" ref="AN178" ca="1">IF(INDIRECT("実施計画様式!AN"&amp;ROW($A178))&lt;&gt;朱色変色!AN178,1,0)</f>
        <v>#VALUE!</v>
      </c>
      <c r="AO178" t="e" cm="1">
        <f t="array" aca="1" ref="AO178" ca="1">IF(INDIRECT("実施計画様式!AO"&amp;ROW($A178))&lt;&gt;朱色変色!AO178,1,0)</f>
        <v>#VALUE!</v>
      </c>
      <c r="AP178" t="e" cm="1">
        <f t="array" aca="1" ref="AP178" ca="1">IF(INDIRECT("実施計画様式!AP"&amp;ROW($A178))&lt;&gt;朱色変色!AP178,1,0)</f>
        <v>#VALUE!</v>
      </c>
      <c r="AQ178" t="e" cm="1">
        <f t="array" aca="1" ref="AQ178" ca="1">IF(INDIRECT("実施計画様式!AQ"&amp;ROW($A178))&lt;&gt;朱色変色!AQ178,1,0)</f>
        <v>#VALUE!</v>
      </c>
      <c r="AR178" t="e" cm="1">
        <f t="array" aca="1" ref="AR178" ca="1">IF(INDIRECT("実施計画様式!AR"&amp;ROW($A178))&lt;&gt;朱色変色!AR178,1,0)</f>
        <v>#VALUE!</v>
      </c>
      <c r="AS178" t="e" cm="1">
        <f t="array" aca="1" ref="AS178" ca="1">IF(INDIRECT("実施計画様式!AS"&amp;ROW($A178))&lt;&gt;朱色変色!AS178,1,0)</f>
        <v>#VALUE!</v>
      </c>
      <c r="AT178" t="e" cm="1">
        <f t="array" aca="1" ref="AT178" ca="1">IF(INDIRECT("実施計画様式!AT"&amp;ROW($A178))&lt;&gt;朱色変色!AT178,1,0)</f>
        <v>#VALUE!</v>
      </c>
      <c r="AU178" t="e" cm="1">
        <f t="array" aca="1" ref="AU178" ca="1">IF(INDIRECT("実施計画様式!AU"&amp;ROW($A178))&lt;&gt;朱色変色!AU178,1,0)</f>
        <v>#VALUE!</v>
      </c>
      <c r="AV178" t="e" cm="1">
        <f t="array" aca="1" ref="AV178" ca="1">IF(INDIRECT("実施計画様式!AV"&amp;ROW($A178))&lt;&gt;朱色変色!AV178,1,0)</f>
        <v>#VALUE!</v>
      </c>
      <c r="AW178" t="e" cm="1">
        <f t="array" aca="1" ref="AW178" ca="1">IF(INDIRECT("実施計画様式!AW"&amp;ROW($A178))&lt;&gt;朱色変色!AW178,1,0)</f>
        <v>#VALUE!</v>
      </c>
      <c r="AX178" t="e" cm="1">
        <f t="array" aca="1" ref="AX178" ca="1">IF(INDIRECT("実施計画様式!AX"&amp;ROW($A178))&lt;&gt;朱色変色!AX178,1,0)</f>
        <v>#VALUE!</v>
      </c>
      <c r="AY178" t="e" cm="1">
        <f t="array" aca="1" ref="AY178" ca="1">IF(INDIRECT("実施計画様式!AY"&amp;ROW($A178))&lt;&gt;朱色変色!AU178,1,0)</f>
        <v>#VALUE!</v>
      </c>
      <c r="AZ178" t="e" cm="1">
        <f t="array" aca="1" ref="AZ178" ca="1">IF(INDIRECT("実施計画様式!AZ"&amp;ROW($A178))&lt;&gt;朱色変色!AV178,1,0)</f>
        <v>#VALUE!</v>
      </c>
      <c r="BA178" t="e" cm="1">
        <f t="array" aca="1" ref="BA178" ca="1">IF(INDIRECT("実施計画様式!BA"&amp;ROW($A178))&lt;&gt;朱色変色!AW178,1,0)</f>
        <v>#VALUE!</v>
      </c>
      <c r="BB178" t="e" cm="1">
        <f t="array" aca="1" ref="BB178" ca="1">IF(INDIRECT("実施計画様式!BB"&amp;ROW($A178))&lt;&gt;朱色変色!AX178,1,0)</f>
        <v>#VALUE!</v>
      </c>
      <c r="BC178" t="e">
        <f t="shared" ca="1" si="3"/>
        <v>#VALUE!</v>
      </c>
      <c r="BD178" t="e">
        <f t="shared" ca="1" si="4"/>
        <v>#VALUE!</v>
      </c>
      <c r="BE178" t="e">
        <f t="shared" ca="1" si="5"/>
        <v>#VALUE!</v>
      </c>
    </row>
    <row r="179" spans="3:57">
      <c r="C179" s="310">
        <v>107</v>
      </c>
      <c r="D179" t="e" cm="1">
        <f t="array" aca="1" ref="D179" ca="1">IF(INDIRECT("実施計画様式!D"&amp;ROW($A179))&lt;&gt;朱色変色!D179,1,0)</f>
        <v>#VALUE!</v>
      </c>
      <c r="E179" t="e" cm="1">
        <f t="array" aca="1" ref="E179" ca="1">IF(INDIRECT("実施計画様式!E"&amp;ROW($A179))&lt;&gt;朱色変色!E179,1,0)</f>
        <v>#VALUE!</v>
      </c>
      <c r="F179" t="e" cm="1">
        <f t="array" aca="1" ref="F179" ca="1">IF(INDIRECT("実施計画様式!F"&amp;ROW($A179))&lt;&gt;朱色変色!F179,1,0)</f>
        <v>#VALUE!</v>
      </c>
      <c r="G179" t="e" cm="1">
        <f t="array" aca="1" ref="G179" ca="1">IF(INDIRECT("実施計画様式!G"&amp;ROW($A179))&lt;&gt;朱色変色!G179,1,0)</f>
        <v>#VALUE!</v>
      </c>
      <c r="H179" t="e" cm="1">
        <f t="array" aca="1" ref="H179" ca="1">IF(INDIRECT("実施計画様式!H"&amp;ROW($A179))&lt;&gt;朱色変色!H179,1,0)</f>
        <v>#VALUE!</v>
      </c>
      <c r="I179" t="e" cm="1">
        <f t="array" aca="1" ref="I179" ca="1">IF(INDIRECT("実施計画様式!I"&amp;ROW($A179))&lt;&gt;朱色変色!I179,1,0)</f>
        <v>#VALUE!</v>
      </c>
      <c r="J179" t="e" cm="1">
        <f t="array" aca="1" ref="J179" ca="1">IF(INDIRECT("実施計画様式!J"&amp;ROW($A179))&lt;&gt;朱色変色!J179,1,0)</f>
        <v>#VALUE!</v>
      </c>
      <c r="K179" t="e" cm="1">
        <f t="array" aca="1" ref="K179" ca="1">IF(INDIRECT("実施計画様式!K"&amp;ROW($A179))&lt;&gt;朱色変色!K179,1,0)</f>
        <v>#VALUE!</v>
      </c>
      <c r="L179" t="e" cm="1">
        <f t="array" aca="1" ref="L179" ca="1">IF(INDIRECT("実施計画様式!L"&amp;ROW($A179))&lt;&gt;朱色変色!L179,1,0)</f>
        <v>#VALUE!</v>
      </c>
      <c r="M179" t="e" cm="1">
        <f t="array" aca="1" ref="M179" ca="1">IF(INDIRECT("実施計画様式!M"&amp;ROW($A179))&lt;&gt;朱色変色!M179,1,0)</f>
        <v>#VALUE!</v>
      </c>
      <c r="N179" t="e" cm="1">
        <f t="array" aca="1" ref="N179" ca="1">IF(INDIRECT("実施計画様式!N"&amp;ROW($A179))&lt;&gt;朱色変色!N179,1,0)</f>
        <v>#VALUE!</v>
      </c>
      <c r="O179" t="e" cm="1">
        <f t="array" aca="1" ref="O179" ca="1">IF(INDIRECT("実施計画様式!O"&amp;ROW($A179))&lt;&gt;朱色変色!O179,1,0)</f>
        <v>#VALUE!</v>
      </c>
      <c r="P179" t="e" cm="1">
        <f t="array" aca="1" ref="P179" ca="1">IF(INDIRECT("実施計画様式!P"&amp;ROW($A179))&lt;&gt;朱色変色!P179,1,0)</f>
        <v>#VALUE!</v>
      </c>
      <c r="Q179" t="e" cm="1">
        <f t="array" aca="1" ref="Q179" ca="1">IF(INDIRECT("実施計画様式!Q"&amp;ROW($A179))&lt;&gt;朱色変色!Q179,1,0)</f>
        <v>#VALUE!</v>
      </c>
      <c r="R179" t="e" cm="1">
        <f t="array" aca="1" ref="R179" ca="1">IF(INDIRECT("実施計画様式!R"&amp;ROW($A179))&lt;&gt;朱色変色!R179,1,0)</f>
        <v>#VALUE!</v>
      </c>
      <c r="S179" t="e" cm="1">
        <f t="array" aca="1" ref="S179" ca="1">IF(INDIRECT("実施計画様式!S"&amp;ROW($A179))&lt;&gt;朱色変色!S179,1,0)</f>
        <v>#VALUE!</v>
      </c>
      <c r="T179" t="e" cm="1">
        <f t="array" aca="1" ref="T179" ca="1">IF(INDIRECT("実施計画様式!T"&amp;ROW($A179))&lt;&gt;朱色変色!T179,1,0)</f>
        <v>#VALUE!</v>
      </c>
      <c r="U179" t="e" cm="1">
        <f t="array" aca="1" ref="U179" ca="1">IF(INDIRECT("実施計画様式!U"&amp;ROW($A179))&lt;&gt;朱色変色!U179,1,0)</f>
        <v>#VALUE!</v>
      </c>
      <c r="V179" t="e" cm="1">
        <f t="array" aca="1" ref="V179" ca="1">IF(INDIRECT("実施計画様式!V"&amp;ROW($A179))&lt;&gt;朱色変色!V179,1,0)</f>
        <v>#VALUE!</v>
      </c>
      <c r="W179" t="e" cm="1">
        <f t="array" aca="1" ref="W179" ca="1">IF(INDIRECT("実施計画様式!W"&amp;ROW($A179))&lt;&gt;朱色変色!W179,1,0)</f>
        <v>#VALUE!</v>
      </c>
      <c r="X179" t="e" cm="1">
        <f t="array" aca="1" ref="X179" ca="1">IF(INDIRECT("実施計画様式!X"&amp;ROW($A179))&lt;&gt;朱色変色!X179,1,0)</f>
        <v>#VALUE!</v>
      </c>
      <c r="Y179" t="e" cm="1">
        <f t="array" aca="1" ref="Y179" ca="1">IF(INDIRECT("実施計画様式!Y"&amp;ROW($A179))&lt;&gt;朱色変色!Y179,1,0)</f>
        <v>#VALUE!</v>
      </c>
      <c r="Z179" t="e" cm="1">
        <f t="array" aca="1" ref="Z179" ca="1">IF(INDIRECT("実施計画様式!Z"&amp;ROW($A179))&lt;&gt;朱色変色!Z179,1,0)</f>
        <v>#VALUE!</v>
      </c>
      <c r="AA179" t="e" cm="1">
        <f t="array" aca="1" ref="AA179" ca="1">IF(INDIRECT("実施計画様式!AA"&amp;ROW($A179))&lt;&gt;朱色変色!AA179,1,0)</f>
        <v>#VALUE!</v>
      </c>
      <c r="AB179" t="e" cm="1">
        <f t="array" aca="1" ref="AB179" ca="1">IF(INDIRECT("実施計画様式!AB"&amp;ROW($A179))&lt;&gt;朱色変色!AB179,1,0)</f>
        <v>#VALUE!</v>
      </c>
      <c r="AC179" t="e" cm="1">
        <f t="array" aca="1" ref="AC179" ca="1">IF(INDIRECT("実施計画様式!AC"&amp;ROW($A179))&lt;&gt;朱色変色!AC179,1,0)</f>
        <v>#VALUE!</v>
      </c>
      <c r="AD179" t="e" cm="1">
        <f t="array" aca="1" ref="AD179" ca="1">IF(INDIRECT("実施計画様式!AD"&amp;ROW($A179))&lt;&gt;朱色変色!AD179,1,0)</f>
        <v>#VALUE!</v>
      </c>
      <c r="AE179" t="e" cm="1">
        <f t="array" aca="1" ref="AE179" ca="1">IF(INDIRECT("実施計画様式!AE"&amp;ROW($A179))&lt;&gt;朱色変色!AE179,1,0)</f>
        <v>#VALUE!</v>
      </c>
      <c r="AF179" t="e" cm="1">
        <f t="array" aca="1" ref="AF179" ca="1">IF(INDIRECT("実施計画様式!AF"&amp;ROW($A179))&lt;&gt;朱色変色!AF179,1,0)</f>
        <v>#VALUE!</v>
      </c>
      <c r="AG179" t="e" cm="1">
        <f t="array" aca="1" ref="AG179" ca="1">IF(INDIRECT("実施計画様式!AG"&amp;ROW($A179))&lt;&gt;朱色変色!AG179,1,0)</f>
        <v>#VALUE!</v>
      </c>
      <c r="AH179" t="e" cm="1">
        <f t="array" aca="1" ref="AH179" ca="1">IF(INDIRECT("実施計画様式!AH"&amp;ROW($A179))&lt;&gt;朱色変色!AH179,1,0)</f>
        <v>#VALUE!</v>
      </c>
      <c r="AI179" t="e" cm="1">
        <f t="array" aca="1" ref="AI179" ca="1">IF(INDIRECT("実施計画様式!AI"&amp;ROW($A179))&lt;&gt;朱色変色!AI179,1,0)</f>
        <v>#VALUE!</v>
      </c>
      <c r="AJ179" t="e" cm="1">
        <f t="array" aca="1" ref="AJ179" ca="1">IF(INDIRECT("実施計画様式!AJ"&amp;ROW($A179))&lt;&gt;朱色変色!AJ179,1,0)</f>
        <v>#VALUE!</v>
      </c>
      <c r="AK179" t="e" cm="1">
        <f t="array" aca="1" ref="AK179" ca="1">IF(INDIRECT("実施計画様式!AK"&amp;ROW($A179))&lt;&gt;朱色変色!AK179,1,0)</f>
        <v>#VALUE!</v>
      </c>
      <c r="AL179" t="e" cm="1">
        <f t="array" aca="1" ref="AL179" ca="1">IF(INDIRECT("実施計画様式!AL"&amp;ROW($A179))&lt;&gt;朱色変色!AL179,1,0)</f>
        <v>#VALUE!</v>
      </c>
      <c r="AM179" t="e" cm="1">
        <f t="array" aca="1" ref="AM179" ca="1">IF(INDIRECT("実施計画様式!AM"&amp;ROW($A179))&lt;&gt;朱色変色!AM179,1,0)</f>
        <v>#VALUE!</v>
      </c>
      <c r="AN179" t="e" cm="1">
        <f t="array" aca="1" ref="AN179" ca="1">IF(INDIRECT("実施計画様式!AN"&amp;ROW($A179))&lt;&gt;朱色変色!AN179,1,0)</f>
        <v>#VALUE!</v>
      </c>
      <c r="AO179" t="e" cm="1">
        <f t="array" aca="1" ref="AO179" ca="1">IF(INDIRECT("実施計画様式!AO"&amp;ROW($A179))&lt;&gt;朱色変色!AO179,1,0)</f>
        <v>#VALUE!</v>
      </c>
      <c r="AP179" t="e" cm="1">
        <f t="array" aca="1" ref="AP179" ca="1">IF(INDIRECT("実施計画様式!AP"&amp;ROW($A179))&lt;&gt;朱色変色!AP179,1,0)</f>
        <v>#VALUE!</v>
      </c>
      <c r="AQ179" t="e" cm="1">
        <f t="array" aca="1" ref="AQ179" ca="1">IF(INDIRECT("実施計画様式!AQ"&amp;ROW($A179))&lt;&gt;朱色変色!AQ179,1,0)</f>
        <v>#VALUE!</v>
      </c>
      <c r="AR179" t="e" cm="1">
        <f t="array" aca="1" ref="AR179" ca="1">IF(INDIRECT("実施計画様式!AR"&amp;ROW($A179))&lt;&gt;朱色変色!AR179,1,0)</f>
        <v>#VALUE!</v>
      </c>
      <c r="AS179" t="e" cm="1">
        <f t="array" aca="1" ref="AS179" ca="1">IF(INDIRECT("実施計画様式!AS"&amp;ROW($A179))&lt;&gt;朱色変色!AS179,1,0)</f>
        <v>#VALUE!</v>
      </c>
      <c r="AT179" t="e" cm="1">
        <f t="array" aca="1" ref="AT179" ca="1">IF(INDIRECT("実施計画様式!AT"&amp;ROW($A179))&lt;&gt;朱色変色!AT179,1,0)</f>
        <v>#VALUE!</v>
      </c>
      <c r="AU179" t="e" cm="1">
        <f t="array" aca="1" ref="AU179" ca="1">IF(INDIRECT("実施計画様式!AU"&amp;ROW($A179))&lt;&gt;朱色変色!AU179,1,0)</f>
        <v>#VALUE!</v>
      </c>
      <c r="AV179" t="e" cm="1">
        <f t="array" aca="1" ref="AV179" ca="1">IF(INDIRECT("実施計画様式!AV"&amp;ROW($A179))&lt;&gt;朱色変色!AV179,1,0)</f>
        <v>#VALUE!</v>
      </c>
      <c r="AW179" t="e" cm="1">
        <f t="array" aca="1" ref="AW179" ca="1">IF(INDIRECT("実施計画様式!AW"&amp;ROW($A179))&lt;&gt;朱色変色!AW179,1,0)</f>
        <v>#VALUE!</v>
      </c>
      <c r="AX179" t="e" cm="1">
        <f t="array" aca="1" ref="AX179" ca="1">IF(INDIRECT("実施計画様式!AX"&amp;ROW($A179))&lt;&gt;朱色変色!AX179,1,0)</f>
        <v>#VALUE!</v>
      </c>
      <c r="AY179" t="e" cm="1">
        <f t="array" aca="1" ref="AY179" ca="1">IF(INDIRECT("実施計画様式!AY"&amp;ROW($A179))&lt;&gt;朱色変色!AU179,1,0)</f>
        <v>#VALUE!</v>
      </c>
      <c r="AZ179" t="e" cm="1">
        <f t="array" aca="1" ref="AZ179" ca="1">IF(INDIRECT("実施計画様式!AZ"&amp;ROW($A179))&lt;&gt;朱色変色!AV179,1,0)</f>
        <v>#VALUE!</v>
      </c>
      <c r="BA179" t="e" cm="1">
        <f t="array" aca="1" ref="BA179" ca="1">IF(INDIRECT("実施計画様式!BA"&amp;ROW($A179))&lt;&gt;朱色変色!AW179,1,0)</f>
        <v>#VALUE!</v>
      </c>
      <c r="BB179" t="e" cm="1">
        <f t="array" aca="1" ref="BB179" ca="1">IF(INDIRECT("実施計画様式!BB"&amp;ROW($A179))&lt;&gt;朱色変色!AX179,1,0)</f>
        <v>#VALUE!</v>
      </c>
      <c r="BC179" t="e">
        <f t="shared" ca="1" si="3"/>
        <v>#VALUE!</v>
      </c>
      <c r="BD179" t="e">
        <f t="shared" ca="1" si="4"/>
        <v>#VALUE!</v>
      </c>
      <c r="BE179" t="e">
        <f t="shared" ca="1" si="5"/>
        <v>#VALUE!</v>
      </c>
    </row>
    <row r="180" spans="3:57">
      <c r="C180" s="310">
        <v>108</v>
      </c>
      <c r="D180" t="e" cm="1">
        <f t="array" aca="1" ref="D180" ca="1">IF(INDIRECT("実施計画様式!D"&amp;ROW($A180))&lt;&gt;朱色変色!D180,1,0)</f>
        <v>#VALUE!</v>
      </c>
      <c r="E180" t="e" cm="1">
        <f t="array" aca="1" ref="E180" ca="1">IF(INDIRECT("実施計画様式!E"&amp;ROW($A180))&lt;&gt;朱色変色!E180,1,0)</f>
        <v>#VALUE!</v>
      </c>
      <c r="F180" t="e" cm="1">
        <f t="array" aca="1" ref="F180" ca="1">IF(INDIRECT("実施計画様式!F"&amp;ROW($A180))&lt;&gt;朱色変色!F180,1,0)</f>
        <v>#VALUE!</v>
      </c>
      <c r="G180" t="e" cm="1">
        <f t="array" aca="1" ref="G180" ca="1">IF(INDIRECT("実施計画様式!G"&amp;ROW($A180))&lt;&gt;朱色変色!G180,1,0)</f>
        <v>#VALUE!</v>
      </c>
      <c r="H180" t="e" cm="1">
        <f t="array" aca="1" ref="H180" ca="1">IF(INDIRECT("実施計画様式!H"&amp;ROW($A180))&lt;&gt;朱色変色!H180,1,0)</f>
        <v>#VALUE!</v>
      </c>
      <c r="I180" t="e" cm="1">
        <f t="array" aca="1" ref="I180" ca="1">IF(INDIRECT("実施計画様式!I"&amp;ROW($A180))&lt;&gt;朱色変色!I180,1,0)</f>
        <v>#VALUE!</v>
      </c>
      <c r="J180" t="e" cm="1">
        <f t="array" aca="1" ref="J180" ca="1">IF(INDIRECT("実施計画様式!J"&amp;ROW($A180))&lt;&gt;朱色変色!J180,1,0)</f>
        <v>#VALUE!</v>
      </c>
      <c r="K180" t="e" cm="1">
        <f t="array" aca="1" ref="K180" ca="1">IF(INDIRECT("実施計画様式!K"&amp;ROW($A180))&lt;&gt;朱色変色!K180,1,0)</f>
        <v>#VALUE!</v>
      </c>
      <c r="L180" t="e" cm="1">
        <f t="array" aca="1" ref="L180" ca="1">IF(INDIRECT("実施計画様式!L"&amp;ROW($A180))&lt;&gt;朱色変色!L180,1,0)</f>
        <v>#VALUE!</v>
      </c>
      <c r="M180" t="e" cm="1">
        <f t="array" aca="1" ref="M180" ca="1">IF(INDIRECT("実施計画様式!M"&amp;ROW($A180))&lt;&gt;朱色変色!M180,1,0)</f>
        <v>#VALUE!</v>
      </c>
      <c r="N180" t="e" cm="1">
        <f t="array" aca="1" ref="N180" ca="1">IF(INDIRECT("実施計画様式!N"&amp;ROW($A180))&lt;&gt;朱色変色!N180,1,0)</f>
        <v>#VALUE!</v>
      </c>
      <c r="O180" t="e" cm="1">
        <f t="array" aca="1" ref="O180" ca="1">IF(INDIRECT("実施計画様式!O"&amp;ROW($A180))&lt;&gt;朱色変色!O180,1,0)</f>
        <v>#VALUE!</v>
      </c>
      <c r="P180" t="e" cm="1">
        <f t="array" aca="1" ref="P180" ca="1">IF(INDIRECT("実施計画様式!P"&amp;ROW($A180))&lt;&gt;朱色変色!P180,1,0)</f>
        <v>#VALUE!</v>
      </c>
      <c r="Q180" t="e" cm="1">
        <f t="array" aca="1" ref="Q180" ca="1">IF(INDIRECT("実施計画様式!Q"&amp;ROW($A180))&lt;&gt;朱色変色!Q180,1,0)</f>
        <v>#VALUE!</v>
      </c>
      <c r="R180" t="e" cm="1">
        <f t="array" aca="1" ref="R180" ca="1">IF(INDIRECT("実施計画様式!R"&amp;ROW($A180))&lt;&gt;朱色変色!R180,1,0)</f>
        <v>#VALUE!</v>
      </c>
      <c r="S180" t="e" cm="1">
        <f t="array" aca="1" ref="S180" ca="1">IF(INDIRECT("実施計画様式!S"&amp;ROW($A180))&lt;&gt;朱色変色!S180,1,0)</f>
        <v>#VALUE!</v>
      </c>
      <c r="T180" t="e" cm="1">
        <f t="array" aca="1" ref="T180" ca="1">IF(INDIRECT("実施計画様式!T"&amp;ROW($A180))&lt;&gt;朱色変色!T180,1,0)</f>
        <v>#VALUE!</v>
      </c>
      <c r="U180" t="e" cm="1">
        <f t="array" aca="1" ref="U180" ca="1">IF(INDIRECT("実施計画様式!U"&amp;ROW($A180))&lt;&gt;朱色変色!U180,1,0)</f>
        <v>#VALUE!</v>
      </c>
      <c r="V180" t="e" cm="1">
        <f t="array" aca="1" ref="V180" ca="1">IF(INDIRECT("実施計画様式!V"&amp;ROW($A180))&lt;&gt;朱色変色!V180,1,0)</f>
        <v>#VALUE!</v>
      </c>
      <c r="W180" t="e" cm="1">
        <f t="array" aca="1" ref="W180" ca="1">IF(INDIRECT("実施計画様式!W"&amp;ROW($A180))&lt;&gt;朱色変色!W180,1,0)</f>
        <v>#VALUE!</v>
      </c>
      <c r="X180" t="e" cm="1">
        <f t="array" aca="1" ref="X180" ca="1">IF(INDIRECT("実施計画様式!X"&amp;ROW($A180))&lt;&gt;朱色変色!X180,1,0)</f>
        <v>#VALUE!</v>
      </c>
      <c r="Y180" t="e" cm="1">
        <f t="array" aca="1" ref="Y180" ca="1">IF(INDIRECT("実施計画様式!Y"&amp;ROW($A180))&lt;&gt;朱色変色!Y180,1,0)</f>
        <v>#VALUE!</v>
      </c>
      <c r="Z180" t="e" cm="1">
        <f t="array" aca="1" ref="Z180" ca="1">IF(INDIRECT("実施計画様式!Z"&amp;ROW($A180))&lt;&gt;朱色変色!Z180,1,0)</f>
        <v>#VALUE!</v>
      </c>
      <c r="AA180" t="e" cm="1">
        <f t="array" aca="1" ref="AA180" ca="1">IF(INDIRECT("実施計画様式!AA"&amp;ROW($A180))&lt;&gt;朱色変色!AA180,1,0)</f>
        <v>#VALUE!</v>
      </c>
      <c r="AB180" t="e" cm="1">
        <f t="array" aca="1" ref="AB180" ca="1">IF(INDIRECT("実施計画様式!AB"&amp;ROW($A180))&lt;&gt;朱色変色!AB180,1,0)</f>
        <v>#VALUE!</v>
      </c>
      <c r="AC180" t="e" cm="1">
        <f t="array" aca="1" ref="AC180" ca="1">IF(INDIRECT("実施計画様式!AC"&amp;ROW($A180))&lt;&gt;朱色変色!AC180,1,0)</f>
        <v>#VALUE!</v>
      </c>
      <c r="AD180" t="e" cm="1">
        <f t="array" aca="1" ref="AD180" ca="1">IF(INDIRECT("実施計画様式!AD"&amp;ROW($A180))&lt;&gt;朱色変色!AD180,1,0)</f>
        <v>#VALUE!</v>
      </c>
      <c r="AE180" t="e" cm="1">
        <f t="array" aca="1" ref="AE180" ca="1">IF(INDIRECT("実施計画様式!AE"&amp;ROW($A180))&lt;&gt;朱色変色!AE180,1,0)</f>
        <v>#VALUE!</v>
      </c>
      <c r="AF180" t="e" cm="1">
        <f t="array" aca="1" ref="AF180" ca="1">IF(INDIRECT("実施計画様式!AF"&amp;ROW($A180))&lt;&gt;朱色変色!AF180,1,0)</f>
        <v>#VALUE!</v>
      </c>
      <c r="AG180" t="e" cm="1">
        <f t="array" aca="1" ref="AG180" ca="1">IF(INDIRECT("実施計画様式!AG"&amp;ROW($A180))&lt;&gt;朱色変色!AG180,1,0)</f>
        <v>#VALUE!</v>
      </c>
      <c r="AH180" t="e" cm="1">
        <f t="array" aca="1" ref="AH180" ca="1">IF(INDIRECT("実施計画様式!AH"&amp;ROW($A180))&lt;&gt;朱色変色!AH180,1,0)</f>
        <v>#VALUE!</v>
      </c>
      <c r="AI180" t="e" cm="1">
        <f t="array" aca="1" ref="AI180" ca="1">IF(INDIRECT("実施計画様式!AI"&amp;ROW($A180))&lt;&gt;朱色変色!AI180,1,0)</f>
        <v>#VALUE!</v>
      </c>
      <c r="AJ180" t="e" cm="1">
        <f t="array" aca="1" ref="AJ180" ca="1">IF(INDIRECT("実施計画様式!AJ"&amp;ROW($A180))&lt;&gt;朱色変色!AJ180,1,0)</f>
        <v>#VALUE!</v>
      </c>
      <c r="AK180" t="e" cm="1">
        <f t="array" aca="1" ref="AK180" ca="1">IF(INDIRECT("実施計画様式!AK"&amp;ROW($A180))&lt;&gt;朱色変色!AK180,1,0)</f>
        <v>#VALUE!</v>
      </c>
      <c r="AL180" t="e" cm="1">
        <f t="array" aca="1" ref="AL180" ca="1">IF(INDIRECT("実施計画様式!AL"&amp;ROW($A180))&lt;&gt;朱色変色!AL180,1,0)</f>
        <v>#VALUE!</v>
      </c>
      <c r="AM180" t="e" cm="1">
        <f t="array" aca="1" ref="AM180" ca="1">IF(INDIRECT("実施計画様式!AM"&amp;ROW($A180))&lt;&gt;朱色変色!AM180,1,0)</f>
        <v>#VALUE!</v>
      </c>
      <c r="AN180" t="e" cm="1">
        <f t="array" aca="1" ref="AN180" ca="1">IF(INDIRECT("実施計画様式!AN"&amp;ROW($A180))&lt;&gt;朱色変色!AN180,1,0)</f>
        <v>#VALUE!</v>
      </c>
      <c r="AO180" t="e" cm="1">
        <f t="array" aca="1" ref="AO180" ca="1">IF(INDIRECT("実施計画様式!AO"&amp;ROW($A180))&lt;&gt;朱色変色!AO180,1,0)</f>
        <v>#VALUE!</v>
      </c>
      <c r="AP180" t="e" cm="1">
        <f t="array" aca="1" ref="AP180" ca="1">IF(INDIRECT("実施計画様式!AP"&amp;ROW($A180))&lt;&gt;朱色変色!AP180,1,0)</f>
        <v>#VALUE!</v>
      </c>
      <c r="AQ180" t="e" cm="1">
        <f t="array" aca="1" ref="AQ180" ca="1">IF(INDIRECT("実施計画様式!AQ"&amp;ROW($A180))&lt;&gt;朱色変色!AQ180,1,0)</f>
        <v>#VALUE!</v>
      </c>
      <c r="AR180" t="e" cm="1">
        <f t="array" aca="1" ref="AR180" ca="1">IF(INDIRECT("実施計画様式!AR"&amp;ROW($A180))&lt;&gt;朱色変色!AR180,1,0)</f>
        <v>#VALUE!</v>
      </c>
      <c r="AS180" t="e" cm="1">
        <f t="array" aca="1" ref="AS180" ca="1">IF(INDIRECT("実施計画様式!AS"&amp;ROW($A180))&lt;&gt;朱色変色!AS180,1,0)</f>
        <v>#VALUE!</v>
      </c>
      <c r="AT180" t="e" cm="1">
        <f t="array" aca="1" ref="AT180" ca="1">IF(INDIRECT("実施計画様式!AT"&amp;ROW($A180))&lt;&gt;朱色変色!AT180,1,0)</f>
        <v>#VALUE!</v>
      </c>
      <c r="AU180" t="e" cm="1">
        <f t="array" aca="1" ref="AU180" ca="1">IF(INDIRECT("実施計画様式!AU"&amp;ROW($A180))&lt;&gt;朱色変色!AU180,1,0)</f>
        <v>#VALUE!</v>
      </c>
      <c r="AV180" t="e" cm="1">
        <f t="array" aca="1" ref="AV180" ca="1">IF(INDIRECT("実施計画様式!AV"&amp;ROW($A180))&lt;&gt;朱色変色!AV180,1,0)</f>
        <v>#VALUE!</v>
      </c>
      <c r="AW180" t="e" cm="1">
        <f t="array" aca="1" ref="AW180" ca="1">IF(INDIRECT("実施計画様式!AW"&amp;ROW($A180))&lt;&gt;朱色変色!AW180,1,0)</f>
        <v>#VALUE!</v>
      </c>
      <c r="AX180" t="e" cm="1">
        <f t="array" aca="1" ref="AX180" ca="1">IF(INDIRECT("実施計画様式!AX"&amp;ROW($A180))&lt;&gt;朱色変色!AX180,1,0)</f>
        <v>#VALUE!</v>
      </c>
      <c r="AY180" t="e" cm="1">
        <f t="array" aca="1" ref="AY180" ca="1">IF(INDIRECT("実施計画様式!AY"&amp;ROW($A180))&lt;&gt;朱色変色!AU180,1,0)</f>
        <v>#VALUE!</v>
      </c>
      <c r="AZ180" t="e" cm="1">
        <f t="array" aca="1" ref="AZ180" ca="1">IF(INDIRECT("実施計画様式!AZ"&amp;ROW($A180))&lt;&gt;朱色変色!AV180,1,0)</f>
        <v>#VALUE!</v>
      </c>
      <c r="BA180" t="e" cm="1">
        <f t="array" aca="1" ref="BA180" ca="1">IF(INDIRECT("実施計画様式!BA"&amp;ROW($A180))&lt;&gt;朱色変色!AW180,1,0)</f>
        <v>#VALUE!</v>
      </c>
      <c r="BB180" t="e" cm="1">
        <f t="array" aca="1" ref="BB180" ca="1">IF(INDIRECT("実施計画様式!BB"&amp;ROW($A180))&lt;&gt;朱色変色!AX180,1,0)</f>
        <v>#VALUE!</v>
      </c>
      <c r="BC180" t="e">
        <f t="shared" ca="1" si="3"/>
        <v>#VALUE!</v>
      </c>
      <c r="BD180" t="e">
        <f t="shared" ca="1" si="4"/>
        <v>#VALUE!</v>
      </c>
      <c r="BE180" t="e">
        <f t="shared" ca="1" si="5"/>
        <v>#VALUE!</v>
      </c>
    </row>
    <row r="181" spans="3:57">
      <c r="C181" s="310">
        <v>109</v>
      </c>
      <c r="D181" t="e" cm="1">
        <f t="array" aca="1" ref="D181" ca="1">IF(INDIRECT("実施計画様式!D"&amp;ROW($A181))&lt;&gt;朱色変色!D181,1,0)</f>
        <v>#VALUE!</v>
      </c>
      <c r="E181" t="e" cm="1">
        <f t="array" aca="1" ref="E181" ca="1">IF(INDIRECT("実施計画様式!E"&amp;ROW($A181))&lt;&gt;朱色変色!E181,1,0)</f>
        <v>#VALUE!</v>
      </c>
      <c r="F181" t="e" cm="1">
        <f t="array" aca="1" ref="F181" ca="1">IF(INDIRECT("実施計画様式!F"&amp;ROW($A181))&lt;&gt;朱色変色!F181,1,0)</f>
        <v>#VALUE!</v>
      </c>
      <c r="G181" t="e" cm="1">
        <f t="array" aca="1" ref="G181" ca="1">IF(INDIRECT("実施計画様式!G"&amp;ROW($A181))&lt;&gt;朱色変色!G181,1,0)</f>
        <v>#VALUE!</v>
      </c>
      <c r="H181" t="e" cm="1">
        <f t="array" aca="1" ref="H181" ca="1">IF(INDIRECT("実施計画様式!H"&amp;ROW($A181))&lt;&gt;朱色変色!H181,1,0)</f>
        <v>#VALUE!</v>
      </c>
      <c r="I181" t="e" cm="1">
        <f t="array" aca="1" ref="I181" ca="1">IF(INDIRECT("実施計画様式!I"&amp;ROW($A181))&lt;&gt;朱色変色!I181,1,0)</f>
        <v>#VALUE!</v>
      </c>
      <c r="J181" t="e" cm="1">
        <f t="array" aca="1" ref="J181" ca="1">IF(INDIRECT("実施計画様式!J"&amp;ROW($A181))&lt;&gt;朱色変色!J181,1,0)</f>
        <v>#VALUE!</v>
      </c>
      <c r="K181" t="e" cm="1">
        <f t="array" aca="1" ref="K181" ca="1">IF(INDIRECT("実施計画様式!K"&amp;ROW($A181))&lt;&gt;朱色変色!K181,1,0)</f>
        <v>#VALUE!</v>
      </c>
      <c r="L181" t="e" cm="1">
        <f t="array" aca="1" ref="L181" ca="1">IF(INDIRECT("実施計画様式!L"&amp;ROW($A181))&lt;&gt;朱色変色!L181,1,0)</f>
        <v>#VALUE!</v>
      </c>
      <c r="M181" t="e" cm="1">
        <f t="array" aca="1" ref="M181" ca="1">IF(INDIRECT("実施計画様式!M"&amp;ROW($A181))&lt;&gt;朱色変色!M181,1,0)</f>
        <v>#VALUE!</v>
      </c>
      <c r="N181" t="e" cm="1">
        <f t="array" aca="1" ref="N181" ca="1">IF(INDIRECT("実施計画様式!N"&amp;ROW($A181))&lt;&gt;朱色変色!N181,1,0)</f>
        <v>#VALUE!</v>
      </c>
      <c r="O181" t="e" cm="1">
        <f t="array" aca="1" ref="O181" ca="1">IF(INDIRECT("実施計画様式!O"&amp;ROW($A181))&lt;&gt;朱色変色!O181,1,0)</f>
        <v>#VALUE!</v>
      </c>
      <c r="P181" t="e" cm="1">
        <f t="array" aca="1" ref="P181" ca="1">IF(INDIRECT("実施計画様式!P"&amp;ROW($A181))&lt;&gt;朱色変色!P181,1,0)</f>
        <v>#VALUE!</v>
      </c>
      <c r="Q181" t="e" cm="1">
        <f t="array" aca="1" ref="Q181" ca="1">IF(INDIRECT("実施計画様式!Q"&amp;ROW($A181))&lt;&gt;朱色変色!Q181,1,0)</f>
        <v>#VALUE!</v>
      </c>
      <c r="R181" t="e" cm="1">
        <f t="array" aca="1" ref="R181" ca="1">IF(INDIRECT("実施計画様式!R"&amp;ROW($A181))&lt;&gt;朱色変色!R181,1,0)</f>
        <v>#VALUE!</v>
      </c>
      <c r="S181" t="e" cm="1">
        <f t="array" aca="1" ref="S181" ca="1">IF(INDIRECT("実施計画様式!S"&amp;ROW($A181))&lt;&gt;朱色変色!S181,1,0)</f>
        <v>#VALUE!</v>
      </c>
      <c r="T181" t="e" cm="1">
        <f t="array" aca="1" ref="T181" ca="1">IF(INDIRECT("実施計画様式!T"&amp;ROW($A181))&lt;&gt;朱色変色!T181,1,0)</f>
        <v>#VALUE!</v>
      </c>
      <c r="U181" t="e" cm="1">
        <f t="array" aca="1" ref="U181" ca="1">IF(INDIRECT("実施計画様式!U"&amp;ROW($A181))&lt;&gt;朱色変色!U181,1,0)</f>
        <v>#VALUE!</v>
      </c>
      <c r="V181" t="e" cm="1">
        <f t="array" aca="1" ref="V181" ca="1">IF(INDIRECT("実施計画様式!V"&amp;ROW($A181))&lt;&gt;朱色変色!V181,1,0)</f>
        <v>#VALUE!</v>
      </c>
      <c r="W181" t="e" cm="1">
        <f t="array" aca="1" ref="W181" ca="1">IF(INDIRECT("実施計画様式!W"&amp;ROW($A181))&lt;&gt;朱色変色!W181,1,0)</f>
        <v>#VALUE!</v>
      </c>
      <c r="X181" t="e" cm="1">
        <f t="array" aca="1" ref="X181" ca="1">IF(INDIRECT("実施計画様式!X"&amp;ROW($A181))&lt;&gt;朱色変色!X181,1,0)</f>
        <v>#VALUE!</v>
      </c>
      <c r="Y181" t="e" cm="1">
        <f t="array" aca="1" ref="Y181" ca="1">IF(INDIRECT("実施計画様式!Y"&amp;ROW($A181))&lt;&gt;朱色変色!Y181,1,0)</f>
        <v>#VALUE!</v>
      </c>
      <c r="Z181" t="e" cm="1">
        <f t="array" aca="1" ref="Z181" ca="1">IF(INDIRECT("実施計画様式!Z"&amp;ROW($A181))&lt;&gt;朱色変色!Z181,1,0)</f>
        <v>#VALUE!</v>
      </c>
      <c r="AA181" t="e" cm="1">
        <f t="array" aca="1" ref="AA181" ca="1">IF(INDIRECT("実施計画様式!AA"&amp;ROW($A181))&lt;&gt;朱色変色!AA181,1,0)</f>
        <v>#VALUE!</v>
      </c>
      <c r="AB181" t="e" cm="1">
        <f t="array" aca="1" ref="AB181" ca="1">IF(INDIRECT("実施計画様式!AB"&amp;ROW($A181))&lt;&gt;朱色変色!AB181,1,0)</f>
        <v>#VALUE!</v>
      </c>
      <c r="AC181" t="e" cm="1">
        <f t="array" aca="1" ref="AC181" ca="1">IF(INDIRECT("実施計画様式!AC"&amp;ROW($A181))&lt;&gt;朱色変色!AC181,1,0)</f>
        <v>#VALUE!</v>
      </c>
      <c r="AD181" t="e" cm="1">
        <f t="array" aca="1" ref="AD181" ca="1">IF(INDIRECT("実施計画様式!AD"&amp;ROW($A181))&lt;&gt;朱色変色!AD181,1,0)</f>
        <v>#VALUE!</v>
      </c>
      <c r="AE181" t="e" cm="1">
        <f t="array" aca="1" ref="AE181" ca="1">IF(INDIRECT("実施計画様式!AE"&amp;ROW($A181))&lt;&gt;朱色変色!AE181,1,0)</f>
        <v>#VALUE!</v>
      </c>
      <c r="AF181" t="e" cm="1">
        <f t="array" aca="1" ref="AF181" ca="1">IF(INDIRECT("実施計画様式!AF"&amp;ROW($A181))&lt;&gt;朱色変色!AF181,1,0)</f>
        <v>#VALUE!</v>
      </c>
      <c r="AG181" t="e" cm="1">
        <f t="array" aca="1" ref="AG181" ca="1">IF(INDIRECT("実施計画様式!AG"&amp;ROW($A181))&lt;&gt;朱色変色!AG181,1,0)</f>
        <v>#VALUE!</v>
      </c>
      <c r="AH181" t="e" cm="1">
        <f t="array" aca="1" ref="AH181" ca="1">IF(INDIRECT("実施計画様式!AH"&amp;ROW($A181))&lt;&gt;朱色変色!AH181,1,0)</f>
        <v>#VALUE!</v>
      </c>
      <c r="AI181" t="e" cm="1">
        <f t="array" aca="1" ref="AI181" ca="1">IF(INDIRECT("実施計画様式!AI"&amp;ROW($A181))&lt;&gt;朱色変色!AI181,1,0)</f>
        <v>#VALUE!</v>
      </c>
      <c r="AJ181" t="e" cm="1">
        <f t="array" aca="1" ref="AJ181" ca="1">IF(INDIRECT("実施計画様式!AJ"&amp;ROW($A181))&lt;&gt;朱色変色!AJ181,1,0)</f>
        <v>#VALUE!</v>
      </c>
      <c r="AK181" t="e" cm="1">
        <f t="array" aca="1" ref="AK181" ca="1">IF(INDIRECT("実施計画様式!AK"&amp;ROW($A181))&lt;&gt;朱色変色!AK181,1,0)</f>
        <v>#VALUE!</v>
      </c>
      <c r="AL181" t="e" cm="1">
        <f t="array" aca="1" ref="AL181" ca="1">IF(INDIRECT("実施計画様式!AL"&amp;ROW($A181))&lt;&gt;朱色変色!AL181,1,0)</f>
        <v>#VALUE!</v>
      </c>
      <c r="AM181" t="e" cm="1">
        <f t="array" aca="1" ref="AM181" ca="1">IF(INDIRECT("実施計画様式!AM"&amp;ROW($A181))&lt;&gt;朱色変色!AM181,1,0)</f>
        <v>#VALUE!</v>
      </c>
      <c r="AN181" t="e" cm="1">
        <f t="array" aca="1" ref="AN181" ca="1">IF(INDIRECT("実施計画様式!AN"&amp;ROW($A181))&lt;&gt;朱色変色!AN181,1,0)</f>
        <v>#VALUE!</v>
      </c>
      <c r="AO181" t="e" cm="1">
        <f t="array" aca="1" ref="AO181" ca="1">IF(INDIRECT("実施計画様式!AO"&amp;ROW($A181))&lt;&gt;朱色変色!AO181,1,0)</f>
        <v>#VALUE!</v>
      </c>
      <c r="AP181" t="e" cm="1">
        <f t="array" aca="1" ref="AP181" ca="1">IF(INDIRECT("実施計画様式!AP"&amp;ROW($A181))&lt;&gt;朱色変色!AP181,1,0)</f>
        <v>#VALUE!</v>
      </c>
      <c r="AQ181" t="e" cm="1">
        <f t="array" aca="1" ref="AQ181" ca="1">IF(INDIRECT("実施計画様式!AQ"&amp;ROW($A181))&lt;&gt;朱色変色!AQ181,1,0)</f>
        <v>#VALUE!</v>
      </c>
      <c r="AR181" t="e" cm="1">
        <f t="array" aca="1" ref="AR181" ca="1">IF(INDIRECT("実施計画様式!AR"&amp;ROW($A181))&lt;&gt;朱色変色!AR181,1,0)</f>
        <v>#VALUE!</v>
      </c>
      <c r="AS181" t="e" cm="1">
        <f t="array" aca="1" ref="AS181" ca="1">IF(INDIRECT("実施計画様式!AS"&amp;ROW($A181))&lt;&gt;朱色変色!AS181,1,0)</f>
        <v>#VALUE!</v>
      </c>
      <c r="AT181" t="e" cm="1">
        <f t="array" aca="1" ref="AT181" ca="1">IF(INDIRECT("実施計画様式!AT"&amp;ROW($A181))&lt;&gt;朱色変色!AT181,1,0)</f>
        <v>#VALUE!</v>
      </c>
      <c r="AU181" t="e" cm="1">
        <f t="array" aca="1" ref="AU181" ca="1">IF(INDIRECT("実施計画様式!AU"&amp;ROW($A181))&lt;&gt;朱色変色!AU181,1,0)</f>
        <v>#VALUE!</v>
      </c>
      <c r="AV181" t="e" cm="1">
        <f t="array" aca="1" ref="AV181" ca="1">IF(INDIRECT("実施計画様式!AV"&amp;ROW($A181))&lt;&gt;朱色変色!AV181,1,0)</f>
        <v>#VALUE!</v>
      </c>
      <c r="AW181" t="e" cm="1">
        <f t="array" aca="1" ref="AW181" ca="1">IF(INDIRECT("実施計画様式!AW"&amp;ROW($A181))&lt;&gt;朱色変色!AW181,1,0)</f>
        <v>#VALUE!</v>
      </c>
      <c r="AX181" t="e" cm="1">
        <f t="array" aca="1" ref="AX181" ca="1">IF(INDIRECT("実施計画様式!AX"&amp;ROW($A181))&lt;&gt;朱色変色!AX181,1,0)</f>
        <v>#VALUE!</v>
      </c>
      <c r="AY181" t="e" cm="1">
        <f t="array" aca="1" ref="AY181" ca="1">IF(INDIRECT("実施計画様式!AY"&amp;ROW($A181))&lt;&gt;朱色変色!AU181,1,0)</f>
        <v>#VALUE!</v>
      </c>
      <c r="AZ181" t="e" cm="1">
        <f t="array" aca="1" ref="AZ181" ca="1">IF(INDIRECT("実施計画様式!AZ"&amp;ROW($A181))&lt;&gt;朱色変色!AV181,1,0)</f>
        <v>#VALUE!</v>
      </c>
      <c r="BA181" t="e" cm="1">
        <f t="array" aca="1" ref="BA181" ca="1">IF(INDIRECT("実施計画様式!BA"&amp;ROW($A181))&lt;&gt;朱色変色!AW181,1,0)</f>
        <v>#VALUE!</v>
      </c>
      <c r="BB181" t="e" cm="1">
        <f t="array" aca="1" ref="BB181" ca="1">IF(INDIRECT("実施計画様式!BB"&amp;ROW($A181))&lt;&gt;朱色変色!AX181,1,0)</f>
        <v>#VALUE!</v>
      </c>
      <c r="BC181" t="e">
        <f t="shared" ca="1" si="3"/>
        <v>#VALUE!</v>
      </c>
      <c r="BD181" t="e">
        <f t="shared" ca="1" si="4"/>
        <v>#VALUE!</v>
      </c>
      <c r="BE181" t="e">
        <f t="shared" ca="1" si="5"/>
        <v>#VALUE!</v>
      </c>
    </row>
    <row r="182" spans="3:57">
      <c r="C182" s="310">
        <v>110</v>
      </c>
      <c r="D182" t="e" cm="1">
        <f t="array" aca="1" ref="D182" ca="1">IF(INDIRECT("実施計画様式!D"&amp;ROW($A182))&lt;&gt;朱色変色!D182,1,0)</f>
        <v>#VALUE!</v>
      </c>
      <c r="E182" t="e" cm="1">
        <f t="array" aca="1" ref="E182" ca="1">IF(INDIRECT("実施計画様式!E"&amp;ROW($A182))&lt;&gt;朱色変色!E182,1,0)</f>
        <v>#VALUE!</v>
      </c>
      <c r="F182" t="e" cm="1">
        <f t="array" aca="1" ref="F182" ca="1">IF(INDIRECT("実施計画様式!F"&amp;ROW($A182))&lt;&gt;朱色変色!F182,1,0)</f>
        <v>#VALUE!</v>
      </c>
      <c r="G182" t="e" cm="1">
        <f t="array" aca="1" ref="G182" ca="1">IF(INDIRECT("実施計画様式!G"&amp;ROW($A182))&lt;&gt;朱色変色!G182,1,0)</f>
        <v>#VALUE!</v>
      </c>
      <c r="H182" t="e" cm="1">
        <f t="array" aca="1" ref="H182" ca="1">IF(INDIRECT("実施計画様式!H"&amp;ROW($A182))&lt;&gt;朱色変色!H182,1,0)</f>
        <v>#VALUE!</v>
      </c>
      <c r="I182" t="e" cm="1">
        <f t="array" aca="1" ref="I182" ca="1">IF(INDIRECT("実施計画様式!I"&amp;ROW($A182))&lt;&gt;朱色変色!I182,1,0)</f>
        <v>#VALUE!</v>
      </c>
      <c r="J182" t="e" cm="1">
        <f t="array" aca="1" ref="J182" ca="1">IF(INDIRECT("実施計画様式!J"&amp;ROW($A182))&lt;&gt;朱色変色!J182,1,0)</f>
        <v>#VALUE!</v>
      </c>
      <c r="K182" t="e" cm="1">
        <f t="array" aca="1" ref="K182" ca="1">IF(INDIRECT("実施計画様式!K"&amp;ROW($A182))&lt;&gt;朱色変色!K182,1,0)</f>
        <v>#VALUE!</v>
      </c>
      <c r="L182" t="e" cm="1">
        <f t="array" aca="1" ref="L182" ca="1">IF(INDIRECT("実施計画様式!L"&amp;ROW($A182))&lt;&gt;朱色変色!L182,1,0)</f>
        <v>#VALUE!</v>
      </c>
      <c r="M182" t="e" cm="1">
        <f t="array" aca="1" ref="M182" ca="1">IF(INDIRECT("実施計画様式!M"&amp;ROW($A182))&lt;&gt;朱色変色!M182,1,0)</f>
        <v>#VALUE!</v>
      </c>
      <c r="N182" t="e" cm="1">
        <f t="array" aca="1" ref="N182" ca="1">IF(INDIRECT("実施計画様式!N"&amp;ROW($A182))&lt;&gt;朱色変色!N182,1,0)</f>
        <v>#VALUE!</v>
      </c>
      <c r="O182" t="e" cm="1">
        <f t="array" aca="1" ref="O182" ca="1">IF(INDIRECT("実施計画様式!O"&amp;ROW($A182))&lt;&gt;朱色変色!O182,1,0)</f>
        <v>#VALUE!</v>
      </c>
      <c r="P182" t="e" cm="1">
        <f t="array" aca="1" ref="P182" ca="1">IF(INDIRECT("実施計画様式!P"&amp;ROW($A182))&lt;&gt;朱色変色!P182,1,0)</f>
        <v>#VALUE!</v>
      </c>
      <c r="Q182" t="e" cm="1">
        <f t="array" aca="1" ref="Q182" ca="1">IF(INDIRECT("実施計画様式!Q"&amp;ROW($A182))&lt;&gt;朱色変色!Q182,1,0)</f>
        <v>#VALUE!</v>
      </c>
      <c r="R182" t="e" cm="1">
        <f t="array" aca="1" ref="R182" ca="1">IF(INDIRECT("実施計画様式!R"&amp;ROW($A182))&lt;&gt;朱色変色!R182,1,0)</f>
        <v>#VALUE!</v>
      </c>
      <c r="S182" t="e" cm="1">
        <f t="array" aca="1" ref="S182" ca="1">IF(INDIRECT("実施計画様式!S"&amp;ROW($A182))&lt;&gt;朱色変色!S182,1,0)</f>
        <v>#VALUE!</v>
      </c>
      <c r="T182" t="e" cm="1">
        <f t="array" aca="1" ref="T182" ca="1">IF(INDIRECT("実施計画様式!T"&amp;ROW($A182))&lt;&gt;朱色変色!T182,1,0)</f>
        <v>#VALUE!</v>
      </c>
      <c r="U182" t="e" cm="1">
        <f t="array" aca="1" ref="U182" ca="1">IF(INDIRECT("実施計画様式!U"&amp;ROW($A182))&lt;&gt;朱色変色!U182,1,0)</f>
        <v>#VALUE!</v>
      </c>
      <c r="V182" t="e" cm="1">
        <f t="array" aca="1" ref="V182" ca="1">IF(INDIRECT("実施計画様式!V"&amp;ROW($A182))&lt;&gt;朱色変色!V182,1,0)</f>
        <v>#VALUE!</v>
      </c>
      <c r="W182" t="e" cm="1">
        <f t="array" aca="1" ref="W182" ca="1">IF(INDIRECT("実施計画様式!W"&amp;ROW($A182))&lt;&gt;朱色変色!W182,1,0)</f>
        <v>#VALUE!</v>
      </c>
      <c r="X182" t="e" cm="1">
        <f t="array" aca="1" ref="X182" ca="1">IF(INDIRECT("実施計画様式!X"&amp;ROW($A182))&lt;&gt;朱色変色!X182,1,0)</f>
        <v>#VALUE!</v>
      </c>
      <c r="Y182" t="e" cm="1">
        <f t="array" aca="1" ref="Y182" ca="1">IF(INDIRECT("実施計画様式!Y"&amp;ROW($A182))&lt;&gt;朱色変色!Y182,1,0)</f>
        <v>#VALUE!</v>
      </c>
      <c r="Z182" t="e" cm="1">
        <f t="array" aca="1" ref="Z182" ca="1">IF(INDIRECT("実施計画様式!Z"&amp;ROW($A182))&lt;&gt;朱色変色!Z182,1,0)</f>
        <v>#VALUE!</v>
      </c>
      <c r="AA182" t="e" cm="1">
        <f t="array" aca="1" ref="AA182" ca="1">IF(INDIRECT("実施計画様式!AA"&amp;ROW($A182))&lt;&gt;朱色変色!AA182,1,0)</f>
        <v>#VALUE!</v>
      </c>
      <c r="AB182" t="e" cm="1">
        <f t="array" aca="1" ref="AB182" ca="1">IF(INDIRECT("実施計画様式!AB"&amp;ROW($A182))&lt;&gt;朱色変色!AB182,1,0)</f>
        <v>#VALUE!</v>
      </c>
      <c r="AC182" t="e" cm="1">
        <f t="array" aca="1" ref="AC182" ca="1">IF(INDIRECT("実施計画様式!AC"&amp;ROW($A182))&lt;&gt;朱色変色!AC182,1,0)</f>
        <v>#VALUE!</v>
      </c>
      <c r="AD182" t="e" cm="1">
        <f t="array" aca="1" ref="AD182" ca="1">IF(INDIRECT("実施計画様式!AD"&amp;ROW($A182))&lt;&gt;朱色変色!AD182,1,0)</f>
        <v>#VALUE!</v>
      </c>
      <c r="AE182" t="e" cm="1">
        <f t="array" aca="1" ref="AE182" ca="1">IF(INDIRECT("実施計画様式!AE"&amp;ROW($A182))&lt;&gt;朱色変色!AE182,1,0)</f>
        <v>#VALUE!</v>
      </c>
      <c r="AF182" t="e" cm="1">
        <f t="array" aca="1" ref="AF182" ca="1">IF(INDIRECT("実施計画様式!AF"&amp;ROW($A182))&lt;&gt;朱色変色!AF182,1,0)</f>
        <v>#VALUE!</v>
      </c>
      <c r="AG182" t="e" cm="1">
        <f t="array" aca="1" ref="AG182" ca="1">IF(INDIRECT("実施計画様式!AG"&amp;ROW($A182))&lt;&gt;朱色変色!AG182,1,0)</f>
        <v>#VALUE!</v>
      </c>
      <c r="AH182" t="e" cm="1">
        <f t="array" aca="1" ref="AH182" ca="1">IF(INDIRECT("実施計画様式!AH"&amp;ROW($A182))&lt;&gt;朱色変色!AH182,1,0)</f>
        <v>#VALUE!</v>
      </c>
      <c r="AI182" t="e" cm="1">
        <f t="array" aca="1" ref="AI182" ca="1">IF(INDIRECT("実施計画様式!AI"&amp;ROW($A182))&lt;&gt;朱色変色!AI182,1,0)</f>
        <v>#VALUE!</v>
      </c>
      <c r="AJ182" t="e" cm="1">
        <f t="array" aca="1" ref="AJ182" ca="1">IF(INDIRECT("実施計画様式!AJ"&amp;ROW($A182))&lt;&gt;朱色変色!AJ182,1,0)</f>
        <v>#VALUE!</v>
      </c>
      <c r="AK182" t="e" cm="1">
        <f t="array" aca="1" ref="AK182" ca="1">IF(INDIRECT("実施計画様式!AK"&amp;ROW($A182))&lt;&gt;朱色変色!AK182,1,0)</f>
        <v>#VALUE!</v>
      </c>
      <c r="AL182" t="e" cm="1">
        <f t="array" aca="1" ref="AL182" ca="1">IF(INDIRECT("実施計画様式!AL"&amp;ROW($A182))&lt;&gt;朱色変色!AL182,1,0)</f>
        <v>#VALUE!</v>
      </c>
      <c r="AM182" t="e" cm="1">
        <f t="array" aca="1" ref="AM182" ca="1">IF(INDIRECT("実施計画様式!AM"&amp;ROW($A182))&lt;&gt;朱色変色!AM182,1,0)</f>
        <v>#VALUE!</v>
      </c>
      <c r="AN182" t="e" cm="1">
        <f t="array" aca="1" ref="AN182" ca="1">IF(INDIRECT("実施計画様式!AN"&amp;ROW($A182))&lt;&gt;朱色変色!AN182,1,0)</f>
        <v>#VALUE!</v>
      </c>
      <c r="AO182" t="e" cm="1">
        <f t="array" aca="1" ref="AO182" ca="1">IF(INDIRECT("実施計画様式!AO"&amp;ROW($A182))&lt;&gt;朱色変色!AO182,1,0)</f>
        <v>#VALUE!</v>
      </c>
      <c r="AP182" t="e" cm="1">
        <f t="array" aca="1" ref="AP182" ca="1">IF(INDIRECT("実施計画様式!AP"&amp;ROW($A182))&lt;&gt;朱色変色!AP182,1,0)</f>
        <v>#VALUE!</v>
      </c>
      <c r="AQ182" t="e" cm="1">
        <f t="array" aca="1" ref="AQ182" ca="1">IF(INDIRECT("実施計画様式!AQ"&amp;ROW($A182))&lt;&gt;朱色変色!AQ182,1,0)</f>
        <v>#VALUE!</v>
      </c>
      <c r="AR182" t="e" cm="1">
        <f t="array" aca="1" ref="AR182" ca="1">IF(INDIRECT("実施計画様式!AR"&amp;ROW($A182))&lt;&gt;朱色変色!AR182,1,0)</f>
        <v>#VALUE!</v>
      </c>
      <c r="AS182" t="e" cm="1">
        <f t="array" aca="1" ref="AS182" ca="1">IF(INDIRECT("実施計画様式!AS"&amp;ROW($A182))&lt;&gt;朱色変色!AS182,1,0)</f>
        <v>#VALUE!</v>
      </c>
      <c r="AT182" t="e" cm="1">
        <f t="array" aca="1" ref="AT182" ca="1">IF(INDIRECT("実施計画様式!AT"&amp;ROW($A182))&lt;&gt;朱色変色!AT182,1,0)</f>
        <v>#VALUE!</v>
      </c>
      <c r="AU182" t="e" cm="1">
        <f t="array" aca="1" ref="AU182" ca="1">IF(INDIRECT("実施計画様式!AU"&amp;ROW($A182))&lt;&gt;朱色変色!AU182,1,0)</f>
        <v>#VALUE!</v>
      </c>
      <c r="AV182" t="e" cm="1">
        <f t="array" aca="1" ref="AV182" ca="1">IF(INDIRECT("実施計画様式!AV"&amp;ROW($A182))&lt;&gt;朱色変色!AV182,1,0)</f>
        <v>#VALUE!</v>
      </c>
      <c r="AW182" t="e" cm="1">
        <f t="array" aca="1" ref="AW182" ca="1">IF(INDIRECT("実施計画様式!AW"&amp;ROW($A182))&lt;&gt;朱色変色!AW182,1,0)</f>
        <v>#VALUE!</v>
      </c>
      <c r="AX182" t="e" cm="1">
        <f t="array" aca="1" ref="AX182" ca="1">IF(INDIRECT("実施計画様式!AX"&amp;ROW($A182))&lt;&gt;朱色変色!AX182,1,0)</f>
        <v>#VALUE!</v>
      </c>
      <c r="AY182" t="e" cm="1">
        <f t="array" aca="1" ref="AY182" ca="1">IF(INDIRECT("実施計画様式!AY"&amp;ROW($A182))&lt;&gt;朱色変色!AU182,1,0)</f>
        <v>#VALUE!</v>
      </c>
      <c r="AZ182" t="e" cm="1">
        <f t="array" aca="1" ref="AZ182" ca="1">IF(INDIRECT("実施計画様式!AZ"&amp;ROW($A182))&lt;&gt;朱色変色!AV182,1,0)</f>
        <v>#VALUE!</v>
      </c>
      <c r="BA182" t="e" cm="1">
        <f t="array" aca="1" ref="BA182" ca="1">IF(INDIRECT("実施計画様式!BA"&amp;ROW($A182))&lt;&gt;朱色変色!AW182,1,0)</f>
        <v>#VALUE!</v>
      </c>
      <c r="BB182" t="e" cm="1">
        <f t="array" aca="1" ref="BB182" ca="1">IF(INDIRECT("実施計画様式!BB"&amp;ROW($A182))&lt;&gt;朱色変色!AX182,1,0)</f>
        <v>#VALUE!</v>
      </c>
      <c r="BC182" t="e">
        <f t="shared" ca="1" si="3"/>
        <v>#VALUE!</v>
      </c>
      <c r="BD182" t="e">
        <f t="shared" ca="1" si="4"/>
        <v>#VALUE!</v>
      </c>
      <c r="BE182" t="e">
        <f t="shared" ca="1" si="5"/>
        <v>#VALUE!</v>
      </c>
    </row>
    <row r="183" spans="3:57">
      <c r="C183" s="310">
        <v>111</v>
      </c>
      <c r="D183" t="e" cm="1">
        <f t="array" aca="1" ref="D183" ca="1">IF(INDIRECT("実施計画様式!D"&amp;ROW($A183))&lt;&gt;朱色変色!D183,1,0)</f>
        <v>#VALUE!</v>
      </c>
      <c r="E183" t="e" cm="1">
        <f t="array" aca="1" ref="E183" ca="1">IF(INDIRECT("実施計画様式!E"&amp;ROW($A183))&lt;&gt;朱色変色!E183,1,0)</f>
        <v>#VALUE!</v>
      </c>
      <c r="F183" t="e" cm="1">
        <f t="array" aca="1" ref="F183" ca="1">IF(INDIRECT("実施計画様式!F"&amp;ROW($A183))&lt;&gt;朱色変色!F183,1,0)</f>
        <v>#VALUE!</v>
      </c>
      <c r="G183" t="e" cm="1">
        <f t="array" aca="1" ref="G183" ca="1">IF(INDIRECT("実施計画様式!G"&amp;ROW($A183))&lt;&gt;朱色変色!G183,1,0)</f>
        <v>#VALUE!</v>
      </c>
      <c r="H183" t="e" cm="1">
        <f t="array" aca="1" ref="H183" ca="1">IF(INDIRECT("実施計画様式!H"&amp;ROW($A183))&lt;&gt;朱色変色!H183,1,0)</f>
        <v>#VALUE!</v>
      </c>
      <c r="I183" t="e" cm="1">
        <f t="array" aca="1" ref="I183" ca="1">IF(INDIRECT("実施計画様式!I"&amp;ROW($A183))&lt;&gt;朱色変色!I183,1,0)</f>
        <v>#VALUE!</v>
      </c>
      <c r="J183" t="e" cm="1">
        <f t="array" aca="1" ref="J183" ca="1">IF(INDIRECT("実施計画様式!J"&amp;ROW($A183))&lt;&gt;朱色変色!J183,1,0)</f>
        <v>#VALUE!</v>
      </c>
      <c r="K183" t="e" cm="1">
        <f t="array" aca="1" ref="K183" ca="1">IF(INDIRECT("実施計画様式!K"&amp;ROW($A183))&lt;&gt;朱色変色!K183,1,0)</f>
        <v>#VALUE!</v>
      </c>
      <c r="L183" t="e" cm="1">
        <f t="array" aca="1" ref="L183" ca="1">IF(INDIRECT("実施計画様式!L"&amp;ROW($A183))&lt;&gt;朱色変色!L183,1,0)</f>
        <v>#VALUE!</v>
      </c>
      <c r="M183" t="e" cm="1">
        <f t="array" aca="1" ref="M183" ca="1">IF(INDIRECT("実施計画様式!M"&amp;ROW($A183))&lt;&gt;朱色変色!M183,1,0)</f>
        <v>#VALUE!</v>
      </c>
      <c r="N183" t="e" cm="1">
        <f t="array" aca="1" ref="N183" ca="1">IF(INDIRECT("実施計画様式!N"&amp;ROW($A183))&lt;&gt;朱色変色!N183,1,0)</f>
        <v>#VALUE!</v>
      </c>
      <c r="O183" t="e" cm="1">
        <f t="array" aca="1" ref="O183" ca="1">IF(INDIRECT("実施計画様式!O"&amp;ROW($A183))&lt;&gt;朱色変色!O183,1,0)</f>
        <v>#VALUE!</v>
      </c>
      <c r="P183" t="e" cm="1">
        <f t="array" aca="1" ref="P183" ca="1">IF(INDIRECT("実施計画様式!P"&amp;ROW($A183))&lt;&gt;朱色変色!P183,1,0)</f>
        <v>#VALUE!</v>
      </c>
      <c r="Q183" t="e" cm="1">
        <f t="array" aca="1" ref="Q183" ca="1">IF(INDIRECT("実施計画様式!Q"&amp;ROW($A183))&lt;&gt;朱色変色!Q183,1,0)</f>
        <v>#VALUE!</v>
      </c>
      <c r="R183" t="e" cm="1">
        <f t="array" aca="1" ref="R183" ca="1">IF(INDIRECT("実施計画様式!R"&amp;ROW($A183))&lt;&gt;朱色変色!R183,1,0)</f>
        <v>#VALUE!</v>
      </c>
      <c r="S183" t="e" cm="1">
        <f t="array" aca="1" ref="S183" ca="1">IF(INDIRECT("実施計画様式!S"&amp;ROW($A183))&lt;&gt;朱色変色!S183,1,0)</f>
        <v>#VALUE!</v>
      </c>
      <c r="T183" t="e" cm="1">
        <f t="array" aca="1" ref="T183" ca="1">IF(INDIRECT("実施計画様式!T"&amp;ROW($A183))&lt;&gt;朱色変色!T183,1,0)</f>
        <v>#VALUE!</v>
      </c>
      <c r="U183" t="e" cm="1">
        <f t="array" aca="1" ref="U183" ca="1">IF(INDIRECT("実施計画様式!U"&amp;ROW($A183))&lt;&gt;朱色変色!U183,1,0)</f>
        <v>#VALUE!</v>
      </c>
      <c r="V183" t="e" cm="1">
        <f t="array" aca="1" ref="V183" ca="1">IF(INDIRECT("実施計画様式!V"&amp;ROW($A183))&lt;&gt;朱色変色!V183,1,0)</f>
        <v>#VALUE!</v>
      </c>
      <c r="W183" t="e" cm="1">
        <f t="array" aca="1" ref="W183" ca="1">IF(INDIRECT("実施計画様式!W"&amp;ROW($A183))&lt;&gt;朱色変色!W183,1,0)</f>
        <v>#VALUE!</v>
      </c>
      <c r="X183" t="e" cm="1">
        <f t="array" aca="1" ref="X183" ca="1">IF(INDIRECT("実施計画様式!X"&amp;ROW($A183))&lt;&gt;朱色変色!X183,1,0)</f>
        <v>#VALUE!</v>
      </c>
      <c r="Y183" t="e" cm="1">
        <f t="array" aca="1" ref="Y183" ca="1">IF(INDIRECT("実施計画様式!Y"&amp;ROW($A183))&lt;&gt;朱色変色!Y183,1,0)</f>
        <v>#VALUE!</v>
      </c>
      <c r="Z183" t="e" cm="1">
        <f t="array" aca="1" ref="Z183" ca="1">IF(INDIRECT("実施計画様式!Z"&amp;ROW($A183))&lt;&gt;朱色変色!Z183,1,0)</f>
        <v>#VALUE!</v>
      </c>
      <c r="AA183" t="e" cm="1">
        <f t="array" aca="1" ref="AA183" ca="1">IF(INDIRECT("実施計画様式!AA"&amp;ROW($A183))&lt;&gt;朱色変色!AA183,1,0)</f>
        <v>#VALUE!</v>
      </c>
      <c r="AB183" t="e" cm="1">
        <f t="array" aca="1" ref="AB183" ca="1">IF(INDIRECT("実施計画様式!AB"&amp;ROW($A183))&lt;&gt;朱色変色!AB183,1,0)</f>
        <v>#VALUE!</v>
      </c>
      <c r="AC183" t="e" cm="1">
        <f t="array" aca="1" ref="AC183" ca="1">IF(INDIRECT("実施計画様式!AC"&amp;ROW($A183))&lt;&gt;朱色変色!AC183,1,0)</f>
        <v>#VALUE!</v>
      </c>
      <c r="AD183" t="e" cm="1">
        <f t="array" aca="1" ref="AD183" ca="1">IF(INDIRECT("実施計画様式!AD"&amp;ROW($A183))&lt;&gt;朱色変色!AD183,1,0)</f>
        <v>#VALUE!</v>
      </c>
      <c r="AE183" t="e" cm="1">
        <f t="array" aca="1" ref="AE183" ca="1">IF(INDIRECT("実施計画様式!AE"&amp;ROW($A183))&lt;&gt;朱色変色!AE183,1,0)</f>
        <v>#VALUE!</v>
      </c>
      <c r="AF183" t="e" cm="1">
        <f t="array" aca="1" ref="AF183" ca="1">IF(INDIRECT("実施計画様式!AF"&amp;ROW($A183))&lt;&gt;朱色変色!AF183,1,0)</f>
        <v>#VALUE!</v>
      </c>
      <c r="AG183" t="e" cm="1">
        <f t="array" aca="1" ref="AG183" ca="1">IF(INDIRECT("実施計画様式!AG"&amp;ROW($A183))&lt;&gt;朱色変色!AG183,1,0)</f>
        <v>#VALUE!</v>
      </c>
      <c r="AH183" t="e" cm="1">
        <f t="array" aca="1" ref="AH183" ca="1">IF(INDIRECT("実施計画様式!AH"&amp;ROW($A183))&lt;&gt;朱色変色!AH183,1,0)</f>
        <v>#VALUE!</v>
      </c>
      <c r="AI183" t="e" cm="1">
        <f t="array" aca="1" ref="AI183" ca="1">IF(INDIRECT("実施計画様式!AI"&amp;ROW($A183))&lt;&gt;朱色変色!AI183,1,0)</f>
        <v>#VALUE!</v>
      </c>
      <c r="AJ183" t="e" cm="1">
        <f t="array" aca="1" ref="AJ183" ca="1">IF(INDIRECT("実施計画様式!AJ"&amp;ROW($A183))&lt;&gt;朱色変色!AJ183,1,0)</f>
        <v>#VALUE!</v>
      </c>
      <c r="AK183" t="e" cm="1">
        <f t="array" aca="1" ref="AK183" ca="1">IF(INDIRECT("実施計画様式!AK"&amp;ROW($A183))&lt;&gt;朱色変色!AK183,1,0)</f>
        <v>#VALUE!</v>
      </c>
      <c r="AL183" t="e" cm="1">
        <f t="array" aca="1" ref="AL183" ca="1">IF(INDIRECT("実施計画様式!AL"&amp;ROW($A183))&lt;&gt;朱色変色!AL183,1,0)</f>
        <v>#VALUE!</v>
      </c>
      <c r="AM183" t="e" cm="1">
        <f t="array" aca="1" ref="AM183" ca="1">IF(INDIRECT("実施計画様式!AM"&amp;ROW($A183))&lt;&gt;朱色変色!AM183,1,0)</f>
        <v>#VALUE!</v>
      </c>
      <c r="AN183" t="e" cm="1">
        <f t="array" aca="1" ref="AN183" ca="1">IF(INDIRECT("実施計画様式!AN"&amp;ROW($A183))&lt;&gt;朱色変色!AN183,1,0)</f>
        <v>#VALUE!</v>
      </c>
      <c r="AO183" t="e" cm="1">
        <f t="array" aca="1" ref="AO183" ca="1">IF(INDIRECT("実施計画様式!AO"&amp;ROW($A183))&lt;&gt;朱色変色!AO183,1,0)</f>
        <v>#VALUE!</v>
      </c>
      <c r="AP183" t="e" cm="1">
        <f t="array" aca="1" ref="AP183" ca="1">IF(INDIRECT("実施計画様式!AP"&amp;ROW($A183))&lt;&gt;朱色変色!AP183,1,0)</f>
        <v>#VALUE!</v>
      </c>
      <c r="AQ183" t="e" cm="1">
        <f t="array" aca="1" ref="AQ183" ca="1">IF(INDIRECT("実施計画様式!AQ"&amp;ROW($A183))&lt;&gt;朱色変色!AQ183,1,0)</f>
        <v>#VALUE!</v>
      </c>
      <c r="AR183" t="e" cm="1">
        <f t="array" aca="1" ref="AR183" ca="1">IF(INDIRECT("実施計画様式!AR"&amp;ROW($A183))&lt;&gt;朱色変色!AR183,1,0)</f>
        <v>#VALUE!</v>
      </c>
      <c r="AS183" t="e" cm="1">
        <f t="array" aca="1" ref="AS183" ca="1">IF(INDIRECT("実施計画様式!AS"&amp;ROW($A183))&lt;&gt;朱色変色!AS183,1,0)</f>
        <v>#VALUE!</v>
      </c>
      <c r="AT183" t="e" cm="1">
        <f t="array" aca="1" ref="AT183" ca="1">IF(INDIRECT("実施計画様式!AT"&amp;ROW($A183))&lt;&gt;朱色変色!AT183,1,0)</f>
        <v>#VALUE!</v>
      </c>
      <c r="AU183" t="e" cm="1">
        <f t="array" aca="1" ref="AU183" ca="1">IF(INDIRECT("実施計画様式!AU"&amp;ROW($A183))&lt;&gt;朱色変色!AU183,1,0)</f>
        <v>#VALUE!</v>
      </c>
      <c r="AV183" t="e" cm="1">
        <f t="array" aca="1" ref="AV183" ca="1">IF(INDIRECT("実施計画様式!AV"&amp;ROW($A183))&lt;&gt;朱色変色!AV183,1,0)</f>
        <v>#VALUE!</v>
      </c>
      <c r="AW183" t="e" cm="1">
        <f t="array" aca="1" ref="AW183" ca="1">IF(INDIRECT("実施計画様式!AW"&amp;ROW($A183))&lt;&gt;朱色変色!AW183,1,0)</f>
        <v>#VALUE!</v>
      </c>
      <c r="AX183" t="e" cm="1">
        <f t="array" aca="1" ref="AX183" ca="1">IF(INDIRECT("実施計画様式!AX"&amp;ROW($A183))&lt;&gt;朱色変色!AX183,1,0)</f>
        <v>#VALUE!</v>
      </c>
      <c r="AY183" t="e" cm="1">
        <f t="array" aca="1" ref="AY183" ca="1">IF(INDIRECT("実施計画様式!AY"&amp;ROW($A183))&lt;&gt;朱色変色!AU183,1,0)</f>
        <v>#VALUE!</v>
      </c>
      <c r="AZ183" t="e" cm="1">
        <f t="array" aca="1" ref="AZ183" ca="1">IF(INDIRECT("実施計画様式!AZ"&amp;ROW($A183))&lt;&gt;朱色変色!AV183,1,0)</f>
        <v>#VALUE!</v>
      </c>
      <c r="BA183" t="e" cm="1">
        <f t="array" aca="1" ref="BA183" ca="1">IF(INDIRECT("実施計画様式!BA"&amp;ROW($A183))&lt;&gt;朱色変色!AW183,1,0)</f>
        <v>#VALUE!</v>
      </c>
      <c r="BB183" t="e" cm="1">
        <f t="array" aca="1" ref="BB183" ca="1">IF(INDIRECT("実施計画様式!BB"&amp;ROW($A183))&lt;&gt;朱色変色!AX183,1,0)</f>
        <v>#VALUE!</v>
      </c>
      <c r="BC183" t="e">
        <f t="shared" ca="1" si="3"/>
        <v>#VALUE!</v>
      </c>
      <c r="BD183" t="e">
        <f t="shared" ca="1" si="4"/>
        <v>#VALUE!</v>
      </c>
      <c r="BE183" t="e">
        <f t="shared" ca="1" si="5"/>
        <v>#VALUE!</v>
      </c>
    </row>
    <row r="184" spans="3:57">
      <c r="C184" s="310">
        <v>112</v>
      </c>
      <c r="D184" t="e" cm="1">
        <f t="array" aca="1" ref="D184" ca="1">IF(INDIRECT("実施計画様式!D"&amp;ROW($A184))&lt;&gt;朱色変色!D184,1,0)</f>
        <v>#VALUE!</v>
      </c>
      <c r="E184" t="e" cm="1">
        <f t="array" aca="1" ref="E184" ca="1">IF(INDIRECT("実施計画様式!E"&amp;ROW($A184))&lt;&gt;朱色変色!E184,1,0)</f>
        <v>#VALUE!</v>
      </c>
      <c r="F184" t="e" cm="1">
        <f t="array" aca="1" ref="F184" ca="1">IF(INDIRECT("実施計画様式!F"&amp;ROW($A184))&lt;&gt;朱色変色!F184,1,0)</f>
        <v>#VALUE!</v>
      </c>
      <c r="G184" t="e" cm="1">
        <f t="array" aca="1" ref="G184" ca="1">IF(INDIRECT("実施計画様式!G"&amp;ROW($A184))&lt;&gt;朱色変色!G184,1,0)</f>
        <v>#VALUE!</v>
      </c>
      <c r="H184" t="e" cm="1">
        <f t="array" aca="1" ref="H184" ca="1">IF(INDIRECT("実施計画様式!H"&amp;ROW($A184))&lt;&gt;朱色変色!H184,1,0)</f>
        <v>#VALUE!</v>
      </c>
      <c r="I184" t="e" cm="1">
        <f t="array" aca="1" ref="I184" ca="1">IF(INDIRECT("実施計画様式!I"&amp;ROW($A184))&lt;&gt;朱色変色!I184,1,0)</f>
        <v>#VALUE!</v>
      </c>
      <c r="J184" t="e" cm="1">
        <f t="array" aca="1" ref="J184" ca="1">IF(INDIRECT("実施計画様式!J"&amp;ROW($A184))&lt;&gt;朱色変色!J184,1,0)</f>
        <v>#VALUE!</v>
      </c>
      <c r="K184" t="e" cm="1">
        <f t="array" aca="1" ref="K184" ca="1">IF(INDIRECT("実施計画様式!K"&amp;ROW($A184))&lt;&gt;朱色変色!K184,1,0)</f>
        <v>#VALUE!</v>
      </c>
      <c r="L184" t="e" cm="1">
        <f t="array" aca="1" ref="L184" ca="1">IF(INDIRECT("実施計画様式!L"&amp;ROW($A184))&lt;&gt;朱色変色!L184,1,0)</f>
        <v>#VALUE!</v>
      </c>
      <c r="M184" t="e" cm="1">
        <f t="array" aca="1" ref="M184" ca="1">IF(INDIRECT("実施計画様式!M"&amp;ROW($A184))&lt;&gt;朱色変色!M184,1,0)</f>
        <v>#VALUE!</v>
      </c>
      <c r="N184" t="e" cm="1">
        <f t="array" aca="1" ref="N184" ca="1">IF(INDIRECT("実施計画様式!N"&amp;ROW($A184))&lt;&gt;朱色変色!N184,1,0)</f>
        <v>#VALUE!</v>
      </c>
      <c r="O184" t="e" cm="1">
        <f t="array" aca="1" ref="O184" ca="1">IF(INDIRECT("実施計画様式!O"&amp;ROW($A184))&lt;&gt;朱色変色!O184,1,0)</f>
        <v>#VALUE!</v>
      </c>
      <c r="P184" t="e" cm="1">
        <f t="array" aca="1" ref="P184" ca="1">IF(INDIRECT("実施計画様式!P"&amp;ROW($A184))&lt;&gt;朱色変色!P184,1,0)</f>
        <v>#VALUE!</v>
      </c>
      <c r="Q184" t="e" cm="1">
        <f t="array" aca="1" ref="Q184" ca="1">IF(INDIRECT("実施計画様式!Q"&amp;ROW($A184))&lt;&gt;朱色変色!Q184,1,0)</f>
        <v>#VALUE!</v>
      </c>
      <c r="R184" t="e" cm="1">
        <f t="array" aca="1" ref="R184" ca="1">IF(INDIRECT("実施計画様式!R"&amp;ROW($A184))&lt;&gt;朱色変色!R184,1,0)</f>
        <v>#VALUE!</v>
      </c>
      <c r="S184" t="e" cm="1">
        <f t="array" aca="1" ref="S184" ca="1">IF(INDIRECT("実施計画様式!S"&amp;ROW($A184))&lt;&gt;朱色変色!S184,1,0)</f>
        <v>#VALUE!</v>
      </c>
      <c r="T184" t="e" cm="1">
        <f t="array" aca="1" ref="T184" ca="1">IF(INDIRECT("実施計画様式!T"&amp;ROW($A184))&lt;&gt;朱色変色!T184,1,0)</f>
        <v>#VALUE!</v>
      </c>
      <c r="U184" t="e" cm="1">
        <f t="array" aca="1" ref="U184" ca="1">IF(INDIRECT("実施計画様式!U"&amp;ROW($A184))&lt;&gt;朱色変色!U184,1,0)</f>
        <v>#VALUE!</v>
      </c>
      <c r="V184" t="e" cm="1">
        <f t="array" aca="1" ref="V184" ca="1">IF(INDIRECT("実施計画様式!V"&amp;ROW($A184))&lt;&gt;朱色変色!V184,1,0)</f>
        <v>#VALUE!</v>
      </c>
      <c r="W184" t="e" cm="1">
        <f t="array" aca="1" ref="W184" ca="1">IF(INDIRECT("実施計画様式!W"&amp;ROW($A184))&lt;&gt;朱色変色!W184,1,0)</f>
        <v>#VALUE!</v>
      </c>
      <c r="X184" t="e" cm="1">
        <f t="array" aca="1" ref="X184" ca="1">IF(INDIRECT("実施計画様式!X"&amp;ROW($A184))&lt;&gt;朱色変色!X184,1,0)</f>
        <v>#VALUE!</v>
      </c>
      <c r="Y184" t="e" cm="1">
        <f t="array" aca="1" ref="Y184" ca="1">IF(INDIRECT("実施計画様式!Y"&amp;ROW($A184))&lt;&gt;朱色変色!Y184,1,0)</f>
        <v>#VALUE!</v>
      </c>
      <c r="Z184" t="e" cm="1">
        <f t="array" aca="1" ref="Z184" ca="1">IF(INDIRECT("実施計画様式!Z"&amp;ROW($A184))&lt;&gt;朱色変色!Z184,1,0)</f>
        <v>#VALUE!</v>
      </c>
      <c r="AA184" t="e" cm="1">
        <f t="array" aca="1" ref="AA184" ca="1">IF(INDIRECT("実施計画様式!AA"&amp;ROW($A184))&lt;&gt;朱色変色!AA184,1,0)</f>
        <v>#VALUE!</v>
      </c>
      <c r="AB184" t="e" cm="1">
        <f t="array" aca="1" ref="AB184" ca="1">IF(INDIRECT("実施計画様式!AB"&amp;ROW($A184))&lt;&gt;朱色変色!AB184,1,0)</f>
        <v>#VALUE!</v>
      </c>
      <c r="AC184" t="e" cm="1">
        <f t="array" aca="1" ref="AC184" ca="1">IF(INDIRECT("実施計画様式!AC"&amp;ROW($A184))&lt;&gt;朱色変色!AC184,1,0)</f>
        <v>#VALUE!</v>
      </c>
      <c r="AD184" t="e" cm="1">
        <f t="array" aca="1" ref="AD184" ca="1">IF(INDIRECT("実施計画様式!AD"&amp;ROW($A184))&lt;&gt;朱色変色!AD184,1,0)</f>
        <v>#VALUE!</v>
      </c>
      <c r="AE184" t="e" cm="1">
        <f t="array" aca="1" ref="AE184" ca="1">IF(INDIRECT("実施計画様式!AE"&amp;ROW($A184))&lt;&gt;朱色変色!AE184,1,0)</f>
        <v>#VALUE!</v>
      </c>
      <c r="AF184" t="e" cm="1">
        <f t="array" aca="1" ref="AF184" ca="1">IF(INDIRECT("実施計画様式!AF"&amp;ROW($A184))&lt;&gt;朱色変色!AF184,1,0)</f>
        <v>#VALUE!</v>
      </c>
      <c r="AG184" t="e" cm="1">
        <f t="array" aca="1" ref="AG184" ca="1">IF(INDIRECT("実施計画様式!AG"&amp;ROW($A184))&lt;&gt;朱色変色!AG184,1,0)</f>
        <v>#VALUE!</v>
      </c>
      <c r="AH184" t="e" cm="1">
        <f t="array" aca="1" ref="AH184" ca="1">IF(INDIRECT("実施計画様式!AH"&amp;ROW($A184))&lt;&gt;朱色変色!AH184,1,0)</f>
        <v>#VALUE!</v>
      </c>
      <c r="AI184" t="e" cm="1">
        <f t="array" aca="1" ref="AI184" ca="1">IF(INDIRECT("実施計画様式!AI"&amp;ROW($A184))&lt;&gt;朱色変色!AI184,1,0)</f>
        <v>#VALUE!</v>
      </c>
      <c r="AJ184" t="e" cm="1">
        <f t="array" aca="1" ref="AJ184" ca="1">IF(INDIRECT("実施計画様式!AJ"&amp;ROW($A184))&lt;&gt;朱色変色!AJ184,1,0)</f>
        <v>#VALUE!</v>
      </c>
      <c r="AK184" t="e" cm="1">
        <f t="array" aca="1" ref="AK184" ca="1">IF(INDIRECT("実施計画様式!AK"&amp;ROW($A184))&lt;&gt;朱色変色!AK184,1,0)</f>
        <v>#VALUE!</v>
      </c>
      <c r="AL184" t="e" cm="1">
        <f t="array" aca="1" ref="AL184" ca="1">IF(INDIRECT("実施計画様式!AL"&amp;ROW($A184))&lt;&gt;朱色変色!AL184,1,0)</f>
        <v>#VALUE!</v>
      </c>
      <c r="AM184" t="e" cm="1">
        <f t="array" aca="1" ref="AM184" ca="1">IF(INDIRECT("実施計画様式!AM"&amp;ROW($A184))&lt;&gt;朱色変色!AM184,1,0)</f>
        <v>#VALUE!</v>
      </c>
      <c r="AN184" t="e" cm="1">
        <f t="array" aca="1" ref="AN184" ca="1">IF(INDIRECT("実施計画様式!AN"&amp;ROW($A184))&lt;&gt;朱色変色!AN184,1,0)</f>
        <v>#VALUE!</v>
      </c>
      <c r="AO184" t="e" cm="1">
        <f t="array" aca="1" ref="AO184" ca="1">IF(INDIRECT("実施計画様式!AO"&amp;ROW($A184))&lt;&gt;朱色変色!AO184,1,0)</f>
        <v>#VALUE!</v>
      </c>
      <c r="AP184" t="e" cm="1">
        <f t="array" aca="1" ref="AP184" ca="1">IF(INDIRECT("実施計画様式!AP"&amp;ROW($A184))&lt;&gt;朱色変色!AP184,1,0)</f>
        <v>#VALUE!</v>
      </c>
      <c r="AQ184" t="e" cm="1">
        <f t="array" aca="1" ref="AQ184" ca="1">IF(INDIRECT("実施計画様式!AQ"&amp;ROW($A184))&lt;&gt;朱色変色!AQ184,1,0)</f>
        <v>#VALUE!</v>
      </c>
      <c r="AR184" t="e" cm="1">
        <f t="array" aca="1" ref="AR184" ca="1">IF(INDIRECT("実施計画様式!AR"&amp;ROW($A184))&lt;&gt;朱色変色!AR184,1,0)</f>
        <v>#VALUE!</v>
      </c>
      <c r="AS184" t="e" cm="1">
        <f t="array" aca="1" ref="AS184" ca="1">IF(INDIRECT("実施計画様式!AS"&amp;ROW($A184))&lt;&gt;朱色変色!AS184,1,0)</f>
        <v>#VALUE!</v>
      </c>
      <c r="AT184" t="e" cm="1">
        <f t="array" aca="1" ref="AT184" ca="1">IF(INDIRECT("実施計画様式!AT"&amp;ROW($A184))&lt;&gt;朱色変色!AT184,1,0)</f>
        <v>#VALUE!</v>
      </c>
      <c r="AU184" t="e" cm="1">
        <f t="array" aca="1" ref="AU184" ca="1">IF(INDIRECT("実施計画様式!AU"&amp;ROW($A184))&lt;&gt;朱色変色!AU184,1,0)</f>
        <v>#VALUE!</v>
      </c>
      <c r="AV184" t="e" cm="1">
        <f t="array" aca="1" ref="AV184" ca="1">IF(INDIRECT("実施計画様式!AV"&amp;ROW($A184))&lt;&gt;朱色変色!AV184,1,0)</f>
        <v>#VALUE!</v>
      </c>
      <c r="AW184" t="e" cm="1">
        <f t="array" aca="1" ref="AW184" ca="1">IF(INDIRECT("実施計画様式!AW"&amp;ROW($A184))&lt;&gt;朱色変色!AW184,1,0)</f>
        <v>#VALUE!</v>
      </c>
      <c r="AX184" t="e" cm="1">
        <f t="array" aca="1" ref="AX184" ca="1">IF(INDIRECT("実施計画様式!AX"&amp;ROW($A184))&lt;&gt;朱色変色!AX184,1,0)</f>
        <v>#VALUE!</v>
      </c>
      <c r="AY184" t="e" cm="1">
        <f t="array" aca="1" ref="AY184" ca="1">IF(INDIRECT("実施計画様式!AY"&amp;ROW($A184))&lt;&gt;朱色変色!AU184,1,0)</f>
        <v>#VALUE!</v>
      </c>
      <c r="AZ184" t="e" cm="1">
        <f t="array" aca="1" ref="AZ184" ca="1">IF(INDIRECT("実施計画様式!AZ"&amp;ROW($A184))&lt;&gt;朱色変色!AV184,1,0)</f>
        <v>#VALUE!</v>
      </c>
      <c r="BA184" t="e" cm="1">
        <f t="array" aca="1" ref="BA184" ca="1">IF(INDIRECT("実施計画様式!BA"&amp;ROW($A184))&lt;&gt;朱色変色!AW184,1,0)</f>
        <v>#VALUE!</v>
      </c>
      <c r="BB184" t="e" cm="1">
        <f t="array" aca="1" ref="BB184" ca="1">IF(INDIRECT("実施計画様式!BB"&amp;ROW($A184))&lt;&gt;朱色変色!AX184,1,0)</f>
        <v>#VALUE!</v>
      </c>
      <c r="BC184" t="e">
        <f t="shared" ca="1" si="3"/>
        <v>#VALUE!</v>
      </c>
      <c r="BD184" t="e">
        <f t="shared" ca="1" si="4"/>
        <v>#VALUE!</v>
      </c>
      <c r="BE184" t="e">
        <f t="shared" ca="1" si="5"/>
        <v>#VALUE!</v>
      </c>
    </row>
    <row r="185" spans="3:57">
      <c r="C185" s="310">
        <v>113</v>
      </c>
      <c r="D185" t="e" cm="1">
        <f t="array" aca="1" ref="D185" ca="1">IF(INDIRECT("実施計画様式!D"&amp;ROW($A185))&lt;&gt;朱色変色!D185,1,0)</f>
        <v>#VALUE!</v>
      </c>
      <c r="E185" t="e" cm="1">
        <f t="array" aca="1" ref="E185" ca="1">IF(INDIRECT("実施計画様式!E"&amp;ROW($A185))&lt;&gt;朱色変色!E185,1,0)</f>
        <v>#VALUE!</v>
      </c>
      <c r="F185" t="e" cm="1">
        <f t="array" aca="1" ref="F185" ca="1">IF(INDIRECT("実施計画様式!F"&amp;ROW($A185))&lt;&gt;朱色変色!F185,1,0)</f>
        <v>#VALUE!</v>
      </c>
      <c r="G185" t="e" cm="1">
        <f t="array" aca="1" ref="G185" ca="1">IF(INDIRECT("実施計画様式!G"&amp;ROW($A185))&lt;&gt;朱色変色!G185,1,0)</f>
        <v>#VALUE!</v>
      </c>
      <c r="H185" t="e" cm="1">
        <f t="array" aca="1" ref="H185" ca="1">IF(INDIRECT("実施計画様式!H"&amp;ROW($A185))&lt;&gt;朱色変色!H185,1,0)</f>
        <v>#VALUE!</v>
      </c>
      <c r="I185" t="e" cm="1">
        <f t="array" aca="1" ref="I185" ca="1">IF(INDIRECT("実施計画様式!I"&amp;ROW($A185))&lt;&gt;朱色変色!I185,1,0)</f>
        <v>#VALUE!</v>
      </c>
      <c r="J185" t="e" cm="1">
        <f t="array" aca="1" ref="J185" ca="1">IF(INDIRECT("実施計画様式!J"&amp;ROW($A185))&lt;&gt;朱色変色!J185,1,0)</f>
        <v>#VALUE!</v>
      </c>
      <c r="K185" t="e" cm="1">
        <f t="array" aca="1" ref="K185" ca="1">IF(INDIRECT("実施計画様式!K"&amp;ROW($A185))&lt;&gt;朱色変色!K185,1,0)</f>
        <v>#VALUE!</v>
      </c>
      <c r="L185" t="e" cm="1">
        <f t="array" aca="1" ref="L185" ca="1">IF(INDIRECT("実施計画様式!L"&amp;ROW($A185))&lt;&gt;朱色変色!L185,1,0)</f>
        <v>#VALUE!</v>
      </c>
      <c r="M185" t="e" cm="1">
        <f t="array" aca="1" ref="M185" ca="1">IF(INDIRECT("実施計画様式!M"&amp;ROW($A185))&lt;&gt;朱色変色!M185,1,0)</f>
        <v>#VALUE!</v>
      </c>
      <c r="N185" t="e" cm="1">
        <f t="array" aca="1" ref="N185" ca="1">IF(INDIRECT("実施計画様式!N"&amp;ROW($A185))&lt;&gt;朱色変色!N185,1,0)</f>
        <v>#VALUE!</v>
      </c>
      <c r="O185" t="e" cm="1">
        <f t="array" aca="1" ref="O185" ca="1">IF(INDIRECT("実施計画様式!O"&amp;ROW($A185))&lt;&gt;朱色変色!O185,1,0)</f>
        <v>#VALUE!</v>
      </c>
      <c r="P185" t="e" cm="1">
        <f t="array" aca="1" ref="P185" ca="1">IF(INDIRECT("実施計画様式!P"&amp;ROW($A185))&lt;&gt;朱色変色!P185,1,0)</f>
        <v>#VALUE!</v>
      </c>
      <c r="Q185" t="e" cm="1">
        <f t="array" aca="1" ref="Q185" ca="1">IF(INDIRECT("実施計画様式!Q"&amp;ROW($A185))&lt;&gt;朱色変色!Q185,1,0)</f>
        <v>#VALUE!</v>
      </c>
      <c r="R185" t="e" cm="1">
        <f t="array" aca="1" ref="R185" ca="1">IF(INDIRECT("実施計画様式!R"&amp;ROW($A185))&lt;&gt;朱色変色!R185,1,0)</f>
        <v>#VALUE!</v>
      </c>
      <c r="S185" t="e" cm="1">
        <f t="array" aca="1" ref="S185" ca="1">IF(INDIRECT("実施計画様式!S"&amp;ROW($A185))&lt;&gt;朱色変色!S185,1,0)</f>
        <v>#VALUE!</v>
      </c>
      <c r="T185" t="e" cm="1">
        <f t="array" aca="1" ref="T185" ca="1">IF(INDIRECT("実施計画様式!T"&amp;ROW($A185))&lt;&gt;朱色変色!T185,1,0)</f>
        <v>#VALUE!</v>
      </c>
      <c r="U185" t="e" cm="1">
        <f t="array" aca="1" ref="U185" ca="1">IF(INDIRECT("実施計画様式!U"&amp;ROW($A185))&lt;&gt;朱色変色!U185,1,0)</f>
        <v>#VALUE!</v>
      </c>
      <c r="V185" t="e" cm="1">
        <f t="array" aca="1" ref="V185" ca="1">IF(INDIRECT("実施計画様式!V"&amp;ROW($A185))&lt;&gt;朱色変色!V185,1,0)</f>
        <v>#VALUE!</v>
      </c>
      <c r="W185" t="e" cm="1">
        <f t="array" aca="1" ref="W185" ca="1">IF(INDIRECT("実施計画様式!W"&amp;ROW($A185))&lt;&gt;朱色変色!W185,1,0)</f>
        <v>#VALUE!</v>
      </c>
      <c r="X185" t="e" cm="1">
        <f t="array" aca="1" ref="X185" ca="1">IF(INDIRECT("実施計画様式!X"&amp;ROW($A185))&lt;&gt;朱色変色!X185,1,0)</f>
        <v>#VALUE!</v>
      </c>
      <c r="Y185" t="e" cm="1">
        <f t="array" aca="1" ref="Y185" ca="1">IF(INDIRECT("実施計画様式!Y"&amp;ROW($A185))&lt;&gt;朱色変色!Y185,1,0)</f>
        <v>#VALUE!</v>
      </c>
      <c r="Z185" t="e" cm="1">
        <f t="array" aca="1" ref="Z185" ca="1">IF(INDIRECT("実施計画様式!Z"&amp;ROW($A185))&lt;&gt;朱色変色!Z185,1,0)</f>
        <v>#VALUE!</v>
      </c>
      <c r="AA185" t="e" cm="1">
        <f t="array" aca="1" ref="AA185" ca="1">IF(INDIRECT("実施計画様式!AA"&amp;ROW($A185))&lt;&gt;朱色変色!AA185,1,0)</f>
        <v>#VALUE!</v>
      </c>
      <c r="AB185" t="e" cm="1">
        <f t="array" aca="1" ref="AB185" ca="1">IF(INDIRECT("実施計画様式!AB"&amp;ROW($A185))&lt;&gt;朱色変色!AB185,1,0)</f>
        <v>#VALUE!</v>
      </c>
      <c r="AC185" t="e" cm="1">
        <f t="array" aca="1" ref="AC185" ca="1">IF(INDIRECT("実施計画様式!AC"&amp;ROW($A185))&lt;&gt;朱色変色!AC185,1,0)</f>
        <v>#VALUE!</v>
      </c>
      <c r="AD185" t="e" cm="1">
        <f t="array" aca="1" ref="AD185" ca="1">IF(INDIRECT("実施計画様式!AD"&amp;ROW($A185))&lt;&gt;朱色変色!AD185,1,0)</f>
        <v>#VALUE!</v>
      </c>
      <c r="AE185" t="e" cm="1">
        <f t="array" aca="1" ref="AE185" ca="1">IF(INDIRECT("実施計画様式!AE"&amp;ROW($A185))&lt;&gt;朱色変色!AE185,1,0)</f>
        <v>#VALUE!</v>
      </c>
      <c r="AF185" t="e" cm="1">
        <f t="array" aca="1" ref="AF185" ca="1">IF(INDIRECT("実施計画様式!AF"&amp;ROW($A185))&lt;&gt;朱色変色!AF185,1,0)</f>
        <v>#VALUE!</v>
      </c>
      <c r="AG185" t="e" cm="1">
        <f t="array" aca="1" ref="AG185" ca="1">IF(INDIRECT("実施計画様式!AG"&amp;ROW($A185))&lt;&gt;朱色変色!AG185,1,0)</f>
        <v>#VALUE!</v>
      </c>
      <c r="AH185" t="e" cm="1">
        <f t="array" aca="1" ref="AH185" ca="1">IF(INDIRECT("実施計画様式!AH"&amp;ROW($A185))&lt;&gt;朱色変色!AH185,1,0)</f>
        <v>#VALUE!</v>
      </c>
      <c r="AI185" t="e" cm="1">
        <f t="array" aca="1" ref="AI185" ca="1">IF(INDIRECT("実施計画様式!AI"&amp;ROW($A185))&lt;&gt;朱色変色!AI185,1,0)</f>
        <v>#VALUE!</v>
      </c>
      <c r="AJ185" t="e" cm="1">
        <f t="array" aca="1" ref="AJ185" ca="1">IF(INDIRECT("実施計画様式!AJ"&amp;ROW($A185))&lt;&gt;朱色変色!AJ185,1,0)</f>
        <v>#VALUE!</v>
      </c>
      <c r="AK185" t="e" cm="1">
        <f t="array" aca="1" ref="AK185" ca="1">IF(INDIRECT("実施計画様式!AK"&amp;ROW($A185))&lt;&gt;朱色変色!AK185,1,0)</f>
        <v>#VALUE!</v>
      </c>
      <c r="AL185" t="e" cm="1">
        <f t="array" aca="1" ref="AL185" ca="1">IF(INDIRECT("実施計画様式!AL"&amp;ROW($A185))&lt;&gt;朱色変色!AL185,1,0)</f>
        <v>#VALUE!</v>
      </c>
      <c r="AM185" t="e" cm="1">
        <f t="array" aca="1" ref="AM185" ca="1">IF(INDIRECT("実施計画様式!AM"&amp;ROW($A185))&lt;&gt;朱色変色!AM185,1,0)</f>
        <v>#VALUE!</v>
      </c>
      <c r="AN185" t="e" cm="1">
        <f t="array" aca="1" ref="AN185" ca="1">IF(INDIRECT("実施計画様式!AN"&amp;ROW($A185))&lt;&gt;朱色変色!AN185,1,0)</f>
        <v>#VALUE!</v>
      </c>
      <c r="AO185" t="e" cm="1">
        <f t="array" aca="1" ref="AO185" ca="1">IF(INDIRECT("実施計画様式!AO"&amp;ROW($A185))&lt;&gt;朱色変色!AO185,1,0)</f>
        <v>#VALUE!</v>
      </c>
      <c r="AP185" t="e" cm="1">
        <f t="array" aca="1" ref="AP185" ca="1">IF(INDIRECT("実施計画様式!AP"&amp;ROW($A185))&lt;&gt;朱色変色!AP185,1,0)</f>
        <v>#VALUE!</v>
      </c>
      <c r="AQ185" t="e" cm="1">
        <f t="array" aca="1" ref="AQ185" ca="1">IF(INDIRECT("実施計画様式!AQ"&amp;ROW($A185))&lt;&gt;朱色変色!AQ185,1,0)</f>
        <v>#VALUE!</v>
      </c>
      <c r="AR185" t="e" cm="1">
        <f t="array" aca="1" ref="AR185" ca="1">IF(INDIRECT("実施計画様式!AR"&amp;ROW($A185))&lt;&gt;朱色変色!AR185,1,0)</f>
        <v>#VALUE!</v>
      </c>
      <c r="AS185" t="e" cm="1">
        <f t="array" aca="1" ref="AS185" ca="1">IF(INDIRECT("実施計画様式!AS"&amp;ROW($A185))&lt;&gt;朱色変色!AS185,1,0)</f>
        <v>#VALUE!</v>
      </c>
      <c r="AT185" t="e" cm="1">
        <f t="array" aca="1" ref="AT185" ca="1">IF(INDIRECT("実施計画様式!AT"&amp;ROW($A185))&lt;&gt;朱色変色!AT185,1,0)</f>
        <v>#VALUE!</v>
      </c>
      <c r="AU185" t="e" cm="1">
        <f t="array" aca="1" ref="AU185" ca="1">IF(INDIRECT("実施計画様式!AU"&amp;ROW($A185))&lt;&gt;朱色変色!AU185,1,0)</f>
        <v>#VALUE!</v>
      </c>
      <c r="AV185" t="e" cm="1">
        <f t="array" aca="1" ref="AV185" ca="1">IF(INDIRECT("実施計画様式!AV"&amp;ROW($A185))&lt;&gt;朱色変色!AV185,1,0)</f>
        <v>#VALUE!</v>
      </c>
      <c r="AW185" t="e" cm="1">
        <f t="array" aca="1" ref="AW185" ca="1">IF(INDIRECT("実施計画様式!AW"&amp;ROW($A185))&lt;&gt;朱色変色!AW185,1,0)</f>
        <v>#VALUE!</v>
      </c>
      <c r="AX185" t="e" cm="1">
        <f t="array" aca="1" ref="AX185" ca="1">IF(INDIRECT("実施計画様式!AX"&amp;ROW($A185))&lt;&gt;朱色変色!AX185,1,0)</f>
        <v>#VALUE!</v>
      </c>
      <c r="AY185" t="e" cm="1">
        <f t="array" aca="1" ref="AY185" ca="1">IF(INDIRECT("実施計画様式!AY"&amp;ROW($A185))&lt;&gt;朱色変色!AU185,1,0)</f>
        <v>#VALUE!</v>
      </c>
      <c r="AZ185" t="e" cm="1">
        <f t="array" aca="1" ref="AZ185" ca="1">IF(INDIRECT("実施計画様式!AZ"&amp;ROW($A185))&lt;&gt;朱色変色!AV185,1,0)</f>
        <v>#VALUE!</v>
      </c>
      <c r="BA185" t="e" cm="1">
        <f t="array" aca="1" ref="BA185" ca="1">IF(INDIRECT("実施計画様式!BA"&amp;ROW($A185))&lt;&gt;朱色変色!AW185,1,0)</f>
        <v>#VALUE!</v>
      </c>
      <c r="BB185" t="e" cm="1">
        <f t="array" aca="1" ref="BB185" ca="1">IF(INDIRECT("実施計画様式!BB"&amp;ROW($A185))&lt;&gt;朱色変色!AX185,1,0)</f>
        <v>#VALUE!</v>
      </c>
      <c r="BC185" t="e">
        <f t="shared" ca="1" si="3"/>
        <v>#VALUE!</v>
      </c>
      <c r="BD185" t="e">
        <f t="shared" ca="1" si="4"/>
        <v>#VALUE!</v>
      </c>
      <c r="BE185" t="e">
        <f t="shared" ca="1" si="5"/>
        <v>#VALUE!</v>
      </c>
    </row>
    <row r="186" spans="3:57">
      <c r="C186" s="310">
        <v>114</v>
      </c>
      <c r="D186" t="e" cm="1">
        <f t="array" aca="1" ref="D186" ca="1">IF(INDIRECT("実施計画様式!D"&amp;ROW($A186))&lt;&gt;朱色変色!D186,1,0)</f>
        <v>#VALUE!</v>
      </c>
      <c r="E186" t="e" cm="1">
        <f t="array" aca="1" ref="E186" ca="1">IF(INDIRECT("実施計画様式!E"&amp;ROW($A186))&lt;&gt;朱色変色!E186,1,0)</f>
        <v>#VALUE!</v>
      </c>
      <c r="F186" t="e" cm="1">
        <f t="array" aca="1" ref="F186" ca="1">IF(INDIRECT("実施計画様式!F"&amp;ROW($A186))&lt;&gt;朱色変色!F186,1,0)</f>
        <v>#VALUE!</v>
      </c>
      <c r="G186" t="e" cm="1">
        <f t="array" aca="1" ref="G186" ca="1">IF(INDIRECT("実施計画様式!G"&amp;ROW($A186))&lt;&gt;朱色変色!G186,1,0)</f>
        <v>#VALUE!</v>
      </c>
      <c r="H186" t="e" cm="1">
        <f t="array" aca="1" ref="H186" ca="1">IF(INDIRECT("実施計画様式!H"&amp;ROW($A186))&lt;&gt;朱色変色!H186,1,0)</f>
        <v>#VALUE!</v>
      </c>
      <c r="I186" t="e" cm="1">
        <f t="array" aca="1" ref="I186" ca="1">IF(INDIRECT("実施計画様式!I"&amp;ROW($A186))&lt;&gt;朱色変色!I186,1,0)</f>
        <v>#VALUE!</v>
      </c>
      <c r="J186" t="e" cm="1">
        <f t="array" aca="1" ref="J186" ca="1">IF(INDIRECT("実施計画様式!J"&amp;ROW($A186))&lt;&gt;朱色変色!J186,1,0)</f>
        <v>#VALUE!</v>
      </c>
      <c r="K186" t="e" cm="1">
        <f t="array" aca="1" ref="K186" ca="1">IF(INDIRECT("実施計画様式!K"&amp;ROW($A186))&lt;&gt;朱色変色!K186,1,0)</f>
        <v>#VALUE!</v>
      </c>
      <c r="L186" t="e" cm="1">
        <f t="array" aca="1" ref="L186" ca="1">IF(INDIRECT("実施計画様式!L"&amp;ROW($A186))&lt;&gt;朱色変色!L186,1,0)</f>
        <v>#VALUE!</v>
      </c>
      <c r="M186" t="e" cm="1">
        <f t="array" aca="1" ref="M186" ca="1">IF(INDIRECT("実施計画様式!M"&amp;ROW($A186))&lt;&gt;朱色変色!M186,1,0)</f>
        <v>#VALUE!</v>
      </c>
      <c r="N186" t="e" cm="1">
        <f t="array" aca="1" ref="N186" ca="1">IF(INDIRECT("実施計画様式!N"&amp;ROW($A186))&lt;&gt;朱色変色!N186,1,0)</f>
        <v>#VALUE!</v>
      </c>
      <c r="O186" t="e" cm="1">
        <f t="array" aca="1" ref="O186" ca="1">IF(INDIRECT("実施計画様式!O"&amp;ROW($A186))&lt;&gt;朱色変色!O186,1,0)</f>
        <v>#VALUE!</v>
      </c>
      <c r="P186" t="e" cm="1">
        <f t="array" aca="1" ref="P186" ca="1">IF(INDIRECT("実施計画様式!P"&amp;ROW($A186))&lt;&gt;朱色変色!P186,1,0)</f>
        <v>#VALUE!</v>
      </c>
      <c r="Q186" t="e" cm="1">
        <f t="array" aca="1" ref="Q186" ca="1">IF(INDIRECT("実施計画様式!Q"&amp;ROW($A186))&lt;&gt;朱色変色!Q186,1,0)</f>
        <v>#VALUE!</v>
      </c>
      <c r="R186" t="e" cm="1">
        <f t="array" aca="1" ref="R186" ca="1">IF(INDIRECT("実施計画様式!R"&amp;ROW($A186))&lt;&gt;朱色変色!R186,1,0)</f>
        <v>#VALUE!</v>
      </c>
      <c r="S186" t="e" cm="1">
        <f t="array" aca="1" ref="S186" ca="1">IF(INDIRECT("実施計画様式!S"&amp;ROW($A186))&lt;&gt;朱色変色!S186,1,0)</f>
        <v>#VALUE!</v>
      </c>
      <c r="T186" t="e" cm="1">
        <f t="array" aca="1" ref="T186" ca="1">IF(INDIRECT("実施計画様式!T"&amp;ROW($A186))&lt;&gt;朱色変色!T186,1,0)</f>
        <v>#VALUE!</v>
      </c>
      <c r="U186" t="e" cm="1">
        <f t="array" aca="1" ref="U186" ca="1">IF(INDIRECT("実施計画様式!U"&amp;ROW($A186))&lt;&gt;朱色変色!U186,1,0)</f>
        <v>#VALUE!</v>
      </c>
      <c r="V186" t="e" cm="1">
        <f t="array" aca="1" ref="V186" ca="1">IF(INDIRECT("実施計画様式!V"&amp;ROW($A186))&lt;&gt;朱色変色!V186,1,0)</f>
        <v>#VALUE!</v>
      </c>
      <c r="W186" t="e" cm="1">
        <f t="array" aca="1" ref="W186" ca="1">IF(INDIRECT("実施計画様式!W"&amp;ROW($A186))&lt;&gt;朱色変色!W186,1,0)</f>
        <v>#VALUE!</v>
      </c>
      <c r="X186" t="e" cm="1">
        <f t="array" aca="1" ref="X186" ca="1">IF(INDIRECT("実施計画様式!X"&amp;ROW($A186))&lt;&gt;朱色変色!X186,1,0)</f>
        <v>#VALUE!</v>
      </c>
      <c r="Y186" t="e" cm="1">
        <f t="array" aca="1" ref="Y186" ca="1">IF(INDIRECT("実施計画様式!Y"&amp;ROW($A186))&lt;&gt;朱色変色!Y186,1,0)</f>
        <v>#VALUE!</v>
      </c>
      <c r="Z186" t="e" cm="1">
        <f t="array" aca="1" ref="Z186" ca="1">IF(INDIRECT("実施計画様式!Z"&amp;ROW($A186))&lt;&gt;朱色変色!Z186,1,0)</f>
        <v>#VALUE!</v>
      </c>
      <c r="AA186" t="e" cm="1">
        <f t="array" aca="1" ref="AA186" ca="1">IF(INDIRECT("実施計画様式!AA"&amp;ROW($A186))&lt;&gt;朱色変色!AA186,1,0)</f>
        <v>#VALUE!</v>
      </c>
      <c r="AB186" t="e" cm="1">
        <f t="array" aca="1" ref="AB186" ca="1">IF(INDIRECT("実施計画様式!AB"&amp;ROW($A186))&lt;&gt;朱色変色!AB186,1,0)</f>
        <v>#VALUE!</v>
      </c>
      <c r="AC186" t="e" cm="1">
        <f t="array" aca="1" ref="AC186" ca="1">IF(INDIRECT("実施計画様式!AC"&amp;ROW($A186))&lt;&gt;朱色変色!AC186,1,0)</f>
        <v>#VALUE!</v>
      </c>
      <c r="AD186" t="e" cm="1">
        <f t="array" aca="1" ref="AD186" ca="1">IF(INDIRECT("実施計画様式!AD"&amp;ROW($A186))&lt;&gt;朱色変色!AD186,1,0)</f>
        <v>#VALUE!</v>
      </c>
      <c r="AE186" t="e" cm="1">
        <f t="array" aca="1" ref="AE186" ca="1">IF(INDIRECT("実施計画様式!AE"&amp;ROW($A186))&lt;&gt;朱色変色!AE186,1,0)</f>
        <v>#VALUE!</v>
      </c>
      <c r="AF186" t="e" cm="1">
        <f t="array" aca="1" ref="AF186" ca="1">IF(INDIRECT("実施計画様式!AF"&amp;ROW($A186))&lt;&gt;朱色変色!AF186,1,0)</f>
        <v>#VALUE!</v>
      </c>
      <c r="AG186" t="e" cm="1">
        <f t="array" aca="1" ref="AG186" ca="1">IF(INDIRECT("実施計画様式!AG"&amp;ROW($A186))&lt;&gt;朱色変色!AG186,1,0)</f>
        <v>#VALUE!</v>
      </c>
      <c r="AH186" t="e" cm="1">
        <f t="array" aca="1" ref="AH186" ca="1">IF(INDIRECT("実施計画様式!AH"&amp;ROW($A186))&lt;&gt;朱色変色!AH186,1,0)</f>
        <v>#VALUE!</v>
      </c>
      <c r="AI186" t="e" cm="1">
        <f t="array" aca="1" ref="AI186" ca="1">IF(INDIRECT("実施計画様式!AI"&amp;ROW($A186))&lt;&gt;朱色変色!AI186,1,0)</f>
        <v>#VALUE!</v>
      </c>
      <c r="AJ186" t="e" cm="1">
        <f t="array" aca="1" ref="AJ186" ca="1">IF(INDIRECT("実施計画様式!AJ"&amp;ROW($A186))&lt;&gt;朱色変色!AJ186,1,0)</f>
        <v>#VALUE!</v>
      </c>
      <c r="AK186" t="e" cm="1">
        <f t="array" aca="1" ref="AK186" ca="1">IF(INDIRECT("実施計画様式!AK"&amp;ROW($A186))&lt;&gt;朱色変色!AK186,1,0)</f>
        <v>#VALUE!</v>
      </c>
      <c r="AL186" t="e" cm="1">
        <f t="array" aca="1" ref="AL186" ca="1">IF(INDIRECT("実施計画様式!AL"&amp;ROW($A186))&lt;&gt;朱色変色!AL186,1,0)</f>
        <v>#VALUE!</v>
      </c>
      <c r="AM186" t="e" cm="1">
        <f t="array" aca="1" ref="AM186" ca="1">IF(INDIRECT("実施計画様式!AM"&amp;ROW($A186))&lt;&gt;朱色変色!AM186,1,0)</f>
        <v>#VALUE!</v>
      </c>
      <c r="AN186" t="e" cm="1">
        <f t="array" aca="1" ref="AN186" ca="1">IF(INDIRECT("実施計画様式!AN"&amp;ROW($A186))&lt;&gt;朱色変色!AN186,1,0)</f>
        <v>#VALUE!</v>
      </c>
      <c r="AO186" t="e" cm="1">
        <f t="array" aca="1" ref="AO186" ca="1">IF(INDIRECT("実施計画様式!AO"&amp;ROW($A186))&lt;&gt;朱色変色!AO186,1,0)</f>
        <v>#VALUE!</v>
      </c>
      <c r="AP186" t="e" cm="1">
        <f t="array" aca="1" ref="AP186" ca="1">IF(INDIRECT("実施計画様式!AP"&amp;ROW($A186))&lt;&gt;朱色変色!AP186,1,0)</f>
        <v>#VALUE!</v>
      </c>
      <c r="AQ186" t="e" cm="1">
        <f t="array" aca="1" ref="AQ186" ca="1">IF(INDIRECT("実施計画様式!AQ"&amp;ROW($A186))&lt;&gt;朱色変色!AQ186,1,0)</f>
        <v>#VALUE!</v>
      </c>
      <c r="AR186" t="e" cm="1">
        <f t="array" aca="1" ref="AR186" ca="1">IF(INDIRECT("実施計画様式!AR"&amp;ROW($A186))&lt;&gt;朱色変色!AR186,1,0)</f>
        <v>#VALUE!</v>
      </c>
      <c r="AS186" t="e" cm="1">
        <f t="array" aca="1" ref="AS186" ca="1">IF(INDIRECT("実施計画様式!AS"&amp;ROW($A186))&lt;&gt;朱色変色!AS186,1,0)</f>
        <v>#VALUE!</v>
      </c>
      <c r="AT186" t="e" cm="1">
        <f t="array" aca="1" ref="AT186" ca="1">IF(INDIRECT("実施計画様式!AT"&amp;ROW($A186))&lt;&gt;朱色変色!AT186,1,0)</f>
        <v>#VALUE!</v>
      </c>
      <c r="AU186" t="e" cm="1">
        <f t="array" aca="1" ref="AU186" ca="1">IF(INDIRECT("実施計画様式!AU"&amp;ROW($A186))&lt;&gt;朱色変色!AU186,1,0)</f>
        <v>#VALUE!</v>
      </c>
      <c r="AV186" t="e" cm="1">
        <f t="array" aca="1" ref="AV186" ca="1">IF(INDIRECT("実施計画様式!AV"&amp;ROW($A186))&lt;&gt;朱色変色!AV186,1,0)</f>
        <v>#VALUE!</v>
      </c>
      <c r="AW186" t="e" cm="1">
        <f t="array" aca="1" ref="AW186" ca="1">IF(INDIRECT("実施計画様式!AW"&amp;ROW($A186))&lt;&gt;朱色変色!AW186,1,0)</f>
        <v>#VALUE!</v>
      </c>
      <c r="AX186" t="e" cm="1">
        <f t="array" aca="1" ref="AX186" ca="1">IF(INDIRECT("実施計画様式!AX"&amp;ROW($A186))&lt;&gt;朱色変色!AX186,1,0)</f>
        <v>#VALUE!</v>
      </c>
      <c r="AY186" t="e" cm="1">
        <f t="array" aca="1" ref="AY186" ca="1">IF(INDIRECT("実施計画様式!AY"&amp;ROW($A186))&lt;&gt;朱色変色!AU186,1,0)</f>
        <v>#VALUE!</v>
      </c>
      <c r="AZ186" t="e" cm="1">
        <f t="array" aca="1" ref="AZ186" ca="1">IF(INDIRECT("実施計画様式!AZ"&amp;ROW($A186))&lt;&gt;朱色変色!AV186,1,0)</f>
        <v>#VALUE!</v>
      </c>
      <c r="BA186" t="e" cm="1">
        <f t="array" aca="1" ref="BA186" ca="1">IF(INDIRECT("実施計画様式!BA"&amp;ROW($A186))&lt;&gt;朱色変色!AW186,1,0)</f>
        <v>#VALUE!</v>
      </c>
      <c r="BB186" t="e" cm="1">
        <f t="array" aca="1" ref="BB186" ca="1">IF(INDIRECT("実施計画様式!BB"&amp;ROW($A186))&lt;&gt;朱色変色!AX186,1,0)</f>
        <v>#VALUE!</v>
      </c>
      <c r="BC186" t="e">
        <f t="shared" ca="1" si="3"/>
        <v>#VALUE!</v>
      </c>
      <c r="BD186" t="e">
        <f t="shared" ca="1" si="4"/>
        <v>#VALUE!</v>
      </c>
      <c r="BE186" t="e">
        <f t="shared" ca="1" si="5"/>
        <v>#VALUE!</v>
      </c>
    </row>
    <row r="187" spans="3:57">
      <c r="C187" s="310">
        <v>115</v>
      </c>
      <c r="D187" t="e" cm="1">
        <f t="array" aca="1" ref="D187" ca="1">IF(INDIRECT("実施計画様式!D"&amp;ROW($A187))&lt;&gt;朱色変色!D187,1,0)</f>
        <v>#VALUE!</v>
      </c>
      <c r="E187" t="e" cm="1">
        <f t="array" aca="1" ref="E187" ca="1">IF(INDIRECT("実施計画様式!E"&amp;ROW($A187))&lt;&gt;朱色変色!E187,1,0)</f>
        <v>#VALUE!</v>
      </c>
      <c r="F187" t="e" cm="1">
        <f t="array" aca="1" ref="F187" ca="1">IF(INDIRECT("実施計画様式!F"&amp;ROW($A187))&lt;&gt;朱色変色!F187,1,0)</f>
        <v>#VALUE!</v>
      </c>
      <c r="G187" t="e" cm="1">
        <f t="array" aca="1" ref="G187" ca="1">IF(INDIRECT("実施計画様式!G"&amp;ROW($A187))&lt;&gt;朱色変色!G187,1,0)</f>
        <v>#VALUE!</v>
      </c>
      <c r="H187" t="e" cm="1">
        <f t="array" aca="1" ref="H187" ca="1">IF(INDIRECT("実施計画様式!H"&amp;ROW($A187))&lt;&gt;朱色変色!H187,1,0)</f>
        <v>#VALUE!</v>
      </c>
      <c r="I187" t="e" cm="1">
        <f t="array" aca="1" ref="I187" ca="1">IF(INDIRECT("実施計画様式!I"&amp;ROW($A187))&lt;&gt;朱色変色!I187,1,0)</f>
        <v>#VALUE!</v>
      </c>
      <c r="J187" t="e" cm="1">
        <f t="array" aca="1" ref="J187" ca="1">IF(INDIRECT("実施計画様式!J"&amp;ROW($A187))&lt;&gt;朱色変色!J187,1,0)</f>
        <v>#VALUE!</v>
      </c>
      <c r="K187" t="e" cm="1">
        <f t="array" aca="1" ref="K187" ca="1">IF(INDIRECT("実施計画様式!K"&amp;ROW($A187))&lt;&gt;朱色変色!K187,1,0)</f>
        <v>#VALUE!</v>
      </c>
      <c r="L187" t="e" cm="1">
        <f t="array" aca="1" ref="L187" ca="1">IF(INDIRECT("実施計画様式!L"&amp;ROW($A187))&lt;&gt;朱色変色!L187,1,0)</f>
        <v>#VALUE!</v>
      </c>
      <c r="M187" t="e" cm="1">
        <f t="array" aca="1" ref="M187" ca="1">IF(INDIRECT("実施計画様式!M"&amp;ROW($A187))&lt;&gt;朱色変色!M187,1,0)</f>
        <v>#VALUE!</v>
      </c>
      <c r="N187" t="e" cm="1">
        <f t="array" aca="1" ref="N187" ca="1">IF(INDIRECT("実施計画様式!N"&amp;ROW($A187))&lt;&gt;朱色変色!N187,1,0)</f>
        <v>#VALUE!</v>
      </c>
      <c r="O187" t="e" cm="1">
        <f t="array" aca="1" ref="O187" ca="1">IF(INDIRECT("実施計画様式!O"&amp;ROW($A187))&lt;&gt;朱色変色!O187,1,0)</f>
        <v>#VALUE!</v>
      </c>
      <c r="P187" t="e" cm="1">
        <f t="array" aca="1" ref="P187" ca="1">IF(INDIRECT("実施計画様式!P"&amp;ROW($A187))&lt;&gt;朱色変色!P187,1,0)</f>
        <v>#VALUE!</v>
      </c>
      <c r="Q187" t="e" cm="1">
        <f t="array" aca="1" ref="Q187" ca="1">IF(INDIRECT("実施計画様式!Q"&amp;ROW($A187))&lt;&gt;朱色変色!Q187,1,0)</f>
        <v>#VALUE!</v>
      </c>
      <c r="R187" t="e" cm="1">
        <f t="array" aca="1" ref="R187" ca="1">IF(INDIRECT("実施計画様式!R"&amp;ROW($A187))&lt;&gt;朱色変色!R187,1,0)</f>
        <v>#VALUE!</v>
      </c>
      <c r="S187" t="e" cm="1">
        <f t="array" aca="1" ref="S187" ca="1">IF(INDIRECT("実施計画様式!S"&amp;ROW($A187))&lt;&gt;朱色変色!S187,1,0)</f>
        <v>#VALUE!</v>
      </c>
      <c r="T187" t="e" cm="1">
        <f t="array" aca="1" ref="T187" ca="1">IF(INDIRECT("実施計画様式!T"&amp;ROW($A187))&lt;&gt;朱色変色!T187,1,0)</f>
        <v>#VALUE!</v>
      </c>
      <c r="U187" t="e" cm="1">
        <f t="array" aca="1" ref="U187" ca="1">IF(INDIRECT("実施計画様式!U"&amp;ROW($A187))&lt;&gt;朱色変色!U187,1,0)</f>
        <v>#VALUE!</v>
      </c>
      <c r="V187" t="e" cm="1">
        <f t="array" aca="1" ref="V187" ca="1">IF(INDIRECT("実施計画様式!V"&amp;ROW($A187))&lt;&gt;朱色変色!V187,1,0)</f>
        <v>#VALUE!</v>
      </c>
      <c r="W187" t="e" cm="1">
        <f t="array" aca="1" ref="W187" ca="1">IF(INDIRECT("実施計画様式!W"&amp;ROW($A187))&lt;&gt;朱色変色!W187,1,0)</f>
        <v>#VALUE!</v>
      </c>
      <c r="X187" t="e" cm="1">
        <f t="array" aca="1" ref="X187" ca="1">IF(INDIRECT("実施計画様式!X"&amp;ROW($A187))&lt;&gt;朱色変色!X187,1,0)</f>
        <v>#VALUE!</v>
      </c>
      <c r="Y187" t="e" cm="1">
        <f t="array" aca="1" ref="Y187" ca="1">IF(INDIRECT("実施計画様式!Y"&amp;ROW($A187))&lt;&gt;朱色変色!Y187,1,0)</f>
        <v>#VALUE!</v>
      </c>
      <c r="Z187" t="e" cm="1">
        <f t="array" aca="1" ref="Z187" ca="1">IF(INDIRECT("実施計画様式!Z"&amp;ROW($A187))&lt;&gt;朱色変色!Z187,1,0)</f>
        <v>#VALUE!</v>
      </c>
      <c r="AA187" t="e" cm="1">
        <f t="array" aca="1" ref="AA187" ca="1">IF(INDIRECT("実施計画様式!AA"&amp;ROW($A187))&lt;&gt;朱色変色!AA187,1,0)</f>
        <v>#VALUE!</v>
      </c>
      <c r="AB187" t="e" cm="1">
        <f t="array" aca="1" ref="AB187" ca="1">IF(INDIRECT("実施計画様式!AB"&amp;ROW($A187))&lt;&gt;朱色変色!AB187,1,0)</f>
        <v>#VALUE!</v>
      </c>
      <c r="AC187" t="e" cm="1">
        <f t="array" aca="1" ref="AC187" ca="1">IF(INDIRECT("実施計画様式!AC"&amp;ROW($A187))&lt;&gt;朱色変色!AC187,1,0)</f>
        <v>#VALUE!</v>
      </c>
      <c r="AD187" t="e" cm="1">
        <f t="array" aca="1" ref="AD187" ca="1">IF(INDIRECT("実施計画様式!AD"&amp;ROW($A187))&lt;&gt;朱色変色!AD187,1,0)</f>
        <v>#VALUE!</v>
      </c>
      <c r="AE187" t="e" cm="1">
        <f t="array" aca="1" ref="AE187" ca="1">IF(INDIRECT("実施計画様式!AE"&amp;ROW($A187))&lt;&gt;朱色変色!AE187,1,0)</f>
        <v>#VALUE!</v>
      </c>
      <c r="AF187" t="e" cm="1">
        <f t="array" aca="1" ref="AF187" ca="1">IF(INDIRECT("実施計画様式!AF"&amp;ROW($A187))&lt;&gt;朱色変色!AF187,1,0)</f>
        <v>#VALUE!</v>
      </c>
      <c r="AG187" t="e" cm="1">
        <f t="array" aca="1" ref="AG187" ca="1">IF(INDIRECT("実施計画様式!AG"&amp;ROW($A187))&lt;&gt;朱色変色!AG187,1,0)</f>
        <v>#VALUE!</v>
      </c>
      <c r="AH187" t="e" cm="1">
        <f t="array" aca="1" ref="AH187" ca="1">IF(INDIRECT("実施計画様式!AH"&amp;ROW($A187))&lt;&gt;朱色変色!AH187,1,0)</f>
        <v>#VALUE!</v>
      </c>
      <c r="AI187" t="e" cm="1">
        <f t="array" aca="1" ref="AI187" ca="1">IF(INDIRECT("実施計画様式!AI"&amp;ROW($A187))&lt;&gt;朱色変色!AI187,1,0)</f>
        <v>#VALUE!</v>
      </c>
      <c r="AJ187" t="e" cm="1">
        <f t="array" aca="1" ref="AJ187" ca="1">IF(INDIRECT("実施計画様式!AJ"&amp;ROW($A187))&lt;&gt;朱色変色!AJ187,1,0)</f>
        <v>#VALUE!</v>
      </c>
      <c r="AK187" t="e" cm="1">
        <f t="array" aca="1" ref="AK187" ca="1">IF(INDIRECT("実施計画様式!AK"&amp;ROW($A187))&lt;&gt;朱色変色!AK187,1,0)</f>
        <v>#VALUE!</v>
      </c>
      <c r="AL187" t="e" cm="1">
        <f t="array" aca="1" ref="AL187" ca="1">IF(INDIRECT("実施計画様式!AL"&amp;ROW($A187))&lt;&gt;朱色変色!AL187,1,0)</f>
        <v>#VALUE!</v>
      </c>
      <c r="AM187" t="e" cm="1">
        <f t="array" aca="1" ref="AM187" ca="1">IF(INDIRECT("実施計画様式!AM"&amp;ROW($A187))&lt;&gt;朱色変色!AM187,1,0)</f>
        <v>#VALUE!</v>
      </c>
      <c r="AN187" t="e" cm="1">
        <f t="array" aca="1" ref="AN187" ca="1">IF(INDIRECT("実施計画様式!AN"&amp;ROW($A187))&lt;&gt;朱色変色!AN187,1,0)</f>
        <v>#VALUE!</v>
      </c>
      <c r="AO187" t="e" cm="1">
        <f t="array" aca="1" ref="AO187" ca="1">IF(INDIRECT("実施計画様式!AO"&amp;ROW($A187))&lt;&gt;朱色変色!AO187,1,0)</f>
        <v>#VALUE!</v>
      </c>
      <c r="AP187" t="e" cm="1">
        <f t="array" aca="1" ref="AP187" ca="1">IF(INDIRECT("実施計画様式!AP"&amp;ROW($A187))&lt;&gt;朱色変色!AP187,1,0)</f>
        <v>#VALUE!</v>
      </c>
      <c r="AQ187" t="e" cm="1">
        <f t="array" aca="1" ref="AQ187" ca="1">IF(INDIRECT("実施計画様式!AQ"&amp;ROW($A187))&lt;&gt;朱色変色!AQ187,1,0)</f>
        <v>#VALUE!</v>
      </c>
      <c r="AR187" t="e" cm="1">
        <f t="array" aca="1" ref="AR187" ca="1">IF(INDIRECT("実施計画様式!AR"&amp;ROW($A187))&lt;&gt;朱色変色!AR187,1,0)</f>
        <v>#VALUE!</v>
      </c>
      <c r="AS187" t="e" cm="1">
        <f t="array" aca="1" ref="AS187" ca="1">IF(INDIRECT("実施計画様式!AS"&amp;ROW($A187))&lt;&gt;朱色変色!AS187,1,0)</f>
        <v>#VALUE!</v>
      </c>
      <c r="AT187" t="e" cm="1">
        <f t="array" aca="1" ref="AT187" ca="1">IF(INDIRECT("実施計画様式!AT"&amp;ROW($A187))&lt;&gt;朱色変色!AT187,1,0)</f>
        <v>#VALUE!</v>
      </c>
      <c r="AU187" t="e" cm="1">
        <f t="array" aca="1" ref="AU187" ca="1">IF(INDIRECT("実施計画様式!AU"&amp;ROW($A187))&lt;&gt;朱色変色!AU187,1,0)</f>
        <v>#VALUE!</v>
      </c>
      <c r="AV187" t="e" cm="1">
        <f t="array" aca="1" ref="AV187" ca="1">IF(INDIRECT("実施計画様式!AV"&amp;ROW($A187))&lt;&gt;朱色変色!AV187,1,0)</f>
        <v>#VALUE!</v>
      </c>
      <c r="AW187" t="e" cm="1">
        <f t="array" aca="1" ref="AW187" ca="1">IF(INDIRECT("実施計画様式!AW"&amp;ROW($A187))&lt;&gt;朱色変色!AW187,1,0)</f>
        <v>#VALUE!</v>
      </c>
      <c r="AX187" t="e" cm="1">
        <f t="array" aca="1" ref="AX187" ca="1">IF(INDIRECT("実施計画様式!AX"&amp;ROW($A187))&lt;&gt;朱色変色!AX187,1,0)</f>
        <v>#VALUE!</v>
      </c>
      <c r="AY187" t="e" cm="1">
        <f t="array" aca="1" ref="AY187" ca="1">IF(INDIRECT("実施計画様式!AY"&amp;ROW($A187))&lt;&gt;朱色変色!AU187,1,0)</f>
        <v>#VALUE!</v>
      </c>
      <c r="AZ187" t="e" cm="1">
        <f t="array" aca="1" ref="AZ187" ca="1">IF(INDIRECT("実施計画様式!AZ"&amp;ROW($A187))&lt;&gt;朱色変色!AV187,1,0)</f>
        <v>#VALUE!</v>
      </c>
      <c r="BA187" t="e" cm="1">
        <f t="array" aca="1" ref="BA187" ca="1">IF(INDIRECT("実施計画様式!BA"&amp;ROW($A187))&lt;&gt;朱色変色!AW187,1,0)</f>
        <v>#VALUE!</v>
      </c>
      <c r="BB187" t="e" cm="1">
        <f t="array" aca="1" ref="BB187" ca="1">IF(INDIRECT("実施計画様式!BB"&amp;ROW($A187))&lt;&gt;朱色変色!AX187,1,0)</f>
        <v>#VALUE!</v>
      </c>
      <c r="BC187" t="e">
        <f t="shared" ca="1" si="3"/>
        <v>#VALUE!</v>
      </c>
      <c r="BD187" t="e">
        <f t="shared" ca="1" si="4"/>
        <v>#VALUE!</v>
      </c>
      <c r="BE187" t="e">
        <f t="shared" ca="1" si="5"/>
        <v>#VALUE!</v>
      </c>
    </row>
    <row r="188" spans="3:57">
      <c r="C188" s="310">
        <v>116</v>
      </c>
      <c r="D188" t="e" cm="1">
        <f t="array" aca="1" ref="D188" ca="1">IF(INDIRECT("実施計画様式!D"&amp;ROW($A188))&lt;&gt;朱色変色!D188,1,0)</f>
        <v>#VALUE!</v>
      </c>
      <c r="E188" t="e" cm="1">
        <f t="array" aca="1" ref="E188" ca="1">IF(INDIRECT("実施計画様式!E"&amp;ROW($A188))&lt;&gt;朱色変色!E188,1,0)</f>
        <v>#VALUE!</v>
      </c>
      <c r="F188" t="e" cm="1">
        <f t="array" aca="1" ref="F188" ca="1">IF(INDIRECT("実施計画様式!F"&amp;ROW($A188))&lt;&gt;朱色変色!F188,1,0)</f>
        <v>#VALUE!</v>
      </c>
      <c r="G188" t="e" cm="1">
        <f t="array" aca="1" ref="G188" ca="1">IF(INDIRECT("実施計画様式!G"&amp;ROW($A188))&lt;&gt;朱色変色!G188,1,0)</f>
        <v>#VALUE!</v>
      </c>
      <c r="H188" t="e" cm="1">
        <f t="array" aca="1" ref="H188" ca="1">IF(INDIRECT("実施計画様式!H"&amp;ROW($A188))&lt;&gt;朱色変色!H188,1,0)</f>
        <v>#VALUE!</v>
      </c>
      <c r="I188" t="e" cm="1">
        <f t="array" aca="1" ref="I188" ca="1">IF(INDIRECT("実施計画様式!I"&amp;ROW($A188))&lt;&gt;朱色変色!I188,1,0)</f>
        <v>#VALUE!</v>
      </c>
      <c r="J188" t="e" cm="1">
        <f t="array" aca="1" ref="J188" ca="1">IF(INDIRECT("実施計画様式!J"&amp;ROW($A188))&lt;&gt;朱色変色!J188,1,0)</f>
        <v>#VALUE!</v>
      </c>
      <c r="K188" t="e" cm="1">
        <f t="array" aca="1" ref="K188" ca="1">IF(INDIRECT("実施計画様式!K"&amp;ROW($A188))&lt;&gt;朱色変色!K188,1,0)</f>
        <v>#VALUE!</v>
      </c>
      <c r="L188" t="e" cm="1">
        <f t="array" aca="1" ref="L188" ca="1">IF(INDIRECT("実施計画様式!L"&amp;ROW($A188))&lt;&gt;朱色変色!L188,1,0)</f>
        <v>#VALUE!</v>
      </c>
      <c r="M188" t="e" cm="1">
        <f t="array" aca="1" ref="M188" ca="1">IF(INDIRECT("実施計画様式!M"&amp;ROW($A188))&lt;&gt;朱色変色!M188,1,0)</f>
        <v>#VALUE!</v>
      </c>
      <c r="N188" t="e" cm="1">
        <f t="array" aca="1" ref="N188" ca="1">IF(INDIRECT("実施計画様式!N"&amp;ROW($A188))&lt;&gt;朱色変色!N188,1,0)</f>
        <v>#VALUE!</v>
      </c>
      <c r="O188" t="e" cm="1">
        <f t="array" aca="1" ref="O188" ca="1">IF(INDIRECT("実施計画様式!O"&amp;ROW($A188))&lt;&gt;朱色変色!O188,1,0)</f>
        <v>#VALUE!</v>
      </c>
      <c r="P188" t="e" cm="1">
        <f t="array" aca="1" ref="P188" ca="1">IF(INDIRECT("実施計画様式!P"&amp;ROW($A188))&lt;&gt;朱色変色!P188,1,0)</f>
        <v>#VALUE!</v>
      </c>
      <c r="Q188" t="e" cm="1">
        <f t="array" aca="1" ref="Q188" ca="1">IF(INDIRECT("実施計画様式!Q"&amp;ROW($A188))&lt;&gt;朱色変色!Q188,1,0)</f>
        <v>#VALUE!</v>
      </c>
      <c r="R188" t="e" cm="1">
        <f t="array" aca="1" ref="R188" ca="1">IF(INDIRECT("実施計画様式!R"&amp;ROW($A188))&lt;&gt;朱色変色!R188,1,0)</f>
        <v>#VALUE!</v>
      </c>
      <c r="S188" t="e" cm="1">
        <f t="array" aca="1" ref="S188" ca="1">IF(INDIRECT("実施計画様式!S"&amp;ROW($A188))&lt;&gt;朱色変色!S188,1,0)</f>
        <v>#VALUE!</v>
      </c>
      <c r="T188" t="e" cm="1">
        <f t="array" aca="1" ref="T188" ca="1">IF(INDIRECT("実施計画様式!T"&amp;ROW($A188))&lt;&gt;朱色変色!T188,1,0)</f>
        <v>#VALUE!</v>
      </c>
      <c r="U188" t="e" cm="1">
        <f t="array" aca="1" ref="U188" ca="1">IF(INDIRECT("実施計画様式!U"&amp;ROW($A188))&lt;&gt;朱色変色!U188,1,0)</f>
        <v>#VALUE!</v>
      </c>
      <c r="V188" t="e" cm="1">
        <f t="array" aca="1" ref="V188" ca="1">IF(INDIRECT("実施計画様式!V"&amp;ROW($A188))&lt;&gt;朱色変色!V188,1,0)</f>
        <v>#VALUE!</v>
      </c>
      <c r="W188" t="e" cm="1">
        <f t="array" aca="1" ref="W188" ca="1">IF(INDIRECT("実施計画様式!W"&amp;ROW($A188))&lt;&gt;朱色変色!W188,1,0)</f>
        <v>#VALUE!</v>
      </c>
      <c r="X188" t="e" cm="1">
        <f t="array" aca="1" ref="X188" ca="1">IF(INDIRECT("実施計画様式!X"&amp;ROW($A188))&lt;&gt;朱色変色!X188,1,0)</f>
        <v>#VALUE!</v>
      </c>
      <c r="Y188" t="e" cm="1">
        <f t="array" aca="1" ref="Y188" ca="1">IF(INDIRECT("実施計画様式!Y"&amp;ROW($A188))&lt;&gt;朱色変色!Y188,1,0)</f>
        <v>#VALUE!</v>
      </c>
      <c r="Z188" t="e" cm="1">
        <f t="array" aca="1" ref="Z188" ca="1">IF(INDIRECT("実施計画様式!Z"&amp;ROW($A188))&lt;&gt;朱色変色!Z188,1,0)</f>
        <v>#VALUE!</v>
      </c>
      <c r="AA188" t="e" cm="1">
        <f t="array" aca="1" ref="AA188" ca="1">IF(INDIRECT("実施計画様式!AA"&amp;ROW($A188))&lt;&gt;朱色変色!AA188,1,0)</f>
        <v>#VALUE!</v>
      </c>
      <c r="AB188" t="e" cm="1">
        <f t="array" aca="1" ref="AB188" ca="1">IF(INDIRECT("実施計画様式!AB"&amp;ROW($A188))&lt;&gt;朱色変色!AB188,1,0)</f>
        <v>#VALUE!</v>
      </c>
      <c r="AC188" t="e" cm="1">
        <f t="array" aca="1" ref="AC188" ca="1">IF(INDIRECT("実施計画様式!AC"&amp;ROW($A188))&lt;&gt;朱色変色!AC188,1,0)</f>
        <v>#VALUE!</v>
      </c>
      <c r="AD188" t="e" cm="1">
        <f t="array" aca="1" ref="AD188" ca="1">IF(INDIRECT("実施計画様式!AD"&amp;ROW($A188))&lt;&gt;朱色変色!AD188,1,0)</f>
        <v>#VALUE!</v>
      </c>
      <c r="AE188" t="e" cm="1">
        <f t="array" aca="1" ref="AE188" ca="1">IF(INDIRECT("実施計画様式!AE"&amp;ROW($A188))&lt;&gt;朱色変色!AE188,1,0)</f>
        <v>#VALUE!</v>
      </c>
      <c r="AF188" t="e" cm="1">
        <f t="array" aca="1" ref="AF188" ca="1">IF(INDIRECT("実施計画様式!AF"&amp;ROW($A188))&lt;&gt;朱色変色!AF188,1,0)</f>
        <v>#VALUE!</v>
      </c>
      <c r="AG188" t="e" cm="1">
        <f t="array" aca="1" ref="AG188" ca="1">IF(INDIRECT("実施計画様式!AG"&amp;ROW($A188))&lt;&gt;朱色変色!AG188,1,0)</f>
        <v>#VALUE!</v>
      </c>
      <c r="AH188" t="e" cm="1">
        <f t="array" aca="1" ref="AH188" ca="1">IF(INDIRECT("実施計画様式!AH"&amp;ROW($A188))&lt;&gt;朱色変色!AH188,1,0)</f>
        <v>#VALUE!</v>
      </c>
      <c r="AI188" t="e" cm="1">
        <f t="array" aca="1" ref="AI188" ca="1">IF(INDIRECT("実施計画様式!AI"&amp;ROW($A188))&lt;&gt;朱色変色!AI188,1,0)</f>
        <v>#VALUE!</v>
      </c>
      <c r="AJ188" t="e" cm="1">
        <f t="array" aca="1" ref="AJ188" ca="1">IF(INDIRECT("実施計画様式!AJ"&amp;ROW($A188))&lt;&gt;朱色変色!AJ188,1,0)</f>
        <v>#VALUE!</v>
      </c>
      <c r="AK188" t="e" cm="1">
        <f t="array" aca="1" ref="AK188" ca="1">IF(INDIRECT("実施計画様式!AK"&amp;ROW($A188))&lt;&gt;朱色変色!AK188,1,0)</f>
        <v>#VALUE!</v>
      </c>
      <c r="AL188" t="e" cm="1">
        <f t="array" aca="1" ref="AL188" ca="1">IF(INDIRECT("実施計画様式!AL"&amp;ROW($A188))&lt;&gt;朱色変色!AL188,1,0)</f>
        <v>#VALUE!</v>
      </c>
      <c r="AM188" t="e" cm="1">
        <f t="array" aca="1" ref="AM188" ca="1">IF(INDIRECT("実施計画様式!AM"&amp;ROW($A188))&lt;&gt;朱色変色!AM188,1,0)</f>
        <v>#VALUE!</v>
      </c>
      <c r="AN188" t="e" cm="1">
        <f t="array" aca="1" ref="AN188" ca="1">IF(INDIRECT("実施計画様式!AN"&amp;ROW($A188))&lt;&gt;朱色変色!AN188,1,0)</f>
        <v>#VALUE!</v>
      </c>
      <c r="AO188" t="e" cm="1">
        <f t="array" aca="1" ref="AO188" ca="1">IF(INDIRECT("実施計画様式!AO"&amp;ROW($A188))&lt;&gt;朱色変色!AO188,1,0)</f>
        <v>#VALUE!</v>
      </c>
      <c r="AP188" t="e" cm="1">
        <f t="array" aca="1" ref="AP188" ca="1">IF(INDIRECT("実施計画様式!AP"&amp;ROW($A188))&lt;&gt;朱色変色!AP188,1,0)</f>
        <v>#VALUE!</v>
      </c>
      <c r="AQ188" t="e" cm="1">
        <f t="array" aca="1" ref="AQ188" ca="1">IF(INDIRECT("実施計画様式!AQ"&amp;ROW($A188))&lt;&gt;朱色変色!AQ188,1,0)</f>
        <v>#VALUE!</v>
      </c>
      <c r="AR188" t="e" cm="1">
        <f t="array" aca="1" ref="AR188" ca="1">IF(INDIRECT("実施計画様式!AR"&amp;ROW($A188))&lt;&gt;朱色変色!AR188,1,0)</f>
        <v>#VALUE!</v>
      </c>
      <c r="AS188" t="e" cm="1">
        <f t="array" aca="1" ref="AS188" ca="1">IF(INDIRECT("実施計画様式!AS"&amp;ROW($A188))&lt;&gt;朱色変色!AS188,1,0)</f>
        <v>#VALUE!</v>
      </c>
      <c r="AT188" t="e" cm="1">
        <f t="array" aca="1" ref="AT188" ca="1">IF(INDIRECT("実施計画様式!AT"&amp;ROW($A188))&lt;&gt;朱色変色!AT188,1,0)</f>
        <v>#VALUE!</v>
      </c>
      <c r="AU188" t="e" cm="1">
        <f t="array" aca="1" ref="AU188" ca="1">IF(INDIRECT("実施計画様式!AU"&amp;ROW($A188))&lt;&gt;朱色変色!AU188,1,0)</f>
        <v>#VALUE!</v>
      </c>
      <c r="AV188" t="e" cm="1">
        <f t="array" aca="1" ref="AV188" ca="1">IF(INDIRECT("実施計画様式!AV"&amp;ROW($A188))&lt;&gt;朱色変色!AV188,1,0)</f>
        <v>#VALUE!</v>
      </c>
      <c r="AW188" t="e" cm="1">
        <f t="array" aca="1" ref="AW188" ca="1">IF(INDIRECT("実施計画様式!AW"&amp;ROW($A188))&lt;&gt;朱色変色!AW188,1,0)</f>
        <v>#VALUE!</v>
      </c>
      <c r="AX188" t="e" cm="1">
        <f t="array" aca="1" ref="AX188" ca="1">IF(INDIRECT("実施計画様式!AX"&amp;ROW($A188))&lt;&gt;朱色変色!AX188,1,0)</f>
        <v>#VALUE!</v>
      </c>
      <c r="AY188" t="e" cm="1">
        <f t="array" aca="1" ref="AY188" ca="1">IF(INDIRECT("実施計画様式!AY"&amp;ROW($A188))&lt;&gt;朱色変色!AU188,1,0)</f>
        <v>#VALUE!</v>
      </c>
      <c r="AZ188" t="e" cm="1">
        <f t="array" aca="1" ref="AZ188" ca="1">IF(INDIRECT("実施計画様式!AZ"&amp;ROW($A188))&lt;&gt;朱色変色!AV188,1,0)</f>
        <v>#VALUE!</v>
      </c>
      <c r="BA188" t="e" cm="1">
        <f t="array" aca="1" ref="BA188" ca="1">IF(INDIRECT("実施計画様式!BA"&amp;ROW($A188))&lt;&gt;朱色変色!AW188,1,0)</f>
        <v>#VALUE!</v>
      </c>
      <c r="BB188" t="e" cm="1">
        <f t="array" aca="1" ref="BB188" ca="1">IF(INDIRECT("実施計画様式!BB"&amp;ROW($A188))&lt;&gt;朱色変色!AX188,1,0)</f>
        <v>#VALUE!</v>
      </c>
      <c r="BC188" t="e">
        <f t="shared" ca="1" si="3"/>
        <v>#VALUE!</v>
      </c>
      <c r="BD188" t="e">
        <f t="shared" ca="1" si="4"/>
        <v>#VALUE!</v>
      </c>
      <c r="BE188" t="e">
        <f t="shared" ca="1" si="5"/>
        <v>#VALUE!</v>
      </c>
    </row>
    <row r="189" spans="3:57">
      <c r="C189" s="310">
        <v>117</v>
      </c>
      <c r="D189" t="e" cm="1">
        <f t="array" aca="1" ref="D189" ca="1">IF(INDIRECT("実施計画様式!D"&amp;ROW($A189))&lt;&gt;朱色変色!D189,1,0)</f>
        <v>#VALUE!</v>
      </c>
      <c r="E189" t="e" cm="1">
        <f t="array" aca="1" ref="E189" ca="1">IF(INDIRECT("実施計画様式!E"&amp;ROW($A189))&lt;&gt;朱色変色!E189,1,0)</f>
        <v>#VALUE!</v>
      </c>
      <c r="F189" t="e" cm="1">
        <f t="array" aca="1" ref="F189" ca="1">IF(INDIRECT("実施計画様式!F"&amp;ROW($A189))&lt;&gt;朱色変色!F189,1,0)</f>
        <v>#VALUE!</v>
      </c>
      <c r="G189" t="e" cm="1">
        <f t="array" aca="1" ref="G189" ca="1">IF(INDIRECT("実施計画様式!G"&amp;ROW($A189))&lt;&gt;朱色変色!G189,1,0)</f>
        <v>#VALUE!</v>
      </c>
      <c r="H189" t="e" cm="1">
        <f t="array" aca="1" ref="H189" ca="1">IF(INDIRECT("実施計画様式!H"&amp;ROW($A189))&lt;&gt;朱色変色!H189,1,0)</f>
        <v>#VALUE!</v>
      </c>
      <c r="I189" t="e" cm="1">
        <f t="array" aca="1" ref="I189" ca="1">IF(INDIRECT("実施計画様式!I"&amp;ROW($A189))&lt;&gt;朱色変色!I189,1,0)</f>
        <v>#VALUE!</v>
      </c>
      <c r="J189" t="e" cm="1">
        <f t="array" aca="1" ref="J189" ca="1">IF(INDIRECT("実施計画様式!J"&amp;ROW($A189))&lt;&gt;朱色変色!J189,1,0)</f>
        <v>#VALUE!</v>
      </c>
      <c r="K189" t="e" cm="1">
        <f t="array" aca="1" ref="K189" ca="1">IF(INDIRECT("実施計画様式!K"&amp;ROW($A189))&lt;&gt;朱色変色!K189,1,0)</f>
        <v>#VALUE!</v>
      </c>
      <c r="L189" t="e" cm="1">
        <f t="array" aca="1" ref="L189" ca="1">IF(INDIRECT("実施計画様式!L"&amp;ROW($A189))&lt;&gt;朱色変色!L189,1,0)</f>
        <v>#VALUE!</v>
      </c>
      <c r="M189" t="e" cm="1">
        <f t="array" aca="1" ref="M189" ca="1">IF(INDIRECT("実施計画様式!M"&amp;ROW($A189))&lt;&gt;朱色変色!M189,1,0)</f>
        <v>#VALUE!</v>
      </c>
      <c r="N189" t="e" cm="1">
        <f t="array" aca="1" ref="N189" ca="1">IF(INDIRECT("実施計画様式!N"&amp;ROW($A189))&lt;&gt;朱色変色!N189,1,0)</f>
        <v>#VALUE!</v>
      </c>
      <c r="O189" t="e" cm="1">
        <f t="array" aca="1" ref="O189" ca="1">IF(INDIRECT("実施計画様式!O"&amp;ROW($A189))&lt;&gt;朱色変色!O189,1,0)</f>
        <v>#VALUE!</v>
      </c>
      <c r="P189" t="e" cm="1">
        <f t="array" aca="1" ref="P189" ca="1">IF(INDIRECT("実施計画様式!P"&amp;ROW($A189))&lt;&gt;朱色変色!P189,1,0)</f>
        <v>#VALUE!</v>
      </c>
      <c r="Q189" t="e" cm="1">
        <f t="array" aca="1" ref="Q189" ca="1">IF(INDIRECT("実施計画様式!Q"&amp;ROW($A189))&lt;&gt;朱色変色!Q189,1,0)</f>
        <v>#VALUE!</v>
      </c>
      <c r="R189" t="e" cm="1">
        <f t="array" aca="1" ref="R189" ca="1">IF(INDIRECT("実施計画様式!R"&amp;ROW($A189))&lt;&gt;朱色変色!R189,1,0)</f>
        <v>#VALUE!</v>
      </c>
      <c r="S189" t="e" cm="1">
        <f t="array" aca="1" ref="S189" ca="1">IF(INDIRECT("実施計画様式!S"&amp;ROW($A189))&lt;&gt;朱色変色!S189,1,0)</f>
        <v>#VALUE!</v>
      </c>
      <c r="T189" t="e" cm="1">
        <f t="array" aca="1" ref="T189" ca="1">IF(INDIRECT("実施計画様式!T"&amp;ROW($A189))&lt;&gt;朱色変色!T189,1,0)</f>
        <v>#VALUE!</v>
      </c>
      <c r="U189" t="e" cm="1">
        <f t="array" aca="1" ref="U189" ca="1">IF(INDIRECT("実施計画様式!U"&amp;ROW($A189))&lt;&gt;朱色変色!U189,1,0)</f>
        <v>#VALUE!</v>
      </c>
      <c r="V189" t="e" cm="1">
        <f t="array" aca="1" ref="V189" ca="1">IF(INDIRECT("実施計画様式!V"&amp;ROW($A189))&lt;&gt;朱色変色!V189,1,0)</f>
        <v>#VALUE!</v>
      </c>
      <c r="W189" t="e" cm="1">
        <f t="array" aca="1" ref="W189" ca="1">IF(INDIRECT("実施計画様式!W"&amp;ROW($A189))&lt;&gt;朱色変色!W189,1,0)</f>
        <v>#VALUE!</v>
      </c>
      <c r="X189" t="e" cm="1">
        <f t="array" aca="1" ref="X189" ca="1">IF(INDIRECT("実施計画様式!X"&amp;ROW($A189))&lt;&gt;朱色変色!X189,1,0)</f>
        <v>#VALUE!</v>
      </c>
      <c r="Y189" t="e" cm="1">
        <f t="array" aca="1" ref="Y189" ca="1">IF(INDIRECT("実施計画様式!Y"&amp;ROW($A189))&lt;&gt;朱色変色!Y189,1,0)</f>
        <v>#VALUE!</v>
      </c>
      <c r="Z189" t="e" cm="1">
        <f t="array" aca="1" ref="Z189" ca="1">IF(INDIRECT("実施計画様式!Z"&amp;ROW($A189))&lt;&gt;朱色変色!Z189,1,0)</f>
        <v>#VALUE!</v>
      </c>
      <c r="AA189" t="e" cm="1">
        <f t="array" aca="1" ref="AA189" ca="1">IF(INDIRECT("実施計画様式!AA"&amp;ROW($A189))&lt;&gt;朱色変色!AA189,1,0)</f>
        <v>#VALUE!</v>
      </c>
      <c r="AB189" t="e" cm="1">
        <f t="array" aca="1" ref="AB189" ca="1">IF(INDIRECT("実施計画様式!AB"&amp;ROW($A189))&lt;&gt;朱色変色!AB189,1,0)</f>
        <v>#VALUE!</v>
      </c>
      <c r="AC189" t="e" cm="1">
        <f t="array" aca="1" ref="AC189" ca="1">IF(INDIRECT("実施計画様式!AC"&amp;ROW($A189))&lt;&gt;朱色変色!AC189,1,0)</f>
        <v>#VALUE!</v>
      </c>
      <c r="AD189" t="e" cm="1">
        <f t="array" aca="1" ref="AD189" ca="1">IF(INDIRECT("実施計画様式!AD"&amp;ROW($A189))&lt;&gt;朱色変色!AD189,1,0)</f>
        <v>#VALUE!</v>
      </c>
      <c r="AE189" t="e" cm="1">
        <f t="array" aca="1" ref="AE189" ca="1">IF(INDIRECT("実施計画様式!AE"&amp;ROW($A189))&lt;&gt;朱色変色!AE189,1,0)</f>
        <v>#VALUE!</v>
      </c>
      <c r="AF189" t="e" cm="1">
        <f t="array" aca="1" ref="AF189" ca="1">IF(INDIRECT("実施計画様式!AF"&amp;ROW($A189))&lt;&gt;朱色変色!AF189,1,0)</f>
        <v>#VALUE!</v>
      </c>
      <c r="AG189" t="e" cm="1">
        <f t="array" aca="1" ref="AG189" ca="1">IF(INDIRECT("実施計画様式!AG"&amp;ROW($A189))&lt;&gt;朱色変色!AG189,1,0)</f>
        <v>#VALUE!</v>
      </c>
      <c r="AH189" t="e" cm="1">
        <f t="array" aca="1" ref="AH189" ca="1">IF(INDIRECT("実施計画様式!AH"&amp;ROW($A189))&lt;&gt;朱色変色!AH189,1,0)</f>
        <v>#VALUE!</v>
      </c>
      <c r="AI189" t="e" cm="1">
        <f t="array" aca="1" ref="AI189" ca="1">IF(INDIRECT("実施計画様式!AI"&amp;ROW($A189))&lt;&gt;朱色変色!AI189,1,0)</f>
        <v>#VALUE!</v>
      </c>
      <c r="AJ189" t="e" cm="1">
        <f t="array" aca="1" ref="AJ189" ca="1">IF(INDIRECT("実施計画様式!AJ"&amp;ROW($A189))&lt;&gt;朱色変色!AJ189,1,0)</f>
        <v>#VALUE!</v>
      </c>
      <c r="AK189" t="e" cm="1">
        <f t="array" aca="1" ref="AK189" ca="1">IF(INDIRECT("実施計画様式!AK"&amp;ROW($A189))&lt;&gt;朱色変色!AK189,1,0)</f>
        <v>#VALUE!</v>
      </c>
      <c r="AL189" t="e" cm="1">
        <f t="array" aca="1" ref="AL189" ca="1">IF(INDIRECT("実施計画様式!AL"&amp;ROW($A189))&lt;&gt;朱色変色!AL189,1,0)</f>
        <v>#VALUE!</v>
      </c>
      <c r="AM189" t="e" cm="1">
        <f t="array" aca="1" ref="AM189" ca="1">IF(INDIRECT("実施計画様式!AM"&amp;ROW($A189))&lt;&gt;朱色変色!AM189,1,0)</f>
        <v>#VALUE!</v>
      </c>
      <c r="AN189" t="e" cm="1">
        <f t="array" aca="1" ref="AN189" ca="1">IF(INDIRECT("実施計画様式!AN"&amp;ROW($A189))&lt;&gt;朱色変色!AN189,1,0)</f>
        <v>#VALUE!</v>
      </c>
      <c r="AO189" t="e" cm="1">
        <f t="array" aca="1" ref="AO189" ca="1">IF(INDIRECT("実施計画様式!AO"&amp;ROW($A189))&lt;&gt;朱色変色!AO189,1,0)</f>
        <v>#VALUE!</v>
      </c>
      <c r="AP189" t="e" cm="1">
        <f t="array" aca="1" ref="AP189" ca="1">IF(INDIRECT("実施計画様式!AP"&amp;ROW($A189))&lt;&gt;朱色変色!AP189,1,0)</f>
        <v>#VALUE!</v>
      </c>
      <c r="AQ189" t="e" cm="1">
        <f t="array" aca="1" ref="AQ189" ca="1">IF(INDIRECT("実施計画様式!AQ"&amp;ROW($A189))&lt;&gt;朱色変色!AQ189,1,0)</f>
        <v>#VALUE!</v>
      </c>
      <c r="AR189" t="e" cm="1">
        <f t="array" aca="1" ref="AR189" ca="1">IF(INDIRECT("実施計画様式!AR"&amp;ROW($A189))&lt;&gt;朱色変色!AR189,1,0)</f>
        <v>#VALUE!</v>
      </c>
      <c r="AS189" t="e" cm="1">
        <f t="array" aca="1" ref="AS189" ca="1">IF(INDIRECT("実施計画様式!AS"&amp;ROW($A189))&lt;&gt;朱色変色!AS189,1,0)</f>
        <v>#VALUE!</v>
      </c>
      <c r="AT189" t="e" cm="1">
        <f t="array" aca="1" ref="AT189" ca="1">IF(INDIRECT("実施計画様式!AT"&amp;ROW($A189))&lt;&gt;朱色変色!AT189,1,0)</f>
        <v>#VALUE!</v>
      </c>
      <c r="AU189" t="e" cm="1">
        <f t="array" aca="1" ref="AU189" ca="1">IF(INDIRECT("実施計画様式!AU"&amp;ROW($A189))&lt;&gt;朱色変色!AU189,1,0)</f>
        <v>#VALUE!</v>
      </c>
      <c r="AV189" t="e" cm="1">
        <f t="array" aca="1" ref="AV189" ca="1">IF(INDIRECT("実施計画様式!AV"&amp;ROW($A189))&lt;&gt;朱色変色!AV189,1,0)</f>
        <v>#VALUE!</v>
      </c>
      <c r="AW189" t="e" cm="1">
        <f t="array" aca="1" ref="AW189" ca="1">IF(INDIRECT("実施計画様式!AW"&amp;ROW($A189))&lt;&gt;朱色変色!AW189,1,0)</f>
        <v>#VALUE!</v>
      </c>
      <c r="AX189" t="e" cm="1">
        <f t="array" aca="1" ref="AX189" ca="1">IF(INDIRECT("実施計画様式!AX"&amp;ROW($A189))&lt;&gt;朱色変色!AX189,1,0)</f>
        <v>#VALUE!</v>
      </c>
      <c r="AY189" t="e" cm="1">
        <f t="array" aca="1" ref="AY189" ca="1">IF(INDIRECT("実施計画様式!AY"&amp;ROW($A189))&lt;&gt;朱色変色!AU189,1,0)</f>
        <v>#VALUE!</v>
      </c>
      <c r="AZ189" t="e" cm="1">
        <f t="array" aca="1" ref="AZ189" ca="1">IF(INDIRECT("実施計画様式!AZ"&amp;ROW($A189))&lt;&gt;朱色変色!AV189,1,0)</f>
        <v>#VALUE!</v>
      </c>
      <c r="BA189" t="e" cm="1">
        <f t="array" aca="1" ref="BA189" ca="1">IF(INDIRECT("実施計画様式!BA"&amp;ROW($A189))&lt;&gt;朱色変色!AW189,1,0)</f>
        <v>#VALUE!</v>
      </c>
      <c r="BB189" t="e" cm="1">
        <f t="array" aca="1" ref="BB189" ca="1">IF(INDIRECT("実施計画様式!BB"&amp;ROW($A189))&lt;&gt;朱色変色!AX189,1,0)</f>
        <v>#VALUE!</v>
      </c>
      <c r="BC189" t="e">
        <f t="shared" ca="1" si="3"/>
        <v>#VALUE!</v>
      </c>
      <c r="BD189" t="e">
        <f t="shared" ca="1" si="4"/>
        <v>#VALUE!</v>
      </c>
      <c r="BE189" t="e">
        <f t="shared" ca="1" si="5"/>
        <v>#VALUE!</v>
      </c>
    </row>
    <row r="190" spans="3:57">
      <c r="C190" s="310">
        <v>118</v>
      </c>
      <c r="D190" t="e" cm="1">
        <f t="array" aca="1" ref="D190" ca="1">IF(INDIRECT("実施計画様式!D"&amp;ROW($A190))&lt;&gt;朱色変色!D190,1,0)</f>
        <v>#VALUE!</v>
      </c>
      <c r="E190" t="e" cm="1">
        <f t="array" aca="1" ref="E190" ca="1">IF(INDIRECT("実施計画様式!E"&amp;ROW($A190))&lt;&gt;朱色変色!E190,1,0)</f>
        <v>#VALUE!</v>
      </c>
      <c r="F190" t="e" cm="1">
        <f t="array" aca="1" ref="F190" ca="1">IF(INDIRECT("実施計画様式!F"&amp;ROW($A190))&lt;&gt;朱色変色!F190,1,0)</f>
        <v>#VALUE!</v>
      </c>
      <c r="G190" t="e" cm="1">
        <f t="array" aca="1" ref="G190" ca="1">IF(INDIRECT("実施計画様式!G"&amp;ROW($A190))&lt;&gt;朱色変色!G190,1,0)</f>
        <v>#VALUE!</v>
      </c>
      <c r="H190" t="e" cm="1">
        <f t="array" aca="1" ref="H190" ca="1">IF(INDIRECT("実施計画様式!H"&amp;ROW($A190))&lt;&gt;朱色変色!H190,1,0)</f>
        <v>#VALUE!</v>
      </c>
      <c r="I190" t="e" cm="1">
        <f t="array" aca="1" ref="I190" ca="1">IF(INDIRECT("実施計画様式!I"&amp;ROW($A190))&lt;&gt;朱色変色!I190,1,0)</f>
        <v>#VALUE!</v>
      </c>
      <c r="J190" t="e" cm="1">
        <f t="array" aca="1" ref="J190" ca="1">IF(INDIRECT("実施計画様式!J"&amp;ROW($A190))&lt;&gt;朱色変色!J190,1,0)</f>
        <v>#VALUE!</v>
      </c>
      <c r="K190" t="e" cm="1">
        <f t="array" aca="1" ref="K190" ca="1">IF(INDIRECT("実施計画様式!K"&amp;ROW($A190))&lt;&gt;朱色変色!K190,1,0)</f>
        <v>#VALUE!</v>
      </c>
      <c r="L190" t="e" cm="1">
        <f t="array" aca="1" ref="L190" ca="1">IF(INDIRECT("実施計画様式!L"&amp;ROW($A190))&lt;&gt;朱色変色!L190,1,0)</f>
        <v>#VALUE!</v>
      </c>
      <c r="M190" t="e" cm="1">
        <f t="array" aca="1" ref="M190" ca="1">IF(INDIRECT("実施計画様式!M"&amp;ROW($A190))&lt;&gt;朱色変色!M190,1,0)</f>
        <v>#VALUE!</v>
      </c>
      <c r="N190" t="e" cm="1">
        <f t="array" aca="1" ref="N190" ca="1">IF(INDIRECT("実施計画様式!N"&amp;ROW($A190))&lt;&gt;朱色変色!N190,1,0)</f>
        <v>#VALUE!</v>
      </c>
      <c r="O190" t="e" cm="1">
        <f t="array" aca="1" ref="O190" ca="1">IF(INDIRECT("実施計画様式!O"&amp;ROW($A190))&lt;&gt;朱色変色!O190,1,0)</f>
        <v>#VALUE!</v>
      </c>
      <c r="P190" t="e" cm="1">
        <f t="array" aca="1" ref="P190" ca="1">IF(INDIRECT("実施計画様式!P"&amp;ROW($A190))&lt;&gt;朱色変色!P190,1,0)</f>
        <v>#VALUE!</v>
      </c>
      <c r="Q190" t="e" cm="1">
        <f t="array" aca="1" ref="Q190" ca="1">IF(INDIRECT("実施計画様式!Q"&amp;ROW($A190))&lt;&gt;朱色変色!Q190,1,0)</f>
        <v>#VALUE!</v>
      </c>
      <c r="R190" t="e" cm="1">
        <f t="array" aca="1" ref="R190" ca="1">IF(INDIRECT("実施計画様式!R"&amp;ROW($A190))&lt;&gt;朱色変色!R190,1,0)</f>
        <v>#VALUE!</v>
      </c>
      <c r="S190" t="e" cm="1">
        <f t="array" aca="1" ref="S190" ca="1">IF(INDIRECT("実施計画様式!S"&amp;ROW($A190))&lt;&gt;朱色変色!S190,1,0)</f>
        <v>#VALUE!</v>
      </c>
      <c r="T190" t="e" cm="1">
        <f t="array" aca="1" ref="T190" ca="1">IF(INDIRECT("実施計画様式!T"&amp;ROW($A190))&lt;&gt;朱色変色!T190,1,0)</f>
        <v>#VALUE!</v>
      </c>
      <c r="U190" t="e" cm="1">
        <f t="array" aca="1" ref="U190" ca="1">IF(INDIRECT("実施計画様式!U"&amp;ROW($A190))&lt;&gt;朱色変色!U190,1,0)</f>
        <v>#VALUE!</v>
      </c>
      <c r="V190" t="e" cm="1">
        <f t="array" aca="1" ref="V190" ca="1">IF(INDIRECT("実施計画様式!V"&amp;ROW($A190))&lt;&gt;朱色変色!V190,1,0)</f>
        <v>#VALUE!</v>
      </c>
      <c r="W190" t="e" cm="1">
        <f t="array" aca="1" ref="W190" ca="1">IF(INDIRECT("実施計画様式!W"&amp;ROW($A190))&lt;&gt;朱色変色!W190,1,0)</f>
        <v>#VALUE!</v>
      </c>
      <c r="X190" t="e" cm="1">
        <f t="array" aca="1" ref="X190" ca="1">IF(INDIRECT("実施計画様式!X"&amp;ROW($A190))&lt;&gt;朱色変色!X190,1,0)</f>
        <v>#VALUE!</v>
      </c>
      <c r="Y190" t="e" cm="1">
        <f t="array" aca="1" ref="Y190" ca="1">IF(INDIRECT("実施計画様式!Y"&amp;ROW($A190))&lt;&gt;朱色変色!Y190,1,0)</f>
        <v>#VALUE!</v>
      </c>
      <c r="Z190" t="e" cm="1">
        <f t="array" aca="1" ref="Z190" ca="1">IF(INDIRECT("実施計画様式!Z"&amp;ROW($A190))&lt;&gt;朱色変色!Z190,1,0)</f>
        <v>#VALUE!</v>
      </c>
      <c r="AA190" t="e" cm="1">
        <f t="array" aca="1" ref="AA190" ca="1">IF(INDIRECT("実施計画様式!AA"&amp;ROW($A190))&lt;&gt;朱色変色!AA190,1,0)</f>
        <v>#VALUE!</v>
      </c>
      <c r="AB190" t="e" cm="1">
        <f t="array" aca="1" ref="AB190" ca="1">IF(INDIRECT("実施計画様式!AB"&amp;ROW($A190))&lt;&gt;朱色変色!AB190,1,0)</f>
        <v>#VALUE!</v>
      </c>
      <c r="AC190" t="e" cm="1">
        <f t="array" aca="1" ref="AC190" ca="1">IF(INDIRECT("実施計画様式!AC"&amp;ROW($A190))&lt;&gt;朱色変色!AC190,1,0)</f>
        <v>#VALUE!</v>
      </c>
      <c r="AD190" t="e" cm="1">
        <f t="array" aca="1" ref="AD190" ca="1">IF(INDIRECT("実施計画様式!AD"&amp;ROW($A190))&lt;&gt;朱色変色!AD190,1,0)</f>
        <v>#VALUE!</v>
      </c>
      <c r="AE190" t="e" cm="1">
        <f t="array" aca="1" ref="AE190" ca="1">IF(INDIRECT("実施計画様式!AE"&amp;ROW($A190))&lt;&gt;朱色変色!AE190,1,0)</f>
        <v>#VALUE!</v>
      </c>
      <c r="AF190" t="e" cm="1">
        <f t="array" aca="1" ref="AF190" ca="1">IF(INDIRECT("実施計画様式!AF"&amp;ROW($A190))&lt;&gt;朱色変色!AF190,1,0)</f>
        <v>#VALUE!</v>
      </c>
      <c r="AG190" t="e" cm="1">
        <f t="array" aca="1" ref="AG190" ca="1">IF(INDIRECT("実施計画様式!AG"&amp;ROW($A190))&lt;&gt;朱色変色!AG190,1,0)</f>
        <v>#VALUE!</v>
      </c>
      <c r="AH190" t="e" cm="1">
        <f t="array" aca="1" ref="AH190" ca="1">IF(INDIRECT("実施計画様式!AH"&amp;ROW($A190))&lt;&gt;朱色変色!AH190,1,0)</f>
        <v>#VALUE!</v>
      </c>
      <c r="AI190" t="e" cm="1">
        <f t="array" aca="1" ref="AI190" ca="1">IF(INDIRECT("実施計画様式!AI"&amp;ROW($A190))&lt;&gt;朱色変色!AI190,1,0)</f>
        <v>#VALUE!</v>
      </c>
      <c r="AJ190" t="e" cm="1">
        <f t="array" aca="1" ref="AJ190" ca="1">IF(INDIRECT("実施計画様式!AJ"&amp;ROW($A190))&lt;&gt;朱色変色!AJ190,1,0)</f>
        <v>#VALUE!</v>
      </c>
      <c r="AK190" t="e" cm="1">
        <f t="array" aca="1" ref="AK190" ca="1">IF(INDIRECT("実施計画様式!AK"&amp;ROW($A190))&lt;&gt;朱色変色!AK190,1,0)</f>
        <v>#VALUE!</v>
      </c>
      <c r="AL190" t="e" cm="1">
        <f t="array" aca="1" ref="AL190" ca="1">IF(INDIRECT("実施計画様式!AL"&amp;ROW($A190))&lt;&gt;朱色変色!AL190,1,0)</f>
        <v>#VALUE!</v>
      </c>
      <c r="AM190" t="e" cm="1">
        <f t="array" aca="1" ref="AM190" ca="1">IF(INDIRECT("実施計画様式!AM"&amp;ROW($A190))&lt;&gt;朱色変色!AM190,1,0)</f>
        <v>#VALUE!</v>
      </c>
      <c r="AN190" t="e" cm="1">
        <f t="array" aca="1" ref="AN190" ca="1">IF(INDIRECT("実施計画様式!AN"&amp;ROW($A190))&lt;&gt;朱色変色!AN190,1,0)</f>
        <v>#VALUE!</v>
      </c>
      <c r="AO190" t="e" cm="1">
        <f t="array" aca="1" ref="AO190" ca="1">IF(INDIRECT("実施計画様式!AO"&amp;ROW($A190))&lt;&gt;朱色変色!AO190,1,0)</f>
        <v>#VALUE!</v>
      </c>
      <c r="AP190" t="e" cm="1">
        <f t="array" aca="1" ref="AP190" ca="1">IF(INDIRECT("実施計画様式!AP"&amp;ROW($A190))&lt;&gt;朱色変色!AP190,1,0)</f>
        <v>#VALUE!</v>
      </c>
      <c r="AQ190" t="e" cm="1">
        <f t="array" aca="1" ref="AQ190" ca="1">IF(INDIRECT("実施計画様式!AQ"&amp;ROW($A190))&lt;&gt;朱色変色!AQ190,1,0)</f>
        <v>#VALUE!</v>
      </c>
      <c r="AR190" t="e" cm="1">
        <f t="array" aca="1" ref="AR190" ca="1">IF(INDIRECT("実施計画様式!AR"&amp;ROW($A190))&lt;&gt;朱色変色!AR190,1,0)</f>
        <v>#VALUE!</v>
      </c>
      <c r="AS190" t="e" cm="1">
        <f t="array" aca="1" ref="AS190" ca="1">IF(INDIRECT("実施計画様式!AS"&amp;ROW($A190))&lt;&gt;朱色変色!AS190,1,0)</f>
        <v>#VALUE!</v>
      </c>
      <c r="AT190" t="e" cm="1">
        <f t="array" aca="1" ref="AT190" ca="1">IF(INDIRECT("実施計画様式!AT"&amp;ROW($A190))&lt;&gt;朱色変色!AT190,1,0)</f>
        <v>#VALUE!</v>
      </c>
      <c r="AU190" t="e" cm="1">
        <f t="array" aca="1" ref="AU190" ca="1">IF(INDIRECT("実施計画様式!AU"&amp;ROW($A190))&lt;&gt;朱色変色!AU190,1,0)</f>
        <v>#VALUE!</v>
      </c>
      <c r="AV190" t="e" cm="1">
        <f t="array" aca="1" ref="AV190" ca="1">IF(INDIRECT("実施計画様式!AV"&amp;ROW($A190))&lt;&gt;朱色変色!AV190,1,0)</f>
        <v>#VALUE!</v>
      </c>
      <c r="AW190" t="e" cm="1">
        <f t="array" aca="1" ref="AW190" ca="1">IF(INDIRECT("実施計画様式!AW"&amp;ROW($A190))&lt;&gt;朱色変色!AW190,1,0)</f>
        <v>#VALUE!</v>
      </c>
      <c r="AX190" t="e" cm="1">
        <f t="array" aca="1" ref="AX190" ca="1">IF(INDIRECT("実施計画様式!AX"&amp;ROW($A190))&lt;&gt;朱色変色!AX190,1,0)</f>
        <v>#VALUE!</v>
      </c>
      <c r="AY190" t="e" cm="1">
        <f t="array" aca="1" ref="AY190" ca="1">IF(INDIRECT("実施計画様式!AY"&amp;ROW($A190))&lt;&gt;朱色変色!AU190,1,0)</f>
        <v>#VALUE!</v>
      </c>
      <c r="AZ190" t="e" cm="1">
        <f t="array" aca="1" ref="AZ190" ca="1">IF(INDIRECT("実施計画様式!AZ"&amp;ROW($A190))&lt;&gt;朱色変色!AV190,1,0)</f>
        <v>#VALUE!</v>
      </c>
      <c r="BA190" t="e" cm="1">
        <f t="array" aca="1" ref="BA190" ca="1">IF(INDIRECT("実施計画様式!BA"&amp;ROW($A190))&lt;&gt;朱色変色!AW190,1,0)</f>
        <v>#VALUE!</v>
      </c>
      <c r="BB190" t="e" cm="1">
        <f t="array" aca="1" ref="BB190" ca="1">IF(INDIRECT("実施計画様式!BB"&amp;ROW($A190))&lt;&gt;朱色変色!AX190,1,0)</f>
        <v>#VALUE!</v>
      </c>
      <c r="BC190" t="e">
        <f t="shared" ca="1" si="3"/>
        <v>#VALUE!</v>
      </c>
      <c r="BD190" t="e">
        <f t="shared" ca="1" si="4"/>
        <v>#VALUE!</v>
      </c>
      <c r="BE190" t="e">
        <f t="shared" ca="1" si="5"/>
        <v>#VALUE!</v>
      </c>
    </row>
    <row r="191" spans="3:57">
      <c r="C191" s="310">
        <v>119</v>
      </c>
      <c r="D191" t="e" cm="1">
        <f t="array" aca="1" ref="D191" ca="1">IF(INDIRECT("実施計画様式!D"&amp;ROW($A191))&lt;&gt;朱色変色!D191,1,0)</f>
        <v>#VALUE!</v>
      </c>
      <c r="E191" t="e" cm="1">
        <f t="array" aca="1" ref="E191" ca="1">IF(INDIRECT("実施計画様式!E"&amp;ROW($A191))&lt;&gt;朱色変色!E191,1,0)</f>
        <v>#VALUE!</v>
      </c>
      <c r="F191" t="e" cm="1">
        <f t="array" aca="1" ref="F191" ca="1">IF(INDIRECT("実施計画様式!F"&amp;ROW($A191))&lt;&gt;朱色変色!F191,1,0)</f>
        <v>#VALUE!</v>
      </c>
      <c r="G191" t="e" cm="1">
        <f t="array" aca="1" ref="G191" ca="1">IF(INDIRECT("実施計画様式!G"&amp;ROW($A191))&lt;&gt;朱色変色!G191,1,0)</f>
        <v>#VALUE!</v>
      </c>
      <c r="H191" t="e" cm="1">
        <f t="array" aca="1" ref="H191" ca="1">IF(INDIRECT("実施計画様式!H"&amp;ROW($A191))&lt;&gt;朱色変色!H191,1,0)</f>
        <v>#VALUE!</v>
      </c>
      <c r="I191" t="e" cm="1">
        <f t="array" aca="1" ref="I191" ca="1">IF(INDIRECT("実施計画様式!I"&amp;ROW($A191))&lt;&gt;朱色変色!I191,1,0)</f>
        <v>#VALUE!</v>
      </c>
      <c r="J191" t="e" cm="1">
        <f t="array" aca="1" ref="J191" ca="1">IF(INDIRECT("実施計画様式!J"&amp;ROW($A191))&lt;&gt;朱色変色!J191,1,0)</f>
        <v>#VALUE!</v>
      </c>
      <c r="K191" t="e" cm="1">
        <f t="array" aca="1" ref="K191" ca="1">IF(INDIRECT("実施計画様式!K"&amp;ROW($A191))&lt;&gt;朱色変色!K191,1,0)</f>
        <v>#VALUE!</v>
      </c>
      <c r="L191" t="e" cm="1">
        <f t="array" aca="1" ref="L191" ca="1">IF(INDIRECT("実施計画様式!L"&amp;ROW($A191))&lt;&gt;朱色変色!L191,1,0)</f>
        <v>#VALUE!</v>
      </c>
      <c r="M191" t="e" cm="1">
        <f t="array" aca="1" ref="M191" ca="1">IF(INDIRECT("実施計画様式!M"&amp;ROW($A191))&lt;&gt;朱色変色!M191,1,0)</f>
        <v>#VALUE!</v>
      </c>
      <c r="N191" t="e" cm="1">
        <f t="array" aca="1" ref="N191" ca="1">IF(INDIRECT("実施計画様式!N"&amp;ROW($A191))&lt;&gt;朱色変色!N191,1,0)</f>
        <v>#VALUE!</v>
      </c>
      <c r="O191" t="e" cm="1">
        <f t="array" aca="1" ref="O191" ca="1">IF(INDIRECT("実施計画様式!O"&amp;ROW($A191))&lt;&gt;朱色変色!O191,1,0)</f>
        <v>#VALUE!</v>
      </c>
      <c r="P191" t="e" cm="1">
        <f t="array" aca="1" ref="P191" ca="1">IF(INDIRECT("実施計画様式!P"&amp;ROW($A191))&lt;&gt;朱色変色!P191,1,0)</f>
        <v>#VALUE!</v>
      </c>
      <c r="Q191" t="e" cm="1">
        <f t="array" aca="1" ref="Q191" ca="1">IF(INDIRECT("実施計画様式!Q"&amp;ROW($A191))&lt;&gt;朱色変色!Q191,1,0)</f>
        <v>#VALUE!</v>
      </c>
      <c r="R191" t="e" cm="1">
        <f t="array" aca="1" ref="R191" ca="1">IF(INDIRECT("実施計画様式!R"&amp;ROW($A191))&lt;&gt;朱色変色!R191,1,0)</f>
        <v>#VALUE!</v>
      </c>
      <c r="S191" t="e" cm="1">
        <f t="array" aca="1" ref="S191" ca="1">IF(INDIRECT("実施計画様式!S"&amp;ROW($A191))&lt;&gt;朱色変色!S191,1,0)</f>
        <v>#VALUE!</v>
      </c>
      <c r="T191" t="e" cm="1">
        <f t="array" aca="1" ref="T191" ca="1">IF(INDIRECT("実施計画様式!T"&amp;ROW($A191))&lt;&gt;朱色変色!T191,1,0)</f>
        <v>#VALUE!</v>
      </c>
      <c r="U191" t="e" cm="1">
        <f t="array" aca="1" ref="U191" ca="1">IF(INDIRECT("実施計画様式!U"&amp;ROW($A191))&lt;&gt;朱色変色!U191,1,0)</f>
        <v>#VALUE!</v>
      </c>
      <c r="V191" t="e" cm="1">
        <f t="array" aca="1" ref="V191" ca="1">IF(INDIRECT("実施計画様式!V"&amp;ROW($A191))&lt;&gt;朱色変色!V191,1,0)</f>
        <v>#VALUE!</v>
      </c>
      <c r="W191" t="e" cm="1">
        <f t="array" aca="1" ref="W191" ca="1">IF(INDIRECT("実施計画様式!W"&amp;ROW($A191))&lt;&gt;朱色変色!W191,1,0)</f>
        <v>#VALUE!</v>
      </c>
      <c r="X191" t="e" cm="1">
        <f t="array" aca="1" ref="X191" ca="1">IF(INDIRECT("実施計画様式!X"&amp;ROW($A191))&lt;&gt;朱色変色!X191,1,0)</f>
        <v>#VALUE!</v>
      </c>
      <c r="Y191" t="e" cm="1">
        <f t="array" aca="1" ref="Y191" ca="1">IF(INDIRECT("実施計画様式!Y"&amp;ROW($A191))&lt;&gt;朱色変色!Y191,1,0)</f>
        <v>#VALUE!</v>
      </c>
      <c r="Z191" t="e" cm="1">
        <f t="array" aca="1" ref="Z191" ca="1">IF(INDIRECT("実施計画様式!Z"&amp;ROW($A191))&lt;&gt;朱色変色!Z191,1,0)</f>
        <v>#VALUE!</v>
      </c>
      <c r="AA191" t="e" cm="1">
        <f t="array" aca="1" ref="AA191" ca="1">IF(INDIRECT("実施計画様式!AA"&amp;ROW($A191))&lt;&gt;朱色変色!AA191,1,0)</f>
        <v>#VALUE!</v>
      </c>
      <c r="AB191" t="e" cm="1">
        <f t="array" aca="1" ref="AB191" ca="1">IF(INDIRECT("実施計画様式!AB"&amp;ROW($A191))&lt;&gt;朱色変色!AB191,1,0)</f>
        <v>#VALUE!</v>
      </c>
      <c r="AC191" t="e" cm="1">
        <f t="array" aca="1" ref="AC191" ca="1">IF(INDIRECT("実施計画様式!AC"&amp;ROW($A191))&lt;&gt;朱色変色!AC191,1,0)</f>
        <v>#VALUE!</v>
      </c>
      <c r="AD191" t="e" cm="1">
        <f t="array" aca="1" ref="AD191" ca="1">IF(INDIRECT("実施計画様式!AD"&amp;ROW($A191))&lt;&gt;朱色変色!AD191,1,0)</f>
        <v>#VALUE!</v>
      </c>
      <c r="AE191" t="e" cm="1">
        <f t="array" aca="1" ref="AE191" ca="1">IF(INDIRECT("実施計画様式!AE"&amp;ROW($A191))&lt;&gt;朱色変色!AE191,1,0)</f>
        <v>#VALUE!</v>
      </c>
      <c r="AF191" t="e" cm="1">
        <f t="array" aca="1" ref="AF191" ca="1">IF(INDIRECT("実施計画様式!AF"&amp;ROW($A191))&lt;&gt;朱色変色!AF191,1,0)</f>
        <v>#VALUE!</v>
      </c>
      <c r="AG191" t="e" cm="1">
        <f t="array" aca="1" ref="AG191" ca="1">IF(INDIRECT("実施計画様式!AG"&amp;ROW($A191))&lt;&gt;朱色変色!AG191,1,0)</f>
        <v>#VALUE!</v>
      </c>
      <c r="AH191" t="e" cm="1">
        <f t="array" aca="1" ref="AH191" ca="1">IF(INDIRECT("実施計画様式!AH"&amp;ROW($A191))&lt;&gt;朱色変色!AH191,1,0)</f>
        <v>#VALUE!</v>
      </c>
      <c r="AI191" t="e" cm="1">
        <f t="array" aca="1" ref="AI191" ca="1">IF(INDIRECT("実施計画様式!AI"&amp;ROW($A191))&lt;&gt;朱色変色!AI191,1,0)</f>
        <v>#VALUE!</v>
      </c>
      <c r="AJ191" t="e" cm="1">
        <f t="array" aca="1" ref="AJ191" ca="1">IF(INDIRECT("実施計画様式!AJ"&amp;ROW($A191))&lt;&gt;朱色変色!AJ191,1,0)</f>
        <v>#VALUE!</v>
      </c>
      <c r="AK191" t="e" cm="1">
        <f t="array" aca="1" ref="AK191" ca="1">IF(INDIRECT("実施計画様式!AK"&amp;ROW($A191))&lt;&gt;朱色変色!AK191,1,0)</f>
        <v>#VALUE!</v>
      </c>
      <c r="AL191" t="e" cm="1">
        <f t="array" aca="1" ref="AL191" ca="1">IF(INDIRECT("実施計画様式!AL"&amp;ROW($A191))&lt;&gt;朱色変色!AL191,1,0)</f>
        <v>#VALUE!</v>
      </c>
      <c r="AM191" t="e" cm="1">
        <f t="array" aca="1" ref="AM191" ca="1">IF(INDIRECT("実施計画様式!AM"&amp;ROW($A191))&lt;&gt;朱色変色!AM191,1,0)</f>
        <v>#VALUE!</v>
      </c>
      <c r="AN191" t="e" cm="1">
        <f t="array" aca="1" ref="AN191" ca="1">IF(INDIRECT("実施計画様式!AN"&amp;ROW($A191))&lt;&gt;朱色変色!AN191,1,0)</f>
        <v>#VALUE!</v>
      </c>
      <c r="AO191" t="e" cm="1">
        <f t="array" aca="1" ref="AO191" ca="1">IF(INDIRECT("実施計画様式!AO"&amp;ROW($A191))&lt;&gt;朱色変色!AO191,1,0)</f>
        <v>#VALUE!</v>
      </c>
      <c r="AP191" t="e" cm="1">
        <f t="array" aca="1" ref="AP191" ca="1">IF(INDIRECT("実施計画様式!AP"&amp;ROW($A191))&lt;&gt;朱色変色!AP191,1,0)</f>
        <v>#VALUE!</v>
      </c>
      <c r="AQ191" t="e" cm="1">
        <f t="array" aca="1" ref="AQ191" ca="1">IF(INDIRECT("実施計画様式!AQ"&amp;ROW($A191))&lt;&gt;朱色変色!AQ191,1,0)</f>
        <v>#VALUE!</v>
      </c>
      <c r="AR191" t="e" cm="1">
        <f t="array" aca="1" ref="AR191" ca="1">IF(INDIRECT("実施計画様式!AR"&amp;ROW($A191))&lt;&gt;朱色変色!AR191,1,0)</f>
        <v>#VALUE!</v>
      </c>
      <c r="AS191" t="e" cm="1">
        <f t="array" aca="1" ref="AS191" ca="1">IF(INDIRECT("実施計画様式!AS"&amp;ROW($A191))&lt;&gt;朱色変色!AS191,1,0)</f>
        <v>#VALUE!</v>
      </c>
      <c r="AT191" t="e" cm="1">
        <f t="array" aca="1" ref="AT191" ca="1">IF(INDIRECT("実施計画様式!AT"&amp;ROW($A191))&lt;&gt;朱色変色!AT191,1,0)</f>
        <v>#VALUE!</v>
      </c>
      <c r="AU191" t="e" cm="1">
        <f t="array" aca="1" ref="AU191" ca="1">IF(INDIRECT("実施計画様式!AU"&amp;ROW($A191))&lt;&gt;朱色変色!AU191,1,0)</f>
        <v>#VALUE!</v>
      </c>
      <c r="AV191" t="e" cm="1">
        <f t="array" aca="1" ref="AV191" ca="1">IF(INDIRECT("実施計画様式!AV"&amp;ROW($A191))&lt;&gt;朱色変色!AV191,1,0)</f>
        <v>#VALUE!</v>
      </c>
      <c r="AW191" t="e" cm="1">
        <f t="array" aca="1" ref="AW191" ca="1">IF(INDIRECT("実施計画様式!AW"&amp;ROW($A191))&lt;&gt;朱色変色!AW191,1,0)</f>
        <v>#VALUE!</v>
      </c>
      <c r="AX191" t="e" cm="1">
        <f t="array" aca="1" ref="AX191" ca="1">IF(INDIRECT("実施計画様式!AX"&amp;ROW($A191))&lt;&gt;朱色変色!AX191,1,0)</f>
        <v>#VALUE!</v>
      </c>
      <c r="AY191" t="e" cm="1">
        <f t="array" aca="1" ref="AY191" ca="1">IF(INDIRECT("実施計画様式!AY"&amp;ROW($A191))&lt;&gt;朱色変色!AU191,1,0)</f>
        <v>#VALUE!</v>
      </c>
      <c r="AZ191" t="e" cm="1">
        <f t="array" aca="1" ref="AZ191" ca="1">IF(INDIRECT("実施計画様式!AZ"&amp;ROW($A191))&lt;&gt;朱色変色!AV191,1,0)</f>
        <v>#VALUE!</v>
      </c>
      <c r="BA191" t="e" cm="1">
        <f t="array" aca="1" ref="BA191" ca="1">IF(INDIRECT("実施計画様式!BA"&amp;ROW($A191))&lt;&gt;朱色変色!AW191,1,0)</f>
        <v>#VALUE!</v>
      </c>
      <c r="BB191" t="e" cm="1">
        <f t="array" aca="1" ref="BB191" ca="1">IF(INDIRECT("実施計画様式!BB"&amp;ROW($A191))&lt;&gt;朱色変色!AX191,1,0)</f>
        <v>#VALUE!</v>
      </c>
      <c r="BC191" t="e">
        <f t="shared" ca="1" si="3"/>
        <v>#VALUE!</v>
      </c>
      <c r="BD191" t="e">
        <f t="shared" ca="1" si="4"/>
        <v>#VALUE!</v>
      </c>
      <c r="BE191" t="e">
        <f t="shared" ca="1" si="5"/>
        <v>#VALUE!</v>
      </c>
    </row>
    <row r="192" spans="3:57">
      <c r="C192" s="310">
        <v>120</v>
      </c>
      <c r="D192" t="e" cm="1">
        <f t="array" aca="1" ref="D192" ca="1">IF(INDIRECT("実施計画様式!D"&amp;ROW($A192))&lt;&gt;朱色変色!D192,1,0)</f>
        <v>#VALUE!</v>
      </c>
      <c r="E192" t="e" cm="1">
        <f t="array" aca="1" ref="E192" ca="1">IF(INDIRECT("実施計画様式!E"&amp;ROW($A192))&lt;&gt;朱色変色!E192,1,0)</f>
        <v>#VALUE!</v>
      </c>
      <c r="F192" t="e" cm="1">
        <f t="array" aca="1" ref="F192" ca="1">IF(INDIRECT("実施計画様式!F"&amp;ROW($A192))&lt;&gt;朱色変色!F192,1,0)</f>
        <v>#VALUE!</v>
      </c>
      <c r="G192" t="e" cm="1">
        <f t="array" aca="1" ref="G192" ca="1">IF(INDIRECT("実施計画様式!G"&amp;ROW($A192))&lt;&gt;朱色変色!G192,1,0)</f>
        <v>#VALUE!</v>
      </c>
      <c r="H192" t="e" cm="1">
        <f t="array" aca="1" ref="H192" ca="1">IF(INDIRECT("実施計画様式!H"&amp;ROW($A192))&lt;&gt;朱色変色!H192,1,0)</f>
        <v>#VALUE!</v>
      </c>
      <c r="I192" t="e" cm="1">
        <f t="array" aca="1" ref="I192" ca="1">IF(INDIRECT("実施計画様式!I"&amp;ROW($A192))&lt;&gt;朱色変色!I192,1,0)</f>
        <v>#VALUE!</v>
      </c>
      <c r="J192" t="e" cm="1">
        <f t="array" aca="1" ref="J192" ca="1">IF(INDIRECT("実施計画様式!J"&amp;ROW($A192))&lt;&gt;朱色変色!J192,1,0)</f>
        <v>#VALUE!</v>
      </c>
      <c r="K192" t="e" cm="1">
        <f t="array" aca="1" ref="K192" ca="1">IF(INDIRECT("実施計画様式!K"&amp;ROW($A192))&lt;&gt;朱色変色!K192,1,0)</f>
        <v>#VALUE!</v>
      </c>
      <c r="L192" t="e" cm="1">
        <f t="array" aca="1" ref="L192" ca="1">IF(INDIRECT("実施計画様式!L"&amp;ROW($A192))&lt;&gt;朱色変色!L192,1,0)</f>
        <v>#VALUE!</v>
      </c>
      <c r="M192" t="e" cm="1">
        <f t="array" aca="1" ref="M192" ca="1">IF(INDIRECT("実施計画様式!M"&amp;ROW($A192))&lt;&gt;朱色変色!M192,1,0)</f>
        <v>#VALUE!</v>
      </c>
      <c r="N192" t="e" cm="1">
        <f t="array" aca="1" ref="N192" ca="1">IF(INDIRECT("実施計画様式!N"&amp;ROW($A192))&lt;&gt;朱色変色!N192,1,0)</f>
        <v>#VALUE!</v>
      </c>
      <c r="O192" t="e" cm="1">
        <f t="array" aca="1" ref="O192" ca="1">IF(INDIRECT("実施計画様式!O"&amp;ROW($A192))&lt;&gt;朱色変色!O192,1,0)</f>
        <v>#VALUE!</v>
      </c>
      <c r="P192" t="e" cm="1">
        <f t="array" aca="1" ref="P192" ca="1">IF(INDIRECT("実施計画様式!P"&amp;ROW($A192))&lt;&gt;朱色変色!P192,1,0)</f>
        <v>#VALUE!</v>
      </c>
      <c r="Q192" t="e" cm="1">
        <f t="array" aca="1" ref="Q192" ca="1">IF(INDIRECT("実施計画様式!Q"&amp;ROW($A192))&lt;&gt;朱色変色!Q192,1,0)</f>
        <v>#VALUE!</v>
      </c>
      <c r="R192" t="e" cm="1">
        <f t="array" aca="1" ref="R192" ca="1">IF(INDIRECT("実施計画様式!R"&amp;ROW($A192))&lt;&gt;朱色変色!R192,1,0)</f>
        <v>#VALUE!</v>
      </c>
      <c r="S192" t="e" cm="1">
        <f t="array" aca="1" ref="S192" ca="1">IF(INDIRECT("実施計画様式!S"&amp;ROW($A192))&lt;&gt;朱色変色!S192,1,0)</f>
        <v>#VALUE!</v>
      </c>
      <c r="T192" t="e" cm="1">
        <f t="array" aca="1" ref="T192" ca="1">IF(INDIRECT("実施計画様式!T"&amp;ROW($A192))&lt;&gt;朱色変色!T192,1,0)</f>
        <v>#VALUE!</v>
      </c>
      <c r="U192" t="e" cm="1">
        <f t="array" aca="1" ref="U192" ca="1">IF(INDIRECT("実施計画様式!U"&amp;ROW($A192))&lt;&gt;朱色変色!U192,1,0)</f>
        <v>#VALUE!</v>
      </c>
      <c r="V192" t="e" cm="1">
        <f t="array" aca="1" ref="V192" ca="1">IF(INDIRECT("実施計画様式!V"&amp;ROW($A192))&lt;&gt;朱色変色!V192,1,0)</f>
        <v>#VALUE!</v>
      </c>
      <c r="W192" t="e" cm="1">
        <f t="array" aca="1" ref="W192" ca="1">IF(INDIRECT("実施計画様式!W"&amp;ROW($A192))&lt;&gt;朱色変色!W192,1,0)</f>
        <v>#VALUE!</v>
      </c>
      <c r="X192" t="e" cm="1">
        <f t="array" aca="1" ref="X192" ca="1">IF(INDIRECT("実施計画様式!X"&amp;ROW($A192))&lt;&gt;朱色変色!X192,1,0)</f>
        <v>#VALUE!</v>
      </c>
      <c r="Y192" t="e" cm="1">
        <f t="array" aca="1" ref="Y192" ca="1">IF(INDIRECT("実施計画様式!Y"&amp;ROW($A192))&lt;&gt;朱色変色!Y192,1,0)</f>
        <v>#VALUE!</v>
      </c>
      <c r="Z192" t="e" cm="1">
        <f t="array" aca="1" ref="Z192" ca="1">IF(INDIRECT("実施計画様式!Z"&amp;ROW($A192))&lt;&gt;朱色変色!Z192,1,0)</f>
        <v>#VALUE!</v>
      </c>
      <c r="AA192" t="e" cm="1">
        <f t="array" aca="1" ref="AA192" ca="1">IF(INDIRECT("実施計画様式!AA"&amp;ROW($A192))&lt;&gt;朱色変色!AA192,1,0)</f>
        <v>#VALUE!</v>
      </c>
      <c r="AB192" t="e" cm="1">
        <f t="array" aca="1" ref="AB192" ca="1">IF(INDIRECT("実施計画様式!AB"&amp;ROW($A192))&lt;&gt;朱色変色!AB192,1,0)</f>
        <v>#VALUE!</v>
      </c>
      <c r="AC192" t="e" cm="1">
        <f t="array" aca="1" ref="AC192" ca="1">IF(INDIRECT("実施計画様式!AC"&amp;ROW($A192))&lt;&gt;朱色変色!AC192,1,0)</f>
        <v>#VALUE!</v>
      </c>
      <c r="AD192" t="e" cm="1">
        <f t="array" aca="1" ref="AD192" ca="1">IF(INDIRECT("実施計画様式!AD"&amp;ROW($A192))&lt;&gt;朱色変色!AD192,1,0)</f>
        <v>#VALUE!</v>
      </c>
      <c r="AE192" t="e" cm="1">
        <f t="array" aca="1" ref="AE192" ca="1">IF(INDIRECT("実施計画様式!AE"&amp;ROW($A192))&lt;&gt;朱色変色!AE192,1,0)</f>
        <v>#VALUE!</v>
      </c>
      <c r="AF192" t="e" cm="1">
        <f t="array" aca="1" ref="AF192" ca="1">IF(INDIRECT("実施計画様式!AF"&amp;ROW($A192))&lt;&gt;朱色変色!AF192,1,0)</f>
        <v>#VALUE!</v>
      </c>
      <c r="AG192" t="e" cm="1">
        <f t="array" aca="1" ref="AG192" ca="1">IF(INDIRECT("実施計画様式!AG"&amp;ROW($A192))&lt;&gt;朱色変色!AG192,1,0)</f>
        <v>#VALUE!</v>
      </c>
      <c r="AH192" t="e" cm="1">
        <f t="array" aca="1" ref="AH192" ca="1">IF(INDIRECT("実施計画様式!AH"&amp;ROW($A192))&lt;&gt;朱色変色!AH192,1,0)</f>
        <v>#VALUE!</v>
      </c>
      <c r="AI192" t="e" cm="1">
        <f t="array" aca="1" ref="AI192" ca="1">IF(INDIRECT("実施計画様式!AI"&amp;ROW($A192))&lt;&gt;朱色変色!AI192,1,0)</f>
        <v>#VALUE!</v>
      </c>
      <c r="AJ192" t="e" cm="1">
        <f t="array" aca="1" ref="AJ192" ca="1">IF(INDIRECT("実施計画様式!AJ"&amp;ROW($A192))&lt;&gt;朱色変色!AJ192,1,0)</f>
        <v>#VALUE!</v>
      </c>
      <c r="AK192" t="e" cm="1">
        <f t="array" aca="1" ref="AK192" ca="1">IF(INDIRECT("実施計画様式!AK"&amp;ROW($A192))&lt;&gt;朱色変色!AK192,1,0)</f>
        <v>#VALUE!</v>
      </c>
      <c r="AL192" t="e" cm="1">
        <f t="array" aca="1" ref="AL192" ca="1">IF(INDIRECT("実施計画様式!AL"&amp;ROW($A192))&lt;&gt;朱色変色!AL192,1,0)</f>
        <v>#VALUE!</v>
      </c>
      <c r="AM192" t="e" cm="1">
        <f t="array" aca="1" ref="AM192" ca="1">IF(INDIRECT("実施計画様式!AM"&amp;ROW($A192))&lt;&gt;朱色変色!AM192,1,0)</f>
        <v>#VALUE!</v>
      </c>
      <c r="AN192" t="e" cm="1">
        <f t="array" aca="1" ref="AN192" ca="1">IF(INDIRECT("実施計画様式!AN"&amp;ROW($A192))&lt;&gt;朱色変色!AN192,1,0)</f>
        <v>#VALUE!</v>
      </c>
      <c r="AO192" t="e" cm="1">
        <f t="array" aca="1" ref="AO192" ca="1">IF(INDIRECT("実施計画様式!AO"&amp;ROW($A192))&lt;&gt;朱色変色!AO192,1,0)</f>
        <v>#VALUE!</v>
      </c>
      <c r="AP192" t="e" cm="1">
        <f t="array" aca="1" ref="AP192" ca="1">IF(INDIRECT("実施計画様式!AP"&amp;ROW($A192))&lt;&gt;朱色変色!AP192,1,0)</f>
        <v>#VALUE!</v>
      </c>
      <c r="AQ192" t="e" cm="1">
        <f t="array" aca="1" ref="AQ192" ca="1">IF(INDIRECT("実施計画様式!AQ"&amp;ROW($A192))&lt;&gt;朱色変色!AQ192,1,0)</f>
        <v>#VALUE!</v>
      </c>
      <c r="AR192" t="e" cm="1">
        <f t="array" aca="1" ref="AR192" ca="1">IF(INDIRECT("実施計画様式!AR"&amp;ROW($A192))&lt;&gt;朱色変色!AR192,1,0)</f>
        <v>#VALUE!</v>
      </c>
      <c r="AS192" t="e" cm="1">
        <f t="array" aca="1" ref="AS192" ca="1">IF(INDIRECT("実施計画様式!AS"&amp;ROW($A192))&lt;&gt;朱色変色!AS192,1,0)</f>
        <v>#VALUE!</v>
      </c>
      <c r="AT192" t="e" cm="1">
        <f t="array" aca="1" ref="AT192" ca="1">IF(INDIRECT("実施計画様式!AT"&amp;ROW($A192))&lt;&gt;朱色変色!AT192,1,0)</f>
        <v>#VALUE!</v>
      </c>
      <c r="AU192" t="e" cm="1">
        <f t="array" aca="1" ref="AU192" ca="1">IF(INDIRECT("実施計画様式!AU"&amp;ROW($A192))&lt;&gt;朱色変色!AU192,1,0)</f>
        <v>#VALUE!</v>
      </c>
      <c r="AV192" t="e" cm="1">
        <f t="array" aca="1" ref="AV192" ca="1">IF(INDIRECT("実施計画様式!AV"&amp;ROW($A192))&lt;&gt;朱色変色!AV192,1,0)</f>
        <v>#VALUE!</v>
      </c>
      <c r="AW192" t="e" cm="1">
        <f t="array" aca="1" ref="AW192" ca="1">IF(INDIRECT("実施計画様式!AW"&amp;ROW($A192))&lt;&gt;朱色変色!AW192,1,0)</f>
        <v>#VALUE!</v>
      </c>
      <c r="AX192" t="e" cm="1">
        <f t="array" aca="1" ref="AX192" ca="1">IF(INDIRECT("実施計画様式!AX"&amp;ROW($A192))&lt;&gt;朱色変色!AX192,1,0)</f>
        <v>#VALUE!</v>
      </c>
      <c r="AY192" t="e" cm="1">
        <f t="array" aca="1" ref="AY192" ca="1">IF(INDIRECT("実施計画様式!AY"&amp;ROW($A192))&lt;&gt;朱色変色!AU192,1,0)</f>
        <v>#VALUE!</v>
      </c>
      <c r="AZ192" t="e" cm="1">
        <f t="array" aca="1" ref="AZ192" ca="1">IF(INDIRECT("実施計画様式!AZ"&amp;ROW($A192))&lt;&gt;朱色変色!AV192,1,0)</f>
        <v>#VALUE!</v>
      </c>
      <c r="BA192" t="e" cm="1">
        <f t="array" aca="1" ref="BA192" ca="1">IF(INDIRECT("実施計画様式!BA"&amp;ROW($A192))&lt;&gt;朱色変色!AW192,1,0)</f>
        <v>#VALUE!</v>
      </c>
      <c r="BB192" t="e" cm="1">
        <f t="array" aca="1" ref="BB192" ca="1">IF(INDIRECT("実施計画様式!BB"&amp;ROW($A192))&lt;&gt;朱色変色!AX192,1,0)</f>
        <v>#VALUE!</v>
      </c>
      <c r="BC192" t="e">
        <f t="shared" ca="1" si="3"/>
        <v>#VALUE!</v>
      </c>
      <c r="BD192" t="e">
        <f t="shared" ca="1" si="4"/>
        <v>#VALUE!</v>
      </c>
      <c r="BE192" t="e">
        <f t="shared" ca="1" si="5"/>
        <v>#VALUE!</v>
      </c>
    </row>
    <row r="193" spans="3:57">
      <c r="C193" s="310">
        <v>121</v>
      </c>
      <c r="D193" t="e" cm="1">
        <f t="array" aca="1" ref="D193" ca="1">IF(INDIRECT("実施計画様式!D"&amp;ROW($A193))&lt;&gt;朱色変色!D193,1,0)</f>
        <v>#VALUE!</v>
      </c>
      <c r="E193" t="e" cm="1">
        <f t="array" aca="1" ref="E193" ca="1">IF(INDIRECT("実施計画様式!E"&amp;ROW($A193))&lt;&gt;朱色変色!E193,1,0)</f>
        <v>#VALUE!</v>
      </c>
      <c r="F193" t="e" cm="1">
        <f t="array" aca="1" ref="F193" ca="1">IF(INDIRECT("実施計画様式!F"&amp;ROW($A193))&lt;&gt;朱色変色!F193,1,0)</f>
        <v>#VALUE!</v>
      </c>
      <c r="G193" t="e" cm="1">
        <f t="array" aca="1" ref="G193" ca="1">IF(INDIRECT("実施計画様式!G"&amp;ROW($A193))&lt;&gt;朱色変色!G193,1,0)</f>
        <v>#VALUE!</v>
      </c>
      <c r="H193" t="e" cm="1">
        <f t="array" aca="1" ref="H193" ca="1">IF(INDIRECT("実施計画様式!H"&amp;ROW($A193))&lt;&gt;朱色変色!H193,1,0)</f>
        <v>#VALUE!</v>
      </c>
      <c r="I193" t="e" cm="1">
        <f t="array" aca="1" ref="I193" ca="1">IF(INDIRECT("実施計画様式!I"&amp;ROW($A193))&lt;&gt;朱色変色!I193,1,0)</f>
        <v>#VALUE!</v>
      </c>
      <c r="J193" t="e" cm="1">
        <f t="array" aca="1" ref="J193" ca="1">IF(INDIRECT("実施計画様式!J"&amp;ROW($A193))&lt;&gt;朱色変色!J193,1,0)</f>
        <v>#VALUE!</v>
      </c>
      <c r="K193" t="e" cm="1">
        <f t="array" aca="1" ref="K193" ca="1">IF(INDIRECT("実施計画様式!K"&amp;ROW($A193))&lt;&gt;朱色変色!K193,1,0)</f>
        <v>#VALUE!</v>
      </c>
      <c r="L193" t="e" cm="1">
        <f t="array" aca="1" ref="L193" ca="1">IF(INDIRECT("実施計画様式!L"&amp;ROW($A193))&lt;&gt;朱色変色!L193,1,0)</f>
        <v>#VALUE!</v>
      </c>
      <c r="M193" t="e" cm="1">
        <f t="array" aca="1" ref="M193" ca="1">IF(INDIRECT("実施計画様式!M"&amp;ROW($A193))&lt;&gt;朱色変色!M193,1,0)</f>
        <v>#VALUE!</v>
      </c>
      <c r="N193" t="e" cm="1">
        <f t="array" aca="1" ref="N193" ca="1">IF(INDIRECT("実施計画様式!N"&amp;ROW($A193))&lt;&gt;朱色変色!N193,1,0)</f>
        <v>#VALUE!</v>
      </c>
      <c r="O193" t="e" cm="1">
        <f t="array" aca="1" ref="O193" ca="1">IF(INDIRECT("実施計画様式!O"&amp;ROW($A193))&lt;&gt;朱色変色!O193,1,0)</f>
        <v>#VALUE!</v>
      </c>
      <c r="P193" t="e" cm="1">
        <f t="array" aca="1" ref="P193" ca="1">IF(INDIRECT("実施計画様式!P"&amp;ROW($A193))&lt;&gt;朱色変色!P193,1,0)</f>
        <v>#VALUE!</v>
      </c>
      <c r="Q193" t="e" cm="1">
        <f t="array" aca="1" ref="Q193" ca="1">IF(INDIRECT("実施計画様式!Q"&amp;ROW($A193))&lt;&gt;朱色変色!Q193,1,0)</f>
        <v>#VALUE!</v>
      </c>
      <c r="R193" t="e" cm="1">
        <f t="array" aca="1" ref="R193" ca="1">IF(INDIRECT("実施計画様式!R"&amp;ROW($A193))&lt;&gt;朱色変色!R193,1,0)</f>
        <v>#VALUE!</v>
      </c>
      <c r="S193" t="e" cm="1">
        <f t="array" aca="1" ref="S193" ca="1">IF(INDIRECT("実施計画様式!S"&amp;ROW($A193))&lt;&gt;朱色変色!S193,1,0)</f>
        <v>#VALUE!</v>
      </c>
      <c r="T193" t="e" cm="1">
        <f t="array" aca="1" ref="T193" ca="1">IF(INDIRECT("実施計画様式!T"&amp;ROW($A193))&lt;&gt;朱色変色!T193,1,0)</f>
        <v>#VALUE!</v>
      </c>
      <c r="U193" t="e" cm="1">
        <f t="array" aca="1" ref="U193" ca="1">IF(INDIRECT("実施計画様式!U"&amp;ROW($A193))&lt;&gt;朱色変色!U193,1,0)</f>
        <v>#VALUE!</v>
      </c>
      <c r="V193" t="e" cm="1">
        <f t="array" aca="1" ref="V193" ca="1">IF(INDIRECT("実施計画様式!V"&amp;ROW($A193))&lt;&gt;朱色変色!V193,1,0)</f>
        <v>#VALUE!</v>
      </c>
      <c r="W193" t="e" cm="1">
        <f t="array" aca="1" ref="W193" ca="1">IF(INDIRECT("実施計画様式!W"&amp;ROW($A193))&lt;&gt;朱色変色!W193,1,0)</f>
        <v>#VALUE!</v>
      </c>
      <c r="X193" t="e" cm="1">
        <f t="array" aca="1" ref="X193" ca="1">IF(INDIRECT("実施計画様式!X"&amp;ROW($A193))&lt;&gt;朱色変色!X193,1,0)</f>
        <v>#VALUE!</v>
      </c>
      <c r="Y193" t="e" cm="1">
        <f t="array" aca="1" ref="Y193" ca="1">IF(INDIRECT("実施計画様式!Y"&amp;ROW($A193))&lt;&gt;朱色変色!Y193,1,0)</f>
        <v>#VALUE!</v>
      </c>
      <c r="Z193" t="e" cm="1">
        <f t="array" aca="1" ref="Z193" ca="1">IF(INDIRECT("実施計画様式!Z"&amp;ROW($A193))&lt;&gt;朱色変色!Z193,1,0)</f>
        <v>#VALUE!</v>
      </c>
      <c r="AA193" t="e" cm="1">
        <f t="array" aca="1" ref="AA193" ca="1">IF(INDIRECT("実施計画様式!AA"&amp;ROW($A193))&lt;&gt;朱色変色!AA193,1,0)</f>
        <v>#VALUE!</v>
      </c>
      <c r="AB193" t="e" cm="1">
        <f t="array" aca="1" ref="AB193" ca="1">IF(INDIRECT("実施計画様式!AB"&amp;ROW($A193))&lt;&gt;朱色変色!AB193,1,0)</f>
        <v>#VALUE!</v>
      </c>
      <c r="AC193" t="e" cm="1">
        <f t="array" aca="1" ref="AC193" ca="1">IF(INDIRECT("実施計画様式!AC"&amp;ROW($A193))&lt;&gt;朱色変色!AC193,1,0)</f>
        <v>#VALUE!</v>
      </c>
      <c r="AD193" t="e" cm="1">
        <f t="array" aca="1" ref="AD193" ca="1">IF(INDIRECT("実施計画様式!AD"&amp;ROW($A193))&lt;&gt;朱色変色!AD193,1,0)</f>
        <v>#VALUE!</v>
      </c>
      <c r="AE193" t="e" cm="1">
        <f t="array" aca="1" ref="AE193" ca="1">IF(INDIRECT("実施計画様式!AE"&amp;ROW($A193))&lt;&gt;朱色変色!AE193,1,0)</f>
        <v>#VALUE!</v>
      </c>
      <c r="AF193" t="e" cm="1">
        <f t="array" aca="1" ref="AF193" ca="1">IF(INDIRECT("実施計画様式!AF"&amp;ROW($A193))&lt;&gt;朱色変色!AF193,1,0)</f>
        <v>#VALUE!</v>
      </c>
      <c r="AG193" t="e" cm="1">
        <f t="array" aca="1" ref="AG193" ca="1">IF(INDIRECT("実施計画様式!AG"&amp;ROW($A193))&lt;&gt;朱色変色!AG193,1,0)</f>
        <v>#VALUE!</v>
      </c>
      <c r="AH193" t="e" cm="1">
        <f t="array" aca="1" ref="AH193" ca="1">IF(INDIRECT("実施計画様式!AH"&amp;ROW($A193))&lt;&gt;朱色変色!AH193,1,0)</f>
        <v>#VALUE!</v>
      </c>
      <c r="AI193" t="e" cm="1">
        <f t="array" aca="1" ref="AI193" ca="1">IF(INDIRECT("実施計画様式!AI"&amp;ROW($A193))&lt;&gt;朱色変色!AI193,1,0)</f>
        <v>#VALUE!</v>
      </c>
      <c r="AJ193" t="e" cm="1">
        <f t="array" aca="1" ref="AJ193" ca="1">IF(INDIRECT("実施計画様式!AJ"&amp;ROW($A193))&lt;&gt;朱色変色!AJ193,1,0)</f>
        <v>#VALUE!</v>
      </c>
      <c r="AK193" t="e" cm="1">
        <f t="array" aca="1" ref="AK193" ca="1">IF(INDIRECT("実施計画様式!AK"&amp;ROW($A193))&lt;&gt;朱色変色!AK193,1,0)</f>
        <v>#VALUE!</v>
      </c>
      <c r="AL193" t="e" cm="1">
        <f t="array" aca="1" ref="AL193" ca="1">IF(INDIRECT("実施計画様式!AL"&amp;ROW($A193))&lt;&gt;朱色変色!AL193,1,0)</f>
        <v>#VALUE!</v>
      </c>
      <c r="AM193" t="e" cm="1">
        <f t="array" aca="1" ref="AM193" ca="1">IF(INDIRECT("実施計画様式!AM"&amp;ROW($A193))&lt;&gt;朱色変色!AM193,1,0)</f>
        <v>#VALUE!</v>
      </c>
      <c r="AN193" t="e" cm="1">
        <f t="array" aca="1" ref="AN193" ca="1">IF(INDIRECT("実施計画様式!AN"&amp;ROW($A193))&lt;&gt;朱色変色!AN193,1,0)</f>
        <v>#VALUE!</v>
      </c>
      <c r="AO193" t="e" cm="1">
        <f t="array" aca="1" ref="AO193" ca="1">IF(INDIRECT("実施計画様式!AO"&amp;ROW($A193))&lt;&gt;朱色変色!AO193,1,0)</f>
        <v>#VALUE!</v>
      </c>
      <c r="AP193" t="e" cm="1">
        <f t="array" aca="1" ref="AP193" ca="1">IF(INDIRECT("実施計画様式!AP"&amp;ROW($A193))&lt;&gt;朱色変色!AP193,1,0)</f>
        <v>#VALUE!</v>
      </c>
      <c r="AQ193" t="e" cm="1">
        <f t="array" aca="1" ref="AQ193" ca="1">IF(INDIRECT("実施計画様式!AQ"&amp;ROW($A193))&lt;&gt;朱色変色!AQ193,1,0)</f>
        <v>#VALUE!</v>
      </c>
      <c r="AR193" t="e" cm="1">
        <f t="array" aca="1" ref="AR193" ca="1">IF(INDIRECT("実施計画様式!AR"&amp;ROW($A193))&lt;&gt;朱色変色!AR193,1,0)</f>
        <v>#VALUE!</v>
      </c>
      <c r="AS193" t="e" cm="1">
        <f t="array" aca="1" ref="AS193" ca="1">IF(INDIRECT("実施計画様式!AS"&amp;ROW($A193))&lt;&gt;朱色変色!AS193,1,0)</f>
        <v>#VALUE!</v>
      </c>
      <c r="AT193" t="e" cm="1">
        <f t="array" aca="1" ref="AT193" ca="1">IF(INDIRECT("実施計画様式!AT"&amp;ROW($A193))&lt;&gt;朱色変色!AT193,1,0)</f>
        <v>#VALUE!</v>
      </c>
      <c r="AU193" t="e" cm="1">
        <f t="array" aca="1" ref="AU193" ca="1">IF(INDIRECT("実施計画様式!AU"&amp;ROW($A193))&lt;&gt;朱色変色!AU193,1,0)</f>
        <v>#VALUE!</v>
      </c>
      <c r="AV193" t="e" cm="1">
        <f t="array" aca="1" ref="AV193" ca="1">IF(INDIRECT("実施計画様式!AV"&amp;ROW($A193))&lt;&gt;朱色変色!AV193,1,0)</f>
        <v>#VALUE!</v>
      </c>
      <c r="AW193" t="e" cm="1">
        <f t="array" aca="1" ref="AW193" ca="1">IF(INDIRECT("実施計画様式!AW"&amp;ROW($A193))&lt;&gt;朱色変色!AW193,1,0)</f>
        <v>#VALUE!</v>
      </c>
      <c r="AX193" t="e" cm="1">
        <f t="array" aca="1" ref="AX193" ca="1">IF(INDIRECT("実施計画様式!AX"&amp;ROW($A193))&lt;&gt;朱色変色!AX193,1,0)</f>
        <v>#VALUE!</v>
      </c>
      <c r="AY193" t="e" cm="1">
        <f t="array" aca="1" ref="AY193" ca="1">IF(INDIRECT("実施計画様式!AY"&amp;ROW($A193))&lt;&gt;朱色変色!AU193,1,0)</f>
        <v>#VALUE!</v>
      </c>
      <c r="AZ193" t="e" cm="1">
        <f t="array" aca="1" ref="AZ193" ca="1">IF(INDIRECT("実施計画様式!AZ"&amp;ROW($A193))&lt;&gt;朱色変色!AV193,1,0)</f>
        <v>#VALUE!</v>
      </c>
      <c r="BA193" t="e" cm="1">
        <f t="array" aca="1" ref="BA193" ca="1">IF(INDIRECT("実施計画様式!BA"&amp;ROW($A193))&lt;&gt;朱色変色!AW193,1,0)</f>
        <v>#VALUE!</v>
      </c>
      <c r="BB193" t="e" cm="1">
        <f t="array" aca="1" ref="BB193" ca="1">IF(INDIRECT("実施計画様式!BB"&amp;ROW($A193))&lt;&gt;朱色変色!AX193,1,0)</f>
        <v>#VALUE!</v>
      </c>
      <c r="BC193" t="e">
        <f t="shared" ca="1" si="3"/>
        <v>#VALUE!</v>
      </c>
      <c r="BD193" t="e">
        <f t="shared" ca="1" si="4"/>
        <v>#VALUE!</v>
      </c>
      <c r="BE193" t="e">
        <f t="shared" ca="1" si="5"/>
        <v>#VALUE!</v>
      </c>
    </row>
    <row r="194" spans="3:57">
      <c r="C194" s="310">
        <v>122</v>
      </c>
      <c r="D194" t="e" cm="1">
        <f t="array" aca="1" ref="D194" ca="1">IF(INDIRECT("実施計画様式!D"&amp;ROW($A194))&lt;&gt;朱色変色!D194,1,0)</f>
        <v>#VALUE!</v>
      </c>
      <c r="E194" t="e" cm="1">
        <f t="array" aca="1" ref="E194" ca="1">IF(INDIRECT("実施計画様式!E"&amp;ROW($A194))&lt;&gt;朱色変色!E194,1,0)</f>
        <v>#VALUE!</v>
      </c>
      <c r="F194" t="e" cm="1">
        <f t="array" aca="1" ref="F194" ca="1">IF(INDIRECT("実施計画様式!F"&amp;ROW($A194))&lt;&gt;朱色変色!F194,1,0)</f>
        <v>#VALUE!</v>
      </c>
      <c r="G194" t="e" cm="1">
        <f t="array" aca="1" ref="G194" ca="1">IF(INDIRECT("実施計画様式!G"&amp;ROW($A194))&lt;&gt;朱色変色!G194,1,0)</f>
        <v>#VALUE!</v>
      </c>
      <c r="H194" t="e" cm="1">
        <f t="array" aca="1" ref="H194" ca="1">IF(INDIRECT("実施計画様式!H"&amp;ROW($A194))&lt;&gt;朱色変色!H194,1,0)</f>
        <v>#VALUE!</v>
      </c>
      <c r="I194" t="e" cm="1">
        <f t="array" aca="1" ref="I194" ca="1">IF(INDIRECT("実施計画様式!I"&amp;ROW($A194))&lt;&gt;朱色変色!I194,1,0)</f>
        <v>#VALUE!</v>
      </c>
      <c r="J194" t="e" cm="1">
        <f t="array" aca="1" ref="J194" ca="1">IF(INDIRECT("実施計画様式!J"&amp;ROW($A194))&lt;&gt;朱色変色!J194,1,0)</f>
        <v>#VALUE!</v>
      </c>
      <c r="K194" t="e" cm="1">
        <f t="array" aca="1" ref="K194" ca="1">IF(INDIRECT("実施計画様式!K"&amp;ROW($A194))&lt;&gt;朱色変色!K194,1,0)</f>
        <v>#VALUE!</v>
      </c>
      <c r="L194" t="e" cm="1">
        <f t="array" aca="1" ref="L194" ca="1">IF(INDIRECT("実施計画様式!L"&amp;ROW($A194))&lt;&gt;朱色変色!L194,1,0)</f>
        <v>#VALUE!</v>
      </c>
      <c r="M194" t="e" cm="1">
        <f t="array" aca="1" ref="M194" ca="1">IF(INDIRECT("実施計画様式!M"&amp;ROW($A194))&lt;&gt;朱色変色!M194,1,0)</f>
        <v>#VALUE!</v>
      </c>
      <c r="N194" t="e" cm="1">
        <f t="array" aca="1" ref="N194" ca="1">IF(INDIRECT("実施計画様式!N"&amp;ROW($A194))&lt;&gt;朱色変色!N194,1,0)</f>
        <v>#VALUE!</v>
      </c>
      <c r="O194" t="e" cm="1">
        <f t="array" aca="1" ref="O194" ca="1">IF(INDIRECT("実施計画様式!O"&amp;ROW($A194))&lt;&gt;朱色変色!O194,1,0)</f>
        <v>#VALUE!</v>
      </c>
      <c r="P194" t="e" cm="1">
        <f t="array" aca="1" ref="P194" ca="1">IF(INDIRECT("実施計画様式!P"&amp;ROW($A194))&lt;&gt;朱色変色!P194,1,0)</f>
        <v>#VALUE!</v>
      </c>
      <c r="Q194" t="e" cm="1">
        <f t="array" aca="1" ref="Q194" ca="1">IF(INDIRECT("実施計画様式!Q"&amp;ROW($A194))&lt;&gt;朱色変色!Q194,1,0)</f>
        <v>#VALUE!</v>
      </c>
      <c r="R194" t="e" cm="1">
        <f t="array" aca="1" ref="R194" ca="1">IF(INDIRECT("実施計画様式!R"&amp;ROW($A194))&lt;&gt;朱色変色!R194,1,0)</f>
        <v>#VALUE!</v>
      </c>
      <c r="S194" t="e" cm="1">
        <f t="array" aca="1" ref="S194" ca="1">IF(INDIRECT("実施計画様式!S"&amp;ROW($A194))&lt;&gt;朱色変色!S194,1,0)</f>
        <v>#VALUE!</v>
      </c>
      <c r="T194" t="e" cm="1">
        <f t="array" aca="1" ref="T194" ca="1">IF(INDIRECT("実施計画様式!T"&amp;ROW($A194))&lt;&gt;朱色変色!T194,1,0)</f>
        <v>#VALUE!</v>
      </c>
      <c r="U194" t="e" cm="1">
        <f t="array" aca="1" ref="U194" ca="1">IF(INDIRECT("実施計画様式!U"&amp;ROW($A194))&lt;&gt;朱色変色!U194,1,0)</f>
        <v>#VALUE!</v>
      </c>
      <c r="V194" t="e" cm="1">
        <f t="array" aca="1" ref="V194" ca="1">IF(INDIRECT("実施計画様式!V"&amp;ROW($A194))&lt;&gt;朱色変色!V194,1,0)</f>
        <v>#VALUE!</v>
      </c>
      <c r="W194" t="e" cm="1">
        <f t="array" aca="1" ref="W194" ca="1">IF(INDIRECT("実施計画様式!W"&amp;ROW($A194))&lt;&gt;朱色変色!W194,1,0)</f>
        <v>#VALUE!</v>
      </c>
      <c r="X194" t="e" cm="1">
        <f t="array" aca="1" ref="X194" ca="1">IF(INDIRECT("実施計画様式!X"&amp;ROW($A194))&lt;&gt;朱色変色!X194,1,0)</f>
        <v>#VALUE!</v>
      </c>
      <c r="Y194" t="e" cm="1">
        <f t="array" aca="1" ref="Y194" ca="1">IF(INDIRECT("実施計画様式!Y"&amp;ROW($A194))&lt;&gt;朱色変色!Y194,1,0)</f>
        <v>#VALUE!</v>
      </c>
      <c r="Z194" t="e" cm="1">
        <f t="array" aca="1" ref="Z194" ca="1">IF(INDIRECT("実施計画様式!Z"&amp;ROW($A194))&lt;&gt;朱色変色!Z194,1,0)</f>
        <v>#VALUE!</v>
      </c>
      <c r="AA194" t="e" cm="1">
        <f t="array" aca="1" ref="AA194" ca="1">IF(INDIRECT("実施計画様式!AA"&amp;ROW($A194))&lt;&gt;朱色変色!AA194,1,0)</f>
        <v>#VALUE!</v>
      </c>
      <c r="AB194" t="e" cm="1">
        <f t="array" aca="1" ref="AB194" ca="1">IF(INDIRECT("実施計画様式!AB"&amp;ROW($A194))&lt;&gt;朱色変色!AB194,1,0)</f>
        <v>#VALUE!</v>
      </c>
      <c r="AC194" t="e" cm="1">
        <f t="array" aca="1" ref="AC194" ca="1">IF(INDIRECT("実施計画様式!AC"&amp;ROW($A194))&lt;&gt;朱色変色!AC194,1,0)</f>
        <v>#VALUE!</v>
      </c>
      <c r="AD194" t="e" cm="1">
        <f t="array" aca="1" ref="AD194" ca="1">IF(INDIRECT("実施計画様式!AD"&amp;ROW($A194))&lt;&gt;朱色変色!AD194,1,0)</f>
        <v>#VALUE!</v>
      </c>
      <c r="AE194" t="e" cm="1">
        <f t="array" aca="1" ref="AE194" ca="1">IF(INDIRECT("実施計画様式!AE"&amp;ROW($A194))&lt;&gt;朱色変色!AE194,1,0)</f>
        <v>#VALUE!</v>
      </c>
      <c r="AF194" t="e" cm="1">
        <f t="array" aca="1" ref="AF194" ca="1">IF(INDIRECT("実施計画様式!AF"&amp;ROW($A194))&lt;&gt;朱色変色!AF194,1,0)</f>
        <v>#VALUE!</v>
      </c>
      <c r="AG194" t="e" cm="1">
        <f t="array" aca="1" ref="AG194" ca="1">IF(INDIRECT("実施計画様式!AG"&amp;ROW($A194))&lt;&gt;朱色変色!AG194,1,0)</f>
        <v>#VALUE!</v>
      </c>
      <c r="AH194" t="e" cm="1">
        <f t="array" aca="1" ref="AH194" ca="1">IF(INDIRECT("実施計画様式!AH"&amp;ROW($A194))&lt;&gt;朱色変色!AH194,1,0)</f>
        <v>#VALUE!</v>
      </c>
      <c r="AI194" t="e" cm="1">
        <f t="array" aca="1" ref="AI194" ca="1">IF(INDIRECT("実施計画様式!AI"&amp;ROW($A194))&lt;&gt;朱色変色!AI194,1,0)</f>
        <v>#VALUE!</v>
      </c>
      <c r="AJ194" t="e" cm="1">
        <f t="array" aca="1" ref="AJ194" ca="1">IF(INDIRECT("実施計画様式!AJ"&amp;ROW($A194))&lt;&gt;朱色変色!AJ194,1,0)</f>
        <v>#VALUE!</v>
      </c>
      <c r="AK194" t="e" cm="1">
        <f t="array" aca="1" ref="AK194" ca="1">IF(INDIRECT("実施計画様式!AK"&amp;ROW($A194))&lt;&gt;朱色変色!AK194,1,0)</f>
        <v>#VALUE!</v>
      </c>
      <c r="AL194" t="e" cm="1">
        <f t="array" aca="1" ref="AL194" ca="1">IF(INDIRECT("実施計画様式!AL"&amp;ROW($A194))&lt;&gt;朱色変色!AL194,1,0)</f>
        <v>#VALUE!</v>
      </c>
      <c r="AM194" t="e" cm="1">
        <f t="array" aca="1" ref="AM194" ca="1">IF(INDIRECT("実施計画様式!AM"&amp;ROW($A194))&lt;&gt;朱色変色!AM194,1,0)</f>
        <v>#VALUE!</v>
      </c>
      <c r="AN194" t="e" cm="1">
        <f t="array" aca="1" ref="AN194" ca="1">IF(INDIRECT("実施計画様式!AN"&amp;ROW($A194))&lt;&gt;朱色変色!AN194,1,0)</f>
        <v>#VALUE!</v>
      </c>
      <c r="AO194" t="e" cm="1">
        <f t="array" aca="1" ref="AO194" ca="1">IF(INDIRECT("実施計画様式!AO"&amp;ROW($A194))&lt;&gt;朱色変色!AO194,1,0)</f>
        <v>#VALUE!</v>
      </c>
      <c r="AP194" t="e" cm="1">
        <f t="array" aca="1" ref="AP194" ca="1">IF(INDIRECT("実施計画様式!AP"&amp;ROW($A194))&lt;&gt;朱色変色!AP194,1,0)</f>
        <v>#VALUE!</v>
      </c>
      <c r="AQ194" t="e" cm="1">
        <f t="array" aca="1" ref="AQ194" ca="1">IF(INDIRECT("実施計画様式!AQ"&amp;ROW($A194))&lt;&gt;朱色変色!AQ194,1,0)</f>
        <v>#VALUE!</v>
      </c>
      <c r="AR194" t="e" cm="1">
        <f t="array" aca="1" ref="AR194" ca="1">IF(INDIRECT("実施計画様式!AR"&amp;ROW($A194))&lt;&gt;朱色変色!AR194,1,0)</f>
        <v>#VALUE!</v>
      </c>
      <c r="AS194" t="e" cm="1">
        <f t="array" aca="1" ref="AS194" ca="1">IF(INDIRECT("実施計画様式!AS"&amp;ROW($A194))&lt;&gt;朱色変色!AS194,1,0)</f>
        <v>#VALUE!</v>
      </c>
      <c r="AT194" t="e" cm="1">
        <f t="array" aca="1" ref="AT194" ca="1">IF(INDIRECT("実施計画様式!AT"&amp;ROW($A194))&lt;&gt;朱色変色!AT194,1,0)</f>
        <v>#VALUE!</v>
      </c>
      <c r="AU194" t="e" cm="1">
        <f t="array" aca="1" ref="AU194" ca="1">IF(INDIRECT("実施計画様式!AU"&amp;ROW($A194))&lt;&gt;朱色変色!AU194,1,0)</f>
        <v>#VALUE!</v>
      </c>
      <c r="AV194" t="e" cm="1">
        <f t="array" aca="1" ref="AV194" ca="1">IF(INDIRECT("実施計画様式!AV"&amp;ROW($A194))&lt;&gt;朱色変色!AV194,1,0)</f>
        <v>#VALUE!</v>
      </c>
      <c r="AW194" t="e" cm="1">
        <f t="array" aca="1" ref="AW194" ca="1">IF(INDIRECT("実施計画様式!AW"&amp;ROW($A194))&lt;&gt;朱色変色!AW194,1,0)</f>
        <v>#VALUE!</v>
      </c>
      <c r="AX194" t="e" cm="1">
        <f t="array" aca="1" ref="AX194" ca="1">IF(INDIRECT("実施計画様式!AX"&amp;ROW($A194))&lt;&gt;朱色変色!AX194,1,0)</f>
        <v>#VALUE!</v>
      </c>
      <c r="AY194" t="e" cm="1">
        <f t="array" aca="1" ref="AY194" ca="1">IF(INDIRECT("実施計画様式!AY"&amp;ROW($A194))&lt;&gt;朱色変色!AU194,1,0)</f>
        <v>#VALUE!</v>
      </c>
      <c r="AZ194" t="e" cm="1">
        <f t="array" aca="1" ref="AZ194" ca="1">IF(INDIRECT("実施計画様式!AZ"&amp;ROW($A194))&lt;&gt;朱色変色!AV194,1,0)</f>
        <v>#VALUE!</v>
      </c>
      <c r="BA194" t="e" cm="1">
        <f t="array" aca="1" ref="BA194" ca="1">IF(INDIRECT("実施計画様式!BA"&amp;ROW($A194))&lt;&gt;朱色変色!AW194,1,0)</f>
        <v>#VALUE!</v>
      </c>
      <c r="BB194" t="e" cm="1">
        <f t="array" aca="1" ref="BB194" ca="1">IF(INDIRECT("実施計画様式!BB"&amp;ROW($A194))&lt;&gt;朱色変色!AX194,1,0)</f>
        <v>#VALUE!</v>
      </c>
      <c r="BC194" t="e">
        <f t="shared" ca="1" si="3"/>
        <v>#VALUE!</v>
      </c>
      <c r="BD194" t="e">
        <f t="shared" ca="1" si="4"/>
        <v>#VALUE!</v>
      </c>
      <c r="BE194" t="e">
        <f t="shared" ca="1" si="5"/>
        <v>#VALUE!</v>
      </c>
    </row>
    <row r="195" spans="3:57">
      <c r="C195" s="310">
        <v>123</v>
      </c>
      <c r="D195" t="e" cm="1">
        <f t="array" aca="1" ref="D195" ca="1">IF(INDIRECT("実施計画様式!D"&amp;ROW($A195))&lt;&gt;朱色変色!D195,1,0)</f>
        <v>#VALUE!</v>
      </c>
      <c r="E195" t="e" cm="1">
        <f t="array" aca="1" ref="E195" ca="1">IF(INDIRECT("実施計画様式!E"&amp;ROW($A195))&lt;&gt;朱色変色!E195,1,0)</f>
        <v>#VALUE!</v>
      </c>
      <c r="F195" t="e" cm="1">
        <f t="array" aca="1" ref="F195" ca="1">IF(INDIRECT("実施計画様式!F"&amp;ROW($A195))&lt;&gt;朱色変色!F195,1,0)</f>
        <v>#VALUE!</v>
      </c>
      <c r="G195" t="e" cm="1">
        <f t="array" aca="1" ref="G195" ca="1">IF(INDIRECT("実施計画様式!G"&amp;ROW($A195))&lt;&gt;朱色変色!G195,1,0)</f>
        <v>#VALUE!</v>
      </c>
      <c r="H195" t="e" cm="1">
        <f t="array" aca="1" ref="H195" ca="1">IF(INDIRECT("実施計画様式!H"&amp;ROW($A195))&lt;&gt;朱色変色!H195,1,0)</f>
        <v>#VALUE!</v>
      </c>
      <c r="I195" t="e" cm="1">
        <f t="array" aca="1" ref="I195" ca="1">IF(INDIRECT("実施計画様式!I"&amp;ROW($A195))&lt;&gt;朱色変色!I195,1,0)</f>
        <v>#VALUE!</v>
      </c>
      <c r="J195" t="e" cm="1">
        <f t="array" aca="1" ref="J195" ca="1">IF(INDIRECT("実施計画様式!J"&amp;ROW($A195))&lt;&gt;朱色変色!J195,1,0)</f>
        <v>#VALUE!</v>
      </c>
      <c r="K195" t="e" cm="1">
        <f t="array" aca="1" ref="K195" ca="1">IF(INDIRECT("実施計画様式!K"&amp;ROW($A195))&lt;&gt;朱色変色!K195,1,0)</f>
        <v>#VALUE!</v>
      </c>
      <c r="L195" t="e" cm="1">
        <f t="array" aca="1" ref="L195" ca="1">IF(INDIRECT("実施計画様式!L"&amp;ROW($A195))&lt;&gt;朱色変色!L195,1,0)</f>
        <v>#VALUE!</v>
      </c>
      <c r="M195" t="e" cm="1">
        <f t="array" aca="1" ref="M195" ca="1">IF(INDIRECT("実施計画様式!M"&amp;ROW($A195))&lt;&gt;朱色変色!M195,1,0)</f>
        <v>#VALUE!</v>
      </c>
      <c r="N195" t="e" cm="1">
        <f t="array" aca="1" ref="N195" ca="1">IF(INDIRECT("実施計画様式!N"&amp;ROW($A195))&lt;&gt;朱色変色!N195,1,0)</f>
        <v>#VALUE!</v>
      </c>
      <c r="O195" t="e" cm="1">
        <f t="array" aca="1" ref="O195" ca="1">IF(INDIRECT("実施計画様式!O"&amp;ROW($A195))&lt;&gt;朱色変色!O195,1,0)</f>
        <v>#VALUE!</v>
      </c>
      <c r="P195" t="e" cm="1">
        <f t="array" aca="1" ref="P195" ca="1">IF(INDIRECT("実施計画様式!P"&amp;ROW($A195))&lt;&gt;朱色変色!P195,1,0)</f>
        <v>#VALUE!</v>
      </c>
      <c r="Q195" t="e" cm="1">
        <f t="array" aca="1" ref="Q195" ca="1">IF(INDIRECT("実施計画様式!Q"&amp;ROW($A195))&lt;&gt;朱色変色!Q195,1,0)</f>
        <v>#VALUE!</v>
      </c>
      <c r="R195" t="e" cm="1">
        <f t="array" aca="1" ref="R195" ca="1">IF(INDIRECT("実施計画様式!R"&amp;ROW($A195))&lt;&gt;朱色変色!R195,1,0)</f>
        <v>#VALUE!</v>
      </c>
      <c r="S195" t="e" cm="1">
        <f t="array" aca="1" ref="S195" ca="1">IF(INDIRECT("実施計画様式!S"&amp;ROW($A195))&lt;&gt;朱色変色!S195,1,0)</f>
        <v>#VALUE!</v>
      </c>
      <c r="T195" t="e" cm="1">
        <f t="array" aca="1" ref="T195" ca="1">IF(INDIRECT("実施計画様式!T"&amp;ROW($A195))&lt;&gt;朱色変色!T195,1,0)</f>
        <v>#VALUE!</v>
      </c>
      <c r="U195" t="e" cm="1">
        <f t="array" aca="1" ref="U195" ca="1">IF(INDIRECT("実施計画様式!U"&amp;ROW($A195))&lt;&gt;朱色変色!U195,1,0)</f>
        <v>#VALUE!</v>
      </c>
      <c r="V195" t="e" cm="1">
        <f t="array" aca="1" ref="V195" ca="1">IF(INDIRECT("実施計画様式!V"&amp;ROW($A195))&lt;&gt;朱色変色!V195,1,0)</f>
        <v>#VALUE!</v>
      </c>
      <c r="W195" t="e" cm="1">
        <f t="array" aca="1" ref="W195" ca="1">IF(INDIRECT("実施計画様式!W"&amp;ROW($A195))&lt;&gt;朱色変色!W195,1,0)</f>
        <v>#VALUE!</v>
      </c>
      <c r="X195" t="e" cm="1">
        <f t="array" aca="1" ref="X195" ca="1">IF(INDIRECT("実施計画様式!X"&amp;ROW($A195))&lt;&gt;朱色変色!X195,1,0)</f>
        <v>#VALUE!</v>
      </c>
      <c r="Y195" t="e" cm="1">
        <f t="array" aca="1" ref="Y195" ca="1">IF(INDIRECT("実施計画様式!Y"&amp;ROW($A195))&lt;&gt;朱色変色!Y195,1,0)</f>
        <v>#VALUE!</v>
      </c>
      <c r="Z195" t="e" cm="1">
        <f t="array" aca="1" ref="Z195" ca="1">IF(INDIRECT("実施計画様式!Z"&amp;ROW($A195))&lt;&gt;朱色変色!Z195,1,0)</f>
        <v>#VALUE!</v>
      </c>
      <c r="AA195" t="e" cm="1">
        <f t="array" aca="1" ref="AA195" ca="1">IF(INDIRECT("実施計画様式!AA"&amp;ROW($A195))&lt;&gt;朱色変色!AA195,1,0)</f>
        <v>#VALUE!</v>
      </c>
      <c r="AB195" t="e" cm="1">
        <f t="array" aca="1" ref="AB195" ca="1">IF(INDIRECT("実施計画様式!AB"&amp;ROW($A195))&lt;&gt;朱色変色!AB195,1,0)</f>
        <v>#VALUE!</v>
      </c>
      <c r="AC195" t="e" cm="1">
        <f t="array" aca="1" ref="AC195" ca="1">IF(INDIRECT("実施計画様式!AC"&amp;ROW($A195))&lt;&gt;朱色変色!AC195,1,0)</f>
        <v>#VALUE!</v>
      </c>
      <c r="AD195" t="e" cm="1">
        <f t="array" aca="1" ref="AD195" ca="1">IF(INDIRECT("実施計画様式!AD"&amp;ROW($A195))&lt;&gt;朱色変色!AD195,1,0)</f>
        <v>#VALUE!</v>
      </c>
      <c r="AE195" t="e" cm="1">
        <f t="array" aca="1" ref="AE195" ca="1">IF(INDIRECT("実施計画様式!AE"&amp;ROW($A195))&lt;&gt;朱色変色!AE195,1,0)</f>
        <v>#VALUE!</v>
      </c>
      <c r="AF195" t="e" cm="1">
        <f t="array" aca="1" ref="AF195" ca="1">IF(INDIRECT("実施計画様式!AF"&amp;ROW($A195))&lt;&gt;朱色変色!AF195,1,0)</f>
        <v>#VALUE!</v>
      </c>
      <c r="AG195" t="e" cm="1">
        <f t="array" aca="1" ref="AG195" ca="1">IF(INDIRECT("実施計画様式!AG"&amp;ROW($A195))&lt;&gt;朱色変色!AG195,1,0)</f>
        <v>#VALUE!</v>
      </c>
      <c r="AH195" t="e" cm="1">
        <f t="array" aca="1" ref="AH195" ca="1">IF(INDIRECT("実施計画様式!AH"&amp;ROW($A195))&lt;&gt;朱色変色!AH195,1,0)</f>
        <v>#VALUE!</v>
      </c>
      <c r="AI195" t="e" cm="1">
        <f t="array" aca="1" ref="AI195" ca="1">IF(INDIRECT("実施計画様式!AI"&amp;ROW($A195))&lt;&gt;朱色変色!AI195,1,0)</f>
        <v>#VALUE!</v>
      </c>
      <c r="AJ195" t="e" cm="1">
        <f t="array" aca="1" ref="AJ195" ca="1">IF(INDIRECT("実施計画様式!AJ"&amp;ROW($A195))&lt;&gt;朱色変色!AJ195,1,0)</f>
        <v>#VALUE!</v>
      </c>
      <c r="AK195" t="e" cm="1">
        <f t="array" aca="1" ref="AK195" ca="1">IF(INDIRECT("実施計画様式!AK"&amp;ROW($A195))&lt;&gt;朱色変色!AK195,1,0)</f>
        <v>#VALUE!</v>
      </c>
      <c r="AL195" t="e" cm="1">
        <f t="array" aca="1" ref="AL195" ca="1">IF(INDIRECT("実施計画様式!AL"&amp;ROW($A195))&lt;&gt;朱色変色!AL195,1,0)</f>
        <v>#VALUE!</v>
      </c>
      <c r="AM195" t="e" cm="1">
        <f t="array" aca="1" ref="AM195" ca="1">IF(INDIRECT("実施計画様式!AM"&amp;ROW($A195))&lt;&gt;朱色変色!AM195,1,0)</f>
        <v>#VALUE!</v>
      </c>
      <c r="AN195" t="e" cm="1">
        <f t="array" aca="1" ref="AN195" ca="1">IF(INDIRECT("実施計画様式!AN"&amp;ROW($A195))&lt;&gt;朱色変色!AN195,1,0)</f>
        <v>#VALUE!</v>
      </c>
      <c r="AO195" t="e" cm="1">
        <f t="array" aca="1" ref="AO195" ca="1">IF(INDIRECT("実施計画様式!AO"&amp;ROW($A195))&lt;&gt;朱色変色!AO195,1,0)</f>
        <v>#VALUE!</v>
      </c>
      <c r="AP195" t="e" cm="1">
        <f t="array" aca="1" ref="AP195" ca="1">IF(INDIRECT("実施計画様式!AP"&amp;ROW($A195))&lt;&gt;朱色変色!AP195,1,0)</f>
        <v>#VALUE!</v>
      </c>
      <c r="AQ195" t="e" cm="1">
        <f t="array" aca="1" ref="AQ195" ca="1">IF(INDIRECT("実施計画様式!AQ"&amp;ROW($A195))&lt;&gt;朱色変色!AQ195,1,0)</f>
        <v>#VALUE!</v>
      </c>
      <c r="AR195" t="e" cm="1">
        <f t="array" aca="1" ref="AR195" ca="1">IF(INDIRECT("実施計画様式!AR"&amp;ROW($A195))&lt;&gt;朱色変色!AR195,1,0)</f>
        <v>#VALUE!</v>
      </c>
      <c r="AS195" t="e" cm="1">
        <f t="array" aca="1" ref="AS195" ca="1">IF(INDIRECT("実施計画様式!AS"&amp;ROW($A195))&lt;&gt;朱色変色!AS195,1,0)</f>
        <v>#VALUE!</v>
      </c>
      <c r="AT195" t="e" cm="1">
        <f t="array" aca="1" ref="AT195" ca="1">IF(INDIRECT("実施計画様式!AT"&amp;ROW($A195))&lt;&gt;朱色変色!AT195,1,0)</f>
        <v>#VALUE!</v>
      </c>
      <c r="AU195" t="e" cm="1">
        <f t="array" aca="1" ref="AU195" ca="1">IF(INDIRECT("実施計画様式!AU"&amp;ROW($A195))&lt;&gt;朱色変色!AU195,1,0)</f>
        <v>#VALUE!</v>
      </c>
      <c r="AV195" t="e" cm="1">
        <f t="array" aca="1" ref="AV195" ca="1">IF(INDIRECT("実施計画様式!AV"&amp;ROW($A195))&lt;&gt;朱色変色!AV195,1,0)</f>
        <v>#VALUE!</v>
      </c>
      <c r="AW195" t="e" cm="1">
        <f t="array" aca="1" ref="AW195" ca="1">IF(INDIRECT("実施計画様式!AW"&amp;ROW($A195))&lt;&gt;朱色変色!AW195,1,0)</f>
        <v>#VALUE!</v>
      </c>
      <c r="AX195" t="e" cm="1">
        <f t="array" aca="1" ref="AX195" ca="1">IF(INDIRECT("実施計画様式!AX"&amp;ROW($A195))&lt;&gt;朱色変色!AX195,1,0)</f>
        <v>#VALUE!</v>
      </c>
      <c r="AY195" t="e" cm="1">
        <f t="array" aca="1" ref="AY195" ca="1">IF(INDIRECT("実施計画様式!AY"&amp;ROW($A195))&lt;&gt;朱色変色!AU195,1,0)</f>
        <v>#VALUE!</v>
      </c>
      <c r="AZ195" t="e" cm="1">
        <f t="array" aca="1" ref="AZ195" ca="1">IF(INDIRECT("実施計画様式!AZ"&amp;ROW($A195))&lt;&gt;朱色変色!AV195,1,0)</f>
        <v>#VALUE!</v>
      </c>
      <c r="BA195" t="e" cm="1">
        <f t="array" aca="1" ref="BA195" ca="1">IF(INDIRECT("実施計画様式!BA"&amp;ROW($A195))&lt;&gt;朱色変色!AW195,1,0)</f>
        <v>#VALUE!</v>
      </c>
      <c r="BB195" t="e" cm="1">
        <f t="array" aca="1" ref="BB195" ca="1">IF(INDIRECT("実施計画様式!BB"&amp;ROW($A195))&lt;&gt;朱色変色!AX195,1,0)</f>
        <v>#VALUE!</v>
      </c>
      <c r="BC195" t="e">
        <f t="shared" ca="1" si="3"/>
        <v>#VALUE!</v>
      </c>
      <c r="BD195" t="e">
        <f t="shared" ca="1" si="4"/>
        <v>#VALUE!</v>
      </c>
      <c r="BE195" t="e">
        <f t="shared" ca="1" si="5"/>
        <v>#VALUE!</v>
      </c>
    </row>
    <row r="196" spans="3:57">
      <c r="C196" s="310">
        <v>124</v>
      </c>
      <c r="D196" t="e" cm="1">
        <f t="array" aca="1" ref="D196" ca="1">IF(INDIRECT("実施計画様式!D"&amp;ROW($A196))&lt;&gt;朱色変色!D196,1,0)</f>
        <v>#VALUE!</v>
      </c>
      <c r="E196" t="e" cm="1">
        <f t="array" aca="1" ref="E196" ca="1">IF(INDIRECT("実施計画様式!E"&amp;ROW($A196))&lt;&gt;朱色変色!E196,1,0)</f>
        <v>#VALUE!</v>
      </c>
      <c r="F196" t="e" cm="1">
        <f t="array" aca="1" ref="F196" ca="1">IF(INDIRECT("実施計画様式!F"&amp;ROW($A196))&lt;&gt;朱色変色!F196,1,0)</f>
        <v>#VALUE!</v>
      </c>
      <c r="G196" t="e" cm="1">
        <f t="array" aca="1" ref="G196" ca="1">IF(INDIRECT("実施計画様式!G"&amp;ROW($A196))&lt;&gt;朱色変色!G196,1,0)</f>
        <v>#VALUE!</v>
      </c>
      <c r="H196" t="e" cm="1">
        <f t="array" aca="1" ref="H196" ca="1">IF(INDIRECT("実施計画様式!H"&amp;ROW($A196))&lt;&gt;朱色変色!H196,1,0)</f>
        <v>#VALUE!</v>
      </c>
      <c r="I196" t="e" cm="1">
        <f t="array" aca="1" ref="I196" ca="1">IF(INDIRECT("実施計画様式!I"&amp;ROW($A196))&lt;&gt;朱色変色!I196,1,0)</f>
        <v>#VALUE!</v>
      </c>
      <c r="J196" t="e" cm="1">
        <f t="array" aca="1" ref="J196" ca="1">IF(INDIRECT("実施計画様式!J"&amp;ROW($A196))&lt;&gt;朱色変色!J196,1,0)</f>
        <v>#VALUE!</v>
      </c>
      <c r="K196" t="e" cm="1">
        <f t="array" aca="1" ref="K196" ca="1">IF(INDIRECT("実施計画様式!K"&amp;ROW($A196))&lt;&gt;朱色変色!K196,1,0)</f>
        <v>#VALUE!</v>
      </c>
      <c r="L196" t="e" cm="1">
        <f t="array" aca="1" ref="L196" ca="1">IF(INDIRECT("実施計画様式!L"&amp;ROW($A196))&lt;&gt;朱色変色!L196,1,0)</f>
        <v>#VALUE!</v>
      </c>
      <c r="M196" t="e" cm="1">
        <f t="array" aca="1" ref="M196" ca="1">IF(INDIRECT("実施計画様式!M"&amp;ROW($A196))&lt;&gt;朱色変色!M196,1,0)</f>
        <v>#VALUE!</v>
      </c>
      <c r="N196" t="e" cm="1">
        <f t="array" aca="1" ref="N196" ca="1">IF(INDIRECT("実施計画様式!N"&amp;ROW($A196))&lt;&gt;朱色変色!N196,1,0)</f>
        <v>#VALUE!</v>
      </c>
      <c r="O196" t="e" cm="1">
        <f t="array" aca="1" ref="O196" ca="1">IF(INDIRECT("実施計画様式!O"&amp;ROW($A196))&lt;&gt;朱色変色!O196,1,0)</f>
        <v>#VALUE!</v>
      </c>
      <c r="P196" t="e" cm="1">
        <f t="array" aca="1" ref="P196" ca="1">IF(INDIRECT("実施計画様式!P"&amp;ROW($A196))&lt;&gt;朱色変色!P196,1,0)</f>
        <v>#VALUE!</v>
      </c>
      <c r="Q196" t="e" cm="1">
        <f t="array" aca="1" ref="Q196" ca="1">IF(INDIRECT("実施計画様式!Q"&amp;ROW($A196))&lt;&gt;朱色変色!Q196,1,0)</f>
        <v>#VALUE!</v>
      </c>
      <c r="R196" t="e" cm="1">
        <f t="array" aca="1" ref="R196" ca="1">IF(INDIRECT("実施計画様式!R"&amp;ROW($A196))&lt;&gt;朱色変色!R196,1,0)</f>
        <v>#VALUE!</v>
      </c>
      <c r="S196" t="e" cm="1">
        <f t="array" aca="1" ref="S196" ca="1">IF(INDIRECT("実施計画様式!S"&amp;ROW($A196))&lt;&gt;朱色変色!S196,1,0)</f>
        <v>#VALUE!</v>
      </c>
      <c r="T196" t="e" cm="1">
        <f t="array" aca="1" ref="T196" ca="1">IF(INDIRECT("実施計画様式!T"&amp;ROW($A196))&lt;&gt;朱色変色!T196,1,0)</f>
        <v>#VALUE!</v>
      </c>
      <c r="U196" t="e" cm="1">
        <f t="array" aca="1" ref="U196" ca="1">IF(INDIRECT("実施計画様式!U"&amp;ROW($A196))&lt;&gt;朱色変色!U196,1,0)</f>
        <v>#VALUE!</v>
      </c>
      <c r="V196" t="e" cm="1">
        <f t="array" aca="1" ref="V196" ca="1">IF(INDIRECT("実施計画様式!V"&amp;ROW($A196))&lt;&gt;朱色変色!V196,1,0)</f>
        <v>#VALUE!</v>
      </c>
      <c r="W196" t="e" cm="1">
        <f t="array" aca="1" ref="W196" ca="1">IF(INDIRECT("実施計画様式!W"&amp;ROW($A196))&lt;&gt;朱色変色!W196,1,0)</f>
        <v>#VALUE!</v>
      </c>
      <c r="X196" t="e" cm="1">
        <f t="array" aca="1" ref="X196" ca="1">IF(INDIRECT("実施計画様式!X"&amp;ROW($A196))&lt;&gt;朱色変色!X196,1,0)</f>
        <v>#VALUE!</v>
      </c>
      <c r="Y196" t="e" cm="1">
        <f t="array" aca="1" ref="Y196" ca="1">IF(INDIRECT("実施計画様式!Y"&amp;ROW($A196))&lt;&gt;朱色変色!Y196,1,0)</f>
        <v>#VALUE!</v>
      </c>
      <c r="Z196" t="e" cm="1">
        <f t="array" aca="1" ref="Z196" ca="1">IF(INDIRECT("実施計画様式!Z"&amp;ROW($A196))&lt;&gt;朱色変色!Z196,1,0)</f>
        <v>#VALUE!</v>
      </c>
      <c r="AA196" t="e" cm="1">
        <f t="array" aca="1" ref="AA196" ca="1">IF(INDIRECT("実施計画様式!AA"&amp;ROW($A196))&lt;&gt;朱色変色!AA196,1,0)</f>
        <v>#VALUE!</v>
      </c>
      <c r="AB196" t="e" cm="1">
        <f t="array" aca="1" ref="AB196" ca="1">IF(INDIRECT("実施計画様式!AB"&amp;ROW($A196))&lt;&gt;朱色変色!AB196,1,0)</f>
        <v>#VALUE!</v>
      </c>
      <c r="AC196" t="e" cm="1">
        <f t="array" aca="1" ref="AC196" ca="1">IF(INDIRECT("実施計画様式!AC"&amp;ROW($A196))&lt;&gt;朱色変色!AC196,1,0)</f>
        <v>#VALUE!</v>
      </c>
      <c r="AD196" t="e" cm="1">
        <f t="array" aca="1" ref="AD196" ca="1">IF(INDIRECT("実施計画様式!AD"&amp;ROW($A196))&lt;&gt;朱色変色!AD196,1,0)</f>
        <v>#VALUE!</v>
      </c>
      <c r="AE196" t="e" cm="1">
        <f t="array" aca="1" ref="AE196" ca="1">IF(INDIRECT("実施計画様式!AE"&amp;ROW($A196))&lt;&gt;朱色変色!AE196,1,0)</f>
        <v>#VALUE!</v>
      </c>
      <c r="AF196" t="e" cm="1">
        <f t="array" aca="1" ref="AF196" ca="1">IF(INDIRECT("実施計画様式!AF"&amp;ROW($A196))&lt;&gt;朱色変色!AF196,1,0)</f>
        <v>#VALUE!</v>
      </c>
      <c r="AG196" t="e" cm="1">
        <f t="array" aca="1" ref="AG196" ca="1">IF(INDIRECT("実施計画様式!AG"&amp;ROW($A196))&lt;&gt;朱色変色!AG196,1,0)</f>
        <v>#VALUE!</v>
      </c>
      <c r="AH196" t="e" cm="1">
        <f t="array" aca="1" ref="AH196" ca="1">IF(INDIRECT("実施計画様式!AH"&amp;ROW($A196))&lt;&gt;朱色変色!AH196,1,0)</f>
        <v>#VALUE!</v>
      </c>
      <c r="AI196" t="e" cm="1">
        <f t="array" aca="1" ref="AI196" ca="1">IF(INDIRECT("実施計画様式!AI"&amp;ROW($A196))&lt;&gt;朱色変色!AI196,1,0)</f>
        <v>#VALUE!</v>
      </c>
      <c r="AJ196" t="e" cm="1">
        <f t="array" aca="1" ref="AJ196" ca="1">IF(INDIRECT("実施計画様式!AJ"&amp;ROW($A196))&lt;&gt;朱色変色!AJ196,1,0)</f>
        <v>#VALUE!</v>
      </c>
      <c r="AK196" t="e" cm="1">
        <f t="array" aca="1" ref="AK196" ca="1">IF(INDIRECT("実施計画様式!AK"&amp;ROW($A196))&lt;&gt;朱色変色!AK196,1,0)</f>
        <v>#VALUE!</v>
      </c>
      <c r="AL196" t="e" cm="1">
        <f t="array" aca="1" ref="AL196" ca="1">IF(INDIRECT("実施計画様式!AL"&amp;ROW($A196))&lt;&gt;朱色変色!AL196,1,0)</f>
        <v>#VALUE!</v>
      </c>
      <c r="AM196" t="e" cm="1">
        <f t="array" aca="1" ref="AM196" ca="1">IF(INDIRECT("実施計画様式!AM"&amp;ROW($A196))&lt;&gt;朱色変色!AM196,1,0)</f>
        <v>#VALUE!</v>
      </c>
      <c r="AN196" t="e" cm="1">
        <f t="array" aca="1" ref="AN196" ca="1">IF(INDIRECT("実施計画様式!AN"&amp;ROW($A196))&lt;&gt;朱色変色!AN196,1,0)</f>
        <v>#VALUE!</v>
      </c>
      <c r="AO196" t="e" cm="1">
        <f t="array" aca="1" ref="AO196" ca="1">IF(INDIRECT("実施計画様式!AO"&amp;ROW($A196))&lt;&gt;朱色変色!AO196,1,0)</f>
        <v>#VALUE!</v>
      </c>
      <c r="AP196" t="e" cm="1">
        <f t="array" aca="1" ref="AP196" ca="1">IF(INDIRECT("実施計画様式!AP"&amp;ROW($A196))&lt;&gt;朱色変色!AP196,1,0)</f>
        <v>#VALUE!</v>
      </c>
      <c r="AQ196" t="e" cm="1">
        <f t="array" aca="1" ref="AQ196" ca="1">IF(INDIRECT("実施計画様式!AQ"&amp;ROW($A196))&lt;&gt;朱色変色!AQ196,1,0)</f>
        <v>#VALUE!</v>
      </c>
      <c r="AR196" t="e" cm="1">
        <f t="array" aca="1" ref="AR196" ca="1">IF(INDIRECT("実施計画様式!AR"&amp;ROW($A196))&lt;&gt;朱色変色!AR196,1,0)</f>
        <v>#VALUE!</v>
      </c>
      <c r="AS196" t="e" cm="1">
        <f t="array" aca="1" ref="AS196" ca="1">IF(INDIRECT("実施計画様式!AS"&amp;ROW($A196))&lt;&gt;朱色変色!AS196,1,0)</f>
        <v>#VALUE!</v>
      </c>
      <c r="AT196" t="e" cm="1">
        <f t="array" aca="1" ref="AT196" ca="1">IF(INDIRECT("実施計画様式!AT"&amp;ROW($A196))&lt;&gt;朱色変色!AT196,1,0)</f>
        <v>#VALUE!</v>
      </c>
      <c r="AU196" t="e" cm="1">
        <f t="array" aca="1" ref="AU196" ca="1">IF(INDIRECT("実施計画様式!AU"&amp;ROW($A196))&lt;&gt;朱色変色!AU196,1,0)</f>
        <v>#VALUE!</v>
      </c>
      <c r="AV196" t="e" cm="1">
        <f t="array" aca="1" ref="AV196" ca="1">IF(INDIRECT("実施計画様式!AV"&amp;ROW($A196))&lt;&gt;朱色変色!AV196,1,0)</f>
        <v>#VALUE!</v>
      </c>
      <c r="AW196" t="e" cm="1">
        <f t="array" aca="1" ref="AW196" ca="1">IF(INDIRECT("実施計画様式!AW"&amp;ROW($A196))&lt;&gt;朱色変色!AW196,1,0)</f>
        <v>#VALUE!</v>
      </c>
      <c r="AX196" t="e" cm="1">
        <f t="array" aca="1" ref="AX196" ca="1">IF(INDIRECT("実施計画様式!AX"&amp;ROW($A196))&lt;&gt;朱色変色!AX196,1,0)</f>
        <v>#VALUE!</v>
      </c>
      <c r="AY196" t="e" cm="1">
        <f t="array" aca="1" ref="AY196" ca="1">IF(INDIRECT("実施計画様式!AY"&amp;ROW($A196))&lt;&gt;朱色変色!AU196,1,0)</f>
        <v>#VALUE!</v>
      </c>
      <c r="AZ196" t="e" cm="1">
        <f t="array" aca="1" ref="AZ196" ca="1">IF(INDIRECT("実施計画様式!AZ"&amp;ROW($A196))&lt;&gt;朱色変色!AV196,1,0)</f>
        <v>#VALUE!</v>
      </c>
      <c r="BA196" t="e" cm="1">
        <f t="array" aca="1" ref="BA196" ca="1">IF(INDIRECT("実施計画様式!BA"&amp;ROW($A196))&lt;&gt;朱色変色!AW196,1,0)</f>
        <v>#VALUE!</v>
      </c>
      <c r="BB196" t="e" cm="1">
        <f t="array" aca="1" ref="BB196" ca="1">IF(INDIRECT("実施計画様式!BB"&amp;ROW($A196))&lt;&gt;朱色変色!AX196,1,0)</f>
        <v>#VALUE!</v>
      </c>
      <c r="BC196" t="e">
        <f t="shared" ca="1" si="3"/>
        <v>#VALUE!</v>
      </c>
      <c r="BD196" t="e">
        <f t="shared" ca="1" si="4"/>
        <v>#VALUE!</v>
      </c>
      <c r="BE196" t="e">
        <f t="shared" ca="1" si="5"/>
        <v>#VALUE!</v>
      </c>
    </row>
    <row r="197" spans="3:57">
      <c r="C197" s="310">
        <v>125</v>
      </c>
      <c r="D197" t="e" cm="1">
        <f t="array" aca="1" ref="D197" ca="1">IF(INDIRECT("実施計画様式!D"&amp;ROW($A197))&lt;&gt;朱色変色!D197,1,0)</f>
        <v>#VALUE!</v>
      </c>
      <c r="E197" t="e" cm="1">
        <f t="array" aca="1" ref="E197" ca="1">IF(INDIRECT("実施計画様式!E"&amp;ROW($A197))&lt;&gt;朱色変色!E197,1,0)</f>
        <v>#VALUE!</v>
      </c>
      <c r="F197" t="e" cm="1">
        <f t="array" aca="1" ref="F197" ca="1">IF(INDIRECT("実施計画様式!F"&amp;ROW($A197))&lt;&gt;朱色変色!F197,1,0)</f>
        <v>#VALUE!</v>
      </c>
      <c r="G197" t="e" cm="1">
        <f t="array" aca="1" ref="G197" ca="1">IF(INDIRECT("実施計画様式!G"&amp;ROW($A197))&lt;&gt;朱色変色!G197,1,0)</f>
        <v>#VALUE!</v>
      </c>
      <c r="H197" t="e" cm="1">
        <f t="array" aca="1" ref="H197" ca="1">IF(INDIRECT("実施計画様式!H"&amp;ROW($A197))&lt;&gt;朱色変色!H197,1,0)</f>
        <v>#VALUE!</v>
      </c>
      <c r="I197" t="e" cm="1">
        <f t="array" aca="1" ref="I197" ca="1">IF(INDIRECT("実施計画様式!I"&amp;ROW($A197))&lt;&gt;朱色変色!I197,1,0)</f>
        <v>#VALUE!</v>
      </c>
      <c r="J197" t="e" cm="1">
        <f t="array" aca="1" ref="J197" ca="1">IF(INDIRECT("実施計画様式!J"&amp;ROW($A197))&lt;&gt;朱色変色!J197,1,0)</f>
        <v>#VALUE!</v>
      </c>
      <c r="K197" t="e" cm="1">
        <f t="array" aca="1" ref="K197" ca="1">IF(INDIRECT("実施計画様式!K"&amp;ROW($A197))&lt;&gt;朱色変色!K197,1,0)</f>
        <v>#VALUE!</v>
      </c>
      <c r="L197" t="e" cm="1">
        <f t="array" aca="1" ref="L197" ca="1">IF(INDIRECT("実施計画様式!L"&amp;ROW($A197))&lt;&gt;朱色変色!L197,1,0)</f>
        <v>#VALUE!</v>
      </c>
      <c r="M197" t="e" cm="1">
        <f t="array" aca="1" ref="M197" ca="1">IF(INDIRECT("実施計画様式!M"&amp;ROW($A197))&lt;&gt;朱色変色!M197,1,0)</f>
        <v>#VALUE!</v>
      </c>
      <c r="N197" t="e" cm="1">
        <f t="array" aca="1" ref="N197" ca="1">IF(INDIRECT("実施計画様式!N"&amp;ROW($A197))&lt;&gt;朱色変色!N197,1,0)</f>
        <v>#VALUE!</v>
      </c>
      <c r="O197" t="e" cm="1">
        <f t="array" aca="1" ref="O197" ca="1">IF(INDIRECT("実施計画様式!O"&amp;ROW($A197))&lt;&gt;朱色変色!O197,1,0)</f>
        <v>#VALUE!</v>
      </c>
      <c r="P197" t="e" cm="1">
        <f t="array" aca="1" ref="P197" ca="1">IF(INDIRECT("実施計画様式!P"&amp;ROW($A197))&lt;&gt;朱色変色!P197,1,0)</f>
        <v>#VALUE!</v>
      </c>
      <c r="Q197" t="e" cm="1">
        <f t="array" aca="1" ref="Q197" ca="1">IF(INDIRECT("実施計画様式!Q"&amp;ROW($A197))&lt;&gt;朱色変色!Q197,1,0)</f>
        <v>#VALUE!</v>
      </c>
      <c r="R197" t="e" cm="1">
        <f t="array" aca="1" ref="R197" ca="1">IF(INDIRECT("実施計画様式!R"&amp;ROW($A197))&lt;&gt;朱色変色!R197,1,0)</f>
        <v>#VALUE!</v>
      </c>
      <c r="S197" t="e" cm="1">
        <f t="array" aca="1" ref="S197" ca="1">IF(INDIRECT("実施計画様式!S"&amp;ROW($A197))&lt;&gt;朱色変色!S197,1,0)</f>
        <v>#VALUE!</v>
      </c>
      <c r="T197" t="e" cm="1">
        <f t="array" aca="1" ref="T197" ca="1">IF(INDIRECT("実施計画様式!T"&amp;ROW($A197))&lt;&gt;朱色変色!T197,1,0)</f>
        <v>#VALUE!</v>
      </c>
      <c r="U197" t="e" cm="1">
        <f t="array" aca="1" ref="U197" ca="1">IF(INDIRECT("実施計画様式!U"&amp;ROW($A197))&lt;&gt;朱色変色!U197,1,0)</f>
        <v>#VALUE!</v>
      </c>
      <c r="V197" t="e" cm="1">
        <f t="array" aca="1" ref="V197" ca="1">IF(INDIRECT("実施計画様式!V"&amp;ROW($A197))&lt;&gt;朱色変色!V197,1,0)</f>
        <v>#VALUE!</v>
      </c>
      <c r="W197" t="e" cm="1">
        <f t="array" aca="1" ref="W197" ca="1">IF(INDIRECT("実施計画様式!W"&amp;ROW($A197))&lt;&gt;朱色変色!W197,1,0)</f>
        <v>#VALUE!</v>
      </c>
      <c r="X197" t="e" cm="1">
        <f t="array" aca="1" ref="X197" ca="1">IF(INDIRECT("実施計画様式!X"&amp;ROW($A197))&lt;&gt;朱色変色!X197,1,0)</f>
        <v>#VALUE!</v>
      </c>
      <c r="Y197" t="e" cm="1">
        <f t="array" aca="1" ref="Y197" ca="1">IF(INDIRECT("実施計画様式!Y"&amp;ROW($A197))&lt;&gt;朱色変色!Y197,1,0)</f>
        <v>#VALUE!</v>
      </c>
      <c r="Z197" t="e" cm="1">
        <f t="array" aca="1" ref="Z197" ca="1">IF(INDIRECT("実施計画様式!Z"&amp;ROW($A197))&lt;&gt;朱色変色!Z197,1,0)</f>
        <v>#VALUE!</v>
      </c>
      <c r="AA197" t="e" cm="1">
        <f t="array" aca="1" ref="AA197" ca="1">IF(INDIRECT("実施計画様式!AA"&amp;ROW($A197))&lt;&gt;朱色変色!AA197,1,0)</f>
        <v>#VALUE!</v>
      </c>
      <c r="AB197" t="e" cm="1">
        <f t="array" aca="1" ref="AB197" ca="1">IF(INDIRECT("実施計画様式!AB"&amp;ROW($A197))&lt;&gt;朱色変色!AB197,1,0)</f>
        <v>#VALUE!</v>
      </c>
      <c r="AC197" t="e" cm="1">
        <f t="array" aca="1" ref="AC197" ca="1">IF(INDIRECT("実施計画様式!AC"&amp;ROW($A197))&lt;&gt;朱色変色!AC197,1,0)</f>
        <v>#VALUE!</v>
      </c>
      <c r="AD197" t="e" cm="1">
        <f t="array" aca="1" ref="AD197" ca="1">IF(INDIRECT("実施計画様式!AD"&amp;ROW($A197))&lt;&gt;朱色変色!AD197,1,0)</f>
        <v>#VALUE!</v>
      </c>
      <c r="AE197" t="e" cm="1">
        <f t="array" aca="1" ref="AE197" ca="1">IF(INDIRECT("実施計画様式!AE"&amp;ROW($A197))&lt;&gt;朱色変色!AE197,1,0)</f>
        <v>#VALUE!</v>
      </c>
      <c r="AF197" t="e" cm="1">
        <f t="array" aca="1" ref="AF197" ca="1">IF(INDIRECT("実施計画様式!AF"&amp;ROW($A197))&lt;&gt;朱色変色!AF197,1,0)</f>
        <v>#VALUE!</v>
      </c>
      <c r="AG197" t="e" cm="1">
        <f t="array" aca="1" ref="AG197" ca="1">IF(INDIRECT("実施計画様式!AG"&amp;ROW($A197))&lt;&gt;朱色変色!AG197,1,0)</f>
        <v>#VALUE!</v>
      </c>
      <c r="AH197" t="e" cm="1">
        <f t="array" aca="1" ref="AH197" ca="1">IF(INDIRECT("実施計画様式!AH"&amp;ROW($A197))&lt;&gt;朱色変色!AH197,1,0)</f>
        <v>#VALUE!</v>
      </c>
      <c r="AI197" t="e" cm="1">
        <f t="array" aca="1" ref="AI197" ca="1">IF(INDIRECT("実施計画様式!AI"&amp;ROW($A197))&lt;&gt;朱色変色!AI197,1,0)</f>
        <v>#VALUE!</v>
      </c>
      <c r="AJ197" t="e" cm="1">
        <f t="array" aca="1" ref="AJ197" ca="1">IF(INDIRECT("実施計画様式!AJ"&amp;ROW($A197))&lt;&gt;朱色変色!AJ197,1,0)</f>
        <v>#VALUE!</v>
      </c>
      <c r="AK197" t="e" cm="1">
        <f t="array" aca="1" ref="AK197" ca="1">IF(INDIRECT("実施計画様式!AK"&amp;ROW($A197))&lt;&gt;朱色変色!AK197,1,0)</f>
        <v>#VALUE!</v>
      </c>
      <c r="AL197" t="e" cm="1">
        <f t="array" aca="1" ref="AL197" ca="1">IF(INDIRECT("実施計画様式!AL"&amp;ROW($A197))&lt;&gt;朱色変色!AL197,1,0)</f>
        <v>#VALUE!</v>
      </c>
      <c r="AM197" t="e" cm="1">
        <f t="array" aca="1" ref="AM197" ca="1">IF(INDIRECT("実施計画様式!AM"&amp;ROW($A197))&lt;&gt;朱色変色!AM197,1,0)</f>
        <v>#VALUE!</v>
      </c>
      <c r="AN197" t="e" cm="1">
        <f t="array" aca="1" ref="AN197" ca="1">IF(INDIRECT("実施計画様式!AN"&amp;ROW($A197))&lt;&gt;朱色変色!AN197,1,0)</f>
        <v>#VALUE!</v>
      </c>
      <c r="AO197" t="e" cm="1">
        <f t="array" aca="1" ref="AO197" ca="1">IF(INDIRECT("実施計画様式!AO"&amp;ROW($A197))&lt;&gt;朱色変色!AO197,1,0)</f>
        <v>#VALUE!</v>
      </c>
      <c r="AP197" t="e" cm="1">
        <f t="array" aca="1" ref="AP197" ca="1">IF(INDIRECT("実施計画様式!AP"&amp;ROW($A197))&lt;&gt;朱色変色!AP197,1,0)</f>
        <v>#VALUE!</v>
      </c>
      <c r="AQ197" t="e" cm="1">
        <f t="array" aca="1" ref="AQ197" ca="1">IF(INDIRECT("実施計画様式!AQ"&amp;ROW($A197))&lt;&gt;朱色変色!AQ197,1,0)</f>
        <v>#VALUE!</v>
      </c>
      <c r="AR197" t="e" cm="1">
        <f t="array" aca="1" ref="AR197" ca="1">IF(INDIRECT("実施計画様式!AR"&amp;ROW($A197))&lt;&gt;朱色変色!AR197,1,0)</f>
        <v>#VALUE!</v>
      </c>
      <c r="AS197" t="e" cm="1">
        <f t="array" aca="1" ref="AS197" ca="1">IF(INDIRECT("実施計画様式!AS"&amp;ROW($A197))&lt;&gt;朱色変色!AS197,1,0)</f>
        <v>#VALUE!</v>
      </c>
      <c r="AT197" t="e" cm="1">
        <f t="array" aca="1" ref="AT197" ca="1">IF(INDIRECT("実施計画様式!AT"&amp;ROW($A197))&lt;&gt;朱色変色!AT197,1,0)</f>
        <v>#VALUE!</v>
      </c>
      <c r="AU197" t="e" cm="1">
        <f t="array" aca="1" ref="AU197" ca="1">IF(INDIRECT("実施計画様式!AU"&amp;ROW($A197))&lt;&gt;朱色変色!AU197,1,0)</f>
        <v>#VALUE!</v>
      </c>
      <c r="AV197" t="e" cm="1">
        <f t="array" aca="1" ref="AV197" ca="1">IF(INDIRECT("実施計画様式!AV"&amp;ROW($A197))&lt;&gt;朱色変色!AV197,1,0)</f>
        <v>#VALUE!</v>
      </c>
      <c r="AW197" t="e" cm="1">
        <f t="array" aca="1" ref="AW197" ca="1">IF(INDIRECT("実施計画様式!AW"&amp;ROW($A197))&lt;&gt;朱色変色!AW197,1,0)</f>
        <v>#VALUE!</v>
      </c>
      <c r="AX197" t="e" cm="1">
        <f t="array" aca="1" ref="AX197" ca="1">IF(INDIRECT("実施計画様式!AX"&amp;ROW($A197))&lt;&gt;朱色変色!AX197,1,0)</f>
        <v>#VALUE!</v>
      </c>
      <c r="AY197" t="e" cm="1">
        <f t="array" aca="1" ref="AY197" ca="1">IF(INDIRECT("実施計画様式!AY"&amp;ROW($A197))&lt;&gt;朱色変色!AU197,1,0)</f>
        <v>#VALUE!</v>
      </c>
      <c r="AZ197" t="e" cm="1">
        <f t="array" aca="1" ref="AZ197" ca="1">IF(INDIRECT("実施計画様式!AZ"&amp;ROW($A197))&lt;&gt;朱色変色!AV197,1,0)</f>
        <v>#VALUE!</v>
      </c>
      <c r="BA197" t="e" cm="1">
        <f t="array" aca="1" ref="BA197" ca="1">IF(INDIRECT("実施計画様式!BA"&amp;ROW($A197))&lt;&gt;朱色変色!AW197,1,0)</f>
        <v>#VALUE!</v>
      </c>
      <c r="BB197" t="e" cm="1">
        <f t="array" aca="1" ref="BB197" ca="1">IF(INDIRECT("実施計画様式!BB"&amp;ROW($A197))&lt;&gt;朱色変色!AX197,1,0)</f>
        <v>#VALUE!</v>
      </c>
      <c r="BC197" t="e">
        <f t="shared" ca="1" si="3"/>
        <v>#VALUE!</v>
      </c>
      <c r="BD197" t="e">
        <f t="shared" ca="1" si="4"/>
        <v>#VALUE!</v>
      </c>
      <c r="BE197" t="e">
        <f t="shared" ca="1" si="5"/>
        <v>#VALUE!</v>
      </c>
    </row>
    <row r="198" spans="3:57">
      <c r="C198" s="310">
        <v>126</v>
      </c>
      <c r="D198" t="e" cm="1">
        <f t="array" aca="1" ref="D198" ca="1">IF(INDIRECT("実施計画様式!D"&amp;ROW($A198))&lt;&gt;朱色変色!D198,1,0)</f>
        <v>#VALUE!</v>
      </c>
      <c r="E198" t="e" cm="1">
        <f t="array" aca="1" ref="E198" ca="1">IF(INDIRECT("実施計画様式!E"&amp;ROW($A198))&lt;&gt;朱色変色!E198,1,0)</f>
        <v>#VALUE!</v>
      </c>
      <c r="F198" t="e" cm="1">
        <f t="array" aca="1" ref="F198" ca="1">IF(INDIRECT("実施計画様式!F"&amp;ROW($A198))&lt;&gt;朱色変色!F198,1,0)</f>
        <v>#VALUE!</v>
      </c>
      <c r="G198" t="e" cm="1">
        <f t="array" aca="1" ref="G198" ca="1">IF(INDIRECT("実施計画様式!G"&amp;ROW($A198))&lt;&gt;朱色変色!G198,1,0)</f>
        <v>#VALUE!</v>
      </c>
      <c r="H198" t="e" cm="1">
        <f t="array" aca="1" ref="H198" ca="1">IF(INDIRECT("実施計画様式!H"&amp;ROW($A198))&lt;&gt;朱色変色!H198,1,0)</f>
        <v>#VALUE!</v>
      </c>
      <c r="I198" t="e" cm="1">
        <f t="array" aca="1" ref="I198" ca="1">IF(INDIRECT("実施計画様式!I"&amp;ROW($A198))&lt;&gt;朱色変色!I198,1,0)</f>
        <v>#VALUE!</v>
      </c>
      <c r="J198" t="e" cm="1">
        <f t="array" aca="1" ref="J198" ca="1">IF(INDIRECT("実施計画様式!J"&amp;ROW($A198))&lt;&gt;朱色変色!J198,1,0)</f>
        <v>#VALUE!</v>
      </c>
      <c r="K198" t="e" cm="1">
        <f t="array" aca="1" ref="K198" ca="1">IF(INDIRECT("実施計画様式!K"&amp;ROW($A198))&lt;&gt;朱色変色!K198,1,0)</f>
        <v>#VALUE!</v>
      </c>
      <c r="L198" t="e" cm="1">
        <f t="array" aca="1" ref="L198" ca="1">IF(INDIRECT("実施計画様式!L"&amp;ROW($A198))&lt;&gt;朱色変色!L198,1,0)</f>
        <v>#VALUE!</v>
      </c>
      <c r="M198" t="e" cm="1">
        <f t="array" aca="1" ref="M198" ca="1">IF(INDIRECT("実施計画様式!M"&amp;ROW($A198))&lt;&gt;朱色変色!M198,1,0)</f>
        <v>#VALUE!</v>
      </c>
      <c r="N198" t="e" cm="1">
        <f t="array" aca="1" ref="N198" ca="1">IF(INDIRECT("実施計画様式!N"&amp;ROW($A198))&lt;&gt;朱色変色!N198,1,0)</f>
        <v>#VALUE!</v>
      </c>
      <c r="O198" t="e" cm="1">
        <f t="array" aca="1" ref="O198" ca="1">IF(INDIRECT("実施計画様式!O"&amp;ROW($A198))&lt;&gt;朱色変色!O198,1,0)</f>
        <v>#VALUE!</v>
      </c>
      <c r="P198" t="e" cm="1">
        <f t="array" aca="1" ref="P198" ca="1">IF(INDIRECT("実施計画様式!P"&amp;ROW($A198))&lt;&gt;朱色変色!P198,1,0)</f>
        <v>#VALUE!</v>
      </c>
      <c r="Q198" t="e" cm="1">
        <f t="array" aca="1" ref="Q198" ca="1">IF(INDIRECT("実施計画様式!Q"&amp;ROW($A198))&lt;&gt;朱色変色!Q198,1,0)</f>
        <v>#VALUE!</v>
      </c>
      <c r="R198" t="e" cm="1">
        <f t="array" aca="1" ref="R198" ca="1">IF(INDIRECT("実施計画様式!R"&amp;ROW($A198))&lt;&gt;朱色変色!R198,1,0)</f>
        <v>#VALUE!</v>
      </c>
      <c r="S198" t="e" cm="1">
        <f t="array" aca="1" ref="S198" ca="1">IF(INDIRECT("実施計画様式!S"&amp;ROW($A198))&lt;&gt;朱色変色!S198,1,0)</f>
        <v>#VALUE!</v>
      </c>
      <c r="T198" t="e" cm="1">
        <f t="array" aca="1" ref="T198" ca="1">IF(INDIRECT("実施計画様式!T"&amp;ROW($A198))&lt;&gt;朱色変色!T198,1,0)</f>
        <v>#VALUE!</v>
      </c>
      <c r="U198" t="e" cm="1">
        <f t="array" aca="1" ref="U198" ca="1">IF(INDIRECT("実施計画様式!U"&amp;ROW($A198))&lt;&gt;朱色変色!U198,1,0)</f>
        <v>#VALUE!</v>
      </c>
      <c r="V198" t="e" cm="1">
        <f t="array" aca="1" ref="V198" ca="1">IF(INDIRECT("実施計画様式!V"&amp;ROW($A198))&lt;&gt;朱色変色!V198,1,0)</f>
        <v>#VALUE!</v>
      </c>
      <c r="W198" t="e" cm="1">
        <f t="array" aca="1" ref="W198" ca="1">IF(INDIRECT("実施計画様式!W"&amp;ROW($A198))&lt;&gt;朱色変色!W198,1,0)</f>
        <v>#VALUE!</v>
      </c>
      <c r="X198" t="e" cm="1">
        <f t="array" aca="1" ref="X198" ca="1">IF(INDIRECT("実施計画様式!X"&amp;ROW($A198))&lt;&gt;朱色変色!X198,1,0)</f>
        <v>#VALUE!</v>
      </c>
      <c r="Y198" t="e" cm="1">
        <f t="array" aca="1" ref="Y198" ca="1">IF(INDIRECT("実施計画様式!Y"&amp;ROW($A198))&lt;&gt;朱色変色!Y198,1,0)</f>
        <v>#VALUE!</v>
      </c>
      <c r="Z198" t="e" cm="1">
        <f t="array" aca="1" ref="Z198" ca="1">IF(INDIRECT("実施計画様式!Z"&amp;ROW($A198))&lt;&gt;朱色変色!Z198,1,0)</f>
        <v>#VALUE!</v>
      </c>
      <c r="AA198" t="e" cm="1">
        <f t="array" aca="1" ref="AA198" ca="1">IF(INDIRECT("実施計画様式!AA"&amp;ROW($A198))&lt;&gt;朱色変色!AA198,1,0)</f>
        <v>#VALUE!</v>
      </c>
      <c r="AB198" t="e" cm="1">
        <f t="array" aca="1" ref="AB198" ca="1">IF(INDIRECT("実施計画様式!AB"&amp;ROW($A198))&lt;&gt;朱色変色!AB198,1,0)</f>
        <v>#VALUE!</v>
      </c>
      <c r="AC198" t="e" cm="1">
        <f t="array" aca="1" ref="AC198" ca="1">IF(INDIRECT("実施計画様式!AC"&amp;ROW($A198))&lt;&gt;朱色変色!AC198,1,0)</f>
        <v>#VALUE!</v>
      </c>
      <c r="AD198" t="e" cm="1">
        <f t="array" aca="1" ref="AD198" ca="1">IF(INDIRECT("実施計画様式!AD"&amp;ROW($A198))&lt;&gt;朱色変色!AD198,1,0)</f>
        <v>#VALUE!</v>
      </c>
      <c r="AE198" t="e" cm="1">
        <f t="array" aca="1" ref="AE198" ca="1">IF(INDIRECT("実施計画様式!AE"&amp;ROW($A198))&lt;&gt;朱色変色!AE198,1,0)</f>
        <v>#VALUE!</v>
      </c>
      <c r="AF198" t="e" cm="1">
        <f t="array" aca="1" ref="AF198" ca="1">IF(INDIRECT("実施計画様式!AF"&amp;ROW($A198))&lt;&gt;朱色変色!AF198,1,0)</f>
        <v>#VALUE!</v>
      </c>
      <c r="AG198" t="e" cm="1">
        <f t="array" aca="1" ref="AG198" ca="1">IF(INDIRECT("実施計画様式!AG"&amp;ROW($A198))&lt;&gt;朱色変色!AG198,1,0)</f>
        <v>#VALUE!</v>
      </c>
      <c r="AH198" t="e" cm="1">
        <f t="array" aca="1" ref="AH198" ca="1">IF(INDIRECT("実施計画様式!AH"&amp;ROW($A198))&lt;&gt;朱色変色!AH198,1,0)</f>
        <v>#VALUE!</v>
      </c>
      <c r="AI198" t="e" cm="1">
        <f t="array" aca="1" ref="AI198" ca="1">IF(INDIRECT("実施計画様式!AI"&amp;ROW($A198))&lt;&gt;朱色変色!AI198,1,0)</f>
        <v>#VALUE!</v>
      </c>
      <c r="AJ198" t="e" cm="1">
        <f t="array" aca="1" ref="AJ198" ca="1">IF(INDIRECT("実施計画様式!AJ"&amp;ROW($A198))&lt;&gt;朱色変色!AJ198,1,0)</f>
        <v>#VALUE!</v>
      </c>
      <c r="AK198" t="e" cm="1">
        <f t="array" aca="1" ref="AK198" ca="1">IF(INDIRECT("実施計画様式!AK"&amp;ROW($A198))&lt;&gt;朱色変色!AK198,1,0)</f>
        <v>#VALUE!</v>
      </c>
      <c r="AL198" t="e" cm="1">
        <f t="array" aca="1" ref="AL198" ca="1">IF(INDIRECT("実施計画様式!AL"&amp;ROW($A198))&lt;&gt;朱色変色!AL198,1,0)</f>
        <v>#VALUE!</v>
      </c>
      <c r="AM198" t="e" cm="1">
        <f t="array" aca="1" ref="AM198" ca="1">IF(INDIRECT("実施計画様式!AM"&amp;ROW($A198))&lt;&gt;朱色変色!AM198,1,0)</f>
        <v>#VALUE!</v>
      </c>
      <c r="AN198" t="e" cm="1">
        <f t="array" aca="1" ref="AN198" ca="1">IF(INDIRECT("実施計画様式!AN"&amp;ROW($A198))&lt;&gt;朱色変色!AN198,1,0)</f>
        <v>#VALUE!</v>
      </c>
      <c r="AO198" t="e" cm="1">
        <f t="array" aca="1" ref="AO198" ca="1">IF(INDIRECT("実施計画様式!AO"&amp;ROW($A198))&lt;&gt;朱色変色!AO198,1,0)</f>
        <v>#VALUE!</v>
      </c>
      <c r="AP198" t="e" cm="1">
        <f t="array" aca="1" ref="AP198" ca="1">IF(INDIRECT("実施計画様式!AP"&amp;ROW($A198))&lt;&gt;朱色変色!AP198,1,0)</f>
        <v>#VALUE!</v>
      </c>
      <c r="AQ198" t="e" cm="1">
        <f t="array" aca="1" ref="AQ198" ca="1">IF(INDIRECT("実施計画様式!AQ"&amp;ROW($A198))&lt;&gt;朱色変色!AQ198,1,0)</f>
        <v>#VALUE!</v>
      </c>
      <c r="AR198" t="e" cm="1">
        <f t="array" aca="1" ref="AR198" ca="1">IF(INDIRECT("実施計画様式!AR"&amp;ROW($A198))&lt;&gt;朱色変色!AR198,1,0)</f>
        <v>#VALUE!</v>
      </c>
      <c r="AS198" t="e" cm="1">
        <f t="array" aca="1" ref="AS198" ca="1">IF(INDIRECT("実施計画様式!AS"&amp;ROW($A198))&lt;&gt;朱色変色!AS198,1,0)</f>
        <v>#VALUE!</v>
      </c>
      <c r="AT198" t="e" cm="1">
        <f t="array" aca="1" ref="AT198" ca="1">IF(INDIRECT("実施計画様式!AT"&amp;ROW($A198))&lt;&gt;朱色変色!AT198,1,0)</f>
        <v>#VALUE!</v>
      </c>
      <c r="AU198" t="e" cm="1">
        <f t="array" aca="1" ref="AU198" ca="1">IF(INDIRECT("実施計画様式!AU"&amp;ROW($A198))&lt;&gt;朱色変色!AU198,1,0)</f>
        <v>#VALUE!</v>
      </c>
      <c r="AV198" t="e" cm="1">
        <f t="array" aca="1" ref="AV198" ca="1">IF(INDIRECT("実施計画様式!AV"&amp;ROW($A198))&lt;&gt;朱色変色!AV198,1,0)</f>
        <v>#VALUE!</v>
      </c>
      <c r="AW198" t="e" cm="1">
        <f t="array" aca="1" ref="AW198" ca="1">IF(INDIRECT("実施計画様式!AW"&amp;ROW($A198))&lt;&gt;朱色変色!AW198,1,0)</f>
        <v>#VALUE!</v>
      </c>
      <c r="AX198" t="e" cm="1">
        <f t="array" aca="1" ref="AX198" ca="1">IF(INDIRECT("実施計画様式!AX"&amp;ROW($A198))&lt;&gt;朱色変色!AX198,1,0)</f>
        <v>#VALUE!</v>
      </c>
      <c r="AY198" t="e" cm="1">
        <f t="array" aca="1" ref="AY198" ca="1">IF(INDIRECT("実施計画様式!AY"&amp;ROW($A198))&lt;&gt;朱色変色!AU198,1,0)</f>
        <v>#VALUE!</v>
      </c>
      <c r="AZ198" t="e" cm="1">
        <f t="array" aca="1" ref="AZ198" ca="1">IF(INDIRECT("実施計画様式!AZ"&amp;ROW($A198))&lt;&gt;朱色変色!AV198,1,0)</f>
        <v>#VALUE!</v>
      </c>
      <c r="BA198" t="e" cm="1">
        <f t="array" aca="1" ref="BA198" ca="1">IF(INDIRECT("実施計画様式!BA"&amp;ROW($A198))&lt;&gt;朱色変色!AW198,1,0)</f>
        <v>#VALUE!</v>
      </c>
      <c r="BB198" t="e" cm="1">
        <f t="array" aca="1" ref="BB198" ca="1">IF(INDIRECT("実施計画様式!BB"&amp;ROW($A198))&lt;&gt;朱色変色!AX198,1,0)</f>
        <v>#VALUE!</v>
      </c>
      <c r="BC198" t="e">
        <f t="shared" ca="1" si="3"/>
        <v>#VALUE!</v>
      </c>
      <c r="BD198" t="e">
        <f t="shared" ca="1" si="4"/>
        <v>#VALUE!</v>
      </c>
      <c r="BE198" t="e">
        <f t="shared" ca="1" si="5"/>
        <v>#VALUE!</v>
      </c>
    </row>
    <row r="199" spans="3:57">
      <c r="C199" s="310">
        <v>127</v>
      </c>
      <c r="D199" t="e" cm="1">
        <f t="array" aca="1" ref="D199" ca="1">IF(INDIRECT("実施計画様式!D"&amp;ROW($A199))&lt;&gt;朱色変色!D199,1,0)</f>
        <v>#VALUE!</v>
      </c>
      <c r="E199" t="e" cm="1">
        <f t="array" aca="1" ref="E199" ca="1">IF(INDIRECT("実施計画様式!E"&amp;ROW($A199))&lt;&gt;朱色変色!E199,1,0)</f>
        <v>#VALUE!</v>
      </c>
      <c r="F199" t="e" cm="1">
        <f t="array" aca="1" ref="F199" ca="1">IF(INDIRECT("実施計画様式!F"&amp;ROW($A199))&lt;&gt;朱色変色!F199,1,0)</f>
        <v>#VALUE!</v>
      </c>
      <c r="G199" t="e" cm="1">
        <f t="array" aca="1" ref="G199" ca="1">IF(INDIRECT("実施計画様式!G"&amp;ROW($A199))&lt;&gt;朱色変色!G199,1,0)</f>
        <v>#VALUE!</v>
      </c>
      <c r="H199" t="e" cm="1">
        <f t="array" aca="1" ref="H199" ca="1">IF(INDIRECT("実施計画様式!H"&amp;ROW($A199))&lt;&gt;朱色変色!H199,1,0)</f>
        <v>#VALUE!</v>
      </c>
      <c r="I199" t="e" cm="1">
        <f t="array" aca="1" ref="I199" ca="1">IF(INDIRECT("実施計画様式!I"&amp;ROW($A199))&lt;&gt;朱色変色!I199,1,0)</f>
        <v>#VALUE!</v>
      </c>
      <c r="J199" t="e" cm="1">
        <f t="array" aca="1" ref="J199" ca="1">IF(INDIRECT("実施計画様式!J"&amp;ROW($A199))&lt;&gt;朱色変色!J199,1,0)</f>
        <v>#VALUE!</v>
      </c>
      <c r="K199" t="e" cm="1">
        <f t="array" aca="1" ref="K199" ca="1">IF(INDIRECT("実施計画様式!K"&amp;ROW($A199))&lt;&gt;朱色変色!K199,1,0)</f>
        <v>#VALUE!</v>
      </c>
      <c r="L199" t="e" cm="1">
        <f t="array" aca="1" ref="L199" ca="1">IF(INDIRECT("実施計画様式!L"&amp;ROW($A199))&lt;&gt;朱色変色!L199,1,0)</f>
        <v>#VALUE!</v>
      </c>
      <c r="M199" t="e" cm="1">
        <f t="array" aca="1" ref="M199" ca="1">IF(INDIRECT("実施計画様式!M"&amp;ROW($A199))&lt;&gt;朱色変色!M199,1,0)</f>
        <v>#VALUE!</v>
      </c>
      <c r="N199" t="e" cm="1">
        <f t="array" aca="1" ref="N199" ca="1">IF(INDIRECT("実施計画様式!N"&amp;ROW($A199))&lt;&gt;朱色変色!N199,1,0)</f>
        <v>#VALUE!</v>
      </c>
      <c r="O199" t="e" cm="1">
        <f t="array" aca="1" ref="O199" ca="1">IF(INDIRECT("実施計画様式!O"&amp;ROW($A199))&lt;&gt;朱色変色!O199,1,0)</f>
        <v>#VALUE!</v>
      </c>
      <c r="P199" t="e" cm="1">
        <f t="array" aca="1" ref="P199" ca="1">IF(INDIRECT("実施計画様式!P"&amp;ROW($A199))&lt;&gt;朱色変色!P199,1,0)</f>
        <v>#VALUE!</v>
      </c>
      <c r="Q199" t="e" cm="1">
        <f t="array" aca="1" ref="Q199" ca="1">IF(INDIRECT("実施計画様式!Q"&amp;ROW($A199))&lt;&gt;朱色変色!Q199,1,0)</f>
        <v>#VALUE!</v>
      </c>
      <c r="R199" t="e" cm="1">
        <f t="array" aca="1" ref="R199" ca="1">IF(INDIRECT("実施計画様式!R"&amp;ROW($A199))&lt;&gt;朱色変色!R199,1,0)</f>
        <v>#VALUE!</v>
      </c>
      <c r="S199" t="e" cm="1">
        <f t="array" aca="1" ref="S199" ca="1">IF(INDIRECT("実施計画様式!S"&amp;ROW($A199))&lt;&gt;朱色変色!S199,1,0)</f>
        <v>#VALUE!</v>
      </c>
      <c r="T199" t="e" cm="1">
        <f t="array" aca="1" ref="T199" ca="1">IF(INDIRECT("実施計画様式!T"&amp;ROW($A199))&lt;&gt;朱色変色!T199,1,0)</f>
        <v>#VALUE!</v>
      </c>
      <c r="U199" t="e" cm="1">
        <f t="array" aca="1" ref="U199" ca="1">IF(INDIRECT("実施計画様式!U"&amp;ROW($A199))&lt;&gt;朱色変色!U199,1,0)</f>
        <v>#VALUE!</v>
      </c>
      <c r="V199" t="e" cm="1">
        <f t="array" aca="1" ref="V199" ca="1">IF(INDIRECT("実施計画様式!V"&amp;ROW($A199))&lt;&gt;朱色変色!V199,1,0)</f>
        <v>#VALUE!</v>
      </c>
      <c r="W199" t="e" cm="1">
        <f t="array" aca="1" ref="W199" ca="1">IF(INDIRECT("実施計画様式!W"&amp;ROW($A199))&lt;&gt;朱色変色!W199,1,0)</f>
        <v>#VALUE!</v>
      </c>
      <c r="X199" t="e" cm="1">
        <f t="array" aca="1" ref="X199" ca="1">IF(INDIRECT("実施計画様式!X"&amp;ROW($A199))&lt;&gt;朱色変色!X199,1,0)</f>
        <v>#VALUE!</v>
      </c>
      <c r="Y199" t="e" cm="1">
        <f t="array" aca="1" ref="Y199" ca="1">IF(INDIRECT("実施計画様式!Y"&amp;ROW($A199))&lt;&gt;朱色変色!Y199,1,0)</f>
        <v>#VALUE!</v>
      </c>
      <c r="Z199" t="e" cm="1">
        <f t="array" aca="1" ref="Z199" ca="1">IF(INDIRECT("実施計画様式!Z"&amp;ROW($A199))&lt;&gt;朱色変色!Z199,1,0)</f>
        <v>#VALUE!</v>
      </c>
      <c r="AA199" t="e" cm="1">
        <f t="array" aca="1" ref="AA199" ca="1">IF(INDIRECT("実施計画様式!AA"&amp;ROW($A199))&lt;&gt;朱色変色!AA199,1,0)</f>
        <v>#VALUE!</v>
      </c>
      <c r="AB199" t="e" cm="1">
        <f t="array" aca="1" ref="AB199" ca="1">IF(INDIRECT("実施計画様式!AB"&amp;ROW($A199))&lt;&gt;朱色変色!AB199,1,0)</f>
        <v>#VALUE!</v>
      </c>
      <c r="AC199" t="e" cm="1">
        <f t="array" aca="1" ref="AC199" ca="1">IF(INDIRECT("実施計画様式!AC"&amp;ROW($A199))&lt;&gt;朱色変色!AC199,1,0)</f>
        <v>#VALUE!</v>
      </c>
      <c r="AD199" t="e" cm="1">
        <f t="array" aca="1" ref="AD199" ca="1">IF(INDIRECT("実施計画様式!AD"&amp;ROW($A199))&lt;&gt;朱色変色!AD199,1,0)</f>
        <v>#VALUE!</v>
      </c>
      <c r="AE199" t="e" cm="1">
        <f t="array" aca="1" ref="AE199" ca="1">IF(INDIRECT("実施計画様式!AE"&amp;ROW($A199))&lt;&gt;朱色変色!AE199,1,0)</f>
        <v>#VALUE!</v>
      </c>
      <c r="AF199" t="e" cm="1">
        <f t="array" aca="1" ref="AF199" ca="1">IF(INDIRECT("実施計画様式!AF"&amp;ROW($A199))&lt;&gt;朱色変色!AF199,1,0)</f>
        <v>#VALUE!</v>
      </c>
      <c r="AG199" t="e" cm="1">
        <f t="array" aca="1" ref="AG199" ca="1">IF(INDIRECT("実施計画様式!AG"&amp;ROW($A199))&lt;&gt;朱色変色!AG199,1,0)</f>
        <v>#VALUE!</v>
      </c>
      <c r="AH199" t="e" cm="1">
        <f t="array" aca="1" ref="AH199" ca="1">IF(INDIRECT("実施計画様式!AH"&amp;ROW($A199))&lt;&gt;朱色変色!AH199,1,0)</f>
        <v>#VALUE!</v>
      </c>
      <c r="AI199" t="e" cm="1">
        <f t="array" aca="1" ref="AI199" ca="1">IF(INDIRECT("実施計画様式!AI"&amp;ROW($A199))&lt;&gt;朱色変色!AI199,1,0)</f>
        <v>#VALUE!</v>
      </c>
      <c r="AJ199" t="e" cm="1">
        <f t="array" aca="1" ref="AJ199" ca="1">IF(INDIRECT("実施計画様式!AJ"&amp;ROW($A199))&lt;&gt;朱色変色!AJ199,1,0)</f>
        <v>#VALUE!</v>
      </c>
      <c r="AK199" t="e" cm="1">
        <f t="array" aca="1" ref="AK199" ca="1">IF(INDIRECT("実施計画様式!AK"&amp;ROW($A199))&lt;&gt;朱色変色!AK199,1,0)</f>
        <v>#VALUE!</v>
      </c>
      <c r="AL199" t="e" cm="1">
        <f t="array" aca="1" ref="AL199" ca="1">IF(INDIRECT("実施計画様式!AL"&amp;ROW($A199))&lt;&gt;朱色変色!AL199,1,0)</f>
        <v>#VALUE!</v>
      </c>
      <c r="AM199" t="e" cm="1">
        <f t="array" aca="1" ref="AM199" ca="1">IF(INDIRECT("実施計画様式!AM"&amp;ROW($A199))&lt;&gt;朱色変色!AM199,1,0)</f>
        <v>#VALUE!</v>
      </c>
      <c r="AN199" t="e" cm="1">
        <f t="array" aca="1" ref="AN199" ca="1">IF(INDIRECT("実施計画様式!AN"&amp;ROW($A199))&lt;&gt;朱色変色!AN199,1,0)</f>
        <v>#VALUE!</v>
      </c>
      <c r="AO199" t="e" cm="1">
        <f t="array" aca="1" ref="AO199" ca="1">IF(INDIRECT("実施計画様式!AO"&amp;ROW($A199))&lt;&gt;朱色変色!AO199,1,0)</f>
        <v>#VALUE!</v>
      </c>
      <c r="AP199" t="e" cm="1">
        <f t="array" aca="1" ref="AP199" ca="1">IF(INDIRECT("実施計画様式!AP"&amp;ROW($A199))&lt;&gt;朱色変色!AP199,1,0)</f>
        <v>#VALUE!</v>
      </c>
      <c r="AQ199" t="e" cm="1">
        <f t="array" aca="1" ref="AQ199" ca="1">IF(INDIRECT("実施計画様式!AQ"&amp;ROW($A199))&lt;&gt;朱色変色!AQ199,1,0)</f>
        <v>#VALUE!</v>
      </c>
      <c r="AR199" t="e" cm="1">
        <f t="array" aca="1" ref="AR199" ca="1">IF(INDIRECT("実施計画様式!AR"&amp;ROW($A199))&lt;&gt;朱色変色!AR199,1,0)</f>
        <v>#VALUE!</v>
      </c>
      <c r="AS199" t="e" cm="1">
        <f t="array" aca="1" ref="AS199" ca="1">IF(INDIRECT("実施計画様式!AS"&amp;ROW($A199))&lt;&gt;朱色変色!AS199,1,0)</f>
        <v>#VALUE!</v>
      </c>
      <c r="AT199" t="e" cm="1">
        <f t="array" aca="1" ref="AT199" ca="1">IF(INDIRECT("実施計画様式!AT"&amp;ROW($A199))&lt;&gt;朱色変色!AT199,1,0)</f>
        <v>#VALUE!</v>
      </c>
      <c r="AU199" t="e" cm="1">
        <f t="array" aca="1" ref="AU199" ca="1">IF(INDIRECT("実施計画様式!AU"&amp;ROW($A199))&lt;&gt;朱色変色!AU199,1,0)</f>
        <v>#VALUE!</v>
      </c>
      <c r="AV199" t="e" cm="1">
        <f t="array" aca="1" ref="AV199" ca="1">IF(INDIRECT("実施計画様式!AV"&amp;ROW($A199))&lt;&gt;朱色変色!AV199,1,0)</f>
        <v>#VALUE!</v>
      </c>
      <c r="AW199" t="e" cm="1">
        <f t="array" aca="1" ref="AW199" ca="1">IF(INDIRECT("実施計画様式!AW"&amp;ROW($A199))&lt;&gt;朱色変色!AW199,1,0)</f>
        <v>#VALUE!</v>
      </c>
      <c r="AX199" t="e" cm="1">
        <f t="array" aca="1" ref="AX199" ca="1">IF(INDIRECT("実施計画様式!AX"&amp;ROW($A199))&lt;&gt;朱色変色!AX199,1,0)</f>
        <v>#VALUE!</v>
      </c>
      <c r="AY199" t="e" cm="1">
        <f t="array" aca="1" ref="AY199" ca="1">IF(INDIRECT("実施計画様式!AY"&amp;ROW($A199))&lt;&gt;朱色変色!AU199,1,0)</f>
        <v>#VALUE!</v>
      </c>
      <c r="AZ199" t="e" cm="1">
        <f t="array" aca="1" ref="AZ199" ca="1">IF(INDIRECT("実施計画様式!AZ"&amp;ROW($A199))&lt;&gt;朱色変色!AV199,1,0)</f>
        <v>#VALUE!</v>
      </c>
      <c r="BA199" t="e" cm="1">
        <f t="array" aca="1" ref="BA199" ca="1">IF(INDIRECT("実施計画様式!BA"&amp;ROW($A199))&lt;&gt;朱色変色!AW199,1,0)</f>
        <v>#VALUE!</v>
      </c>
      <c r="BB199" t="e" cm="1">
        <f t="array" aca="1" ref="BB199" ca="1">IF(INDIRECT("実施計画様式!BB"&amp;ROW($A199))&lt;&gt;朱色変色!AX199,1,0)</f>
        <v>#VALUE!</v>
      </c>
      <c r="BC199" t="e">
        <f t="shared" ca="1" si="3"/>
        <v>#VALUE!</v>
      </c>
      <c r="BD199" t="e">
        <f t="shared" ca="1" si="4"/>
        <v>#VALUE!</v>
      </c>
      <c r="BE199" t="e">
        <f t="shared" ca="1" si="5"/>
        <v>#VALUE!</v>
      </c>
    </row>
    <row r="200" spans="3:57">
      <c r="C200" s="310">
        <v>128</v>
      </c>
      <c r="D200" t="e" cm="1">
        <f t="array" aca="1" ref="D200" ca="1">IF(INDIRECT("実施計画様式!D"&amp;ROW($A200))&lt;&gt;朱色変色!D200,1,0)</f>
        <v>#VALUE!</v>
      </c>
      <c r="E200" t="e" cm="1">
        <f t="array" aca="1" ref="E200" ca="1">IF(INDIRECT("実施計画様式!E"&amp;ROW($A200))&lt;&gt;朱色変色!E200,1,0)</f>
        <v>#VALUE!</v>
      </c>
      <c r="F200" t="e" cm="1">
        <f t="array" aca="1" ref="F200" ca="1">IF(INDIRECT("実施計画様式!F"&amp;ROW($A200))&lt;&gt;朱色変色!F200,1,0)</f>
        <v>#VALUE!</v>
      </c>
      <c r="G200" t="e" cm="1">
        <f t="array" aca="1" ref="G200" ca="1">IF(INDIRECT("実施計画様式!G"&amp;ROW($A200))&lt;&gt;朱色変色!G200,1,0)</f>
        <v>#VALUE!</v>
      </c>
      <c r="H200" t="e" cm="1">
        <f t="array" aca="1" ref="H200" ca="1">IF(INDIRECT("実施計画様式!H"&amp;ROW($A200))&lt;&gt;朱色変色!H200,1,0)</f>
        <v>#VALUE!</v>
      </c>
      <c r="I200" t="e" cm="1">
        <f t="array" aca="1" ref="I200" ca="1">IF(INDIRECT("実施計画様式!I"&amp;ROW($A200))&lt;&gt;朱色変色!I200,1,0)</f>
        <v>#VALUE!</v>
      </c>
      <c r="J200" t="e" cm="1">
        <f t="array" aca="1" ref="J200" ca="1">IF(INDIRECT("実施計画様式!J"&amp;ROW($A200))&lt;&gt;朱色変色!J200,1,0)</f>
        <v>#VALUE!</v>
      </c>
      <c r="K200" t="e" cm="1">
        <f t="array" aca="1" ref="K200" ca="1">IF(INDIRECT("実施計画様式!K"&amp;ROW($A200))&lt;&gt;朱色変色!K200,1,0)</f>
        <v>#VALUE!</v>
      </c>
      <c r="L200" t="e" cm="1">
        <f t="array" aca="1" ref="L200" ca="1">IF(INDIRECT("実施計画様式!L"&amp;ROW($A200))&lt;&gt;朱色変色!L200,1,0)</f>
        <v>#VALUE!</v>
      </c>
      <c r="M200" t="e" cm="1">
        <f t="array" aca="1" ref="M200" ca="1">IF(INDIRECT("実施計画様式!M"&amp;ROW($A200))&lt;&gt;朱色変色!M200,1,0)</f>
        <v>#VALUE!</v>
      </c>
      <c r="N200" t="e" cm="1">
        <f t="array" aca="1" ref="N200" ca="1">IF(INDIRECT("実施計画様式!N"&amp;ROW($A200))&lt;&gt;朱色変色!N200,1,0)</f>
        <v>#VALUE!</v>
      </c>
      <c r="O200" t="e" cm="1">
        <f t="array" aca="1" ref="O200" ca="1">IF(INDIRECT("実施計画様式!O"&amp;ROW($A200))&lt;&gt;朱色変色!O200,1,0)</f>
        <v>#VALUE!</v>
      </c>
      <c r="P200" t="e" cm="1">
        <f t="array" aca="1" ref="P200" ca="1">IF(INDIRECT("実施計画様式!P"&amp;ROW($A200))&lt;&gt;朱色変色!P200,1,0)</f>
        <v>#VALUE!</v>
      </c>
      <c r="Q200" t="e" cm="1">
        <f t="array" aca="1" ref="Q200" ca="1">IF(INDIRECT("実施計画様式!Q"&amp;ROW($A200))&lt;&gt;朱色変色!Q200,1,0)</f>
        <v>#VALUE!</v>
      </c>
      <c r="R200" t="e" cm="1">
        <f t="array" aca="1" ref="R200" ca="1">IF(INDIRECT("実施計画様式!R"&amp;ROW($A200))&lt;&gt;朱色変色!R200,1,0)</f>
        <v>#VALUE!</v>
      </c>
      <c r="S200" t="e" cm="1">
        <f t="array" aca="1" ref="S200" ca="1">IF(INDIRECT("実施計画様式!S"&amp;ROW($A200))&lt;&gt;朱色変色!S200,1,0)</f>
        <v>#VALUE!</v>
      </c>
      <c r="T200" t="e" cm="1">
        <f t="array" aca="1" ref="T200" ca="1">IF(INDIRECT("実施計画様式!T"&amp;ROW($A200))&lt;&gt;朱色変色!T200,1,0)</f>
        <v>#VALUE!</v>
      </c>
      <c r="U200" t="e" cm="1">
        <f t="array" aca="1" ref="U200" ca="1">IF(INDIRECT("実施計画様式!U"&amp;ROW($A200))&lt;&gt;朱色変色!U200,1,0)</f>
        <v>#VALUE!</v>
      </c>
      <c r="V200" t="e" cm="1">
        <f t="array" aca="1" ref="V200" ca="1">IF(INDIRECT("実施計画様式!V"&amp;ROW($A200))&lt;&gt;朱色変色!V200,1,0)</f>
        <v>#VALUE!</v>
      </c>
      <c r="W200" t="e" cm="1">
        <f t="array" aca="1" ref="W200" ca="1">IF(INDIRECT("実施計画様式!W"&amp;ROW($A200))&lt;&gt;朱色変色!W200,1,0)</f>
        <v>#VALUE!</v>
      </c>
      <c r="X200" t="e" cm="1">
        <f t="array" aca="1" ref="X200" ca="1">IF(INDIRECT("実施計画様式!X"&amp;ROW($A200))&lt;&gt;朱色変色!X200,1,0)</f>
        <v>#VALUE!</v>
      </c>
      <c r="Y200" t="e" cm="1">
        <f t="array" aca="1" ref="Y200" ca="1">IF(INDIRECT("実施計画様式!Y"&amp;ROW($A200))&lt;&gt;朱色変色!Y200,1,0)</f>
        <v>#VALUE!</v>
      </c>
      <c r="Z200" t="e" cm="1">
        <f t="array" aca="1" ref="Z200" ca="1">IF(INDIRECT("実施計画様式!Z"&amp;ROW($A200))&lt;&gt;朱色変色!Z200,1,0)</f>
        <v>#VALUE!</v>
      </c>
      <c r="AA200" t="e" cm="1">
        <f t="array" aca="1" ref="AA200" ca="1">IF(INDIRECT("実施計画様式!AA"&amp;ROW($A200))&lt;&gt;朱色変色!AA200,1,0)</f>
        <v>#VALUE!</v>
      </c>
      <c r="AB200" t="e" cm="1">
        <f t="array" aca="1" ref="AB200" ca="1">IF(INDIRECT("実施計画様式!AB"&amp;ROW($A200))&lt;&gt;朱色変色!AB200,1,0)</f>
        <v>#VALUE!</v>
      </c>
      <c r="AC200" t="e" cm="1">
        <f t="array" aca="1" ref="AC200" ca="1">IF(INDIRECT("実施計画様式!AC"&amp;ROW($A200))&lt;&gt;朱色変色!AC200,1,0)</f>
        <v>#VALUE!</v>
      </c>
      <c r="AD200" t="e" cm="1">
        <f t="array" aca="1" ref="AD200" ca="1">IF(INDIRECT("実施計画様式!AD"&amp;ROW($A200))&lt;&gt;朱色変色!AD200,1,0)</f>
        <v>#VALUE!</v>
      </c>
      <c r="AE200" t="e" cm="1">
        <f t="array" aca="1" ref="AE200" ca="1">IF(INDIRECT("実施計画様式!AE"&amp;ROW($A200))&lt;&gt;朱色変色!AE200,1,0)</f>
        <v>#VALUE!</v>
      </c>
      <c r="AF200" t="e" cm="1">
        <f t="array" aca="1" ref="AF200" ca="1">IF(INDIRECT("実施計画様式!AF"&amp;ROW($A200))&lt;&gt;朱色変色!AF200,1,0)</f>
        <v>#VALUE!</v>
      </c>
      <c r="AG200" t="e" cm="1">
        <f t="array" aca="1" ref="AG200" ca="1">IF(INDIRECT("実施計画様式!AG"&amp;ROW($A200))&lt;&gt;朱色変色!AG200,1,0)</f>
        <v>#VALUE!</v>
      </c>
      <c r="AH200" t="e" cm="1">
        <f t="array" aca="1" ref="AH200" ca="1">IF(INDIRECT("実施計画様式!AH"&amp;ROW($A200))&lt;&gt;朱色変色!AH200,1,0)</f>
        <v>#VALUE!</v>
      </c>
      <c r="AI200" t="e" cm="1">
        <f t="array" aca="1" ref="AI200" ca="1">IF(INDIRECT("実施計画様式!AI"&amp;ROW($A200))&lt;&gt;朱色変色!AI200,1,0)</f>
        <v>#VALUE!</v>
      </c>
      <c r="AJ200" t="e" cm="1">
        <f t="array" aca="1" ref="AJ200" ca="1">IF(INDIRECT("実施計画様式!AJ"&amp;ROW($A200))&lt;&gt;朱色変色!AJ200,1,0)</f>
        <v>#VALUE!</v>
      </c>
      <c r="AK200" t="e" cm="1">
        <f t="array" aca="1" ref="AK200" ca="1">IF(INDIRECT("実施計画様式!AK"&amp;ROW($A200))&lt;&gt;朱色変色!AK200,1,0)</f>
        <v>#VALUE!</v>
      </c>
      <c r="AL200" t="e" cm="1">
        <f t="array" aca="1" ref="AL200" ca="1">IF(INDIRECT("実施計画様式!AL"&amp;ROW($A200))&lt;&gt;朱色変色!AL200,1,0)</f>
        <v>#VALUE!</v>
      </c>
      <c r="AM200" t="e" cm="1">
        <f t="array" aca="1" ref="AM200" ca="1">IF(INDIRECT("実施計画様式!AM"&amp;ROW($A200))&lt;&gt;朱色変色!AM200,1,0)</f>
        <v>#VALUE!</v>
      </c>
      <c r="AN200" t="e" cm="1">
        <f t="array" aca="1" ref="AN200" ca="1">IF(INDIRECT("実施計画様式!AN"&amp;ROW($A200))&lt;&gt;朱色変色!AN200,1,0)</f>
        <v>#VALUE!</v>
      </c>
      <c r="AO200" t="e" cm="1">
        <f t="array" aca="1" ref="AO200" ca="1">IF(INDIRECT("実施計画様式!AO"&amp;ROW($A200))&lt;&gt;朱色変色!AO200,1,0)</f>
        <v>#VALUE!</v>
      </c>
      <c r="AP200" t="e" cm="1">
        <f t="array" aca="1" ref="AP200" ca="1">IF(INDIRECT("実施計画様式!AP"&amp;ROW($A200))&lt;&gt;朱色変色!AP200,1,0)</f>
        <v>#VALUE!</v>
      </c>
      <c r="AQ200" t="e" cm="1">
        <f t="array" aca="1" ref="AQ200" ca="1">IF(INDIRECT("実施計画様式!AQ"&amp;ROW($A200))&lt;&gt;朱色変色!AQ200,1,0)</f>
        <v>#VALUE!</v>
      </c>
      <c r="AR200" t="e" cm="1">
        <f t="array" aca="1" ref="AR200" ca="1">IF(INDIRECT("実施計画様式!AR"&amp;ROW($A200))&lt;&gt;朱色変色!AR200,1,0)</f>
        <v>#VALUE!</v>
      </c>
      <c r="AS200" t="e" cm="1">
        <f t="array" aca="1" ref="AS200" ca="1">IF(INDIRECT("実施計画様式!AS"&amp;ROW($A200))&lt;&gt;朱色変色!AS200,1,0)</f>
        <v>#VALUE!</v>
      </c>
      <c r="AT200" t="e" cm="1">
        <f t="array" aca="1" ref="AT200" ca="1">IF(INDIRECT("実施計画様式!AT"&amp;ROW($A200))&lt;&gt;朱色変色!AT200,1,0)</f>
        <v>#VALUE!</v>
      </c>
      <c r="AU200" t="e" cm="1">
        <f t="array" aca="1" ref="AU200" ca="1">IF(INDIRECT("実施計画様式!AU"&amp;ROW($A200))&lt;&gt;朱色変色!AU200,1,0)</f>
        <v>#VALUE!</v>
      </c>
      <c r="AV200" t="e" cm="1">
        <f t="array" aca="1" ref="AV200" ca="1">IF(INDIRECT("実施計画様式!AV"&amp;ROW($A200))&lt;&gt;朱色変色!AV200,1,0)</f>
        <v>#VALUE!</v>
      </c>
      <c r="AW200" t="e" cm="1">
        <f t="array" aca="1" ref="AW200" ca="1">IF(INDIRECT("実施計画様式!AW"&amp;ROW($A200))&lt;&gt;朱色変色!AW200,1,0)</f>
        <v>#VALUE!</v>
      </c>
      <c r="AX200" t="e" cm="1">
        <f t="array" aca="1" ref="AX200" ca="1">IF(INDIRECT("実施計画様式!AX"&amp;ROW($A200))&lt;&gt;朱色変色!AX200,1,0)</f>
        <v>#VALUE!</v>
      </c>
      <c r="AY200" t="e" cm="1">
        <f t="array" aca="1" ref="AY200" ca="1">IF(INDIRECT("実施計画様式!AY"&amp;ROW($A200))&lt;&gt;朱色変色!AU200,1,0)</f>
        <v>#VALUE!</v>
      </c>
      <c r="AZ200" t="e" cm="1">
        <f t="array" aca="1" ref="AZ200" ca="1">IF(INDIRECT("実施計画様式!AZ"&amp;ROW($A200))&lt;&gt;朱色変色!AV200,1,0)</f>
        <v>#VALUE!</v>
      </c>
      <c r="BA200" t="e" cm="1">
        <f t="array" aca="1" ref="BA200" ca="1">IF(INDIRECT("実施計画様式!BA"&amp;ROW($A200))&lt;&gt;朱色変色!AW200,1,0)</f>
        <v>#VALUE!</v>
      </c>
      <c r="BB200" t="e" cm="1">
        <f t="array" aca="1" ref="BB200" ca="1">IF(INDIRECT("実施計画様式!BB"&amp;ROW($A200))&lt;&gt;朱色変色!AX200,1,0)</f>
        <v>#VALUE!</v>
      </c>
      <c r="BC200" t="e">
        <f t="shared" ca="1" si="3"/>
        <v>#VALUE!</v>
      </c>
      <c r="BD200" t="e">
        <f t="shared" ca="1" si="4"/>
        <v>#VALUE!</v>
      </c>
      <c r="BE200" t="e">
        <f t="shared" ca="1" si="5"/>
        <v>#VALUE!</v>
      </c>
    </row>
    <row r="201" spans="3:57">
      <c r="C201" s="310">
        <v>129</v>
      </c>
      <c r="D201" t="e" cm="1">
        <f t="array" aca="1" ref="D201" ca="1">IF(INDIRECT("実施計画様式!D"&amp;ROW($A201))&lt;&gt;朱色変色!D201,1,0)</f>
        <v>#VALUE!</v>
      </c>
      <c r="E201" t="e" cm="1">
        <f t="array" aca="1" ref="E201" ca="1">IF(INDIRECT("実施計画様式!E"&amp;ROW($A201))&lt;&gt;朱色変色!E201,1,0)</f>
        <v>#VALUE!</v>
      </c>
      <c r="F201" t="e" cm="1">
        <f t="array" aca="1" ref="F201" ca="1">IF(INDIRECT("実施計画様式!F"&amp;ROW($A201))&lt;&gt;朱色変色!F201,1,0)</f>
        <v>#VALUE!</v>
      </c>
      <c r="G201" t="e" cm="1">
        <f t="array" aca="1" ref="G201" ca="1">IF(INDIRECT("実施計画様式!G"&amp;ROW($A201))&lt;&gt;朱色変色!G201,1,0)</f>
        <v>#VALUE!</v>
      </c>
      <c r="H201" t="e" cm="1">
        <f t="array" aca="1" ref="H201" ca="1">IF(INDIRECT("実施計画様式!H"&amp;ROW($A201))&lt;&gt;朱色変色!H201,1,0)</f>
        <v>#VALUE!</v>
      </c>
      <c r="I201" t="e" cm="1">
        <f t="array" aca="1" ref="I201" ca="1">IF(INDIRECT("実施計画様式!I"&amp;ROW($A201))&lt;&gt;朱色変色!I201,1,0)</f>
        <v>#VALUE!</v>
      </c>
      <c r="J201" t="e" cm="1">
        <f t="array" aca="1" ref="J201" ca="1">IF(INDIRECT("実施計画様式!J"&amp;ROW($A201))&lt;&gt;朱色変色!J201,1,0)</f>
        <v>#VALUE!</v>
      </c>
      <c r="K201" t="e" cm="1">
        <f t="array" aca="1" ref="K201" ca="1">IF(INDIRECT("実施計画様式!K"&amp;ROW($A201))&lt;&gt;朱色変色!K201,1,0)</f>
        <v>#VALUE!</v>
      </c>
      <c r="L201" t="e" cm="1">
        <f t="array" aca="1" ref="L201" ca="1">IF(INDIRECT("実施計画様式!L"&amp;ROW($A201))&lt;&gt;朱色変色!L201,1,0)</f>
        <v>#VALUE!</v>
      </c>
      <c r="M201" t="e" cm="1">
        <f t="array" aca="1" ref="M201" ca="1">IF(INDIRECT("実施計画様式!M"&amp;ROW($A201))&lt;&gt;朱色変色!M201,1,0)</f>
        <v>#VALUE!</v>
      </c>
      <c r="N201" t="e" cm="1">
        <f t="array" aca="1" ref="N201" ca="1">IF(INDIRECT("実施計画様式!N"&amp;ROW($A201))&lt;&gt;朱色変色!N201,1,0)</f>
        <v>#VALUE!</v>
      </c>
      <c r="O201" t="e" cm="1">
        <f t="array" aca="1" ref="O201" ca="1">IF(INDIRECT("実施計画様式!O"&amp;ROW($A201))&lt;&gt;朱色変色!O201,1,0)</f>
        <v>#VALUE!</v>
      </c>
      <c r="P201" t="e" cm="1">
        <f t="array" aca="1" ref="P201" ca="1">IF(INDIRECT("実施計画様式!P"&amp;ROW($A201))&lt;&gt;朱色変色!P201,1,0)</f>
        <v>#VALUE!</v>
      </c>
      <c r="Q201" t="e" cm="1">
        <f t="array" aca="1" ref="Q201" ca="1">IF(INDIRECT("実施計画様式!Q"&amp;ROW($A201))&lt;&gt;朱色変色!Q201,1,0)</f>
        <v>#VALUE!</v>
      </c>
      <c r="R201" t="e" cm="1">
        <f t="array" aca="1" ref="R201" ca="1">IF(INDIRECT("実施計画様式!R"&amp;ROW($A201))&lt;&gt;朱色変色!R201,1,0)</f>
        <v>#VALUE!</v>
      </c>
      <c r="S201" t="e" cm="1">
        <f t="array" aca="1" ref="S201" ca="1">IF(INDIRECT("実施計画様式!S"&amp;ROW($A201))&lt;&gt;朱色変色!S201,1,0)</f>
        <v>#VALUE!</v>
      </c>
      <c r="T201" t="e" cm="1">
        <f t="array" aca="1" ref="T201" ca="1">IF(INDIRECT("実施計画様式!T"&amp;ROW($A201))&lt;&gt;朱色変色!T201,1,0)</f>
        <v>#VALUE!</v>
      </c>
      <c r="U201" t="e" cm="1">
        <f t="array" aca="1" ref="U201" ca="1">IF(INDIRECT("実施計画様式!U"&amp;ROW($A201))&lt;&gt;朱色変色!U201,1,0)</f>
        <v>#VALUE!</v>
      </c>
      <c r="V201" t="e" cm="1">
        <f t="array" aca="1" ref="V201" ca="1">IF(INDIRECT("実施計画様式!V"&amp;ROW($A201))&lt;&gt;朱色変色!V201,1,0)</f>
        <v>#VALUE!</v>
      </c>
      <c r="W201" t="e" cm="1">
        <f t="array" aca="1" ref="W201" ca="1">IF(INDIRECT("実施計画様式!W"&amp;ROW($A201))&lt;&gt;朱色変色!W201,1,0)</f>
        <v>#VALUE!</v>
      </c>
      <c r="X201" t="e" cm="1">
        <f t="array" aca="1" ref="X201" ca="1">IF(INDIRECT("実施計画様式!X"&amp;ROW($A201))&lt;&gt;朱色変色!X201,1,0)</f>
        <v>#VALUE!</v>
      </c>
      <c r="Y201" t="e" cm="1">
        <f t="array" aca="1" ref="Y201" ca="1">IF(INDIRECT("実施計画様式!Y"&amp;ROW($A201))&lt;&gt;朱色変色!Y201,1,0)</f>
        <v>#VALUE!</v>
      </c>
      <c r="Z201" t="e" cm="1">
        <f t="array" aca="1" ref="Z201" ca="1">IF(INDIRECT("実施計画様式!Z"&amp;ROW($A201))&lt;&gt;朱色変色!Z201,1,0)</f>
        <v>#VALUE!</v>
      </c>
      <c r="AA201" t="e" cm="1">
        <f t="array" aca="1" ref="AA201" ca="1">IF(INDIRECT("実施計画様式!AA"&amp;ROW($A201))&lt;&gt;朱色変色!AA201,1,0)</f>
        <v>#VALUE!</v>
      </c>
      <c r="AB201" t="e" cm="1">
        <f t="array" aca="1" ref="AB201" ca="1">IF(INDIRECT("実施計画様式!AB"&amp;ROW($A201))&lt;&gt;朱色変色!AB201,1,0)</f>
        <v>#VALUE!</v>
      </c>
      <c r="AC201" t="e" cm="1">
        <f t="array" aca="1" ref="AC201" ca="1">IF(INDIRECT("実施計画様式!AC"&amp;ROW($A201))&lt;&gt;朱色変色!AC201,1,0)</f>
        <v>#VALUE!</v>
      </c>
      <c r="AD201" t="e" cm="1">
        <f t="array" aca="1" ref="AD201" ca="1">IF(INDIRECT("実施計画様式!AD"&amp;ROW($A201))&lt;&gt;朱色変色!AD201,1,0)</f>
        <v>#VALUE!</v>
      </c>
      <c r="AE201" t="e" cm="1">
        <f t="array" aca="1" ref="AE201" ca="1">IF(INDIRECT("実施計画様式!AE"&amp;ROW($A201))&lt;&gt;朱色変色!AE201,1,0)</f>
        <v>#VALUE!</v>
      </c>
      <c r="AF201" t="e" cm="1">
        <f t="array" aca="1" ref="AF201" ca="1">IF(INDIRECT("実施計画様式!AF"&amp;ROW($A201))&lt;&gt;朱色変色!AF201,1,0)</f>
        <v>#VALUE!</v>
      </c>
      <c r="AG201" t="e" cm="1">
        <f t="array" aca="1" ref="AG201" ca="1">IF(INDIRECT("実施計画様式!AG"&amp;ROW($A201))&lt;&gt;朱色変色!AG201,1,0)</f>
        <v>#VALUE!</v>
      </c>
      <c r="AH201" t="e" cm="1">
        <f t="array" aca="1" ref="AH201" ca="1">IF(INDIRECT("実施計画様式!AH"&amp;ROW($A201))&lt;&gt;朱色変色!AH201,1,0)</f>
        <v>#VALUE!</v>
      </c>
      <c r="AI201" t="e" cm="1">
        <f t="array" aca="1" ref="AI201" ca="1">IF(INDIRECT("実施計画様式!AI"&amp;ROW($A201))&lt;&gt;朱色変色!AI201,1,0)</f>
        <v>#VALUE!</v>
      </c>
      <c r="AJ201" t="e" cm="1">
        <f t="array" aca="1" ref="AJ201" ca="1">IF(INDIRECT("実施計画様式!AJ"&amp;ROW($A201))&lt;&gt;朱色変色!AJ201,1,0)</f>
        <v>#VALUE!</v>
      </c>
      <c r="AK201" t="e" cm="1">
        <f t="array" aca="1" ref="AK201" ca="1">IF(INDIRECT("実施計画様式!AK"&amp;ROW($A201))&lt;&gt;朱色変色!AK201,1,0)</f>
        <v>#VALUE!</v>
      </c>
      <c r="AL201" t="e" cm="1">
        <f t="array" aca="1" ref="AL201" ca="1">IF(INDIRECT("実施計画様式!AL"&amp;ROW($A201))&lt;&gt;朱色変色!AL201,1,0)</f>
        <v>#VALUE!</v>
      </c>
      <c r="AM201" t="e" cm="1">
        <f t="array" aca="1" ref="AM201" ca="1">IF(INDIRECT("実施計画様式!AM"&amp;ROW($A201))&lt;&gt;朱色変色!AM201,1,0)</f>
        <v>#VALUE!</v>
      </c>
      <c r="AN201" t="e" cm="1">
        <f t="array" aca="1" ref="AN201" ca="1">IF(INDIRECT("実施計画様式!AN"&amp;ROW($A201))&lt;&gt;朱色変色!AN201,1,0)</f>
        <v>#VALUE!</v>
      </c>
      <c r="AO201" t="e" cm="1">
        <f t="array" aca="1" ref="AO201" ca="1">IF(INDIRECT("実施計画様式!AO"&amp;ROW($A201))&lt;&gt;朱色変色!AO201,1,0)</f>
        <v>#VALUE!</v>
      </c>
      <c r="AP201" t="e" cm="1">
        <f t="array" aca="1" ref="AP201" ca="1">IF(INDIRECT("実施計画様式!AP"&amp;ROW($A201))&lt;&gt;朱色変色!AP201,1,0)</f>
        <v>#VALUE!</v>
      </c>
      <c r="AQ201" t="e" cm="1">
        <f t="array" aca="1" ref="AQ201" ca="1">IF(INDIRECT("実施計画様式!AQ"&amp;ROW($A201))&lt;&gt;朱色変色!AQ201,1,0)</f>
        <v>#VALUE!</v>
      </c>
      <c r="AR201" t="e" cm="1">
        <f t="array" aca="1" ref="AR201" ca="1">IF(INDIRECT("実施計画様式!AR"&amp;ROW($A201))&lt;&gt;朱色変色!AR201,1,0)</f>
        <v>#VALUE!</v>
      </c>
      <c r="AS201" t="e" cm="1">
        <f t="array" aca="1" ref="AS201" ca="1">IF(INDIRECT("実施計画様式!AS"&amp;ROW($A201))&lt;&gt;朱色変色!AS201,1,0)</f>
        <v>#VALUE!</v>
      </c>
      <c r="AT201" t="e" cm="1">
        <f t="array" aca="1" ref="AT201" ca="1">IF(INDIRECT("実施計画様式!AT"&amp;ROW($A201))&lt;&gt;朱色変色!AT201,1,0)</f>
        <v>#VALUE!</v>
      </c>
      <c r="AU201" t="e" cm="1">
        <f t="array" aca="1" ref="AU201" ca="1">IF(INDIRECT("実施計画様式!AU"&amp;ROW($A201))&lt;&gt;朱色変色!AU201,1,0)</f>
        <v>#VALUE!</v>
      </c>
      <c r="AV201" t="e" cm="1">
        <f t="array" aca="1" ref="AV201" ca="1">IF(INDIRECT("実施計画様式!AV"&amp;ROW($A201))&lt;&gt;朱色変色!AV201,1,0)</f>
        <v>#VALUE!</v>
      </c>
      <c r="AW201" t="e" cm="1">
        <f t="array" aca="1" ref="AW201" ca="1">IF(INDIRECT("実施計画様式!AW"&amp;ROW($A201))&lt;&gt;朱色変色!AW201,1,0)</f>
        <v>#VALUE!</v>
      </c>
      <c r="AX201" t="e" cm="1">
        <f t="array" aca="1" ref="AX201" ca="1">IF(INDIRECT("実施計画様式!AX"&amp;ROW($A201))&lt;&gt;朱色変色!AX201,1,0)</f>
        <v>#VALUE!</v>
      </c>
      <c r="AY201" t="e" cm="1">
        <f t="array" aca="1" ref="AY201" ca="1">IF(INDIRECT("実施計画様式!AY"&amp;ROW($A201))&lt;&gt;朱色変色!AU201,1,0)</f>
        <v>#VALUE!</v>
      </c>
      <c r="AZ201" t="e" cm="1">
        <f t="array" aca="1" ref="AZ201" ca="1">IF(INDIRECT("実施計画様式!AZ"&amp;ROW($A201))&lt;&gt;朱色変色!AV201,1,0)</f>
        <v>#VALUE!</v>
      </c>
      <c r="BA201" t="e" cm="1">
        <f t="array" aca="1" ref="BA201" ca="1">IF(INDIRECT("実施計画様式!BA"&amp;ROW($A201))&lt;&gt;朱色変色!AW201,1,0)</f>
        <v>#VALUE!</v>
      </c>
      <c r="BB201" t="e" cm="1">
        <f t="array" aca="1" ref="BB201" ca="1">IF(INDIRECT("実施計画様式!BB"&amp;ROW($A201))&lt;&gt;朱色変色!AX201,1,0)</f>
        <v>#VALUE!</v>
      </c>
      <c r="BC201" t="e">
        <f t="shared" ref="BC201:BC264" ca="1" si="6">MIN(SUM(D201:BB201),1)</f>
        <v>#VALUE!</v>
      </c>
      <c r="BD201" t="e">
        <f t="shared" ca="1" si="4"/>
        <v>#VALUE!</v>
      </c>
      <c r="BE201" t="e">
        <f t="shared" ca="1" si="5"/>
        <v>#VALUE!</v>
      </c>
    </row>
    <row r="202" spans="3:57">
      <c r="C202" s="310">
        <v>130</v>
      </c>
      <c r="D202" t="e" cm="1">
        <f t="array" aca="1" ref="D202" ca="1">IF(INDIRECT("実施計画様式!D"&amp;ROW($A202))&lt;&gt;朱色変色!D202,1,0)</f>
        <v>#VALUE!</v>
      </c>
      <c r="E202" t="e" cm="1">
        <f t="array" aca="1" ref="E202" ca="1">IF(INDIRECT("実施計画様式!E"&amp;ROW($A202))&lt;&gt;朱色変色!E202,1,0)</f>
        <v>#VALUE!</v>
      </c>
      <c r="F202" t="e" cm="1">
        <f t="array" aca="1" ref="F202" ca="1">IF(INDIRECT("実施計画様式!F"&amp;ROW($A202))&lt;&gt;朱色変色!F202,1,0)</f>
        <v>#VALUE!</v>
      </c>
      <c r="G202" t="e" cm="1">
        <f t="array" aca="1" ref="G202" ca="1">IF(INDIRECT("実施計画様式!G"&amp;ROW($A202))&lt;&gt;朱色変色!G202,1,0)</f>
        <v>#VALUE!</v>
      </c>
      <c r="H202" t="e" cm="1">
        <f t="array" aca="1" ref="H202" ca="1">IF(INDIRECT("実施計画様式!H"&amp;ROW($A202))&lt;&gt;朱色変色!H202,1,0)</f>
        <v>#VALUE!</v>
      </c>
      <c r="I202" t="e" cm="1">
        <f t="array" aca="1" ref="I202" ca="1">IF(INDIRECT("実施計画様式!I"&amp;ROW($A202))&lt;&gt;朱色変色!I202,1,0)</f>
        <v>#VALUE!</v>
      </c>
      <c r="J202" t="e" cm="1">
        <f t="array" aca="1" ref="J202" ca="1">IF(INDIRECT("実施計画様式!J"&amp;ROW($A202))&lt;&gt;朱色変色!J202,1,0)</f>
        <v>#VALUE!</v>
      </c>
      <c r="K202" t="e" cm="1">
        <f t="array" aca="1" ref="K202" ca="1">IF(INDIRECT("実施計画様式!K"&amp;ROW($A202))&lt;&gt;朱色変色!K202,1,0)</f>
        <v>#VALUE!</v>
      </c>
      <c r="L202" t="e" cm="1">
        <f t="array" aca="1" ref="L202" ca="1">IF(INDIRECT("実施計画様式!L"&amp;ROW($A202))&lt;&gt;朱色変色!L202,1,0)</f>
        <v>#VALUE!</v>
      </c>
      <c r="M202" t="e" cm="1">
        <f t="array" aca="1" ref="M202" ca="1">IF(INDIRECT("実施計画様式!M"&amp;ROW($A202))&lt;&gt;朱色変色!M202,1,0)</f>
        <v>#VALUE!</v>
      </c>
      <c r="N202" t="e" cm="1">
        <f t="array" aca="1" ref="N202" ca="1">IF(INDIRECT("実施計画様式!N"&amp;ROW($A202))&lt;&gt;朱色変色!N202,1,0)</f>
        <v>#VALUE!</v>
      </c>
      <c r="O202" t="e" cm="1">
        <f t="array" aca="1" ref="O202" ca="1">IF(INDIRECT("実施計画様式!O"&amp;ROW($A202))&lt;&gt;朱色変色!O202,1,0)</f>
        <v>#VALUE!</v>
      </c>
      <c r="P202" t="e" cm="1">
        <f t="array" aca="1" ref="P202" ca="1">IF(INDIRECT("実施計画様式!P"&amp;ROW($A202))&lt;&gt;朱色変色!P202,1,0)</f>
        <v>#VALUE!</v>
      </c>
      <c r="Q202" t="e" cm="1">
        <f t="array" aca="1" ref="Q202" ca="1">IF(INDIRECT("実施計画様式!Q"&amp;ROW($A202))&lt;&gt;朱色変色!Q202,1,0)</f>
        <v>#VALUE!</v>
      </c>
      <c r="R202" t="e" cm="1">
        <f t="array" aca="1" ref="R202" ca="1">IF(INDIRECT("実施計画様式!R"&amp;ROW($A202))&lt;&gt;朱色変色!R202,1,0)</f>
        <v>#VALUE!</v>
      </c>
      <c r="S202" t="e" cm="1">
        <f t="array" aca="1" ref="S202" ca="1">IF(INDIRECT("実施計画様式!S"&amp;ROW($A202))&lt;&gt;朱色変色!S202,1,0)</f>
        <v>#VALUE!</v>
      </c>
      <c r="T202" t="e" cm="1">
        <f t="array" aca="1" ref="T202" ca="1">IF(INDIRECT("実施計画様式!T"&amp;ROW($A202))&lt;&gt;朱色変色!T202,1,0)</f>
        <v>#VALUE!</v>
      </c>
      <c r="U202" t="e" cm="1">
        <f t="array" aca="1" ref="U202" ca="1">IF(INDIRECT("実施計画様式!U"&amp;ROW($A202))&lt;&gt;朱色変色!U202,1,0)</f>
        <v>#VALUE!</v>
      </c>
      <c r="V202" t="e" cm="1">
        <f t="array" aca="1" ref="V202" ca="1">IF(INDIRECT("実施計画様式!V"&amp;ROW($A202))&lt;&gt;朱色変色!V202,1,0)</f>
        <v>#VALUE!</v>
      </c>
      <c r="W202" t="e" cm="1">
        <f t="array" aca="1" ref="W202" ca="1">IF(INDIRECT("実施計画様式!W"&amp;ROW($A202))&lt;&gt;朱色変色!W202,1,0)</f>
        <v>#VALUE!</v>
      </c>
      <c r="X202" t="e" cm="1">
        <f t="array" aca="1" ref="X202" ca="1">IF(INDIRECT("実施計画様式!X"&amp;ROW($A202))&lt;&gt;朱色変色!X202,1,0)</f>
        <v>#VALUE!</v>
      </c>
      <c r="Y202" t="e" cm="1">
        <f t="array" aca="1" ref="Y202" ca="1">IF(INDIRECT("実施計画様式!Y"&amp;ROW($A202))&lt;&gt;朱色変色!Y202,1,0)</f>
        <v>#VALUE!</v>
      </c>
      <c r="Z202" t="e" cm="1">
        <f t="array" aca="1" ref="Z202" ca="1">IF(INDIRECT("実施計画様式!Z"&amp;ROW($A202))&lt;&gt;朱色変色!Z202,1,0)</f>
        <v>#VALUE!</v>
      </c>
      <c r="AA202" t="e" cm="1">
        <f t="array" aca="1" ref="AA202" ca="1">IF(INDIRECT("実施計画様式!AA"&amp;ROW($A202))&lt;&gt;朱色変色!AA202,1,0)</f>
        <v>#VALUE!</v>
      </c>
      <c r="AB202" t="e" cm="1">
        <f t="array" aca="1" ref="AB202" ca="1">IF(INDIRECT("実施計画様式!AB"&amp;ROW($A202))&lt;&gt;朱色変色!AB202,1,0)</f>
        <v>#VALUE!</v>
      </c>
      <c r="AC202" t="e" cm="1">
        <f t="array" aca="1" ref="AC202" ca="1">IF(INDIRECT("実施計画様式!AC"&amp;ROW($A202))&lt;&gt;朱色変色!AC202,1,0)</f>
        <v>#VALUE!</v>
      </c>
      <c r="AD202" t="e" cm="1">
        <f t="array" aca="1" ref="AD202" ca="1">IF(INDIRECT("実施計画様式!AD"&amp;ROW($A202))&lt;&gt;朱色変色!AD202,1,0)</f>
        <v>#VALUE!</v>
      </c>
      <c r="AE202" t="e" cm="1">
        <f t="array" aca="1" ref="AE202" ca="1">IF(INDIRECT("実施計画様式!AE"&amp;ROW($A202))&lt;&gt;朱色変色!AE202,1,0)</f>
        <v>#VALUE!</v>
      </c>
      <c r="AF202" t="e" cm="1">
        <f t="array" aca="1" ref="AF202" ca="1">IF(INDIRECT("実施計画様式!AF"&amp;ROW($A202))&lt;&gt;朱色変色!AF202,1,0)</f>
        <v>#VALUE!</v>
      </c>
      <c r="AG202" t="e" cm="1">
        <f t="array" aca="1" ref="AG202" ca="1">IF(INDIRECT("実施計画様式!AG"&amp;ROW($A202))&lt;&gt;朱色変色!AG202,1,0)</f>
        <v>#VALUE!</v>
      </c>
      <c r="AH202" t="e" cm="1">
        <f t="array" aca="1" ref="AH202" ca="1">IF(INDIRECT("実施計画様式!AH"&amp;ROW($A202))&lt;&gt;朱色変色!AH202,1,0)</f>
        <v>#VALUE!</v>
      </c>
      <c r="AI202" t="e" cm="1">
        <f t="array" aca="1" ref="AI202" ca="1">IF(INDIRECT("実施計画様式!AI"&amp;ROW($A202))&lt;&gt;朱色変色!AI202,1,0)</f>
        <v>#VALUE!</v>
      </c>
      <c r="AJ202" t="e" cm="1">
        <f t="array" aca="1" ref="AJ202" ca="1">IF(INDIRECT("実施計画様式!AJ"&amp;ROW($A202))&lt;&gt;朱色変色!AJ202,1,0)</f>
        <v>#VALUE!</v>
      </c>
      <c r="AK202" t="e" cm="1">
        <f t="array" aca="1" ref="AK202" ca="1">IF(INDIRECT("実施計画様式!AK"&amp;ROW($A202))&lt;&gt;朱色変色!AK202,1,0)</f>
        <v>#VALUE!</v>
      </c>
      <c r="AL202" t="e" cm="1">
        <f t="array" aca="1" ref="AL202" ca="1">IF(INDIRECT("実施計画様式!AL"&amp;ROW($A202))&lt;&gt;朱色変色!AL202,1,0)</f>
        <v>#VALUE!</v>
      </c>
      <c r="AM202" t="e" cm="1">
        <f t="array" aca="1" ref="AM202" ca="1">IF(INDIRECT("実施計画様式!AM"&amp;ROW($A202))&lt;&gt;朱色変色!AM202,1,0)</f>
        <v>#VALUE!</v>
      </c>
      <c r="AN202" t="e" cm="1">
        <f t="array" aca="1" ref="AN202" ca="1">IF(INDIRECT("実施計画様式!AN"&amp;ROW($A202))&lt;&gt;朱色変色!AN202,1,0)</f>
        <v>#VALUE!</v>
      </c>
      <c r="AO202" t="e" cm="1">
        <f t="array" aca="1" ref="AO202" ca="1">IF(INDIRECT("実施計画様式!AO"&amp;ROW($A202))&lt;&gt;朱色変色!AO202,1,0)</f>
        <v>#VALUE!</v>
      </c>
      <c r="AP202" t="e" cm="1">
        <f t="array" aca="1" ref="AP202" ca="1">IF(INDIRECT("実施計画様式!AP"&amp;ROW($A202))&lt;&gt;朱色変色!AP202,1,0)</f>
        <v>#VALUE!</v>
      </c>
      <c r="AQ202" t="e" cm="1">
        <f t="array" aca="1" ref="AQ202" ca="1">IF(INDIRECT("実施計画様式!AQ"&amp;ROW($A202))&lt;&gt;朱色変色!AQ202,1,0)</f>
        <v>#VALUE!</v>
      </c>
      <c r="AR202" t="e" cm="1">
        <f t="array" aca="1" ref="AR202" ca="1">IF(INDIRECT("実施計画様式!AR"&amp;ROW($A202))&lt;&gt;朱色変色!AR202,1,0)</f>
        <v>#VALUE!</v>
      </c>
      <c r="AS202" t="e" cm="1">
        <f t="array" aca="1" ref="AS202" ca="1">IF(INDIRECT("実施計画様式!AS"&amp;ROW($A202))&lt;&gt;朱色変色!AS202,1,0)</f>
        <v>#VALUE!</v>
      </c>
      <c r="AT202" t="e" cm="1">
        <f t="array" aca="1" ref="AT202" ca="1">IF(INDIRECT("実施計画様式!AT"&amp;ROW($A202))&lt;&gt;朱色変色!AT202,1,0)</f>
        <v>#VALUE!</v>
      </c>
      <c r="AU202" t="e" cm="1">
        <f t="array" aca="1" ref="AU202" ca="1">IF(INDIRECT("実施計画様式!AU"&amp;ROW($A202))&lt;&gt;朱色変色!AU202,1,0)</f>
        <v>#VALUE!</v>
      </c>
      <c r="AV202" t="e" cm="1">
        <f t="array" aca="1" ref="AV202" ca="1">IF(INDIRECT("実施計画様式!AV"&amp;ROW($A202))&lt;&gt;朱色変色!AV202,1,0)</f>
        <v>#VALUE!</v>
      </c>
      <c r="AW202" t="e" cm="1">
        <f t="array" aca="1" ref="AW202" ca="1">IF(INDIRECT("実施計画様式!AW"&amp;ROW($A202))&lt;&gt;朱色変色!AW202,1,0)</f>
        <v>#VALUE!</v>
      </c>
      <c r="AX202" t="e" cm="1">
        <f t="array" aca="1" ref="AX202" ca="1">IF(INDIRECT("実施計画様式!AX"&amp;ROW($A202))&lt;&gt;朱色変色!AX202,1,0)</f>
        <v>#VALUE!</v>
      </c>
      <c r="AY202" t="e" cm="1">
        <f t="array" aca="1" ref="AY202" ca="1">IF(INDIRECT("実施計画様式!AY"&amp;ROW($A202))&lt;&gt;朱色変色!AU202,1,0)</f>
        <v>#VALUE!</v>
      </c>
      <c r="AZ202" t="e" cm="1">
        <f t="array" aca="1" ref="AZ202" ca="1">IF(INDIRECT("実施計画様式!AZ"&amp;ROW($A202))&lt;&gt;朱色変色!AV202,1,0)</f>
        <v>#VALUE!</v>
      </c>
      <c r="BA202" t="e" cm="1">
        <f t="array" aca="1" ref="BA202" ca="1">IF(INDIRECT("実施計画様式!BA"&amp;ROW($A202))&lt;&gt;朱色変色!AW202,1,0)</f>
        <v>#VALUE!</v>
      </c>
      <c r="BB202" t="e" cm="1">
        <f t="array" aca="1" ref="BB202" ca="1">IF(INDIRECT("実施計画様式!BB"&amp;ROW($A202))&lt;&gt;朱色変色!AX202,1,0)</f>
        <v>#VALUE!</v>
      </c>
      <c r="BC202" t="e">
        <f t="shared" ca="1" si="6"/>
        <v>#VALUE!</v>
      </c>
      <c r="BD202" t="e">
        <f t="shared" ref="BD202:BD265" ca="1" si="7">IF(SUM(D202:Q202,Z202:BB202)&gt;0,0,MIN(SUM(R202:Y202),1))</f>
        <v>#VALUE!</v>
      </c>
      <c r="BE202" t="e">
        <f t="shared" ref="BE202:BE265" ca="1" si="8">MIN(SUM(D202:Q202,Z202:BB202),1)</f>
        <v>#VALUE!</v>
      </c>
    </row>
    <row r="203" spans="3:57">
      <c r="C203" s="310">
        <v>131</v>
      </c>
      <c r="D203" t="e" cm="1">
        <f t="array" aca="1" ref="D203" ca="1">IF(INDIRECT("実施計画様式!D"&amp;ROW($A203))&lt;&gt;朱色変色!D203,1,0)</f>
        <v>#VALUE!</v>
      </c>
      <c r="E203" t="e" cm="1">
        <f t="array" aca="1" ref="E203" ca="1">IF(INDIRECT("実施計画様式!E"&amp;ROW($A203))&lt;&gt;朱色変色!E203,1,0)</f>
        <v>#VALUE!</v>
      </c>
      <c r="F203" t="e" cm="1">
        <f t="array" aca="1" ref="F203" ca="1">IF(INDIRECT("実施計画様式!F"&amp;ROW($A203))&lt;&gt;朱色変色!F203,1,0)</f>
        <v>#VALUE!</v>
      </c>
      <c r="G203" t="e" cm="1">
        <f t="array" aca="1" ref="G203" ca="1">IF(INDIRECT("実施計画様式!G"&amp;ROW($A203))&lt;&gt;朱色変色!G203,1,0)</f>
        <v>#VALUE!</v>
      </c>
      <c r="H203" t="e" cm="1">
        <f t="array" aca="1" ref="H203" ca="1">IF(INDIRECT("実施計画様式!H"&amp;ROW($A203))&lt;&gt;朱色変色!H203,1,0)</f>
        <v>#VALUE!</v>
      </c>
      <c r="I203" t="e" cm="1">
        <f t="array" aca="1" ref="I203" ca="1">IF(INDIRECT("実施計画様式!I"&amp;ROW($A203))&lt;&gt;朱色変色!I203,1,0)</f>
        <v>#VALUE!</v>
      </c>
      <c r="J203" t="e" cm="1">
        <f t="array" aca="1" ref="J203" ca="1">IF(INDIRECT("実施計画様式!J"&amp;ROW($A203))&lt;&gt;朱色変色!J203,1,0)</f>
        <v>#VALUE!</v>
      </c>
      <c r="K203" t="e" cm="1">
        <f t="array" aca="1" ref="K203" ca="1">IF(INDIRECT("実施計画様式!K"&amp;ROW($A203))&lt;&gt;朱色変色!K203,1,0)</f>
        <v>#VALUE!</v>
      </c>
      <c r="L203" t="e" cm="1">
        <f t="array" aca="1" ref="L203" ca="1">IF(INDIRECT("実施計画様式!L"&amp;ROW($A203))&lt;&gt;朱色変色!L203,1,0)</f>
        <v>#VALUE!</v>
      </c>
      <c r="M203" t="e" cm="1">
        <f t="array" aca="1" ref="M203" ca="1">IF(INDIRECT("実施計画様式!M"&amp;ROW($A203))&lt;&gt;朱色変色!M203,1,0)</f>
        <v>#VALUE!</v>
      </c>
      <c r="N203" t="e" cm="1">
        <f t="array" aca="1" ref="N203" ca="1">IF(INDIRECT("実施計画様式!N"&amp;ROW($A203))&lt;&gt;朱色変色!N203,1,0)</f>
        <v>#VALUE!</v>
      </c>
      <c r="O203" t="e" cm="1">
        <f t="array" aca="1" ref="O203" ca="1">IF(INDIRECT("実施計画様式!O"&amp;ROW($A203))&lt;&gt;朱色変色!O203,1,0)</f>
        <v>#VALUE!</v>
      </c>
      <c r="P203" t="e" cm="1">
        <f t="array" aca="1" ref="P203" ca="1">IF(INDIRECT("実施計画様式!P"&amp;ROW($A203))&lt;&gt;朱色変色!P203,1,0)</f>
        <v>#VALUE!</v>
      </c>
      <c r="Q203" t="e" cm="1">
        <f t="array" aca="1" ref="Q203" ca="1">IF(INDIRECT("実施計画様式!Q"&amp;ROW($A203))&lt;&gt;朱色変色!Q203,1,0)</f>
        <v>#VALUE!</v>
      </c>
      <c r="R203" t="e" cm="1">
        <f t="array" aca="1" ref="R203" ca="1">IF(INDIRECT("実施計画様式!R"&amp;ROW($A203))&lt;&gt;朱色変色!R203,1,0)</f>
        <v>#VALUE!</v>
      </c>
      <c r="S203" t="e" cm="1">
        <f t="array" aca="1" ref="S203" ca="1">IF(INDIRECT("実施計画様式!S"&amp;ROW($A203))&lt;&gt;朱色変色!S203,1,0)</f>
        <v>#VALUE!</v>
      </c>
      <c r="T203" t="e" cm="1">
        <f t="array" aca="1" ref="T203" ca="1">IF(INDIRECT("実施計画様式!T"&amp;ROW($A203))&lt;&gt;朱色変色!T203,1,0)</f>
        <v>#VALUE!</v>
      </c>
      <c r="U203" t="e" cm="1">
        <f t="array" aca="1" ref="U203" ca="1">IF(INDIRECT("実施計画様式!U"&amp;ROW($A203))&lt;&gt;朱色変色!U203,1,0)</f>
        <v>#VALUE!</v>
      </c>
      <c r="V203" t="e" cm="1">
        <f t="array" aca="1" ref="V203" ca="1">IF(INDIRECT("実施計画様式!V"&amp;ROW($A203))&lt;&gt;朱色変色!V203,1,0)</f>
        <v>#VALUE!</v>
      </c>
      <c r="W203" t="e" cm="1">
        <f t="array" aca="1" ref="W203" ca="1">IF(INDIRECT("実施計画様式!W"&amp;ROW($A203))&lt;&gt;朱色変色!W203,1,0)</f>
        <v>#VALUE!</v>
      </c>
      <c r="X203" t="e" cm="1">
        <f t="array" aca="1" ref="X203" ca="1">IF(INDIRECT("実施計画様式!X"&amp;ROW($A203))&lt;&gt;朱色変色!X203,1,0)</f>
        <v>#VALUE!</v>
      </c>
      <c r="Y203" t="e" cm="1">
        <f t="array" aca="1" ref="Y203" ca="1">IF(INDIRECT("実施計画様式!Y"&amp;ROW($A203))&lt;&gt;朱色変色!Y203,1,0)</f>
        <v>#VALUE!</v>
      </c>
      <c r="Z203" t="e" cm="1">
        <f t="array" aca="1" ref="Z203" ca="1">IF(INDIRECT("実施計画様式!Z"&amp;ROW($A203))&lt;&gt;朱色変色!Z203,1,0)</f>
        <v>#VALUE!</v>
      </c>
      <c r="AA203" t="e" cm="1">
        <f t="array" aca="1" ref="AA203" ca="1">IF(INDIRECT("実施計画様式!AA"&amp;ROW($A203))&lt;&gt;朱色変色!AA203,1,0)</f>
        <v>#VALUE!</v>
      </c>
      <c r="AB203" t="e" cm="1">
        <f t="array" aca="1" ref="AB203" ca="1">IF(INDIRECT("実施計画様式!AB"&amp;ROW($A203))&lt;&gt;朱色変色!AB203,1,0)</f>
        <v>#VALUE!</v>
      </c>
      <c r="AC203" t="e" cm="1">
        <f t="array" aca="1" ref="AC203" ca="1">IF(INDIRECT("実施計画様式!AC"&amp;ROW($A203))&lt;&gt;朱色変色!AC203,1,0)</f>
        <v>#VALUE!</v>
      </c>
      <c r="AD203" t="e" cm="1">
        <f t="array" aca="1" ref="AD203" ca="1">IF(INDIRECT("実施計画様式!AD"&amp;ROW($A203))&lt;&gt;朱色変色!AD203,1,0)</f>
        <v>#VALUE!</v>
      </c>
      <c r="AE203" t="e" cm="1">
        <f t="array" aca="1" ref="AE203" ca="1">IF(INDIRECT("実施計画様式!AE"&amp;ROW($A203))&lt;&gt;朱色変色!AE203,1,0)</f>
        <v>#VALUE!</v>
      </c>
      <c r="AF203" t="e" cm="1">
        <f t="array" aca="1" ref="AF203" ca="1">IF(INDIRECT("実施計画様式!AF"&amp;ROW($A203))&lt;&gt;朱色変色!AF203,1,0)</f>
        <v>#VALUE!</v>
      </c>
      <c r="AG203" t="e" cm="1">
        <f t="array" aca="1" ref="AG203" ca="1">IF(INDIRECT("実施計画様式!AG"&amp;ROW($A203))&lt;&gt;朱色変色!AG203,1,0)</f>
        <v>#VALUE!</v>
      </c>
      <c r="AH203" t="e" cm="1">
        <f t="array" aca="1" ref="AH203" ca="1">IF(INDIRECT("実施計画様式!AH"&amp;ROW($A203))&lt;&gt;朱色変色!AH203,1,0)</f>
        <v>#VALUE!</v>
      </c>
      <c r="AI203" t="e" cm="1">
        <f t="array" aca="1" ref="AI203" ca="1">IF(INDIRECT("実施計画様式!AI"&amp;ROW($A203))&lt;&gt;朱色変色!AI203,1,0)</f>
        <v>#VALUE!</v>
      </c>
      <c r="AJ203" t="e" cm="1">
        <f t="array" aca="1" ref="AJ203" ca="1">IF(INDIRECT("実施計画様式!AJ"&amp;ROW($A203))&lt;&gt;朱色変色!AJ203,1,0)</f>
        <v>#VALUE!</v>
      </c>
      <c r="AK203" t="e" cm="1">
        <f t="array" aca="1" ref="AK203" ca="1">IF(INDIRECT("実施計画様式!AK"&amp;ROW($A203))&lt;&gt;朱色変色!AK203,1,0)</f>
        <v>#VALUE!</v>
      </c>
      <c r="AL203" t="e" cm="1">
        <f t="array" aca="1" ref="AL203" ca="1">IF(INDIRECT("実施計画様式!AL"&amp;ROW($A203))&lt;&gt;朱色変色!AL203,1,0)</f>
        <v>#VALUE!</v>
      </c>
      <c r="AM203" t="e" cm="1">
        <f t="array" aca="1" ref="AM203" ca="1">IF(INDIRECT("実施計画様式!AM"&amp;ROW($A203))&lt;&gt;朱色変色!AM203,1,0)</f>
        <v>#VALUE!</v>
      </c>
      <c r="AN203" t="e" cm="1">
        <f t="array" aca="1" ref="AN203" ca="1">IF(INDIRECT("実施計画様式!AN"&amp;ROW($A203))&lt;&gt;朱色変色!AN203,1,0)</f>
        <v>#VALUE!</v>
      </c>
      <c r="AO203" t="e" cm="1">
        <f t="array" aca="1" ref="AO203" ca="1">IF(INDIRECT("実施計画様式!AO"&amp;ROW($A203))&lt;&gt;朱色変色!AO203,1,0)</f>
        <v>#VALUE!</v>
      </c>
      <c r="AP203" t="e" cm="1">
        <f t="array" aca="1" ref="AP203" ca="1">IF(INDIRECT("実施計画様式!AP"&amp;ROW($A203))&lt;&gt;朱色変色!AP203,1,0)</f>
        <v>#VALUE!</v>
      </c>
      <c r="AQ203" t="e" cm="1">
        <f t="array" aca="1" ref="AQ203" ca="1">IF(INDIRECT("実施計画様式!AQ"&amp;ROW($A203))&lt;&gt;朱色変色!AQ203,1,0)</f>
        <v>#VALUE!</v>
      </c>
      <c r="AR203" t="e" cm="1">
        <f t="array" aca="1" ref="AR203" ca="1">IF(INDIRECT("実施計画様式!AR"&amp;ROW($A203))&lt;&gt;朱色変色!AR203,1,0)</f>
        <v>#VALUE!</v>
      </c>
      <c r="AS203" t="e" cm="1">
        <f t="array" aca="1" ref="AS203" ca="1">IF(INDIRECT("実施計画様式!AS"&amp;ROW($A203))&lt;&gt;朱色変色!AS203,1,0)</f>
        <v>#VALUE!</v>
      </c>
      <c r="AT203" t="e" cm="1">
        <f t="array" aca="1" ref="AT203" ca="1">IF(INDIRECT("実施計画様式!AT"&amp;ROW($A203))&lt;&gt;朱色変色!AT203,1,0)</f>
        <v>#VALUE!</v>
      </c>
      <c r="AU203" t="e" cm="1">
        <f t="array" aca="1" ref="AU203" ca="1">IF(INDIRECT("実施計画様式!AU"&amp;ROW($A203))&lt;&gt;朱色変色!AU203,1,0)</f>
        <v>#VALUE!</v>
      </c>
      <c r="AV203" t="e" cm="1">
        <f t="array" aca="1" ref="AV203" ca="1">IF(INDIRECT("実施計画様式!AV"&amp;ROW($A203))&lt;&gt;朱色変色!AV203,1,0)</f>
        <v>#VALUE!</v>
      </c>
      <c r="AW203" t="e" cm="1">
        <f t="array" aca="1" ref="AW203" ca="1">IF(INDIRECT("実施計画様式!AW"&amp;ROW($A203))&lt;&gt;朱色変色!AW203,1,0)</f>
        <v>#VALUE!</v>
      </c>
      <c r="AX203" t="e" cm="1">
        <f t="array" aca="1" ref="AX203" ca="1">IF(INDIRECT("実施計画様式!AX"&amp;ROW($A203))&lt;&gt;朱色変色!AX203,1,0)</f>
        <v>#VALUE!</v>
      </c>
      <c r="AY203" t="e" cm="1">
        <f t="array" aca="1" ref="AY203" ca="1">IF(INDIRECT("実施計画様式!AY"&amp;ROW($A203))&lt;&gt;朱色変色!AU203,1,0)</f>
        <v>#VALUE!</v>
      </c>
      <c r="AZ203" t="e" cm="1">
        <f t="array" aca="1" ref="AZ203" ca="1">IF(INDIRECT("実施計画様式!AZ"&amp;ROW($A203))&lt;&gt;朱色変色!AV203,1,0)</f>
        <v>#VALUE!</v>
      </c>
      <c r="BA203" t="e" cm="1">
        <f t="array" aca="1" ref="BA203" ca="1">IF(INDIRECT("実施計画様式!BA"&amp;ROW($A203))&lt;&gt;朱色変色!AW203,1,0)</f>
        <v>#VALUE!</v>
      </c>
      <c r="BB203" t="e" cm="1">
        <f t="array" aca="1" ref="BB203" ca="1">IF(INDIRECT("実施計画様式!BB"&amp;ROW($A203))&lt;&gt;朱色変色!AX203,1,0)</f>
        <v>#VALUE!</v>
      </c>
      <c r="BC203" t="e">
        <f t="shared" ca="1" si="6"/>
        <v>#VALUE!</v>
      </c>
      <c r="BD203" t="e">
        <f t="shared" ca="1" si="7"/>
        <v>#VALUE!</v>
      </c>
      <c r="BE203" t="e">
        <f t="shared" ca="1" si="8"/>
        <v>#VALUE!</v>
      </c>
    </row>
    <row r="204" spans="3:57">
      <c r="C204" s="310">
        <v>132</v>
      </c>
      <c r="D204" t="e" cm="1">
        <f t="array" aca="1" ref="D204" ca="1">IF(INDIRECT("実施計画様式!D"&amp;ROW($A204))&lt;&gt;朱色変色!D204,1,0)</f>
        <v>#VALUE!</v>
      </c>
      <c r="E204" t="e" cm="1">
        <f t="array" aca="1" ref="E204" ca="1">IF(INDIRECT("実施計画様式!E"&amp;ROW($A204))&lt;&gt;朱色変色!E204,1,0)</f>
        <v>#VALUE!</v>
      </c>
      <c r="F204" t="e" cm="1">
        <f t="array" aca="1" ref="F204" ca="1">IF(INDIRECT("実施計画様式!F"&amp;ROW($A204))&lt;&gt;朱色変色!F204,1,0)</f>
        <v>#VALUE!</v>
      </c>
      <c r="G204" t="e" cm="1">
        <f t="array" aca="1" ref="G204" ca="1">IF(INDIRECT("実施計画様式!G"&amp;ROW($A204))&lt;&gt;朱色変色!G204,1,0)</f>
        <v>#VALUE!</v>
      </c>
      <c r="H204" t="e" cm="1">
        <f t="array" aca="1" ref="H204" ca="1">IF(INDIRECT("実施計画様式!H"&amp;ROW($A204))&lt;&gt;朱色変色!H204,1,0)</f>
        <v>#VALUE!</v>
      </c>
      <c r="I204" t="e" cm="1">
        <f t="array" aca="1" ref="I204" ca="1">IF(INDIRECT("実施計画様式!I"&amp;ROW($A204))&lt;&gt;朱色変色!I204,1,0)</f>
        <v>#VALUE!</v>
      </c>
      <c r="J204" t="e" cm="1">
        <f t="array" aca="1" ref="J204" ca="1">IF(INDIRECT("実施計画様式!J"&amp;ROW($A204))&lt;&gt;朱色変色!J204,1,0)</f>
        <v>#VALUE!</v>
      </c>
      <c r="K204" t="e" cm="1">
        <f t="array" aca="1" ref="K204" ca="1">IF(INDIRECT("実施計画様式!K"&amp;ROW($A204))&lt;&gt;朱色変色!K204,1,0)</f>
        <v>#VALUE!</v>
      </c>
      <c r="L204" t="e" cm="1">
        <f t="array" aca="1" ref="L204" ca="1">IF(INDIRECT("実施計画様式!L"&amp;ROW($A204))&lt;&gt;朱色変色!L204,1,0)</f>
        <v>#VALUE!</v>
      </c>
      <c r="M204" t="e" cm="1">
        <f t="array" aca="1" ref="M204" ca="1">IF(INDIRECT("実施計画様式!M"&amp;ROW($A204))&lt;&gt;朱色変色!M204,1,0)</f>
        <v>#VALUE!</v>
      </c>
      <c r="N204" t="e" cm="1">
        <f t="array" aca="1" ref="N204" ca="1">IF(INDIRECT("実施計画様式!N"&amp;ROW($A204))&lt;&gt;朱色変色!N204,1,0)</f>
        <v>#VALUE!</v>
      </c>
      <c r="O204" t="e" cm="1">
        <f t="array" aca="1" ref="O204" ca="1">IF(INDIRECT("実施計画様式!O"&amp;ROW($A204))&lt;&gt;朱色変色!O204,1,0)</f>
        <v>#VALUE!</v>
      </c>
      <c r="P204" t="e" cm="1">
        <f t="array" aca="1" ref="P204" ca="1">IF(INDIRECT("実施計画様式!P"&amp;ROW($A204))&lt;&gt;朱色変色!P204,1,0)</f>
        <v>#VALUE!</v>
      </c>
      <c r="Q204" t="e" cm="1">
        <f t="array" aca="1" ref="Q204" ca="1">IF(INDIRECT("実施計画様式!Q"&amp;ROW($A204))&lt;&gt;朱色変色!Q204,1,0)</f>
        <v>#VALUE!</v>
      </c>
      <c r="R204" t="e" cm="1">
        <f t="array" aca="1" ref="R204" ca="1">IF(INDIRECT("実施計画様式!R"&amp;ROW($A204))&lt;&gt;朱色変色!R204,1,0)</f>
        <v>#VALUE!</v>
      </c>
      <c r="S204" t="e" cm="1">
        <f t="array" aca="1" ref="S204" ca="1">IF(INDIRECT("実施計画様式!S"&amp;ROW($A204))&lt;&gt;朱色変色!S204,1,0)</f>
        <v>#VALUE!</v>
      </c>
      <c r="T204" t="e" cm="1">
        <f t="array" aca="1" ref="T204" ca="1">IF(INDIRECT("実施計画様式!T"&amp;ROW($A204))&lt;&gt;朱色変色!T204,1,0)</f>
        <v>#VALUE!</v>
      </c>
      <c r="U204" t="e" cm="1">
        <f t="array" aca="1" ref="U204" ca="1">IF(INDIRECT("実施計画様式!U"&amp;ROW($A204))&lt;&gt;朱色変色!U204,1,0)</f>
        <v>#VALUE!</v>
      </c>
      <c r="V204" t="e" cm="1">
        <f t="array" aca="1" ref="V204" ca="1">IF(INDIRECT("実施計画様式!V"&amp;ROW($A204))&lt;&gt;朱色変色!V204,1,0)</f>
        <v>#VALUE!</v>
      </c>
      <c r="W204" t="e" cm="1">
        <f t="array" aca="1" ref="W204" ca="1">IF(INDIRECT("実施計画様式!W"&amp;ROW($A204))&lt;&gt;朱色変色!W204,1,0)</f>
        <v>#VALUE!</v>
      </c>
      <c r="X204" t="e" cm="1">
        <f t="array" aca="1" ref="X204" ca="1">IF(INDIRECT("実施計画様式!X"&amp;ROW($A204))&lt;&gt;朱色変色!X204,1,0)</f>
        <v>#VALUE!</v>
      </c>
      <c r="Y204" t="e" cm="1">
        <f t="array" aca="1" ref="Y204" ca="1">IF(INDIRECT("実施計画様式!Y"&amp;ROW($A204))&lt;&gt;朱色変色!Y204,1,0)</f>
        <v>#VALUE!</v>
      </c>
      <c r="Z204" t="e" cm="1">
        <f t="array" aca="1" ref="Z204" ca="1">IF(INDIRECT("実施計画様式!Z"&amp;ROW($A204))&lt;&gt;朱色変色!Z204,1,0)</f>
        <v>#VALUE!</v>
      </c>
      <c r="AA204" t="e" cm="1">
        <f t="array" aca="1" ref="AA204" ca="1">IF(INDIRECT("実施計画様式!AA"&amp;ROW($A204))&lt;&gt;朱色変色!AA204,1,0)</f>
        <v>#VALUE!</v>
      </c>
      <c r="AB204" t="e" cm="1">
        <f t="array" aca="1" ref="AB204" ca="1">IF(INDIRECT("実施計画様式!AB"&amp;ROW($A204))&lt;&gt;朱色変色!AB204,1,0)</f>
        <v>#VALUE!</v>
      </c>
      <c r="AC204" t="e" cm="1">
        <f t="array" aca="1" ref="AC204" ca="1">IF(INDIRECT("実施計画様式!AC"&amp;ROW($A204))&lt;&gt;朱色変色!AC204,1,0)</f>
        <v>#VALUE!</v>
      </c>
      <c r="AD204" t="e" cm="1">
        <f t="array" aca="1" ref="AD204" ca="1">IF(INDIRECT("実施計画様式!AD"&amp;ROW($A204))&lt;&gt;朱色変色!AD204,1,0)</f>
        <v>#VALUE!</v>
      </c>
      <c r="AE204" t="e" cm="1">
        <f t="array" aca="1" ref="AE204" ca="1">IF(INDIRECT("実施計画様式!AE"&amp;ROW($A204))&lt;&gt;朱色変色!AE204,1,0)</f>
        <v>#VALUE!</v>
      </c>
      <c r="AF204" t="e" cm="1">
        <f t="array" aca="1" ref="AF204" ca="1">IF(INDIRECT("実施計画様式!AF"&amp;ROW($A204))&lt;&gt;朱色変色!AF204,1,0)</f>
        <v>#VALUE!</v>
      </c>
      <c r="AG204" t="e" cm="1">
        <f t="array" aca="1" ref="AG204" ca="1">IF(INDIRECT("実施計画様式!AG"&amp;ROW($A204))&lt;&gt;朱色変色!AG204,1,0)</f>
        <v>#VALUE!</v>
      </c>
      <c r="AH204" t="e" cm="1">
        <f t="array" aca="1" ref="AH204" ca="1">IF(INDIRECT("実施計画様式!AH"&amp;ROW($A204))&lt;&gt;朱色変色!AH204,1,0)</f>
        <v>#VALUE!</v>
      </c>
      <c r="AI204" t="e" cm="1">
        <f t="array" aca="1" ref="AI204" ca="1">IF(INDIRECT("実施計画様式!AI"&amp;ROW($A204))&lt;&gt;朱色変色!AI204,1,0)</f>
        <v>#VALUE!</v>
      </c>
      <c r="AJ204" t="e" cm="1">
        <f t="array" aca="1" ref="AJ204" ca="1">IF(INDIRECT("実施計画様式!AJ"&amp;ROW($A204))&lt;&gt;朱色変色!AJ204,1,0)</f>
        <v>#VALUE!</v>
      </c>
      <c r="AK204" t="e" cm="1">
        <f t="array" aca="1" ref="AK204" ca="1">IF(INDIRECT("実施計画様式!AK"&amp;ROW($A204))&lt;&gt;朱色変色!AK204,1,0)</f>
        <v>#VALUE!</v>
      </c>
      <c r="AL204" t="e" cm="1">
        <f t="array" aca="1" ref="AL204" ca="1">IF(INDIRECT("実施計画様式!AL"&amp;ROW($A204))&lt;&gt;朱色変色!AL204,1,0)</f>
        <v>#VALUE!</v>
      </c>
      <c r="AM204" t="e" cm="1">
        <f t="array" aca="1" ref="AM204" ca="1">IF(INDIRECT("実施計画様式!AM"&amp;ROW($A204))&lt;&gt;朱色変色!AM204,1,0)</f>
        <v>#VALUE!</v>
      </c>
      <c r="AN204" t="e" cm="1">
        <f t="array" aca="1" ref="AN204" ca="1">IF(INDIRECT("実施計画様式!AN"&amp;ROW($A204))&lt;&gt;朱色変色!AN204,1,0)</f>
        <v>#VALUE!</v>
      </c>
      <c r="AO204" t="e" cm="1">
        <f t="array" aca="1" ref="AO204" ca="1">IF(INDIRECT("実施計画様式!AO"&amp;ROW($A204))&lt;&gt;朱色変色!AO204,1,0)</f>
        <v>#VALUE!</v>
      </c>
      <c r="AP204" t="e" cm="1">
        <f t="array" aca="1" ref="AP204" ca="1">IF(INDIRECT("実施計画様式!AP"&amp;ROW($A204))&lt;&gt;朱色変色!AP204,1,0)</f>
        <v>#VALUE!</v>
      </c>
      <c r="AQ204" t="e" cm="1">
        <f t="array" aca="1" ref="AQ204" ca="1">IF(INDIRECT("実施計画様式!AQ"&amp;ROW($A204))&lt;&gt;朱色変色!AQ204,1,0)</f>
        <v>#VALUE!</v>
      </c>
      <c r="AR204" t="e" cm="1">
        <f t="array" aca="1" ref="AR204" ca="1">IF(INDIRECT("実施計画様式!AR"&amp;ROW($A204))&lt;&gt;朱色変色!AR204,1,0)</f>
        <v>#VALUE!</v>
      </c>
      <c r="AS204" t="e" cm="1">
        <f t="array" aca="1" ref="AS204" ca="1">IF(INDIRECT("実施計画様式!AS"&amp;ROW($A204))&lt;&gt;朱色変色!AS204,1,0)</f>
        <v>#VALUE!</v>
      </c>
      <c r="AT204" t="e" cm="1">
        <f t="array" aca="1" ref="AT204" ca="1">IF(INDIRECT("実施計画様式!AT"&amp;ROW($A204))&lt;&gt;朱色変色!AT204,1,0)</f>
        <v>#VALUE!</v>
      </c>
      <c r="AU204" t="e" cm="1">
        <f t="array" aca="1" ref="AU204" ca="1">IF(INDIRECT("実施計画様式!AU"&amp;ROW($A204))&lt;&gt;朱色変色!AU204,1,0)</f>
        <v>#VALUE!</v>
      </c>
      <c r="AV204" t="e" cm="1">
        <f t="array" aca="1" ref="AV204" ca="1">IF(INDIRECT("実施計画様式!AV"&amp;ROW($A204))&lt;&gt;朱色変色!AV204,1,0)</f>
        <v>#VALUE!</v>
      </c>
      <c r="AW204" t="e" cm="1">
        <f t="array" aca="1" ref="AW204" ca="1">IF(INDIRECT("実施計画様式!AW"&amp;ROW($A204))&lt;&gt;朱色変色!AW204,1,0)</f>
        <v>#VALUE!</v>
      </c>
      <c r="AX204" t="e" cm="1">
        <f t="array" aca="1" ref="AX204" ca="1">IF(INDIRECT("実施計画様式!AX"&amp;ROW($A204))&lt;&gt;朱色変色!AX204,1,0)</f>
        <v>#VALUE!</v>
      </c>
      <c r="AY204" t="e" cm="1">
        <f t="array" aca="1" ref="AY204" ca="1">IF(INDIRECT("実施計画様式!AY"&amp;ROW($A204))&lt;&gt;朱色変色!AU204,1,0)</f>
        <v>#VALUE!</v>
      </c>
      <c r="AZ204" t="e" cm="1">
        <f t="array" aca="1" ref="AZ204" ca="1">IF(INDIRECT("実施計画様式!AZ"&amp;ROW($A204))&lt;&gt;朱色変色!AV204,1,0)</f>
        <v>#VALUE!</v>
      </c>
      <c r="BA204" t="e" cm="1">
        <f t="array" aca="1" ref="BA204" ca="1">IF(INDIRECT("実施計画様式!BA"&amp;ROW($A204))&lt;&gt;朱色変色!AW204,1,0)</f>
        <v>#VALUE!</v>
      </c>
      <c r="BB204" t="e" cm="1">
        <f t="array" aca="1" ref="BB204" ca="1">IF(INDIRECT("実施計画様式!BB"&amp;ROW($A204))&lt;&gt;朱色変色!AX204,1,0)</f>
        <v>#VALUE!</v>
      </c>
      <c r="BC204" t="e">
        <f t="shared" ca="1" si="6"/>
        <v>#VALUE!</v>
      </c>
      <c r="BD204" t="e">
        <f t="shared" ca="1" si="7"/>
        <v>#VALUE!</v>
      </c>
      <c r="BE204" t="e">
        <f t="shared" ca="1" si="8"/>
        <v>#VALUE!</v>
      </c>
    </row>
    <row r="205" spans="3:57">
      <c r="C205" s="310">
        <v>133</v>
      </c>
      <c r="D205" t="e" cm="1">
        <f t="array" aca="1" ref="D205" ca="1">IF(INDIRECT("実施計画様式!D"&amp;ROW($A205))&lt;&gt;朱色変色!D205,1,0)</f>
        <v>#VALUE!</v>
      </c>
      <c r="E205" t="e" cm="1">
        <f t="array" aca="1" ref="E205" ca="1">IF(INDIRECT("実施計画様式!E"&amp;ROW($A205))&lt;&gt;朱色変色!E205,1,0)</f>
        <v>#VALUE!</v>
      </c>
      <c r="F205" t="e" cm="1">
        <f t="array" aca="1" ref="F205" ca="1">IF(INDIRECT("実施計画様式!F"&amp;ROW($A205))&lt;&gt;朱色変色!F205,1,0)</f>
        <v>#VALUE!</v>
      </c>
      <c r="G205" t="e" cm="1">
        <f t="array" aca="1" ref="G205" ca="1">IF(INDIRECT("実施計画様式!G"&amp;ROW($A205))&lt;&gt;朱色変色!G205,1,0)</f>
        <v>#VALUE!</v>
      </c>
      <c r="H205" t="e" cm="1">
        <f t="array" aca="1" ref="H205" ca="1">IF(INDIRECT("実施計画様式!H"&amp;ROW($A205))&lt;&gt;朱色変色!H205,1,0)</f>
        <v>#VALUE!</v>
      </c>
      <c r="I205" t="e" cm="1">
        <f t="array" aca="1" ref="I205" ca="1">IF(INDIRECT("実施計画様式!I"&amp;ROW($A205))&lt;&gt;朱色変色!I205,1,0)</f>
        <v>#VALUE!</v>
      </c>
      <c r="J205" t="e" cm="1">
        <f t="array" aca="1" ref="J205" ca="1">IF(INDIRECT("実施計画様式!J"&amp;ROW($A205))&lt;&gt;朱色変色!J205,1,0)</f>
        <v>#VALUE!</v>
      </c>
      <c r="K205" t="e" cm="1">
        <f t="array" aca="1" ref="K205" ca="1">IF(INDIRECT("実施計画様式!K"&amp;ROW($A205))&lt;&gt;朱色変色!K205,1,0)</f>
        <v>#VALUE!</v>
      </c>
      <c r="L205" t="e" cm="1">
        <f t="array" aca="1" ref="L205" ca="1">IF(INDIRECT("実施計画様式!L"&amp;ROW($A205))&lt;&gt;朱色変色!L205,1,0)</f>
        <v>#VALUE!</v>
      </c>
      <c r="M205" t="e" cm="1">
        <f t="array" aca="1" ref="M205" ca="1">IF(INDIRECT("実施計画様式!M"&amp;ROW($A205))&lt;&gt;朱色変色!M205,1,0)</f>
        <v>#VALUE!</v>
      </c>
      <c r="N205" t="e" cm="1">
        <f t="array" aca="1" ref="N205" ca="1">IF(INDIRECT("実施計画様式!N"&amp;ROW($A205))&lt;&gt;朱色変色!N205,1,0)</f>
        <v>#VALUE!</v>
      </c>
      <c r="O205" t="e" cm="1">
        <f t="array" aca="1" ref="O205" ca="1">IF(INDIRECT("実施計画様式!O"&amp;ROW($A205))&lt;&gt;朱色変色!O205,1,0)</f>
        <v>#VALUE!</v>
      </c>
      <c r="P205" t="e" cm="1">
        <f t="array" aca="1" ref="P205" ca="1">IF(INDIRECT("実施計画様式!P"&amp;ROW($A205))&lt;&gt;朱色変色!P205,1,0)</f>
        <v>#VALUE!</v>
      </c>
      <c r="Q205" t="e" cm="1">
        <f t="array" aca="1" ref="Q205" ca="1">IF(INDIRECT("実施計画様式!Q"&amp;ROW($A205))&lt;&gt;朱色変色!Q205,1,0)</f>
        <v>#VALUE!</v>
      </c>
      <c r="R205" t="e" cm="1">
        <f t="array" aca="1" ref="R205" ca="1">IF(INDIRECT("実施計画様式!R"&amp;ROW($A205))&lt;&gt;朱色変色!R205,1,0)</f>
        <v>#VALUE!</v>
      </c>
      <c r="S205" t="e" cm="1">
        <f t="array" aca="1" ref="S205" ca="1">IF(INDIRECT("実施計画様式!S"&amp;ROW($A205))&lt;&gt;朱色変色!S205,1,0)</f>
        <v>#VALUE!</v>
      </c>
      <c r="T205" t="e" cm="1">
        <f t="array" aca="1" ref="T205" ca="1">IF(INDIRECT("実施計画様式!T"&amp;ROW($A205))&lt;&gt;朱色変色!T205,1,0)</f>
        <v>#VALUE!</v>
      </c>
      <c r="U205" t="e" cm="1">
        <f t="array" aca="1" ref="U205" ca="1">IF(INDIRECT("実施計画様式!U"&amp;ROW($A205))&lt;&gt;朱色変色!U205,1,0)</f>
        <v>#VALUE!</v>
      </c>
      <c r="V205" t="e" cm="1">
        <f t="array" aca="1" ref="V205" ca="1">IF(INDIRECT("実施計画様式!V"&amp;ROW($A205))&lt;&gt;朱色変色!V205,1,0)</f>
        <v>#VALUE!</v>
      </c>
      <c r="W205" t="e" cm="1">
        <f t="array" aca="1" ref="W205" ca="1">IF(INDIRECT("実施計画様式!W"&amp;ROW($A205))&lt;&gt;朱色変色!W205,1,0)</f>
        <v>#VALUE!</v>
      </c>
      <c r="X205" t="e" cm="1">
        <f t="array" aca="1" ref="X205" ca="1">IF(INDIRECT("実施計画様式!X"&amp;ROW($A205))&lt;&gt;朱色変色!X205,1,0)</f>
        <v>#VALUE!</v>
      </c>
      <c r="Y205" t="e" cm="1">
        <f t="array" aca="1" ref="Y205" ca="1">IF(INDIRECT("実施計画様式!Y"&amp;ROW($A205))&lt;&gt;朱色変色!Y205,1,0)</f>
        <v>#VALUE!</v>
      </c>
      <c r="Z205" t="e" cm="1">
        <f t="array" aca="1" ref="Z205" ca="1">IF(INDIRECT("実施計画様式!Z"&amp;ROW($A205))&lt;&gt;朱色変色!Z205,1,0)</f>
        <v>#VALUE!</v>
      </c>
      <c r="AA205" t="e" cm="1">
        <f t="array" aca="1" ref="AA205" ca="1">IF(INDIRECT("実施計画様式!AA"&amp;ROW($A205))&lt;&gt;朱色変色!AA205,1,0)</f>
        <v>#VALUE!</v>
      </c>
      <c r="AB205" t="e" cm="1">
        <f t="array" aca="1" ref="AB205" ca="1">IF(INDIRECT("実施計画様式!AB"&amp;ROW($A205))&lt;&gt;朱色変色!AB205,1,0)</f>
        <v>#VALUE!</v>
      </c>
      <c r="AC205" t="e" cm="1">
        <f t="array" aca="1" ref="AC205" ca="1">IF(INDIRECT("実施計画様式!AC"&amp;ROW($A205))&lt;&gt;朱色変色!AC205,1,0)</f>
        <v>#VALUE!</v>
      </c>
      <c r="AD205" t="e" cm="1">
        <f t="array" aca="1" ref="AD205" ca="1">IF(INDIRECT("実施計画様式!AD"&amp;ROW($A205))&lt;&gt;朱色変色!AD205,1,0)</f>
        <v>#VALUE!</v>
      </c>
      <c r="AE205" t="e" cm="1">
        <f t="array" aca="1" ref="AE205" ca="1">IF(INDIRECT("実施計画様式!AE"&amp;ROW($A205))&lt;&gt;朱色変色!AE205,1,0)</f>
        <v>#VALUE!</v>
      </c>
      <c r="AF205" t="e" cm="1">
        <f t="array" aca="1" ref="AF205" ca="1">IF(INDIRECT("実施計画様式!AF"&amp;ROW($A205))&lt;&gt;朱色変色!AF205,1,0)</f>
        <v>#VALUE!</v>
      </c>
      <c r="AG205" t="e" cm="1">
        <f t="array" aca="1" ref="AG205" ca="1">IF(INDIRECT("実施計画様式!AG"&amp;ROW($A205))&lt;&gt;朱色変色!AG205,1,0)</f>
        <v>#VALUE!</v>
      </c>
      <c r="AH205" t="e" cm="1">
        <f t="array" aca="1" ref="AH205" ca="1">IF(INDIRECT("実施計画様式!AH"&amp;ROW($A205))&lt;&gt;朱色変色!AH205,1,0)</f>
        <v>#VALUE!</v>
      </c>
      <c r="AI205" t="e" cm="1">
        <f t="array" aca="1" ref="AI205" ca="1">IF(INDIRECT("実施計画様式!AI"&amp;ROW($A205))&lt;&gt;朱色変色!AI205,1,0)</f>
        <v>#VALUE!</v>
      </c>
      <c r="AJ205" t="e" cm="1">
        <f t="array" aca="1" ref="AJ205" ca="1">IF(INDIRECT("実施計画様式!AJ"&amp;ROW($A205))&lt;&gt;朱色変色!AJ205,1,0)</f>
        <v>#VALUE!</v>
      </c>
      <c r="AK205" t="e" cm="1">
        <f t="array" aca="1" ref="AK205" ca="1">IF(INDIRECT("実施計画様式!AK"&amp;ROW($A205))&lt;&gt;朱色変色!AK205,1,0)</f>
        <v>#VALUE!</v>
      </c>
      <c r="AL205" t="e" cm="1">
        <f t="array" aca="1" ref="AL205" ca="1">IF(INDIRECT("実施計画様式!AL"&amp;ROW($A205))&lt;&gt;朱色変色!AL205,1,0)</f>
        <v>#VALUE!</v>
      </c>
      <c r="AM205" t="e" cm="1">
        <f t="array" aca="1" ref="AM205" ca="1">IF(INDIRECT("実施計画様式!AM"&amp;ROW($A205))&lt;&gt;朱色変色!AM205,1,0)</f>
        <v>#VALUE!</v>
      </c>
      <c r="AN205" t="e" cm="1">
        <f t="array" aca="1" ref="AN205" ca="1">IF(INDIRECT("実施計画様式!AN"&amp;ROW($A205))&lt;&gt;朱色変色!AN205,1,0)</f>
        <v>#VALUE!</v>
      </c>
      <c r="AO205" t="e" cm="1">
        <f t="array" aca="1" ref="AO205" ca="1">IF(INDIRECT("実施計画様式!AO"&amp;ROW($A205))&lt;&gt;朱色変色!AO205,1,0)</f>
        <v>#VALUE!</v>
      </c>
      <c r="AP205" t="e" cm="1">
        <f t="array" aca="1" ref="AP205" ca="1">IF(INDIRECT("実施計画様式!AP"&amp;ROW($A205))&lt;&gt;朱色変色!AP205,1,0)</f>
        <v>#VALUE!</v>
      </c>
      <c r="AQ205" t="e" cm="1">
        <f t="array" aca="1" ref="AQ205" ca="1">IF(INDIRECT("実施計画様式!AQ"&amp;ROW($A205))&lt;&gt;朱色変色!AQ205,1,0)</f>
        <v>#VALUE!</v>
      </c>
      <c r="AR205" t="e" cm="1">
        <f t="array" aca="1" ref="AR205" ca="1">IF(INDIRECT("実施計画様式!AR"&amp;ROW($A205))&lt;&gt;朱色変色!AR205,1,0)</f>
        <v>#VALUE!</v>
      </c>
      <c r="AS205" t="e" cm="1">
        <f t="array" aca="1" ref="AS205" ca="1">IF(INDIRECT("実施計画様式!AS"&amp;ROW($A205))&lt;&gt;朱色変色!AS205,1,0)</f>
        <v>#VALUE!</v>
      </c>
      <c r="AT205" t="e" cm="1">
        <f t="array" aca="1" ref="AT205" ca="1">IF(INDIRECT("実施計画様式!AT"&amp;ROW($A205))&lt;&gt;朱色変色!AT205,1,0)</f>
        <v>#VALUE!</v>
      </c>
      <c r="AU205" t="e" cm="1">
        <f t="array" aca="1" ref="AU205" ca="1">IF(INDIRECT("実施計画様式!AU"&amp;ROW($A205))&lt;&gt;朱色変色!AU205,1,0)</f>
        <v>#VALUE!</v>
      </c>
      <c r="AV205" t="e" cm="1">
        <f t="array" aca="1" ref="AV205" ca="1">IF(INDIRECT("実施計画様式!AV"&amp;ROW($A205))&lt;&gt;朱色変色!AV205,1,0)</f>
        <v>#VALUE!</v>
      </c>
      <c r="AW205" t="e" cm="1">
        <f t="array" aca="1" ref="AW205" ca="1">IF(INDIRECT("実施計画様式!AW"&amp;ROW($A205))&lt;&gt;朱色変色!AW205,1,0)</f>
        <v>#VALUE!</v>
      </c>
      <c r="AX205" t="e" cm="1">
        <f t="array" aca="1" ref="AX205" ca="1">IF(INDIRECT("実施計画様式!AX"&amp;ROW($A205))&lt;&gt;朱色変色!AX205,1,0)</f>
        <v>#VALUE!</v>
      </c>
      <c r="AY205" t="e" cm="1">
        <f t="array" aca="1" ref="AY205" ca="1">IF(INDIRECT("実施計画様式!AY"&amp;ROW($A205))&lt;&gt;朱色変色!AU205,1,0)</f>
        <v>#VALUE!</v>
      </c>
      <c r="AZ205" t="e" cm="1">
        <f t="array" aca="1" ref="AZ205" ca="1">IF(INDIRECT("実施計画様式!AZ"&amp;ROW($A205))&lt;&gt;朱色変色!AV205,1,0)</f>
        <v>#VALUE!</v>
      </c>
      <c r="BA205" t="e" cm="1">
        <f t="array" aca="1" ref="BA205" ca="1">IF(INDIRECT("実施計画様式!BA"&amp;ROW($A205))&lt;&gt;朱色変色!AW205,1,0)</f>
        <v>#VALUE!</v>
      </c>
      <c r="BB205" t="e" cm="1">
        <f t="array" aca="1" ref="BB205" ca="1">IF(INDIRECT("実施計画様式!BB"&amp;ROW($A205))&lt;&gt;朱色変色!AX205,1,0)</f>
        <v>#VALUE!</v>
      </c>
      <c r="BC205" t="e">
        <f t="shared" ca="1" si="6"/>
        <v>#VALUE!</v>
      </c>
      <c r="BD205" t="e">
        <f t="shared" ca="1" si="7"/>
        <v>#VALUE!</v>
      </c>
      <c r="BE205" t="e">
        <f t="shared" ca="1" si="8"/>
        <v>#VALUE!</v>
      </c>
    </row>
    <row r="206" spans="3:57">
      <c r="C206" s="310">
        <v>134</v>
      </c>
      <c r="D206" t="e" cm="1">
        <f t="array" aca="1" ref="D206" ca="1">IF(INDIRECT("実施計画様式!D"&amp;ROW($A206))&lt;&gt;朱色変色!D206,1,0)</f>
        <v>#VALUE!</v>
      </c>
      <c r="E206" t="e" cm="1">
        <f t="array" aca="1" ref="E206" ca="1">IF(INDIRECT("実施計画様式!E"&amp;ROW($A206))&lt;&gt;朱色変色!E206,1,0)</f>
        <v>#VALUE!</v>
      </c>
      <c r="F206" t="e" cm="1">
        <f t="array" aca="1" ref="F206" ca="1">IF(INDIRECT("実施計画様式!F"&amp;ROW($A206))&lt;&gt;朱色変色!F206,1,0)</f>
        <v>#VALUE!</v>
      </c>
      <c r="G206" t="e" cm="1">
        <f t="array" aca="1" ref="G206" ca="1">IF(INDIRECT("実施計画様式!G"&amp;ROW($A206))&lt;&gt;朱色変色!G206,1,0)</f>
        <v>#VALUE!</v>
      </c>
      <c r="H206" t="e" cm="1">
        <f t="array" aca="1" ref="H206" ca="1">IF(INDIRECT("実施計画様式!H"&amp;ROW($A206))&lt;&gt;朱色変色!H206,1,0)</f>
        <v>#VALUE!</v>
      </c>
      <c r="I206" t="e" cm="1">
        <f t="array" aca="1" ref="I206" ca="1">IF(INDIRECT("実施計画様式!I"&amp;ROW($A206))&lt;&gt;朱色変色!I206,1,0)</f>
        <v>#VALUE!</v>
      </c>
      <c r="J206" t="e" cm="1">
        <f t="array" aca="1" ref="J206" ca="1">IF(INDIRECT("実施計画様式!J"&amp;ROW($A206))&lt;&gt;朱色変色!J206,1,0)</f>
        <v>#VALUE!</v>
      </c>
      <c r="K206" t="e" cm="1">
        <f t="array" aca="1" ref="K206" ca="1">IF(INDIRECT("実施計画様式!K"&amp;ROW($A206))&lt;&gt;朱色変色!K206,1,0)</f>
        <v>#VALUE!</v>
      </c>
      <c r="L206" t="e" cm="1">
        <f t="array" aca="1" ref="L206" ca="1">IF(INDIRECT("実施計画様式!L"&amp;ROW($A206))&lt;&gt;朱色変色!L206,1,0)</f>
        <v>#VALUE!</v>
      </c>
      <c r="M206" t="e" cm="1">
        <f t="array" aca="1" ref="M206" ca="1">IF(INDIRECT("実施計画様式!M"&amp;ROW($A206))&lt;&gt;朱色変色!M206,1,0)</f>
        <v>#VALUE!</v>
      </c>
      <c r="N206" t="e" cm="1">
        <f t="array" aca="1" ref="N206" ca="1">IF(INDIRECT("実施計画様式!N"&amp;ROW($A206))&lt;&gt;朱色変色!N206,1,0)</f>
        <v>#VALUE!</v>
      </c>
      <c r="O206" t="e" cm="1">
        <f t="array" aca="1" ref="O206" ca="1">IF(INDIRECT("実施計画様式!O"&amp;ROW($A206))&lt;&gt;朱色変色!O206,1,0)</f>
        <v>#VALUE!</v>
      </c>
      <c r="P206" t="e" cm="1">
        <f t="array" aca="1" ref="P206" ca="1">IF(INDIRECT("実施計画様式!P"&amp;ROW($A206))&lt;&gt;朱色変色!P206,1,0)</f>
        <v>#VALUE!</v>
      </c>
      <c r="Q206" t="e" cm="1">
        <f t="array" aca="1" ref="Q206" ca="1">IF(INDIRECT("実施計画様式!Q"&amp;ROW($A206))&lt;&gt;朱色変色!Q206,1,0)</f>
        <v>#VALUE!</v>
      </c>
      <c r="R206" t="e" cm="1">
        <f t="array" aca="1" ref="R206" ca="1">IF(INDIRECT("実施計画様式!R"&amp;ROW($A206))&lt;&gt;朱色変色!R206,1,0)</f>
        <v>#VALUE!</v>
      </c>
      <c r="S206" t="e" cm="1">
        <f t="array" aca="1" ref="S206" ca="1">IF(INDIRECT("実施計画様式!S"&amp;ROW($A206))&lt;&gt;朱色変色!S206,1,0)</f>
        <v>#VALUE!</v>
      </c>
      <c r="T206" t="e" cm="1">
        <f t="array" aca="1" ref="T206" ca="1">IF(INDIRECT("実施計画様式!T"&amp;ROW($A206))&lt;&gt;朱色変色!T206,1,0)</f>
        <v>#VALUE!</v>
      </c>
      <c r="U206" t="e" cm="1">
        <f t="array" aca="1" ref="U206" ca="1">IF(INDIRECT("実施計画様式!U"&amp;ROW($A206))&lt;&gt;朱色変色!U206,1,0)</f>
        <v>#VALUE!</v>
      </c>
      <c r="V206" t="e" cm="1">
        <f t="array" aca="1" ref="V206" ca="1">IF(INDIRECT("実施計画様式!V"&amp;ROW($A206))&lt;&gt;朱色変色!V206,1,0)</f>
        <v>#VALUE!</v>
      </c>
      <c r="W206" t="e" cm="1">
        <f t="array" aca="1" ref="W206" ca="1">IF(INDIRECT("実施計画様式!W"&amp;ROW($A206))&lt;&gt;朱色変色!W206,1,0)</f>
        <v>#VALUE!</v>
      </c>
      <c r="X206" t="e" cm="1">
        <f t="array" aca="1" ref="X206" ca="1">IF(INDIRECT("実施計画様式!X"&amp;ROW($A206))&lt;&gt;朱色変色!X206,1,0)</f>
        <v>#VALUE!</v>
      </c>
      <c r="Y206" t="e" cm="1">
        <f t="array" aca="1" ref="Y206" ca="1">IF(INDIRECT("実施計画様式!Y"&amp;ROW($A206))&lt;&gt;朱色変色!Y206,1,0)</f>
        <v>#VALUE!</v>
      </c>
      <c r="Z206" t="e" cm="1">
        <f t="array" aca="1" ref="Z206" ca="1">IF(INDIRECT("実施計画様式!Z"&amp;ROW($A206))&lt;&gt;朱色変色!Z206,1,0)</f>
        <v>#VALUE!</v>
      </c>
      <c r="AA206" t="e" cm="1">
        <f t="array" aca="1" ref="AA206" ca="1">IF(INDIRECT("実施計画様式!AA"&amp;ROW($A206))&lt;&gt;朱色変色!AA206,1,0)</f>
        <v>#VALUE!</v>
      </c>
      <c r="AB206" t="e" cm="1">
        <f t="array" aca="1" ref="AB206" ca="1">IF(INDIRECT("実施計画様式!AB"&amp;ROW($A206))&lt;&gt;朱色変色!AB206,1,0)</f>
        <v>#VALUE!</v>
      </c>
      <c r="AC206" t="e" cm="1">
        <f t="array" aca="1" ref="AC206" ca="1">IF(INDIRECT("実施計画様式!AC"&amp;ROW($A206))&lt;&gt;朱色変色!AC206,1,0)</f>
        <v>#VALUE!</v>
      </c>
      <c r="AD206" t="e" cm="1">
        <f t="array" aca="1" ref="AD206" ca="1">IF(INDIRECT("実施計画様式!AD"&amp;ROW($A206))&lt;&gt;朱色変色!AD206,1,0)</f>
        <v>#VALUE!</v>
      </c>
      <c r="AE206" t="e" cm="1">
        <f t="array" aca="1" ref="AE206" ca="1">IF(INDIRECT("実施計画様式!AE"&amp;ROW($A206))&lt;&gt;朱色変色!AE206,1,0)</f>
        <v>#VALUE!</v>
      </c>
      <c r="AF206" t="e" cm="1">
        <f t="array" aca="1" ref="AF206" ca="1">IF(INDIRECT("実施計画様式!AF"&amp;ROW($A206))&lt;&gt;朱色変色!AF206,1,0)</f>
        <v>#VALUE!</v>
      </c>
      <c r="AG206" t="e" cm="1">
        <f t="array" aca="1" ref="AG206" ca="1">IF(INDIRECT("実施計画様式!AG"&amp;ROW($A206))&lt;&gt;朱色変色!AG206,1,0)</f>
        <v>#VALUE!</v>
      </c>
      <c r="AH206" t="e" cm="1">
        <f t="array" aca="1" ref="AH206" ca="1">IF(INDIRECT("実施計画様式!AH"&amp;ROW($A206))&lt;&gt;朱色変色!AH206,1,0)</f>
        <v>#VALUE!</v>
      </c>
      <c r="AI206" t="e" cm="1">
        <f t="array" aca="1" ref="AI206" ca="1">IF(INDIRECT("実施計画様式!AI"&amp;ROW($A206))&lt;&gt;朱色変色!AI206,1,0)</f>
        <v>#VALUE!</v>
      </c>
      <c r="AJ206" t="e" cm="1">
        <f t="array" aca="1" ref="AJ206" ca="1">IF(INDIRECT("実施計画様式!AJ"&amp;ROW($A206))&lt;&gt;朱色変色!AJ206,1,0)</f>
        <v>#VALUE!</v>
      </c>
      <c r="AK206" t="e" cm="1">
        <f t="array" aca="1" ref="AK206" ca="1">IF(INDIRECT("実施計画様式!AK"&amp;ROW($A206))&lt;&gt;朱色変色!AK206,1,0)</f>
        <v>#VALUE!</v>
      </c>
      <c r="AL206" t="e" cm="1">
        <f t="array" aca="1" ref="AL206" ca="1">IF(INDIRECT("実施計画様式!AL"&amp;ROW($A206))&lt;&gt;朱色変色!AL206,1,0)</f>
        <v>#VALUE!</v>
      </c>
      <c r="AM206" t="e" cm="1">
        <f t="array" aca="1" ref="AM206" ca="1">IF(INDIRECT("実施計画様式!AM"&amp;ROW($A206))&lt;&gt;朱色変色!AM206,1,0)</f>
        <v>#VALUE!</v>
      </c>
      <c r="AN206" t="e" cm="1">
        <f t="array" aca="1" ref="AN206" ca="1">IF(INDIRECT("実施計画様式!AN"&amp;ROW($A206))&lt;&gt;朱色変色!AN206,1,0)</f>
        <v>#VALUE!</v>
      </c>
      <c r="AO206" t="e" cm="1">
        <f t="array" aca="1" ref="AO206" ca="1">IF(INDIRECT("実施計画様式!AO"&amp;ROW($A206))&lt;&gt;朱色変色!AO206,1,0)</f>
        <v>#VALUE!</v>
      </c>
      <c r="AP206" t="e" cm="1">
        <f t="array" aca="1" ref="AP206" ca="1">IF(INDIRECT("実施計画様式!AP"&amp;ROW($A206))&lt;&gt;朱色変色!AP206,1,0)</f>
        <v>#VALUE!</v>
      </c>
      <c r="AQ206" t="e" cm="1">
        <f t="array" aca="1" ref="AQ206" ca="1">IF(INDIRECT("実施計画様式!AQ"&amp;ROW($A206))&lt;&gt;朱色変色!AQ206,1,0)</f>
        <v>#VALUE!</v>
      </c>
      <c r="AR206" t="e" cm="1">
        <f t="array" aca="1" ref="AR206" ca="1">IF(INDIRECT("実施計画様式!AR"&amp;ROW($A206))&lt;&gt;朱色変色!AR206,1,0)</f>
        <v>#VALUE!</v>
      </c>
      <c r="AS206" t="e" cm="1">
        <f t="array" aca="1" ref="AS206" ca="1">IF(INDIRECT("実施計画様式!AS"&amp;ROW($A206))&lt;&gt;朱色変色!AS206,1,0)</f>
        <v>#VALUE!</v>
      </c>
      <c r="AT206" t="e" cm="1">
        <f t="array" aca="1" ref="AT206" ca="1">IF(INDIRECT("実施計画様式!AT"&amp;ROW($A206))&lt;&gt;朱色変色!AT206,1,0)</f>
        <v>#VALUE!</v>
      </c>
      <c r="AU206" t="e" cm="1">
        <f t="array" aca="1" ref="AU206" ca="1">IF(INDIRECT("実施計画様式!AU"&amp;ROW($A206))&lt;&gt;朱色変色!AU206,1,0)</f>
        <v>#VALUE!</v>
      </c>
      <c r="AV206" t="e" cm="1">
        <f t="array" aca="1" ref="AV206" ca="1">IF(INDIRECT("実施計画様式!AV"&amp;ROW($A206))&lt;&gt;朱色変色!AV206,1,0)</f>
        <v>#VALUE!</v>
      </c>
      <c r="AW206" t="e" cm="1">
        <f t="array" aca="1" ref="AW206" ca="1">IF(INDIRECT("実施計画様式!AW"&amp;ROW($A206))&lt;&gt;朱色変色!AW206,1,0)</f>
        <v>#VALUE!</v>
      </c>
      <c r="AX206" t="e" cm="1">
        <f t="array" aca="1" ref="AX206" ca="1">IF(INDIRECT("実施計画様式!AX"&amp;ROW($A206))&lt;&gt;朱色変色!AX206,1,0)</f>
        <v>#VALUE!</v>
      </c>
      <c r="AY206" t="e" cm="1">
        <f t="array" aca="1" ref="AY206" ca="1">IF(INDIRECT("実施計画様式!AY"&amp;ROW($A206))&lt;&gt;朱色変色!AU206,1,0)</f>
        <v>#VALUE!</v>
      </c>
      <c r="AZ206" t="e" cm="1">
        <f t="array" aca="1" ref="AZ206" ca="1">IF(INDIRECT("実施計画様式!AZ"&amp;ROW($A206))&lt;&gt;朱色変色!AV206,1,0)</f>
        <v>#VALUE!</v>
      </c>
      <c r="BA206" t="e" cm="1">
        <f t="array" aca="1" ref="BA206" ca="1">IF(INDIRECT("実施計画様式!BA"&amp;ROW($A206))&lt;&gt;朱色変色!AW206,1,0)</f>
        <v>#VALUE!</v>
      </c>
      <c r="BB206" t="e" cm="1">
        <f t="array" aca="1" ref="BB206" ca="1">IF(INDIRECT("実施計画様式!BB"&amp;ROW($A206))&lt;&gt;朱色変色!AX206,1,0)</f>
        <v>#VALUE!</v>
      </c>
      <c r="BC206" t="e">
        <f t="shared" ca="1" si="6"/>
        <v>#VALUE!</v>
      </c>
      <c r="BD206" t="e">
        <f t="shared" ca="1" si="7"/>
        <v>#VALUE!</v>
      </c>
      <c r="BE206" t="e">
        <f t="shared" ca="1" si="8"/>
        <v>#VALUE!</v>
      </c>
    </row>
    <row r="207" spans="3:57">
      <c r="C207" s="310">
        <v>135</v>
      </c>
      <c r="D207" t="e" cm="1">
        <f t="array" aca="1" ref="D207" ca="1">IF(INDIRECT("実施計画様式!D"&amp;ROW($A207))&lt;&gt;朱色変色!D207,1,0)</f>
        <v>#VALUE!</v>
      </c>
      <c r="E207" t="e" cm="1">
        <f t="array" aca="1" ref="E207" ca="1">IF(INDIRECT("実施計画様式!E"&amp;ROW($A207))&lt;&gt;朱色変色!E207,1,0)</f>
        <v>#VALUE!</v>
      </c>
      <c r="F207" t="e" cm="1">
        <f t="array" aca="1" ref="F207" ca="1">IF(INDIRECT("実施計画様式!F"&amp;ROW($A207))&lt;&gt;朱色変色!F207,1,0)</f>
        <v>#VALUE!</v>
      </c>
      <c r="G207" t="e" cm="1">
        <f t="array" aca="1" ref="G207" ca="1">IF(INDIRECT("実施計画様式!G"&amp;ROW($A207))&lt;&gt;朱色変色!G207,1,0)</f>
        <v>#VALUE!</v>
      </c>
      <c r="H207" t="e" cm="1">
        <f t="array" aca="1" ref="H207" ca="1">IF(INDIRECT("実施計画様式!H"&amp;ROW($A207))&lt;&gt;朱色変色!H207,1,0)</f>
        <v>#VALUE!</v>
      </c>
      <c r="I207" t="e" cm="1">
        <f t="array" aca="1" ref="I207" ca="1">IF(INDIRECT("実施計画様式!I"&amp;ROW($A207))&lt;&gt;朱色変色!I207,1,0)</f>
        <v>#VALUE!</v>
      </c>
      <c r="J207" t="e" cm="1">
        <f t="array" aca="1" ref="J207" ca="1">IF(INDIRECT("実施計画様式!J"&amp;ROW($A207))&lt;&gt;朱色変色!J207,1,0)</f>
        <v>#VALUE!</v>
      </c>
      <c r="K207" t="e" cm="1">
        <f t="array" aca="1" ref="K207" ca="1">IF(INDIRECT("実施計画様式!K"&amp;ROW($A207))&lt;&gt;朱色変色!K207,1,0)</f>
        <v>#VALUE!</v>
      </c>
      <c r="L207" t="e" cm="1">
        <f t="array" aca="1" ref="L207" ca="1">IF(INDIRECT("実施計画様式!L"&amp;ROW($A207))&lt;&gt;朱色変色!L207,1,0)</f>
        <v>#VALUE!</v>
      </c>
      <c r="M207" t="e" cm="1">
        <f t="array" aca="1" ref="M207" ca="1">IF(INDIRECT("実施計画様式!M"&amp;ROW($A207))&lt;&gt;朱色変色!M207,1,0)</f>
        <v>#VALUE!</v>
      </c>
      <c r="N207" t="e" cm="1">
        <f t="array" aca="1" ref="N207" ca="1">IF(INDIRECT("実施計画様式!N"&amp;ROW($A207))&lt;&gt;朱色変色!N207,1,0)</f>
        <v>#VALUE!</v>
      </c>
      <c r="O207" t="e" cm="1">
        <f t="array" aca="1" ref="O207" ca="1">IF(INDIRECT("実施計画様式!O"&amp;ROW($A207))&lt;&gt;朱色変色!O207,1,0)</f>
        <v>#VALUE!</v>
      </c>
      <c r="P207" t="e" cm="1">
        <f t="array" aca="1" ref="P207" ca="1">IF(INDIRECT("実施計画様式!P"&amp;ROW($A207))&lt;&gt;朱色変色!P207,1,0)</f>
        <v>#VALUE!</v>
      </c>
      <c r="Q207" t="e" cm="1">
        <f t="array" aca="1" ref="Q207" ca="1">IF(INDIRECT("実施計画様式!Q"&amp;ROW($A207))&lt;&gt;朱色変色!Q207,1,0)</f>
        <v>#VALUE!</v>
      </c>
      <c r="R207" t="e" cm="1">
        <f t="array" aca="1" ref="R207" ca="1">IF(INDIRECT("実施計画様式!R"&amp;ROW($A207))&lt;&gt;朱色変色!R207,1,0)</f>
        <v>#VALUE!</v>
      </c>
      <c r="S207" t="e" cm="1">
        <f t="array" aca="1" ref="S207" ca="1">IF(INDIRECT("実施計画様式!S"&amp;ROW($A207))&lt;&gt;朱色変色!S207,1,0)</f>
        <v>#VALUE!</v>
      </c>
      <c r="T207" t="e" cm="1">
        <f t="array" aca="1" ref="T207" ca="1">IF(INDIRECT("実施計画様式!T"&amp;ROW($A207))&lt;&gt;朱色変色!T207,1,0)</f>
        <v>#VALUE!</v>
      </c>
      <c r="U207" t="e" cm="1">
        <f t="array" aca="1" ref="U207" ca="1">IF(INDIRECT("実施計画様式!U"&amp;ROW($A207))&lt;&gt;朱色変色!U207,1,0)</f>
        <v>#VALUE!</v>
      </c>
      <c r="V207" t="e" cm="1">
        <f t="array" aca="1" ref="V207" ca="1">IF(INDIRECT("実施計画様式!V"&amp;ROW($A207))&lt;&gt;朱色変色!V207,1,0)</f>
        <v>#VALUE!</v>
      </c>
      <c r="W207" t="e" cm="1">
        <f t="array" aca="1" ref="W207" ca="1">IF(INDIRECT("実施計画様式!W"&amp;ROW($A207))&lt;&gt;朱色変色!W207,1,0)</f>
        <v>#VALUE!</v>
      </c>
      <c r="X207" t="e" cm="1">
        <f t="array" aca="1" ref="X207" ca="1">IF(INDIRECT("実施計画様式!X"&amp;ROW($A207))&lt;&gt;朱色変色!X207,1,0)</f>
        <v>#VALUE!</v>
      </c>
      <c r="Y207" t="e" cm="1">
        <f t="array" aca="1" ref="Y207" ca="1">IF(INDIRECT("実施計画様式!Y"&amp;ROW($A207))&lt;&gt;朱色変色!Y207,1,0)</f>
        <v>#VALUE!</v>
      </c>
      <c r="Z207" t="e" cm="1">
        <f t="array" aca="1" ref="Z207" ca="1">IF(INDIRECT("実施計画様式!Z"&amp;ROW($A207))&lt;&gt;朱色変色!Z207,1,0)</f>
        <v>#VALUE!</v>
      </c>
      <c r="AA207" t="e" cm="1">
        <f t="array" aca="1" ref="AA207" ca="1">IF(INDIRECT("実施計画様式!AA"&amp;ROW($A207))&lt;&gt;朱色変色!AA207,1,0)</f>
        <v>#VALUE!</v>
      </c>
      <c r="AB207" t="e" cm="1">
        <f t="array" aca="1" ref="AB207" ca="1">IF(INDIRECT("実施計画様式!AB"&amp;ROW($A207))&lt;&gt;朱色変色!AB207,1,0)</f>
        <v>#VALUE!</v>
      </c>
      <c r="AC207" t="e" cm="1">
        <f t="array" aca="1" ref="AC207" ca="1">IF(INDIRECT("実施計画様式!AC"&amp;ROW($A207))&lt;&gt;朱色変色!AC207,1,0)</f>
        <v>#VALUE!</v>
      </c>
      <c r="AD207" t="e" cm="1">
        <f t="array" aca="1" ref="AD207" ca="1">IF(INDIRECT("実施計画様式!AD"&amp;ROW($A207))&lt;&gt;朱色変色!AD207,1,0)</f>
        <v>#VALUE!</v>
      </c>
      <c r="AE207" t="e" cm="1">
        <f t="array" aca="1" ref="AE207" ca="1">IF(INDIRECT("実施計画様式!AE"&amp;ROW($A207))&lt;&gt;朱色変色!AE207,1,0)</f>
        <v>#VALUE!</v>
      </c>
      <c r="AF207" t="e" cm="1">
        <f t="array" aca="1" ref="AF207" ca="1">IF(INDIRECT("実施計画様式!AF"&amp;ROW($A207))&lt;&gt;朱色変色!AF207,1,0)</f>
        <v>#VALUE!</v>
      </c>
      <c r="AG207" t="e" cm="1">
        <f t="array" aca="1" ref="AG207" ca="1">IF(INDIRECT("実施計画様式!AG"&amp;ROW($A207))&lt;&gt;朱色変色!AG207,1,0)</f>
        <v>#VALUE!</v>
      </c>
      <c r="AH207" t="e" cm="1">
        <f t="array" aca="1" ref="AH207" ca="1">IF(INDIRECT("実施計画様式!AH"&amp;ROW($A207))&lt;&gt;朱色変色!AH207,1,0)</f>
        <v>#VALUE!</v>
      </c>
      <c r="AI207" t="e" cm="1">
        <f t="array" aca="1" ref="AI207" ca="1">IF(INDIRECT("実施計画様式!AI"&amp;ROW($A207))&lt;&gt;朱色変色!AI207,1,0)</f>
        <v>#VALUE!</v>
      </c>
      <c r="AJ207" t="e" cm="1">
        <f t="array" aca="1" ref="AJ207" ca="1">IF(INDIRECT("実施計画様式!AJ"&amp;ROW($A207))&lt;&gt;朱色変色!AJ207,1,0)</f>
        <v>#VALUE!</v>
      </c>
      <c r="AK207" t="e" cm="1">
        <f t="array" aca="1" ref="AK207" ca="1">IF(INDIRECT("実施計画様式!AK"&amp;ROW($A207))&lt;&gt;朱色変色!AK207,1,0)</f>
        <v>#VALUE!</v>
      </c>
      <c r="AL207" t="e" cm="1">
        <f t="array" aca="1" ref="AL207" ca="1">IF(INDIRECT("実施計画様式!AL"&amp;ROW($A207))&lt;&gt;朱色変色!AL207,1,0)</f>
        <v>#VALUE!</v>
      </c>
      <c r="AM207" t="e" cm="1">
        <f t="array" aca="1" ref="AM207" ca="1">IF(INDIRECT("実施計画様式!AM"&amp;ROW($A207))&lt;&gt;朱色変色!AM207,1,0)</f>
        <v>#VALUE!</v>
      </c>
      <c r="AN207" t="e" cm="1">
        <f t="array" aca="1" ref="AN207" ca="1">IF(INDIRECT("実施計画様式!AN"&amp;ROW($A207))&lt;&gt;朱色変色!AN207,1,0)</f>
        <v>#VALUE!</v>
      </c>
      <c r="AO207" t="e" cm="1">
        <f t="array" aca="1" ref="AO207" ca="1">IF(INDIRECT("実施計画様式!AO"&amp;ROW($A207))&lt;&gt;朱色変色!AO207,1,0)</f>
        <v>#VALUE!</v>
      </c>
      <c r="AP207" t="e" cm="1">
        <f t="array" aca="1" ref="AP207" ca="1">IF(INDIRECT("実施計画様式!AP"&amp;ROW($A207))&lt;&gt;朱色変色!AP207,1,0)</f>
        <v>#VALUE!</v>
      </c>
      <c r="AQ207" t="e" cm="1">
        <f t="array" aca="1" ref="AQ207" ca="1">IF(INDIRECT("実施計画様式!AQ"&amp;ROW($A207))&lt;&gt;朱色変色!AQ207,1,0)</f>
        <v>#VALUE!</v>
      </c>
      <c r="AR207" t="e" cm="1">
        <f t="array" aca="1" ref="AR207" ca="1">IF(INDIRECT("実施計画様式!AR"&amp;ROW($A207))&lt;&gt;朱色変色!AR207,1,0)</f>
        <v>#VALUE!</v>
      </c>
      <c r="AS207" t="e" cm="1">
        <f t="array" aca="1" ref="AS207" ca="1">IF(INDIRECT("実施計画様式!AS"&amp;ROW($A207))&lt;&gt;朱色変色!AS207,1,0)</f>
        <v>#VALUE!</v>
      </c>
      <c r="AT207" t="e" cm="1">
        <f t="array" aca="1" ref="AT207" ca="1">IF(INDIRECT("実施計画様式!AT"&amp;ROW($A207))&lt;&gt;朱色変色!AT207,1,0)</f>
        <v>#VALUE!</v>
      </c>
      <c r="AU207" t="e" cm="1">
        <f t="array" aca="1" ref="AU207" ca="1">IF(INDIRECT("実施計画様式!AU"&amp;ROW($A207))&lt;&gt;朱色変色!AU207,1,0)</f>
        <v>#VALUE!</v>
      </c>
      <c r="AV207" t="e" cm="1">
        <f t="array" aca="1" ref="AV207" ca="1">IF(INDIRECT("実施計画様式!AV"&amp;ROW($A207))&lt;&gt;朱色変色!AV207,1,0)</f>
        <v>#VALUE!</v>
      </c>
      <c r="AW207" t="e" cm="1">
        <f t="array" aca="1" ref="AW207" ca="1">IF(INDIRECT("実施計画様式!AW"&amp;ROW($A207))&lt;&gt;朱色変色!AW207,1,0)</f>
        <v>#VALUE!</v>
      </c>
      <c r="AX207" t="e" cm="1">
        <f t="array" aca="1" ref="AX207" ca="1">IF(INDIRECT("実施計画様式!AX"&amp;ROW($A207))&lt;&gt;朱色変色!AX207,1,0)</f>
        <v>#VALUE!</v>
      </c>
      <c r="AY207" t="e" cm="1">
        <f t="array" aca="1" ref="AY207" ca="1">IF(INDIRECT("実施計画様式!AY"&amp;ROW($A207))&lt;&gt;朱色変色!AU207,1,0)</f>
        <v>#VALUE!</v>
      </c>
      <c r="AZ207" t="e" cm="1">
        <f t="array" aca="1" ref="AZ207" ca="1">IF(INDIRECT("実施計画様式!AZ"&amp;ROW($A207))&lt;&gt;朱色変色!AV207,1,0)</f>
        <v>#VALUE!</v>
      </c>
      <c r="BA207" t="e" cm="1">
        <f t="array" aca="1" ref="BA207" ca="1">IF(INDIRECT("実施計画様式!BA"&amp;ROW($A207))&lt;&gt;朱色変色!AW207,1,0)</f>
        <v>#VALUE!</v>
      </c>
      <c r="BB207" t="e" cm="1">
        <f t="array" aca="1" ref="BB207" ca="1">IF(INDIRECT("実施計画様式!BB"&amp;ROW($A207))&lt;&gt;朱色変色!AX207,1,0)</f>
        <v>#VALUE!</v>
      </c>
      <c r="BC207" t="e">
        <f t="shared" ca="1" si="6"/>
        <v>#VALUE!</v>
      </c>
      <c r="BD207" t="e">
        <f t="shared" ca="1" si="7"/>
        <v>#VALUE!</v>
      </c>
      <c r="BE207" t="e">
        <f t="shared" ca="1" si="8"/>
        <v>#VALUE!</v>
      </c>
    </row>
    <row r="208" spans="3:57">
      <c r="C208" s="310">
        <v>136</v>
      </c>
      <c r="D208" t="e" cm="1">
        <f t="array" aca="1" ref="D208" ca="1">IF(INDIRECT("実施計画様式!D"&amp;ROW($A208))&lt;&gt;朱色変色!D208,1,0)</f>
        <v>#VALUE!</v>
      </c>
      <c r="E208" t="e" cm="1">
        <f t="array" aca="1" ref="E208" ca="1">IF(INDIRECT("実施計画様式!E"&amp;ROW($A208))&lt;&gt;朱色変色!E208,1,0)</f>
        <v>#VALUE!</v>
      </c>
      <c r="F208" t="e" cm="1">
        <f t="array" aca="1" ref="F208" ca="1">IF(INDIRECT("実施計画様式!F"&amp;ROW($A208))&lt;&gt;朱色変色!F208,1,0)</f>
        <v>#VALUE!</v>
      </c>
      <c r="G208" t="e" cm="1">
        <f t="array" aca="1" ref="G208" ca="1">IF(INDIRECT("実施計画様式!G"&amp;ROW($A208))&lt;&gt;朱色変色!G208,1,0)</f>
        <v>#VALUE!</v>
      </c>
      <c r="H208" t="e" cm="1">
        <f t="array" aca="1" ref="H208" ca="1">IF(INDIRECT("実施計画様式!H"&amp;ROW($A208))&lt;&gt;朱色変色!H208,1,0)</f>
        <v>#VALUE!</v>
      </c>
      <c r="I208" t="e" cm="1">
        <f t="array" aca="1" ref="I208" ca="1">IF(INDIRECT("実施計画様式!I"&amp;ROW($A208))&lt;&gt;朱色変色!I208,1,0)</f>
        <v>#VALUE!</v>
      </c>
      <c r="J208" t="e" cm="1">
        <f t="array" aca="1" ref="J208" ca="1">IF(INDIRECT("実施計画様式!J"&amp;ROW($A208))&lt;&gt;朱色変色!J208,1,0)</f>
        <v>#VALUE!</v>
      </c>
      <c r="K208" t="e" cm="1">
        <f t="array" aca="1" ref="K208" ca="1">IF(INDIRECT("実施計画様式!K"&amp;ROW($A208))&lt;&gt;朱色変色!K208,1,0)</f>
        <v>#VALUE!</v>
      </c>
      <c r="L208" t="e" cm="1">
        <f t="array" aca="1" ref="L208" ca="1">IF(INDIRECT("実施計画様式!L"&amp;ROW($A208))&lt;&gt;朱色変色!L208,1,0)</f>
        <v>#VALUE!</v>
      </c>
      <c r="M208" t="e" cm="1">
        <f t="array" aca="1" ref="M208" ca="1">IF(INDIRECT("実施計画様式!M"&amp;ROW($A208))&lt;&gt;朱色変色!M208,1,0)</f>
        <v>#VALUE!</v>
      </c>
      <c r="N208" t="e" cm="1">
        <f t="array" aca="1" ref="N208" ca="1">IF(INDIRECT("実施計画様式!N"&amp;ROW($A208))&lt;&gt;朱色変色!N208,1,0)</f>
        <v>#VALUE!</v>
      </c>
      <c r="O208" t="e" cm="1">
        <f t="array" aca="1" ref="O208" ca="1">IF(INDIRECT("実施計画様式!O"&amp;ROW($A208))&lt;&gt;朱色変色!O208,1,0)</f>
        <v>#VALUE!</v>
      </c>
      <c r="P208" t="e" cm="1">
        <f t="array" aca="1" ref="P208" ca="1">IF(INDIRECT("実施計画様式!P"&amp;ROW($A208))&lt;&gt;朱色変色!P208,1,0)</f>
        <v>#VALUE!</v>
      </c>
      <c r="Q208" t="e" cm="1">
        <f t="array" aca="1" ref="Q208" ca="1">IF(INDIRECT("実施計画様式!Q"&amp;ROW($A208))&lt;&gt;朱色変色!Q208,1,0)</f>
        <v>#VALUE!</v>
      </c>
      <c r="R208" t="e" cm="1">
        <f t="array" aca="1" ref="R208" ca="1">IF(INDIRECT("実施計画様式!R"&amp;ROW($A208))&lt;&gt;朱色変色!R208,1,0)</f>
        <v>#VALUE!</v>
      </c>
      <c r="S208" t="e" cm="1">
        <f t="array" aca="1" ref="S208" ca="1">IF(INDIRECT("実施計画様式!S"&amp;ROW($A208))&lt;&gt;朱色変色!S208,1,0)</f>
        <v>#VALUE!</v>
      </c>
      <c r="T208" t="e" cm="1">
        <f t="array" aca="1" ref="T208" ca="1">IF(INDIRECT("実施計画様式!T"&amp;ROW($A208))&lt;&gt;朱色変色!T208,1,0)</f>
        <v>#VALUE!</v>
      </c>
      <c r="U208" t="e" cm="1">
        <f t="array" aca="1" ref="U208" ca="1">IF(INDIRECT("実施計画様式!U"&amp;ROW($A208))&lt;&gt;朱色変色!U208,1,0)</f>
        <v>#VALUE!</v>
      </c>
      <c r="V208" t="e" cm="1">
        <f t="array" aca="1" ref="V208" ca="1">IF(INDIRECT("実施計画様式!V"&amp;ROW($A208))&lt;&gt;朱色変色!V208,1,0)</f>
        <v>#VALUE!</v>
      </c>
      <c r="W208" t="e" cm="1">
        <f t="array" aca="1" ref="W208" ca="1">IF(INDIRECT("実施計画様式!W"&amp;ROW($A208))&lt;&gt;朱色変色!W208,1,0)</f>
        <v>#VALUE!</v>
      </c>
      <c r="X208" t="e" cm="1">
        <f t="array" aca="1" ref="X208" ca="1">IF(INDIRECT("実施計画様式!X"&amp;ROW($A208))&lt;&gt;朱色変色!X208,1,0)</f>
        <v>#VALUE!</v>
      </c>
      <c r="Y208" t="e" cm="1">
        <f t="array" aca="1" ref="Y208" ca="1">IF(INDIRECT("実施計画様式!Y"&amp;ROW($A208))&lt;&gt;朱色変色!Y208,1,0)</f>
        <v>#VALUE!</v>
      </c>
      <c r="Z208" t="e" cm="1">
        <f t="array" aca="1" ref="Z208" ca="1">IF(INDIRECT("実施計画様式!Z"&amp;ROW($A208))&lt;&gt;朱色変色!Z208,1,0)</f>
        <v>#VALUE!</v>
      </c>
      <c r="AA208" t="e" cm="1">
        <f t="array" aca="1" ref="AA208" ca="1">IF(INDIRECT("実施計画様式!AA"&amp;ROW($A208))&lt;&gt;朱色変色!AA208,1,0)</f>
        <v>#VALUE!</v>
      </c>
      <c r="AB208" t="e" cm="1">
        <f t="array" aca="1" ref="AB208" ca="1">IF(INDIRECT("実施計画様式!AB"&amp;ROW($A208))&lt;&gt;朱色変色!AB208,1,0)</f>
        <v>#VALUE!</v>
      </c>
      <c r="AC208" t="e" cm="1">
        <f t="array" aca="1" ref="AC208" ca="1">IF(INDIRECT("実施計画様式!AC"&amp;ROW($A208))&lt;&gt;朱色変色!AC208,1,0)</f>
        <v>#VALUE!</v>
      </c>
      <c r="AD208" t="e" cm="1">
        <f t="array" aca="1" ref="AD208" ca="1">IF(INDIRECT("実施計画様式!AD"&amp;ROW($A208))&lt;&gt;朱色変色!AD208,1,0)</f>
        <v>#VALUE!</v>
      </c>
      <c r="AE208" t="e" cm="1">
        <f t="array" aca="1" ref="AE208" ca="1">IF(INDIRECT("実施計画様式!AE"&amp;ROW($A208))&lt;&gt;朱色変色!AE208,1,0)</f>
        <v>#VALUE!</v>
      </c>
      <c r="AF208" t="e" cm="1">
        <f t="array" aca="1" ref="AF208" ca="1">IF(INDIRECT("実施計画様式!AF"&amp;ROW($A208))&lt;&gt;朱色変色!AF208,1,0)</f>
        <v>#VALUE!</v>
      </c>
      <c r="AG208" t="e" cm="1">
        <f t="array" aca="1" ref="AG208" ca="1">IF(INDIRECT("実施計画様式!AG"&amp;ROW($A208))&lt;&gt;朱色変色!AG208,1,0)</f>
        <v>#VALUE!</v>
      </c>
      <c r="AH208" t="e" cm="1">
        <f t="array" aca="1" ref="AH208" ca="1">IF(INDIRECT("実施計画様式!AH"&amp;ROW($A208))&lt;&gt;朱色変色!AH208,1,0)</f>
        <v>#VALUE!</v>
      </c>
      <c r="AI208" t="e" cm="1">
        <f t="array" aca="1" ref="AI208" ca="1">IF(INDIRECT("実施計画様式!AI"&amp;ROW($A208))&lt;&gt;朱色変色!AI208,1,0)</f>
        <v>#VALUE!</v>
      </c>
      <c r="AJ208" t="e" cm="1">
        <f t="array" aca="1" ref="AJ208" ca="1">IF(INDIRECT("実施計画様式!AJ"&amp;ROW($A208))&lt;&gt;朱色変色!AJ208,1,0)</f>
        <v>#VALUE!</v>
      </c>
      <c r="AK208" t="e" cm="1">
        <f t="array" aca="1" ref="AK208" ca="1">IF(INDIRECT("実施計画様式!AK"&amp;ROW($A208))&lt;&gt;朱色変色!AK208,1,0)</f>
        <v>#VALUE!</v>
      </c>
      <c r="AL208" t="e" cm="1">
        <f t="array" aca="1" ref="AL208" ca="1">IF(INDIRECT("実施計画様式!AL"&amp;ROW($A208))&lt;&gt;朱色変色!AL208,1,0)</f>
        <v>#VALUE!</v>
      </c>
      <c r="AM208" t="e" cm="1">
        <f t="array" aca="1" ref="AM208" ca="1">IF(INDIRECT("実施計画様式!AM"&amp;ROW($A208))&lt;&gt;朱色変色!AM208,1,0)</f>
        <v>#VALUE!</v>
      </c>
      <c r="AN208" t="e" cm="1">
        <f t="array" aca="1" ref="AN208" ca="1">IF(INDIRECT("実施計画様式!AN"&amp;ROW($A208))&lt;&gt;朱色変色!AN208,1,0)</f>
        <v>#VALUE!</v>
      </c>
      <c r="AO208" t="e" cm="1">
        <f t="array" aca="1" ref="AO208" ca="1">IF(INDIRECT("実施計画様式!AO"&amp;ROW($A208))&lt;&gt;朱色変色!AO208,1,0)</f>
        <v>#VALUE!</v>
      </c>
      <c r="AP208" t="e" cm="1">
        <f t="array" aca="1" ref="AP208" ca="1">IF(INDIRECT("実施計画様式!AP"&amp;ROW($A208))&lt;&gt;朱色変色!AP208,1,0)</f>
        <v>#VALUE!</v>
      </c>
      <c r="AQ208" t="e" cm="1">
        <f t="array" aca="1" ref="AQ208" ca="1">IF(INDIRECT("実施計画様式!AQ"&amp;ROW($A208))&lt;&gt;朱色変色!AQ208,1,0)</f>
        <v>#VALUE!</v>
      </c>
      <c r="AR208" t="e" cm="1">
        <f t="array" aca="1" ref="AR208" ca="1">IF(INDIRECT("実施計画様式!AR"&amp;ROW($A208))&lt;&gt;朱色変色!AR208,1,0)</f>
        <v>#VALUE!</v>
      </c>
      <c r="AS208" t="e" cm="1">
        <f t="array" aca="1" ref="AS208" ca="1">IF(INDIRECT("実施計画様式!AS"&amp;ROW($A208))&lt;&gt;朱色変色!AS208,1,0)</f>
        <v>#VALUE!</v>
      </c>
      <c r="AT208" t="e" cm="1">
        <f t="array" aca="1" ref="AT208" ca="1">IF(INDIRECT("実施計画様式!AT"&amp;ROW($A208))&lt;&gt;朱色変色!AT208,1,0)</f>
        <v>#VALUE!</v>
      </c>
      <c r="AU208" t="e" cm="1">
        <f t="array" aca="1" ref="AU208" ca="1">IF(INDIRECT("実施計画様式!AU"&amp;ROW($A208))&lt;&gt;朱色変色!AU208,1,0)</f>
        <v>#VALUE!</v>
      </c>
      <c r="AV208" t="e" cm="1">
        <f t="array" aca="1" ref="AV208" ca="1">IF(INDIRECT("実施計画様式!AV"&amp;ROW($A208))&lt;&gt;朱色変色!AV208,1,0)</f>
        <v>#VALUE!</v>
      </c>
      <c r="AW208" t="e" cm="1">
        <f t="array" aca="1" ref="AW208" ca="1">IF(INDIRECT("実施計画様式!AW"&amp;ROW($A208))&lt;&gt;朱色変色!AW208,1,0)</f>
        <v>#VALUE!</v>
      </c>
      <c r="AX208" t="e" cm="1">
        <f t="array" aca="1" ref="AX208" ca="1">IF(INDIRECT("実施計画様式!AX"&amp;ROW($A208))&lt;&gt;朱色変色!AX208,1,0)</f>
        <v>#VALUE!</v>
      </c>
      <c r="AY208" t="e" cm="1">
        <f t="array" aca="1" ref="AY208" ca="1">IF(INDIRECT("実施計画様式!AY"&amp;ROW($A208))&lt;&gt;朱色変色!AU208,1,0)</f>
        <v>#VALUE!</v>
      </c>
      <c r="AZ208" t="e" cm="1">
        <f t="array" aca="1" ref="AZ208" ca="1">IF(INDIRECT("実施計画様式!AZ"&amp;ROW($A208))&lt;&gt;朱色変色!AV208,1,0)</f>
        <v>#VALUE!</v>
      </c>
      <c r="BA208" t="e" cm="1">
        <f t="array" aca="1" ref="BA208" ca="1">IF(INDIRECT("実施計画様式!BA"&amp;ROW($A208))&lt;&gt;朱色変色!AW208,1,0)</f>
        <v>#VALUE!</v>
      </c>
      <c r="BB208" t="e" cm="1">
        <f t="array" aca="1" ref="BB208" ca="1">IF(INDIRECT("実施計画様式!BB"&amp;ROW($A208))&lt;&gt;朱色変色!AX208,1,0)</f>
        <v>#VALUE!</v>
      </c>
      <c r="BC208" t="e">
        <f t="shared" ca="1" si="6"/>
        <v>#VALUE!</v>
      </c>
      <c r="BD208" t="e">
        <f t="shared" ca="1" si="7"/>
        <v>#VALUE!</v>
      </c>
      <c r="BE208" t="e">
        <f t="shared" ca="1" si="8"/>
        <v>#VALUE!</v>
      </c>
    </row>
    <row r="209" spans="3:57">
      <c r="C209" s="310">
        <v>137</v>
      </c>
      <c r="D209" t="e" cm="1">
        <f t="array" aca="1" ref="D209" ca="1">IF(INDIRECT("実施計画様式!D"&amp;ROW($A209))&lt;&gt;朱色変色!D209,1,0)</f>
        <v>#VALUE!</v>
      </c>
      <c r="E209" t="e" cm="1">
        <f t="array" aca="1" ref="E209" ca="1">IF(INDIRECT("実施計画様式!E"&amp;ROW($A209))&lt;&gt;朱色変色!E209,1,0)</f>
        <v>#VALUE!</v>
      </c>
      <c r="F209" t="e" cm="1">
        <f t="array" aca="1" ref="F209" ca="1">IF(INDIRECT("実施計画様式!F"&amp;ROW($A209))&lt;&gt;朱色変色!F209,1,0)</f>
        <v>#VALUE!</v>
      </c>
      <c r="G209" t="e" cm="1">
        <f t="array" aca="1" ref="G209" ca="1">IF(INDIRECT("実施計画様式!G"&amp;ROW($A209))&lt;&gt;朱色変色!G209,1,0)</f>
        <v>#VALUE!</v>
      </c>
      <c r="H209" t="e" cm="1">
        <f t="array" aca="1" ref="H209" ca="1">IF(INDIRECT("実施計画様式!H"&amp;ROW($A209))&lt;&gt;朱色変色!H209,1,0)</f>
        <v>#VALUE!</v>
      </c>
      <c r="I209" t="e" cm="1">
        <f t="array" aca="1" ref="I209" ca="1">IF(INDIRECT("実施計画様式!I"&amp;ROW($A209))&lt;&gt;朱色変色!I209,1,0)</f>
        <v>#VALUE!</v>
      </c>
      <c r="J209" t="e" cm="1">
        <f t="array" aca="1" ref="J209" ca="1">IF(INDIRECT("実施計画様式!J"&amp;ROW($A209))&lt;&gt;朱色変色!J209,1,0)</f>
        <v>#VALUE!</v>
      </c>
      <c r="K209" t="e" cm="1">
        <f t="array" aca="1" ref="K209" ca="1">IF(INDIRECT("実施計画様式!K"&amp;ROW($A209))&lt;&gt;朱色変色!K209,1,0)</f>
        <v>#VALUE!</v>
      </c>
      <c r="L209" t="e" cm="1">
        <f t="array" aca="1" ref="L209" ca="1">IF(INDIRECT("実施計画様式!L"&amp;ROW($A209))&lt;&gt;朱色変色!L209,1,0)</f>
        <v>#VALUE!</v>
      </c>
      <c r="M209" t="e" cm="1">
        <f t="array" aca="1" ref="M209" ca="1">IF(INDIRECT("実施計画様式!M"&amp;ROW($A209))&lt;&gt;朱色変色!M209,1,0)</f>
        <v>#VALUE!</v>
      </c>
      <c r="N209" t="e" cm="1">
        <f t="array" aca="1" ref="N209" ca="1">IF(INDIRECT("実施計画様式!N"&amp;ROW($A209))&lt;&gt;朱色変色!N209,1,0)</f>
        <v>#VALUE!</v>
      </c>
      <c r="O209" t="e" cm="1">
        <f t="array" aca="1" ref="O209" ca="1">IF(INDIRECT("実施計画様式!O"&amp;ROW($A209))&lt;&gt;朱色変色!O209,1,0)</f>
        <v>#VALUE!</v>
      </c>
      <c r="P209" t="e" cm="1">
        <f t="array" aca="1" ref="P209" ca="1">IF(INDIRECT("実施計画様式!P"&amp;ROW($A209))&lt;&gt;朱色変色!P209,1,0)</f>
        <v>#VALUE!</v>
      </c>
      <c r="Q209" t="e" cm="1">
        <f t="array" aca="1" ref="Q209" ca="1">IF(INDIRECT("実施計画様式!Q"&amp;ROW($A209))&lt;&gt;朱色変色!Q209,1,0)</f>
        <v>#VALUE!</v>
      </c>
      <c r="R209" t="e" cm="1">
        <f t="array" aca="1" ref="R209" ca="1">IF(INDIRECT("実施計画様式!R"&amp;ROW($A209))&lt;&gt;朱色変色!R209,1,0)</f>
        <v>#VALUE!</v>
      </c>
      <c r="S209" t="e" cm="1">
        <f t="array" aca="1" ref="S209" ca="1">IF(INDIRECT("実施計画様式!S"&amp;ROW($A209))&lt;&gt;朱色変色!S209,1,0)</f>
        <v>#VALUE!</v>
      </c>
      <c r="T209" t="e" cm="1">
        <f t="array" aca="1" ref="T209" ca="1">IF(INDIRECT("実施計画様式!T"&amp;ROW($A209))&lt;&gt;朱色変色!T209,1,0)</f>
        <v>#VALUE!</v>
      </c>
      <c r="U209" t="e" cm="1">
        <f t="array" aca="1" ref="U209" ca="1">IF(INDIRECT("実施計画様式!U"&amp;ROW($A209))&lt;&gt;朱色変色!U209,1,0)</f>
        <v>#VALUE!</v>
      </c>
      <c r="V209" t="e" cm="1">
        <f t="array" aca="1" ref="V209" ca="1">IF(INDIRECT("実施計画様式!V"&amp;ROW($A209))&lt;&gt;朱色変色!V209,1,0)</f>
        <v>#VALUE!</v>
      </c>
      <c r="W209" t="e" cm="1">
        <f t="array" aca="1" ref="W209" ca="1">IF(INDIRECT("実施計画様式!W"&amp;ROW($A209))&lt;&gt;朱色変色!W209,1,0)</f>
        <v>#VALUE!</v>
      </c>
      <c r="X209" t="e" cm="1">
        <f t="array" aca="1" ref="X209" ca="1">IF(INDIRECT("実施計画様式!X"&amp;ROW($A209))&lt;&gt;朱色変色!X209,1,0)</f>
        <v>#VALUE!</v>
      </c>
      <c r="Y209" t="e" cm="1">
        <f t="array" aca="1" ref="Y209" ca="1">IF(INDIRECT("実施計画様式!Y"&amp;ROW($A209))&lt;&gt;朱色変色!Y209,1,0)</f>
        <v>#VALUE!</v>
      </c>
      <c r="Z209" t="e" cm="1">
        <f t="array" aca="1" ref="Z209" ca="1">IF(INDIRECT("実施計画様式!Z"&amp;ROW($A209))&lt;&gt;朱色変色!Z209,1,0)</f>
        <v>#VALUE!</v>
      </c>
      <c r="AA209" t="e" cm="1">
        <f t="array" aca="1" ref="AA209" ca="1">IF(INDIRECT("実施計画様式!AA"&amp;ROW($A209))&lt;&gt;朱色変色!AA209,1,0)</f>
        <v>#VALUE!</v>
      </c>
      <c r="AB209" t="e" cm="1">
        <f t="array" aca="1" ref="AB209" ca="1">IF(INDIRECT("実施計画様式!AB"&amp;ROW($A209))&lt;&gt;朱色変色!AB209,1,0)</f>
        <v>#VALUE!</v>
      </c>
      <c r="AC209" t="e" cm="1">
        <f t="array" aca="1" ref="AC209" ca="1">IF(INDIRECT("実施計画様式!AC"&amp;ROW($A209))&lt;&gt;朱色変色!AC209,1,0)</f>
        <v>#VALUE!</v>
      </c>
      <c r="AD209" t="e" cm="1">
        <f t="array" aca="1" ref="AD209" ca="1">IF(INDIRECT("実施計画様式!AD"&amp;ROW($A209))&lt;&gt;朱色変色!AD209,1,0)</f>
        <v>#VALUE!</v>
      </c>
      <c r="AE209" t="e" cm="1">
        <f t="array" aca="1" ref="AE209" ca="1">IF(INDIRECT("実施計画様式!AE"&amp;ROW($A209))&lt;&gt;朱色変色!AE209,1,0)</f>
        <v>#VALUE!</v>
      </c>
      <c r="AF209" t="e" cm="1">
        <f t="array" aca="1" ref="AF209" ca="1">IF(INDIRECT("実施計画様式!AF"&amp;ROW($A209))&lt;&gt;朱色変色!AF209,1,0)</f>
        <v>#VALUE!</v>
      </c>
      <c r="AG209" t="e" cm="1">
        <f t="array" aca="1" ref="AG209" ca="1">IF(INDIRECT("実施計画様式!AG"&amp;ROW($A209))&lt;&gt;朱色変色!AG209,1,0)</f>
        <v>#VALUE!</v>
      </c>
      <c r="AH209" t="e" cm="1">
        <f t="array" aca="1" ref="AH209" ca="1">IF(INDIRECT("実施計画様式!AH"&amp;ROW($A209))&lt;&gt;朱色変色!AH209,1,0)</f>
        <v>#VALUE!</v>
      </c>
      <c r="AI209" t="e" cm="1">
        <f t="array" aca="1" ref="AI209" ca="1">IF(INDIRECT("実施計画様式!AI"&amp;ROW($A209))&lt;&gt;朱色変色!AI209,1,0)</f>
        <v>#VALUE!</v>
      </c>
      <c r="AJ209" t="e" cm="1">
        <f t="array" aca="1" ref="AJ209" ca="1">IF(INDIRECT("実施計画様式!AJ"&amp;ROW($A209))&lt;&gt;朱色変色!AJ209,1,0)</f>
        <v>#VALUE!</v>
      </c>
      <c r="AK209" t="e" cm="1">
        <f t="array" aca="1" ref="AK209" ca="1">IF(INDIRECT("実施計画様式!AK"&amp;ROW($A209))&lt;&gt;朱色変色!AK209,1,0)</f>
        <v>#VALUE!</v>
      </c>
      <c r="AL209" t="e" cm="1">
        <f t="array" aca="1" ref="AL209" ca="1">IF(INDIRECT("実施計画様式!AL"&amp;ROW($A209))&lt;&gt;朱色変色!AL209,1,0)</f>
        <v>#VALUE!</v>
      </c>
      <c r="AM209" t="e" cm="1">
        <f t="array" aca="1" ref="AM209" ca="1">IF(INDIRECT("実施計画様式!AM"&amp;ROW($A209))&lt;&gt;朱色変色!AM209,1,0)</f>
        <v>#VALUE!</v>
      </c>
      <c r="AN209" t="e" cm="1">
        <f t="array" aca="1" ref="AN209" ca="1">IF(INDIRECT("実施計画様式!AN"&amp;ROW($A209))&lt;&gt;朱色変色!AN209,1,0)</f>
        <v>#VALUE!</v>
      </c>
      <c r="AO209" t="e" cm="1">
        <f t="array" aca="1" ref="AO209" ca="1">IF(INDIRECT("実施計画様式!AO"&amp;ROW($A209))&lt;&gt;朱色変色!AO209,1,0)</f>
        <v>#VALUE!</v>
      </c>
      <c r="AP209" t="e" cm="1">
        <f t="array" aca="1" ref="AP209" ca="1">IF(INDIRECT("実施計画様式!AP"&amp;ROW($A209))&lt;&gt;朱色変色!AP209,1,0)</f>
        <v>#VALUE!</v>
      </c>
      <c r="AQ209" t="e" cm="1">
        <f t="array" aca="1" ref="AQ209" ca="1">IF(INDIRECT("実施計画様式!AQ"&amp;ROW($A209))&lt;&gt;朱色変色!AQ209,1,0)</f>
        <v>#VALUE!</v>
      </c>
      <c r="AR209" t="e" cm="1">
        <f t="array" aca="1" ref="AR209" ca="1">IF(INDIRECT("実施計画様式!AR"&amp;ROW($A209))&lt;&gt;朱色変色!AR209,1,0)</f>
        <v>#VALUE!</v>
      </c>
      <c r="AS209" t="e" cm="1">
        <f t="array" aca="1" ref="AS209" ca="1">IF(INDIRECT("実施計画様式!AS"&amp;ROW($A209))&lt;&gt;朱色変色!AS209,1,0)</f>
        <v>#VALUE!</v>
      </c>
      <c r="AT209" t="e" cm="1">
        <f t="array" aca="1" ref="AT209" ca="1">IF(INDIRECT("実施計画様式!AT"&amp;ROW($A209))&lt;&gt;朱色変色!AT209,1,0)</f>
        <v>#VALUE!</v>
      </c>
      <c r="AU209" t="e" cm="1">
        <f t="array" aca="1" ref="AU209" ca="1">IF(INDIRECT("実施計画様式!AU"&amp;ROW($A209))&lt;&gt;朱色変色!AU209,1,0)</f>
        <v>#VALUE!</v>
      </c>
      <c r="AV209" t="e" cm="1">
        <f t="array" aca="1" ref="AV209" ca="1">IF(INDIRECT("実施計画様式!AV"&amp;ROW($A209))&lt;&gt;朱色変色!AV209,1,0)</f>
        <v>#VALUE!</v>
      </c>
      <c r="AW209" t="e" cm="1">
        <f t="array" aca="1" ref="AW209" ca="1">IF(INDIRECT("実施計画様式!AW"&amp;ROW($A209))&lt;&gt;朱色変色!AW209,1,0)</f>
        <v>#VALUE!</v>
      </c>
      <c r="AX209" t="e" cm="1">
        <f t="array" aca="1" ref="AX209" ca="1">IF(INDIRECT("実施計画様式!AX"&amp;ROW($A209))&lt;&gt;朱色変色!AX209,1,0)</f>
        <v>#VALUE!</v>
      </c>
      <c r="AY209" t="e" cm="1">
        <f t="array" aca="1" ref="AY209" ca="1">IF(INDIRECT("実施計画様式!AY"&amp;ROW($A209))&lt;&gt;朱色変色!AU209,1,0)</f>
        <v>#VALUE!</v>
      </c>
      <c r="AZ209" t="e" cm="1">
        <f t="array" aca="1" ref="AZ209" ca="1">IF(INDIRECT("実施計画様式!AZ"&amp;ROW($A209))&lt;&gt;朱色変色!AV209,1,0)</f>
        <v>#VALUE!</v>
      </c>
      <c r="BA209" t="e" cm="1">
        <f t="array" aca="1" ref="BA209" ca="1">IF(INDIRECT("実施計画様式!BA"&amp;ROW($A209))&lt;&gt;朱色変色!AW209,1,0)</f>
        <v>#VALUE!</v>
      </c>
      <c r="BB209" t="e" cm="1">
        <f t="array" aca="1" ref="BB209" ca="1">IF(INDIRECT("実施計画様式!BB"&amp;ROW($A209))&lt;&gt;朱色変色!AX209,1,0)</f>
        <v>#VALUE!</v>
      </c>
      <c r="BC209" t="e">
        <f t="shared" ca="1" si="6"/>
        <v>#VALUE!</v>
      </c>
      <c r="BD209" t="e">
        <f t="shared" ca="1" si="7"/>
        <v>#VALUE!</v>
      </c>
      <c r="BE209" t="e">
        <f t="shared" ca="1" si="8"/>
        <v>#VALUE!</v>
      </c>
    </row>
    <row r="210" spans="3:57">
      <c r="C210" s="310">
        <v>138</v>
      </c>
      <c r="D210" t="e" cm="1">
        <f t="array" aca="1" ref="D210" ca="1">IF(INDIRECT("実施計画様式!D"&amp;ROW($A210))&lt;&gt;朱色変色!D210,1,0)</f>
        <v>#VALUE!</v>
      </c>
      <c r="E210" t="e" cm="1">
        <f t="array" aca="1" ref="E210" ca="1">IF(INDIRECT("実施計画様式!E"&amp;ROW($A210))&lt;&gt;朱色変色!E210,1,0)</f>
        <v>#VALUE!</v>
      </c>
      <c r="F210" t="e" cm="1">
        <f t="array" aca="1" ref="F210" ca="1">IF(INDIRECT("実施計画様式!F"&amp;ROW($A210))&lt;&gt;朱色変色!F210,1,0)</f>
        <v>#VALUE!</v>
      </c>
      <c r="G210" t="e" cm="1">
        <f t="array" aca="1" ref="G210" ca="1">IF(INDIRECT("実施計画様式!G"&amp;ROW($A210))&lt;&gt;朱色変色!G210,1,0)</f>
        <v>#VALUE!</v>
      </c>
      <c r="H210" t="e" cm="1">
        <f t="array" aca="1" ref="H210" ca="1">IF(INDIRECT("実施計画様式!H"&amp;ROW($A210))&lt;&gt;朱色変色!H210,1,0)</f>
        <v>#VALUE!</v>
      </c>
      <c r="I210" t="e" cm="1">
        <f t="array" aca="1" ref="I210" ca="1">IF(INDIRECT("実施計画様式!I"&amp;ROW($A210))&lt;&gt;朱色変色!I210,1,0)</f>
        <v>#VALUE!</v>
      </c>
      <c r="J210" t="e" cm="1">
        <f t="array" aca="1" ref="J210" ca="1">IF(INDIRECT("実施計画様式!J"&amp;ROW($A210))&lt;&gt;朱色変色!J210,1,0)</f>
        <v>#VALUE!</v>
      </c>
      <c r="K210" t="e" cm="1">
        <f t="array" aca="1" ref="K210" ca="1">IF(INDIRECT("実施計画様式!K"&amp;ROW($A210))&lt;&gt;朱色変色!K210,1,0)</f>
        <v>#VALUE!</v>
      </c>
      <c r="L210" t="e" cm="1">
        <f t="array" aca="1" ref="L210" ca="1">IF(INDIRECT("実施計画様式!L"&amp;ROW($A210))&lt;&gt;朱色変色!L210,1,0)</f>
        <v>#VALUE!</v>
      </c>
      <c r="M210" t="e" cm="1">
        <f t="array" aca="1" ref="M210" ca="1">IF(INDIRECT("実施計画様式!M"&amp;ROW($A210))&lt;&gt;朱色変色!M210,1,0)</f>
        <v>#VALUE!</v>
      </c>
      <c r="N210" t="e" cm="1">
        <f t="array" aca="1" ref="N210" ca="1">IF(INDIRECT("実施計画様式!N"&amp;ROW($A210))&lt;&gt;朱色変色!N210,1,0)</f>
        <v>#VALUE!</v>
      </c>
      <c r="O210" t="e" cm="1">
        <f t="array" aca="1" ref="O210" ca="1">IF(INDIRECT("実施計画様式!O"&amp;ROW($A210))&lt;&gt;朱色変色!O210,1,0)</f>
        <v>#VALUE!</v>
      </c>
      <c r="P210" t="e" cm="1">
        <f t="array" aca="1" ref="P210" ca="1">IF(INDIRECT("実施計画様式!P"&amp;ROW($A210))&lt;&gt;朱色変色!P210,1,0)</f>
        <v>#VALUE!</v>
      </c>
      <c r="Q210" t="e" cm="1">
        <f t="array" aca="1" ref="Q210" ca="1">IF(INDIRECT("実施計画様式!Q"&amp;ROW($A210))&lt;&gt;朱色変色!Q210,1,0)</f>
        <v>#VALUE!</v>
      </c>
      <c r="R210" t="e" cm="1">
        <f t="array" aca="1" ref="R210" ca="1">IF(INDIRECT("実施計画様式!R"&amp;ROW($A210))&lt;&gt;朱色変色!R210,1,0)</f>
        <v>#VALUE!</v>
      </c>
      <c r="S210" t="e" cm="1">
        <f t="array" aca="1" ref="S210" ca="1">IF(INDIRECT("実施計画様式!S"&amp;ROW($A210))&lt;&gt;朱色変色!S210,1,0)</f>
        <v>#VALUE!</v>
      </c>
      <c r="T210" t="e" cm="1">
        <f t="array" aca="1" ref="T210" ca="1">IF(INDIRECT("実施計画様式!T"&amp;ROW($A210))&lt;&gt;朱色変色!T210,1,0)</f>
        <v>#VALUE!</v>
      </c>
      <c r="U210" t="e" cm="1">
        <f t="array" aca="1" ref="U210" ca="1">IF(INDIRECT("実施計画様式!U"&amp;ROW($A210))&lt;&gt;朱色変色!U210,1,0)</f>
        <v>#VALUE!</v>
      </c>
      <c r="V210" t="e" cm="1">
        <f t="array" aca="1" ref="V210" ca="1">IF(INDIRECT("実施計画様式!V"&amp;ROW($A210))&lt;&gt;朱色変色!V210,1,0)</f>
        <v>#VALUE!</v>
      </c>
      <c r="W210" t="e" cm="1">
        <f t="array" aca="1" ref="W210" ca="1">IF(INDIRECT("実施計画様式!W"&amp;ROW($A210))&lt;&gt;朱色変色!W210,1,0)</f>
        <v>#VALUE!</v>
      </c>
      <c r="X210" t="e" cm="1">
        <f t="array" aca="1" ref="X210" ca="1">IF(INDIRECT("実施計画様式!X"&amp;ROW($A210))&lt;&gt;朱色変色!X210,1,0)</f>
        <v>#VALUE!</v>
      </c>
      <c r="Y210" t="e" cm="1">
        <f t="array" aca="1" ref="Y210" ca="1">IF(INDIRECT("実施計画様式!Y"&amp;ROW($A210))&lt;&gt;朱色変色!Y210,1,0)</f>
        <v>#VALUE!</v>
      </c>
      <c r="Z210" t="e" cm="1">
        <f t="array" aca="1" ref="Z210" ca="1">IF(INDIRECT("実施計画様式!Z"&amp;ROW($A210))&lt;&gt;朱色変色!Z210,1,0)</f>
        <v>#VALUE!</v>
      </c>
      <c r="AA210" t="e" cm="1">
        <f t="array" aca="1" ref="AA210" ca="1">IF(INDIRECT("実施計画様式!AA"&amp;ROW($A210))&lt;&gt;朱色変色!AA210,1,0)</f>
        <v>#VALUE!</v>
      </c>
      <c r="AB210" t="e" cm="1">
        <f t="array" aca="1" ref="AB210" ca="1">IF(INDIRECT("実施計画様式!AB"&amp;ROW($A210))&lt;&gt;朱色変色!AB210,1,0)</f>
        <v>#VALUE!</v>
      </c>
      <c r="AC210" t="e" cm="1">
        <f t="array" aca="1" ref="AC210" ca="1">IF(INDIRECT("実施計画様式!AC"&amp;ROW($A210))&lt;&gt;朱色変色!AC210,1,0)</f>
        <v>#VALUE!</v>
      </c>
      <c r="AD210" t="e" cm="1">
        <f t="array" aca="1" ref="AD210" ca="1">IF(INDIRECT("実施計画様式!AD"&amp;ROW($A210))&lt;&gt;朱色変色!AD210,1,0)</f>
        <v>#VALUE!</v>
      </c>
      <c r="AE210" t="e" cm="1">
        <f t="array" aca="1" ref="AE210" ca="1">IF(INDIRECT("実施計画様式!AE"&amp;ROW($A210))&lt;&gt;朱色変色!AE210,1,0)</f>
        <v>#VALUE!</v>
      </c>
      <c r="AF210" t="e" cm="1">
        <f t="array" aca="1" ref="AF210" ca="1">IF(INDIRECT("実施計画様式!AF"&amp;ROW($A210))&lt;&gt;朱色変色!AF210,1,0)</f>
        <v>#VALUE!</v>
      </c>
      <c r="AG210" t="e" cm="1">
        <f t="array" aca="1" ref="AG210" ca="1">IF(INDIRECT("実施計画様式!AG"&amp;ROW($A210))&lt;&gt;朱色変色!AG210,1,0)</f>
        <v>#VALUE!</v>
      </c>
      <c r="AH210" t="e" cm="1">
        <f t="array" aca="1" ref="AH210" ca="1">IF(INDIRECT("実施計画様式!AH"&amp;ROW($A210))&lt;&gt;朱色変色!AH210,1,0)</f>
        <v>#VALUE!</v>
      </c>
      <c r="AI210" t="e" cm="1">
        <f t="array" aca="1" ref="AI210" ca="1">IF(INDIRECT("実施計画様式!AI"&amp;ROW($A210))&lt;&gt;朱色変色!AI210,1,0)</f>
        <v>#VALUE!</v>
      </c>
      <c r="AJ210" t="e" cm="1">
        <f t="array" aca="1" ref="AJ210" ca="1">IF(INDIRECT("実施計画様式!AJ"&amp;ROW($A210))&lt;&gt;朱色変色!AJ210,1,0)</f>
        <v>#VALUE!</v>
      </c>
      <c r="AK210" t="e" cm="1">
        <f t="array" aca="1" ref="AK210" ca="1">IF(INDIRECT("実施計画様式!AK"&amp;ROW($A210))&lt;&gt;朱色変色!AK210,1,0)</f>
        <v>#VALUE!</v>
      </c>
      <c r="AL210" t="e" cm="1">
        <f t="array" aca="1" ref="AL210" ca="1">IF(INDIRECT("実施計画様式!AL"&amp;ROW($A210))&lt;&gt;朱色変色!AL210,1,0)</f>
        <v>#VALUE!</v>
      </c>
      <c r="AM210" t="e" cm="1">
        <f t="array" aca="1" ref="AM210" ca="1">IF(INDIRECT("実施計画様式!AM"&amp;ROW($A210))&lt;&gt;朱色変色!AM210,1,0)</f>
        <v>#VALUE!</v>
      </c>
      <c r="AN210" t="e" cm="1">
        <f t="array" aca="1" ref="AN210" ca="1">IF(INDIRECT("実施計画様式!AN"&amp;ROW($A210))&lt;&gt;朱色変色!AN210,1,0)</f>
        <v>#VALUE!</v>
      </c>
      <c r="AO210" t="e" cm="1">
        <f t="array" aca="1" ref="AO210" ca="1">IF(INDIRECT("実施計画様式!AO"&amp;ROW($A210))&lt;&gt;朱色変色!AO210,1,0)</f>
        <v>#VALUE!</v>
      </c>
      <c r="AP210" t="e" cm="1">
        <f t="array" aca="1" ref="AP210" ca="1">IF(INDIRECT("実施計画様式!AP"&amp;ROW($A210))&lt;&gt;朱色変色!AP210,1,0)</f>
        <v>#VALUE!</v>
      </c>
      <c r="AQ210" t="e" cm="1">
        <f t="array" aca="1" ref="AQ210" ca="1">IF(INDIRECT("実施計画様式!AQ"&amp;ROW($A210))&lt;&gt;朱色変色!AQ210,1,0)</f>
        <v>#VALUE!</v>
      </c>
      <c r="AR210" t="e" cm="1">
        <f t="array" aca="1" ref="AR210" ca="1">IF(INDIRECT("実施計画様式!AR"&amp;ROW($A210))&lt;&gt;朱色変色!AR210,1,0)</f>
        <v>#VALUE!</v>
      </c>
      <c r="AS210" t="e" cm="1">
        <f t="array" aca="1" ref="AS210" ca="1">IF(INDIRECT("実施計画様式!AS"&amp;ROW($A210))&lt;&gt;朱色変色!AS210,1,0)</f>
        <v>#VALUE!</v>
      </c>
      <c r="AT210" t="e" cm="1">
        <f t="array" aca="1" ref="AT210" ca="1">IF(INDIRECT("実施計画様式!AT"&amp;ROW($A210))&lt;&gt;朱色変色!AT210,1,0)</f>
        <v>#VALUE!</v>
      </c>
      <c r="AU210" t="e" cm="1">
        <f t="array" aca="1" ref="AU210" ca="1">IF(INDIRECT("実施計画様式!AU"&amp;ROW($A210))&lt;&gt;朱色変色!AU210,1,0)</f>
        <v>#VALUE!</v>
      </c>
      <c r="AV210" t="e" cm="1">
        <f t="array" aca="1" ref="AV210" ca="1">IF(INDIRECT("実施計画様式!AV"&amp;ROW($A210))&lt;&gt;朱色変色!AV210,1,0)</f>
        <v>#VALUE!</v>
      </c>
      <c r="AW210" t="e" cm="1">
        <f t="array" aca="1" ref="AW210" ca="1">IF(INDIRECT("実施計画様式!AW"&amp;ROW($A210))&lt;&gt;朱色変色!AW210,1,0)</f>
        <v>#VALUE!</v>
      </c>
      <c r="AX210" t="e" cm="1">
        <f t="array" aca="1" ref="AX210" ca="1">IF(INDIRECT("実施計画様式!AX"&amp;ROW($A210))&lt;&gt;朱色変色!AX210,1,0)</f>
        <v>#VALUE!</v>
      </c>
      <c r="AY210" t="e" cm="1">
        <f t="array" aca="1" ref="AY210" ca="1">IF(INDIRECT("実施計画様式!AY"&amp;ROW($A210))&lt;&gt;朱色変色!AU210,1,0)</f>
        <v>#VALUE!</v>
      </c>
      <c r="AZ210" t="e" cm="1">
        <f t="array" aca="1" ref="AZ210" ca="1">IF(INDIRECT("実施計画様式!AZ"&amp;ROW($A210))&lt;&gt;朱色変色!AV210,1,0)</f>
        <v>#VALUE!</v>
      </c>
      <c r="BA210" t="e" cm="1">
        <f t="array" aca="1" ref="BA210" ca="1">IF(INDIRECT("実施計画様式!BA"&amp;ROW($A210))&lt;&gt;朱色変色!AW210,1,0)</f>
        <v>#VALUE!</v>
      </c>
      <c r="BB210" t="e" cm="1">
        <f t="array" aca="1" ref="BB210" ca="1">IF(INDIRECT("実施計画様式!BB"&amp;ROW($A210))&lt;&gt;朱色変色!AX210,1,0)</f>
        <v>#VALUE!</v>
      </c>
      <c r="BC210" t="e">
        <f t="shared" ca="1" si="6"/>
        <v>#VALUE!</v>
      </c>
      <c r="BD210" t="e">
        <f t="shared" ca="1" si="7"/>
        <v>#VALUE!</v>
      </c>
      <c r="BE210" t="e">
        <f t="shared" ca="1" si="8"/>
        <v>#VALUE!</v>
      </c>
    </row>
    <row r="211" spans="3:57">
      <c r="C211" s="310">
        <v>139</v>
      </c>
      <c r="D211" t="e" cm="1">
        <f t="array" aca="1" ref="D211" ca="1">IF(INDIRECT("実施計画様式!D"&amp;ROW($A211))&lt;&gt;朱色変色!D211,1,0)</f>
        <v>#VALUE!</v>
      </c>
      <c r="E211" t="e" cm="1">
        <f t="array" aca="1" ref="E211" ca="1">IF(INDIRECT("実施計画様式!E"&amp;ROW($A211))&lt;&gt;朱色変色!E211,1,0)</f>
        <v>#VALUE!</v>
      </c>
      <c r="F211" t="e" cm="1">
        <f t="array" aca="1" ref="F211" ca="1">IF(INDIRECT("実施計画様式!F"&amp;ROW($A211))&lt;&gt;朱色変色!F211,1,0)</f>
        <v>#VALUE!</v>
      </c>
      <c r="G211" t="e" cm="1">
        <f t="array" aca="1" ref="G211" ca="1">IF(INDIRECT("実施計画様式!G"&amp;ROW($A211))&lt;&gt;朱色変色!G211,1,0)</f>
        <v>#VALUE!</v>
      </c>
      <c r="H211" t="e" cm="1">
        <f t="array" aca="1" ref="H211" ca="1">IF(INDIRECT("実施計画様式!H"&amp;ROW($A211))&lt;&gt;朱色変色!H211,1,0)</f>
        <v>#VALUE!</v>
      </c>
      <c r="I211" t="e" cm="1">
        <f t="array" aca="1" ref="I211" ca="1">IF(INDIRECT("実施計画様式!I"&amp;ROW($A211))&lt;&gt;朱色変色!I211,1,0)</f>
        <v>#VALUE!</v>
      </c>
      <c r="J211" t="e" cm="1">
        <f t="array" aca="1" ref="J211" ca="1">IF(INDIRECT("実施計画様式!J"&amp;ROW($A211))&lt;&gt;朱色変色!J211,1,0)</f>
        <v>#VALUE!</v>
      </c>
      <c r="K211" t="e" cm="1">
        <f t="array" aca="1" ref="K211" ca="1">IF(INDIRECT("実施計画様式!K"&amp;ROW($A211))&lt;&gt;朱色変色!K211,1,0)</f>
        <v>#VALUE!</v>
      </c>
      <c r="L211" t="e" cm="1">
        <f t="array" aca="1" ref="L211" ca="1">IF(INDIRECT("実施計画様式!L"&amp;ROW($A211))&lt;&gt;朱色変色!L211,1,0)</f>
        <v>#VALUE!</v>
      </c>
      <c r="M211" t="e" cm="1">
        <f t="array" aca="1" ref="M211" ca="1">IF(INDIRECT("実施計画様式!M"&amp;ROW($A211))&lt;&gt;朱色変色!M211,1,0)</f>
        <v>#VALUE!</v>
      </c>
      <c r="N211" t="e" cm="1">
        <f t="array" aca="1" ref="N211" ca="1">IF(INDIRECT("実施計画様式!N"&amp;ROW($A211))&lt;&gt;朱色変色!N211,1,0)</f>
        <v>#VALUE!</v>
      </c>
      <c r="O211" t="e" cm="1">
        <f t="array" aca="1" ref="O211" ca="1">IF(INDIRECT("実施計画様式!O"&amp;ROW($A211))&lt;&gt;朱色変色!O211,1,0)</f>
        <v>#VALUE!</v>
      </c>
      <c r="P211" t="e" cm="1">
        <f t="array" aca="1" ref="P211" ca="1">IF(INDIRECT("実施計画様式!P"&amp;ROW($A211))&lt;&gt;朱色変色!P211,1,0)</f>
        <v>#VALUE!</v>
      </c>
      <c r="Q211" t="e" cm="1">
        <f t="array" aca="1" ref="Q211" ca="1">IF(INDIRECT("実施計画様式!Q"&amp;ROW($A211))&lt;&gt;朱色変色!Q211,1,0)</f>
        <v>#VALUE!</v>
      </c>
      <c r="R211" t="e" cm="1">
        <f t="array" aca="1" ref="R211" ca="1">IF(INDIRECT("実施計画様式!R"&amp;ROW($A211))&lt;&gt;朱色変色!R211,1,0)</f>
        <v>#VALUE!</v>
      </c>
      <c r="S211" t="e" cm="1">
        <f t="array" aca="1" ref="S211" ca="1">IF(INDIRECT("実施計画様式!S"&amp;ROW($A211))&lt;&gt;朱色変色!S211,1,0)</f>
        <v>#VALUE!</v>
      </c>
      <c r="T211" t="e" cm="1">
        <f t="array" aca="1" ref="T211" ca="1">IF(INDIRECT("実施計画様式!T"&amp;ROW($A211))&lt;&gt;朱色変色!T211,1,0)</f>
        <v>#VALUE!</v>
      </c>
      <c r="U211" t="e" cm="1">
        <f t="array" aca="1" ref="U211" ca="1">IF(INDIRECT("実施計画様式!U"&amp;ROW($A211))&lt;&gt;朱色変色!U211,1,0)</f>
        <v>#VALUE!</v>
      </c>
      <c r="V211" t="e" cm="1">
        <f t="array" aca="1" ref="V211" ca="1">IF(INDIRECT("実施計画様式!V"&amp;ROW($A211))&lt;&gt;朱色変色!V211,1,0)</f>
        <v>#VALUE!</v>
      </c>
      <c r="W211" t="e" cm="1">
        <f t="array" aca="1" ref="W211" ca="1">IF(INDIRECT("実施計画様式!W"&amp;ROW($A211))&lt;&gt;朱色変色!W211,1,0)</f>
        <v>#VALUE!</v>
      </c>
      <c r="X211" t="e" cm="1">
        <f t="array" aca="1" ref="X211" ca="1">IF(INDIRECT("実施計画様式!X"&amp;ROW($A211))&lt;&gt;朱色変色!X211,1,0)</f>
        <v>#VALUE!</v>
      </c>
      <c r="Y211" t="e" cm="1">
        <f t="array" aca="1" ref="Y211" ca="1">IF(INDIRECT("実施計画様式!Y"&amp;ROW($A211))&lt;&gt;朱色変色!Y211,1,0)</f>
        <v>#VALUE!</v>
      </c>
      <c r="Z211" t="e" cm="1">
        <f t="array" aca="1" ref="Z211" ca="1">IF(INDIRECT("実施計画様式!Z"&amp;ROW($A211))&lt;&gt;朱色変色!Z211,1,0)</f>
        <v>#VALUE!</v>
      </c>
      <c r="AA211" t="e" cm="1">
        <f t="array" aca="1" ref="AA211" ca="1">IF(INDIRECT("実施計画様式!AA"&amp;ROW($A211))&lt;&gt;朱色変色!AA211,1,0)</f>
        <v>#VALUE!</v>
      </c>
      <c r="AB211" t="e" cm="1">
        <f t="array" aca="1" ref="AB211" ca="1">IF(INDIRECT("実施計画様式!AB"&amp;ROW($A211))&lt;&gt;朱色変色!AB211,1,0)</f>
        <v>#VALUE!</v>
      </c>
      <c r="AC211" t="e" cm="1">
        <f t="array" aca="1" ref="AC211" ca="1">IF(INDIRECT("実施計画様式!AC"&amp;ROW($A211))&lt;&gt;朱色変色!AC211,1,0)</f>
        <v>#VALUE!</v>
      </c>
      <c r="AD211" t="e" cm="1">
        <f t="array" aca="1" ref="AD211" ca="1">IF(INDIRECT("実施計画様式!AD"&amp;ROW($A211))&lt;&gt;朱色変色!AD211,1,0)</f>
        <v>#VALUE!</v>
      </c>
      <c r="AE211" t="e" cm="1">
        <f t="array" aca="1" ref="AE211" ca="1">IF(INDIRECT("実施計画様式!AE"&amp;ROW($A211))&lt;&gt;朱色変色!AE211,1,0)</f>
        <v>#VALUE!</v>
      </c>
      <c r="AF211" t="e" cm="1">
        <f t="array" aca="1" ref="AF211" ca="1">IF(INDIRECT("実施計画様式!AF"&amp;ROW($A211))&lt;&gt;朱色変色!AF211,1,0)</f>
        <v>#VALUE!</v>
      </c>
      <c r="AG211" t="e" cm="1">
        <f t="array" aca="1" ref="AG211" ca="1">IF(INDIRECT("実施計画様式!AG"&amp;ROW($A211))&lt;&gt;朱色変色!AG211,1,0)</f>
        <v>#VALUE!</v>
      </c>
      <c r="AH211" t="e" cm="1">
        <f t="array" aca="1" ref="AH211" ca="1">IF(INDIRECT("実施計画様式!AH"&amp;ROW($A211))&lt;&gt;朱色変色!AH211,1,0)</f>
        <v>#VALUE!</v>
      </c>
      <c r="AI211" t="e" cm="1">
        <f t="array" aca="1" ref="AI211" ca="1">IF(INDIRECT("実施計画様式!AI"&amp;ROW($A211))&lt;&gt;朱色変色!AI211,1,0)</f>
        <v>#VALUE!</v>
      </c>
      <c r="AJ211" t="e" cm="1">
        <f t="array" aca="1" ref="AJ211" ca="1">IF(INDIRECT("実施計画様式!AJ"&amp;ROW($A211))&lt;&gt;朱色変色!AJ211,1,0)</f>
        <v>#VALUE!</v>
      </c>
      <c r="AK211" t="e" cm="1">
        <f t="array" aca="1" ref="AK211" ca="1">IF(INDIRECT("実施計画様式!AK"&amp;ROW($A211))&lt;&gt;朱色変色!AK211,1,0)</f>
        <v>#VALUE!</v>
      </c>
      <c r="AL211" t="e" cm="1">
        <f t="array" aca="1" ref="AL211" ca="1">IF(INDIRECT("実施計画様式!AL"&amp;ROW($A211))&lt;&gt;朱色変色!AL211,1,0)</f>
        <v>#VALUE!</v>
      </c>
      <c r="AM211" t="e" cm="1">
        <f t="array" aca="1" ref="AM211" ca="1">IF(INDIRECT("実施計画様式!AM"&amp;ROW($A211))&lt;&gt;朱色変色!AM211,1,0)</f>
        <v>#VALUE!</v>
      </c>
      <c r="AN211" t="e" cm="1">
        <f t="array" aca="1" ref="AN211" ca="1">IF(INDIRECT("実施計画様式!AN"&amp;ROW($A211))&lt;&gt;朱色変色!AN211,1,0)</f>
        <v>#VALUE!</v>
      </c>
      <c r="AO211" t="e" cm="1">
        <f t="array" aca="1" ref="AO211" ca="1">IF(INDIRECT("実施計画様式!AO"&amp;ROW($A211))&lt;&gt;朱色変色!AO211,1,0)</f>
        <v>#VALUE!</v>
      </c>
      <c r="AP211" t="e" cm="1">
        <f t="array" aca="1" ref="AP211" ca="1">IF(INDIRECT("実施計画様式!AP"&amp;ROW($A211))&lt;&gt;朱色変色!AP211,1,0)</f>
        <v>#VALUE!</v>
      </c>
      <c r="AQ211" t="e" cm="1">
        <f t="array" aca="1" ref="AQ211" ca="1">IF(INDIRECT("実施計画様式!AQ"&amp;ROW($A211))&lt;&gt;朱色変色!AQ211,1,0)</f>
        <v>#VALUE!</v>
      </c>
      <c r="AR211" t="e" cm="1">
        <f t="array" aca="1" ref="AR211" ca="1">IF(INDIRECT("実施計画様式!AR"&amp;ROW($A211))&lt;&gt;朱色変色!AR211,1,0)</f>
        <v>#VALUE!</v>
      </c>
      <c r="AS211" t="e" cm="1">
        <f t="array" aca="1" ref="AS211" ca="1">IF(INDIRECT("実施計画様式!AS"&amp;ROW($A211))&lt;&gt;朱色変色!AS211,1,0)</f>
        <v>#VALUE!</v>
      </c>
      <c r="AT211" t="e" cm="1">
        <f t="array" aca="1" ref="AT211" ca="1">IF(INDIRECT("実施計画様式!AT"&amp;ROW($A211))&lt;&gt;朱色変色!AT211,1,0)</f>
        <v>#VALUE!</v>
      </c>
      <c r="AU211" t="e" cm="1">
        <f t="array" aca="1" ref="AU211" ca="1">IF(INDIRECT("実施計画様式!AU"&amp;ROW($A211))&lt;&gt;朱色変色!AU211,1,0)</f>
        <v>#VALUE!</v>
      </c>
      <c r="AV211" t="e" cm="1">
        <f t="array" aca="1" ref="AV211" ca="1">IF(INDIRECT("実施計画様式!AV"&amp;ROW($A211))&lt;&gt;朱色変色!AV211,1,0)</f>
        <v>#VALUE!</v>
      </c>
      <c r="AW211" t="e" cm="1">
        <f t="array" aca="1" ref="AW211" ca="1">IF(INDIRECT("実施計画様式!AW"&amp;ROW($A211))&lt;&gt;朱色変色!AW211,1,0)</f>
        <v>#VALUE!</v>
      </c>
      <c r="AX211" t="e" cm="1">
        <f t="array" aca="1" ref="AX211" ca="1">IF(INDIRECT("実施計画様式!AX"&amp;ROW($A211))&lt;&gt;朱色変色!AX211,1,0)</f>
        <v>#VALUE!</v>
      </c>
      <c r="AY211" t="e" cm="1">
        <f t="array" aca="1" ref="AY211" ca="1">IF(INDIRECT("実施計画様式!AY"&amp;ROW($A211))&lt;&gt;朱色変色!AU211,1,0)</f>
        <v>#VALUE!</v>
      </c>
      <c r="AZ211" t="e" cm="1">
        <f t="array" aca="1" ref="AZ211" ca="1">IF(INDIRECT("実施計画様式!AZ"&amp;ROW($A211))&lt;&gt;朱色変色!AV211,1,0)</f>
        <v>#VALUE!</v>
      </c>
      <c r="BA211" t="e" cm="1">
        <f t="array" aca="1" ref="BA211" ca="1">IF(INDIRECT("実施計画様式!BA"&amp;ROW($A211))&lt;&gt;朱色変色!AW211,1,0)</f>
        <v>#VALUE!</v>
      </c>
      <c r="BB211" t="e" cm="1">
        <f t="array" aca="1" ref="BB211" ca="1">IF(INDIRECT("実施計画様式!BB"&amp;ROW($A211))&lt;&gt;朱色変色!AX211,1,0)</f>
        <v>#VALUE!</v>
      </c>
      <c r="BC211" t="e">
        <f t="shared" ca="1" si="6"/>
        <v>#VALUE!</v>
      </c>
      <c r="BD211" t="e">
        <f t="shared" ca="1" si="7"/>
        <v>#VALUE!</v>
      </c>
      <c r="BE211" t="e">
        <f t="shared" ca="1" si="8"/>
        <v>#VALUE!</v>
      </c>
    </row>
    <row r="212" spans="3:57">
      <c r="C212" s="310">
        <v>140</v>
      </c>
      <c r="D212" t="e" cm="1">
        <f t="array" aca="1" ref="D212" ca="1">IF(INDIRECT("実施計画様式!D"&amp;ROW($A212))&lt;&gt;朱色変色!D212,1,0)</f>
        <v>#VALUE!</v>
      </c>
      <c r="E212" t="e" cm="1">
        <f t="array" aca="1" ref="E212" ca="1">IF(INDIRECT("実施計画様式!E"&amp;ROW($A212))&lt;&gt;朱色変色!E212,1,0)</f>
        <v>#VALUE!</v>
      </c>
      <c r="F212" t="e" cm="1">
        <f t="array" aca="1" ref="F212" ca="1">IF(INDIRECT("実施計画様式!F"&amp;ROW($A212))&lt;&gt;朱色変色!F212,1,0)</f>
        <v>#VALUE!</v>
      </c>
      <c r="G212" t="e" cm="1">
        <f t="array" aca="1" ref="G212" ca="1">IF(INDIRECT("実施計画様式!G"&amp;ROW($A212))&lt;&gt;朱色変色!G212,1,0)</f>
        <v>#VALUE!</v>
      </c>
      <c r="H212" t="e" cm="1">
        <f t="array" aca="1" ref="H212" ca="1">IF(INDIRECT("実施計画様式!H"&amp;ROW($A212))&lt;&gt;朱色変色!H212,1,0)</f>
        <v>#VALUE!</v>
      </c>
      <c r="I212" t="e" cm="1">
        <f t="array" aca="1" ref="I212" ca="1">IF(INDIRECT("実施計画様式!I"&amp;ROW($A212))&lt;&gt;朱色変色!I212,1,0)</f>
        <v>#VALUE!</v>
      </c>
      <c r="J212" t="e" cm="1">
        <f t="array" aca="1" ref="J212" ca="1">IF(INDIRECT("実施計画様式!J"&amp;ROW($A212))&lt;&gt;朱色変色!J212,1,0)</f>
        <v>#VALUE!</v>
      </c>
      <c r="K212" t="e" cm="1">
        <f t="array" aca="1" ref="K212" ca="1">IF(INDIRECT("実施計画様式!K"&amp;ROW($A212))&lt;&gt;朱色変色!K212,1,0)</f>
        <v>#VALUE!</v>
      </c>
      <c r="L212" t="e" cm="1">
        <f t="array" aca="1" ref="L212" ca="1">IF(INDIRECT("実施計画様式!L"&amp;ROW($A212))&lt;&gt;朱色変色!L212,1,0)</f>
        <v>#VALUE!</v>
      </c>
      <c r="M212" t="e" cm="1">
        <f t="array" aca="1" ref="M212" ca="1">IF(INDIRECT("実施計画様式!M"&amp;ROW($A212))&lt;&gt;朱色変色!M212,1,0)</f>
        <v>#VALUE!</v>
      </c>
      <c r="N212" t="e" cm="1">
        <f t="array" aca="1" ref="N212" ca="1">IF(INDIRECT("実施計画様式!N"&amp;ROW($A212))&lt;&gt;朱色変色!N212,1,0)</f>
        <v>#VALUE!</v>
      </c>
      <c r="O212" t="e" cm="1">
        <f t="array" aca="1" ref="O212" ca="1">IF(INDIRECT("実施計画様式!O"&amp;ROW($A212))&lt;&gt;朱色変色!O212,1,0)</f>
        <v>#VALUE!</v>
      </c>
      <c r="P212" t="e" cm="1">
        <f t="array" aca="1" ref="P212" ca="1">IF(INDIRECT("実施計画様式!P"&amp;ROW($A212))&lt;&gt;朱色変色!P212,1,0)</f>
        <v>#VALUE!</v>
      </c>
      <c r="Q212" t="e" cm="1">
        <f t="array" aca="1" ref="Q212" ca="1">IF(INDIRECT("実施計画様式!Q"&amp;ROW($A212))&lt;&gt;朱色変色!Q212,1,0)</f>
        <v>#VALUE!</v>
      </c>
      <c r="R212" t="e" cm="1">
        <f t="array" aca="1" ref="R212" ca="1">IF(INDIRECT("実施計画様式!R"&amp;ROW($A212))&lt;&gt;朱色変色!R212,1,0)</f>
        <v>#VALUE!</v>
      </c>
      <c r="S212" t="e" cm="1">
        <f t="array" aca="1" ref="S212" ca="1">IF(INDIRECT("実施計画様式!S"&amp;ROW($A212))&lt;&gt;朱色変色!S212,1,0)</f>
        <v>#VALUE!</v>
      </c>
      <c r="T212" t="e" cm="1">
        <f t="array" aca="1" ref="T212" ca="1">IF(INDIRECT("実施計画様式!T"&amp;ROW($A212))&lt;&gt;朱色変色!T212,1,0)</f>
        <v>#VALUE!</v>
      </c>
      <c r="U212" t="e" cm="1">
        <f t="array" aca="1" ref="U212" ca="1">IF(INDIRECT("実施計画様式!U"&amp;ROW($A212))&lt;&gt;朱色変色!U212,1,0)</f>
        <v>#VALUE!</v>
      </c>
      <c r="V212" t="e" cm="1">
        <f t="array" aca="1" ref="V212" ca="1">IF(INDIRECT("実施計画様式!V"&amp;ROW($A212))&lt;&gt;朱色変色!V212,1,0)</f>
        <v>#VALUE!</v>
      </c>
      <c r="W212" t="e" cm="1">
        <f t="array" aca="1" ref="W212" ca="1">IF(INDIRECT("実施計画様式!W"&amp;ROW($A212))&lt;&gt;朱色変色!W212,1,0)</f>
        <v>#VALUE!</v>
      </c>
      <c r="X212" t="e" cm="1">
        <f t="array" aca="1" ref="X212" ca="1">IF(INDIRECT("実施計画様式!X"&amp;ROW($A212))&lt;&gt;朱色変色!X212,1,0)</f>
        <v>#VALUE!</v>
      </c>
      <c r="Y212" t="e" cm="1">
        <f t="array" aca="1" ref="Y212" ca="1">IF(INDIRECT("実施計画様式!Y"&amp;ROW($A212))&lt;&gt;朱色変色!Y212,1,0)</f>
        <v>#VALUE!</v>
      </c>
      <c r="Z212" t="e" cm="1">
        <f t="array" aca="1" ref="Z212" ca="1">IF(INDIRECT("実施計画様式!Z"&amp;ROW($A212))&lt;&gt;朱色変色!Z212,1,0)</f>
        <v>#VALUE!</v>
      </c>
      <c r="AA212" t="e" cm="1">
        <f t="array" aca="1" ref="AA212" ca="1">IF(INDIRECT("実施計画様式!AA"&amp;ROW($A212))&lt;&gt;朱色変色!AA212,1,0)</f>
        <v>#VALUE!</v>
      </c>
      <c r="AB212" t="e" cm="1">
        <f t="array" aca="1" ref="AB212" ca="1">IF(INDIRECT("実施計画様式!AB"&amp;ROW($A212))&lt;&gt;朱色変色!AB212,1,0)</f>
        <v>#VALUE!</v>
      </c>
      <c r="AC212" t="e" cm="1">
        <f t="array" aca="1" ref="AC212" ca="1">IF(INDIRECT("実施計画様式!AC"&amp;ROW($A212))&lt;&gt;朱色変色!AC212,1,0)</f>
        <v>#VALUE!</v>
      </c>
      <c r="AD212" t="e" cm="1">
        <f t="array" aca="1" ref="AD212" ca="1">IF(INDIRECT("実施計画様式!AD"&amp;ROW($A212))&lt;&gt;朱色変色!AD212,1,0)</f>
        <v>#VALUE!</v>
      </c>
      <c r="AE212" t="e" cm="1">
        <f t="array" aca="1" ref="AE212" ca="1">IF(INDIRECT("実施計画様式!AE"&amp;ROW($A212))&lt;&gt;朱色変色!AE212,1,0)</f>
        <v>#VALUE!</v>
      </c>
      <c r="AF212" t="e" cm="1">
        <f t="array" aca="1" ref="AF212" ca="1">IF(INDIRECT("実施計画様式!AF"&amp;ROW($A212))&lt;&gt;朱色変色!AF212,1,0)</f>
        <v>#VALUE!</v>
      </c>
      <c r="AG212" t="e" cm="1">
        <f t="array" aca="1" ref="AG212" ca="1">IF(INDIRECT("実施計画様式!AG"&amp;ROW($A212))&lt;&gt;朱色変色!AG212,1,0)</f>
        <v>#VALUE!</v>
      </c>
      <c r="AH212" t="e" cm="1">
        <f t="array" aca="1" ref="AH212" ca="1">IF(INDIRECT("実施計画様式!AH"&amp;ROW($A212))&lt;&gt;朱色変色!AH212,1,0)</f>
        <v>#VALUE!</v>
      </c>
      <c r="AI212" t="e" cm="1">
        <f t="array" aca="1" ref="AI212" ca="1">IF(INDIRECT("実施計画様式!AI"&amp;ROW($A212))&lt;&gt;朱色変色!AI212,1,0)</f>
        <v>#VALUE!</v>
      </c>
      <c r="AJ212" t="e" cm="1">
        <f t="array" aca="1" ref="AJ212" ca="1">IF(INDIRECT("実施計画様式!AJ"&amp;ROW($A212))&lt;&gt;朱色変色!AJ212,1,0)</f>
        <v>#VALUE!</v>
      </c>
      <c r="AK212" t="e" cm="1">
        <f t="array" aca="1" ref="AK212" ca="1">IF(INDIRECT("実施計画様式!AK"&amp;ROW($A212))&lt;&gt;朱色変色!AK212,1,0)</f>
        <v>#VALUE!</v>
      </c>
      <c r="AL212" t="e" cm="1">
        <f t="array" aca="1" ref="AL212" ca="1">IF(INDIRECT("実施計画様式!AL"&amp;ROW($A212))&lt;&gt;朱色変色!AL212,1,0)</f>
        <v>#VALUE!</v>
      </c>
      <c r="AM212" t="e" cm="1">
        <f t="array" aca="1" ref="AM212" ca="1">IF(INDIRECT("実施計画様式!AM"&amp;ROW($A212))&lt;&gt;朱色変色!AM212,1,0)</f>
        <v>#VALUE!</v>
      </c>
      <c r="AN212" t="e" cm="1">
        <f t="array" aca="1" ref="AN212" ca="1">IF(INDIRECT("実施計画様式!AN"&amp;ROW($A212))&lt;&gt;朱色変色!AN212,1,0)</f>
        <v>#VALUE!</v>
      </c>
      <c r="AO212" t="e" cm="1">
        <f t="array" aca="1" ref="AO212" ca="1">IF(INDIRECT("実施計画様式!AO"&amp;ROW($A212))&lt;&gt;朱色変色!AO212,1,0)</f>
        <v>#VALUE!</v>
      </c>
      <c r="AP212" t="e" cm="1">
        <f t="array" aca="1" ref="AP212" ca="1">IF(INDIRECT("実施計画様式!AP"&amp;ROW($A212))&lt;&gt;朱色変色!AP212,1,0)</f>
        <v>#VALUE!</v>
      </c>
      <c r="AQ212" t="e" cm="1">
        <f t="array" aca="1" ref="AQ212" ca="1">IF(INDIRECT("実施計画様式!AQ"&amp;ROW($A212))&lt;&gt;朱色変色!AQ212,1,0)</f>
        <v>#VALUE!</v>
      </c>
      <c r="AR212" t="e" cm="1">
        <f t="array" aca="1" ref="AR212" ca="1">IF(INDIRECT("実施計画様式!AR"&amp;ROW($A212))&lt;&gt;朱色変色!AR212,1,0)</f>
        <v>#VALUE!</v>
      </c>
      <c r="AS212" t="e" cm="1">
        <f t="array" aca="1" ref="AS212" ca="1">IF(INDIRECT("実施計画様式!AS"&amp;ROW($A212))&lt;&gt;朱色変色!AS212,1,0)</f>
        <v>#VALUE!</v>
      </c>
      <c r="AT212" t="e" cm="1">
        <f t="array" aca="1" ref="AT212" ca="1">IF(INDIRECT("実施計画様式!AT"&amp;ROW($A212))&lt;&gt;朱色変色!AT212,1,0)</f>
        <v>#VALUE!</v>
      </c>
      <c r="AU212" t="e" cm="1">
        <f t="array" aca="1" ref="AU212" ca="1">IF(INDIRECT("実施計画様式!AU"&amp;ROW($A212))&lt;&gt;朱色変色!AU212,1,0)</f>
        <v>#VALUE!</v>
      </c>
      <c r="AV212" t="e" cm="1">
        <f t="array" aca="1" ref="AV212" ca="1">IF(INDIRECT("実施計画様式!AV"&amp;ROW($A212))&lt;&gt;朱色変色!AV212,1,0)</f>
        <v>#VALUE!</v>
      </c>
      <c r="AW212" t="e" cm="1">
        <f t="array" aca="1" ref="AW212" ca="1">IF(INDIRECT("実施計画様式!AW"&amp;ROW($A212))&lt;&gt;朱色変色!AW212,1,0)</f>
        <v>#VALUE!</v>
      </c>
      <c r="AX212" t="e" cm="1">
        <f t="array" aca="1" ref="AX212" ca="1">IF(INDIRECT("実施計画様式!AX"&amp;ROW($A212))&lt;&gt;朱色変色!AX212,1,0)</f>
        <v>#VALUE!</v>
      </c>
      <c r="AY212" t="e" cm="1">
        <f t="array" aca="1" ref="AY212" ca="1">IF(INDIRECT("実施計画様式!AY"&amp;ROW($A212))&lt;&gt;朱色変色!AU212,1,0)</f>
        <v>#VALUE!</v>
      </c>
      <c r="AZ212" t="e" cm="1">
        <f t="array" aca="1" ref="AZ212" ca="1">IF(INDIRECT("実施計画様式!AZ"&amp;ROW($A212))&lt;&gt;朱色変色!AV212,1,0)</f>
        <v>#VALUE!</v>
      </c>
      <c r="BA212" t="e" cm="1">
        <f t="array" aca="1" ref="BA212" ca="1">IF(INDIRECT("実施計画様式!BA"&amp;ROW($A212))&lt;&gt;朱色変色!AW212,1,0)</f>
        <v>#VALUE!</v>
      </c>
      <c r="BB212" t="e" cm="1">
        <f t="array" aca="1" ref="BB212" ca="1">IF(INDIRECT("実施計画様式!BB"&amp;ROW($A212))&lt;&gt;朱色変色!AX212,1,0)</f>
        <v>#VALUE!</v>
      </c>
      <c r="BC212" t="e">
        <f t="shared" ca="1" si="6"/>
        <v>#VALUE!</v>
      </c>
      <c r="BD212" t="e">
        <f t="shared" ca="1" si="7"/>
        <v>#VALUE!</v>
      </c>
      <c r="BE212" t="e">
        <f t="shared" ca="1" si="8"/>
        <v>#VALUE!</v>
      </c>
    </row>
    <row r="213" spans="3:57">
      <c r="C213" s="310">
        <v>141</v>
      </c>
      <c r="D213" t="e" cm="1">
        <f t="array" aca="1" ref="D213" ca="1">IF(INDIRECT("実施計画様式!D"&amp;ROW($A213))&lt;&gt;朱色変色!D213,1,0)</f>
        <v>#VALUE!</v>
      </c>
      <c r="E213" t="e" cm="1">
        <f t="array" aca="1" ref="E213" ca="1">IF(INDIRECT("実施計画様式!E"&amp;ROW($A213))&lt;&gt;朱色変色!E213,1,0)</f>
        <v>#VALUE!</v>
      </c>
      <c r="F213" t="e" cm="1">
        <f t="array" aca="1" ref="F213" ca="1">IF(INDIRECT("実施計画様式!F"&amp;ROW($A213))&lt;&gt;朱色変色!F213,1,0)</f>
        <v>#VALUE!</v>
      </c>
      <c r="G213" t="e" cm="1">
        <f t="array" aca="1" ref="G213" ca="1">IF(INDIRECT("実施計画様式!G"&amp;ROW($A213))&lt;&gt;朱色変色!G213,1,0)</f>
        <v>#VALUE!</v>
      </c>
      <c r="H213" t="e" cm="1">
        <f t="array" aca="1" ref="H213" ca="1">IF(INDIRECT("実施計画様式!H"&amp;ROW($A213))&lt;&gt;朱色変色!H213,1,0)</f>
        <v>#VALUE!</v>
      </c>
      <c r="I213" t="e" cm="1">
        <f t="array" aca="1" ref="I213" ca="1">IF(INDIRECT("実施計画様式!I"&amp;ROW($A213))&lt;&gt;朱色変色!I213,1,0)</f>
        <v>#VALUE!</v>
      </c>
      <c r="J213" t="e" cm="1">
        <f t="array" aca="1" ref="J213" ca="1">IF(INDIRECT("実施計画様式!J"&amp;ROW($A213))&lt;&gt;朱色変色!J213,1,0)</f>
        <v>#VALUE!</v>
      </c>
      <c r="K213" t="e" cm="1">
        <f t="array" aca="1" ref="K213" ca="1">IF(INDIRECT("実施計画様式!K"&amp;ROW($A213))&lt;&gt;朱色変色!K213,1,0)</f>
        <v>#VALUE!</v>
      </c>
      <c r="L213" t="e" cm="1">
        <f t="array" aca="1" ref="L213" ca="1">IF(INDIRECT("実施計画様式!L"&amp;ROW($A213))&lt;&gt;朱色変色!L213,1,0)</f>
        <v>#VALUE!</v>
      </c>
      <c r="M213" t="e" cm="1">
        <f t="array" aca="1" ref="M213" ca="1">IF(INDIRECT("実施計画様式!M"&amp;ROW($A213))&lt;&gt;朱色変色!M213,1,0)</f>
        <v>#VALUE!</v>
      </c>
      <c r="N213" t="e" cm="1">
        <f t="array" aca="1" ref="N213" ca="1">IF(INDIRECT("実施計画様式!N"&amp;ROW($A213))&lt;&gt;朱色変色!N213,1,0)</f>
        <v>#VALUE!</v>
      </c>
      <c r="O213" t="e" cm="1">
        <f t="array" aca="1" ref="O213" ca="1">IF(INDIRECT("実施計画様式!O"&amp;ROW($A213))&lt;&gt;朱色変色!O213,1,0)</f>
        <v>#VALUE!</v>
      </c>
      <c r="P213" t="e" cm="1">
        <f t="array" aca="1" ref="P213" ca="1">IF(INDIRECT("実施計画様式!P"&amp;ROW($A213))&lt;&gt;朱色変色!P213,1,0)</f>
        <v>#VALUE!</v>
      </c>
      <c r="Q213" t="e" cm="1">
        <f t="array" aca="1" ref="Q213" ca="1">IF(INDIRECT("実施計画様式!Q"&amp;ROW($A213))&lt;&gt;朱色変色!Q213,1,0)</f>
        <v>#VALUE!</v>
      </c>
      <c r="R213" t="e" cm="1">
        <f t="array" aca="1" ref="R213" ca="1">IF(INDIRECT("実施計画様式!R"&amp;ROW($A213))&lt;&gt;朱色変色!R213,1,0)</f>
        <v>#VALUE!</v>
      </c>
      <c r="S213" t="e" cm="1">
        <f t="array" aca="1" ref="S213" ca="1">IF(INDIRECT("実施計画様式!S"&amp;ROW($A213))&lt;&gt;朱色変色!S213,1,0)</f>
        <v>#VALUE!</v>
      </c>
      <c r="T213" t="e" cm="1">
        <f t="array" aca="1" ref="T213" ca="1">IF(INDIRECT("実施計画様式!T"&amp;ROW($A213))&lt;&gt;朱色変色!T213,1,0)</f>
        <v>#VALUE!</v>
      </c>
      <c r="U213" t="e" cm="1">
        <f t="array" aca="1" ref="U213" ca="1">IF(INDIRECT("実施計画様式!U"&amp;ROW($A213))&lt;&gt;朱色変色!U213,1,0)</f>
        <v>#VALUE!</v>
      </c>
      <c r="V213" t="e" cm="1">
        <f t="array" aca="1" ref="V213" ca="1">IF(INDIRECT("実施計画様式!V"&amp;ROW($A213))&lt;&gt;朱色変色!V213,1,0)</f>
        <v>#VALUE!</v>
      </c>
      <c r="W213" t="e" cm="1">
        <f t="array" aca="1" ref="W213" ca="1">IF(INDIRECT("実施計画様式!W"&amp;ROW($A213))&lt;&gt;朱色変色!W213,1,0)</f>
        <v>#VALUE!</v>
      </c>
      <c r="X213" t="e" cm="1">
        <f t="array" aca="1" ref="X213" ca="1">IF(INDIRECT("実施計画様式!X"&amp;ROW($A213))&lt;&gt;朱色変色!X213,1,0)</f>
        <v>#VALUE!</v>
      </c>
      <c r="Y213" t="e" cm="1">
        <f t="array" aca="1" ref="Y213" ca="1">IF(INDIRECT("実施計画様式!Y"&amp;ROW($A213))&lt;&gt;朱色変色!Y213,1,0)</f>
        <v>#VALUE!</v>
      </c>
      <c r="Z213" t="e" cm="1">
        <f t="array" aca="1" ref="Z213" ca="1">IF(INDIRECT("実施計画様式!Z"&amp;ROW($A213))&lt;&gt;朱色変色!Z213,1,0)</f>
        <v>#VALUE!</v>
      </c>
      <c r="AA213" t="e" cm="1">
        <f t="array" aca="1" ref="AA213" ca="1">IF(INDIRECT("実施計画様式!AA"&amp;ROW($A213))&lt;&gt;朱色変色!AA213,1,0)</f>
        <v>#VALUE!</v>
      </c>
      <c r="AB213" t="e" cm="1">
        <f t="array" aca="1" ref="AB213" ca="1">IF(INDIRECT("実施計画様式!AB"&amp;ROW($A213))&lt;&gt;朱色変色!AB213,1,0)</f>
        <v>#VALUE!</v>
      </c>
      <c r="AC213" t="e" cm="1">
        <f t="array" aca="1" ref="AC213" ca="1">IF(INDIRECT("実施計画様式!AC"&amp;ROW($A213))&lt;&gt;朱色変色!AC213,1,0)</f>
        <v>#VALUE!</v>
      </c>
      <c r="AD213" t="e" cm="1">
        <f t="array" aca="1" ref="AD213" ca="1">IF(INDIRECT("実施計画様式!AD"&amp;ROW($A213))&lt;&gt;朱色変色!AD213,1,0)</f>
        <v>#VALUE!</v>
      </c>
      <c r="AE213" t="e" cm="1">
        <f t="array" aca="1" ref="AE213" ca="1">IF(INDIRECT("実施計画様式!AE"&amp;ROW($A213))&lt;&gt;朱色変色!AE213,1,0)</f>
        <v>#VALUE!</v>
      </c>
      <c r="AF213" t="e" cm="1">
        <f t="array" aca="1" ref="AF213" ca="1">IF(INDIRECT("実施計画様式!AF"&amp;ROW($A213))&lt;&gt;朱色変色!AF213,1,0)</f>
        <v>#VALUE!</v>
      </c>
      <c r="AG213" t="e" cm="1">
        <f t="array" aca="1" ref="AG213" ca="1">IF(INDIRECT("実施計画様式!AG"&amp;ROW($A213))&lt;&gt;朱色変色!AG213,1,0)</f>
        <v>#VALUE!</v>
      </c>
      <c r="AH213" t="e" cm="1">
        <f t="array" aca="1" ref="AH213" ca="1">IF(INDIRECT("実施計画様式!AH"&amp;ROW($A213))&lt;&gt;朱色変色!AH213,1,0)</f>
        <v>#VALUE!</v>
      </c>
      <c r="AI213" t="e" cm="1">
        <f t="array" aca="1" ref="AI213" ca="1">IF(INDIRECT("実施計画様式!AI"&amp;ROW($A213))&lt;&gt;朱色変色!AI213,1,0)</f>
        <v>#VALUE!</v>
      </c>
      <c r="AJ213" t="e" cm="1">
        <f t="array" aca="1" ref="AJ213" ca="1">IF(INDIRECT("実施計画様式!AJ"&amp;ROW($A213))&lt;&gt;朱色変色!AJ213,1,0)</f>
        <v>#VALUE!</v>
      </c>
      <c r="AK213" t="e" cm="1">
        <f t="array" aca="1" ref="AK213" ca="1">IF(INDIRECT("実施計画様式!AK"&amp;ROW($A213))&lt;&gt;朱色変色!AK213,1,0)</f>
        <v>#VALUE!</v>
      </c>
      <c r="AL213" t="e" cm="1">
        <f t="array" aca="1" ref="AL213" ca="1">IF(INDIRECT("実施計画様式!AL"&amp;ROW($A213))&lt;&gt;朱色変色!AL213,1,0)</f>
        <v>#VALUE!</v>
      </c>
      <c r="AM213" t="e" cm="1">
        <f t="array" aca="1" ref="AM213" ca="1">IF(INDIRECT("実施計画様式!AM"&amp;ROW($A213))&lt;&gt;朱色変色!AM213,1,0)</f>
        <v>#VALUE!</v>
      </c>
      <c r="AN213" t="e" cm="1">
        <f t="array" aca="1" ref="AN213" ca="1">IF(INDIRECT("実施計画様式!AN"&amp;ROW($A213))&lt;&gt;朱色変色!AN213,1,0)</f>
        <v>#VALUE!</v>
      </c>
      <c r="AO213" t="e" cm="1">
        <f t="array" aca="1" ref="AO213" ca="1">IF(INDIRECT("実施計画様式!AO"&amp;ROW($A213))&lt;&gt;朱色変色!AO213,1,0)</f>
        <v>#VALUE!</v>
      </c>
      <c r="AP213" t="e" cm="1">
        <f t="array" aca="1" ref="AP213" ca="1">IF(INDIRECT("実施計画様式!AP"&amp;ROW($A213))&lt;&gt;朱色変色!AP213,1,0)</f>
        <v>#VALUE!</v>
      </c>
      <c r="AQ213" t="e" cm="1">
        <f t="array" aca="1" ref="AQ213" ca="1">IF(INDIRECT("実施計画様式!AQ"&amp;ROW($A213))&lt;&gt;朱色変色!AQ213,1,0)</f>
        <v>#VALUE!</v>
      </c>
      <c r="AR213" t="e" cm="1">
        <f t="array" aca="1" ref="AR213" ca="1">IF(INDIRECT("実施計画様式!AR"&amp;ROW($A213))&lt;&gt;朱色変色!AR213,1,0)</f>
        <v>#VALUE!</v>
      </c>
      <c r="AS213" t="e" cm="1">
        <f t="array" aca="1" ref="AS213" ca="1">IF(INDIRECT("実施計画様式!AS"&amp;ROW($A213))&lt;&gt;朱色変色!AS213,1,0)</f>
        <v>#VALUE!</v>
      </c>
      <c r="AT213" t="e" cm="1">
        <f t="array" aca="1" ref="AT213" ca="1">IF(INDIRECT("実施計画様式!AT"&amp;ROW($A213))&lt;&gt;朱色変色!AT213,1,0)</f>
        <v>#VALUE!</v>
      </c>
      <c r="AU213" t="e" cm="1">
        <f t="array" aca="1" ref="AU213" ca="1">IF(INDIRECT("実施計画様式!AU"&amp;ROW($A213))&lt;&gt;朱色変色!AU213,1,0)</f>
        <v>#VALUE!</v>
      </c>
      <c r="AV213" t="e" cm="1">
        <f t="array" aca="1" ref="AV213" ca="1">IF(INDIRECT("実施計画様式!AV"&amp;ROW($A213))&lt;&gt;朱色変色!AV213,1,0)</f>
        <v>#VALUE!</v>
      </c>
      <c r="AW213" t="e" cm="1">
        <f t="array" aca="1" ref="AW213" ca="1">IF(INDIRECT("実施計画様式!AW"&amp;ROW($A213))&lt;&gt;朱色変色!AW213,1,0)</f>
        <v>#VALUE!</v>
      </c>
      <c r="AX213" t="e" cm="1">
        <f t="array" aca="1" ref="AX213" ca="1">IF(INDIRECT("実施計画様式!AX"&amp;ROW($A213))&lt;&gt;朱色変色!AX213,1,0)</f>
        <v>#VALUE!</v>
      </c>
      <c r="AY213" t="e" cm="1">
        <f t="array" aca="1" ref="AY213" ca="1">IF(INDIRECT("実施計画様式!AY"&amp;ROW($A213))&lt;&gt;朱色変色!AU213,1,0)</f>
        <v>#VALUE!</v>
      </c>
      <c r="AZ213" t="e" cm="1">
        <f t="array" aca="1" ref="AZ213" ca="1">IF(INDIRECT("実施計画様式!AZ"&amp;ROW($A213))&lt;&gt;朱色変色!AV213,1,0)</f>
        <v>#VALUE!</v>
      </c>
      <c r="BA213" t="e" cm="1">
        <f t="array" aca="1" ref="BA213" ca="1">IF(INDIRECT("実施計画様式!BA"&amp;ROW($A213))&lt;&gt;朱色変色!AW213,1,0)</f>
        <v>#VALUE!</v>
      </c>
      <c r="BB213" t="e" cm="1">
        <f t="array" aca="1" ref="BB213" ca="1">IF(INDIRECT("実施計画様式!BB"&amp;ROW($A213))&lt;&gt;朱色変色!AX213,1,0)</f>
        <v>#VALUE!</v>
      </c>
      <c r="BC213" t="e">
        <f t="shared" ca="1" si="6"/>
        <v>#VALUE!</v>
      </c>
      <c r="BD213" t="e">
        <f t="shared" ca="1" si="7"/>
        <v>#VALUE!</v>
      </c>
      <c r="BE213" t="e">
        <f t="shared" ca="1" si="8"/>
        <v>#VALUE!</v>
      </c>
    </row>
    <row r="214" spans="3:57">
      <c r="C214" s="310">
        <v>142</v>
      </c>
      <c r="D214" t="e" cm="1">
        <f t="array" aca="1" ref="D214" ca="1">IF(INDIRECT("実施計画様式!D"&amp;ROW($A214))&lt;&gt;朱色変色!D214,1,0)</f>
        <v>#VALUE!</v>
      </c>
      <c r="E214" t="e" cm="1">
        <f t="array" aca="1" ref="E214" ca="1">IF(INDIRECT("実施計画様式!E"&amp;ROW($A214))&lt;&gt;朱色変色!E214,1,0)</f>
        <v>#VALUE!</v>
      </c>
      <c r="F214" t="e" cm="1">
        <f t="array" aca="1" ref="F214" ca="1">IF(INDIRECT("実施計画様式!F"&amp;ROW($A214))&lt;&gt;朱色変色!F214,1,0)</f>
        <v>#VALUE!</v>
      </c>
      <c r="G214" t="e" cm="1">
        <f t="array" aca="1" ref="G214" ca="1">IF(INDIRECT("実施計画様式!G"&amp;ROW($A214))&lt;&gt;朱色変色!G214,1,0)</f>
        <v>#VALUE!</v>
      </c>
      <c r="H214" t="e" cm="1">
        <f t="array" aca="1" ref="H214" ca="1">IF(INDIRECT("実施計画様式!H"&amp;ROW($A214))&lt;&gt;朱色変色!H214,1,0)</f>
        <v>#VALUE!</v>
      </c>
      <c r="I214" t="e" cm="1">
        <f t="array" aca="1" ref="I214" ca="1">IF(INDIRECT("実施計画様式!I"&amp;ROW($A214))&lt;&gt;朱色変色!I214,1,0)</f>
        <v>#VALUE!</v>
      </c>
      <c r="J214" t="e" cm="1">
        <f t="array" aca="1" ref="J214" ca="1">IF(INDIRECT("実施計画様式!J"&amp;ROW($A214))&lt;&gt;朱色変色!J214,1,0)</f>
        <v>#VALUE!</v>
      </c>
      <c r="K214" t="e" cm="1">
        <f t="array" aca="1" ref="K214" ca="1">IF(INDIRECT("実施計画様式!K"&amp;ROW($A214))&lt;&gt;朱色変色!K214,1,0)</f>
        <v>#VALUE!</v>
      </c>
      <c r="L214" t="e" cm="1">
        <f t="array" aca="1" ref="L214" ca="1">IF(INDIRECT("実施計画様式!L"&amp;ROW($A214))&lt;&gt;朱色変色!L214,1,0)</f>
        <v>#VALUE!</v>
      </c>
      <c r="M214" t="e" cm="1">
        <f t="array" aca="1" ref="M214" ca="1">IF(INDIRECT("実施計画様式!M"&amp;ROW($A214))&lt;&gt;朱色変色!M214,1,0)</f>
        <v>#VALUE!</v>
      </c>
      <c r="N214" t="e" cm="1">
        <f t="array" aca="1" ref="N214" ca="1">IF(INDIRECT("実施計画様式!N"&amp;ROW($A214))&lt;&gt;朱色変色!N214,1,0)</f>
        <v>#VALUE!</v>
      </c>
      <c r="O214" t="e" cm="1">
        <f t="array" aca="1" ref="O214" ca="1">IF(INDIRECT("実施計画様式!O"&amp;ROW($A214))&lt;&gt;朱色変色!O214,1,0)</f>
        <v>#VALUE!</v>
      </c>
      <c r="P214" t="e" cm="1">
        <f t="array" aca="1" ref="P214" ca="1">IF(INDIRECT("実施計画様式!P"&amp;ROW($A214))&lt;&gt;朱色変色!P214,1,0)</f>
        <v>#VALUE!</v>
      </c>
      <c r="Q214" t="e" cm="1">
        <f t="array" aca="1" ref="Q214" ca="1">IF(INDIRECT("実施計画様式!Q"&amp;ROW($A214))&lt;&gt;朱色変色!Q214,1,0)</f>
        <v>#VALUE!</v>
      </c>
      <c r="R214" t="e" cm="1">
        <f t="array" aca="1" ref="R214" ca="1">IF(INDIRECT("実施計画様式!R"&amp;ROW($A214))&lt;&gt;朱色変色!R214,1,0)</f>
        <v>#VALUE!</v>
      </c>
      <c r="S214" t="e" cm="1">
        <f t="array" aca="1" ref="S214" ca="1">IF(INDIRECT("実施計画様式!S"&amp;ROW($A214))&lt;&gt;朱色変色!S214,1,0)</f>
        <v>#VALUE!</v>
      </c>
      <c r="T214" t="e" cm="1">
        <f t="array" aca="1" ref="T214" ca="1">IF(INDIRECT("実施計画様式!T"&amp;ROW($A214))&lt;&gt;朱色変色!T214,1,0)</f>
        <v>#VALUE!</v>
      </c>
      <c r="U214" t="e" cm="1">
        <f t="array" aca="1" ref="U214" ca="1">IF(INDIRECT("実施計画様式!U"&amp;ROW($A214))&lt;&gt;朱色変色!U214,1,0)</f>
        <v>#VALUE!</v>
      </c>
      <c r="V214" t="e" cm="1">
        <f t="array" aca="1" ref="V214" ca="1">IF(INDIRECT("実施計画様式!V"&amp;ROW($A214))&lt;&gt;朱色変色!V214,1,0)</f>
        <v>#VALUE!</v>
      </c>
      <c r="W214" t="e" cm="1">
        <f t="array" aca="1" ref="W214" ca="1">IF(INDIRECT("実施計画様式!W"&amp;ROW($A214))&lt;&gt;朱色変色!W214,1,0)</f>
        <v>#VALUE!</v>
      </c>
      <c r="X214" t="e" cm="1">
        <f t="array" aca="1" ref="X214" ca="1">IF(INDIRECT("実施計画様式!X"&amp;ROW($A214))&lt;&gt;朱色変色!X214,1,0)</f>
        <v>#VALUE!</v>
      </c>
      <c r="Y214" t="e" cm="1">
        <f t="array" aca="1" ref="Y214" ca="1">IF(INDIRECT("実施計画様式!Y"&amp;ROW($A214))&lt;&gt;朱色変色!Y214,1,0)</f>
        <v>#VALUE!</v>
      </c>
      <c r="Z214" t="e" cm="1">
        <f t="array" aca="1" ref="Z214" ca="1">IF(INDIRECT("実施計画様式!Z"&amp;ROW($A214))&lt;&gt;朱色変色!Z214,1,0)</f>
        <v>#VALUE!</v>
      </c>
      <c r="AA214" t="e" cm="1">
        <f t="array" aca="1" ref="AA214" ca="1">IF(INDIRECT("実施計画様式!AA"&amp;ROW($A214))&lt;&gt;朱色変色!AA214,1,0)</f>
        <v>#VALUE!</v>
      </c>
      <c r="AB214" t="e" cm="1">
        <f t="array" aca="1" ref="AB214" ca="1">IF(INDIRECT("実施計画様式!AB"&amp;ROW($A214))&lt;&gt;朱色変色!AB214,1,0)</f>
        <v>#VALUE!</v>
      </c>
      <c r="AC214" t="e" cm="1">
        <f t="array" aca="1" ref="AC214" ca="1">IF(INDIRECT("実施計画様式!AC"&amp;ROW($A214))&lt;&gt;朱色変色!AC214,1,0)</f>
        <v>#VALUE!</v>
      </c>
      <c r="AD214" t="e" cm="1">
        <f t="array" aca="1" ref="AD214" ca="1">IF(INDIRECT("実施計画様式!AD"&amp;ROW($A214))&lt;&gt;朱色変色!AD214,1,0)</f>
        <v>#VALUE!</v>
      </c>
      <c r="AE214" t="e" cm="1">
        <f t="array" aca="1" ref="AE214" ca="1">IF(INDIRECT("実施計画様式!AE"&amp;ROW($A214))&lt;&gt;朱色変色!AE214,1,0)</f>
        <v>#VALUE!</v>
      </c>
      <c r="AF214" t="e" cm="1">
        <f t="array" aca="1" ref="AF214" ca="1">IF(INDIRECT("実施計画様式!AF"&amp;ROW($A214))&lt;&gt;朱色変色!AF214,1,0)</f>
        <v>#VALUE!</v>
      </c>
      <c r="AG214" t="e" cm="1">
        <f t="array" aca="1" ref="AG214" ca="1">IF(INDIRECT("実施計画様式!AG"&amp;ROW($A214))&lt;&gt;朱色変色!AG214,1,0)</f>
        <v>#VALUE!</v>
      </c>
      <c r="AH214" t="e" cm="1">
        <f t="array" aca="1" ref="AH214" ca="1">IF(INDIRECT("実施計画様式!AH"&amp;ROW($A214))&lt;&gt;朱色変色!AH214,1,0)</f>
        <v>#VALUE!</v>
      </c>
      <c r="AI214" t="e" cm="1">
        <f t="array" aca="1" ref="AI214" ca="1">IF(INDIRECT("実施計画様式!AI"&amp;ROW($A214))&lt;&gt;朱色変色!AI214,1,0)</f>
        <v>#VALUE!</v>
      </c>
      <c r="AJ214" t="e" cm="1">
        <f t="array" aca="1" ref="AJ214" ca="1">IF(INDIRECT("実施計画様式!AJ"&amp;ROW($A214))&lt;&gt;朱色変色!AJ214,1,0)</f>
        <v>#VALUE!</v>
      </c>
      <c r="AK214" t="e" cm="1">
        <f t="array" aca="1" ref="AK214" ca="1">IF(INDIRECT("実施計画様式!AK"&amp;ROW($A214))&lt;&gt;朱色変色!AK214,1,0)</f>
        <v>#VALUE!</v>
      </c>
      <c r="AL214" t="e" cm="1">
        <f t="array" aca="1" ref="AL214" ca="1">IF(INDIRECT("実施計画様式!AL"&amp;ROW($A214))&lt;&gt;朱色変色!AL214,1,0)</f>
        <v>#VALUE!</v>
      </c>
      <c r="AM214" t="e" cm="1">
        <f t="array" aca="1" ref="AM214" ca="1">IF(INDIRECT("実施計画様式!AM"&amp;ROW($A214))&lt;&gt;朱色変色!AM214,1,0)</f>
        <v>#VALUE!</v>
      </c>
      <c r="AN214" t="e" cm="1">
        <f t="array" aca="1" ref="AN214" ca="1">IF(INDIRECT("実施計画様式!AN"&amp;ROW($A214))&lt;&gt;朱色変色!AN214,1,0)</f>
        <v>#VALUE!</v>
      </c>
      <c r="AO214" t="e" cm="1">
        <f t="array" aca="1" ref="AO214" ca="1">IF(INDIRECT("実施計画様式!AO"&amp;ROW($A214))&lt;&gt;朱色変色!AO214,1,0)</f>
        <v>#VALUE!</v>
      </c>
      <c r="AP214" t="e" cm="1">
        <f t="array" aca="1" ref="AP214" ca="1">IF(INDIRECT("実施計画様式!AP"&amp;ROW($A214))&lt;&gt;朱色変色!AP214,1,0)</f>
        <v>#VALUE!</v>
      </c>
      <c r="AQ214" t="e" cm="1">
        <f t="array" aca="1" ref="AQ214" ca="1">IF(INDIRECT("実施計画様式!AQ"&amp;ROW($A214))&lt;&gt;朱色変色!AQ214,1,0)</f>
        <v>#VALUE!</v>
      </c>
      <c r="AR214" t="e" cm="1">
        <f t="array" aca="1" ref="AR214" ca="1">IF(INDIRECT("実施計画様式!AR"&amp;ROW($A214))&lt;&gt;朱色変色!AR214,1,0)</f>
        <v>#VALUE!</v>
      </c>
      <c r="AS214" t="e" cm="1">
        <f t="array" aca="1" ref="AS214" ca="1">IF(INDIRECT("実施計画様式!AS"&amp;ROW($A214))&lt;&gt;朱色変色!AS214,1,0)</f>
        <v>#VALUE!</v>
      </c>
      <c r="AT214" t="e" cm="1">
        <f t="array" aca="1" ref="AT214" ca="1">IF(INDIRECT("実施計画様式!AT"&amp;ROW($A214))&lt;&gt;朱色変色!AT214,1,0)</f>
        <v>#VALUE!</v>
      </c>
      <c r="AU214" t="e" cm="1">
        <f t="array" aca="1" ref="AU214" ca="1">IF(INDIRECT("実施計画様式!AU"&amp;ROW($A214))&lt;&gt;朱色変色!AU214,1,0)</f>
        <v>#VALUE!</v>
      </c>
      <c r="AV214" t="e" cm="1">
        <f t="array" aca="1" ref="AV214" ca="1">IF(INDIRECT("実施計画様式!AV"&amp;ROW($A214))&lt;&gt;朱色変色!AV214,1,0)</f>
        <v>#VALUE!</v>
      </c>
      <c r="AW214" t="e" cm="1">
        <f t="array" aca="1" ref="AW214" ca="1">IF(INDIRECT("実施計画様式!AW"&amp;ROW($A214))&lt;&gt;朱色変色!AW214,1,0)</f>
        <v>#VALUE!</v>
      </c>
      <c r="AX214" t="e" cm="1">
        <f t="array" aca="1" ref="AX214" ca="1">IF(INDIRECT("実施計画様式!AX"&amp;ROW($A214))&lt;&gt;朱色変色!AX214,1,0)</f>
        <v>#VALUE!</v>
      </c>
      <c r="AY214" t="e" cm="1">
        <f t="array" aca="1" ref="AY214" ca="1">IF(INDIRECT("実施計画様式!AY"&amp;ROW($A214))&lt;&gt;朱色変色!AU214,1,0)</f>
        <v>#VALUE!</v>
      </c>
      <c r="AZ214" t="e" cm="1">
        <f t="array" aca="1" ref="AZ214" ca="1">IF(INDIRECT("実施計画様式!AZ"&amp;ROW($A214))&lt;&gt;朱色変色!AV214,1,0)</f>
        <v>#VALUE!</v>
      </c>
      <c r="BA214" t="e" cm="1">
        <f t="array" aca="1" ref="BA214" ca="1">IF(INDIRECT("実施計画様式!BA"&amp;ROW($A214))&lt;&gt;朱色変色!AW214,1,0)</f>
        <v>#VALUE!</v>
      </c>
      <c r="BB214" t="e" cm="1">
        <f t="array" aca="1" ref="BB214" ca="1">IF(INDIRECT("実施計画様式!BB"&amp;ROW($A214))&lt;&gt;朱色変色!AX214,1,0)</f>
        <v>#VALUE!</v>
      </c>
      <c r="BC214" t="e">
        <f t="shared" ca="1" si="6"/>
        <v>#VALUE!</v>
      </c>
      <c r="BD214" t="e">
        <f t="shared" ca="1" si="7"/>
        <v>#VALUE!</v>
      </c>
      <c r="BE214" t="e">
        <f t="shared" ca="1" si="8"/>
        <v>#VALUE!</v>
      </c>
    </row>
    <row r="215" spans="3:57">
      <c r="C215" s="310">
        <v>143</v>
      </c>
      <c r="D215" t="e" cm="1">
        <f t="array" aca="1" ref="D215" ca="1">IF(INDIRECT("実施計画様式!D"&amp;ROW($A215))&lt;&gt;朱色変色!D215,1,0)</f>
        <v>#VALUE!</v>
      </c>
      <c r="E215" t="e" cm="1">
        <f t="array" aca="1" ref="E215" ca="1">IF(INDIRECT("実施計画様式!E"&amp;ROW($A215))&lt;&gt;朱色変色!E215,1,0)</f>
        <v>#VALUE!</v>
      </c>
      <c r="F215" t="e" cm="1">
        <f t="array" aca="1" ref="F215" ca="1">IF(INDIRECT("実施計画様式!F"&amp;ROW($A215))&lt;&gt;朱色変色!F215,1,0)</f>
        <v>#VALUE!</v>
      </c>
      <c r="G215" t="e" cm="1">
        <f t="array" aca="1" ref="G215" ca="1">IF(INDIRECT("実施計画様式!G"&amp;ROW($A215))&lt;&gt;朱色変色!G215,1,0)</f>
        <v>#VALUE!</v>
      </c>
      <c r="H215" t="e" cm="1">
        <f t="array" aca="1" ref="H215" ca="1">IF(INDIRECT("実施計画様式!H"&amp;ROW($A215))&lt;&gt;朱色変色!H215,1,0)</f>
        <v>#VALUE!</v>
      </c>
      <c r="I215" t="e" cm="1">
        <f t="array" aca="1" ref="I215" ca="1">IF(INDIRECT("実施計画様式!I"&amp;ROW($A215))&lt;&gt;朱色変色!I215,1,0)</f>
        <v>#VALUE!</v>
      </c>
      <c r="J215" t="e" cm="1">
        <f t="array" aca="1" ref="J215" ca="1">IF(INDIRECT("実施計画様式!J"&amp;ROW($A215))&lt;&gt;朱色変色!J215,1,0)</f>
        <v>#VALUE!</v>
      </c>
      <c r="K215" t="e" cm="1">
        <f t="array" aca="1" ref="K215" ca="1">IF(INDIRECT("実施計画様式!K"&amp;ROW($A215))&lt;&gt;朱色変色!K215,1,0)</f>
        <v>#VALUE!</v>
      </c>
      <c r="L215" t="e" cm="1">
        <f t="array" aca="1" ref="L215" ca="1">IF(INDIRECT("実施計画様式!L"&amp;ROW($A215))&lt;&gt;朱色変色!L215,1,0)</f>
        <v>#VALUE!</v>
      </c>
      <c r="M215" t="e" cm="1">
        <f t="array" aca="1" ref="M215" ca="1">IF(INDIRECT("実施計画様式!M"&amp;ROW($A215))&lt;&gt;朱色変色!M215,1,0)</f>
        <v>#VALUE!</v>
      </c>
      <c r="N215" t="e" cm="1">
        <f t="array" aca="1" ref="N215" ca="1">IF(INDIRECT("実施計画様式!N"&amp;ROW($A215))&lt;&gt;朱色変色!N215,1,0)</f>
        <v>#VALUE!</v>
      </c>
      <c r="O215" t="e" cm="1">
        <f t="array" aca="1" ref="O215" ca="1">IF(INDIRECT("実施計画様式!O"&amp;ROW($A215))&lt;&gt;朱色変色!O215,1,0)</f>
        <v>#VALUE!</v>
      </c>
      <c r="P215" t="e" cm="1">
        <f t="array" aca="1" ref="P215" ca="1">IF(INDIRECT("実施計画様式!P"&amp;ROW($A215))&lt;&gt;朱色変色!P215,1,0)</f>
        <v>#VALUE!</v>
      </c>
      <c r="Q215" t="e" cm="1">
        <f t="array" aca="1" ref="Q215" ca="1">IF(INDIRECT("実施計画様式!Q"&amp;ROW($A215))&lt;&gt;朱色変色!Q215,1,0)</f>
        <v>#VALUE!</v>
      </c>
      <c r="R215" t="e" cm="1">
        <f t="array" aca="1" ref="R215" ca="1">IF(INDIRECT("実施計画様式!R"&amp;ROW($A215))&lt;&gt;朱色変色!R215,1,0)</f>
        <v>#VALUE!</v>
      </c>
      <c r="S215" t="e" cm="1">
        <f t="array" aca="1" ref="S215" ca="1">IF(INDIRECT("実施計画様式!S"&amp;ROW($A215))&lt;&gt;朱色変色!S215,1,0)</f>
        <v>#VALUE!</v>
      </c>
      <c r="T215" t="e" cm="1">
        <f t="array" aca="1" ref="T215" ca="1">IF(INDIRECT("実施計画様式!T"&amp;ROW($A215))&lt;&gt;朱色変色!T215,1,0)</f>
        <v>#VALUE!</v>
      </c>
      <c r="U215" t="e" cm="1">
        <f t="array" aca="1" ref="U215" ca="1">IF(INDIRECT("実施計画様式!U"&amp;ROW($A215))&lt;&gt;朱色変色!U215,1,0)</f>
        <v>#VALUE!</v>
      </c>
      <c r="V215" t="e" cm="1">
        <f t="array" aca="1" ref="V215" ca="1">IF(INDIRECT("実施計画様式!V"&amp;ROW($A215))&lt;&gt;朱色変色!V215,1,0)</f>
        <v>#VALUE!</v>
      </c>
      <c r="W215" t="e" cm="1">
        <f t="array" aca="1" ref="W215" ca="1">IF(INDIRECT("実施計画様式!W"&amp;ROW($A215))&lt;&gt;朱色変色!W215,1,0)</f>
        <v>#VALUE!</v>
      </c>
      <c r="X215" t="e" cm="1">
        <f t="array" aca="1" ref="X215" ca="1">IF(INDIRECT("実施計画様式!X"&amp;ROW($A215))&lt;&gt;朱色変色!X215,1,0)</f>
        <v>#VALUE!</v>
      </c>
      <c r="Y215" t="e" cm="1">
        <f t="array" aca="1" ref="Y215" ca="1">IF(INDIRECT("実施計画様式!Y"&amp;ROW($A215))&lt;&gt;朱色変色!Y215,1,0)</f>
        <v>#VALUE!</v>
      </c>
      <c r="Z215" t="e" cm="1">
        <f t="array" aca="1" ref="Z215" ca="1">IF(INDIRECT("実施計画様式!Z"&amp;ROW($A215))&lt;&gt;朱色変色!Z215,1,0)</f>
        <v>#VALUE!</v>
      </c>
      <c r="AA215" t="e" cm="1">
        <f t="array" aca="1" ref="AA215" ca="1">IF(INDIRECT("実施計画様式!AA"&amp;ROW($A215))&lt;&gt;朱色変色!AA215,1,0)</f>
        <v>#VALUE!</v>
      </c>
      <c r="AB215" t="e" cm="1">
        <f t="array" aca="1" ref="AB215" ca="1">IF(INDIRECT("実施計画様式!AB"&amp;ROW($A215))&lt;&gt;朱色変色!AB215,1,0)</f>
        <v>#VALUE!</v>
      </c>
      <c r="AC215" t="e" cm="1">
        <f t="array" aca="1" ref="AC215" ca="1">IF(INDIRECT("実施計画様式!AC"&amp;ROW($A215))&lt;&gt;朱色変色!AC215,1,0)</f>
        <v>#VALUE!</v>
      </c>
      <c r="AD215" t="e" cm="1">
        <f t="array" aca="1" ref="AD215" ca="1">IF(INDIRECT("実施計画様式!AD"&amp;ROW($A215))&lt;&gt;朱色変色!AD215,1,0)</f>
        <v>#VALUE!</v>
      </c>
      <c r="AE215" t="e" cm="1">
        <f t="array" aca="1" ref="AE215" ca="1">IF(INDIRECT("実施計画様式!AE"&amp;ROW($A215))&lt;&gt;朱色変色!AE215,1,0)</f>
        <v>#VALUE!</v>
      </c>
      <c r="AF215" t="e" cm="1">
        <f t="array" aca="1" ref="AF215" ca="1">IF(INDIRECT("実施計画様式!AF"&amp;ROW($A215))&lt;&gt;朱色変色!AF215,1,0)</f>
        <v>#VALUE!</v>
      </c>
      <c r="AG215" t="e" cm="1">
        <f t="array" aca="1" ref="AG215" ca="1">IF(INDIRECT("実施計画様式!AG"&amp;ROW($A215))&lt;&gt;朱色変色!AG215,1,0)</f>
        <v>#VALUE!</v>
      </c>
      <c r="AH215" t="e" cm="1">
        <f t="array" aca="1" ref="AH215" ca="1">IF(INDIRECT("実施計画様式!AH"&amp;ROW($A215))&lt;&gt;朱色変色!AH215,1,0)</f>
        <v>#VALUE!</v>
      </c>
      <c r="AI215" t="e" cm="1">
        <f t="array" aca="1" ref="AI215" ca="1">IF(INDIRECT("実施計画様式!AI"&amp;ROW($A215))&lt;&gt;朱色変色!AI215,1,0)</f>
        <v>#VALUE!</v>
      </c>
      <c r="AJ215" t="e" cm="1">
        <f t="array" aca="1" ref="AJ215" ca="1">IF(INDIRECT("実施計画様式!AJ"&amp;ROW($A215))&lt;&gt;朱色変色!AJ215,1,0)</f>
        <v>#VALUE!</v>
      </c>
      <c r="AK215" t="e" cm="1">
        <f t="array" aca="1" ref="AK215" ca="1">IF(INDIRECT("実施計画様式!AK"&amp;ROW($A215))&lt;&gt;朱色変色!AK215,1,0)</f>
        <v>#VALUE!</v>
      </c>
      <c r="AL215" t="e" cm="1">
        <f t="array" aca="1" ref="AL215" ca="1">IF(INDIRECT("実施計画様式!AL"&amp;ROW($A215))&lt;&gt;朱色変色!AL215,1,0)</f>
        <v>#VALUE!</v>
      </c>
      <c r="AM215" t="e" cm="1">
        <f t="array" aca="1" ref="AM215" ca="1">IF(INDIRECT("実施計画様式!AM"&amp;ROW($A215))&lt;&gt;朱色変色!AM215,1,0)</f>
        <v>#VALUE!</v>
      </c>
      <c r="AN215" t="e" cm="1">
        <f t="array" aca="1" ref="AN215" ca="1">IF(INDIRECT("実施計画様式!AN"&amp;ROW($A215))&lt;&gt;朱色変色!AN215,1,0)</f>
        <v>#VALUE!</v>
      </c>
      <c r="AO215" t="e" cm="1">
        <f t="array" aca="1" ref="AO215" ca="1">IF(INDIRECT("実施計画様式!AO"&amp;ROW($A215))&lt;&gt;朱色変色!AO215,1,0)</f>
        <v>#VALUE!</v>
      </c>
      <c r="AP215" t="e" cm="1">
        <f t="array" aca="1" ref="AP215" ca="1">IF(INDIRECT("実施計画様式!AP"&amp;ROW($A215))&lt;&gt;朱色変色!AP215,1,0)</f>
        <v>#VALUE!</v>
      </c>
      <c r="AQ215" t="e" cm="1">
        <f t="array" aca="1" ref="AQ215" ca="1">IF(INDIRECT("実施計画様式!AQ"&amp;ROW($A215))&lt;&gt;朱色変色!AQ215,1,0)</f>
        <v>#VALUE!</v>
      </c>
      <c r="AR215" t="e" cm="1">
        <f t="array" aca="1" ref="AR215" ca="1">IF(INDIRECT("実施計画様式!AR"&amp;ROW($A215))&lt;&gt;朱色変色!AR215,1,0)</f>
        <v>#VALUE!</v>
      </c>
      <c r="AS215" t="e" cm="1">
        <f t="array" aca="1" ref="AS215" ca="1">IF(INDIRECT("実施計画様式!AS"&amp;ROW($A215))&lt;&gt;朱色変色!AS215,1,0)</f>
        <v>#VALUE!</v>
      </c>
      <c r="AT215" t="e" cm="1">
        <f t="array" aca="1" ref="AT215" ca="1">IF(INDIRECT("実施計画様式!AT"&amp;ROW($A215))&lt;&gt;朱色変色!AT215,1,0)</f>
        <v>#VALUE!</v>
      </c>
      <c r="AU215" t="e" cm="1">
        <f t="array" aca="1" ref="AU215" ca="1">IF(INDIRECT("実施計画様式!AU"&amp;ROW($A215))&lt;&gt;朱色変色!AU215,1,0)</f>
        <v>#VALUE!</v>
      </c>
      <c r="AV215" t="e" cm="1">
        <f t="array" aca="1" ref="AV215" ca="1">IF(INDIRECT("実施計画様式!AV"&amp;ROW($A215))&lt;&gt;朱色変色!AV215,1,0)</f>
        <v>#VALUE!</v>
      </c>
      <c r="AW215" t="e" cm="1">
        <f t="array" aca="1" ref="AW215" ca="1">IF(INDIRECT("実施計画様式!AW"&amp;ROW($A215))&lt;&gt;朱色変色!AW215,1,0)</f>
        <v>#VALUE!</v>
      </c>
      <c r="AX215" t="e" cm="1">
        <f t="array" aca="1" ref="AX215" ca="1">IF(INDIRECT("実施計画様式!AX"&amp;ROW($A215))&lt;&gt;朱色変色!AX215,1,0)</f>
        <v>#VALUE!</v>
      </c>
      <c r="AY215" t="e" cm="1">
        <f t="array" aca="1" ref="AY215" ca="1">IF(INDIRECT("実施計画様式!AY"&amp;ROW($A215))&lt;&gt;朱色変色!AU215,1,0)</f>
        <v>#VALUE!</v>
      </c>
      <c r="AZ215" t="e" cm="1">
        <f t="array" aca="1" ref="AZ215" ca="1">IF(INDIRECT("実施計画様式!AZ"&amp;ROW($A215))&lt;&gt;朱色変色!AV215,1,0)</f>
        <v>#VALUE!</v>
      </c>
      <c r="BA215" t="e" cm="1">
        <f t="array" aca="1" ref="BA215" ca="1">IF(INDIRECT("実施計画様式!BA"&amp;ROW($A215))&lt;&gt;朱色変色!AW215,1,0)</f>
        <v>#VALUE!</v>
      </c>
      <c r="BB215" t="e" cm="1">
        <f t="array" aca="1" ref="BB215" ca="1">IF(INDIRECT("実施計画様式!BB"&amp;ROW($A215))&lt;&gt;朱色変色!AX215,1,0)</f>
        <v>#VALUE!</v>
      </c>
      <c r="BC215" t="e">
        <f t="shared" ca="1" si="6"/>
        <v>#VALUE!</v>
      </c>
      <c r="BD215" t="e">
        <f t="shared" ca="1" si="7"/>
        <v>#VALUE!</v>
      </c>
      <c r="BE215" t="e">
        <f t="shared" ca="1" si="8"/>
        <v>#VALUE!</v>
      </c>
    </row>
    <row r="216" spans="3:57">
      <c r="C216" s="310">
        <v>144</v>
      </c>
      <c r="D216" t="e" cm="1">
        <f t="array" aca="1" ref="D216" ca="1">IF(INDIRECT("実施計画様式!D"&amp;ROW($A216))&lt;&gt;朱色変色!D216,1,0)</f>
        <v>#VALUE!</v>
      </c>
      <c r="E216" t="e" cm="1">
        <f t="array" aca="1" ref="E216" ca="1">IF(INDIRECT("実施計画様式!E"&amp;ROW($A216))&lt;&gt;朱色変色!E216,1,0)</f>
        <v>#VALUE!</v>
      </c>
      <c r="F216" t="e" cm="1">
        <f t="array" aca="1" ref="F216" ca="1">IF(INDIRECT("実施計画様式!F"&amp;ROW($A216))&lt;&gt;朱色変色!F216,1,0)</f>
        <v>#VALUE!</v>
      </c>
      <c r="G216" t="e" cm="1">
        <f t="array" aca="1" ref="G216" ca="1">IF(INDIRECT("実施計画様式!G"&amp;ROW($A216))&lt;&gt;朱色変色!G216,1,0)</f>
        <v>#VALUE!</v>
      </c>
      <c r="H216" t="e" cm="1">
        <f t="array" aca="1" ref="H216" ca="1">IF(INDIRECT("実施計画様式!H"&amp;ROW($A216))&lt;&gt;朱色変色!H216,1,0)</f>
        <v>#VALUE!</v>
      </c>
      <c r="I216" t="e" cm="1">
        <f t="array" aca="1" ref="I216" ca="1">IF(INDIRECT("実施計画様式!I"&amp;ROW($A216))&lt;&gt;朱色変色!I216,1,0)</f>
        <v>#VALUE!</v>
      </c>
      <c r="J216" t="e" cm="1">
        <f t="array" aca="1" ref="J216" ca="1">IF(INDIRECT("実施計画様式!J"&amp;ROW($A216))&lt;&gt;朱色変色!J216,1,0)</f>
        <v>#VALUE!</v>
      </c>
      <c r="K216" t="e" cm="1">
        <f t="array" aca="1" ref="K216" ca="1">IF(INDIRECT("実施計画様式!K"&amp;ROW($A216))&lt;&gt;朱色変色!K216,1,0)</f>
        <v>#VALUE!</v>
      </c>
      <c r="L216" t="e" cm="1">
        <f t="array" aca="1" ref="L216" ca="1">IF(INDIRECT("実施計画様式!L"&amp;ROW($A216))&lt;&gt;朱色変色!L216,1,0)</f>
        <v>#VALUE!</v>
      </c>
      <c r="M216" t="e" cm="1">
        <f t="array" aca="1" ref="M216" ca="1">IF(INDIRECT("実施計画様式!M"&amp;ROW($A216))&lt;&gt;朱色変色!M216,1,0)</f>
        <v>#VALUE!</v>
      </c>
      <c r="N216" t="e" cm="1">
        <f t="array" aca="1" ref="N216" ca="1">IF(INDIRECT("実施計画様式!N"&amp;ROW($A216))&lt;&gt;朱色変色!N216,1,0)</f>
        <v>#VALUE!</v>
      </c>
      <c r="O216" t="e" cm="1">
        <f t="array" aca="1" ref="O216" ca="1">IF(INDIRECT("実施計画様式!O"&amp;ROW($A216))&lt;&gt;朱色変色!O216,1,0)</f>
        <v>#VALUE!</v>
      </c>
      <c r="P216" t="e" cm="1">
        <f t="array" aca="1" ref="P216" ca="1">IF(INDIRECT("実施計画様式!P"&amp;ROW($A216))&lt;&gt;朱色変色!P216,1,0)</f>
        <v>#VALUE!</v>
      </c>
      <c r="Q216" t="e" cm="1">
        <f t="array" aca="1" ref="Q216" ca="1">IF(INDIRECT("実施計画様式!Q"&amp;ROW($A216))&lt;&gt;朱色変色!Q216,1,0)</f>
        <v>#VALUE!</v>
      </c>
      <c r="R216" t="e" cm="1">
        <f t="array" aca="1" ref="R216" ca="1">IF(INDIRECT("実施計画様式!R"&amp;ROW($A216))&lt;&gt;朱色変色!R216,1,0)</f>
        <v>#VALUE!</v>
      </c>
      <c r="S216" t="e" cm="1">
        <f t="array" aca="1" ref="S216" ca="1">IF(INDIRECT("実施計画様式!S"&amp;ROW($A216))&lt;&gt;朱色変色!S216,1,0)</f>
        <v>#VALUE!</v>
      </c>
      <c r="T216" t="e" cm="1">
        <f t="array" aca="1" ref="T216" ca="1">IF(INDIRECT("実施計画様式!T"&amp;ROW($A216))&lt;&gt;朱色変色!T216,1,0)</f>
        <v>#VALUE!</v>
      </c>
      <c r="U216" t="e" cm="1">
        <f t="array" aca="1" ref="U216" ca="1">IF(INDIRECT("実施計画様式!U"&amp;ROW($A216))&lt;&gt;朱色変色!U216,1,0)</f>
        <v>#VALUE!</v>
      </c>
      <c r="V216" t="e" cm="1">
        <f t="array" aca="1" ref="V216" ca="1">IF(INDIRECT("実施計画様式!V"&amp;ROW($A216))&lt;&gt;朱色変色!V216,1,0)</f>
        <v>#VALUE!</v>
      </c>
      <c r="W216" t="e" cm="1">
        <f t="array" aca="1" ref="W216" ca="1">IF(INDIRECT("実施計画様式!W"&amp;ROW($A216))&lt;&gt;朱色変色!W216,1,0)</f>
        <v>#VALUE!</v>
      </c>
      <c r="X216" t="e" cm="1">
        <f t="array" aca="1" ref="X216" ca="1">IF(INDIRECT("実施計画様式!X"&amp;ROW($A216))&lt;&gt;朱色変色!X216,1,0)</f>
        <v>#VALUE!</v>
      </c>
      <c r="Y216" t="e" cm="1">
        <f t="array" aca="1" ref="Y216" ca="1">IF(INDIRECT("実施計画様式!Y"&amp;ROW($A216))&lt;&gt;朱色変色!Y216,1,0)</f>
        <v>#VALUE!</v>
      </c>
      <c r="Z216" t="e" cm="1">
        <f t="array" aca="1" ref="Z216" ca="1">IF(INDIRECT("実施計画様式!Z"&amp;ROW($A216))&lt;&gt;朱色変色!Z216,1,0)</f>
        <v>#VALUE!</v>
      </c>
      <c r="AA216" t="e" cm="1">
        <f t="array" aca="1" ref="AA216" ca="1">IF(INDIRECT("実施計画様式!AA"&amp;ROW($A216))&lt;&gt;朱色変色!AA216,1,0)</f>
        <v>#VALUE!</v>
      </c>
      <c r="AB216" t="e" cm="1">
        <f t="array" aca="1" ref="AB216" ca="1">IF(INDIRECT("実施計画様式!AB"&amp;ROW($A216))&lt;&gt;朱色変色!AB216,1,0)</f>
        <v>#VALUE!</v>
      </c>
      <c r="AC216" t="e" cm="1">
        <f t="array" aca="1" ref="AC216" ca="1">IF(INDIRECT("実施計画様式!AC"&amp;ROW($A216))&lt;&gt;朱色変色!AC216,1,0)</f>
        <v>#VALUE!</v>
      </c>
      <c r="AD216" t="e" cm="1">
        <f t="array" aca="1" ref="AD216" ca="1">IF(INDIRECT("実施計画様式!AD"&amp;ROW($A216))&lt;&gt;朱色変色!AD216,1,0)</f>
        <v>#VALUE!</v>
      </c>
      <c r="AE216" t="e" cm="1">
        <f t="array" aca="1" ref="AE216" ca="1">IF(INDIRECT("実施計画様式!AE"&amp;ROW($A216))&lt;&gt;朱色変色!AE216,1,0)</f>
        <v>#VALUE!</v>
      </c>
      <c r="AF216" t="e" cm="1">
        <f t="array" aca="1" ref="AF216" ca="1">IF(INDIRECT("実施計画様式!AF"&amp;ROW($A216))&lt;&gt;朱色変色!AF216,1,0)</f>
        <v>#VALUE!</v>
      </c>
      <c r="AG216" t="e" cm="1">
        <f t="array" aca="1" ref="AG216" ca="1">IF(INDIRECT("実施計画様式!AG"&amp;ROW($A216))&lt;&gt;朱色変色!AG216,1,0)</f>
        <v>#VALUE!</v>
      </c>
      <c r="AH216" t="e" cm="1">
        <f t="array" aca="1" ref="AH216" ca="1">IF(INDIRECT("実施計画様式!AH"&amp;ROW($A216))&lt;&gt;朱色変色!AH216,1,0)</f>
        <v>#VALUE!</v>
      </c>
      <c r="AI216" t="e" cm="1">
        <f t="array" aca="1" ref="AI216" ca="1">IF(INDIRECT("実施計画様式!AI"&amp;ROW($A216))&lt;&gt;朱色変色!AI216,1,0)</f>
        <v>#VALUE!</v>
      </c>
      <c r="AJ216" t="e" cm="1">
        <f t="array" aca="1" ref="AJ216" ca="1">IF(INDIRECT("実施計画様式!AJ"&amp;ROW($A216))&lt;&gt;朱色変色!AJ216,1,0)</f>
        <v>#VALUE!</v>
      </c>
      <c r="AK216" t="e" cm="1">
        <f t="array" aca="1" ref="AK216" ca="1">IF(INDIRECT("実施計画様式!AK"&amp;ROW($A216))&lt;&gt;朱色変色!AK216,1,0)</f>
        <v>#VALUE!</v>
      </c>
      <c r="AL216" t="e" cm="1">
        <f t="array" aca="1" ref="AL216" ca="1">IF(INDIRECT("実施計画様式!AL"&amp;ROW($A216))&lt;&gt;朱色変色!AL216,1,0)</f>
        <v>#VALUE!</v>
      </c>
      <c r="AM216" t="e" cm="1">
        <f t="array" aca="1" ref="AM216" ca="1">IF(INDIRECT("実施計画様式!AM"&amp;ROW($A216))&lt;&gt;朱色変色!AM216,1,0)</f>
        <v>#VALUE!</v>
      </c>
      <c r="AN216" t="e" cm="1">
        <f t="array" aca="1" ref="AN216" ca="1">IF(INDIRECT("実施計画様式!AN"&amp;ROW($A216))&lt;&gt;朱色変色!AN216,1,0)</f>
        <v>#VALUE!</v>
      </c>
      <c r="AO216" t="e" cm="1">
        <f t="array" aca="1" ref="AO216" ca="1">IF(INDIRECT("実施計画様式!AO"&amp;ROW($A216))&lt;&gt;朱色変色!AO216,1,0)</f>
        <v>#VALUE!</v>
      </c>
      <c r="AP216" t="e" cm="1">
        <f t="array" aca="1" ref="AP216" ca="1">IF(INDIRECT("実施計画様式!AP"&amp;ROW($A216))&lt;&gt;朱色変色!AP216,1,0)</f>
        <v>#VALUE!</v>
      </c>
      <c r="AQ216" t="e" cm="1">
        <f t="array" aca="1" ref="AQ216" ca="1">IF(INDIRECT("実施計画様式!AQ"&amp;ROW($A216))&lt;&gt;朱色変色!AQ216,1,0)</f>
        <v>#VALUE!</v>
      </c>
      <c r="AR216" t="e" cm="1">
        <f t="array" aca="1" ref="AR216" ca="1">IF(INDIRECT("実施計画様式!AR"&amp;ROW($A216))&lt;&gt;朱色変色!AR216,1,0)</f>
        <v>#VALUE!</v>
      </c>
      <c r="AS216" t="e" cm="1">
        <f t="array" aca="1" ref="AS216" ca="1">IF(INDIRECT("実施計画様式!AS"&amp;ROW($A216))&lt;&gt;朱色変色!AS216,1,0)</f>
        <v>#VALUE!</v>
      </c>
      <c r="AT216" t="e" cm="1">
        <f t="array" aca="1" ref="AT216" ca="1">IF(INDIRECT("実施計画様式!AT"&amp;ROW($A216))&lt;&gt;朱色変色!AT216,1,0)</f>
        <v>#VALUE!</v>
      </c>
      <c r="AU216" t="e" cm="1">
        <f t="array" aca="1" ref="AU216" ca="1">IF(INDIRECT("実施計画様式!AU"&amp;ROW($A216))&lt;&gt;朱色変色!AU216,1,0)</f>
        <v>#VALUE!</v>
      </c>
      <c r="AV216" t="e" cm="1">
        <f t="array" aca="1" ref="AV216" ca="1">IF(INDIRECT("実施計画様式!AV"&amp;ROW($A216))&lt;&gt;朱色変色!AV216,1,0)</f>
        <v>#VALUE!</v>
      </c>
      <c r="AW216" t="e" cm="1">
        <f t="array" aca="1" ref="AW216" ca="1">IF(INDIRECT("実施計画様式!AW"&amp;ROW($A216))&lt;&gt;朱色変色!AW216,1,0)</f>
        <v>#VALUE!</v>
      </c>
      <c r="AX216" t="e" cm="1">
        <f t="array" aca="1" ref="AX216" ca="1">IF(INDIRECT("実施計画様式!AX"&amp;ROW($A216))&lt;&gt;朱色変色!AX216,1,0)</f>
        <v>#VALUE!</v>
      </c>
      <c r="AY216" t="e" cm="1">
        <f t="array" aca="1" ref="AY216" ca="1">IF(INDIRECT("実施計画様式!AY"&amp;ROW($A216))&lt;&gt;朱色変色!AU216,1,0)</f>
        <v>#VALUE!</v>
      </c>
      <c r="AZ216" t="e" cm="1">
        <f t="array" aca="1" ref="AZ216" ca="1">IF(INDIRECT("実施計画様式!AZ"&amp;ROW($A216))&lt;&gt;朱色変色!AV216,1,0)</f>
        <v>#VALUE!</v>
      </c>
      <c r="BA216" t="e" cm="1">
        <f t="array" aca="1" ref="BA216" ca="1">IF(INDIRECT("実施計画様式!BA"&amp;ROW($A216))&lt;&gt;朱色変色!AW216,1,0)</f>
        <v>#VALUE!</v>
      </c>
      <c r="BB216" t="e" cm="1">
        <f t="array" aca="1" ref="BB216" ca="1">IF(INDIRECT("実施計画様式!BB"&amp;ROW($A216))&lt;&gt;朱色変色!AX216,1,0)</f>
        <v>#VALUE!</v>
      </c>
      <c r="BC216" t="e">
        <f t="shared" ca="1" si="6"/>
        <v>#VALUE!</v>
      </c>
      <c r="BD216" t="e">
        <f t="shared" ca="1" si="7"/>
        <v>#VALUE!</v>
      </c>
      <c r="BE216" t="e">
        <f t="shared" ca="1" si="8"/>
        <v>#VALUE!</v>
      </c>
    </row>
    <row r="217" spans="3:57">
      <c r="C217" s="310">
        <v>145</v>
      </c>
      <c r="D217" t="e" cm="1">
        <f t="array" aca="1" ref="D217" ca="1">IF(INDIRECT("実施計画様式!D"&amp;ROW($A217))&lt;&gt;朱色変色!D217,1,0)</f>
        <v>#VALUE!</v>
      </c>
      <c r="E217" t="e" cm="1">
        <f t="array" aca="1" ref="E217" ca="1">IF(INDIRECT("実施計画様式!E"&amp;ROW($A217))&lt;&gt;朱色変色!E217,1,0)</f>
        <v>#VALUE!</v>
      </c>
      <c r="F217" t="e" cm="1">
        <f t="array" aca="1" ref="F217" ca="1">IF(INDIRECT("実施計画様式!F"&amp;ROW($A217))&lt;&gt;朱色変色!F217,1,0)</f>
        <v>#VALUE!</v>
      </c>
      <c r="G217" t="e" cm="1">
        <f t="array" aca="1" ref="G217" ca="1">IF(INDIRECT("実施計画様式!G"&amp;ROW($A217))&lt;&gt;朱色変色!G217,1,0)</f>
        <v>#VALUE!</v>
      </c>
      <c r="H217" t="e" cm="1">
        <f t="array" aca="1" ref="H217" ca="1">IF(INDIRECT("実施計画様式!H"&amp;ROW($A217))&lt;&gt;朱色変色!H217,1,0)</f>
        <v>#VALUE!</v>
      </c>
      <c r="I217" t="e" cm="1">
        <f t="array" aca="1" ref="I217" ca="1">IF(INDIRECT("実施計画様式!I"&amp;ROW($A217))&lt;&gt;朱色変色!I217,1,0)</f>
        <v>#VALUE!</v>
      </c>
      <c r="J217" t="e" cm="1">
        <f t="array" aca="1" ref="J217" ca="1">IF(INDIRECT("実施計画様式!J"&amp;ROW($A217))&lt;&gt;朱色変色!J217,1,0)</f>
        <v>#VALUE!</v>
      </c>
      <c r="K217" t="e" cm="1">
        <f t="array" aca="1" ref="K217" ca="1">IF(INDIRECT("実施計画様式!K"&amp;ROW($A217))&lt;&gt;朱色変色!K217,1,0)</f>
        <v>#VALUE!</v>
      </c>
      <c r="L217" t="e" cm="1">
        <f t="array" aca="1" ref="L217" ca="1">IF(INDIRECT("実施計画様式!L"&amp;ROW($A217))&lt;&gt;朱色変色!L217,1,0)</f>
        <v>#VALUE!</v>
      </c>
      <c r="M217" t="e" cm="1">
        <f t="array" aca="1" ref="M217" ca="1">IF(INDIRECT("実施計画様式!M"&amp;ROW($A217))&lt;&gt;朱色変色!M217,1,0)</f>
        <v>#VALUE!</v>
      </c>
      <c r="N217" t="e" cm="1">
        <f t="array" aca="1" ref="N217" ca="1">IF(INDIRECT("実施計画様式!N"&amp;ROW($A217))&lt;&gt;朱色変色!N217,1,0)</f>
        <v>#VALUE!</v>
      </c>
      <c r="O217" t="e" cm="1">
        <f t="array" aca="1" ref="O217" ca="1">IF(INDIRECT("実施計画様式!O"&amp;ROW($A217))&lt;&gt;朱色変色!O217,1,0)</f>
        <v>#VALUE!</v>
      </c>
      <c r="P217" t="e" cm="1">
        <f t="array" aca="1" ref="P217" ca="1">IF(INDIRECT("実施計画様式!P"&amp;ROW($A217))&lt;&gt;朱色変色!P217,1,0)</f>
        <v>#VALUE!</v>
      </c>
      <c r="Q217" t="e" cm="1">
        <f t="array" aca="1" ref="Q217" ca="1">IF(INDIRECT("実施計画様式!Q"&amp;ROW($A217))&lt;&gt;朱色変色!Q217,1,0)</f>
        <v>#VALUE!</v>
      </c>
      <c r="R217" t="e" cm="1">
        <f t="array" aca="1" ref="R217" ca="1">IF(INDIRECT("実施計画様式!R"&amp;ROW($A217))&lt;&gt;朱色変色!R217,1,0)</f>
        <v>#VALUE!</v>
      </c>
      <c r="S217" t="e" cm="1">
        <f t="array" aca="1" ref="S217" ca="1">IF(INDIRECT("実施計画様式!S"&amp;ROW($A217))&lt;&gt;朱色変色!S217,1,0)</f>
        <v>#VALUE!</v>
      </c>
      <c r="T217" t="e" cm="1">
        <f t="array" aca="1" ref="T217" ca="1">IF(INDIRECT("実施計画様式!T"&amp;ROW($A217))&lt;&gt;朱色変色!T217,1,0)</f>
        <v>#VALUE!</v>
      </c>
      <c r="U217" t="e" cm="1">
        <f t="array" aca="1" ref="U217" ca="1">IF(INDIRECT("実施計画様式!U"&amp;ROW($A217))&lt;&gt;朱色変色!U217,1,0)</f>
        <v>#VALUE!</v>
      </c>
      <c r="V217" t="e" cm="1">
        <f t="array" aca="1" ref="V217" ca="1">IF(INDIRECT("実施計画様式!V"&amp;ROW($A217))&lt;&gt;朱色変色!V217,1,0)</f>
        <v>#VALUE!</v>
      </c>
      <c r="W217" t="e" cm="1">
        <f t="array" aca="1" ref="W217" ca="1">IF(INDIRECT("実施計画様式!W"&amp;ROW($A217))&lt;&gt;朱色変色!W217,1,0)</f>
        <v>#VALUE!</v>
      </c>
      <c r="X217" t="e" cm="1">
        <f t="array" aca="1" ref="X217" ca="1">IF(INDIRECT("実施計画様式!X"&amp;ROW($A217))&lt;&gt;朱色変色!X217,1,0)</f>
        <v>#VALUE!</v>
      </c>
      <c r="Y217" t="e" cm="1">
        <f t="array" aca="1" ref="Y217" ca="1">IF(INDIRECT("実施計画様式!Y"&amp;ROW($A217))&lt;&gt;朱色変色!Y217,1,0)</f>
        <v>#VALUE!</v>
      </c>
      <c r="Z217" t="e" cm="1">
        <f t="array" aca="1" ref="Z217" ca="1">IF(INDIRECT("実施計画様式!Z"&amp;ROW($A217))&lt;&gt;朱色変色!Z217,1,0)</f>
        <v>#VALUE!</v>
      </c>
      <c r="AA217" t="e" cm="1">
        <f t="array" aca="1" ref="AA217" ca="1">IF(INDIRECT("実施計画様式!AA"&amp;ROW($A217))&lt;&gt;朱色変色!AA217,1,0)</f>
        <v>#VALUE!</v>
      </c>
      <c r="AB217" t="e" cm="1">
        <f t="array" aca="1" ref="AB217" ca="1">IF(INDIRECT("実施計画様式!AB"&amp;ROW($A217))&lt;&gt;朱色変色!AB217,1,0)</f>
        <v>#VALUE!</v>
      </c>
      <c r="AC217" t="e" cm="1">
        <f t="array" aca="1" ref="AC217" ca="1">IF(INDIRECT("実施計画様式!AC"&amp;ROW($A217))&lt;&gt;朱色変色!AC217,1,0)</f>
        <v>#VALUE!</v>
      </c>
      <c r="AD217" t="e" cm="1">
        <f t="array" aca="1" ref="AD217" ca="1">IF(INDIRECT("実施計画様式!AD"&amp;ROW($A217))&lt;&gt;朱色変色!AD217,1,0)</f>
        <v>#VALUE!</v>
      </c>
      <c r="AE217" t="e" cm="1">
        <f t="array" aca="1" ref="AE217" ca="1">IF(INDIRECT("実施計画様式!AE"&amp;ROW($A217))&lt;&gt;朱色変色!AE217,1,0)</f>
        <v>#VALUE!</v>
      </c>
      <c r="AF217" t="e" cm="1">
        <f t="array" aca="1" ref="AF217" ca="1">IF(INDIRECT("実施計画様式!AF"&amp;ROW($A217))&lt;&gt;朱色変色!AF217,1,0)</f>
        <v>#VALUE!</v>
      </c>
      <c r="AG217" t="e" cm="1">
        <f t="array" aca="1" ref="AG217" ca="1">IF(INDIRECT("実施計画様式!AG"&amp;ROW($A217))&lt;&gt;朱色変色!AG217,1,0)</f>
        <v>#VALUE!</v>
      </c>
      <c r="AH217" t="e" cm="1">
        <f t="array" aca="1" ref="AH217" ca="1">IF(INDIRECT("実施計画様式!AH"&amp;ROW($A217))&lt;&gt;朱色変色!AH217,1,0)</f>
        <v>#VALUE!</v>
      </c>
      <c r="AI217" t="e" cm="1">
        <f t="array" aca="1" ref="AI217" ca="1">IF(INDIRECT("実施計画様式!AI"&amp;ROW($A217))&lt;&gt;朱色変色!AI217,1,0)</f>
        <v>#VALUE!</v>
      </c>
      <c r="AJ217" t="e" cm="1">
        <f t="array" aca="1" ref="AJ217" ca="1">IF(INDIRECT("実施計画様式!AJ"&amp;ROW($A217))&lt;&gt;朱色変色!AJ217,1,0)</f>
        <v>#VALUE!</v>
      </c>
      <c r="AK217" t="e" cm="1">
        <f t="array" aca="1" ref="AK217" ca="1">IF(INDIRECT("実施計画様式!AK"&amp;ROW($A217))&lt;&gt;朱色変色!AK217,1,0)</f>
        <v>#VALUE!</v>
      </c>
      <c r="AL217" t="e" cm="1">
        <f t="array" aca="1" ref="AL217" ca="1">IF(INDIRECT("実施計画様式!AL"&amp;ROW($A217))&lt;&gt;朱色変色!AL217,1,0)</f>
        <v>#VALUE!</v>
      </c>
      <c r="AM217" t="e" cm="1">
        <f t="array" aca="1" ref="AM217" ca="1">IF(INDIRECT("実施計画様式!AM"&amp;ROW($A217))&lt;&gt;朱色変色!AM217,1,0)</f>
        <v>#VALUE!</v>
      </c>
      <c r="AN217" t="e" cm="1">
        <f t="array" aca="1" ref="AN217" ca="1">IF(INDIRECT("実施計画様式!AN"&amp;ROW($A217))&lt;&gt;朱色変色!AN217,1,0)</f>
        <v>#VALUE!</v>
      </c>
      <c r="AO217" t="e" cm="1">
        <f t="array" aca="1" ref="AO217" ca="1">IF(INDIRECT("実施計画様式!AO"&amp;ROW($A217))&lt;&gt;朱色変色!AO217,1,0)</f>
        <v>#VALUE!</v>
      </c>
      <c r="AP217" t="e" cm="1">
        <f t="array" aca="1" ref="AP217" ca="1">IF(INDIRECT("実施計画様式!AP"&amp;ROW($A217))&lt;&gt;朱色変色!AP217,1,0)</f>
        <v>#VALUE!</v>
      </c>
      <c r="AQ217" t="e" cm="1">
        <f t="array" aca="1" ref="AQ217" ca="1">IF(INDIRECT("実施計画様式!AQ"&amp;ROW($A217))&lt;&gt;朱色変色!AQ217,1,0)</f>
        <v>#VALUE!</v>
      </c>
      <c r="AR217" t="e" cm="1">
        <f t="array" aca="1" ref="AR217" ca="1">IF(INDIRECT("実施計画様式!AR"&amp;ROW($A217))&lt;&gt;朱色変色!AR217,1,0)</f>
        <v>#VALUE!</v>
      </c>
      <c r="AS217" t="e" cm="1">
        <f t="array" aca="1" ref="AS217" ca="1">IF(INDIRECT("実施計画様式!AS"&amp;ROW($A217))&lt;&gt;朱色変色!AS217,1,0)</f>
        <v>#VALUE!</v>
      </c>
      <c r="AT217" t="e" cm="1">
        <f t="array" aca="1" ref="AT217" ca="1">IF(INDIRECT("実施計画様式!AT"&amp;ROW($A217))&lt;&gt;朱色変色!AT217,1,0)</f>
        <v>#VALUE!</v>
      </c>
      <c r="AU217" t="e" cm="1">
        <f t="array" aca="1" ref="AU217" ca="1">IF(INDIRECT("実施計画様式!AU"&amp;ROW($A217))&lt;&gt;朱色変色!AU217,1,0)</f>
        <v>#VALUE!</v>
      </c>
      <c r="AV217" t="e" cm="1">
        <f t="array" aca="1" ref="AV217" ca="1">IF(INDIRECT("実施計画様式!AV"&amp;ROW($A217))&lt;&gt;朱色変色!AV217,1,0)</f>
        <v>#VALUE!</v>
      </c>
      <c r="AW217" t="e" cm="1">
        <f t="array" aca="1" ref="AW217" ca="1">IF(INDIRECT("実施計画様式!AW"&amp;ROW($A217))&lt;&gt;朱色変色!AW217,1,0)</f>
        <v>#VALUE!</v>
      </c>
      <c r="AX217" t="e" cm="1">
        <f t="array" aca="1" ref="AX217" ca="1">IF(INDIRECT("実施計画様式!AX"&amp;ROW($A217))&lt;&gt;朱色変色!AX217,1,0)</f>
        <v>#VALUE!</v>
      </c>
      <c r="AY217" t="e" cm="1">
        <f t="array" aca="1" ref="AY217" ca="1">IF(INDIRECT("実施計画様式!AY"&amp;ROW($A217))&lt;&gt;朱色変色!AU217,1,0)</f>
        <v>#VALUE!</v>
      </c>
      <c r="AZ217" t="e" cm="1">
        <f t="array" aca="1" ref="AZ217" ca="1">IF(INDIRECT("実施計画様式!AZ"&amp;ROW($A217))&lt;&gt;朱色変色!AV217,1,0)</f>
        <v>#VALUE!</v>
      </c>
      <c r="BA217" t="e" cm="1">
        <f t="array" aca="1" ref="BA217" ca="1">IF(INDIRECT("実施計画様式!BA"&amp;ROW($A217))&lt;&gt;朱色変色!AW217,1,0)</f>
        <v>#VALUE!</v>
      </c>
      <c r="BB217" t="e" cm="1">
        <f t="array" aca="1" ref="BB217" ca="1">IF(INDIRECT("実施計画様式!BB"&amp;ROW($A217))&lt;&gt;朱色変色!AX217,1,0)</f>
        <v>#VALUE!</v>
      </c>
      <c r="BC217" t="e">
        <f t="shared" ca="1" si="6"/>
        <v>#VALUE!</v>
      </c>
      <c r="BD217" t="e">
        <f t="shared" ca="1" si="7"/>
        <v>#VALUE!</v>
      </c>
      <c r="BE217" t="e">
        <f t="shared" ca="1" si="8"/>
        <v>#VALUE!</v>
      </c>
    </row>
    <row r="218" spans="3:57">
      <c r="C218" s="310">
        <v>146</v>
      </c>
      <c r="D218" t="e" cm="1">
        <f t="array" aca="1" ref="D218" ca="1">IF(INDIRECT("実施計画様式!D"&amp;ROW($A218))&lt;&gt;朱色変色!D218,1,0)</f>
        <v>#VALUE!</v>
      </c>
      <c r="E218" t="e" cm="1">
        <f t="array" aca="1" ref="E218" ca="1">IF(INDIRECT("実施計画様式!E"&amp;ROW($A218))&lt;&gt;朱色変色!E218,1,0)</f>
        <v>#VALUE!</v>
      </c>
      <c r="F218" t="e" cm="1">
        <f t="array" aca="1" ref="F218" ca="1">IF(INDIRECT("実施計画様式!F"&amp;ROW($A218))&lt;&gt;朱色変色!F218,1,0)</f>
        <v>#VALUE!</v>
      </c>
      <c r="G218" t="e" cm="1">
        <f t="array" aca="1" ref="G218" ca="1">IF(INDIRECT("実施計画様式!G"&amp;ROW($A218))&lt;&gt;朱色変色!G218,1,0)</f>
        <v>#VALUE!</v>
      </c>
      <c r="H218" t="e" cm="1">
        <f t="array" aca="1" ref="H218" ca="1">IF(INDIRECT("実施計画様式!H"&amp;ROW($A218))&lt;&gt;朱色変色!H218,1,0)</f>
        <v>#VALUE!</v>
      </c>
      <c r="I218" t="e" cm="1">
        <f t="array" aca="1" ref="I218" ca="1">IF(INDIRECT("実施計画様式!I"&amp;ROW($A218))&lt;&gt;朱色変色!I218,1,0)</f>
        <v>#VALUE!</v>
      </c>
      <c r="J218" t="e" cm="1">
        <f t="array" aca="1" ref="J218" ca="1">IF(INDIRECT("実施計画様式!J"&amp;ROW($A218))&lt;&gt;朱色変色!J218,1,0)</f>
        <v>#VALUE!</v>
      </c>
      <c r="K218" t="e" cm="1">
        <f t="array" aca="1" ref="K218" ca="1">IF(INDIRECT("実施計画様式!K"&amp;ROW($A218))&lt;&gt;朱色変色!K218,1,0)</f>
        <v>#VALUE!</v>
      </c>
      <c r="L218" t="e" cm="1">
        <f t="array" aca="1" ref="L218" ca="1">IF(INDIRECT("実施計画様式!L"&amp;ROW($A218))&lt;&gt;朱色変色!L218,1,0)</f>
        <v>#VALUE!</v>
      </c>
      <c r="M218" t="e" cm="1">
        <f t="array" aca="1" ref="M218" ca="1">IF(INDIRECT("実施計画様式!M"&amp;ROW($A218))&lt;&gt;朱色変色!M218,1,0)</f>
        <v>#VALUE!</v>
      </c>
      <c r="N218" t="e" cm="1">
        <f t="array" aca="1" ref="N218" ca="1">IF(INDIRECT("実施計画様式!N"&amp;ROW($A218))&lt;&gt;朱色変色!N218,1,0)</f>
        <v>#VALUE!</v>
      </c>
      <c r="O218" t="e" cm="1">
        <f t="array" aca="1" ref="O218" ca="1">IF(INDIRECT("実施計画様式!O"&amp;ROW($A218))&lt;&gt;朱色変色!O218,1,0)</f>
        <v>#VALUE!</v>
      </c>
      <c r="P218" t="e" cm="1">
        <f t="array" aca="1" ref="P218" ca="1">IF(INDIRECT("実施計画様式!P"&amp;ROW($A218))&lt;&gt;朱色変色!P218,1,0)</f>
        <v>#VALUE!</v>
      </c>
      <c r="Q218" t="e" cm="1">
        <f t="array" aca="1" ref="Q218" ca="1">IF(INDIRECT("実施計画様式!Q"&amp;ROW($A218))&lt;&gt;朱色変色!Q218,1,0)</f>
        <v>#VALUE!</v>
      </c>
      <c r="R218" t="e" cm="1">
        <f t="array" aca="1" ref="R218" ca="1">IF(INDIRECT("実施計画様式!R"&amp;ROW($A218))&lt;&gt;朱色変色!R218,1,0)</f>
        <v>#VALUE!</v>
      </c>
      <c r="S218" t="e" cm="1">
        <f t="array" aca="1" ref="S218" ca="1">IF(INDIRECT("実施計画様式!S"&amp;ROW($A218))&lt;&gt;朱色変色!S218,1,0)</f>
        <v>#VALUE!</v>
      </c>
      <c r="T218" t="e" cm="1">
        <f t="array" aca="1" ref="T218" ca="1">IF(INDIRECT("実施計画様式!T"&amp;ROW($A218))&lt;&gt;朱色変色!T218,1,0)</f>
        <v>#VALUE!</v>
      </c>
      <c r="U218" t="e" cm="1">
        <f t="array" aca="1" ref="U218" ca="1">IF(INDIRECT("実施計画様式!U"&amp;ROW($A218))&lt;&gt;朱色変色!U218,1,0)</f>
        <v>#VALUE!</v>
      </c>
      <c r="V218" t="e" cm="1">
        <f t="array" aca="1" ref="V218" ca="1">IF(INDIRECT("実施計画様式!V"&amp;ROW($A218))&lt;&gt;朱色変色!V218,1,0)</f>
        <v>#VALUE!</v>
      </c>
      <c r="W218" t="e" cm="1">
        <f t="array" aca="1" ref="W218" ca="1">IF(INDIRECT("実施計画様式!W"&amp;ROW($A218))&lt;&gt;朱色変色!W218,1,0)</f>
        <v>#VALUE!</v>
      </c>
      <c r="X218" t="e" cm="1">
        <f t="array" aca="1" ref="X218" ca="1">IF(INDIRECT("実施計画様式!X"&amp;ROW($A218))&lt;&gt;朱色変色!X218,1,0)</f>
        <v>#VALUE!</v>
      </c>
      <c r="Y218" t="e" cm="1">
        <f t="array" aca="1" ref="Y218" ca="1">IF(INDIRECT("実施計画様式!Y"&amp;ROW($A218))&lt;&gt;朱色変色!Y218,1,0)</f>
        <v>#VALUE!</v>
      </c>
      <c r="Z218" t="e" cm="1">
        <f t="array" aca="1" ref="Z218" ca="1">IF(INDIRECT("実施計画様式!Z"&amp;ROW($A218))&lt;&gt;朱色変色!Z218,1,0)</f>
        <v>#VALUE!</v>
      </c>
      <c r="AA218" t="e" cm="1">
        <f t="array" aca="1" ref="AA218" ca="1">IF(INDIRECT("実施計画様式!AA"&amp;ROW($A218))&lt;&gt;朱色変色!AA218,1,0)</f>
        <v>#VALUE!</v>
      </c>
      <c r="AB218" t="e" cm="1">
        <f t="array" aca="1" ref="AB218" ca="1">IF(INDIRECT("実施計画様式!AB"&amp;ROW($A218))&lt;&gt;朱色変色!AB218,1,0)</f>
        <v>#VALUE!</v>
      </c>
      <c r="AC218" t="e" cm="1">
        <f t="array" aca="1" ref="AC218" ca="1">IF(INDIRECT("実施計画様式!AC"&amp;ROW($A218))&lt;&gt;朱色変色!AC218,1,0)</f>
        <v>#VALUE!</v>
      </c>
      <c r="AD218" t="e" cm="1">
        <f t="array" aca="1" ref="AD218" ca="1">IF(INDIRECT("実施計画様式!AD"&amp;ROW($A218))&lt;&gt;朱色変色!AD218,1,0)</f>
        <v>#VALUE!</v>
      </c>
      <c r="AE218" t="e" cm="1">
        <f t="array" aca="1" ref="AE218" ca="1">IF(INDIRECT("実施計画様式!AE"&amp;ROW($A218))&lt;&gt;朱色変色!AE218,1,0)</f>
        <v>#VALUE!</v>
      </c>
      <c r="AF218" t="e" cm="1">
        <f t="array" aca="1" ref="AF218" ca="1">IF(INDIRECT("実施計画様式!AF"&amp;ROW($A218))&lt;&gt;朱色変色!AF218,1,0)</f>
        <v>#VALUE!</v>
      </c>
      <c r="AG218" t="e" cm="1">
        <f t="array" aca="1" ref="AG218" ca="1">IF(INDIRECT("実施計画様式!AG"&amp;ROW($A218))&lt;&gt;朱色変色!AG218,1,0)</f>
        <v>#VALUE!</v>
      </c>
      <c r="AH218" t="e" cm="1">
        <f t="array" aca="1" ref="AH218" ca="1">IF(INDIRECT("実施計画様式!AH"&amp;ROW($A218))&lt;&gt;朱色変色!AH218,1,0)</f>
        <v>#VALUE!</v>
      </c>
      <c r="AI218" t="e" cm="1">
        <f t="array" aca="1" ref="AI218" ca="1">IF(INDIRECT("実施計画様式!AI"&amp;ROW($A218))&lt;&gt;朱色変色!AI218,1,0)</f>
        <v>#VALUE!</v>
      </c>
      <c r="AJ218" t="e" cm="1">
        <f t="array" aca="1" ref="AJ218" ca="1">IF(INDIRECT("実施計画様式!AJ"&amp;ROW($A218))&lt;&gt;朱色変色!AJ218,1,0)</f>
        <v>#VALUE!</v>
      </c>
      <c r="AK218" t="e" cm="1">
        <f t="array" aca="1" ref="AK218" ca="1">IF(INDIRECT("実施計画様式!AK"&amp;ROW($A218))&lt;&gt;朱色変色!AK218,1,0)</f>
        <v>#VALUE!</v>
      </c>
      <c r="AL218" t="e" cm="1">
        <f t="array" aca="1" ref="AL218" ca="1">IF(INDIRECT("実施計画様式!AL"&amp;ROW($A218))&lt;&gt;朱色変色!AL218,1,0)</f>
        <v>#VALUE!</v>
      </c>
      <c r="AM218" t="e" cm="1">
        <f t="array" aca="1" ref="AM218" ca="1">IF(INDIRECT("実施計画様式!AM"&amp;ROW($A218))&lt;&gt;朱色変色!AM218,1,0)</f>
        <v>#VALUE!</v>
      </c>
      <c r="AN218" t="e" cm="1">
        <f t="array" aca="1" ref="AN218" ca="1">IF(INDIRECT("実施計画様式!AN"&amp;ROW($A218))&lt;&gt;朱色変色!AN218,1,0)</f>
        <v>#VALUE!</v>
      </c>
      <c r="AO218" t="e" cm="1">
        <f t="array" aca="1" ref="AO218" ca="1">IF(INDIRECT("実施計画様式!AO"&amp;ROW($A218))&lt;&gt;朱色変色!AO218,1,0)</f>
        <v>#VALUE!</v>
      </c>
      <c r="AP218" t="e" cm="1">
        <f t="array" aca="1" ref="AP218" ca="1">IF(INDIRECT("実施計画様式!AP"&amp;ROW($A218))&lt;&gt;朱色変色!AP218,1,0)</f>
        <v>#VALUE!</v>
      </c>
      <c r="AQ218" t="e" cm="1">
        <f t="array" aca="1" ref="AQ218" ca="1">IF(INDIRECT("実施計画様式!AQ"&amp;ROW($A218))&lt;&gt;朱色変色!AQ218,1,0)</f>
        <v>#VALUE!</v>
      </c>
      <c r="AR218" t="e" cm="1">
        <f t="array" aca="1" ref="AR218" ca="1">IF(INDIRECT("実施計画様式!AR"&amp;ROW($A218))&lt;&gt;朱色変色!AR218,1,0)</f>
        <v>#VALUE!</v>
      </c>
      <c r="AS218" t="e" cm="1">
        <f t="array" aca="1" ref="AS218" ca="1">IF(INDIRECT("実施計画様式!AS"&amp;ROW($A218))&lt;&gt;朱色変色!AS218,1,0)</f>
        <v>#VALUE!</v>
      </c>
      <c r="AT218" t="e" cm="1">
        <f t="array" aca="1" ref="AT218" ca="1">IF(INDIRECT("実施計画様式!AT"&amp;ROW($A218))&lt;&gt;朱色変色!AT218,1,0)</f>
        <v>#VALUE!</v>
      </c>
      <c r="AU218" t="e" cm="1">
        <f t="array" aca="1" ref="AU218" ca="1">IF(INDIRECT("実施計画様式!AU"&amp;ROW($A218))&lt;&gt;朱色変色!AU218,1,0)</f>
        <v>#VALUE!</v>
      </c>
      <c r="AV218" t="e" cm="1">
        <f t="array" aca="1" ref="AV218" ca="1">IF(INDIRECT("実施計画様式!AV"&amp;ROW($A218))&lt;&gt;朱色変色!AV218,1,0)</f>
        <v>#VALUE!</v>
      </c>
      <c r="AW218" t="e" cm="1">
        <f t="array" aca="1" ref="AW218" ca="1">IF(INDIRECT("実施計画様式!AW"&amp;ROW($A218))&lt;&gt;朱色変色!AW218,1,0)</f>
        <v>#VALUE!</v>
      </c>
      <c r="AX218" t="e" cm="1">
        <f t="array" aca="1" ref="AX218" ca="1">IF(INDIRECT("実施計画様式!AX"&amp;ROW($A218))&lt;&gt;朱色変色!AX218,1,0)</f>
        <v>#VALUE!</v>
      </c>
      <c r="AY218" t="e" cm="1">
        <f t="array" aca="1" ref="AY218" ca="1">IF(INDIRECT("実施計画様式!AY"&amp;ROW($A218))&lt;&gt;朱色変色!AU218,1,0)</f>
        <v>#VALUE!</v>
      </c>
      <c r="AZ218" t="e" cm="1">
        <f t="array" aca="1" ref="AZ218" ca="1">IF(INDIRECT("実施計画様式!AZ"&amp;ROW($A218))&lt;&gt;朱色変色!AV218,1,0)</f>
        <v>#VALUE!</v>
      </c>
      <c r="BA218" t="e" cm="1">
        <f t="array" aca="1" ref="BA218" ca="1">IF(INDIRECT("実施計画様式!BA"&amp;ROW($A218))&lt;&gt;朱色変色!AW218,1,0)</f>
        <v>#VALUE!</v>
      </c>
      <c r="BB218" t="e" cm="1">
        <f t="array" aca="1" ref="BB218" ca="1">IF(INDIRECT("実施計画様式!BB"&amp;ROW($A218))&lt;&gt;朱色変色!AX218,1,0)</f>
        <v>#VALUE!</v>
      </c>
      <c r="BC218" t="e">
        <f t="shared" ca="1" si="6"/>
        <v>#VALUE!</v>
      </c>
      <c r="BD218" t="e">
        <f t="shared" ca="1" si="7"/>
        <v>#VALUE!</v>
      </c>
      <c r="BE218" t="e">
        <f t="shared" ca="1" si="8"/>
        <v>#VALUE!</v>
      </c>
    </row>
    <row r="219" spans="3:57">
      <c r="C219" s="310">
        <v>147</v>
      </c>
      <c r="D219" t="e" cm="1">
        <f t="array" aca="1" ref="D219" ca="1">IF(INDIRECT("実施計画様式!D"&amp;ROW($A219))&lt;&gt;朱色変色!D219,1,0)</f>
        <v>#VALUE!</v>
      </c>
      <c r="E219" t="e" cm="1">
        <f t="array" aca="1" ref="E219" ca="1">IF(INDIRECT("実施計画様式!E"&amp;ROW($A219))&lt;&gt;朱色変色!E219,1,0)</f>
        <v>#VALUE!</v>
      </c>
      <c r="F219" t="e" cm="1">
        <f t="array" aca="1" ref="F219" ca="1">IF(INDIRECT("実施計画様式!F"&amp;ROW($A219))&lt;&gt;朱色変色!F219,1,0)</f>
        <v>#VALUE!</v>
      </c>
      <c r="G219" t="e" cm="1">
        <f t="array" aca="1" ref="G219" ca="1">IF(INDIRECT("実施計画様式!G"&amp;ROW($A219))&lt;&gt;朱色変色!G219,1,0)</f>
        <v>#VALUE!</v>
      </c>
      <c r="H219" t="e" cm="1">
        <f t="array" aca="1" ref="H219" ca="1">IF(INDIRECT("実施計画様式!H"&amp;ROW($A219))&lt;&gt;朱色変色!H219,1,0)</f>
        <v>#VALUE!</v>
      </c>
      <c r="I219" t="e" cm="1">
        <f t="array" aca="1" ref="I219" ca="1">IF(INDIRECT("実施計画様式!I"&amp;ROW($A219))&lt;&gt;朱色変色!I219,1,0)</f>
        <v>#VALUE!</v>
      </c>
      <c r="J219" t="e" cm="1">
        <f t="array" aca="1" ref="J219" ca="1">IF(INDIRECT("実施計画様式!J"&amp;ROW($A219))&lt;&gt;朱色変色!J219,1,0)</f>
        <v>#VALUE!</v>
      </c>
      <c r="K219" t="e" cm="1">
        <f t="array" aca="1" ref="K219" ca="1">IF(INDIRECT("実施計画様式!K"&amp;ROW($A219))&lt;&gt;朱色変色!K219,1,0)</f>
        <v>#VALUE!</v>
      </c>
      <c r="L219" t="e" cm="1">
        <f t="array" aca="1" ref="L219" ca="1">IF(INDIRECT("実施計画様式!L"&amp;ROW($A219))&lt;&gt;朱色変色!L219,1,0)</f>
        <v>#VALUE!</v>
      </c>
      <c r="M219" t="e" cm="1">
        <f t="array" aca="1" ref="M219" ca="1">IF(INDIRECT("実施計画様式!M"&amp;ROW($A219))&lt;&gt;朱色変色!M219,1,0)</f>
        <v>#VALUE!</v>
      </c>
      <c r="N219" t="e" cm="1">
        <f t="array" aca="1" ref="N219" ca="1">IF(INDIRECT("実施計画様式!N"&amp;ROW($A219))&lt;&gt;朱色変色!N219,1,0)</f>
        <v>#VALUE!</v>
      </c>
      <c r="O219" t="e" cm="1">
        <f t="array" aca="1" ref="O219" ca="1">IF(INDIRECT("実施計画様式!O"&amp;ROW($A219))&lt;&gt;朱色変色!O219,1,0)</f>
        <v>#VALUE!</v>
      </c>
      <c r="P219" t="e" cm="1">
        <f t="array" aca="1" ref="P219" ca="1">IF(INDIRECT("実施計画様式!P"&amp;ROW($A219))&lt;&gt;朱色変色!P219,1,0)</f>
        <v>#VALUE!</v>
      </c>
      <c r="Q219" t="e" cm="1">
        <f t="array" aca="1" ref="Q219" ca="1">IF(INDIRECT("実施計画様式!Q"&amp;ROW($A219))&lt;&gt;朱色変色!Q219,1,0)</f>
        <v>#VALUE!</v>
      </c>
      <c r="R219" t="e" cm="1">
        <f t="array" aca="1" ref="R219" ca="1">IF(INDIRECT("実施計画様式!R"&amp;ROW($A219))&lt;&gt;朱色変色!R219,1,0)</f>
        <v>#VALUE!</v>
      </c>
      <c r="S219" t="e" cm="1">
        <f t="array" aca="1" ref="S219" ca="1">IF(INDIRECT("実施計画様式!S"&amp;ROW($A219))&lt;&gt;朱色変色!S219,1,0)</f>
        <v>#VALUE!</v>
      </c>
      <c r="T219" t="e" cm="1">
        <f t="array" aca="1" ref="T219" ca="1">IF(INDIRECT("実施計画様式!T"&amp;ROW($A219))&lt;&gt;朱色変色!T219,1,0)</f>
        <v>#VALUE!</v>
      </c>
      <c r="U219" t="e" cm="1">
        <f t="array" aca="1" ref="U219" ca="1">IF(INDIRECT("実施計画様式!U"&amp;ROW($A219))&lt;&gt;朱色変色!U219,1,0)</f>
        <v>#VALUE!</v>
      </c>
      <c r="V219" t="e" cm="1">
        <f t="array" aca="1" ref="V219" ca="1">IF(INDIRECT("実施計画様式!V"&amp;ROW($A219))&lt;&gt;朱色変色!V219,1,0)</f>
        <v>#VALUE!</v>
      </c>
      <c r="W219" t="e" cm="1">
        <f t="array" aca="1" ref="W219" ca="1">IF(INDIRECT("実施計画様式!W"&amp;ROW($A219))&lt;&gt;朱色変色!W219,1,0)</f>
        <v>#VALUE!</v>
      </c>
      <c r="X219" t="e" cm="1">
        <f t="array" aca="1" ref="X219" ca="1">IF(INDIRECT("実施計画様式!X"&amp;ROW($A219))&lt;&gt;朱色変色!X219,1,0)</f>
        <v>#VALUE!</v>
      </c>
      <c r="Y219" t="e" cm="1">
        <f t="array" aca="1" ref="Y219" ca="1">IF(INDIRECT("実施計画様式!Y"&amp;ROW($A219))&lt;&gt;朱色変色!Y219,1,0)</f>
        <v>#VALUE!</v>
      </c>
      <c r="Z219" t="e" cm="1">
        <f t="array" aca="1" ref="Z219" ca="1">IF(INDIRECT("実施計画様式!Z"&amp;ROW($A219))&lt;&gt;朱色変色!Z219,1,0)</f>
        <v>#VALUE!</v>
      </c>
      <c r="AA219" t="e" cm="1">
        <f t="array" aca="1" ref="AA219" ca="1">IF(INDIRECT("実施計画様式!AA"&amp;ROW($A219))&lt;&gt;朱色変色!AA219,1,0)</f>
        <v>#VALUE!</v>
      </c>
      <c r="AB219" t="e" cm="1">
        <f t="array" aca="1" ref="AB219" ca="1">IF(INDIRECT("実施計画様式!AB"&amp;ROW($A219))&lt;&gt;朱色変色!AB219,1,0)</f>
        <v>#VALUE!</v>
      </c>
      <c r="AC219" t="e" cm="1">
        <f t="array" aca="1" ref="AC219" ca="1">IF(INDIRECT("実施計画様式!AC"&amp;ROW($A219))&lt;&gt;朱色変色!AC219,1,0)</f>
        <v>#VALUE!</v>
      </c>
      <c r="AD219" t="e" cm="1">
        <f t="array" aca="1" ref="AD219" ca="1">IF(INDIRECT("実施計画様式!AD"&amp;ROW($A219))&lt;&gt;朱色変色!AD219,1,0)</f>
        <v>#VALUE!</v>
      </c>
      <c r="AE219" t="e" cm="1">
        <f t="array" aca="1" ref="AE219" ca="1">IF(INDIRECT("実施計画様式!AE"&amp;ROW($A219))&lt;&gt;朱色変色!AE219,1,0)</f>
        <v>#VALUE!</v>
      </c>
      <c r="AF219" t="e" cm="1">
        <f t="array" aca="1" ref="AF219" ca="1">IF(INDIRECT("実施計画様式!AF"&amp;ROW($A219))&lt;&gt;朱色変色!AF219,1,0)</f>
        <v>#VALUE!</v>
      </c>
      <c r="AG219" t="e" cm="1">
        <f t="array" aca="1" ref="AG219" ca="1">IF(INDIRECT("実施計画様式!AG"&amp;ROW($A219))&lt;&gt;朱色変色!AG219,1,0)</f>
        <v>#VALUE!</v>
      </c>
      <c r="AH219" t="e" cm="1">
        <f t="array" aca="1" ref="AH219" ca="1">IF(INDIRECT("実施計画様式!AH"&amp;ROW($A219))&lt;&gt;朱色変色!AH219,1,0)</f>
        <v>#VALUE!</v>
      </c>
      <c r="AI219" t="e" cm="1">
        <f t="array" aca="1" ref="AI219" ca="1">IF(INDIRECT("実施計画様式!AI"&amp;ROW($A219))&lt;&gt;朱色変色!AI219,1,0)</f>
        <v>#VALUE!</v>
      </c>
      <c r="AJ219" t="e" cm="1">
        <f t="array" aca="1" ref="AJ219" ca="1">IF(INDIRECT("実施計画様式!AJ"&amp;ROW($A219))&lt;&gt;朱色変色!AJ219,1,0)</f>
        <v>#VALUE!</v>
      </c>
      <c r="AK219" t="e" cm="1">
        <f t="array" aca="1" ref="AK219" ca="1">IF(INDIRECT("実施計画様式!AK"&amp;ROW($A219))&lt;&gt;朱色変色!AK219,1,0)</f>
        <v>#VALUE!</v>
      </c>
      <c r="AL219" t="e" cm="1">
        <f t="array" aca="1" ref="AL219" ca="1">IF(INDIRECT("実施計画様式!AL"&amp;ROW($A219))&lt;&gt;朱色変色!AL219,1,0)</f>
        <v>#VALUE!</v>
      </c>
      <c r="AM219" t="e" cm="1">
        <f t="array" aca="1" ref="AM219" ca="1">IF(INDIRECT("実施計画様式!AM"&amp;ROW($A219))&lt;&gt;朱色変色!AM219,1,0)</f>
        <v>#VALUE!</v>
      </c>
      <c r="AN219" t="e" cm="1">
        <f t="array" aca="1" ref="AN219" ca="1">IF(INDIRECT("実施計画様式!AN"&amp;ROW($A219))&lt;&gt;朱色変色!AN219,1,0)</f>
        <v>#VALUE!</v>
      </c>
      <c r="AO219" t="e" cm="1">
        <f t="array" aca="1" ref="AO219" ca="1">IF(INDIRECT("実施計画様式!AO"&amp;ROW($A219))&lt;&gt;朱色変色!AO219,1,0)</f>
        <v>#VALUE!</v>
      </c>
      <c r="AP219" t="e" cm="1">
        <f t="array" aca="1" ref="AP219" ca="1">IF(INDIRECT("実施計画様式!AP"&amp;ROW($A219))&lt;&gt;朱色変色!AP219,1,0)</f>
        <v>#VALUE!</v>
      </c>
      <c r="AQ219" t="e" cm="1">
        <f t="array" aca="1" ref="AQ219" ca="1">IF(INDIRECT("実施計画様式!AQ"&amp;ROW($A219))&lt;&gt;朱色変色!AQ219,1,0)</f>
        <v>#VALUE!</v>
      </c>
      <c r="AR219" t="e" cm="1">
        <f t="array" aca="1" ref="AR219" ca="1">IF(INDIRECT("実施計画様式!AR"&amp;ROW($A219))&lt;&gt;朱色変色!AR219,1,0)</f>
        <v>#VALUE!</v>
      </c>
      <c r="AS219" t="e" cm="1">
        <f t="array" aca="1" ref="AS219" ca="1">IF(INDIRECT("実施計画様式!AS"&amp;ROW($A219))&lt;&gt;朱色変色!AS219,1,0)</f>
        <v>#VALUE!</v>
      </c>
      <c r="AT219" t="e" cm="1">
        <f t="array" aca="1" ref="AT219" ca="1">IF(INDIRECT("実施計画様式!AT"&amp;ROW($A219))&lt;&gt;朱色変色!AT219,1,0)</f>
        <v>#VALUE!</v>
      </c>
      <c r="AU219" t="e" cm="1">
        <f t="array" aca="1" ref="AU219" ca="1">IF(INDIRECT("実施計画様式!AU"&amp;ROW($A219))&lt;&gt;朱色変色!AU219,1,0)</f>
        <v>#VALUE!</v>
      </c>
      <c r="AV219" t="e" cm="1">
        <f t="array" aca="1" ref="AV219" ca="1">IF(INDIRECT("実施計画様式!AV"&amp;ROW($A219))&lt;&gt;朱色変色!AV219,1,0)</f>
        <v>#VALUE!</v>
      </c>
      <c r="AW219" t="e" cm="1">
        <f t="array" aca="1" ref="AW219" ca="1">IF(INDIRECT("実施計画様式!AW"&amp;ROW($A219))&lt;&gt;朱色変色!AW219,1,0)</f>
        <v>#VALUE!</v>
      </c>
      <c r="AX219" t="e" cm="1">
        <f t="array" aca="1" ref="AX219" ca="1">IF(INDIRECT("実施計画様式!AX"&amp;ROW($A219))&lt;&gt;朱色変色!AX219,1,0)</f>
        <v>#VALUE!</v>
      </c>
      <c r="AY219" t="e" cm="1">
        <f t="array" aca="1" ref="AY219" ca="1">IF(INDIRECT("実施計画様式!AY"&amp;ROW($A219))&lt;&gt;朱色変色!AU219,1,0)</f>
        <v>#VALUE!</v>
      </c>
      <c r="AZ219" t="e" cm="1">
        <f t="array" aca="1" ref="AZ219" ca="1">IF(INDIRECT("実施計画様式!AZ"&amp;ROW($A219))&lt;&gt;朱色変色!AV219,1,0)</f>
        <v>#VALUE!</v>
      </c>
      <c r="BA219" t="e" cm="1">
        <f t="array" aca="1" ref="BA219" ca="1">IF(INDIRECT("実施計画様式!BA"&amp;ROW($A219))&lt;&gt;朱色変色!AW219,1,0)</f>
        <v>#VALUE!</v>
      </c>
      <c r="BB219" t="e" cm="1">
        <f t="array" aca="1" ref="BB219" ca="1">IF(INDIRECT("実施計画様式!BB"&amp;ROW($A219))&lt;&gt;朱色変色!AX219,1,0)</f>
        <v>#VALUE!</v>
      </c>
      <c r="BC219" t="e">
        <f t="shared" ca="1" si="6"/>
        <v>#VALUE!</v>
      </c>
      <c r="BD219" t="e">
        <f t="shared" ca="1" si="7"/>
        <v>#VALUE!</v>
      </c>
      <c r="BE219" t="e">
        <f t="shared" ca="1" si="8"/>
        <v>#VALUE!</v>
      </c>
    </row>
    <row r="220" spans="3:57">
      <c r="C220" s="310">
        <v>148</v>
      </c>
      <c r="D220" t="e" cm="1">
        <f t="array" aca="1" ref="D220" ca="1">IF(INDIRECT("実施計画様式!D"&amp;ROW($A220))&lt;&gt;朱色変色!D220,1,0)</f>
        <v>#VALUE!</v>
      </c>
      <c r="E220" t="e" cm="1">
        <f t="array" aca="1" ref="E220" ca="1">IF(INDIRECT("実施計画様式!E"&amp;ROW($A220))&lt;&gt;朱色変色!E220,1,0)</f>
        <v>#VALUE!</v>
      </c>
      <c r="F220" t="e" cm="1">
        <f t="array" aca="1" ref="F220" ca="1">IF(INDIRECT("実施計画様式!F"&amp;ROW($A220))&lt;&gt;朱色変色!F220,1,0)</f>
        <v>#VALUE!</v>
      </c>
      <c r="G220" t="e" cm="1">
        <f t="array" aca="1" ref="G220" ca="1">IF(INDIRECT("実施計画様式!G"&amp;ROW($A220))&lt;&gt;朱色変色!G220,1,0)</f>
        <v>#VALUE!</v>
      </c>
      <c r="H220" t="e" cm="1">
        <f t="array" aca="1" ref="H220" ca="1">IF(INDIRECT("実施計画様式!H"&amp;ROW($A220))&lt;&gt;朱色変色!H220,1,0)</f>
        <v>#VALUE!</v>
      </c>
      <c r="I220" t="e" cm="1">
        <f t="array" aca="1" ref="I220" ca="1">IF(INDIRECT("実施計画様式!I"&amp;ROW($A220))&lt;&gt;朱色変色!I220,1,0)</f>
        <v>#VALUE!</v>
      </c>
      <c r="J220" t="e" cm="1">
        <f t="array" aca="1" ref="J220" ca="1">IF(INDIRECT("実施計画様式!J"&amp;ROW($A220))&lt;&gt;朱色変色!J220,1,0)</f>
        <v>#VALUE!</v>
      </c>
      <c r="K220" t="e" cm="1">
        <f t="array" aca="1" ref="K220" ca="1">IF(INDIRECT("実施計画様式!K"&amp;ROW($A220))&lt;&gt;朱色変色!K220,1,0)</f>
        <v>#VALUE!</v>
      </c>
      <c r="L220" t="e" cm="1">
        <f t="array" aca="1" ref="L220" ca="1">IF(INDIRECT("実施計画様式!L"&amp;ROW($A220))&lt;&gt;朱色変色!L220,1,0)</f>
        <v>#VALUE!</v>
      </c>
      <c r="M220" t="e" cm="1">
        <f t="array" aca="1" ref="M220" ca="1">IF(INDIRECT("実施計画様式!M"&amp;ROW($A220))&lt;&gt;朱色変色!M220,1,0)</f>
        <v>#VALUE!</v>
      </c>
      <c r="N220" t="e" cm="1">
        <f t="array" aca="1" ref="N220" ca="1">IF(INDIRECT("実施計画様式!N"&amp;ROW($A220))&lt;&gt;朱色変色!N220,1,0)</f>
        <v>#VALUE!</v>
      </c>
      <c r="O220" t="e" cm="1">
        <f t="array" aca="1" ref="O220" ca="1">IF(INDIRECT("実施計画様式!O"&amp;ROW($A220))&lt;&gt;朱色変色!O220,1,0)</f>
        <v>#VALUE!</v>
      </c>
      <c r="P220" t="e" cm="1">
        <f t="array" aca="1" ref="P220" ca="1">IF(INDIRECT("実施計画様式!P"&amp;ROW($A220))&lt;&gt;朱色変色!P220,1,0)</f>
        <v>#VALUE!</v>
      </c>
      <c r="Q220" t="e" cm="1">
        <f t="array" aca="1" ref="Q220" ca="1">IF(INDIRECT("実施計画様式!Q"&amp;ROW($A220))&lt;&gt;朱色変色!Q220,1,0)</f>
        <v>#VALUE!</v>
      </c>
      <c r="R220" t="e" cm="1">
        <f t="array" aca="1" ref="R220" ca="1">IF(INDIRECT("実施計画様式!R"&amp;ROW($A220))&lt;&gt;朱色変色!R220,1,0)</f>
        <v>#VALUE!</v>
      </c>
      <c r="S220" t="e" cm="1">
        <f t="array" aca="1" ref="S220" ca="1">IF(INDIRECT("実施計画様式!S"&amp;ROW($A220))&lt;&gt;朱色変色!S220,1,0)</f>
        <v>#VALUE!</v>
      </c>
      <c r="T220" t="e" cm="1">
        <f t="array" aca="1" ref="T220" ca="1">IF(INDIRECT("実施計画様式!T"&amp;ROW($A220))&lt;&gt;朱色変色!T220,1,0)</f>
        <v>#VALUE!</v>
      </c>
      <c r="U220" t="e" cm="1">
        <f t="array" aca="1" ref="U220" ca="1">IF(INDIRECT("実施計画様式!U"&amp;ROW($A220))&lt;&gt;朱色変色!U220,1,0)</f>
        <v>#VALUE!</v>
      </c>
      <c r="V220" t="e" cm="1">
        <f t="array" aca="1" ref="V220" ca="1">IF(INDIRECT("実施計画様式!V"&amp;ROW($A220))&lt;&gt;朱色変色!V220,1,0)</f>
        <v>#VALUE!</v>
      </c>
      <c r="W220" t="e" cm="1">
        <f t="array" aca="1" ref="W220" ca="1">IF(INDIRECT("実施計画様式!W"&amp;ROW($A220))&lt;&gt;朱色変色!W220,1,0)</f>
        <v>#VALUE!</v>
      </c>
      <c r="X220" t="e" cm="1">
        <f t="array" aca="1" ref="X220" ca="1">IF(INDIRECT("実施計画様式!X"&amp;ROW($A220))&lt;&gt;朱色変色!X220,1,0)</f>
        <v>#VALUE!</v>
      </c>
      <c r="Y220" t="e" cm="1">
        <f t="array" aca="1" ref="Y220" ca="1">IF(INDIRECT("実施計画様式!Y"&amp;ROW($A220))&lt;&gt;朱色変色!Y220,1,0)</f>
        <v>#VALUE!</v>
      </c>
      <c r="Z220" t="e" cm="1">
        <f t="array" aca="1" ref="Z220" ca="1">IF(INDIRECT("実施計画様式!Z"&amp;ROW($A220))&lt;&gt;朱色変色!Z220,1,0)</f>
        <v>#VALUE!</v>
      </c>
      <c r="AA220" t="e" cm="1">
        <f t="array" aca="1" ref="AA220" ca="1">IF(INDIRECT("実施計画様式!AA"&amp;ROW($A220))&lt;&gt;朱色変色!AA220,1,0)</f>
        <v>#VALUE!</v>
      </c>
      <c r="AB220" t="e" cm="1">
        <f t="array" aca="1" ref="AB220" ca="1">IF(INDIRECT("実施計画様式!AB"&amp;ROW($A220))&lt;&gt;朱色変色!AB220,1,0)</f>
        <v>#VALUE!</v>
      </c>
      <c r="AC220" t="e" cm="1">
        <f t="array" aca="1" ref="AC220" ca="1">IF(INDIRECT("実施計画様式!AC"&amp;ROW($A220))&lt;&gt;朱色変色!AC220,1,0)</f>
        <v>#VALUE!</v>
      </c>
      <c r="AD220" t="e" cm="1">
        <f t="array" aca="1" ref="AD220" ca="1">IF(INDIRECT("実施計画様式!AD"&amp;ROW($A220))&lt;&gt;朱色変色!AD220,1,0)</f>
        <v>#VALUE!</v>
      </c>
      <c r="AE220" t="e" cm="1">
        <f t="array" aca="1" ref="AE220" ca="1">IF(INDIRECT("実施計画様式!AE"&amp;ROW($A220))&lt;&gt;朱色変色!AE220,1,0)</f>
        <v>#VALUE!</v>
      </c>
      <c r="AF220" t="e" cm="1">
        <f t="array" aca="1" ref="AF220" ca="1">IF(INDIRECT("実施計画様式!AF"&amp;ROW($A220))&lt;&gt;朱色変色!AF220,1,0)</f>
        <v>#VALUE!</v>
      </c>
      <c r="AG220" t="e" cm="1">
        <f t="array" aca="1" ref="AG220" ca="1">IF(INDIRECT("実施計画様式!AG"&amp;ROW($A220))&lt;&gt;朱色変色!AG220,1,0)</f>
        <v>#VALUE!</v>
      </c>
      <c r="AH220" t="e" cm="1">
        <f t="array" aca="1" ref="AH220" ca="1">IF(INDIRECT("実施計画様式!AH"&amp;ROW($A220))&lt;&gt;朱色変色!AH220,1,0)</f>
        <v>#VALUE!</v>
      </c>
      <c r="AI220" t="e" cm="1">
        <f t="array" aca="1" ref="AI220" ca="1">IF(INDIRECT("実施計画様式!AI"&amp;ROW($A220))&lt;&gt;朱色変色!AI220,1,0)</f>
        <v>#VALUE!</v>
      </c>
      <c r="AJ220" t="e" cm="1">
        <f t="array" aca="1" ref="AJ220" ca="1">IF(INDIRECT("実施計画様式!AJ"&amp;ROW($A220))&lt;&gt;朱色変色!AJ220,1,0)</f>
        <v>#VALUE!</v>
      </c>
      <c r="AK220" t="e" cm="1">
        <f t="array" aca="1" ref="AK220" ca="1">IF(INDIRECT("実施計画様式!AK"&amp;ROW($A220))&lt;&gt;朱色変色!AK220,1,0)</f>
        <v>#VALUE!</v>
      </c>
      <c r="AL220" t="e" cm="1">
        <f t="array" aca="1" ref="AL220" ca="1">IF(INDIRECT("実施計画様式!AL"&amp;ROW($A220))&lt;&gt;朱色変色!AL220,1,0)</f>
        <v>#VALUE!</v>
      </c>
      <c r="AM220" t="e" cm="1">
        <f t="array" aca="1" ref="AM220" ca="1">IF(INDIRECT("実施計画様式!AM"&amp;ROW($A220))&lt;&gt;朱色変色!AM220,1,0)</f>
        <v>#VALUE!</v>
      </c>
      <c r="AN220" t="e" cm="1">
        <f t="array" aca="1" ref="AN220" ca="1">IF(INDIRECT("実施計画様式!AN"&amp;ROW($A220))&lt;&gt;朱色変色!AN220,1,0)</f>
        <v>#VALUE!</v>
      </c>
      <c r="AO220" t="e" cm="1">
        <f t="array" aca="1" ref="AO220" ca="1">IF(INDIRECT("実施計画様式!AO"&amp;ROW($A220))&lt;&gt;朱色変色!AO220,1,0)</f>
        <v>#VALUE!</v>
      </c>
      <c r="AP220" t="e" cm="1">
        <f t="array" aca="1" ref="AP220" ca="1">IF(INDIRECT("実施計画様式!AP"&amp;ROW($A220))&lt;&gt;朱色変色!AP220,1,0)</f>
        <v>#VALUE!</v>
      </c>
      <c r="AQ220" t="e" cm="1">
        <f t="array" aca="1" ref="AQ220" ca="1">IF(INDIRECT("実施計画様式!AQ"&amp;ROW($A220))&lt;&gt;朱色変色!AQ220,1,0)</f>
        <v>#VALUE!</v>
      </c>
      <c r="AR220" t="e" cm="1">
        <f t="array" aca="1" ref="AR220" ca="1">IF(INDIRECT("実施計画様式!AR"&amp;ROW($A220))&lt;&gt;朱色変色!AR220,1,0)</f>
        <v>#VALUE!</v>
      </c>
      <c r="AS220" t="e" cm="1">
        <f t="array" aca="1" ref="AS220" ca="1">IF(INDIRECT("実施計画様式!AS"&amp;ROW($A220))&lt;&gt;朱色変色!AS220,1,0)</f>
        <v>#VALUE!</v>
      </c>
      <c r="AT220" t="e" cm="1">
        <f t="array" aca="1" ref="AT220" ca="1">IF(INDIRECT("実施計画様式!AT"&amp;ROW($A220))&lt;&gt;朱色変色!AT220,1,0)</f>
        <v>#VALUE!</v>
      </c>
      <c r="AU220" t="e" cm="1">
        <f t="array" aca="1" ref="AU220" ca="1">IF(INDIRECT("実施計画様式!AU"&amp;ROW($A220))&lt;&gt;朱色変色!AU220,1,0)</f>
        <v>#VALUE!</v>
      </c>
      <c r="AV220" t="e" cm="1">
        <f t="array" aca="1" ref="AV220" ca="1">IF(INDIRECT("実施計画様式!AV"&amp;ROW($A220))&lt;&gt;朱色変色!AV220,1,0)</f>
        <v>#VALUE!</v>
      </c>
      <c r="AW220" t="e" cm="1">
        <f t="array" aca="1" ref="AW220" ca="1">IF(INDIRECT("実施計画様式!AW"&amp;ROW($A220))&lt;&gt;朱色変色!AW220,1,0)</f>
        <v>#VALUE!</v>
      </c>
      <c r="AX220" t="e" cm="1">
        <f t="array" aca="1" ref="AX220" ca="1">IF(INDIRECT("実施計画様式!AX"&amp;ROW($A220))&lt;&gt;朱色変色!AX220,1,0)</f>
        <v>#VALUE!</v>
      </c>
      <c r="AY220" t="e" cm="1">
        <f t="array" aca="1" ref="AY220" ca="1">IF(INDIRECT("実施計画様式!AY"&amp;ROW($A220))&lt;&gt;朱色変色!AU220,1,0)</f>
        <v>#VALUE!</v>
      </c>
      <c r="AZ220" t="e" cm="1">
        <f t="array" aca="1" ref="AZ220" ca="1">IF(INDIRECT("実施計画様式!AZ"&amp;ROW($A220))&lt;&gt;朱色変色!AV220,1,0)</f>
        <v>#VALUE!</v>
      </c>
      <c r="BA220" t="e" cm="1">
        <f t="array" aca="1" ref="BA220" ca="1">IF(INDIRECT("実施計画様式!BA"&amp;ROW($A220))&lt;&gt;朱色変色!AW220,1,0)</f>
        <v>#VALUE!</v>
      </c>
      <c r="BB220" t="e" cm="1">
        <f t="array" aca="1" ref="BB220" ca="1">IF(INDIRECT("実施計画様式!BB"&amp;ROW($A220))&lt;&gt;朱色変色!AX220,1,0)</f>
        <v>#VALUE!</v>
      </c>
      <c r="BC220" t="e">
        <f t="shared" ca="1" si="6"/>
        <v>#VALUE!</v>
      </c>
      <c r="BD220" t="e">
        <f t="shared" ca="1" si="7"/>
        <v>#VALUE!</v>
      </c>
      <c r="BE220" t="e">
        <f t="shared" ca="1" si="8"/>
        <v>#VALUE!</v>
      </c>
    </row>
    <row r="221" spans="3:57">
      <c r="C221" s="310">
        <v>149</v>
      </c>
      <c r="D221" t="e" cm="1">
        <f t="array" aca="1" ref="D221" ca="1">IF(INDIRECT("実施計画様式!D"&amp;ROW($A221))&lt;&gt;朱色変色!D221,1,0)</f>
        <v>#VALUE!</v>
      </c>
      <c r="E221" t="e" cm="1">
        <f t="array" aca="1" ref="E221" ca="1">IF(INDIRECT("実施計画様式!E"&amp;ROW($A221))&lt;&gt;朱色変色!E221,1,0)</f>
        <v>#VALUE!</v>
      </c>
      <c r="F221" t="e" cm="1">
        <f t="array" aca="1" ref="F221" ca="1">IF(INDIRECT("実施計画様式!F"&amp;ROW($A221))&lt;&gt;朱色変色!F221,1,0)</f>
        <v>#VALUE!</v>
      </c>
      <c r="G221" t="e" cm="1">
        <f t="array" aca="1" ref="G221" ca="1">IF(INDIRECT("実施計画様式!G"&amp;ROW($A221))&lt;&gt;朱色変色!G221,1,0)</f>
        <v>#VALUE!</v>
      </c>
      <c r="H221" t="e" cm="1">
        <f t="array" aca="1" ref="H221" ca="1">IF(INDIRECT("実施計画様式!H"&amp;ROW($A221))&lt;&gt;朱色変色!H221,1,0)</f>
        <v>#VALUE!</v>
      </c>
      <c r="I221" t="e" cm="1">
        <f t="array" aca="1" ref="I221" ca="1">IF(INDIRECT("実施計画様式!I"&amp;ROW($A221))&lt;&gt;朱色変色!I221,1,0)</f>
        <v>#VALUE!</v>
      </c>
      <c r="J221" t="e" cm="1">
        <f t="array" aca="1" ref="J221" ca="1">IF(INDIRECT("実施計画様式!J"&amp;ROW($A221))&lt;&gt;朱色変色!J221,1,0)</f>
        <v>#VALUE!</v>
      </c>
      <c r="K221" t="e" cm="1">
        <f t="array" aca="1" ref="K221" ca="1">IF(INDIRECT("実施計画様式!K"&amp;ROW($A221))&lt;&gt;朱色変色!K221,1,0)</f>
        <v>#VALUE!</v>
      </c>
      <c r="L221" t="e" cm="1">
        <f t="array" aca="1" ref="L221" ca="1">IF(INDIRECT("実施計画様式!L"&amp;ROW($A221))&lt;&gt;朱色変色!L221,1,0)</f>
        <v>#VALUE!</v>
      </c>
      <c r="M221" t="e" cm="1">
        <f t="array" aca="1" ref="M221" ca="1">IF(INDIRECT("実施計画様式!M"&amp;ROW($A221))&lt;&gt;朱色変色!M221,1,0)</f>
        <v>#VALUE!</v>
      </c>
      <c r="N221" t="e" cm="1">
        <f t="array" aca="1" ref="N221" ca="1">IF(INDIRECT("実施計画様式!N"&amp;ROW($A221))&lt;&gt;朱色変色!N221,1,0)</f>
        <v>#VALUE!</v>
      </c>
      <c r="O221" t="e" cm="1">
        <f t="array" aca="1" ref="O221" ca="1">IF(INDIRECT("実施計画様式!O"&amp;ROW($A221))&lt;&gt;朱色変色!O221,1,0)</f>
        <v>#VALUE!</v>
      </c>
      <c r="P221" t="e" cm="1">
        <f t="array" aca="1" ref="P221" ca="1">IF(INDIRECT("実施計画様式!P"&amp;ROW($A221))&lt;&gt;朱色変色!P221,1,0)</f>
        <v>#VALUE!</v>
      </c>
      <c r="Q221" t="e" cm="1">
        <f t="array" aca="1" ref="Q221" ca="1">IF(INDIRECT("実施計画様式!Q"&amp;ROW($A221))&lt;&gt;朱色変色!Q221,1,0)</f>
        <v>#VALUE!</v>
      </c>
      <c r="R221" t="e" cm="1">
        <f t="array" aca="1" ref="R221" ca="1">IF(INDIRECT("実施計画様式!R"&amp;ROW($A221))&lt;&gt;朱色変色!R221,1,0)</f>
        <v>#VALUE!</v>
      </c>
      <c r="S221" t="e" cm="1">
        <f t="array" aca="1" ref="S221" ca="1">IF(INDIRECT("実施計画様式!S"&amp;ROW($A221))&lt;&gt;朱色変色!S221,1,0)</f>
        <v>#VALUE!</v>
      </c>
      <c r="T221" t="e" cm="1">
        <f t="array" aca="1" ref="T221" ca="1">IF(INDIRECT("実施計画様式!T"&amp;ROW($A221))&lt;&gt;朱色変色!T221,1,0)</f>
        <v>#VALUE!</v>
      </c>
      <c r="U221" t="e" cm="1">
        <f t="array" aca="1" ref="U221" ca="1">IF(INDIRECT("実施計画様式!U"&amp;ROW($A221))&lt;&gt;朱色変色!U221,1,0)</f>
        <v>#VALUE!</v>
      </c>
      <c r="V221" t="e" cm="1">
        <f t="array" aca="1" ref="V221" ca="1">IF(INDIRECT("実施計画様式!V"&amp;ROW($A221))&lt;&gt;朱色変色!V221,1,0)</f>
        <v>#VALUE!</v>
      </c>
      <c r="W221" t="e" cm="1">
        <f t="array" aca="1" ref="W221" ca="1">IF(INDIRECT("実施計画様式!W"&amp;ROW($A221))&lt;&gt;朱色変色!W221,1,0)</f>
        <v>#VALUE!</v>
      </c>
      <c r="X221" t="e" cm="1">
        <f t="array" aca="1" ref="X221" ca="1">IF(INDIRECT("実施計画様式!X"&amp;ROW($A221))&lt;&gt;朱色変色!X221,1,0)</f>
        <v>#VALUE!</v>
      </c>
      <c r="Y221" t="e" cm="1">
        <f t="array" aca="1" ref="Y221" ca="1">IF(INDIRECT("実施計画様式!Y"&amp;ROW($A221))&lt;&gt;朱色変色!Y221,1,0)</f>
        <v>#VALUE!</v>
      </c>
      <c r="Z221" t="e" cm="1">
        <f t="array" aca="1" ref="Z221" ca="1">IF(INDIRECT("実施計画様式!Z"&amp;ROW($A221))&lt;&gt;朱色変色!Z221,1,0)</f>
        <v>#VALUE!</v>
      </c>
      <c r="AA221" t="e" cm="1">
        <f t="array" aca="1" ref="AA221" ca="1">IF(INDIRECT("実施計画様式!AA"&amp;ROW($A221))&lt;&gt;朱色変色!AA221,1,0)</f>
        <v>#VALUE!</v>
      </c>
      <c r="AB221" t="e" cm="1">
        <f t="array" aca="1" ref="AB221" ca="1">IF(INDIRECT("実施計画様式!AB"&amp;ROW($A221))&lt;&gt;朱色変色!AB221,1,0)</f>
        <v>#VALUE!</v>
      </c>
      <c r="AC221" t="e" cm="1">
        <f t="array" aca="1" ref="AC221" ca="1">IF(INDIRECT("実施計画様式!AC"&amp;ROW($A221))&lt;&gt;朱色変色!AC221,1,0)</f>
        <v>#VALUE!</v>
      </c>
      <c r="AD221" t="e" cm="1">
        <f t="array" aca="1" ref="AD221" ca="1">IF(INDIRECT("実施計画様式!AD"&amp;ROW($A221))&lt;&gt;朱色変色!AD221,1,0)</f>
        <v>#VALUE!</v>
      </c>
      <c r="AE221" t="e" cm="1">
        <f t="array" aca="1" ref="AE221" ca="1">IF(INDIRECT("実施計画様式!AE"&amp;ROW($A221))&lt;&gt;朱色変色!AE221,1,0)</f>
        <v>#VALUE!</v>
      </c>
      <c r="AF221" t="e" cm="1">
        <f t="array" aca="1" ref="AF221" ca="1">IF(INDIRECT("実施計画様式!AF"&amp;ROW($A221))&lt;&gt;朱色変色!AF221,1,0)</f>
        <v>#VALUE!</v>
      </c>
      <c r="AG221" t="e" cm="1">
        <f t="array" aca="1" ref="AG221" ca="1">IF(INDIRECT("実施計画様式!AG"&amp;ROW($A221))&lt;&gt;朱色変色!AG221,1,0)</f>
        <v>#VALUE!</v>
      </c>
      <c r="AH221" t="e" cm="1">
        <f t="array" aca="1" ref="AH221" ca="1">IF(INDIRECT("実施計画様式!AH"&amp;ROW($A221))&lt;&gt;朱色変色!AH221,1,0)</f>
        <v>#VALUE!</v>
      </c>
      <c r="AI221" t="e" cm="1">
        <f t="array" aca="1" ref="AI221" ca="1">IF(INDIRECT("実施計画様式!AI"&amp;ROW($A221))&lt;&gt;朱色変色!AI221,1,0)</f>
        <v>#VALUE!</v>
      </c>
      <c r="AJ221" t="e" cm="1">
        <f t="array" aca="1" ref="AJ221" ca="1">IF(INDIRECT("実施計画様式!AJ"&amp;ROW($A221))&lt;&gt;朱色変色!AJ221,1,0)</f>
        <v>#VALUE!</v>
      </c>
      <c r="AK221" t="e" cm="1">
        <f t="array" aca="1" ref="AK221" ca="1">IF(INDIRECT("実施計画様式!AK"&amp;ROW($A221))&lt;&gt;朱色変色!AK221,1,0)</f>
        <v>#VALUE!</v>
      </c>
      <c r="AL221" t="e" cm="1">
        <f t="array" aca="1" ref="AL221" ca="1">IF(INDIRECT("実施計画様式!AL"&amp;ROW($A221))&lt;&gt;朱色変色!AL221,1,0)</f>
        <v>#VALUE!</v>
      </c>
      <c r="AM221" t="e" cm="1">
        <f t="array" aca="1" ref="AM221" ca="1">IF(INDIRECT("実施計画様式!AM"&amp;ROW($A221))&lt;&gt;朱色変色!AM221,1,0)</f>
        <v>#VALUE!</v>
      </c>
      <c r="AN221" t="e" cm="1">
        <f t="array" aca="1" ref="AN221" ca="1">IF(INDIRECT("実施計画様式!AN"&amp;ROW($A221))&lt;&gt;朱色変色!AN221,1,0)</f>
        <v>#VALUE!</v>
      </c>
      <c r="AO221" t="e" cm="1">
        <f t="array" aca="1" ref="AO221" ca="1">IF(INDIRECT("実施計画様式!AO"&amp;ROW($A221))&lt;&gt;朱色変色!AO221,1,0)</f>
        <v>#VALUE!</v>
      </c>
      <c r="AP221" t="e" cm="1">
        <f t="array" aca="1" ref="AP221" ca="1">IF(INDIRECT("実施計画様式!AP"&amp;ROW($A221))&lt;&gt;朱色変色!AP221,1,0)</f>
        <v>#VALUE!</v>
      </c>
      <c r="AQ221" t="e" cm="1">
        <f t="array" aca="1" ref="AQ221" ca="1">IF(INDIRECT("実施計画様式!AQ"&amp;ROW($A221))&lt;&gt;朱色変色!AQ221,1,0)</f>
        <v>#VALUE!</v>
      </c>
      <c r="AR221" t="e" cm="1">
        <f t="array" aca="1" ref="AR221" ca="1">IF(INDIRECT("実施計画様式!AR"&amp;ROW($A221))&lt;&gt;朱色変色!AR221,1,0)</f>
        <v>#VALUE!</v>
      </c>
      <c r="AS221" t="e" cm="1">
        <f t="array" aca="1" ref="AS221" ca="1">IF(INDIRECT("実施計画様式!AS"&amp;ROW($A221))&lt;&gt;朱色変色!AS221,1,0)</f>
        <v>#VALUE!</v>
      </c>
      <c r="AT221" t="e" cm="1">
        <f t="array" aca="1" ref="AT221" ca="1">IF(INDIRECT("実施計画様式!AT"&amp;ROW($A221))&lt;&gt;朱色変色!AT221,1,0)</f>
        <v>#VALUE!</v>
      </c>
      <c r="AU221" t="e" cm="1">
        <f t="array" aca="1" ref="AU221" ca="1">IF(INDIRECT("実施計画様式!AU"&amp;ROW($A221))&lt;&gt;朱色変色!AU221,1,0)</f>
        <v>#VALUE!</v>
      </c>
      <c r="AV221" t="e" cm="1">
        <f t="array" aca="1" ref="AV221" ca="1">IF(INDIRECT("実施計画様式!AV"&amp;ROW($A221))&lt;&gt;朱色変色!AV221,1,0)</f>
        <v>#VALUE!</v>
      </c>
      <c r="AW221" t="e" cm="1">
        <f t="array" aca="1" ref="AW221" ca="1">IF(INDIRECT("実施計画様式!AW"&amp;ROW($A221))&lt;&gt;朱色変色!AW221,1,0)</f>
        <v>#VALUE!</v>
      </c>
      <c r="AX221" t="e" cm="1">
        <f t="array" aca="1" ref="AX221" ca="1">IF(INDIRECT("実施計画様式!AX"&amp;ROW($A221))&lt;&gt;朱色変色!AX221,1,0)</f>
        <v>#VALUE!</v>
      </c>
      <c r="AY221" t="e" cm="1">
        <f t="array" aca="1" ref="AY221" ca="1">IF(INDIRECT("実施計画様式!AY"&amp;ROW($A221))&lt;&gt;朱色変色!AU221,1,0)</f>
        <v>#VALUE!</v>
      </c>
      <c r="AZ221" t="e" cm="1">
        <f t="array" aca="1" ref="AZ221" ca="1">IF(INDIRECT("実施計画様式!AZ"&amp;ROW($A221))&lt;&gt;朱色変色!AV221,1,0)</f>
        <v>#VALUE!</v>
      </c>
      <c r="BA221" t="e" cm="1">
        <f t="array" aca="1" ref="BA221" ca="1">IF(INDIRECT("実施計画様式!BA"&amp;ROW($A221))&lt;&gt;朱色変色!AW221,1,0)</f>
        <v>#VALUE!</v>
      </c>
      <c r="BB221" t="e" cm="1">
        <f t="array" aca="1" ref="BB221" ca="1">IF(INDIRECT("実施計画様式!BB"&amp;ROW($A221))&lt;&gt;朱色変色!AX221,1,0)</f>
        <v>#VALUE!</v>
      </c>
      <c r="BC221" t="e">
        <f t="shared" ca="1" si="6"/>
        <v>#VALUE!</v>
      </c>
      <c r="BD221" t="e">
        <f t="shared" ca="1" si="7"/>
        <v>#VALUE!</v>
      </c>
      <c r="BE221" t="e">
        <f t="shared" ca="1" si="8"/>
        <v>#VALUE!</v>
      </c>
    </row>
    <row r="222" spans="3:57">
      <c r="C222" s="310">
        <v>150</v>
      </c>
      <c r="D222" t="e" cm="1">
        <f t="array" aca="1" ref="D222" ca="1">IF(INDIRECT("実施計画様式!D"&amp;ROW($A222))&lt;&gt;朱色変色!D222,1,0)</f>
        <v>#VALUE!</v>
      </c>
      <c r="E222" t="e" cm="1">
        <f t="array" aca="1" ref="E222" ca="1">IF(INDIRECT("実施計画様式!E"&amp;ROW($A222))&lt;&gt;朱色変色!E222,1,0)</f>
        <v>#VALUE!</v>
      </c>
      <c r="F222" t="e" cm="1">
        <f t="array" aca="1" ref="F222" ca="1">IF(INDIRECT("実施計画様式!F"&amp;ROW($A222))&lt;&gt;朱色変色!F222,1,0)</f>
        <v>#VALUE!</v>
      </c>
      <c r="G222" t="e" cm="1">
        <f t="array" aca="1" ref="G222" ca="1">IF(INDIRECT("実施計画様式!G"&amp;ROW($A222))&lt;&gt;朱色変色!G222,1,0)</f>
        <v>#VALUE!</v>
      </c>
      <c r="H222" t="e" cm="1">
        <f t="array" aca="1" ref="H222" ca="1">IF(INDIRECT("実施計画様式!H"&amp;ROW($A222))&lt;&gt;朱色変色!H222,1,0)</f>
        <v>#VALUE!</v>
      </c>
      <c r="I222" t="e" cm="1">
        <f t="array" aca="1" ref="I222" ca="1">IF(INDIRECT("実施計画様式!I"&amp;ROW($A222))&lt;&gt;朱色変色!I222,1,0)</f>
        <v>#VALUE!</v>
      </c>
      <c r="J222" t="e" cm="1">
        <f t="array" aca="1" ref="J222" ca="1">IF(INDIRECT("実施計画様式!J"&amp;ROW($A222))&lt;&gt;朱色変色!J222,1,0)</f>
        <v>#VALUE!</v>
      </c>
      <c r="K222" t="e" cm="1">
        <f t="array" aca="1" ref="K222" ca="1">IF(INDIRECT("実施計画様式!K"&amp;ROW($A222))&lt;&gt;朱色変色!K222,1,0)</f>
        <v>#VALUE!</v>
      </c>
      <c r="L222" t="e" cm="1">
        <f t="array" aca="1" ref="L222" ca="1">IF(INDIRECT("実施計画様式!L"&amp;ROW($A222))&lt;&gt;朱色変色!L222,1,0)</f>
        <v>#VALUE!</v>
      </c>
      <c r="M222" t="e" cm="1">
        <f t="array" aca="1" ref="M222" ca="1">IF(INDIRECT("実施計画様式!M"&amp;ROW($A222))&lt;&gt;朱色変色!M222,1,0)</f>
        <v>#VALUE!</v>
      </c>
      <c r="N222" t="e" cm="1">
        <f t="array" aca="1" ref="N222" ca="1">IF(INDIRECT("実施計画様式!N"&amp;ROW($A222))&lt;&gt;朱色変色!N222,1,0)</f>
        <v>#VALUE!</v>
      </c>
      <c r="O222" t="e" cm="1">
        <f t="array" aca="1" ref="O222" ca="1">IF(INDIRECT("実施計画様式!O"&amp;ROW($A222))&lt;&gt;朱色変色!O222,1,0)</f>
        <v>#VALUE!</v>
      </c>
      <c r="P222" t="e" cm="1">
        <f t="array" aca="1" ref="P222" ca="1">IF(INDIRECT("実施計画様式!P"&amp;ROW($A222))&lt;&gt;朱色変色!P222,1,0)</f>
        <v>#VALUE!</v>
      </c>
      <c r="Q222" t="e" cm="1">
        <f t="array" aca="1" ref="Q222" ca="1">IF(INDIRECT("実施計画様式!Q"&amp;ROW($A222))&lt;&gt;朱色変色!Q222,1,0)</f>
        <v>#VALUE!</v>
      </c>
      <c r="R222" t="e" cm="1">
        <f t="array" aca="1" ref="R222" ca="1">IF(INDIRECT("実施計画様式!R"&amp;ROW($A222))&lt;&gt;朱色変色!R222,1,0)</f>
        <v>#VALUE!</v>
      </c>
      <c r="S222" t="e" cm="1">
        <f t="array" aca="1" ref="S222" ca="1">IF(INDIRECT("実施計画様式!S"&amp;ROW($A222))&lt;&gt;朱色変色!S222,1,0)</f>
        <v>#VALUE!</v>
      </c>
      <c r="T222" t="e" cm="1">
        <f t="array" aca="1" ref="T222" ca="1">IF(INDIRECT("実施計画様式!T"&amp;ROW($A222))&lt;&gt;朱色変色!T222,1,0)</f>
        <v>#VALUE!</v>
      </c>
      <c r="U222" t="e" cm="1">
        <f t="array" aca="1" ref="U222" ca="1">IF(INDIRECT("実施計画様式!U"&amp;ROW($A222))&lt;&gt;朱色変色!U222,1,0)</f>
        <v>#VALUE!</v>
      </c>
      <c r="V222" t="e" cm="1">
        <f t="array" aca="1" ref="V222" ca="1">IF(INDIRECT("実施計画様式!V"&amp;ROW($A222))&lt;&gt;朱色変色!V222,1,0)</f>
        <v>#VALUE!</v>
      </c>
      <c r="W222" t="e" cm="1">
        <f t="array" aca="1" ref="W222" ca="1">IF(INDIRECT("実施計画様式!W"&amp;ROW($A222))&lt;&gt;朱色変色!W222,1,0)</f>
        <v>#VALUE!</v>
      </c>
      <c r="X222" t="e" cm="1">
        <f t="array" aca="1" ref="X222" ca="1">IF(INDIRECT("実施計画様式!X"&amp;ROW($A222))&lt;&gt;朱色変色!X222,1,0)</f>
        <v>#VALUE!</v>
      </c>
      <c r="Y222" t="e" cm="1">
        <f t="array" aca="1" ref="Y222" ca="1">IF(INDIRECT("実施計画様式!Y"&amp;ROW($A222))&lt;&gt;朱色変色!Y222,1,0)</f>
        <v>#VALUE!</v>
      </c>
      <c r="Z222" t="e" cm="1">
        <f t="array" aca="1" ref="Z222" ca="1">IF(INDIRECT("実施計画様式!Z"&amp;ROW($A222))&lt;&gt;朱色変色!Z222,1,0)</f>
        <v>#VALUE!</v>
      </c>
      <c r="AA222" t="e" cm="1">
        <f t="array" aca="1" ref="AA222" ca="1">IF(INDIRECT("実施計画様式!AA"&amp;ROW($A222))&lt;&gt;朱色変色!AA222,1,0)</f>
        <v>#VALUE!</v>
      </c>
      <c r="AB222" t="e" cm="1">
        <f t="array" aca="1" ref="AB222" ca="1">IF(INDIRECT("実施計画様式!AB"&amp;ROW($A222))&lt;&gt;朱色変色!AB222,1,0)</f>
        <v>#VALUE!</v>
      </c>
      <c r="AC222" t="e" cm="1">
        <f t="array" aca="1" ref="AC222" ca="1">IF(INDIRECT("実施計画様式!AC"&amp;ROW($A222))&lt;&gt;朱色変色!AC222,1,0)</f>
        <v>#VALUE!</v>
      </c>
      <c r="AD222" t="e" cm="1">
        <f t="array" aca="1" ref="AD222" ca="1">IF(INDIRECT("実施計画様式!AD"&amp;ROW($A222))&lt;&gt;朱色変色!AD222,1,0)</f>
        <v>#VALUE!</v>
      </c>
      <c r="AE222" t="e" cm="1">
        <f t="array" aca="1" ref="AE222" ca="1">IF(INDIRECT("実施計画様式!AE"&amp;ROW($A222))&lt;&gt;朱色変色!AE222,1,0)</f>
        <v>#VALUE!</v>
      </c>
      <c r="AF222" t="e" cm="1">
        <f t="array" aca="1" ref="AF222" ca="1">IF(INDIRECT("実施計画様式!AF"&amp;ROW($A222))&lt;&gt;朱色変色!AF222,1,0)</f>
        <v>#VALUE!</v>
      </c>
      <c r="AG222" t="e" cm="1">
        <f t="array" aca="1" ref="AG222" ca="1">IF(INDIRECT("実施計画様式!AG"&amp;ROW($A222))&lt;&gt;朱色変色!AG222,1,0)</f>
        <v>#VALUE!</v>
      </c>
      <c r="AH222" t="e" cm="1">
        <f t="array" aca="1" ref="AH222" ca="1">IF(INDIRECT("実施計画様式!AH"&amp;ROW($A222))&lt;&gt;朱色変色!AH222,1,0)</f>
        <v>#VALUE!</v>
      </c>
      <c r="AI222" t="e" cm="1">
        <f t="array" aca="1" ref="AI222" ca="1">IF(INDIRECT("実施計画様式!AI"&amp;ROW($A222))&lt;&gt;朱色変色!AI222,1,0)</f>
        <v>#VALUE!</v>
      </c>
      <c r="AJ222" t="e" cm="1">
        <f t="array" aca="1" ref="AJ222" ca="1">IF(INDIRECT("実施計画様式!AJ"&amp;ROW($A222))&lt;&gt;朱色変色!AJ222,1,0)</f>
        <v>#VALUE!</v>
      </c>
      <c r="AK222" t="e" cm="1">
        <f t="array" aca="1" ref="AK222" ca="1">IF(INDIRECT("実施計画様式!AK"&amp;ROW($A222))&lt;&gt;朱色変色!AK222,1,0)</f>
        <v>#VALUE!</v>
      </c>
      <c r="AL222" t="e" cm="1">
        <f t="array" aca="1" ref="AL222" ca="1">IF(INDIRECT("実施計画様式!AL"&amp;ROW($A222))&lt;&gt;朱色変色!AL222,1,0)</f>
        <v>#VALUE!</v>
      </c>
      <c r="AM222" t="e" cm="1">
        <f t="array" aca="1" ref="AM222" ca="1">IF(INDIRECT("実施計画様式!AM"&amp;ROW($A222))&lt;&gt;朱色変色!AM222,1,0)</f>
        <v>#VALUE!</v>
      </c>
      <c r="AN222" t="e" cm="1">
        <f t="array" aca="1" ref="AN222" ca="1">IF(INDIRECT("実施計画様式!AN"&amp;ROW($A222))&lt;&gt;朱色変色!AN222,1,0)</f>
        <v>#VALUE!</v>
      </c>
      <c r="AO222" t="e" cm="1">
        <f t="array" aca="1" ref="AO222" ca="1">IF(INDIRECT("実施計画様式!AO"&amp;ROW($A222))&lt;&gt;朱色変色!AO222,1,0)</f>
        <v>#VALUE!</v>
      </c>
      <c r="AP222" t="e" cm="1">
        <f t="array" aca="1" ref="AP222" ca="1">IF(INDIRECT("実施計画様式!AP"&amp;ROW($A222))&lt;&gt;朱色変色!AP222,1,0)</f>
        <v>#VALUE!</v>
      </c>
      <c r="AQ222" t="e" cm="1">
        <f t="array" aca="1" ref="AQ222" ca="1">IF(INDIRECT("実施計画様式!AQ"&amp;ROW($A222))&lt;&gt;朱色変色!AQ222,1,0)</f>
        <v>#VALUE!</v>
      </c>
      <c r="AR222" t="e" cm="1">
        <f t="array" aca="1" ref="AR222" ca="1">IF(INDIRECT("実施計画様式!AR"&amp;ROW($A222))&lt;&gt;朱色変色!AR222,1,0)</f>
        <v>#VALUE!</v>
      </c>
      <c r="AS222" t="e" cm="1">
        <f t="array" aca="1" ref="AS222" ca="1">IF(INDIRECT("実施計画様式!AS"&amp;ROW($A222))&lt;&gt;朱色変色!AS222,1,0)</f>
        <v>#VALUE!</v>
      </c>
      <c r="AT222" t="e" cm="1">
        <f t="array" aca="1" ref="AT222" ca="1">IF(INDIRECT("実施計画様式!AT"&amp;ROW($A222))&lt;&gt;朱色変色!AT222,1,0)</f>
        <v>#VALUE!</v>
      </c>
      <c r="AU222" t="e" cm="1">
        <f t="array" aca="1" ref="AU222" ca="1">IF(INDIRECT("実施計画様式!AU"&amp;ROW($A222))&lt;&gt;朱色変色!AU222,1,0)</f>
        <v>#VALUE!</v>
      </c>
      <c r="AV222" t="e" cm="1">
        <f t="array" aca="1" ref="AV222" ca="1">IF(INDIRECT("実施計画様式!AV"&amp;ROW($A222))&lt;&gt;朱色変色!AV222,1,0)</f>
        <v>#VALUE!</v>
      </c>
      <c r="AW222" t="e" cm="1">
        <f t="array" aca="1" ref="AW222" ca="1">IF(INDIRECT("実施計画様式!AW"&amp;ROW($A222))&lt;&gt;朱色変色!AW222,1,0)</f>
        <v>#VALUE!</v>
      </c>
      <c r="AX222" t="e" cm="1">
        <f t="array" aca="1" ref="AX222" ca="1">IF(INDIRECT("実施計画様式!AX"&amp;ROW($A222))&lt;&gt;朱色変色!AX222,1,0)</f>
        <v>#VALUE!</v>
      </c>
      <c r="AY222" t="e" cm="1">
        <f t="array" aca="1" ref="AY222" ca="1">IF(INDIRECT("実施計画様式!AY"&amp;ROW($A222))&lt;&gt;朱色変色!AU222,1,0)</f>
        <v>#VALUE!</v>
      </c>
      <c r="AZ222" t="e" cm="1">
        <f t="array" aca="1" ref="AZ222" ca="1">IF(INDIRECT("実施計画様式!AZ"&amp;ROW($A222))&lt;&gt;朱色変色!AV222,1,0)</f>
        <v>#VALUE!</v>
      </c>
      <c r="BA222" t="e" cm="1">
        <f t="array" aca="1" ref="BA222" ca="1">IF(INDIRECT("実施計画様式!BA"&amp;ROW($A222))&lt;&gt;朱色変色!AW222,1,0)</f>
        <v>#VALUE!</v>
      </c>
      <c r="BB222" t="e" cm="1">
        <f t="array" aca="1" ref="BB222" ca="1">IF(INDIRECT("実施計画様式!BB"&amp;ROW($A222))&lt;&gt;朱色変色!AX222,1,0)</f>
        <v>#VALUE!</v>
      </c>
      <c r="BC222" t="e">
        <f t="shared" ca="1" si="6"/>
        <v>#VALUE!</v>
      </c>
      <c r="BD222" t="e">
        <f t="shared" ca="1" si="7"/>
        <v>#VALUE!</v>
      </c>
      <c r="BE222" t="e">
        <f t="shared" ca="1" si="8"/>
        <v>#VALUE!</v>
      </c>
    </row>
    <row r="223" spans="3:57">
      <c r="C223" s="310">
        <v>151</v>
      </c>
      <c r="D223" t="e" cm="1">
        <f t="array" aca="1" ref="D223" ca="1">IF(INDIRECT("実施計画様式!D"&amp;ROW($A223))&lt;&gt;朱色変色!D223,1,0)</f>
        <v>#VALUE!</v>
      </c>
      <c r="E223" t="e" cm="1">
        <f t="array" aca="1" ref="E223" ca="1">IF(INDIRECT("実施計画様式!E"&amp;ROW($A223))&lt;&gt;朱色変色!E223,1,0)</f>
        <v>#VALUE!</v>
      </c>
      <c r="F223" t="e" cm="1">
        <f t="array" aca="1" ref="F223" ca="1">IF(INDIRECT("実施計画様式!F"&amp;ROW($A223))&lt;&gt;朱色変色!F223,1,0)</f>
        <v>#VALUE!</v>
      </c>
      <c r="G223" t="e" cm="1">
        <f t="array" aca="1" ref="G223" ca="1">IF(INDIRECT("実施計画様式!G"&amp;ROW($A223))&lt;&gt;朱色変色!G223,1,0)</f>
        <v>#VALUE!</v>
      </c>
      <c r="H223" t="e" cm="1">
        <f t="array" aca="1" ref="H223" ca="1">IF(INDIRECT("実施計画様式!H"&amp;ROW($A223))&lt;&gt;朱色変色!H223,1,0)</f>
        <v>#VALUE!</v>
      </c>
      <c r="I223" t="e" cm="1">
        <f t="array" aca="1" ref="I223" ca="1">IF(INDIRECT("実施計画様式!I"&amp;ROW($A223))&lt;&gt;朱色変色!I223,1,0)</f>
        <v>#VALUE!</v>
      </c>
      <c r="J223" t="e" cm="1">
        <f t="array" aca="1" ref="J223" ca="1">IF(INDIRECT("実施計画様式!J"&amp;ROW($A223))&lt;&gt;朱色変色!J223,1,0)</f>
        <v>#VALUE!</v>
      </c>
      <c r="K223" t="e" cm="1">
        <f t="array" aca="1" ref="K223" ca="1">IF(INDIRECT("実施計画様式!K"&amp;ROW($A223))&lt;&gt;朱色変色!K223,1,0)</f>
        <v>#VALUE!</v>
      </c>
      <c r="L223" t="e" cm="1">
        <f t="array" aca="1" ref="L223" ca="1">IF(INDIRECT("実施計画様式!L"&amp;ROW($A223))&lt;&gt;朱色変色!L223,1,0)</f>
        <v>#VALUE!</v>
      </c>
      <c r="M223" t="e" cm="1">
        <f t="array" aca="1" ref="M223" ca="1">IF(INDIRECT("実施計画様式!M"&amp;ROW($A223))&lt;&gt;朱色変色!M223,1,0)</f>
        <v>#VALUE!</v>
      </c>
      <c r="N223" t="e" cm="1">
        <f t="array" aca="1" ref="N223" ca="1">IF(INDIRECT("実施計画様式!N"&amp;ROW($A223))&lt;&gt;朱色変色!N223,1,0)</f>
        <v>#VALUE!</v>
      </c>
      <c r="O223" t="e" cm="1">
        <f t="array" aca="1" ref="O223" ca="1">IF(INDIRECT("実施計画様式!O"&amp;ROW($A223))&lt;&gt;朱色変色!O223,1,0)</f>
        <v>#VALUE!</v>
      </c>
      <c r="P223" t="e" cm="1">
        <f t="array" aca="1" ref="P223" ca="1">IF(INDIRECT("実施計画様式!P"&amp;ROW($A223))&lt;&gt;朱色変色!P223,1,0)</f>
        <v>#VALUE!</v>
      </c>
      <c r="Q223" t="e" cm="1">
        <f t="array" aca="1" ref="Q223" ca="1">IF(INDIRECT("実施計画様式!Q"&amp;ROW($A223))&lt;&gt;朱色変色!Q223,1,0)</f>
        <v>#VALUE!</v>
      </c>
      <c r="R223" t="e" cm="1">
        <f t="array" aca="1" ref="R223" ca="1">IF(INDIRECT("実施計画様式!R"&amp;ROW($A223))&lt;&gt;朱色変色!R223,1,0)</f>
        <v>#VALUE!</v>
      </c>
      <c r="S223" t="e" cm="1">
        <f t="array" aca="1" ref="S223" ca="1">IF(INDIRECT("実施計画様式!S"&amp;ROW($A223))&lt;&gt;朱色変色!S223,1,0)</f>
        <v>#VALUE!</v>
      </c>
      <c r="T223" t="e" cm="1">
        <f t="array" aca="1" ref="T223" ca="1">IF(INDIRECT("実施計画様式!T"&amp;ROW($A223))&lt;&gt;朱色変色!T223,1,0)</f>
        <v>#VALUE!</v>
      </c>
      <c r="U223" t="e" cm="1">
        <f t="array" aca="1" ref="U223" ca="1">IF(INDIRECT("実施計画様式!U"&amp;ROW($A223))&lt;&gt;朱色変色!U223,1,0)</f>
        <v>#VALUE!</v>
      </c>
      <c r="V223" t="e" cm="1">
        <f t="array" aca="1" ref="V223" ca="1">IF(INDIRECT("実施計画様式!V"&amp;ROW($A223))&lt;&gt;朱色変色!V223,1,0)</f>
        <v>#VALUE!</v>
      </c>
      <c r="W223" t="e" cm="1">
        <f t="array" aca="1" ref="W223" ca="1">IF(INDIRECT("実施計画様式!W"&amp;ROW($A223))&lt;&gt;朱色変色!W223,1,0)</f>
        <v>#VALUE!</v>
      </c>
      <c r="X223" t="e" cm="1">
        <f t="array" aca="1" ref="X223" ca="1">IF(INDIRECT("実施計画様式!X"&amp;ROW($A223))&lt;&gt;朱色変色!X223,1,0)</f>
        <v>#VALUE!</v>
      </c>
      <c r="Y223" t="e" cm="1">
        <f t="array" aca="1" ref="Y223" ca="1">IF(INDIRECT("実施計画様式!Y"&amp;ROW($A223))&lt;&gt;朱色変色!Y223,1,0)</f>
        <v>#VALUE!</v>
      </c>
      <c r="Z223" t="e" cm="1">
        <f t="array" aca="1" ref="Z223" ca="1">IF(INDIRECT("実施計画様式!Z"&amp;ROW($A223))&lt;&gt;朱色変色!Z223,1,0)</f>
        <v>#VALUE!</v>
      </c>
      <c r="AA223" t="e" cm="1">
        <f t="array" aca="1" ref="AA223" ca="1">IF(INDIRECT("実施計画様式!AA"&amp;ROW($A223))&lt;&gt;朱色変色!AA223,1,0)</f>
        <v>#VALUE!</v>
      </c>
      <c r="AB223" t="e" cm="1">
        <f t="array" aca="1" ref="AB223" ca="1">IF(INDIRECT("実施計画様式!AB"&amp;ROW($A223))&lt;&gt;朱色変色!AB223,1,0)</f>
        <v>#VALUE!</v>
      </c>
      <c r="AC223" t="e" cm="1">
        <f t="array" aca="1" ref="AC223" ca="1">IF(INDIRECT("実施計画様式!AC"&amp;ROW($A223))&lt;&gt;朱色変色!AC223,1,0)</f>
        <v>#VALUE!</v>
      </c>
      <c r="AD223" t="e" cm="1">
        <f t="array" aca="1" ref="AD223" ca="1">IF(INDIRECT("実施計画様式!AD"&amp;ROW($A223))&lt;&gt;朱色変色!AD223,1,0)</f>
        <v>#VALUE!</v>
      </c>
      <c r="AE223" t="e" cm="1">
        <f t="array" aca="1" ref="AE223" ca="1">IF(INDIRECT("実施計画様式!AE"&amp;ROW($A223))&lt;&gt;朱色変色!AE223,1,0)</f>
        <v>#VALUE!</v>
      </c>
      <c r="AF223" t="e" cm="1">
        <f t="array" aca="1" ref="AF223" ca="1">IF(INDIRECT("実施計画様式!AF"&amp;ROW($A223))&lt;&gt;朱色変色!AF223,1,0)</f>
        <v>#VALUE!</v>
      </c>
      <c r="AG223" t="e" cm="1">
        <f t="array" aca="1" ref="AG223" ca="1">IF(INDIRECT("実施計画様式!AG"&amp;ROW($A223))&lt;&gt;朱色変色!AG223,1,0)</f>
        <v>#VALUE!</v>
      </c>
      <c r="AH223" t="e" cm="1">
        <f t="array" aca="1" ref="AH223" ca="1">IF(INDIRECT("実施計画様式!AH"&amp;ROW($A223))&lt;&gt;朱色変色!AH223,1,0)</f>
        <v>#VALUE!</v>
      </c>
      <c r="AI223" t="e" cm="1">
        <f t="array" aca="1" ref="AI223" ca="1">IF(INDIRECT("実施計画様式!AI"&amp;ROW($A223))&lt;&gt;朱色変色!AI223,1,0)</f>
        <v>#VALUE!</v>
      </c>
      <c r="AJ223" t="e" cm="1">
        <f t="array" aca="1" ref="AJ223" ca="1">IF(INDIRECT("実施計画様式!AJ"&amp;ROW($A223))&lt;&gt;朱色変色!AJ223,1,0)</f>
        <v>#VALUE!</v>
      </c>
      <c r="AK223" t="e" cm="1">
        <f t="array" aca="1" ref="AK223" ca="1">IF(INDIRECT("実施計画様式!AK"&amp;ROW($A223))&lt;&gt;朱色変色!AK223,1,0)</f>
        <v>#VALUE!</v>
      </c>
      <c r="AL223" t="e" cm="1">
        <f t="array" aca="1" ref="AL223" ca="1">IF(INDIRECT("実施計画様式!AL"&amp;ROW($A223))&lt;&gt;朱色変色!AL223,1,0)</f>
        <v>#VALUE!</v>
      </c>
      <c r="AM223" t="e" cm="1">
        <f t="array" aca="1" ref="AM223" ca="1">IF(INDIRECT("実施計画様式!AM"&amp;ROW($A223))&lt;&gt;朱色変色!AM223,1,0)</f>
        <v>#VALUE!</v>
      </c>
      <c r="AN223" t="e" cm="1">
        <f t="array" aca="1" ref="AN223" ca="1">IF(INDIRECT("実施計画様式!AN"&amp;ROW($A223))&lt;&gt;朱色変色!AN223,1,0)</f>
        <v>#VALUE!</v>
      </c>
      <c r="AO223" t="e" cm="1">
        <f t="array" aca="1" ref="AO223" ca="1">IF(INDIRECT("実施計画様式!AO"&amp;ROW($A223))&lt;&gt;朱色変色!AO223,1,0)</f>
        <v>#VALUE!</v>
      </c>
      <c r="AP223" t="e" cm="1">
        <f t="array" aca="1" ref="AP223" ca="1">IF(INDIRECT("実施計画様式!AP"&amp;ROW($A223))&lt;&gt;朱色変色!AP223,1,0)</f>
        <v>#VALUE!</v>
      </c>
      <c r="AQ223" t="e" cm="1">
        <f t="array" aca="1" ref="AQ223" ca="1">IF(INDIRECT("実施計画様式!AQ"&amp;ROW($A223))&lt;&gt;朱色変色!AQ223,1,0)</f>
        <v>#VALUE!</v>
      </c>
      <c r="AR223" t="e" cm="1">
        <f t="array" aca="1" ref="AR223" ca="1">IF(INDIRECT("実施計画様式!AR"&amp;ROW($A223))&lt;&gt;朱色変色!AR223,1,0)</f>
        <v>#VALUE!</v>
      </c>
      <c r="AS223" t="e" cm="1">
        <f t="array" aca="1" ref="AS223" ca="1">IF(INDIRECT("実施計画様式!AS"&amp;ROW($A223))&lt;&gt;朱色変色!AS223,1,0)</f>
        <v>#VALUE!</v>
      </c>
      <c r="AT223" t="e" cm="1">
        <f t="array" aca="1" ref="AT223" ca="1">IF(INDIRECT("実施計画様式!AT"&amp;ROW($A223))&lt;&gt;朱色変色!AT223,1,0)</f>
        <v>#VALUE!</v>
      </c>
      <c r="AU223" t="e" cm="1">
        <f t="array" aca="1" ref="AU223" ca="1">IF(INDIRECT("実施計画様式!AU"&amp;ROW($A223))&lt;&gt;朱色変色!AU223,1,0)</f>
        <v>#VALUE!</v>
      </c>
      <c r="AV223" t="e" cm="1">
        <f t="array" aca="1" ref="AV223" ca="1">IF(INDIRECT("実施計画様式!AV"&amp;ROW($A223))&lt;&gt;朱色変色!AV223,1,0)</f>
        <v>#VALUE!</v>
      </c>
      <c r="AW223" t="e" cm="1">
        <f t="array" aca="1" ref="AW223" ca="1">IF(INDIRECT("実施計画様式!AW"&amp;ROW($A223))&lt;&gt;朱色変色!AW223,1,0)</f>
        <v>#VALUE!</v>
      </c>
      <c r="AX223" t="e" cm="1">
        <f t="array" aca="1" ref="AX223" ca="1">IF(INDIRECT("実施計画様式!AX"&amp;ROW($A223))&lt;&gt;朱色変色!AX223,1,0)</f>
        <v>#VALUE!</v>
      </c>
      <c r="AY223" t="e" cm="1">
        <f t="array" aca="1" ref="AY223" ca="1">IF(INDIRECT("実施計画様式!AY"&amp;ROW($A223))&lt;&gt;朱色変色!AU223,1,0)</f>
        <v>#VALUE!</v>
      </c>
      <c r="AZ223" t="e" cm="1">
        <f t="array" aca="1" ref="AZ223" ca="1">IF(INDIRECT("実施計画様式!AZ"&amp;ROW($A223))&lt;&gt;朱色変色!AV223,1,0)</f>
        <v>#VALUE!</v>
      </c>
      <c r="BA223" t="e" cm="1">
        <f t="array" aca="1" ref="BA223" ca="1">IF(INDIRECT("実施計画様式!BA"&amp;ROW($A223))&lt;&gt;朱色変色!AW223,1,0)</f>
        <v>#VALUE!</v>
      </c>
      <c r="BB223" t="e" cm="1">
        <f t="array" aca="1" ref="BB223" ca="1">IF(INDIRECT("実施計画様式!BB"&amp;ROW($A223))&lt;&gt;朱色変色!AX223,1,0)</f>
        <v>#VALUE!</v>
      </c>
      <c r="BC223" t="e">
        <f t="shared" ca="1" si="6"/>
        <v>#VALUE!</v>
      </c>
      <c r="BD223" t="e">
        <f t="shared" ca="1" si="7"/>
        <v>#VALUE!</v>
      </c>
      <c r="BE223" t="e">
        <f t="shared" ca="1" si="8"/>
        <v>#VALUE!</v>
      </c>
    </row>
    <row r="224" spans="3:57">
      <c r="C224" s="310">
        <v>152</v>
      </c>
      <c r="D224" t="e" cm="1">
        <f t="array" aca="1" ref="D224" ca="1">IF(INDIRECT("実施計画様式!D"&amp;ROW($A224))&lt;&gt;朱色変色!D224,1,0)</f>
        <v>#VALUE!</v>
      </c>
      <c r="E224" t="e" cm="1">
        <f t="array" aca="1" ref="E224" ca="1">IF(INDIRECT("実施計画様式!E"&amp;ROW($A224))&lt;&gt;朱色変色!E224,1,0)</f>
        <v>#VALUE!</v>
      </c>
      <c r="F224" t="e" cm="1">
        <f t="array" aca="1" ref="F224" ca="1">IF(INDIRECT("実施計画様式!F"&amp;ROW($A224))&lt;&gt;朱色変色!F224,1,0)</f>
        <v>#VALUE!</v>
      </c>
      <c r="G224" t="e" cm="1">
        <f t="array" aca="1" ref="G224" ca="1">IF(INDIRECT("実施計画様式!G"&amp;ROW($A224))&lt;&gt;朱色変色!G224,1,0)</f>
        <v>#VALUE!</v>
      </c>
      <c r="H224" t="e" cm="1">
        <f t="array" aca="1" ref="H224" ca="1">IF(INDIRECT("実施計画様式!H"&amp;ROW($A224))&lt;&gt;朱色変色!H224,1,0)</f>
        <v>#VALUE!</v>
      </c>
      <c r="I224" t="e" cm="1">
        <f t="array" aca="1" ref="I224" ca="1">IF(INDIRECT("実施計画様式!I"&amp;ROW($A224))&lt;&gt;朱色変色!I224,1,0)</f>
        <v>#VALUE!</v>
      </c>
      <c r="J224" t="e" cm="1">
        <f t="array" aca="1" ref="J224" ca="1">IF(INDIRECT("実施計画様式!J"&amp;ROW($A224))&lt;&gt;朱色変色!J224,1,0)</f>
        <v>#VALUE!</v>
      </c>
      <c r="K224" t="e" cm="1">
        <f t="array" aca="1" ref="K224" ca="1">IF(INDIRECT("実施計画様式!K"&amp;ROW($A224))&lt;&gt;朱色変色!K224,1,0)</f>
        <v>#VALUE!</v>
      </c>
      <c r="L224" t="e" cm="1">
        <f t="array" aca="1" ref="L224" ca="1">IF(INDIRECT("実施計画様式!L"&amp;ROW($A224))&lt;&gt;朱色変色!L224,1,0)</f>
        <v>#VALUE!</v>
      </c>
      <c r="M224" t="e" cm="1">
        <f t="array" aca="1" ref="M224" ca="1">IF(INDIRECT("実施計画様式!M"&amp;ROW($A224))&lt;&gt;朱色変色!M224,1,0)</f>
        <v>#VALUE!</v>
      </c>
      <c r="N224" t="e" cm="1">
        <f t="array" aca="1" ref="N224" ca="1">IF(INDIRECT("実施計画様式!N"&amp;ROW($A224))&lt;&gt;朱色変色!N224,1,0)</f>
        <v>#VALUE!</v>
      </c>
      <c r="O224" t="e" cm="1">
        <f t="array" aca="1" ref="O224" ca="1">IF(INDIRECT("実施計画様式!O"&amp;ROW($A224))&lt;&gt;朱色変色!O224,1,0)</f>
        <v>#VALUE!</v>
      </c>
      <c r="P224" t="e" cm="1">
        <f t="array" aca="1" ref="P224" ca="1">IF(INDIRECT("実施計画様式!P"&amp;ROW($A224))&lt;&gt;朱色変色!P224,1,0)</f>
        <v>#VALUE!</v>
      </c>
      <c r="Q224" t="e" cm="1">
        <f t="array" aca="1" ref="Q224" ca="1">IF(INDIRECT("実施計画様式!Q"&amp;ROW($A224))&lt;&gt;朱色変色!Q224,1,0)</f>
        <v>#VALUE!</v>
      </c>
      <c r="R224" t="e" cm="1">
        <f t="array" aca="1" ref="R224" ca="1">IF(INDIRECT("実施計画様式!R"&amp;ROW($A224))&lt;&gt;朱色変色!R224,1,0)</f>
        <v>#VALUE!</v>
      </c>
      <c r="S224" t="e" cm="1">
        <f t="array" aca="1" ref="S224" ca="1">IF(INDIRECT("実施計画様式!S"&amp;ROW($A224))&lt;&gt;朱色変色!S224,1,0)</f>
        <v>#VALUE!</v>
      </c>
      <c r="T224" t="e" cm="1">
        <f t="array" aca="1" ref="T224" ca="1">IF(INDIRECT("実施計画様式!T"&amp;ROW($A224))&lt;&gt;朱色変色!T224,1,0)</f>
        <v>#VALUE!</v>
      </c>
      <c r="U224" t="e" cm="1">
        <f t="array" aca="1" ref="U224" ca="1">IF(INDIRECT("実施計画様式!U"&amp;ROW($A224))&lt;&gt;朱色変色!U224,1,0)</f>
        <v>#VALUE!</v>
      </c>
      <c r="V224" t="e" cm="1">
        <f t="array" aca="1" ref="V224" ca="1">IF(INDIRECT("実施計画様式!V"&amp;ROW($A224))&lt;&gt;朱色変色!V224,1,0)</f>
        <v>#VALUE!</v>
      </c>
      <c r="W224" t="e" cm="1">
        <f t="array" aca="1" ref="W224" ca="1">IF(INDIRECT("実施計画様式!W"&amp;ROW($A224))&lt;&gt;朱色変色!W224,1,0)</f>
        <v>#VALUE!</v>
      </c>
      <c r="X224" t="e" cm="1">
        <f t="array" aca="1" ref="X224" ca="1">IF(INDIRECT("実施計画様式!X"&amp;ROW($A224))&lt;&gt;朱色変色!X224,1,0)</f>
        <v>#VALUE!</v>
      </c>
      <c r="Y224" t="e" cm="1">
        <f t="array" aca="1" ref="Y224" ca="1">IF(INDIRECT("実施計画様式!Y"&amp;ROW($A224))&lt;&gt;朱色変色!Y224,1,0)</f>
        <v>#VALUE!</v>
      </c>
      <c r="Z224" t="e" cm="1">
        <f t="array" aca="1" ref="Z224" ca="1">IF(INDIRECT("実施計画様式!Z"&amp;ROW($A224))&lt;&gt;朱色変色!Z224,1,0)</f>
        <v>#VALUE!</v>
      </c>
      <c r="AA224" t="e" cm="1">
        <f t="array" aca="1" ref="AA224" ca="1">IF(INDIRECT("実施計画様式!AA"&amp;ROW($A224))&lt;&gt;朱色変色!AA224,1,0)</f>
        <v>#VALUE!</v>
      </c>
      <c r="AB224" t="e" cm="1">
        <f t="array" aca="1" ref="AB224" ca="1">IF(INDIRECT("実施計画様式!AB"&amp;ROW($A224))&lt;&gt;朱色変色!AB224,1,0)</f>
        <v>#VALUE!</v>
      </c>
      <c r="AC224" t="e" cm="1">
        <f t="array" aca="1" ref="AC224" ca="1">IF(INDIRECT("実施計画様式!AC"&amp;ROW($A224))&lt;&gt;朱色変色!AC224,1,0)</f>
        <v>#VALUE!</v>
      </c>
      <c r="AD224" t="e" cm="1">
        <f t="array" aca="1" ref="AD224" ca="1">IF(INDIRECT("実施計画様式!AD"&amp;ROW($A224))&lt;&gt;朱色変色!AD224,1,0)</f>
        <v>#VALUE!</v>
      </c>
      <c r="AE224" t="e" cm="1">
        <f t="array" aca="1" ref="AE224" ca="1">IF(INDIRECT("実施計画様式!AE"&amp;ROW($A224))&lt;&gt;朱色変色!AE224,1,0)</f>
        <v>#VALUE!</v>
      </c>
      <c r="AF224" t="e" cm="1">
        <f t="array" aca="1" ref="AF224" ca="1">IF(INDIRECT("実施計画様式!AF"&amp;ROW($A224))&lt;&gt;朱色変色!AF224,1,0)</f>
        <v>#VALUE!</v>
      </c>
      <c r="AG224" t="e" cm="1">
        <f t="array" aca="1" ref="AG224" ca="1">IF(INDIRECT("実施計画様式!AG"&amp;ROW($A224))&lt;&gt;朱色変色!AG224,1,0)</f>
        <v>#VALUE!</v>
      </c>
      <c r="AH224" t="e" cm="1">
        <f t="array" aca="1" ref="AH224" ca="1">IF(INDIRECT("実施計画様式!AH"&amp;ROW($A224))&lt;&gt;朱色変色!AH224,1,0)</f>
        <v>#VALUE!</v>
      </c>
      <c r="AI224" t="e" cm="1">
        <f t="array" aca="1" ref="AI224" ca="1">IF(INDIRECT("実施計画様式!AI"&amp;ROW($A224))&lt;&gt;朱色変色!AI224,1,0)</f>
        <v>#VALUE!</v>
      </c>
      <c r="AJ224" t="e" cm="1">
        <f t="array" aca="1" ref="AJ224" ca="1">IF(INDIRECT("実施計画様式!AJ"&amp;ROW($A224))&lt;&gt;朱色変色!AJ224,1,0)</f>
        <v>#VALUE!</v>
      </c>
      <c r="AK224" t="e" cm="1">
        <f t="array" aca="1" ref="AK224" ca="1">IF(INDIRECT("実施計画様式!AK"&amp;ROW($A224))&lt;&gt;朱色変色!AK224,1,0)</f>
        <v>#VALUE!</v>
      </c>
      <c r="AL224" t="e" cm="1">
        <f t="array" aca="1" ref="AL224" ca="1">IF(INDIRECT("実施計画様式!AL"&amp;ROW($A224))&lt;&gt;朱色変色!AL224,1,0)</f>
        <v>#VALUE!</v>
      </c>
      <c r="AM224" t="e" cm="1">
        <f t="array" aca="1" ref="AM224" ca="1">IF(INDIRECT("実施計画様式!AM"&amp;ROW($A224))&lt;&gt;朱色変色!AM224,1,0)</f>
        <v>#VALUE!</v>
      </c>
      <c r="AN224" t="e" cm="1">
        <f t="array" aca="1" ref="AN224" ca="1">IF(INDIRECT("実施計画様式!AN"&amp;ROW($A224))&lt;&gt;朱色変色!AN224,1,0)</f>
        <v>#VALUE!</v>
      </c>
      <c r="AO224" t="e" cm="1">
        <f t="array" aca="1" ref="AO224" ca="1">IF(INDIRECT("実施計画様式!AO"&amp;ROW($A224))&lt;&gt;朱色変色!AO224,1,0)</f>
        <v>#VALUE!</v>
      </c>
      <c r="AP224" t="e" cm="1">
        <f t="array" aca="1" ref="AP224" ca="1">IF(INDIRECT("実施計画様式!AP"&amp;ROW($A224))&lt;&gt;朱色変色!AP224,1,0)</f>
        <v>#VALUE!</v>
      </c>
      <c r="AQ224" t="e" cm="1">
        <f t="array" aca="1" ref="AQ224" ca="1">IF(INDIRECT("実施計画様式!AQ"&amp;ROW($A224))&lt;&gt;朱色変色!AQ224,1,0)</f>
        <v>#VALUE!</v>
      </c>
      <c r="AR224" t="e" cm="1">
        <f t="array" aca="1" ref="AR224" ca="1">IF(INDIRECT("実施計画様式!AR"&amp;ROW($A224))&lt;&gt;朱色変色!AR224,1,0)</f>
        <v>#VALUE!</v>
      </c>
      <c r="AS224" t="e" cm="1">
        <f t="array" aca="1" ref="AS224" ca="1">IF(INDIRECT("実施計画様式!AS"&amp;ROW($A224))&lt;&gt;朱色変色!AS224,1,0)</f>
        <v>#VALUE!</v>
      </c>
      <c r="AT224" t="e" cm="1">
        <f t="array" aca="1" ref="AT224" ca="1">IF(INDIRECT("実施計画様式!AT"&amp;ROW($A224))&lt;&gt;朱色変色!AT224,1,0)</f>
        <v>#VALUE!</v>
      </c>
      <c r="AU224" t="e" cm="1">
        <f t="array" aca="1" ref="AU224" ca="1">IF(INDIRECT("実施計画様式!AU"&amp;ROW($A224))&lt;&gt;朱色変色!AU224,1,0)</f>
        <v>#VALUE!</v>
      </c>
      <c r="AV224" t="e" cm="1">
        <f t="array" aca="1" ref="AV224" ca="1">IF(INDIRECT("実施計画様式!AV"&amp;ROW($A224))&lt;&gt;朱色変色!AV224,1,0)</f>
        <v>#VALUE!</v>
      </c>
      <c r="AW224" t="e" cm="1">
        <f t="array" aca="1" ref="AW224" ca="1">IF(INDIRECT("実施計画様式!AW"&amp;ROW($A224))&lt;&gt;朱色変色!AW224,1,0)</f>
        <v>#VALUE!</v>
      </c>
      <c r="AX224" t="e" cm="1">
        <f t="array" aca="1" ref="AX224" ca="1">IF(INDIRECT("実施計画様式!AX"&amp;ROW($A224))&lt;&gt;朱色変色!AX224,1,0)</f>
        <v>#VALUE!</v>
      </c>
      <c r="AY224" t="e" cm="1">
        <f t="array" aca="1" ref="AY224" ca="1">IF(INDIRECT("実施計画様式!AY"&amp;ROW($A224))&lt;&gt;朱色変色!AU224,1,0)</f>
        <v>#VALUE!</v>
      </c>
      <c r="AZ224" t="e" cm="1">
        <f t="array" aca="1" ref="AZ224" ca="1">IF(INDIRECT("実施計画様式!AZ"&amp;ROW($A224))&lt;&gt;朱色変色!AV224,1,0)</f>
        <v>#VALUE!</v>
      </c>
      <c r="BA224" t="e" cm="1">
        <f t="array" aca="1" ref="BA224" ca="1">IF(INDIRECT("実施計画様式!BA"&amp;ROW($A224))&lt;&gt;朱色変色!AW224,1,0)</f>
        <v>#VALUE!</v>
      </c>
      <c r="BB224" t="e" cm="1">
        <f t="array" aca="1" ref="BB224" ca="1">IF(INDIRECT("実施計画様式!BB"&amp;ROW($A224))&lt;&gt;朱色変色!AX224,1,0)</f>
        <v>#VALUE!</v>
      </c>
      <c r="BC224" t="e">
        <f t="shared" ca="1" si="6"/>
        <v>#VALUE!</v>
      </c>
      <c r="BD224" t="e">
        <f t="shared" ca="1" si="7"/>
        <v>#VALUE!</v>
      </c>
      <c r="BE224" t="e">
        <f t="shared" ca="1" si="8"/>
        <v>#VALUE!</v>
      </c>
    </row>
    <row r="225" spans="3:57">
      <c r="C225" s="310">
        <v>153</v>
      </c>
      <c r="D225" t="e" cm="1">
        <f t="array" aca="1" ref="D225" ca="1">IF(INDIRECT("実施計画様式!D"&amp;ROW($A225))&lt;&gt;朱色変色!D225,1,0)</f>
        <v>#VALUE!</v>
      </c>
      <c r="E225" t="e" cm="1">
        <f t="array" aca="1" ref="E225" ca="1">IF(INDIRECT("実施計画様式!E"&amp;ROW($A225))&lt;&gt;朱色変色!E225,1,0)</f>
        <v>#VALUE!</v>
      </c>
      <c r="F225" t="e" cm="1">
        <f t="array" aca="1" ref="F225" ca="1">IF(INDIRECT("実施計画様式!F"&amp;ROW($A225))&lt;&gt;朱色変色!F225,1,0)</f>
        <v>#VALUE!</v>
      </c>
      <c r="G225" t="e" cm="1">
        <f t="array" aca="1" ref="G225" ca="1">IF(INDIRECT("実施計画様式!G"&amp;ROW($A225))&lt;&gt;朱色変色!G225,1,0)</f>
        <v>#VALUE!</v>
      </c>
      <c r="H225" t="e" cm="1">
        <f t="array" aca="1" ref="H225" ca="1">IF(INDIRECT("実施計画様式!H"&amp;ROW($A225))&lt;&gt;朱色変色!H225,1,0)</f>
        <v>#VALUE!</v>
      </c>
      <c r="I225" t="e" cm="1">
        <f t="array" aca="1" ref="I225" ca="1">IF(INDIRECT("実施計画様式!I"&amp;ROW($A225))&lt;&gt;朱色変色!I225,1,0)</f>
        <v>#VALUE!</v>
      </c>
      <c r="J225" t="e" cm="1">
        <f t="array" aca="1" ref="J225" ca="1">IF(INDIRECT("実施計画様式!J"&amp;ROW($A225))&lt;&gt;朱色変色!J225,1,0)</f>
        <v>#VALUE!</v>
      </c>
      <c r="K225" t="e" cm="1">
        <f t="array" aca="1" ref="K225" ca="1">IF(INDIRECT("実施計画様式!K"&amp;ROW($A225))&lt;&gt;朱色変色!K225,1,0)</f>
        <v>#VALUE!</v>
      </c>
      <c r="L225" t="e" cm="1">
        <f t="array" aca="1" ref="L225" ca="1">IF(INDIRECT("実施計画様式!L"&amp;ROW($A225))&lt;&gt;朱色変色!L225,1,0)</f>
        <v>#VALUE!</v>
      </c>
      <c r="M225" t="e" cm="1">
        <f t="array" aca="1" ref="M225" ca="1">IF(INDIRECT("実施計画様式!M"&amp;ROW($A225))&lt;&gt;朱色変色!M225,1,0)</f>
        <v>#VALUE!</v>
      </c>
      <c r="N225" t="e" cm="1">
        <f t="array" aca="1" ref="N225" ca="1">IF(INDIRECT("実施計画様式!N"&amp;ROW($A225))&lt;&gt;朱色変色!N225,1,0)</f>
        <v>#VALUE!</v>
      </c>
      <c r="O225" t="e" cm="1">
        <f t="array" aca="1" ref="O225" ca="1">IF(INDIRECT("実施計画様式!O"&amp;ROW($A225))&lt;&gt;朱色変色!O225,1,0)</f>
        <v>#VALUE!</v>
      </c>
      <c r="P225" t="e" cm="1">
        <f t="array" aca="1" ref="P225" ca="1">IF(INDIRECT("実施計画様式!P"&amp;ROW($A225))&lt;&gt;朱色変色!P225,1,0)</f>
        <v>#VALUE!</v>
      </c>
      <c r="Q225" t="e" cm="1">
        <f t="array" aca="1" ref="Q225" ca="1">IF(INDIRECT("実施計画様式!Q"&amp;ROW($A225))&lt;&gt;朱色変色!Q225,1,0)</f>
        <v>#VALUE!</v>
      </c>
      <c r="R225" t="e" cm="1">
        <f t="array" aca="1" ref="R225" ca="1">IF(INDIRECT("実施計画様式!R"&amp;ROW($A225))&lt;&gt;朱色変色!R225,1,0)</f>
        <v>#VALUE!</v>
      </c>
      <c r="S225" t="e" cm="1">
        <f t="array" aca="1" ref="S225" ca="1">IF(INDIRECT("実施計画様式!S"&amp;ROW($A225))&lt;&gt;朱色変色!S225,1,0)</f>
        <v>#VALUE!</v>
      </c>
      <c r="T225" t="e" cm="1">
        <f t="array" aca="1" ref="T225" ca="1">IF(INDIRECT("実施計画様式!T"&amp;ROW($A225))&lt;&gt;朱色変色!T225,1,0)</f>
        <v>#VALUE!</v>
      </c>
      <c r="U225" t="e" cm="1">
        <f t="array" aca="1" ref="U225" ca="1">IF(INDIRECT("実施計画様式!U"&amp;ROW($A225))&lt;&gt;朱色変色!U225,1,0)</f>
        <v>#VALUE!</v>
      </c>
      <c r="V225" t="e" cm="1">
        <f t="array" aca="1" ref="V225" ca="1">IF(INDIRECT("実施計画様式!V"&amp;ROW($A225))&lt;&gt;朱色変色!V225,1,0)</f>
        <v>#VALUE!</v>
      </c>
      <c r="W225" t="e" cm="1">
        <f t="array" aca="1" ref="W225" ca="1">IF(INDIRECT("実施計画様式!W"&amp;ROW($A225))&lt;&gt;朱色変色!W225,1,0)</f>
        <v>#VALUE!</v>
      </c>
      <c r="X225" t="e" cm="1">
        <f t="array" aca="1" ref="X225" ca="1">IF(INDIRECT("実施計画様式!X"&amp;ROW($A225))&lt;&gt;朱色変色!X225,1,0)</f>
        <v>#VALUE!</v>
      </c>
      <c r="Y225" t="e" cm="1">
        <f t="array" aca="1" ref="Y225" ca="1">IF(INDIRECT("実施計画様式!Y"&amp;ROW($A225))&lt;&gt;朱色変色!Y225,1,0)</f>
        <v>#VALUE!</v>
      </c>
      <c r="Z225" t="e" cm="1">
        <f t="array" aca="1" ref="Z225" ca="1">IF(INDIRECT("実施計画様式!Z"&amp;ROW($A225))&lt;&gt;朱色変色!Z225,1,0)</f>
        <v>#VALUE!</v>
      </c>
      <c r="AA225" t="e" cm="1">
        <f t="array" aca="1" ref="AA225" ca="1">IF(INDIRECT("実施計画様式!AA"&amp;ROW($A225))&lt;&gt;朱色変色!AA225,1,0)</f>
        <v>#VALUE!</v>
      </c>
      <c r="AB225" t="e" cm="1">
        <f t="array" aca="1" ref="AB225" ca="1">IF(INDIRECT("実施計画様式!AB"&amp;ROW($A225))&lt;&gt;朱色変色!AB225,1,0)</f>
        <v>#VALUE!</v>
      </c>
      <c r="AC225" t="e" cm="1">
        <f t="array" aca="1" ref="AC225" ca="1">IF(INDIRECT("実施計画様式!AC"&amp;ROW($A225))&lt;&gt;朱色変色!AC225,1,0)</f>
        <v>#VALUE!</v>
      </c>
      <c r="AD225" t="e" cm="1">
        <f t="array" aca="1" ref="AD225" ca="1">IF(INDIRECT("実施計画様式!AD"&amp;ROW($A225))&lt;&gt;朱色変色!AD225,1,0)</f>
        <v>#VALUE!</v>
      </c>
      <c r="AE225" t="e" cm="1">
        <f t="array" aca="1" ref="AE225" ca="1">IF(INDIRECT("実施計画様式!AE"&amp;ROW($A225))&lt;&gt;朱色変色!AE225,1,0)</f>
        <v>#VALUE!</v>
      </c>
      <c r="AF225" t="e" cm="1">
        <f t="array" aca="1" ref="AF225" ca="1">IF(INDIRECT("実施計画様式!AF"&amp;ROW($A225))&lt;&gt;朱色変色!AF225,1,0)</f>
        <v>#VALUE!</v>
      </c>
      <c r="AG225" t="e" cm="1">
        <f t="array" aca="1" ref="AG225" ca="1">IF(INDIRECT("実施計画様式!AG"&amp;ROW($A225))&lt;&gt;朱色変色!AG225,1,0)</f>
        <v>#VALUE!</v>
      </c>
      <c r="AH225" t="e" cm="1">
        <f t="array" aca="1" ref="AH225" ca="1">IF(INDIRECT("実施計画様式!AH"&amp;ROW($A225))&lt;&gt;朱色変色!AH225,1,0)</f>
        <v>#VALUE!</v>
      </c>
      <c r="AI225" t="e" cm="1">
        <f t="array" aca="1" ref="AI225" ca="1">IF(INDIRECT("実施計画様式!AI"&amp;ROW($A225))&lt;&gt;朱色変色!AI225,1,0)</f>
        <v>#VALUE!</v>
      </c>
      <c r="AJ225" t="e" cm="1">
        <f t="array" aca="1" ref="AJ225" ca="1">IF(INDIRECT("実施計画様式!AJ"&amp;ROW($A225))&lt;&gt;朱色変色!AJ225,1,0)</f>
        <v>#VALUE!</v>
      </c>
      <c r="AK225" t="e" cm="1">
        <f t="array" aca="1" ref="AK225" ca="1">IF(INDIRECT("実施計画様式!AK"&amp;ROW($A225))&lt;&gt;朱色変色!AK225,1,0)</f>
        <v>#VALUE!</v>
      </c>
      <c r="AL225" t="e" cm="1">
        <f t="array" aca="1" ref="AL225" ca="1">IF(INDIRECT("実施計画様式!AL"&amp;ROW($A225))&lt;&gt;朱色変色!AL225,1,0)</f>
        <v>#VALUE!</v>
      </c>
      <c r="AM225" t="e" cm="1">
        <f t="array" aca="1" ref="AM225" ca="1">IF(INDIRECT("実施計画様式!AM"&amp;ROW($A225))&lt;&gt;朱色変色!AM225,1,0)</f>
        <v>#VALUE!</v>
      </c>
      <c r="AN225" t="e" cm="1">
        <f t="array" aca="1" ref="AN225" ca="1">IF(INDIRECT("実施計画様式!AN"&amp;ROW($A225))&lt;&gt;朱色変色!AN225,1,0)</f>
        <v>#VALUE!</v>
      </c>
      <c r="AO225" t="e" cm="1">
        <f t="array" aca="1" ref="AO225" ca="1">IF(INDIRECT("実施計画様式!AO"&amp;ROW($A225))&lt;&gt;朱色変色!AO225,1,0)</f>
        <v>#VALUE!</v>
      </c>
      <c r="AP225" t="e" cm="1">
        <f t="array" aca="1" ref="AP225" ca="1">IF(INDIRECT("実施計画様式!AP"&amp;ROW($A225))&lt;&gt;朱色変色!AP225,1,0)</f>
        <v>#VALUE!</v>
      </c>
      <c r="AQ225" t="e" cm="1">
        <f t="array" aca="1" ref="AQ225" ca="1">IF(INDIRECT("実施計画様式!AQ"&amp;ROW($A225))&lt;&gt;朱色変色!AQ225,1,0)</f>
        <v>#VALUE!</v>
      </c>
      <c r="AR225" t="e" cm="1">
        <f t="array" aca="1" ref="AR225" ca="1">IF(INDIRECT("実施計画様式!AR"&amp;ROW($A225))&lt;&gt;朱色変色!AR225,1,0)</f>
        <v>#VALUE!</v>
      </c>
      <c r="AS225" t="e" cm="1">
        <f t="array" aca="1" ref="AS225" ca="1">IF(INDIRECT("実施計画様式!AS"&amp;ROW($A225))&lt;&gt;朱色変色!AS225,1,0)</f>
        <v>#VALUE!</v>
      </c>
      <c r="AT225" t="e" cm="1">
        <f t="array" aca="1" ref="AT225" ca="1">IF(INDIRECT("実施計画様式!AT"&amp;ROW($A225))&lt;&gt;朱色変色!AT225,1,0)</f>
        <v>#VALUE!</v>
      </c>
      <c r="AU225" t="e" cm="1">
        <f t="array" aca="1" ref="AU225" ca="1">IF(INDIRECT("実施計画様式!AU"&amp;ROW($A225))&lt;&gt;朱色変色!AU225,1,0)</f>
        <v>#VALUE!</v>
      </c>
      <c r="AV225" t="e" cm="1">
        <f t="array" aca="1" ref="AV225" ca="1">IF(INDIRECT("実施計画様式!AV"&amp;ROW($A225))&lt;&gt;朱色変色!AV225,1,0)</f>
        <v>#VALUE!</v>
      </c>
      <c r="AW225" t="e" cm="1">
        <f t="array" aca="1" ref="AW225" ca="1">IF(INDIRECT("実施計画様式!AW"&amp;ROW($A225))&lt;&gt;朱色変色!AW225,1,0)</f>
        <v>#VALUE!</v>
      </c>
      <c r="AX225" t="e" cm="1">
        <f t="array" aca="1" ref="AX225" ca="1">IF(INDIRECT("実施計画様式!AX"&amp;ROW($A225))&lt;&gt;朱色変色!AX225,1,0)</f>
        <v>#VALUE!</v>
      </c>
      <c r="AY225" t="e" cm="1">
        <f t="array" aca="1" ref="AY225" ca="1">IF(INDIRECT("実施計画様式!AY"&amp;ROW($A225))&lt;&gt;朱色変色!AU225,1,0)</f>
        <v>#VALUE!</v>
      </c>
      <c r="AZ225" t="e" cm="1">
        <f t="array" aca="1" ref="AZ225" ca="1">IF(INDIRECT("実施計画様式!AZ"&amp;ROW($A225))&lt;&gt;朱色変色!AV225,1,0)</f>
        <v>#VALUE!</v>
      </c>
      <c r="BA225" t="e" cm="1">
        <f t="array" aca="1" ref="BA225" ca="1">IF(INDIRECT("実施計画様式!BA"&amp;ROW($A225))&lt;&gt;朱色変色!AW225,1,0)</f>
        <v>#VALUE!</v>
      </c>
      <c r="BB225" t="e" cm="1">
        <f t="array" aca="1" ref="BB225" ca="1">IF(INDIRECT("実施計画様式!BB"&amp;ROW($A225))&lt;&gt;朱色変色!AX225,1,0)</f>
        <v>#VALUE!</v>
      </c>
      <c r="BC225" t="e">
        <f t="shared" ca="1" si="6"/>
        <v>#VALUE!</v>
      </c>
      <c r="BD225" t="e">
        <f t="shared" ca="1" si="7"/>
        <v>#VALUE!</v>
      </c>
      <c r="BE225" t="e">
        <f t="shared" ca="1" si="8"/>
        <v>#VALUE!</v>
      </c>
    </row>
    <row r="226" spans="3:57">
      <c r="C226" s="310">
        <v>154</v>
      </c>
      <c r="D226" t="e" cm="1">
        <f t="array" aca="1" ref="D226" ca="1">IF(INDIRECT("実施計画様式!D"&amp;ROW($A226))&lt;&gt;朱色変色!D226,1,0)</f>
        <v>#VALUE!</v>
      </c>
      <c r="E226" t="e" cm="1">
        <f t="array" aca="1" ref="E226" ca="1">IF(INDIRECT("実施計画様式!E"&amp;ROW($A226))&lt;&gt;朱色変色!E226,1,0)</f>
        <v>#VALUE!</v>
      </c>
      <c r="F226" t="e" cm="1">
        <f t="array" aca="1" ref="F226" ca="1">IF(INDIRECT("実施計画様式!F"&amp;ROW($A226))&lt;&gt;朱色変色!F226,1,0)</f>
        <v>#VALUE!</v>
      </c>
      <c r="G226" t="e" cm="1">
        <f t="array" aca="1" ref="G226" ca="1">IF(INDIRECT("実施計画様式!G"&amp;ROW($A226))&lt;&gt;朱色変色!G226,1,0)</f>
        <v>#VALUE!</v>
      </c>
      <c r="H226" t="e" cm="1">
        <f t="array" aca="1" ref="H226" ca="1">IF(INDIRECT("実施計画様式!H"&amp;ROW($A226))&lt;&gt;朱色変色!H226,1,0)</f>
        <v>#VALUE!</v>
      </c>
      <c r="I226" t="e" cm="1">
        <f t="array" aca="1" ref="I226" ca="1">IF(INDIRECT("実施計画様式!I"&amp;ROW($A226))&lt;&gt;朱色変色!I226,1,0)</f>
        <v>#VALUE!</v>
      </c>
      <c r="J226" t="e" cm="1">
        <f t="array" aca="1" ref="J226" ca="1">IF(INDIRECT("実施計画様式!J"&amp;ROW($A226))&lt;&gt;朱色変色!J226,1,0)</f>
        <v>#VALUE!</v>
      </c>
      <c r="K226" t="e" cm="1">
        <f t="array" aca="1" ref="K226" ca="1">IF(INDIRECT("実施計画様式!K"&amp;ROW($A226))&lt;&gt;朱色変色!K226,1,0)</f>
        <v>#VALUE!</v>
      </c>
      <c r="L226" t="e" cm="1">
        <f t="array" aca="1" ref="L226" ca="1">IF(INDIRECT("実施計画様式!L"&amp;ROW($A226))&lt;&gt;朱色変色!L226,1,0)</f>
        <v>#VALUE!</v>
      </c>
      <c r="M226" t="e" cm="1">
        <f t="array" aca="1" ref="M226" ca="1">IF(INDIRECT("実施計画様式!M"&amp;ROW($A226))&lt;&gt;朱色変色!M226,1,0)</f>
        <v>#VALUE!</v>
      </c>
      <c r="N226" t="e" cm="1">
        <f t="array" aca="1" ref="N226" ca="1">IF(INDIRECT("実施計画様式!N"&amp;ROW($A226))&lt;&gt;朱色変色!N226,1,0)</f>
        <v>#VALUE!</v>
      </c>
      <c r="O226" t="e" cm="1">
        <f t="array" aca="1" ref="O226" ca="1">IF(INDIRECT("実施計画様式!O"&amp;ROW($A226))&lt;&gt;朱色変色!O226,1,0)</f>
        <v>#VALUE!</v>
      </c>
      <c r="P226" t="e" cm="1">
        <f t="array" aca="1" ref="P226" ca="1">IF(INDIRECT("実施計画様式!P"&amp;ROW($A226))&lt;&gt;朱色変色!P226,1,0)</f>
        <v>#VALUE!</v>
      </c>
      <c r="Q226" t="e" cm="1">
        <f t="array" aca="1" ref="Q226" ca="1">IF(INDIRECT("実施計画様式!Q"&amp;ROW($A226))&lt;&gt;朱色変色!Q226,1,0)</f>
        <v>#VALUE!</v>
      </c>
      <c r="R226" t="e" cm="1">
        <f t="array" aca="1" ref="R226" ca="1">IF(INDIRECT("実施計画様式!R"&amp;ROW($A226))&lt;&gt;朱色変色!R226,1,0)</f>
        <v>#VALUE!</v>
      </c>
      <c r="S226" t="e" cm="1">
        <f t="array" aca="1" ref="S226" ca="1">IF(INDIRECT("実施計画様式!S"&amp;ROW($A226))&lt;&gt;朱色変色!S226,1,0)</f>
        <v>#VALUE!</v>
      </c>
      <c r="T226" t="e" cm="1">
        <f t="array" aca="1" ref="T226" ca="1">IF(INDIRECT("実施計画様式!T"&amp;ROW($A226))&lt;&gt;朱色変色!T226,1,0)</f>
        <v>#VALUE!</v>
      </c>
      <c r="U226" t="e" cm="1">
        <f t="array" aca="1" ref="U226" ca="1">IF(INDIRECT("実施計画様式!U"&amp;ROW($A226))&lt;&gt;朱色変色!U226,1,0)</f>
        <v>#VALUE!</v>
      </c>
      <c r="V226" t="e" cm="1">
        <f t="array" aca="1" ref="V226" ca="1">IF(INDIRECT("実施計画様式!V"&amp;ROW($A226))&lt;&gt;朱色変色!V226,1,0)</f>
        <v>#VALUE!</v>
      </c>
      <c r="W226" t="e" cm="1">
        <f t="array" aca="1" ref="W226" ca="1">IF(INDIRECT("実施計画様式!W"&amp;ROW($A226))&lt;&gt;朱色変色!W226,1,0)</f>
        <v>#VALUE!</v>
      </c>
      <c r="X226" t="e" cm="1">
        <f t="array" aca="1" ref="X226" ca="1">IF(INDIRECT("実施計画様式!X"&amp;ROW($A226))&lt;&gt;朱色変色!X226,1,0)</f>
        <v>#VALUE!</v>
      </c>
      <c r="Y226" t="e" cm="1">
        <f t="array" aca="1" ref="Y226" ca="1">IF(INDIRECT("実施計画様式!Y"&amp;ROW($A226))&lt;&gt;朱色変色!Y226,1,0)</f>
        <v>#VALUE!</v>
      </c>
      <c r="Z226" t="e" cm="1">
        <f t="array" aca="1" ref="Z226" ca="1">IF(INDIRECT("実施計画様式!Z"&amp;ROW($A226))&lt;&gt;朱色変色!Z226,1,0)</f>
        <v>#VALUE!</v>
      </c>
      <c r="AA226" t="e" cm="1">
        <f t="array" aca="1" ref="AA226" ca="1">IF(INDIRECT("実施計画様式!AA"&amp;ROW($A226))&lt;&gt;朱色変色!AA226,1,0)</f>
        <v>#VALUE!</v>
      </c>
      <c r="AB226" t="e" cm="1">
        <f t="array" aca="1" ref="AB226" ca="1">IF(INDIRECT("実施計画様式!AB"&amp;ROW($A226))&lt;&gt;朱色変色!AB226,1,0)</f>
        <v>#VALUE!</v>
      </c>
      <c r="AC226" t="e" cm="1">
        <f t="array" aca="1" ref="AC226" ca="1">IF(INDIRECT("実施計画様式!AC"&amp;ROW($A226))&lt;&gt;朱色変色!AC226,1,0)</f>
        <v>#VALUE!</v>
      </c>
      <c r="AD226" t="e" cm="1">
        <f t="array" aca="1" ref="AD226" ca="1">IF(INDIRECT("実施計画様式!AD"&amp;ROW($A226))&lt;&gt;朱色変色!AD226,1,0)</f>
        <v>#VALUE!</v>
      </c>
      <c r="AE226" t="e" cm="1">
        <f t="array" aca="1" ref="AE226" ca="1">IF(INDIRECT("実施計画様式!AE"&amp;ROW($A226))&lt;&gt;朱色変色!AE226,1,0)</f>
        <v>#VALUE!</v>
      </c>
      <c r="AF226" t="e" cm="1">
        <f t="array" aca="1" ref="AF226" ca="1">IF(INDIRECT("実施計画様式!AF"&amp;ROW($A226))&lt;&gt;朱色変色!AF226,1,0)</f>
        <v>#VALUE!</v>
      </c>
      <c r="AG226" t="e" cm="1">
        <f t="array" aca="1" ref="AG226" ca="1">IF(INDIRECT("実施計画様式!AG"&amp;ROW($A226))&lt;&gt;朱色変色!AG226,1,0)</f>
        <v>#VALUE!</v>
      </c>
      <c r="AH226" t="e" cm="1">
        <f t="array" aca="1" ref="AH226" ca="1">IF(INDIRECT("実施計画様式!AH"&amp;ROW($A226))&lt;&gt;朱色変色!AH226,1,0)</f>
        <v>#VALUE!</v>
      </c>
      <c r="AI226" t="e" cm="1">
        <f t="array" aca="1" ref="AI226" ca="1">IF(INDIRECT("実施計画様式!AI"&amp;ROW($A226))&lt;&gt;朱色変色!AI226,1,0)</f>
        <v>#VALUE!</v>
      </c>
      <c r="AJ226" t="e" cm="1">
        <f t="array" aca="1" ref="AJ226" ca="1">IF(INDIRECT("実施計画様式!AJ"&amp;ROW($A226))&lt;&gt;朱色変色!AJ226,1,0)</f>
        <v>#VALUE!</v>
      </c>
      <c r="AK226" t="e" cm="1">
        <f t="array" aca="1" ref="AK226" ca="1">IF(INDIRECT("実施計画様式!AK"&amp;ROW($A226))&lt;&gt;朱色変色!AK226,1,0)</f>
        <v>#VALUE!</v>
      </c>
      <c r="AL226" t="e" cm="1">
        <f t="array" aca="1" ref="AL226" ca="1">IF(INDIRECT("実施計画様式!AL"&amp;ROW($A226))&lt;&gt;朱色変色!AL226,1,0)</f>
        <v>#VALUE!</v>
      </c>
      <c r="AM226" t="e" cm="1">
        <f t="array" aca="1" ref="AM226" ca="1">IF(INDIRECT("実施計画様式!AM"&amp;ROW($A226))&lt;&gt;朱色変色!AM226,1,0)</f>
        <v>#VALUE!</v>
      </c>
      <c r="AN226" t="e" cm="1">
        <f t="array" aca="1" ref="AN226" ca="1">IF(INDIRECT("実施計画様式!AN"&amp;ROW($A226))&lt;&gt;朱色変色!AN226,1,0)</f>
        <v>#VALUE!</v>
      </c>
      <c r="AO226" t="e" cm="1">
        <f t="array" aca="1" ref="AO226" ca="1">IF(INDIRECT("実施計画様式!AO"&amp;ROW($A226))&lt;&gt;朱色変色!AO226,1,0)</f>
        <v>#VALUE!</v>
      </c>
      <c r="AP226" t="e" cm="1">
        <f t="array" aca="1" ref="AP226" ca="1">IF(INDIRECT("実施計画様式!AP"&amp;ROW($A226))&lt;&gt;朱色変色!AP226,1,0)</f>
        <v>#VALUE!</v>
      </c>
      <c r="AQ226" t="e" cm="1">
        <f t="array" aca="1" ref="AQ226" ca="1">IF(INDIRECT("実施計画様式!AQ"&amp;ROW($A226))&lt;&gt;朱色変色!AQ226,1,0)</f>
        <v>#VALUE!</v>
      </c>
      <c r="AR226" t="e" cm="1">
        <f t="array" aca="1" ref="AR226" ca="1">IF(INDIRECT("実施計画様式!AR"&amp;ROW($A226))&lt;&gt;朱色変色!AR226,1,0)</f>
        <v>#VALUE!</v>
      </c>
      <c r="AS226" t="e" cm="1">
        <f t="array" aca="1" ref="AS226" ca="1">IF(INDIRECT("実施計画様式!AS"&amp;ROW($A226))&lt;&gt;朱色変色!AS226,1,0)</f>
        <v>#VALUE!</v>
      </c>
      <c r="AT226" t="e" cm="1">
        <f t="array" aca="1" ref="AT226" ca="1">IF(INDIRECT("実施計画様式!AT"&amp;ROW($A226))&lt;&gt;朱色変色!AT226,1,0)</f>
        <v>#VALUE!</v>
      </c>
      <c r="AU226" t="e" cm="1">
        <f t="array" aca="1" ref="AU226" ca="1">IF(INDIRECT("実施計画様式!AU"&amp;ROW($A226))&lt;&gt;朱色変色!AU226,1,0)</f>
        <v>#VALUE!</v>
      </c>
      <c r="AV226" t="e" cm="1">
        <f t="array" aca="1" ref="AV226" ca="1">IF(INDIRECT("実施計画様式!AV"&amp;ROW($A226))&lt;&gt;朱色変色!AV226,1,0)</f>
        <v>#VALUE!</v>
      </c>
      <c r="AW226" t="e" cm="1">
        <f t="array" aca="1" ref="AW226" ca="1">IF(INDIRECT("実施計画様式!AW"&amp;ROW($A226))&lt;&gt;朱色変色!AW226,1,0)</f>
        <v>#VALUE!</v>
      </c>
      <c r="AX226" t="e" cm="1">
        <f t="array" aca="1" ref="AX226" ca="1">IF(INDIRECT("実施計画様式!AX"&amp;ROW($A226))&lt;&gt;朱色変色!AX226,1,0)</f>
        <v>#VALUE!</v>
      </c>
      <c r="AY226" t="e" cm="1">
        <f t="array" aca="1" ref="AY226" ca="1">IF(INDIRECT("実施計画様式!AY"&amp;ROW($A226))&lt;&gt;朱色変色!AU226,1,0)</f>
        <v>#VALUE!</v>
      </c>
      <c r="AZ226" t="e" cm="1">
        <f t="array" aca="1" ref="AZ226" ca="1">IF(INDIRECT("実施計画様式!AZ"&amp;ROW($A226))&lt;&gt;朱色変色!AV226,1,0)</f>
        <v>#VALUE!</v>
      </c>
      <c r="BA226" t="e" cm="1">
        <f t="array" aca="1" ref="BA226" ca="1">IF(INDIRECT("実施計画様式!BA"&amp;ROW($A226))&lt;&gt;朱色変色!AW226,1,0)</f>
        <v>#VALUE!</v>
      </c>
      <c r="BB226" t="e" cm="1">
        <f t="array" aca="1" ref="BB226" ca="1">IF(INDIRECT("実施計画様式!BB"&amp;ROW($A226))&lt;&gt;朱色変色!AX226,1,0)</f>
        <v>#VALUE!</v>
      </c>
      <c r="BC226" t="e">
        <f t="shared" ca="1" si="6"/>
        <v>#VALUE!</v>
      </c>
      <c r="BD226" t="e">
        <f t="shared" ca="1" si="7"/>
        <v>#VALUE!</v>
      </c>
      <c r="BE226" t="e">
        <f t="shared" ca="1" si="8"/>
        <v>#VALUE!</v>
      </c>
    </row>
    <row r="227" spans="3:57">
      <c r="C227" s="310">
        <v>155</v>
      </c>
      <c r="D227" t="e" cm="1">
        <f t="array" aca="1" ref="D227" ca="1">IF(INDIRECT("実施計画様式!D"&amp;ROW($A227))&lt;&gt;朱色変色!D227,1,0)</f>
        <v>#VALUE!</v>
      </c>
      <c r="E227" t="e" cm="1">
        <f t="array" aca="1" ref="E227" ca="1">IF(INDIRECT("実施計画様式!E"&amp;ROW($A227))&lt;&gt;朱色変色!E227,1,0)</f>
        <v>#VALUE!</v>
      </c>
      <c r="F227" t="e" cm="1">
        <f t="array" aca="1" ref="F227" ca="1">IF(INDIRECT("実施計画様式!F"&amp;ROW($A227))&lt;&gt;朱色変色!F227,1,0)</f>
        <v>#VALUE!</v>
      </c>
      <c r="G227" t="e" cm="1">
        <f t="array" aca="1" ref="G227" ca="1">IF(INDIRECT("実施計画様式!G"&amp;ROW($A227))&lt;&gt;朱色変色!G227,1,0)</f>
        <v>#VALUE!</v>
      </c>
      <c r="H227" t="e" cm="1">
        <f t="array" aca="1" ref="H227" ca="1">IF(INDIRECT("実施計画様式!H"&amp;ROW($A227))&lt;&gt;朱色変色!H227,1,0)</f>
        <v>#VALUE!</v>
      </c>
      <c r="I227" t="e" cm="1">
        <f t="array" aca="1" ref="I227" ca="1">IF(INDIRECT("実施計画様式!I"&amp;ROW($A227))&lt;&gt;朱色変色!I227,1,0)</f>
        <v>#VALUE!</v>
      </c>
      <c r="J227" t="e" cm="1">
        <f t="array" aca="1" ref="J227" ca="1">IF(INDIRECT("実施計画様式!J"&amp;ROW($A227))&lt;&gt;朱色変色!J227,1,0)</f>
        <v>#VALUE!</v>
      </c>
      <c r="K227" t="e" cm="1">
        <f t="array" aca="1" ref="K227" ca="1">IF(INDIRECT("実施計画様式!K"&amp;ROW($A227))&lt;&gt;朱色変色!K227,1,0)</f>
        <v>#VALUE!</v>
      </c>
      <c r="L227" t="e" cm="1">
        <f t="array" aca="1" ref="L227" ca="1">IF(INDIRECT("実施計画様式!L"&amp;ROW($A227))&lt;&gt;朱色変色!L227,1,0)</f>
        <v>#VALUE!</v>
      </c>
      <c r="M227" t="e" cm="1">
        <f t="array" aca="1" ref="M227" ca="1">IF(INDIRECT("実施計画様式!M"&amp;ROW($A227))&lt;&gt;朱色変色!M227,1,0)</f>
        <v>#VALUE!</v>
      </c>
      <c r="N227" t="e" cm="1">
        <f t="array" aca="1" ref="N227" ca="1">IF(INDIRECT("実施計画様式!N"&amp;ROW($A227))&lt;&gt;朱色変色!N227,1,0)</f>
        <v>#VALUE!</v>
      </c>
      <c r="O227" t="e" cm="1">
        <f t="array" aca="1" ref="O227" ca="1">IF(INDIRECT("実施計画様式!O"&amp;ROW($A227))&lt;&gt;朱色変色!O227,1,0)</f>
        <v>#VALUE!</v>
      </c>
      <c r="P227" t="e" cm="1">
        <f t="array" aca="1" ref="P227" ca="1">IF(INDIRECT("実施計画様式!P"&amp;ROW($A227))&lt;&gt;朱色変色!P227,1,0)</f>
        <v>#VALUE!</v>
      </c>
      <c r="Q227" t="e" cm="1">
        <f t="array" aca="1" ref="Q227" ca="1">IF(INDIRECT("実施計画様式!Q"&amp;ROW($A227))&lt;&gt;朱色変色!Q227,1,0)</f>
        <v>#VALUE!</v>
      </c>
      <c r="R227" t="e" cm="1">
        <f t="array" aca="1" ref="R227" ca="1">IF(INDIRECT("実施計画様式!R"&amp;ROW($A227))&lt;&gt;朱色変色!R227,1,0)</f>
        <v>#VALUE!</v>
      </c>
      <c r="S227" t="e" cm="1">
        <f t="array" aca="1" ref="S227" ca="1">IF(INDIRECT("実施計画様式!S"&amp;ROW($A227))&lt;&gt;朱色変色!S227,1,0)</f>
        <v>#VALUE!</v>
      </c>
      <c r="T227" t="e" cm="1">
        <f t="array" aca="1" ref="T227" ca="1">IF(INDIRECT("実施計画様式!T"&amp;ROW($A227))&lt;&gt;朱色変色!T227,1,0)</f>
        <v>#VALUE!</v>
      </c>
      <c r="U227" t="e" cm="1">
        <f t="array" aca="1" ref="U227" ca="1">IF(INDIRECT("実施計画様式!U"&amp;ROW($A227))&lt;&gt;朱色変色!U227,1,0)</f>
        <v>#VALUE!</v>
      </c>
      <c r="V227" t="e" cm="1">
        <f t="array" aca="1" ref="V227" ca="1">IF(INDIRECT("実施計画様式!V"&amp;ROW($A227))&lt;&gt;朱色変色!V227,1,0)</f>
        <v>#VALUE!</v>
      </c>
      <c r="W227" t="e" cm="1">
        <f t="array" aca="1" ref="W227" ca="1">IF(INDIRECT("実施計画様式!W"&amp;ROW($A227))&lt;&gt;朱色変色!W227,1,0)</f>
        <v>#VALUE!</v>
      </c>
      <c r="X227" t="e" cm="1">
        <f t="array" aca="1" ref="X227" ca="1">IF(INDIRECT("実施計画様式!X"&amp;ROW($A227))&lt;&gt;朱色変色!X227,1,0)</f>
        <v>#VALUE!</v>
      </c>
      <c r="Y227" t="e" cm="1">
        <f t="array" aca="1" ref="Y227" ca="1">IF(INDIRECT("実施計画様式!Y"&amp;ROW($A227))&lt;&gt;朱色変色!Y227,1,0)</f>
        <v>#VALUE!</v>
      </c>
      <c r="Z227" t="e" cm="1">
        <f t="array" aca="1" ref="Z227" ca="1">IF(INDIRECT("実施計画様式!Z"&amp;ROW($A227))&lt;&gt;朱色変色!Z227,1,0)</f>
        <v>#VALUE!</v>
      </c>
      <c r="AA227" t="e" cm="1">
        <f t="array" aca="1" ref="AA227" ca="1">IF(INDIRECT("実施計画様式!AA"&amp;ROW($A227))&lt;&gt;朱色変色!AA227,1,0)</f>
        <v>#VALUE!</v>
      </c>
      <c r="AB227" t="e" cm="1">
        <f t="array" aca="1" ref="AB227" ca="1">IF(INDIRECT("実施計画様式!AB"&amp;ROW($A227))&lt;&gt;朱色変色!AB227,1,0)</f>
        <v>#VALUE!</v>
      </c>
      <c r="AC227" t="e" cm="1">
        <f t="array" aca="1" ref="AC227" ca="1">IF(INDIRECT("実施計画様式!AC"&amp;ROW($A227))&lt;&gt;朱色変色!AC227,1,0)</f>
        <v>#VALUE!</v>
      </c>
      <c r="AD227" t="e" cm="1">
        <f t="array" aca="1" ref="AD227" ca="1">IF(INDIRECT("実施計画様式!AD"&amp;ROW($A227))&lt;&gt;朱色変色!AD227,1,0)</f>
        <v>#VALUE!</v>
      </c>
      <c r="AE227" t="e" cm="1">
        <f t="array" aca="1" ref="AE227" ca="1">IF(INDIRECT("実施計画様式!AE"&amp;ROW($A227))&lt;&gt;朱色変色!AE227,1,0)</f>
        <v>#VALUE!</v>
      </c>
      <c r="AF227" t="e" cm="1">
        <f t="array" aca="1" ref="AF227" ca="1">IF(INDIRECT("実施計画様式!AF"&amp;ROW($A227))&lt;&gt;朱色変色!AF227,1,0)</f>
        <v>#VALUE!</v>
      </c>
      <c r="AG227" t="e" cm="1">
        <f t="array" aca="1" ref="AG227" ca="1">IF(INDIRECT("実施計画様式!AG"&amp;ROW($A227))&lt;&gt;朱色変色!AG227,1,0)</f>
        <v>#VALUE!</v>
      </c>
      <c r="AH227" t="e" cm="1">
        <f t="array" aca="1" ref="AH227" ca="1">IF(INDIRECT("実施計画様式!AH"&amp;ROW($A227))&lt;&gt;朱色変色!AH227,1,0)</f>
        <v>#VALUE!</v>
      </c>
      <c r="AI227" t="e" cm="1">
        <f t="array" aca="1" ref="AI227" ca="1">IF(INDIRECT("実施計画様式!AI"&amp;ROW($A227))&lt;&gt;朱色変色!AI227,1,0)</f>
        <v>#VALUE!</v>
      </c>
      <c r="AJ227" t="e" cm="1">
        <f t="array" aca="1" ref="AJ227" ca="1">IF(INDIRECT("実施計画様式!AJ"&amp;ROW($A227))&lt;&gt;朱色変色!AJ227,1,0)</f>
        <v>#VALUE!</v>
      </c>
      <c r="AK227" t="e" cm="1">
        <f t="array" aca="1" ref="AK227" ca="1">IF(INDIRECT("実施計画様式!AK"&amp;ROW($A227))&lt;&gt;朱色変色!AK227,1,0)</f>
        <v>#VALUE!</v>
      </c>
      <c r="AL227" t="e" cm="1">
        <f t="array" aca="1" ref="AL227" ca="1">IF(INDIRECT("実施計画様式!AL"&amp;ROW($A227))&lt;&gt;朱色変色!AL227,1,0)</f>
        <v>#VALUE!</v>
      </c>
      <c r="AM227" t="e" cm="1">
        <f t="array" aca="1" ref="AM227" ca="1">IF(INDIRECT("実施計画様式!AM"&amp;ROW($A227))&lt;&gt;朱色変色!AM227,1,0)</f>
        <v>#VALUE!</v>
      </c>
      <c r="AN227" t="e" cm="1">
        <f t="array" aca="1" ref="AN227" ca="1">IF(INDIRECT("実施計画様式!AN"&amp;ROW($A227))&lt;&gt;朱色変色!AN227,1,0)</f>
        <v>#VALUE!</v>
      </c>
      <c r="AO227" t="e" cm="1">
        <f t="array" aca="1" ref="AO227" ca="1">IF(INDIRECT("実施計画様式!AO"&amp;ROW($A227))&lt;&gt;朱色変色!AO227,1,0)</f>
        <v>#VALUE!</v>
      </c>
      <c r="AP227" t="e" cm="1">
        <f t="array" aca="1" ref="AP227" ca="1">IF(INDIRECT("実施計画様式!AP"&amp;ROW($A227))&lt;&gt;朱色変色!AP227,1,0)</f>
        <v>#VALUE!</v>
      </c>
      <c r="AQ227" t="e" cm="1">
        <f t="array" aca="1" ref="AQ227" ca="1">IF(INDIRECT("実施計画様式!AQ"&amp;ROW($A227))&lt;&gt;朱色変色!AQ227,1,0)</f>
        <v>#VALUE!</v>
      </c>
      <c r="AR227" t="e" cm="1">
        <f t="array" aca="1" ref="AR227" ca="1">IF(INDIRECT("実施計画様式!AR"&amp;ROW($A227))&lt;&gt;朱色変色!AR227,1,0)</f>
        <v>#VALUE!</v>
      </c>
      <c r="AS227" t="e" cm="1">
        <f t="array" aca="1" ref="AS227" ca="1">IF(INDIRECT("実施計画様式!AS"&amp;ROW($A227))&lt;&gt;朱色変色!AS227,1,0)</f>
        <v>#VALUE!</v>
      </c>
      <c r="AT227" t="e" cm="1">
        <f t="array" aca="1" ref="AT227" ca="1">IF(INDIRECT("実施計画様式!AT"&amp;ROW($A227))&lt;&gt;朱色変色!AT227,1,0)</f>
        <v>#VALUE!</v>
      </c>
      <c r="AU227" t="e" cm="1">
        <f t="array" aca="1" ref="AU227" ca="1">IF(INDIRECT("実施計画様式!AU"&amp;ROW($A227))&lt;&gt;朱色変色!AU227,1,0)</f>
        <v>#VALUE!</v>
      </c>
      <c r="AV227" t="e" cm="1">
        <f t="array" aca="1" ref="AV227" ca="1">IF(INDIRECT("実施計画様式!AV"&amp;ROW($A227))&lt;&gt;朱色変色!AV227,1,0)</f>
        <v>#VALUE!</v>
      </c>
      <c r="AW227" t="e" cm="1">
        <f t="array" aca="1" ref="AW227" ca="1">IF(INDIRECT("実施計画様式!AW"&amp;ROW($A227))&lt;&gt;朱色変色!AW227,1,0)</f>
        <v>#VALUE!</v>
      </c>
      <c r="AX227" t="e" cm="1">
        <f t="array" aca="1" ref="AX227" ca="1">IF(INDIRECT("実施計画様式!AX"&amp;ROW($A227))&lt;&gt;朱色変色!AX227,1,0)</f>
        <v>#VALUE!</v>
      </c>
      <c r="AY227" t="e" cm="1">
        <f t="array" aca="1" ref="AY227" ca="1">IF(INDIRECT("実施計画様式!AY"&amp;ROW($A227))&lt;&gt;朱色変色!AU227,1,0)</f>
        <v>#VALUE!</v>
      </c>
      <c r="AZ227" t="e" cm="1">
        <f t="array" aca="1" ref="AZ227" ca="1">IF(INDIRECT("実施計画様式!AZ"&amp;ROW($A227))&lt;&gt;朱色変色!AV227,1,0)</f>
        <v>#VALUE!</v>
      </c>
      <c r="BA227" t="e" cm="1">
        <f t="array" aca="1" ref="BA227" ca="1">IF(INDIRECT("実施計画様式!BA"&amp;ROW($A227))&lt;&gt;朱色変色!AW227,1,0)</f>
        <v>#VALUE!</v>
      </c>
      <c r="BB227" t="e" cm="1">
        <f t="array" aca="1" ref="BB227" ca="1">IF(INDIRECT("実施計画様式!BB"&amp;ROW($A227))&lt;&gt;朱色変色!AX227,1,0)</f>
        <v>#VALUE!</v>
      </c>
      <c r="BC227" t="e">
        <f t="shared" ca="1" si="6"/>
        <v>#VALUE!</v>
      </c>
      <c r="BD227" t="e">
        <f t="shared" ca="1" si="7"/>
        <v>#VALUE!</v>
      </c>
      <c r="BE227" t="e">
        <f t="shared" ca="1" si="8"/>
        <v>#VALUE!</v>
      </c>
    </row>
    <row r="228" spans="3:57">
      <c r="C228" s="310">
        <v>156</v>
      </c>
      <c r="D228" t="e" cm="1">
        <f t="array" aca="1" ref="D228" ca="1">IF(INDIRECT("実施計画様式!D"&amp;ROW($A228))&lt;&gt;朱色変色!D228,1,0)</f>
        <v>#VALUE!</v>
      </c>
      <c r="E228" t="e" cm="1">
        <f t="array" aca="1" ref="E228" ca="1">IF(INDIRECT("実施計画様式!E"&amp;ROW($A228))&lt;&gt;朱色変色!E228,1,0)</f>
        <v>#VALUE!</v>
      </c>
      <c r="F228" t="e" cm="1">
        <f t="array" aca="1" ref="F228" ca="1">IF(INDIRECT("実施計画様式!F"&amp;ROW($A228))&lt;&gt;朱色変色!F228,1,0)</f>
        <v>#VALUE!</v>
      </c>
      <c r="G228" t="e" cm="1">
        <f t="array" aca="1" ref="G228" ca="1">IF(INDIRECT("実施計画様式!G"&amp;ROW($A228))&lt;&gt;朱色変色!G228,1,0)</f>
        <v>#VALUE!</v>
      </c>
      <c r="H228" t="e" cm="1">
        <f t="array" aca="1" ref="H228" ca="1">IF(INDIRECT("実施計画様式!H"&amp;ROW($A228))&lt;&gt;朱色変色!H228,1,0)</f>
        <v>#VALUE!</v>
      </c>
      <c r="I228" t="e" cm="1">
        <f t="array" aca="1" ref="I228" ca="1">IF(INDIRECT("実施計画様式!I"&amp;ROW($A228))&lt;&gt;朱色変色!I228,1,0)</f>
        <v>#VALUE!</v>
      </c>
      <c r="J228" t="e" cm="1">
        <f t="array" aca="1" ref="J228" ca="1">IF(INDIRECT("実施計画様式!J"&amp;ROW($A228))&lt;&gt;朱色変色!J228,1,0)</f>
        <v>#VALUE!</v>
      </c>
      <c r="K228" t="e" cm="1">
        <f t="array" aca="1" ref="K228" ca="1">IF(INDIRECT("実施計画様式!K"&amp;ROW($A228))&lt;&gt;朱色変色!K228,1,0)</f>
        <v>#VALUE!</v>
      </c>
      <c r="L228" t="e" cm="1">
        <f t="array" aca="1" ref="L228" ca="1">IF(INDIRECT("実施計画様式!L"&amp;ROW($A228))&lt;&gt;朱色変色!L228,1,0)</f>
        <v>#VALUE!</v>
      </c>
      <c r="M228" t="e" cm="1">
        <f t="array" aca="1" ref="M228" ca="1">IF(INDIRECT("実施計画様式!M"&amp;ROW($A228))&lt;&gt;朱色変色!M228,1,0)</f>
        <v>#VALUE!</v>
      </c>
      <c r="N228" t="e" cm="1">
        <f t="array" aca="1" ref="N228" ca="1">IF(INDIRECT("実施計画様式!N"&amp;ROW($A228))&lt;&gt;朱色変色!N228,1,0)</f>
        <v>#VALUE!</v>
      </c>
      <c r="O228" t="e" cm="1">
        <f t="array" aca="1" ref="O228" ca="1">IF(INDIRECT("実施計画様式!O"&amp;ROW($A228))&lt;&gt;朱色変色!O228,1,0)</f>
        <v>#VALUE!</v>
      </c>
      <c r="P228" t="e" cm="1">
        <f t="array" aca="1" ref="P228" ca="1">IF(INDIRECT("実施計画様式!P"&amp;ROW($A228))&lt;&gt;朱色変色!P228,1,0)</f>
        <v>#VALUE!</v>
      </c>
      <c r="Q228" t="e" cm="1">
        <f t="array" aca="1" ref="Q228" ca="1">IF(INDIRECT("実施計画様式!Q"&amp;ROW($A228))&lt;&gt;朱色変色!Q228,1,0)</f>
        <v>#VALUE!</v>
      </c>
      <c r="R228" t="e" cm="1">
        <f t="array" aca="1" ref="R228" ca="1">IF(INDIRECT("実施計画様式!R"&amp;ROW($A228))&lt;&gt;朱色変色!R228,1,0)</f>
        <v>#VALUE!</v>
      </c>
      <c r="S228" t="e" cm="1">
        <f t="array" aca="1" ref="S228" ca="1">IF(INDIRECT("実施計画様式!S"&amp;ROW($A228))&lt;&gt;朱色変色!S228,1,0)</f>
        <v>#VALUE!</v>
      </c>
      <c r="T228" t="e" cm="1">
        <f t="array" aca="1" ref="T228" ca="1">IF(INDIRECT("実施計画様式!T"&amp;ROW($A228))&lt;&gt;朱色変色!T228,1,0)</f>
        <v>#VALUE!</v>
      </c>
      <c r="U228" t="e" cm="1">
        <f t="array" aca="1" ref="U228" ca="1">IF(INDIRECT("実施計画様式!U"&amp;ROW($A228))&lt;&gt;朱色変色!U228,1,0)</f>
        <v>#VALUE!</v>
      </c>
      <c r="V228" t="e" cm="1">
        <f t="array" aca="1" ref="V228" ca="1">IF(INDIRECT("実施計画様式!V"&amp;ROW($A228))&lt;&gt;朱色変色!V228,1,0)</f>
        <v>#VALUE!</v>
      </c>
      <c r="W228" t="e" cm="1">
        <f t="array" aca="1" ref="W228" ca="1">IF(INDIRECT("実施計画様式!W"&amp;ROW($A228))&lt;&gt;朱色変色!W228,1,0)</f>
        <v>#VALUE!</v>
      </c>
      <c r="X228" t="e" cm="1">
        <f t="array" aca="1" ref="X228" ca="1">IF(INDIRECT("実施計画様式!X"&amp;ROW($A228))&lt;&gt;朱色変色!X228,1,0)</f>
        <v>#VALUE!</v>
      </c>
      <c r="Y228" t="e" cm="1">
        <f t="array" aca="1" ref="Y228" ca="1">IF(INDIRECT("実施計画様式!Y"&amp;ROW($A228))&lt;&gt;朱色変色!Y228,1,0)</f>
        <v>#VALUE!</v>
      </c>
      <c r="Z228" t="e" cm="1">
        <f t="array" aca="1" ref="Z228" ca="1">IF(INDIRECT("実施計画様式!Z"&amp;ROW($A228))&lt;&gt;朱色変色!Z228,1,0)</f>
        <v>#VALUE!</v>
      </c>
      <c r="AA228" t="e" cm="1">
        <f t="array" aca="1" ref="AA228" ca="1">IF(INDIRECT("実施計画様式!AA"&amp;ROW($A228))&lt;&gt;朱色変色!AA228,1,0)</f>
        <v>#VALUE!</v>
      </c>
      <c r="AB228" t="e" cm="1">
        <f t="array" aca="1" ref="AB228" ca="1">IF(INDIRECT("実施計画様式!AB"&amp;ROW($A228))&lt;&gt;朱色変色!AB228,1,0)</f>
        <v>#VALUE!</v>
      </c>
      <c r="AC228" t="e" cm="1">
        <f t="array" aca="1" ref="AC228" ca="1">IF(INDIRECT("実施計画様式!AC"&amp;ROW($A228))&lt;&gt;朱色変色!AC228,1,0)</f>
        <v>#VALUE!</v>
      </c>
      <c r="AD228" t="e" cm="1">
        <f t="array" aca="1" ref="AD228" ca="1">IF(INDIRECT("実施計画様式!AD"&amp;ROW($A228))&lt;&gt;朱色変色!AD228,1,0)</f>
        <v>#VALUE!</v>
      </c>
      <c r="AE228" t="e" cm="1">
        <f t="array" aca="1" ref="AE228" ca="1">IF(INDIRECT("実施計画様式!AE"&amp;ROW($A228))&lt;&gt;朱色変色!AE228,1,0)</f>
        <v>#VALUE!</v>
      </c>
      <c r="AF228" t="e" cm="1">
        <f t="array" aca="1" ref="AF228" ca="1">IF(INDIRECT("実施計画様式!AF"&amp;ROW($A228))&lt;&gt;朱色変色!AF228,1,0)</f>
        <v>#VALUE!</v>
      </c>
      <c r="AG228" t="e" cm="1">
        <f t="array" aca="1" ref="AG228" ca="1">IF(INDIRECT("実施計画様式!AG"&amp;ROW($A228))&lt;&gt;朱色変色!AG228,1,0)</f>
        <v>#VALUE!</v>
      </c>
      <c r="AH228" t="e" cm="1">
        <f t="array" aca="1" ref="AH228" ca="1">IF(INDIRECT("実施計画様式!AH"&amp;ROW($A228))&lt;&gt;朱色変色!AH228,1,0)</f>
        <v>#VALUE!</v>
      </c>
      <c r="AI228" t="e" cm="1">
        <f t="array" aca="1" ref="AI228" ca="1">IF(INDIRECT("実施計画様式!AI"&amp;ROW($A228))&lt;&gt;朱色変色!AI228,1,0)</f>
        <v>#VALUE!</v>
      </c>
      <c r="AJ228" t="e" cm="1">
        <f t="array" aca="1" ref="AJ228" ca="1">IF(INDIRECT("実施計画様式!AJ"&amp;ROW($A228))&lt;&gt;朱色変色!AJ228,1,0)</f>
        <v>#VALUE!</v>
      </c>
      <c r="AK228" t="e" cm="1">
        <f t="array" aca="1" ref="AK228" ca="1">IF(INDIRECT("実施計画様式!AK"&amp;ROW($A228))&lt;&gt;朱色変色!AK228,1,0)</f>
        <v>#VALUE!</v>
      </c>
      <c r="AL228" t="e" cm="1">
        <f t="array" aca="1" ref="AL228" ca="1">IF(INDIRECT("実施計画様式!AL"&amp;ROW($A228))&lt;&gt;朱色変色!AL228,1,0)</f>
        <v>#VALUE!</v>
      </c>
      <c r="AM228" t="e" cm="1">
        <f t="array" aca="1" ref="AM228" ca="1">IF(INDIRECT("実施計画様式!AM"&amp;ROW($A228))&lt;&gt;朱色変色!AM228,1,0)</f>
        <v>#VALUE!</v>
      </c>
      <c r="AN228" t="e" cm="1">
        <f t="array" aca="1" ref="AN228" ca="1">IF(INDIRECT("実施計画様式!AN"&amp;ROW($A228))&lt;&gt;朱色変色!AN228,1,0)</f>
        <v>#VALUE!</v>
      </c>
      <c r="AO228" t="e" cm="1">
        <f t="array" aca="1" ref="AO228" ca="1">IF(INDIRECT("実施計画様式!AO"&amp;ROW($A228))&lt;&gt;朱色変色!AO228,1,0)</f>
        <v>#VALUE!</v>
      </c>
      <c r="AP228" t="e" cm="1">
        <f t="array" aca="1" ref="AP228" ca="1">IF(INDIRECT("実施計画様式!AP"&amp;ROW($A228))&lt;&gt;朱色変色!AP228,1,0)</f>
        <v>#VALUE!</v>
      </c>
      <c r="AQ228" t="e" cm="1">
        <f t="array" aca="1" ref="AQ228" ca="1">IF(INDIRECT("実施計画様式!AQ"&amp;ROW($A228))&lt;&gt;朱色変色!AQ228,1,0)</f>
        <v>#VALUE!</v>
      </c>
      <c r="AR228" t="e" cm="1">
        <f t="array" aca="1" ref="AR228" ca="1">IF(INDIRECT("実施計画様式!AR"&amp;ROW($A228))&lt;&gt;朱色変色!AR228,1,0)</f>
        <v>#VALUE!</v>
      </c>
      <c r="AS228" t="e" cm="1">
        <f t="array" aca="1" ref="AS228" ca="1">IF(INDIRECT("実施計画様式!AS"&amp;ROW($A228))&lt;&gt;朱色変色!AS228,1,0)</f>
        <v>#VALUE!</v>
      </c>
      <c r="AT228" t="e" cm="1">
        <f t="array" aca="1" ref="AT228" ca="1">IF(INDIRECT("実施計画様式!AT"&amp;ROW($A228))&lt;&gt;朱色変色!AT228,1,0)</f>
        <v>#VALUE!</v>
      </c>
      <c r="AU228" t="e" cm="1">
        <f t="array" aca="1" ref="AU228" ca="1">IF(INDIRECT("実施計画様式!AU"&amp;ROW($A228))&lt;&gt;朱色変色!AU228,1,0)</f>
        <v>#VALUE!</v>
      </c>
      <c r="AV228" t="e" cm="1">
        <f t="array" aca="1" ref="AV228" ca="1">IF(INDIRECT("実施計画様式!AV"&amp;ROW($A228))&lt;&gt;朱色変色!AV228,1,0)</f>
        <v>#VALUE!</v>
      </c>
      <c r="AW228" t="e" cm="1">
        <f t="array" aca="1" ref="AW228" ca="1">IF(INDIRECT("実施計画様式!AW"&amp;ROW($A228))&lt;&gt;朱色変色!AW228,1,0)</f>
        <v>#VALUE!</v>
      </c>
      <c r="AX228" t="e" cm="1">
        <f t="array" aca="1" ref="AX228" ca="1">IF(INDIRECT("実施計画様式!AX"&amp;ROW($A228))&lt;&gt;朱色変色!AX228,1,0)</f>
        <v>#VALUE!</v>
      </c>
      <c r="AY228" t="e" cm="1">
        <f t="array" aca="1" ref="AY228" ca="1">IF(INDIRECT("実施計画様式!AY"&amp;ROW($A228))&lt;&gt;朱色変色!AU228,1,0)</f>
        <v>#VALUE!</v>
      </c>
      <c r="AZ228" t="e" cm="1">
        <f t="array" aca="1" ref="AZ228" ca="1">IF(INDIRECT("実施計画様式!AZ"&amp;ROW($A228))&lt;&gt;朱色変色!AV228,1,0)</f>
        <v>#VALUE!</v>
      </c>
      <c r="BA228" t="e" cm="1">
        <f t="array" aca="1" ref="BA228" ca="1">IF(INDIRECT("実施計画様式!BA"&amp;ROW($A228))&lt;&gt;朱色変色!AW228,1,0)</f>
        <v>#VALUE!</v>
      </c>
      <c r="BB228" t="e" cm="1">
        <f t="array" aca="1" ref="BB228" ca="1">IF(INDIRECT("実施計画様式!BB"&amp;ROW($A228))&lt;&gt;朱色変色!AX228,1,0)</f>
        <v>#VALUE!</v>
      </c>
      <c r="BC228" t="e">
        <f t="shared" ca="1" si="6"/>
        <v>#VALUE!</v>
      </c>
      <c r="BD228" t="e">
        <f t="shared" ca="1" si="7"/>
        <v>#VALUE!</v>
      </c>
      <c r="BE228" t="e">
        <f t="shared" ca="1" si="8"/>
        <v>#VALUE!</v>
      </c>
    </row>
    <row r="229" spans="3:57">
      <c r="C229" s="310">
        <v>157</v>
      </c>
      <c r="D229" t="e" cm="1">
        <f t="array" aca="1" ref="D229" ca="1">IF(INDIRECT("実施計画様式!D"&amp;ROW($A229))&lt;&gt;朱色変色!D229,1,0)</f>
        <v>#VALUE!</v>
      </c>
      <c r="E229" t="e" cm="1">
        <f t="array" aca="1" ref="E229" ca="1">IF(INDIRECT("実施計画様式!E"&amp;ROW($A229))&lt;&gt;朱色変色!E229,1,0)</f>
        <v>#VALUE!</v>
      </c>
      <c r="F229" t="e" cm="1">
        <f t="array" aca="1" ref="F229" ca="1">IF(INDIRECT("実施計画様式!F"&amp;ROW($A229))&lt;&gt;朱色変色!F229,1,0)</f>
        <v>#VALUE!</v>
      </c>
      <c r="G229" t="e" cm="1">
        <f t="array" aca="1" ref="G229" ca="1">IF(INDIRECT("実施計画様式!G"&amp;ROW($A229))&lt;&gt;朱色変色!G229,1,0)</f>
        <v>#VALUE!</v>
      </c>
      <c r="H229" t="e" cm="1">
        <f t="array" aca="1" ref="H229" ca="1">IF(INDIRECT("実施計画様式!H"&amp;ROW($A229))&lt;&gt;朱色変色!H229,1,0)</f>
        <v>#VALUE!</v>
      </c>
      <c r="I229" t="e" cm="1">
        <f t="array" aca="1" ref="I229" ca="1">IF(INDIRECT("実施計画様式!I"&amp;ROW($A229))&lt;&gt;朱色変色!I229,1,0)</f>
        <v>#VALUE!</v>
      </c>
      <c r="J229" t="e" cm="1">
        <f t="array" aca="1" ref="J229" ca="1">IF(INDIRECT("実施計画様式!J"&amp;ROW($A229))&lt;&gt;朱色変色!J229,1,0)</f>
        <v>#VALUE!</v>
      </c>
      <c r="K229" t="e" cm="1">
        <f t="array" aca="1" ref="K229" ca="1">IF(INDIRECT("実施計画様式!K"&amp;ROW($A229))&lt;&gt;朱色変色!K229,1,0)</f>
        <v>#VALUE!</v>
      </c>
      <c r="L229" t="e" cm="1">
        <f t="array" aca="1" ref="L229" ca="1">IF(INDIRECT("実施計画様式!L"&amp;ROW($A229))&lt;&gt;朱色変色!L229,1,0)</f>
        <v>#VALUE!</v>
      </c>
      <c r="M229" t="e" cm="1">
        <f t="array" aca="1" ref="M229" ca="1">IF(INDIRECT("実施計画様式!M"&amp;ROW($A229))&lt;&gt;朱色変色!M229,1,0)</f>
        <v>#VALUE!</v>
      </c>
      <c r="N229" t="e" cm="1">
        <f t="array" aca="1" ref="N229" ca="1">IF(INDIRECT("実施計画様式!N"&amp;ROW($A229))&lt;&gt;朱色変色!N229,1,0)</f>
        <v>#VALUE!</v>
      </c>
      <c r="O229" t="e" cm="1">
        <f t="array" aca="1" ref="O229" ca="1">IF(INDIRECT("実施計画様式!O"&amp;ROW($A229))&lt;&gt;朱色変色!O229,1,0)</f>
        <v>#VALUE!</v>
      </c>
      <c r="P229" t="e" cm="1">
        <f t="array" aca="1" ref="P229" ca="1">IF(INDIRECT("実施計画様式!P"&amp;ROW($A229))&lt;&gt;朱色変色!P229,1,0)</f>
        <v>#VALUE!</v>
      </c>
      <c r="Q229" t="e" cm="1">
        <f t="array" aca="1" ref="Q229" ca="1">IF(INDIRECT("実施計画様式!Q"&amp;ROW($A229))&lt;&gt;朱色変色!Q229,1,0)</f>
        <v>#VALUE!</v>
      </c>
      <c r="R229" t="e" cm="1">
        <f t="array" aca="1" ref="R229" ca="1">IF(INDIRECT("実施計画様式!R"&amp;ROW($A229))&lt;&gt;朱色変色!R229,1,0)</f>
        <v>#VALUE!</v>
      </c>
      <c r="S229" t="e" cm="1">
        <f t="array" aca="1" ref="S229" ca="1">IF(INDIRECT("実施計画様式!S"&amp;ROW($A229))&lt;&gt;朱色変色!S229,1,0)</f>
        <v>#VALUE!</v>
      </c>
      <c r="T229" t="e" cm="1">
        <f t="array" aca="1" ref="T229" ca="1">IF(INDIRECT("実施計画様式!T"&amp;ROW($A229))&lt;&gt;朱色変色!T229,1,0)</f>
        <v>#VALUE!</v>
      </c>
      <c r="U229" t="e" cm="1">
        <f t="array" aca="1" ref="U229" ca="1">IF(INDIRECT("実施計画様式!U"&amp;ROW($A229))&lt;&gt;朱色変色!U229,1,0)</f>
        <v>#VALUE!</v>
      </c>
      <c r="V229" t="e" cm="1">
        <f t="array" aca="1" ref="V229" ca="1">IF(INDIRECT("実施計画様式!V"&amp;ROW($A229))&lt;&gt;朱色変色!V229,1,0)</f>
        <v>#VALUE!</v>
      </c>
      <c r="W229" t="e" cm="1">
        <f t="array" aca="1" ref="W229" ca="1">IF(INDIRECT("実施計画様式!W"&amp;ROW($A229))&lt;&gt;朱色変色!W229,1,0)</f>
        <v>#VALUE!</v>
      </c>
      <c r="X229" t="e" cm="1">
        <f t="array" aca="1" ref="X229" ca="1">IF(INDIRECT("実施計画様式!X"&amp;ROW($A229))&lt;&gt;朱色変色!X229,1,0)</f>
        <v>#VALUE!</v>
      </c>
      <c r="Y229" t="e" cm="1">
        <f t="array" aca="1" ref="Y229" ca="1">IF(INDIRECT("実施計画様式!Y"&amp;ROW($A229))&lt;&gt;朱色変色!Y229,1,0)</f>
        <v>#VALUE!</v>
      </c>
      <c r="Z229" t="e" cm="1">
        <f t="array" aca="1" ref="Z229" ca="1">IF(INDIRECT("実施計画様式!Z"&amp;ROW($A229))&lt;&gt;朱色変色!Z229,1,0)</f>
        <v>#VALUE!</v>
      </c>
      <c r="AA229" t="e" cm="1">
        <f t="array" aca="1" ref="AA229" ca="1">IF(INDIRECT("実施計画様式!AA"&amp;ROW($A229))&lt;&gt;朱色変色!AA229,1,0)</f>
        <v>#VALUE!</v>
      </c>
      <c r="AB229" t="e" cm="1">
        <f t="array" aca="1" ref="AB229" ca="1">IF(INDIRECT("実施計画様式!AB"&amp;ROW($A229))&lt;&gt;朱色変色!AB229,1,0)</f>
        <v>#VALUE!</v>
      </c>
      <c r="AC229" t="e" cm="1">
        <f t="array" aca="1" ref="AC229" ca="1">IF(INDIRECT("実施計画様式!AC"&amp;ROW($A229))&lt;&gt;朱色変色!AC229,1,0)</f>
        <v>#VALUE!</v>
      </c>
      <c r="AD229" t="e" cm="1">
        <f t="array" aca="1" ref="AD229" ca="1">IF(INDIRECT("実施計画様式!AD"&amp;ROW($A229))&lt;&gt;朱色変色!AD229,1,0)</f>
        <v>#VALUE!</v>
      </c>
      <c r="AE229" t="e" cm="1">
        <f t="array" aca="1" ref="AE229" ca="1">IF(INDIRECT("実施計画様式!AE"&amp;ROW($A229))&lt;&gt;朱色変色!AE229,1,0)</f>
        <v>#VALUE!</v>
      </c>
      <c r="AF229" t="e" cm="1">
        <f t="array" aca="1" ref="AF229" ca="1">IF(INDIRECT("実施計画様式!AF"&amp;ROW($A229))&lt;&gt;朱色変色!AF229,1,0)</f>
        <v>#VALUE!</v>
      </c>
      <c r="AG229" t="e" cm="1">
        <f t="array" aca="1" ref="AG229" ca="1">IF(INDIRECT("実施計画様式!AG"&amp;ROW($A229))&lt;&gt;朱色変色!AG229,1,0)</f>
        <v>#VALUE!</v>
      </c>
      <c r="AH229" t="e" cm="1">
        <f t="array" aca="1" ref="AH229" ca="1">IF(INDIRECT("実施計画様式!AH"&amp;ROW($A229))&lt;&gt;朱色変色!AH229,1,0)</f>
        <v>#VALUE!</v>
      </c>
      <c r="AI229" t="e" cm="1">
        <f t="array" aca="1" ref="AI229" ca="1">IF(INDIRECT("実施計画様式!AI"&amp;ROW($A229))&lt;&gt;朱色変色!AI229,1,0)</f>
        <v>#VALUE!</v>
      </c>
      <c r="AJ229" t="e" cm="1">
        <f t="array" aca="1" ref="AJ229" ca="1">IF(INDIRECT("実施計画様式!AJ"&amp;ROW($A229))&lt;&gt;朱色変色!AJ229,1,0)</f>
        <v>#VALUE!</v>
      </c>
      <c r="AK229" t="e" cm="1">
        <f t="array" aca="1" ref="AK229" ca="1">IF(INDIRECT("実施計画様式!AK"&amp;ROW($A229))&lt;&gt;朱色変色!AK229,1,0)</f>
        <v>#VALUE!</v>
      </c>
      <c r="AL229" t="e" cm="1">
        <f t="array" aca="1" ref="AL229" ca="1">IF(INDIRECT("実施計画様式!AL"&amp;ROW($A229))&lt;&gt;朱色変色!AL229,1,0)</f>
        <v>#VALUE!</v>
      </c>
      <c r="AM229" t="e" cm="1">
        <f t="array" aca="1" ref="AM229" ca="1">IF(INDIRECT("実施計画様式!AM"&amp;ROW($A229))&lt;&gt;朱色変色!AM229,1,0)</f>
        <v>#VALUE!</v>
      </c>
      <c r="AN229" t="e" cm="1">
        <f t="array" aca="1" ref="AN229" ca="1">IF(INDIRECT("実施計画様式!AN"&amp;ROW($A229))&lt;&gt;朱色変色!AN229,1,0)</f>
        <v>#VALUE!</v>
      </c>
      <c r="AO229" t="e" cm="1">
        <f t="array" aca="1" ref="AO229" ca="1">IF(INDIRECT("実施計画様式!AO"&amp;ROW($A229))&lt;&gt;朱色変色!AO229,1,0)</f>
        <v>#VALUE!</v>
      </c>
      <c r="AP229" t="e" cm="1">
        <f t="array" aca="1" ref="AP229" ca="1">IF(INDIRECT("実施計画様式!AP"&amp;ROW($A229))&lt;&gt;朱色変色!AP229,1,0)</f>
        <v>#VALUE!</v>
      </c>
      <c r="AQ229" t="e" cm="1">
        <f t="array" aca="1" ref="AQ229" ca="1">IF(INDIRECT("実施計画様式!AQ"&amp;ROW($A229))&lt;&gt;朱色変色!AQ229,1,0)</f>
        <v>#VALUE!</v>
      </c>
      <c r="AR229" t="e" cm="1">
        <f t="array" aca="1" ref="AR229" ca="1">IF(INDIRECT("実施計画様式!AR"&amp;ROW($A229))&lt;&gt;朱色変色!AR229,1,0)</f>
        <v>#VALUE!</v>
      </c>
      <c r="AS229" t="e" cm="1">
        <f t="array" aca="1" ref="AS229" ca="1">IF(INDIRECT("実施計画様式!AS"&amp;ROW($A229))&lt;&gt;朱色変色!AS229,1,0)</f>
        <v>#VALUE!</v>
      </c>
      <c r="AT229" t="e" cm="1">
        <f t="array" aca="1" ref="AT229" ca="1">IF(INDIRECT("実施計画様式!AT"&amp;ROW($A229))&lt;&gt;朱色変色!AT229,1,0)</f>
        <v>#VALUE!</v>
      </c>
      <c r="AU229" t="e" cm="1">
        <f t="array" aca="1" ref="AU229" ca="1">IF(INDIRECT("実施計画様式!AU"&amp;ROW($A229))&lt;&gt;朱色変色!AU229,1,0)</f>
        <v>#VALUE!</v>
      </c>
      <c r="AV229" t="e" cm="1">
        <f t="array" aca="1" ref="AV229" ca="1">IF(INDIRECT("実施計画様式!AV"&amp;ROW($A229))&lt;&gt;朱色変色!AV229,1,0)</f>
        <v>#VALUE!</v>
      </c>
      <c r="AW229" t="e" cm="1">
        <f t="array" aca="1" ref="AW229" ca="1">IF(INDIRECT("実施計画様式!AW"&amp;ROW($A229))&lt;&gt;朱色変色!AW229,1,0)</f>
        <v>#VALUE!</v>
      </c>
      <c r="AX229" t="e" cm="1">
        <f t="array" aca="1" ref="AX229" ca="1">IF(INDIRECT("実施計画様式!AX"&amp;ROW($A229))&lt;&gt;朱色変色!AX229,1,0)</f>
        <v>#VALUE!</v>
      </c>
      <c r="AY229" t="e" cm="1">
        <f t="array" aca="1" ref="AY229" ca="1">IF(INDIRECT("実施計画様式!AY"&amp;ROW($A229))&lt;&gt;朱色変色!AU229,1,0)</f>
        <v>#VALUE!</v>
      </c>
      <c r="AZ229" t="e" cm="1">
        <f t="array" aca="1" ref="AZ229" ca="1">IF(INDIRECT("実施計画様式!AZ"&amp;ROW($A229))&lt;&gt;朱色変色!AV229,1,0)</f>
        <v>#VALUE!</v>
      </c>
      <c r="BA229" t="e" cm="1">
        <f t="array" aca="1" ref="BA229" ca="1">IF(INDIRECT("実施計画様式!BA"&amp;ROW($A229))&lt;&gt;朱色変色!AW229,1,0)</f>
        <v>#VALUE!</v>
      </c>
      <c r="BB229" t="e" cm="1">
        <f t="array" aca="1" ref="BB229" ca="1">IF(INDIRECT("実施計画様式!BB"&amp;ROW($A229))&lt;&gt;朱色変色!AX229,1,0)</f>
        <v>#VALUE!</v>
      </c>
      <c r="BC229" t="e">
        <f t="shared" ca="1" si="6"/>
        <v>#VALUE!</v>
      </c>
      <c r="BD229" t="e">
        <f t="shared" ca="1" si="7"/>
        <v>#VALUE!</v>
      </c>
      <c r="BE229" t="e">
        <f t="shared" ca="1" si="8"/>
        <v>#VALUE!</v>
      </c>
    </row>
    <row r="230" spans="3:57">
      <c r="C230" s="310">
        <v>158</v>
      </c>
      <c r="D230" t="e" cm="1">
        <f t="array" aca="1" ref="D230" ca="1">IF(INDIRECT("実施計画様式!D"&amp;ROW($A230))&lt;&gt;朱色変色!D230,1,0)</f>
        <v>#VALUE!</v>
      </c>
      <c r="E230" t="e" cm="1">
        <f t="array" aca="1" ref="E230" ca="1">IF(INDIRECT("実施計画様式!E"&amp;ROW($A230))&lt;&gt;朱色変色!E230,1,0)</f>
        <v>#VALUE!</v>
      </c>
      <c r="F230" t="e" cm="1">
        <f t="array" aca="1" ref="F230" ca="1">IF(INDIRECT("実施計画様式!F"&amp;ROW($A230))&lt;&gt;朱色変色!F230,1,0)</f>
        <v>#VALUE!</v>
      </c>
      <c r="G230" t="e" cm="1">
        <f t="array" aca="1" ref="G230" ca="1">IF(INDIRECT("実施計画様式!G"&amp;ROW($A230))&lt;&gt;朱色変色!G230,1,0)</f>
        <v>#VALUE!</v>
      </c>
      <c r="H230" t="e" cm="1">
        <f t="array" aca="1" ref="H230" ca="1">IF(INDIRECT("実施計画様式!H"&amp;ROW($A230))&lt;&gt;朱色変色!H230,1,0)</f>
        <v>#VALUE!</v>
      </c>
      <c r="I230" t="e" cm="1">
        <f t="array" aca="1" ref="I230" ca="1">IF(INDIRECT("実施計画様式!I"&amp;ROW($A230))&lt;&gt;朱色変色!I230,1,0)</f>
        <v>#VALUE!</v>
      </c>
      <c r="J230" t="e" cm="1">
        <f t="array" aca="1" ref="J230" ca="1">IF(INDIRECT("実施計画様式!J"&amp;ROW($A230))&lt;&gt;朱色変色!J230,1,0)</f>
        <v>#VALUE!</v>
      </c>
      <c r="K230" t="e" cm="1">
        <f t="array" aca="1" ref="K230" ca="1">IF(INDIRECT("実施計画様式!K"&amp;ROW($A230))&lt;&gt;朱色変色!K230,1,0)</f>
        <v>#VALUE!</v>
      </c>
      <c r="L230" t="e" cm="1">
        <f t="array" aca="1" ref="L230" ca="1">IF(INDIRECT("実施計画様式!L"&amp;ROW($A230))&lt;&gt;朱色変色!L230,1,0)</f>
        <v>#VALUE!</v>
      </c>
      <c r="M230" t="e" cm="1">
        <f t="array" aca="1" ref="M230" ca="1">IF(INDIRECT("実施計画様式!M"&amp;ROW($A230))&lt;&gt;朱色変色!M230,1,0)</f>
        <v>#VALUE!</v>
      </c>
      <c r="N230" t="e" cm="1">
        <f t="array" aca="1" ref="N230" ca="1">IF(INDIRECT("実施計画様式!N"&amp;ROW($A230))&lt;&gt;朱色変色!N230,1,0)</f>
        <v>#VALUE!</v>
      </c>
      <c r="O230" t="e" cm="1">
        <f t="array" aca="1" ref="O230" ca="1">IF(INDIRECT("実施計画様式!O"&amp;ROW($A230))&lt;&gt;朱色変色!O230,1,0)</f>
        <v>#VALUE!</v>
      </c>
      <c r="P230" t="e" cm="1">
        <f t="array" aca="1" ref="P230" ca="1">IF(INDIRECT("実施計画様式!P"&amp;ROW($A230))&lt;&gt;朱色変色!P230,1,0)</f>
        <v>#VALUE!</v>
      </c>
      <c r="Q230" t="e" cm="1">
        <f t="array" aca="1" ref="Q230" ca="1">IF(INDIRECT("実施計画様式!Q"&amp;ROW($A230))&lt;&gt;朱色変色!Q230,1,0)</f>
        <v>#VALUE!</v>
      </c>
      <c r="R230" t="e" cm="1">
        <f t="array" aca="1" ref="R230" ca="1">IF(INDIRECT("実施計画様式!R"&amp;ROW($A230))&lt;&gt;朱色変色!R230,1,0)</f>
        <v>#VALUE!</v>
      </c>
      <c r="S230" t="e" cm="1">
        <f t="array" aca="1" ref="S230" ca="1">IF(INDIRECT("実施計画様式!S"&amp;ROW($A230))&lt;&gt;朱色変色!S230,1,0)</f>
        <v>#VALUE!</v>
      </c>
      <c r="T230" t="e" cm="1">
        <f t="array" aca="1" ref="T230" ca="1">IF(INDIRECT("実施計画様式!T"&amp;ROW($A230))&lt;&gt;朱色変色!T230,1,0)</f>
        <v>#VALUE!</v>
      </c>
      <c r="U230" t="e" cm="1">
        <f t="array" aca="1" ref="U230" ca="1">IF(INDIRECT("実施計画様式!U"&amp;ROW($A230))&lt;&gt;朱色変色!U230,1,0)</f>
        <v>#VALUE!</v>
      </c>
      <c r="V230" t="e" cm="1">
        <f t="array" aca="1" ref="V230" ca="1">IF(INDIRECT("実施計画様式!V"&amp;ROW($A230))&lt;&gt;朱色変色!V230,1,0)</f>
        <v>#VALUE!</v>
      </c>
      <c r="W230" t="e" cm="1">
        <f t="array" aca="1" ref="W230" ca="1">IF(INDIRECT("実施計画様式!W"&amp;ROW($A230))&lt;&gt;朱色変色!W230,1,0)</f>
        <v>#VALUE!</v>
      </c>
      <c r="X230" t="e" cm="1">
        <f t="array" aca="1" ref="X230" ca="1">IF(INDIRECT("実施計画様式!X"&amp;ROW($A230))&lt;&gt;朱色変色!X230,1,0)</f>
        <v>#VALUE!</v>
      </c>
      <c r="Y230" t="e" cm="1">
        <f t="array" aca="1" ref="Y230" ca="1">IF(INDIRECT("実施計画様式!Y"&amp;ROW($A230))&lt;&gt;朱色変色!Y230,1,0)</f>
        <v>#VALUE!</v>
      </c>
      <c r="Z230" t="e" cm="1">
        <f t="array" aca="1" ref="Z230" ca="1">IF(INDIRECT("実施計画様式!Z"&amp;ROW($A230))&lt;&gt;朱色変色!Z230,1,0)</f>
        <v>#VALUE!</v>
      </c>
      <c r="AA230" t="e" cm="1">
        <f t="array" aca="1" ref="AA230" ca="1">IF(INDIRECT("実施計画様式!AA"&amp;ROW($A230))&lt;&gt;朱色変色!AA230,1,0)</f>
        <v>#VALUE!</v>
      </c>
      <c r="AB230" t="e" cm="1">
        <f t="array" aca="1" ref="AB230" ca="1">IF(INDIRECT("実施計画様式!AB"&amp;ROW($A230))&lt;&gt;朱色変色!AB230,1,0)</f>
        <v>#VALUE!</v>
      </c>
      <c r="AC230" t="e" cm="1">
        <f t="array" aca="1" ref="AC230" ca="1">IF(INDIRECT("実施計画様式!AC"&amp;ROW($A230))&lt;&gt;朱色変色!AC230,1,0)</f>
        <v>#VALUE!</v>
      </c>
      <c r="AD230" t="e" cm="1">
        <f t="array" aca="1" ref="AD230" ca="1">IF(INDIRECT("実施計画様式!AD"&amp;ROW($A230))&lt;&gt;朱色変色!AD230,1,0)</f>
        <v>#VALUE!</v>
      </c>
      <c r="AE230" t="e" cm="1">
        <f t="array" aca="1" ref="AE230" ca="1">IF(INDIRECT("実施計画様式!AE"&amp;ROW($A230))&lt;&gt;朱色変色!AE230,1,0)</f>
        <v>#VALUE!</v>
      </c>
      <c r="AF230" t="e" cm="1">
        <f t="array" aca="1" ref="AF230" ca="1">IF(INDIRECT("実施計画様式!AF"&amp;ROW($A230))&lt;&gt;朱色変色!AF230,1,0)</f>
        <v>#VALUE!</v>
      </c>
      <c r="AG230" t="e" cm="1">
        <f t="array" aca="1" ref="AG230" ca="1">IF(INDIRECT("実施計画様式!AG"&amp;ROW($A230))&lt;&gt;朱色変色!AG230,1,0)</f>
        <v>#VALUE!</v>
      </c>
      <c r="AH230" t="e" cm="1">
        <f t="array" aca="1" ref="AH230" ca="1">IF(INDIRECT("実施計画様式!AH"&amp;ROW($A230))&lt;&gt;朱色変色!AH230,1,0)</f>
        <v>#VALUE!</v>
      </c>
      <c r="AI230" t="e" cm="1">
        <f t="array" aca="1" ref="AI230" ca="1">IF(INDIRECT("実施計画様式!AI"&amp;ROW($A230))&lt;&gt;朱色変色!AI230,1,0)</f>
        <v>#VALUE!</v>
      </c>
      <c r="AJ230" t="e" cm="1">
        <f t="array" aca="1" ref="AJ230" ca="1">IF(INDIRECT("実施計画様式!AJ"&amp;ROW($A230))&lt;&gt;朱色変色!AJ230,1,0)</f>
        <v>#VALUE!</v>
      </c>
      <c r="AK230" t="e" cm="1">
        <f t="array" aca="1" ref="AK230" ca="1">IF(INDIRECT("実施計画様式!AK"&amp;ROW($A230))&lt;&gt;朱色変色!AK230,1,0)</f>
        <v>#VALUE!</v>
      </c>
      <c r="AL230" t="e" cm="1">
        <f t="array" aca="1" ref="AL230" ca="1">IF(INDIRECT("実施計画様式!AL"&amp;ROW($A230))&lt;&gt;朱色変色!AL230,1,0)</f>
        <v>#VALUE!</v>
      </c>
      <c r="AM230" t="e" cm="1">
        <f t="array" aca="1" ref="AM230" ca="1">IF(INDIRECT("実施計画様式!AM"&amp;ROW($A230))&lt;&gt;朱色変色!AM230,1,0)</f>
        <v>#VALUE!</v>
      </c>
      <c r="AN230" t="e" cm="1">
        <f t="array" aca="1" ref="AN230" ca="1">IF(INDIRECT("実施計画様式!AN"&amp;ROW($A230))&lt;&gt;朱色変色!AN230,1,0)</f>
        <v>#VALUE!</v>
      </c>
      <c r="AO230" t="e" cm="1">
        <f t="array" aca="1" ref="AO230" ca="1">IF(INDIRECT("実施計画様式!AO"&amp;ROW($A230))&lt;&gt;朱色変色!AO230,1,0)</f>
        <v>#VALUE!</v>
      </c>
      <c r="AP230" t="e" cm="1">
        <f t="array" aca="1" ref="AP230" ca="1">IF(INDIRECT("実施計画様式!AP"&amp;ROW($A230))&lt;&gt;朱色変色!AP230,1,0)</f>
        <v>#VALUE!</v>
      </c>
      <c r="AQ230" t="e" cm="1">
        <f t="array" aca="1" ref="AQ230" ca="1">IF(INDIRECT("実施計画様式!AQ"&amp;ROW($A230))&lt;&gt;朱色変色!AQ230,1,0)</f>
        <v>#VALUE!</v>
      </c>
      <c r="AR230" t="e" cm="1">
        <f t="array" aca="1" ref="AR230" ca="1">IF(INDIRECT("実施計画様式!AR"&amp;ROW($A230))&lt;&gt;朱色変色!AR230,1,0)</f>
        <v>#VALUE!</v>
      </c>
      <c r="AS230" t="e" cm="1">
        <f t="array" aca="1" ref="AS230" ca="1">IF(INDIRECT("実施計画様式!AS"&amp;ROW($A230))&lt;&gt;朱色変色!AS230,1,0)</f>
        <v>#VALUE!</v>
      </c>
      <c r="AT230" t="e" cm="1">
        <f t="array" aca="1" ref="AT230" ca="1">IF(INDIRECT("実施計画様式!AT"&amp;ROW($A230))&lt;&gt;朱色変色!AT230,1,0)</f>
        <v>#VALUE!</v>
      </c>
      <c r="AU230" t="e" cm="1">
        <f t="array" aca="1" ref="AU230" ca="1">IF(INDIRECT("実施計画様式!AU"&amp;ROW($A230))&lt;&gt;朱色変色!AU230,1,0)</f>
        <v>#VALUE!</v>
      </c>
      <c r="AV230" t="e" cm="1">
        <f t="array" aca="1" ref="AV230" ca="1">IF(INDIRECT("実施計画様式!AV"&amp;ROW($A230))&lt;&gt;朱色変色!AV230,1,0)</f>
        <v>#VALUE!</v>
      </c>
      <c r="AW230" t="e" cm="1">
        <f t="array" aca="1" ref="AW230" ca="1">IF(INDIRECT("実施計画様式!AW"&amp;ROW($A230))&lt;&gt;朱色変色!AW230,1,0)</f>
        <v>#VALUE!</v>
      </c>
      <c r="AX230" t="e" cm="1">
        <f t="array" aca="1" ref="AX230" ca="1">IF(INDIRECT("実施計画様式!AX"&amp;ROW($A230))&lt;&gt;朱色変色!AX230,1,0)</f>
        <v>#VALUE!</v>
      </c>
      <c r="AY230" t="e" cm="1">
        <f t="array" aca="1" ref="AY230" ca="1">IF(INDIRECT("実施計画様式!AY"&amp;ROW($A230))&lt;&gt;朱色変色!AU230,1,0)</f>
        <v>#VALUE!</v>
      </c>
      <c r="AZ230" t="e" cm="1">
        <f t="array" aca="1" ref="AZ230" ca="1">IF(INDIRECT("実施計画様式!AZ"&amp;ROW($A230))&lt;&gt;朱色変色!AV230,1,0)</f>
        <v>#VALUE!</v>
      </c>
      <c r="BA230" t="e" cm="1">
        <f t="array" aca="1" ref="BA230" ca="1">IF(INDIRECT("実施計画様式!BA"&amp;ROW($A230))&lt;&gt;朱色変色!AW230,1,0)</f>
        <v>#VALUE!</v>
      </c>
      <c r="BB230" t="e" cm="1">
        <f t="array" aca="1" ref="BB230" ca="1">IF(INDIRECT("実施計画様式!BB"&amp;ROW($A230))&lt;&gt;朱色変色!AX230,1,0)</f>
        <v>#VALUE!</v>
      </c>
      <c r="BC230" t="e">
        <f t="shared" ca="1" si="6"/>
        <v>#VALUE!</v>
      </c>
      <c r="BD230" t="e">
        <f t="shared" ca="1" si="7"/>
        <v>#VALUE!</v>
      </c>
      <c r="BE230" t="e">
        <f t="shared" ca="1" si="8"/>
        <v>#VALUE!</v>
      </c>
    </row>
    <row r="231" spans="3:57">
      <c r="C231" s="310">
        <v>159</v>
      </c>
      <c r="D231" t="e" cm="1">
        <f t="array" aca="1" ref="D231" ca="1">IF(INDIRECT("実施計画様式!D"&amp;ROW($A231))&lt;&gt;朱色変色!D231,1,0)</f>
        <v>#VALUE!</v>
      </c>
      <c r="E231" t="e" cm="1">
        <f t="array" aca="1" ref="E231" ca="1">IF(INDIRECT("実施計画様式!E"&amp;ROW($A231))&lt;&gt;朱色変色!E231,1,0)</f>
        <v>#VALUE!</v>
      </c>
      <c r="F231" t="e" cm="1">
        <f t="array" aca="1" ref="F231" ca="1">IF(INDIRECT("実施計画様式!F"&amp;ROW($A231))&lt;&gt;朱色変色!F231,1,0)</f>
        <v>#VALUE!</v>
      </c>
      <c r="G231" t="e" cm="1">
        <f t="array" aca="1" ref="G231" ca="1">IF(INDIRECT("実施計画様式!G"&amp;ROW($A231))&lt;&gt;朱色変色!G231,1,0)</f>
        <v>#VALUE!</v>
      </c>
      <c r="H231" t="e" cm="1">
        <f t="array" aca="1" ref="H231" ca="1">IF(INDIRECT("実施計画様式!H"&amp;ROW($A231))&lt;&gt;朱色変色!H231,1,0)</f>
        <v>#VALUE!</v>
      </c>
      <c r="I231" t="e" cm="1">
        <f t="array" aca="1" ref="I231" ca="1">IF(INDIRECT("実施計画様式!I"&amp;ROW($A231))&lt;&gt;朱色変色!I231,1,0)</f>
        <v>#VALUE!</v>
      </c>
      <c r="J231" t="e" cm="1">
        <f t="array" aca="1" ref="J231" ca="1">IF(INDIRECT("実施計画様式!J"&amp;ROW($A231))&lt;&gt;朱色変色!J231,1,0)</f>
        <v>#VALUE!</v>
      </c>
      <c r="K231" t="e" cm="1">
        <f t="array" aca="1" ref="K231" ca="1">IF(INDIRECT("実施計画様式!K"&amp;ROW($A231))&lt;&gt;朱色変色!K231,1,0)</f>
        <v>#VALUE!</v>
      </c>
      <c r="L231" t="e" cm="1">
        <f t="array" aca="1" ref="L231" ca="1">IF(INDIRECT("実施計画様式!L"&amp;ROW($A231))&lt;&gt;朱色変色!L231,1,0)</f>
        <v>#VALUE!</v>
      </c>
      <c r="M231" t="e" cm="1">
        <f t="array" aca="1" ref="M231" ca="1">IF(INDIRECT("実施計画様式!M"&amp;ROW($A231))&lt;&gt;朱色変色!M231,1,0)</f>
        <v>#VALUE!</v>
      </c>
      <c r="N231" t="e" cm="1">
        <f t="array" aca="1" ref="N231" ca="1">IF(INDIRECT("実施計画様式!N"&amp;ROW($A231))&lt;&gt;朱色変色!N231,1,0)</f>
        <v>#VALUE!</v>
      </c>
      <c r="O231" t="e" cm="1">
        <f t="array" aca="1" ref="O231" ca="1">IF(INDIRECT("実施計画様式!O"&amp;ROW($A231))&lt;&gt;朱色変色!O231,1,0)</f>
        <v>#VALUE!</v>
      </c>
      <c r="P231" t="e" cm="1">
        <f t="array" aca="1" ref="P231" ca="1">IF(INDIRECT("実施計画様式!P"&amp;ROW($A231))&lt;&gt;朱色変色!P231,1,0)</f>
        <v>#VALUE!</v>
      </c>
      <c r="Q231" t="e" cm="1">
        <f t="array" aca="1" ref="Q231" ca="1">IF(INDIRECT("実施計画様式!Q"&amp;ROW($A231))&lt;&gt;朱色変色!Q231,1,0)</f>
        <v>#VALUE!</v>
      </c>
      <c r="R231" t="e" cm="1">
        <f t="array" aca="1" ref="R231" ca="1">IF(INDIRECT("実施計画様式!R"&amp;ROW($A231))&lt;&gt;朱色変色!R231,1,0)</f>
        <v>#VALUE!</v>
      </c>
      <c r="S231" t="e" cm="1">
        <f t="array" aca="1" ref="S231" ca="1">IF(INDIRECT("実施計画様式!S"&amp;ROW($A231))&lt;&gt;朱色変色!S231,1,0)</f>
        <v>#VALUE!</v>
      </c>
      <c r="T231" t="e" cm="1">
        <f t="array" aca="1" ref="T231" ca="1">IF(INDIRECT("実施計画様式!T"&amp;ROW($A231))&lt;&gt;朱色変色!T231,1,0)</f>
        <v>#VALUE!</v>
      </c>
      <c r="U231" t="e" cm="1">
        <f t="array" aca="1" ref="U231" ca="1">IF(INDIRECT("実施計画様式!U"&amp;ROW($A231))&lt;&gt;朱色変色!U231,1,0)</f>
        <v>#VALUE!</v>
      </c>
      <c r="V231" t="e" cm="1">
        <f t="array" aca="1" ref="V231" ca="1">IF(INDIRECT("実施計画様式!V"&amp;ROW($A231))&lt;&gt;朱色変色!V231,1,0)</f>
        <v>#VALUE!</v>
      </c>
      <c r="W231" t="e" cm="1">
        <f t="array" aca="1" ref="W231" ca="1">IF(INDIRECT("実施計画様式!W"&amp;ROW($A231))&lt;&gt;朱色変色!W231,1,0)</f>
        <v>#VALUE!</v>
      </c>
      <c r="X231" t="e" cm="1">
        <f t="array" aca="1" ref="X231" ca="1">IF(INDIRECT("実施計画様式!X"&amp;ROW($A231))&lt;&gt;朱色変色!X231,1,0)</f>
        <v>#VALUE!</v>
      </c>
      <c r="Y231" t="e" cm="1">
        <f t="array" aca="1" ref="Y231" ca="1">IF(INDIRECT("実施計画様式!Y"&amp;ROW($A231))&lt;&gt;朱色変色!Y231,1,0)</f>
        <v>#VALUE!</v>
      </c>
      <c r="Z231" t="e" cm="1">
        <f t="array" aca="1" ref="Z231" ca="1">IF(INDIRECT("実施計画様式!Z"&amp;ROW($A231))&lt;&gt;朱色変色!Z231,1,0)</f>
        <v>#VALUE!</v>
      </c>
      <c r="AA231" t="e" cm="1">
        <f t="array" aca="1" ref="AA231" ca="1">IF(INDIRECT("実施計画様式!AA"&amp;ROW($A231))&lt;&gt;朱色変色!AA231,1,0)</f>
        <v>#VALUE!</v>
      </c>
      <c r="AB231" t="e" cm="1">
        <f t="array" aca="1" ref="AB231" ca="1">IF(INDIRECT("実施計画様式!AB"&amp;ROW($A231))&lt;&gt;朱色変色!AB231,1,0)</f>
        <v>#VALUE!</v>
      </c>
      <c r="AC231" t="e" cm="1">
        <f t="array" aca="1" ref="AC231" ca="1">IF(INDIRECT("実施計画様式!AC"&amp;ROW($A231))&lt;&gt;朱色変色!AC231,1,0)</f>
        <v>#VALUE!</v>
      </c>
      <c r="AD231" t="e" cm="1">
        <f t="array" aca="1" ref="AD231" ca="1">IF(INDIRECT("実施計画様式!AD"&amp;ROW($A231))&lt;&gt;朱色変色!AD231,1,0)</f>
        <v>#VALUE!</v>
      </c>
      <c r="AE231" t="e" cm="1">
        <f t="array" aca="1" ref="AE231" ca="1">IF(INDIRECT("実施計画様式!AE"&amp;ROW($A231))&lt;&gt;朱色変色!AE231,1,0)</f>
        <v>#VALUE!</v>
      </c>
      <c r="AF231" t="e" cm="1">
        <f t="array" aca="1" ref="AF231" ca="1">IF(INDIRECT("実施計画様式!AF"&amp;ROW($A231))&lt;&gt;朱色変色!AF231,1,0)</f>
        <v>#VALUE!</v>
      </c>
      <c r="AG231" t="e" cm="1">
        <f t="array" aca="1" ref="AG231" ca="1">IF(INDIRECT("実施計画様式!AG"&amp;ROW($A231))&lt;&gt;朱色変色!AG231,1,0)</f>
        <v>#VALUE!</v>
      </c>
      <c r="AH231" t="e" cm="1">
        <f t="array" aca="1" ref="AH231" ca="1">IF(INDIRECT("実施計画様式!AH"&amp;ROW($A231))&lt;&gt;朱色変色!AH231,1,0)</f>
        <v>#VALUE!</v>
      </c>
      <c r="AI231" t="e" cm="1">
        <f t="array" aca="1" ref="AI231" ca="1">IF(INDIRECT("実施計画様式!AI"&amp;ROW($A231))&lt;&gt;朱色変色!AI231,1,0)</f>
        <v>#VALUE!</v>
      </c>
      <c r="AJ231" t="e" cm="1">
        <f t="array" aca="1" ref="AJ231" ca="1">IF(INDIRECT("実施計画様式!AJ"&amp;ROW($A231))&lt;&gt;朱色変色!AJ231,1,0)</f>
        <v>#VALUE!</v>
      </c>
      <c r="AK231" t="e" cm="1">
        <f t="array" aca="1" ref="AK231" ca="1">IF(INDIRECT("実施計画様式!AK"&amp;ROW($A231))&lt;&gt;朱色変色!AK231,1,0)</f>
        <v>#VALUE!</v>
      </c>
      <c r="AL231" t="e" cm="1">
        <f t="array" aca="1" ref="AL231" ca="1">IF(INDIRECT("実施計画様式!AL"&amp;ROW($A231))&lt;&gt;朱色変色!AL231,1,0)</f>
        <v>#VALUE!</v>
      </c>
      <c r="AM231" t="e" cm="1">
        <f t="array" aca="1" ref="AM231" ca="1">IF(INDIRECT("実施計画様式!AM"&amp;ROW($A231))&lt;&gt;朱色変色!AM231,1,0)</f>
        <v>#VALUE!</v>
      </c>
      <c r="AN231" t="e" cm="1">
        <f t="array" aca="1" ref="AN231" ca="1">IF(INDIRECT("実施計画様式!AN"&amp;ROW($A231))&lt;&gt;朱色変色!AN231,1,0)</f>
        <v>#VALUE!</v>
      </c>
      <c r="AO231" t="e" cm="1">
        <f t="array" aca="1" ref="AO231" ca="1">IF(INDIRECT("実施計画様式!AO"&amp;ROW($A231))&lt;&gt;朱色変色!AO231,1,0)</f>
        <v>#VALUE!</v>
      </c>
      <c r="AP231" t="e" cm="1">
        <f t="array" aca="1" ref="AP231" ca="1">IF(INDIRECT("実施計画様式!AP"&amp;ROW($A231))&lt;&gt;朱色変色!AP231,1,0)</f>
        <v>#VALUE!</v>
      </c>
      <c r="AQ231" t="e" cm="1">
        <f t="array" aca="1" ref="AQ231" ca="1">IF(INDIRECT("実施計画様式!AQ"&amp;ROW($A231))&lt;&gt;朱色変色!AQ231,1,0)</f>
        <v>#VALUE!</v>
      </c>
      <c r="AR231" t="e" cm="1">
        <f t="array" aca="1" ref="AR231" ca="1">IF(INDIRECT("実施計画様式!AR"&amp;ROW($A231))&lt;&gt;朱色変色!AR231,1,0)</f>
        <v>#VALUE!</v>
      </c>
      <c r="AS231" t="e" cm="1">
        <f t="array" aca="1" ref="AS231" ca="1">IF(INDIRECT("実施計画様式!AS"&amp;ROW($A231))&lt;&gt;朱色変色!AS231,1,0)</f>
        <v>#VALUE!</v>
      </c>
      <c r="AT231" t="e" cm="1">
        <f t="array" aca="1" ref="AT231" ca="1">IF(INDIRECT("実施計画様式!AT"&amp;ROW($A231))&lt;&gt;朱色変色!AT231,1,0)</f>
        <v>#VALUE!</v>
      </c>
      <c r="AU231" t="e" cm="1">
        <f t="array" aca="1" ref="AU231" ca="1">IF(INDIRECT("実施計画様式!AU"&amp;ROW($A231))&lt;&gt;朱色変色!AU231,1,0)</f>
        <v>#VALUE!</v>
      </c>
      <c r="AV231" t="e" cm="1">
        <f t="array" aca="1" ref="AV231" ca="1">IF(INDIRECT("実施計画様式!AV"&amp;ROW($A231))&lt;&gt;朱色変色!AV231,1,0)</f>
        <v>#VALUE!</v>
      </c>
      <c r="AW231" t="e" cm="1">
        <f t="array" aca="1" ref="AW231" ca="1">IF(INDIRECT("実施計画様式!AW"&amp;ROW($A231))&lt;&gt;朱色変色!AW231,1,0)</f>
        <v>#VALUE!</v>
      </c>
      <c r="AX231" t="e" cm="1">
        <f t="array" aca="1" ref="AX231" ca="1">IF(INDIRECT("実施計画様式!AX"&amp;ROW($A231))&lt;&gt;朱色変色!AX231,1,0)</f>
        <v>#VALUE!</v>
      </c>
      <c r="AY231" t="e" cm="1">
        <f t="array" aca="1" ref="AY231" ca="1">IF(INDIRECT("実施計画様式!AY"&amp;ROW($A231))&lt;&gt;朱色変色!AU231,1,0)</f>
        <v>#VALUE!</v>
      </c>
      <c r="AZ231" t="e" cm="1">
        <f t="array" aca="1" ref="AZ231" ca="1">IF(INDIRECT("実施計画様式!AZ"&amp;ROW($A231))&lt;&gt;朱色変色!AV231,1,0)</f>
        <v>#VALUE!</v>
      </c>
      <c r="BA231" t="e" cm="1">
        <f t="array" aca="1" ref="BA231" ca="1">IF(INDIRECT("実施計画様式!BA"&amp;ROW($A231))&lt;&gt;朱色変色!AW231,1,0)</f>
        <v>#VALUE!</v>
      </c>
      <c r="BB231" t="e" cm="1">
        <f t="array" aca="1" ref="BB231" ca="1">IF(INDIRECT("実施計画様式!BB"&amp;ROW($A231))&lt;&gt;朱色変色!AX231,1,0)</f>
        <v>#VALUE!</v>
      </c>
      <c r="BC231" t="e">
        <f t="shared" ca="1" si="6"/>
        <v>#VALUE!</v>
      </c>
      <c r="BD231" t="e">
        <f t="shared" ca="1" si="7"/>
        <v>#VALUE!</v>
      </c>
      <c r="BE231" t="e">
        <f t="shared" ca="1" si="8"/>
        <v>#VALUE!</v>
      </c>
    </row>
    <row r="232" spans="3:57">
      <c r="C232" s="310">
        <v>160</v>
      </c>
      <c r="D232" t="e" cm="1">
        <f t="array" aca="1" ref="D232" ca="1">IF(INDIRECT("実施計画様式!D"&amp;ROW($A232))&lt;&gt;朱色変色!D232,1,0)</f>
        <v>#VALUE!</v>
      </c>
      <c r="E232" t="e" cm="1">
        <f t="array" aca="1" ref="E232" ca="1">IF(INDIRECT("実施計画様式!E"&amp;ROW($A232))&lt;&gt;朱色変色!E232,1,0)</f>
        <v>#VALUE!</v>
      </c>
      <c r="F232" t="e" cm="1">
        <f t="array" aca="1" ref="F232" ca="1">IF(INDIRECT("実施計画様式!F"&amp;ROW($A232))&lt;&gt;朱色変色!F232,1,0)</f>
        <v>#VALUE!</v>
      </c>
      <c r="G232" t="e" cm="1">
        <f t="array" aca="1" ref="G232" ca="1">IF(INDIRECT("実施計画様式!G"&amp;ROW($A232))&lt;&gt;朱色変色!G232,1,0)</f>
        <v>#VALUE!</v>
      </c>
      <c r="H232" t="e" cm="1">
        <f t="array" aca="1" ref="H232" ca="1">IF(INDIRECT("実施計画様式!H"&amp;ROW($A232))&lt;&gt;朱色変色!H232,1,0)</f>
        <v>#VALUE!</v>
      </c>
      <c r="I232" t="e" cm="1">
        <f t="array" aca="1" ref="I232" ca="1">IF(INDIRECT("実施計画様式!I"&amp;ROW($A232))&lt;&gt;朱色変色!I232,1,0)</f>
        <v>#VALUE!</v>
      </c>
      <c r="J232" t="e" cm="1">
        <f t="array" aca="1" ref="J232" ca="1">IF(INDIRECT("実施計画様式!J"&amp;ROW($A232))&lt;&gt;朱色変色!J232,1,0)</f>
        <v>#VALUE!</v>
      </c>
      <c r="K232" t="e" cm="1">
        <f t="array" aca="1" ref="K232" ca="1">IF(INDIRECT("実施計画様式!K"&amp;ROW($A232))&lt;&gt;朱色変色!K232,1,0)</f>
        <v>#VALUE!</v>
      </c>
      <c r="L232" t="e" cm="1">
        <f t="array" aca="1" ref="L232" ca="1">IF(INDIRECT("実施計画様式!L"&amp;ROW($A232))&lt;&gt;朱色変色!L232,1,0)</f>
        <v>#VALUE!</v>
      </c>
      <c r="M232" t="e" cm="1">
        <f t="array" aca="1" ref="M232" ca="1">IF(INDIRECT("実施計画様式!M"&amp;ROW($A232))&lt;&gt;朱色変色!M232,1,0)</f>
        <v>#VALUE!</v>
      </c>
      <c r="N232" t="e" cm="1">
        <f t="array" aca="1" ref="N232" ca="1">IF(INDIRECT("実施計画様式!N"&amp;ROW($A232))&lt;&gt;朱色変色!N232,1,0)</f>
        <v>#VALUE!</v>
      </c>
      <c r="O232" t="e" cm="1">
        <f t="array" aca="1" ref="O232" ca="1">IF(INDIRECT("実施計画様式!O"&amp;ROW($A232))&lt;&gt;朱色変色!O232,1,0)</f>
        <v>#VALUE!</v>
      </c>
      <c r="P232" t="e" cm="1">
        <f t="array" aca="1" ref="P232" ca="1">IF(INDIRECT("実施計画様式!P"&amp;ROW($A232))&lt;&gt;朱色変色!P232,1,0)</f>
        <v>#VALUE!</v>
      </c>
      <c r="Q232" t="e" cm="1">
        <f t="array" aca="1" ref="Q232" ca="1">IF(INDIRECT("実施計画様式!Q"&amp;ROW($A232))&lt;&gt;朱色変色!Q232,1,0)</f>
        <v>#VALUE!</v>
      </c>
      <c r="R232" t="e" cm="1">
        <f t="array" aca="1" ref="R232" ca="1">IF(INDIRECT("実施計画様式!R"&amp;ROW($A232))&lt;&gt;朱色変色!R232,1,0)</f>
        <v>#VALUE!</v>
      </c>
      <c r="S232" t="e" cm="1">
        <f t="array" aca="1" ref="S232" ca="1">IF(INDIRECT("実施計画様式!S"&amp;ROW($A232))&lt;&gt;朱色変色!S232,1,0)</f>
        <v>#VALUE!</v>
      </c>
      <c r="T232" t="e" cm="1">
        <f t="array" aca="1" ref="T232" ca="1">IF(INDIRECT("実施計画様式!T"&amp;ROW($A232))&lt;&gt;朱色変色!T232,1,0)</f>
        <v>#VALUE!</v>
      </c>
      <c r="U232" t="e" cm="1">
        <f t="array" aca="1" ref="U232" ca="1">IF(INDIRECT("実施計画様式!U"&amp;ROW($A232))&lt;&gt;朱色変色!U232,1,0)</f>
        <v>#VALUE!</v>
      </c>
      <c r="V232" t="e" cm="1">
        <f t="array" aca="1" ref="V232" ca="1">IF(INDIRECT("実施計画様式!V"&amp;ROW($A232))&lt;&gt;朱色変色!V232,1,0)</f>
        <v>#VALUE!</v>
      </c>
      <c r="W232" t="e" cm="1">
        <f t="array" aca="1" ref="W232" ca="1">IF(INDIRECT("実施計画様式!W"&amp;ROW($A232))&lt;&gt;朱色変色!W232,1,0)</f>
        <v>#VALUE!</v>
      </c>
      <c r="X232" t="e" cm="1">
        <f t="array" aca="1" ref="X232" ca="1">IF(INDIRECT("実施計画様式!X"&amp;ROW($A232))&lt;&gt;朱色変色!X232,1,0)</f>
        <v>#VALUE!</v>
      </c>
      <c r="Y232" t="e" cm="1">
        <f t="array" aca="1" ref="Y232" ca="1">IF(INDIRECT("実施計画様式!Y"&amp;ROW($A232))&lt;&gt;朱色変色!Y232,1,0)</f>
        <v>#VALUE!</v>
      </c>
      <c r="Z232" t="e" cm="1">
        <f t="array" aca="1" ref="Z232" ca="1">IF(INDIRECT("実施計画様式!Z"&amp;ROW($A232))&lt;&gt;朱色変色!Z232,1,0)</f>
        <v>#VALUE!</v>
      </c>
      <c r="AA232" t="e" cm="1">
        <f t="array" aca="1" ref="AA232" ca="1">IF(INDIRECT("実施計画様式!AA"&amp;ROW($A232))&lt;&gt;朱色変色!AA232,1,0)</f>
        <v>#VALUE!</v>
      </c>
      <c r="AB232" t="e" cm="1">
        <f t="array" aca="1" ref="AB232" ca="1">IF(INDIRECT("実施計画様式!AB"&amp;ROW($A232))&lt;&gt;朱色変色!AB232,1,0)</f>
        <v>#VALUE!</v>
      </c>
      <c r="AC232" t="e" cm="1">
        <f t="array" aca="1" ref="AC232" ca="1">IF(INDIRECT("実施計画様式!AC"&amp;ROW($A232))&lt;&gt;朱色変色!AC232,1,0)</f>
        <v>#VALUE!</v>
      </c>
      <c r="AD232" t="e" cm="1">
        <f t="array" aca="1" ref="AD232" ca="1">IF(INDIRECT("実施計画様式!AD"&amp;ROW($A232))&lt;&gt;朱色変色!AD232,1,0)</f>
        <v>#VALUE!</v>
      </c>
      <c r="AE232" t="e" cm="1">
        <f t="array" aca="1" ref="AE232" ca="1">IF(INDIRECT("実施計画様式!AE"&amp;ROW($A232))&lt;&gt;朱色変色!AE232,1,0)</f>
        <v>#VALUE!</v>
      </c>
      <c r="AF232" t="e" cm="1">
        <f t="array" aca="1" ref="AF232" ca="1">IF(INDIRECT("実施計画様式!AF"&amp;ROW($A232))&lt;&gt;朱色変色!AF232,1,0)</f>
        <v>#VALUE!</v>
      </c>
      <c r="AG232" t="e" cm="1">
        <f t="array" aca="1" ref="AG232" ca="1">IF(INDIRECT("実施計画様式!AG"&amp;ROW($A232))&lt;&gt;朱色変色!AG232,1,0)</f>
        <v>#VALUE!</v>
      </c>
      <c r="AH232" t="e" cm="1">
        <f t="array" aca="1" ref="AH232" ca="1">IF(INDIRECT("実施計画様式!AH"&amp;ROW($A232))&lt;&gt;朱色変色!AH232,1,0)</f>
        <v>#VALUE!</v>
      </c>
      <c r="AI232" t="e" cm="1">
        <f t="array" aca="1" ref="AI232" ca="1">IF(INDIRECT("実施計画様式!AI"&amp;ROW($A232))&lt;&gt;朱色変色!AI232,1,0)</f>
        <v>#VALUE!</v>
      </c>
      <c r="AJ232" t="e" cm="1">
        <f t="array" aca="1" ref="AJ232" ca="1">IF(INDIRECT("実施計画様式!AJ"&amp;ROW($A232))&lt;&gt;朱色変色!AJ232,1,0)</f>
        <v>#VALUE!</v>
      </c>
      <c r="AK232" t="e" cm="1">
        <f t="array" aca="1" ref="AK232" ca="1">IF(INDIRECT("実施計画様式!AK"&amp;ROW($A232))&lt;&gt;朱色変色!AK232,1,0)</f>
        <v>#VALUE!</v>
      </c>
      <c r="AL232" t="e" cm="1">
        <f t="array" aca="1" ref="AL232" ca="1">IF(INDIRECT("実施計画様式!AL"&amp;ROW($A232))&lt;&gt;朱色変色!AL232,1,0)</f>
        <v>#VALUE!</v>
      </c>
      <c r="AM232" t="e" cm="1">
        <f t="array" aca="1" ref="AM232" ca="1">IF(INDIRECT("実施計画様式!AM"&amp;ROW($A232))&lt;&gt;朱色変色!AM232,1,0)</f>
        <v>#VALUE!</v>
      </c>
      <c r="AN232" t="e" cm="1">
        <f t="array" aca="1" ref="AN232" ca="1">IF(INDIRECT("実施計画様式!AN"&amp;ROW($A232))&lt;&gt;朱色変色!AN232,1,0)</f>
        <v>#VALUE!</v>
      </c>
      <c r="AO232" t="e" cm="1">
        <f t="array" aca="1" ref="AO232" ca="1">IF(INDIRECT("実施計画様式!AO"&amp;ROW($A232))&lt;&gt;朱色変色!AO232,1,0)</f>
        <v>#VALUE!</v>
      </c>
      <c r="AP232" t="e" cm="1">
        <f t="array" aca="1" ref="AP232" ca="1">IF(INDIRECT("実施計画様式!AP"&amp;ROW($A232))&lt;&gt;朱色変色!AP232,1,0)</f>
        <v>#VALUE!</v>
      </c>
      <c r="AQ232" t="e" cm="1">
        <f t="array" aca="1" ref="AQ232" ca="1">IF(INDIRECT("実施計画様式!AQ"&amp;ROW($A232))&lt;&gt;朱色変色!AQ232,1,0)</f>
        <v>#VALUE!</v>
      </c>
      <c r="AR232" t="e" cm="1">
        <f t="array" aca="1" ref="AR232" ca="1">IF(INDIRECT("実施計画様式!AR"&amp;ROW($A232))&lt;&gt;朱色変色!AR232,1,0)</f>
        <v>#VALUE!</v>
      </c>
      <c r="AS232" t="e" cm="1">
        <f t="array" aca="1" ref="AS232" ca="1">IF(INDIRECT("実施計画様式!AS"&amp;ROW($A232))&lt;&gt;朱色変色!AS232,1,0)</f>
        <v>#VALUE!</v>
      </c>
      <c r="AT232" t="e" cm="1">
        <f t="array" aca="1" ref="AT232" ca="1">IF(INDIRECT("実施計画様式!AT"&amp;ROW($A232))&lt;&gt;朱色変色!AT232,1,0)</f>
        <v>#VALUE!</v>
      </c>
      <c r="AU232" t="e" cm="1">
        <f t="array" aca="1" ref="AU232" ca="1">IF(INDIRECT("実施計画様式!AU"&amp;ROW($A232))&lt;&gt;朱色変色!AU232,1,0)</f>
        <v>#VALUE!</v>
      </c>
      <c r="AV232" t="e" cm="1">
        <f t="array" aca="1" ref="AV232" ca="1">IF(INDIRECT("実施計画様式!AV"&amp;ROW($A232))&lt;&gt;朱色変色!AV232,1,0)</f>
        <v>#VALUE!</v>
      </c>
      <c r="AW232" t="e" cm="1">
        <f t="array" aca="1" ref="AW232" ca="1">IF(INDIRECT("実施計画様式!AW"&amp;ROW($A232))&lt;&gt;朱色変色!AW232,1,0)</f>
        <v>#VALUE!</v>
      </c>
      <c r="AX232" t="e" cm="1">
        <f t="array" aca="1" ref="AX232" ca="1">IF(INDIRECT("実施計画様式!AX"&amp;ROW($A232))&lt;&gt;朱色変色!AX232,1,0)</f>
        <v>#VALUE!</v>
      </c>
      <c r="AY232" t="e" cm="1">
        <f t="array" aca="1" ref="AY232" ca="1">IF(INDIRECT("実施計画様式!AY"&amp;ROW($A232))&lt;&gt;朱色変色!AU232,1,0)</f>
        <v>#VALUE!</v>
      </c>
      <c r="AZ232" t="e" cm="1">
        <f t="array" aca="1" ref="AZ232" ca="1">IF(INDIRECT("実施計画様式!AZ"&amp;ROW($A232))&lt;&gt;朱色変色!AV232,1,0)</f>
        <v>#VALUE!</v>
      </c>
      <c r="BA232" t="e" cm="1">
        <f t="array" aca="1" ref="BA232" ca="1">IF(INDIRECT("実施計画様式!BA"&amp;ROW($A232))&lt;&gt;朱色変色!AW232,1,0)</f>
        <v>#VALUE!</v>
      </c>
      <c r="BB232" t="e" cm="1">
        <f t="array" aca="1" ref="BB232" ca="1">IF(INDIRECT("実施計画様式!BB"&amp;ROW($A232))&lt;&gt;朱色変色!AX232,1,0)</f>
        <v>#VALUE!</v>
      </c>
      <c r="BC232" t="e">
        <f t="shared" ca="1" si="6"/>
        <v>#VALUE!</v>
      </c>
      <c r="BD232" t="e">
        <f t="shared" ca="1" si="7"/>
        <v>#VALUE!</v>
      </c>
      <c r="BE232" t="e">
        <f t="shared" ca="1" si="8"/>
        <v>#VALUE!</v>
      </c>
    </row>
    <row r="233" spans="3:57">
      <c r="C233" s="310">
        <v>161</v>
      </c>
      <c r="D233" t="e" cm="1">
        <f t="array" aca="1" ref="D233" ca="1">IF(INDIRECT("実施計画様式!D"&amp;ROW($A233))&lt;&gt;朱色変色!D233,1,0)</f>
        <v>#VALUE!</v>
      </c>
      <c r="E233" t="e" cm="1">
        <f t="array" aca="1" ref="E233" ca="1">IF(INDIRECT("実施計画様式!E"&amp;ROW($A233))&lt;&gt;朱色変色!E233,1,0)</f>
        <v>#VALUE!</v>
      </c>
      <c r="F233" t="e" cm="1">
        <f t="array" aca="1" ref="F233" ca="1">IF(INDIRECT("実施計画様式!F"&amp;ROW($A233))&lt;&gt;朱色変色!F233,1,0)</f>
        <v>#VALUE!</v>
      </c>
      <c r="G233" t="e" cm="1">
        <f t="array" aca="1" ref="G233" ca="1">IF(INDIRECT("実施計画様式!G"&amp;ROW($A233))&lt;&gt;朱色変色!G233,1,0)</f>
        <v>#VALUE!</v>
      </c>
      <c r="H233" t="e" cm="1">
        <f t="array" aca="1" ref="H233" ca="1">IF(INDIRECT("実施計画様式!H"&amp;ROW($A233))&lt;&gt;朱色変色!H233,1,0)</f>
        <v>#VALUE!</v>
      </c>
      <c r="I233" t="e" cm="1">
        <f t="array" aca="1" ref="I233" ca="1">IF(INDIRECT("実施計画様式!I"&amp;ROW($A233))&lt;&gt;朱色変色!I233,1,0)</f>
        <v>#VALUE!</v>
      </c>
      <c r="J233" t="e" cm="1">
        <f t="array" aca="1" ref="J233" ca="1">IF(INDIRECT("実施計画様式!J"&amp;ROW($A233))&lt;&gt;朱色変色!J233,1,0)</f>
        <v>#VALUE!</v>
      </c>
      <c r="K233" t="e" cm="1">
        <f t="array" aca="1" ref="K233" ca="1">IF(INDIRECT("実施計画様式!K"&amp;ROW($A233))&lt;&gt;朱色変色!K233,1,0)</f>
        <v>#VALUE!</v>
      </c>
      <c r="L233" t="e" cm="1">
        <f t="array" aca="1" ref="L233" ca="1">IF(INDIRECT("実施計画様式!L"&amp;ROW($A233))&lt;&gt;朱色変色!L233,1,0)</f>
        <v>#VALUE!</v>
      </c>
      <c r="M233" t="e" cm="1">
        <f t="array" aca="1" ref="M233" ca="1">IF(INDIRECT("実施計画様式!M"&amp;ROW($A233))&lt;&gt;朱色変色!M233,1,0)</f>
        <v>#VALUE!</v>
      </c>
      <c r="N233" t="e" cm="1">
        <f t="array" aca="1" ref="N233" ca="1">IF(INDIRECT("実施計画様式!N"&amp;ROW($A233))&lt;&gt;朱色変色!N233,1,0)</f>
        <v>#VALUE!</v>
      </c>
      <c r="O233" t="e" cm="1">
        <f t="array" aca="1" ref="O233" ca="1">IF(INDIRECT("実施計画様式!O"&amp;ROW($A233))&lt;&gt;朱色変色!O233,1,0)</f>
        <v>#VALUE!</v>
      </c>
      <c r="P233" t="e" cm="1">
        <f t="array" aca="1" ref="P233" ca="1">IF(INDIRECT("実施計画様式!P"&amp;ROW($A233))&lt;&gt;朱色変色!P233,1,0)</f>
        <v>#VALUE!</v>
      </c>
      <c r="Q233" t="e" cm="1">
        <f t="array" aca="1" ref="Q233" ca="1">IF(INDIRECT("実施計画様式!Q"&amp;ROW($A233))&lt;&gt;朱色変色!Q233,1,0)</f>
        <v>#VALUE!</v>
      </c>
      <c r="R233" t="e" cm="1">
        <f t="array" aca="1" ref="R233" ca="1">IF(INDIRECT("実施計画様式!R"&amp;ROW($A233))&lt;&gt;朱色変色!R233,1,0)</f>
        <v>#VALUE!</v>
      </c>
      <c r="S233" t="e" cm="1">
        <f t="array" aca="1" ref="S233" ca="1">IF(INDIRECT("実施計画様式!S"&amp;ROW($A233))&lt;&gt;朱色変色!S233,1,0)</f>
        <v>#VALUE!</v>
      </c>
      <c r="T233" t="e" cm="1">
        <f t="array" aca="1" ref="T233" ca="1">IF(INDIRECT("実施計画様式!T"&amp;ROW($A233))&lt;&gt;朱色変色!T233,1,0)</f>
        <v>#VALUE!</v>
      </c>
      <c r="U233" t="e" cm="1">
        <f t="array" aca="1" ref="U233" ca="1">IF(INDIRECT("実施計画様式!U"&amp;ROW($A233))&lt;&gt;朱色変色!U233,1,0)</f>
        <v>#VALUE!</v>
      </c>
      <c r="V233" t="e" cm="1">
        <f t="array" aca="1" ref="V233" ca="1">IF(INDIRECT("実施計画様式!V"&amp;ROW($A233))&lt;&gt;朱色変色!V233,1,0)</f>
        <v>#VALUE!</v>
      </c>
      <c r="W233" t="e" cm="1">
        <f t="array" aca="1" ref="W233" ca="1">IF(INDIRECT("実施計画様式!W"&amp;ROW($A233))&lt;&gt;朱色変色!W233,1,0)</f>
        <v>#VALUE!</v>
      </c>
      <c r="X233" t="e" cm="1">
        <f t="array" aca="1" ref="X233" ca="1">IF(INDIRECT("実施計画様式!X"&amp;ROW($A233))&lt;&gt;朱色変色!X233,1,0)</f>
        <v>#VALUE!</v>
      </c>
      <c r="Y233" t="e" cm="1">
        <f t="array" aca="1" ref="Y233" ca="1">IF(INDIRECT("実施計画様式!Y"&amp;ROW($A233))&lt;&gt;朱色変色!Y233,1,0)</f>
        <v>#VALUE!</v>
      </c>
      <c r="Z233" t="e" cm="1">
        <f t="array" aca="1" ref="Z233" ca="1">IF(INDIRECT("実施計画様式!Z"&amp;ROW($A233))&lt;&gt;朱色変色!Z233,1,0)</f>
        <v>#VALUE!</v>
      </c>
      <c r="AA233" t="e" cm="1">
        <f t="array" aca="1" ref="AA233" ca="1">IF(INDIRECT("実施計画様式!AA"&amp;ROW($A233))&lt;&gt;朱色変色!AA233,1,0)</f>
        <v>#VALUE!</v>
      </c>
      <c r="AB233" t="e" cm="1">
        <f t="array" aca="1" ref="AB233" ca="1">IF(INDIRECT("実施計画様式!AB"&amp;ROW($A233))&lt;&gt;朱色変色!AB233,1,0)</f>
        <v>#VALUE!</v>
      </c>
      <c r="AC233" t="e" cm="1">
        <f t="array" aca="1" ref="AC233" ca="1">IF(INDIRECT("実施計画様式!AC"&amp;ROW($A233))&lt;&gt;朱色変色!AC233,1,0)</f>
        <v>#VALUE!</v>
      </c>
      <c r="AD233" t="e" cm="1">
        <f t="array" aca="1" ref="AD233" ca="1">IF(INDIRECT("実施計画様式!AD"&amp;ROW($A233))&lt;&gt;朱色変色!AD233,1,0)</f>
        <v>#VALUE!</v>
      </c>
      <c r="AE233" t="e" cm="1">
        <f t="array" aca="1" ref="AE233" ca="1">IF(INDIRECT("実施計画様式!AE"&amp;ROW($A233))&lt;&gt;朱色変色!AE233,1,0)</f>
        <v>#VALUE!</v>
      </c>
      <c r="AF233" t="e" cm="1">
        <f t="array" aca="1" ref="AF233" ca="1">IF(INDIRECT("実施計画様式!AF"&amp;ROW($A233))&lt;&gt;朱色変色!AF233,1,0)</f>
        <v>#VALUE!</v>
      </c>
      <c r="AG233" t="e" cm="1">
        <f t="array" aca="1" ref="AG233" ca="1">IF(INDIRECT("実施計画様式!AG"&amp;ROW($A233))&lt;&gt;朱色変色!AG233,1,0)</f>
        <v>#VALUE!</v>
      </c>
      <c r="AH233" t="e" cm="1">
        <f t="array" aca="1" ref="AH233" ca="1">IF(INDIRECT("実施計画様式!AH"&amp;ROW($A233))&lt;&gt;朱色変色!AH233,1,0)</f>
        <v>#VALUE!</v>
      </c>
      <c r="AI233" t="e" cm="1">
        <f t="array" aca="1" ref="AI233" ca="1">IF(INDIRECT("実施計画様式!AI"&amp;ROW($A233))&lt;&gt;朱色変色!AI233,1,0)</f>
        <v>#VALUE!</v>
      </c>
      <c r="AJ233" t="e" cm="1">
        <f t="array" aca="1" ref="AJ233" ca="1">IF(INDIRECT("実施計画様式!AJ"&amp;ROW($A233))&lt;&gt;朱色変色!AJ233,1,0)</f>
        <v>#VALUE!</v>
      </c>
      <c r="AK233" t="e" cm="1">
        <f t="array" aca="1" ref="AK233" ca="1">IF(INDIRECT("実施計画様式!AK"&amp;ROW($A233))&lt;&gt;朱色変色!AK233,1,0)</f>
        <v>#VALUE!</v>
      </c>
      <c r="AL233" t="e" cm="1">
        <f t="array" aca="1" ref="AL233" ca="1">IF(INDIRECT("実施計画様式!AL"&amp;ROW($A233))&lt;&gt;朱色変色!AL233,1,0)</f>
        <v>#VALUE!</v>
      </c>
      <c r="AM233" t="e" cm="1">
        <f t="array" aca="1" ref="AM233" ca="1">IF(INDIRECT("実施計画様式!AM"&amp;ROW($A233))&lt;&gt;朱色変色!AM233,1,0)</f>
        <v>#VALUE!</v>
      </c>
      <c r="AN233" t="e" cm="1">
        <f t="array" aca="1" ref="AN233" ca="1">IF(INDIRECT("実施計画様式!AN"&amp;ROW($A233))&lt;&gt;朱色変色!AN233,1,0)</f>
        <v>#VALUE!</v>
      </c>
      <c r="AO233" t="e" cm="1">
        <f t="array" aca="1" ref="AO233" ca="1">IF(INDIRECT("実施計画様式!AO"&amp;ROW($A233))&lt;&gt;朱色変色!AO233,1,0)</f>
        <v>#VALUE!</v>
      </c>
      <c r="AP233" t="e" cm="1">
        <f t="array" aca="1" ref="AP233" ca="1">IF(INDIRECT("実施計画様式!AP"&amp;ROW($A233))&lt;&gt;朱色変色!AP233,1,0)</f>
        <v>#VALUE!</v>
      </c>
      <c r="AQ233" t="e" cm="1">
        <f t="array" aca="1" ref="AQ233" ca="1">IF(INDIRECT("実施計画様式!AQ"&amp;ROW($A233))&lt;&gt;朱色変色!AQ233,1,0)</f>
        <v>#VALUE!</v>
      </c>
      <c r="AR233" t="e" cm="1">
        <f t="array" aca="1" ref="AR233" ca="1">IF(INDIRECT("実施計画様式!AR"&amp;ROW($A233))&lt;&gt;朱色変色!AR233,1,0)</f>
        <v>#VALUE!</v>
      </c>
      <c r="AS233" t="e" cm="1">
        <f t="array" aca="1" ref="AS233" ca="1">IF(INDIRECT("実施計画様式!AS"&amp;ROW($A233))&lt;&gt;朱色変色!AS233,1,0)</f>
        <v>#VALUE!</v>
      </c>
      <c r="AT233" t="e" cm="1">
        <f t="array" aca="1" ref="AT233" ca="1">IF(INDIRECT("実施計画様式!AT"&amp;ROW($A233))&lt;&gt;朱色変色!AT233,1,0)</f>
        <v>#VALUE!</v>
      </c>
      <c r="AU233" t="e" cm="1">
        <f t="array" aca="1" ref="AU233" ca="1">IF(INDIRECT("実施計画様式!AU"&amp;ROW($A233))&lt;&gt;朱色変色!AU233,1,0)</f>
        <v>#VALUE!</v>
      </c>
      <c r="AV233" t="e" cm="1">
        <f t="array" aca="1" ref="AV233" ca="1">IF(INDIRECT("実施計画様式!AV"&amp;ROW($A233))&lt;&gt;朱色変色!AV233,1,0)</f>
        <v>#VALUE!</v>
      </c>
      <c r="AW233" t="e" cm="1">
        <f t="array" aca="1" ref="AW233" ca="1">IF(INDIRECT("実施計画様式!AW"&amp;ROW($A233))&lt;&gt;朱色変色!AW233,1,0)</f>
        <v>#VALUE!</v>
      </c>
      <c r="AX233" t="e" cm="1">
        <f t="array" aca="1" ref="AX233" ca="1">IF(INDIRECT("実施計画様式!AX"&amp;ROW($A233))&lt;&gt;朱色変色!AX233,1,0)</f>
        <v>#VALUE!</v>
      </c>
      <c r="AY233" t="e" cm="1">
        <f t="array" aca="1" ref="AY233" ca="1">IF(INDIRECT("実施計画様式!AY"&amp;ROW($A233))&lt;&gt;朱色変色!AU233,1,0)</f>
        <v>#VALUE!</v>
      </c>
      <c r="AZ233" t="e" cm="1">
        <f t="array" aca="1" ref="AZ233" ca="1">IF(INDIRECT("実施計画様式!AZ"&amp;ROW($A233))&lt;&gt;朱色変色!AV233,1,0)</f>
        <v>#VALUE!</v>
      </c>
      <c r="BA233" t="e" cm="1">
        <f t="array" aca="1" ref="BA233" ca="1">IF(INDIRECT("実施計画様式!BA"&amp;ROW($A233))&lt;&gt;朱色変色!AW233,1,0)</f>
        <v>#VALUE!</v>
      </c>
      <c r="BB233" t="e" cm="1">
        <f t="array" aca="1" ref="BB233" ca="1">IF(INDIRECT("実施計画様式!BB"&amp;ROW($A233))&lt;&gt;朱色変色!AX233,1,0)</f>
        <v>#VALUE!</v>
      </c>
      <c r="BC233" t="e">
        <f t="shared" ca="1" si="6"/>
        <v>#VALUE!</v>
      </c>
      <c r="BD233" t="e">
        <f t="shared" ca="1" si="7"/>
        <v>#VALUE!</v>
      </c>
      <c r="BE233" t="e">
        <f t="shared" ca="1" si="8"/>
        <v>#VALUE!</v>
      </c>
    </row>
    <row r="234" spans="3:57">
      <c r="C234" s="310">
        <v>162</v>
      </c>
      <c r="D234" t="e" cm="1">
        <f t="array" aca="1" ref="D234" ca="1">IF(INDIRECT("実施計画様式!D"&amp;ROW($A234))&lt;&gt;朱色変色!D234,1,0)</f>
        <v>#VALUE!</v>
      </c>
      <c r="E234" t="e" cm="1">
        <f t="array" aca="1" ref="E234" ca="1">IF(INDIRECT("実施計画様式!E"&amp;ROW($A234))&lt;&gt;朱色変色!E234,1,0)</f>
        <v>#VALUE!</v>
      </c>
      <c r="F234" t="e" cm="1">
        <f t="array" aca="1" ref="F234" ca="1">IF(INDIRECT("実施計画様式!F"&amp;ROW($A234))&lt;&gt;朱色変色!F234,1,0)</f>
        <v>#VALUE!</v>
      </c>
      <c r="G234" t="e" cm="1">
        <f t="array" aca="1" ref="G234" ca="1">IF(INDIRECT("実施計画様式!G"&amp;ROW($A234))&lt;&gt;朱色変色!G234,1,0)</f>
        <v>#VALUE!</v>
      </c>
      <c r="H234" t="e" cm="1">
        <f t="array" aca="1" ref="H234" ca="1">IF(INDIRECT("実施計画様式!H"&amp;ROW($A234))&lt;&gt;朱色変色!H234,1,0)</f>
        <v>#VALUE!</v>
      </c>
      <c r="I234" t="e" cm="1">
        <f t="array" aca="1" ref="I234" ca="1">IF(INDIRECT("実施計画様式!I"&amp;ROW($A234))&lt;&gt;朱色変色!I234,1,0)</f>
        <v>#VALUE!</v>
      </c>
      <c r="J234" t="e" cm="1">
        <f t="array" aca="1" ref="J234" ca="1">IF(INDIRECT("実施計画様式!J"&amp;ROW($A234))&lt;&gt;朱色変色!J234,1,0)</f>
        <v>#VALUE!</v>
      </c>
      <c r="K234" t="e" cm="1">
        <f t="array" aca="1" ref="K234" ca="1">IF(INDIRECT("実施計画様式!K"&amp;ROW($A234))&lt;&gt;朱色変色!K234,1,0)</f>
        <v>#VALUE!</v>
      </c>
      <c r="L234" t="e" cm="1">
        <f t="array" aca="1" ref="L234" ca="1">IF(INDIRECT("実施計画様式!L"&amp;ROW($A234))&lt;&gt;朱色変色!L234,1,0)</f>
        <v>#VALUE!</v>
      </c>
      <c r="M234" t="e" cm="1">
        <f t="array" aca="1" ref="M234" ca="1">IF(INDIRECT("実施計画様式!M"&amp;ROW($A234))&lt;&gt;朱色変色!M234,1,0)</f>
        <v>#VALUE!</v>
      </c>
      <c r="N234" t="e" cm="1">
        <f t="array" aca="1" ref="N234" ca="1">IF(INDIRECT("実施計画様式!N"&amp;ROW($A234))&lt;&gt;朱色変色!N234,1,0)</f>
        <v>#VALUE!</v>
      </c>
      <c r="O234" t="e" cm="1">
        <f t="array" aca="1" ref="O234" ca="1">IF(INDIRECT("実施計画様式!O"&amp;ROW($A234))&lt;&gt;朱色変色!O234,1,0)</f>
        <v>#VALUE!</v>
      </c>
      <c r="P234" t="e" cm="1">
        <f t="array" aca="1" ref="P234" ca="1">IF(INDIRECT("実施計画様式!P"&amp;ROW($A234))&lt;&gt;朱色変色!P234,1,0)</f>
        <v>#VALUE!</v>
      </c>
      <c r="Q234" t="e" cm="1">
        <f t="array" aca="1" ref="Q234" ca="1">IF(INDIRECT("実施計画様式!Q"&amp;ROW($A234))&lt;&gt;朱色変色!Q234,1,0)</f>
        <v>#VALUE!</v>
      </c>
      <c r="R234" t="e" cm="1">
        <f t="array" aca="1" ref="R234" ca="1">IF(INDIRECT("実施計画様式!R"&amp;ROW($A234))&lt;&gt;朱色変色!R234,1,0)</f>
        <v>#VALUE!</v>
      </c>
      <c r="S234" t="e" cm="1">
        <f t="array" aca="1" ref="S234" ca="1">IF(INDIRECT("実施計画様式!S"&amp;ROW($A234))&lt;&gt;朱色変色!S234,1,0)</f>
        <v>#VALUE!</v>
      </c>
      <c r="T234" t="e" cm="1">
        <f t="array" aca="1" ref="T234" ca="1">IF(INDIRECT("実施計画様式!T"&amp;ROW($A234))&lt;&gt;朱色変色!T234,1,0)</f>
        <v>#VALUE!</v>
      </c>
      <c r="U234" t="e" cm="1">
        <f t="array" aca="1" ref="U234" ca="1">IF(INDIRECT("実施計画様式!U"&amp;ROW($A234))&lt;&gt;朱色変色!U234,1,0)</f>
        <v>#VALUE!</v>
      </c>
      <c r="V234" t="e" cm="1">
        <f t="array" aca="1" ref="V234" ca="1">IF(INDIRECT("実施計画様式!V"&amp;ROW($A234))&lt;&gt;朱色変色!V234,1,0)</f>
        <v>#VALUE!</v>
      </c>
      <c r="W234" t="e" cm="1">
        <f t="array" aca="1" ref="W234" ca="1">IF(INDIRECT("実施計画様式!W"&amp;ROW($A234))&lt;&gt;朱色変色!W234,1,0)</f>
        <v>#VALUE!</v>
      </c>
      <c r="X234" t="e" cm="1">
        <f t="array" aca="1" ref="X234" ca="1">IF(INDIRECT("実施計画様式!X"&amp;ROW($A234))&lt;&gt;朱色変色!X234,1,0)</f>
        <v>#VALUE!</v>
      </c>
      <c r="Y234" t="e" cm="1">
        <f t="array" aca="1" ref="Y234" ca="1">IF(INDIRECT("実施計画様式!Y"&amp;ROW($A234))&lt;&gt;朱色変色!Y234,1,0)</f>
        <v>#VALUE!</v>
      </c>
      <c r="Z234" t="e" cm="1">
        <f t="array" aca="1" ref="Z234" ca="1">IF(INDIRECT("実施計画様式!Z"&amp;ROW($A234))&lt;&gt;朱色変色!Z234,1,0)</f>
        <v>#VALUE!</v>
      </c>
      <c r="AA234" t="e" cm="1">
        <f t="array" aca="1" ref="AA234" ca="1">IF(INDIRECT("実施計画様式!AA"&amp;ROW($A234))&lt;&gt;朱色変色!AA234,1,0)</f>
        <v>#VALUE!</v>
      </c>
      <c r="AB234" t="e" cm="1">
        <f t="array" aca="1" ref="AB234" ca="1">IF(INDIRECT("実施計画様式!AB"&amp;ROW($A234))&lt;&gt;朱色変色!AB234,1,0)</f>
        <v>#VALUE!</v>
      </c>
      <c r="AC234" t="e" cm="1">
        <f t="array" aca="1" ref="AC234" ca="1">IF(INDIRECT("実施計画様式!AC"&amp;ROW($A234))&lt;&gt;朱色変色!AC234,1,0)</f>
        <v>#VALUE!</v>
      </c>
      <c r="AD234" t="e" cm="1">
        <f t="array" aca="1" ref="AD234" ca="1">IF(INDIRECT("実施計画様式!AD"&amp;ROW($A234))&lt;&gt;朱色変色!AD234,1,0)</f>
        <v>#VALUE!</v>
      </c>
      <c r="AE234" t="e" cm="1">
        <f t="array" aca="1" ref="AE234" ca="1">IF(INDIRECT("実施計画様式!AE"&amp;ROW($A234))&lt;&gt;朱色変色!AE234,1,0)</f>
        <v>#VALUE!</v>
      </c>
      <c r="AF234" t="e" cm="1">
        <f t="array" aca="1" ref="AF234" ca="1">IF(INDIRECT("実施計画様式!AF"&amp;ROW($A234))&lt;&gt;朱色変色!AF234,1,0)</f>
        <v>#VALUE!</v>
      </c>
      <c r="AG234" t="e" cm="1">
        <f t="array" aca="1" ref="AG234" ca="1">IF(INDIRECT("実施計画様式!AG"&amp;ROW($A234))&lt;&gt;朱色変色!AG234,1,0)</f>
        <v>#VALUE!</v>
      </c>
      <c r="AH234" t="e" cm="1">
        <f t="array" aca="1" ref="AH234" ca="1">IF(INDIRECT("実施計画様式!AH"&amp;ROW($A234))&lt;&gt;朱色変色!AH234,1,0)</f>
        <v>#VALUE!</v>
      </c>
      <c r="AI234" t="e" cm="1">
        <f t="array" aca="1" ref="AI234" ca="1">IF(INDIRECT("実施計画様式!AI"&amp;ROW($A234))&lt;&gt;朱色変色!AI234,1,0)</f>
        <v>#VALUE!</v>
      </c>
      <c r="AJ234" t="e" cm="1">
        <f t="array" aca="1" ref="AJ234" ca="1">IF(INDIRECT("実施計画様式!AJ"&amp;ROW($A234))&lt;&gt;朱色変色!AJ234,1,0)</f>
        <v>#VALUE!</v>
      </c>
      <c r="AK234" t="e" cm="1">
        <f t="array" aca="1" ref="AK234" ca="1">IF(INDIRECT("実施計画様式!AK"&amp;ROW($A234))&lt;&gt;朱色変色!AK234,1,0)</f>
        <v>#VALUE!</v>
      </c>
      <c r="AL234" t="e" cm="1">
        <f t="array" aca="1" ref="AL234" ca="1">IF(INDIRECT("実施計画様式!AL"&amp;ROW($A234))&lt;&gt;朱色変色!AL234,1,0)</f>
        <v>#VALUE!</v>
      </c>
      <c r="AM234" t="e" cm="1">
        <f t="array" aca="1" ref="AM234" ca="1">IF(INDIRECT("実施計画様式!AM"&amp;ROW($A234))&lt;&gt;朱色変色!AM234,1,0)</f>
        <v>#VALUE!</v>
      </c>
      <c r="AN234" t="e" cm="1">
        <f t="array" aca="1" ref="AN234" ca="1">IF(INDIRECT("実施計画様式!AN"&amp;ROW($A234))&lt;&gt;朱色変色!AN234,1,0)</f>
        <v>#VALUE!</v>
      </c>
      <c r="AO234" t="e" cm="1">
        <f t="array" aca="1" ref="AO234" ca="1">IF(INDIRECT("実施計画様式!AO"&amp;ROW($A234))&lt;&gt;朱色変色!AO234,1,0)</f>
        <v>#VALUE!</v>
      </c>
      <c r="AP234" t="e" cm="1">
        <f t="array" aca="1" ref="AP234" ca="1">IF(INDIRECT("実施計画様式!AP"&amp;ROW($A234))&lt;&gt;朱色変色!AP234,1,0)</f>
        <v>#VALUE!</v>
      </c>
      <c r="AQ234" t="e" cm="1">
        <f t="array" aca="1" ref="AQ234" ca="1">IF(INDIRECT("実施計画様式!AQ"&amp;ROW($A234))&lt;&gt;朱色変色!AQ234,1,0)</f>
        <v>#VALUE!</v>
      </c>
      <c r="AR234" t="e" cm="1">
        <f t="array" aca="1" ref="AR234" ca="1">IF(INDIRECT("実施計画様式!AR"&amp;ROW($A234))&lt;&gt;朱色変色!AR234,1,0)</f>
        <v>#VALUE!</v>
      </c>
      <c r="AS234" t="e" cm="1">
        <f t="array" aca="1" ref="AS234" ca="1">IF(INDIRECT("実施計画様式!AS"&amp;ROW($A234))&lt;&gt;朱色変色!AS234,1,0)</f>
        <v>#VALUE!</v>
      </c>
      <c r="AT234" t="e" cm="1">
        <f t="array" aca="1" ref="AT234" ca="1">IF(INDIRECT("実施計画様式!AT"&amp;ROW($A234))&lt;&gt;朱色変色!AT234,1,0)</f>
        <v>#VALUE!</v>
      </c>
      <c r="AU234" t="e" cm="1">
        <f t="array" aca="1" ref="AU234" ca="1">IF(INDIRECT("実施計画様式!AU"&amp;ROW($A234))&lt;&gt;朱色変色!AU234,1,0)</f>
        <v>#VALUE!</v>
      </c>
      <c r="AV234" t="e" cm="1">
        <f t="array" aca="1" ref="AV234" ca="1">IF(INDIRECT("実施計画様式!AV"&amp;ROW($A234))&lt;&gt;朱色変色!AV234,1,0)</f>
        <v>#VALUE!</v>
      </c>
      <c r="AW234" t="e" cm="1">
        <f t="array" aca="1" ref="AW234" ca="1">IF(INDIRECT("実施計画様式!AW"&amp;ROW($A234))&lt;&gt;朱色変色!AW234,1,0)</f>
        <v>#VALUE!</v>
      </c>
      <c r="AX234" t="e" cm="1">
        <f t="array" aca="1" ref="AX234" ca="1">IF(INDIRECT("実施計画様式!AX"&amp;ROW($A234))&lt;&gt;朱色変色!AX234,1,0)</f>
        <v>#VALUE!</v>
      </c>
      <c r="AY234" t="e" cm="1">
        <f t="array" aca="1" ref="AY234" ca="1">IF(INDIRECT("実施計画様式!AY"&amp;ROW($A234))&lt;&gt;朱色変色!AU234,1,0)</f>
        <v>#VALUE!</v>
      </c>
      <c r="AZ234" t="e" cm="1">
        <f t="array" aca="1" ref="AZ234" ca="1">IF(INDIRECT("実施計画様式!AZ"&amp;ROW($A234))&lt;&gt;朱色変色!AV234,1,0)</f>
        <v>#VALUE!</v>
      </c>
      <c r="BA234" t="e" cm="1">
        <f t="array" aca="1" ref="BA234" ca="1">IF(INDIRECT("実施計画様式!BA"&amp;ROW($A234))&lt;&gt;朱色変色!AW234,1,0)</f>
        <v>#VALUE!</v>
      </c>
      <c r="BB234" t="e" cm="1">
        <f t="array" aca="1" ref="BB234" ca="1">IF(INDIRECT("実施計画様式!BB"&amp;ROW($A234))&lt;&gt;朱色変色!AX234,1,0)</f>
        <v>#VALUE!</v>
      </c>
      <c r="BC234" t="e">
        <f t="shared" ca="1" si="6"/>
        <v>#VALUE!</v>
      </c>
      <c r="BD234" t="e">
        <f t="shared" ca="1" si="7"/>
        <v>#VALUE!</v>
      </c>
      <c r="BE234" t="e">
        <f t="shared" ca="1" si="8"/>
        <v>#VALUE!</v>
      </c>
    </row>
    <row r="235" spans="3:57">
      <c r="C235" s="310">
        <v>163</v>
      </c>
      <c r="D235" t="e" cm="1">
        <f t="array" aca="1" ref="D235" ca="1">IF(INDIRECT("実施計画様式!D"&amp;ROW($A235))&lt;&gt;朱色変色!D235,1,0)</f>
        <v>#VALUE!</v>
      </c>
      <c r="E235" t="e" cm="1">
        <f t="array" aca="1" ref="E235" ca="1">IF(INDIRECT("実施計画様式!E"&amp;ROW($A235))&lt;&gt;朱色変色!E235,1,0)</f>
        <v>#VALUE!</v>
      </c>
      <c r="F235" t="e" cm="1">
        <f t="array" aca="1" ref="F235" ca="1">IF(INDIRECT("実施計画様式!F"&amp;ROW($A235))&lt;&gt;朱色変色!F235,1,0)</f>
        <v>#VALUE!</v>
      </c>
      <c r="G235" t="e" cm="1">
        <f t="array" aca="1" ref="G235" ca="1">IF(INDIRECT("実施計画様式!G"&amp;ROW($A235))&lt;&gt;朱色変色!G235,1,0)</f>
        <v>#VALUE!</v>
      </c>
      <c r="H235" t="e" cm="1">
        <f t="array" aca="1" ref="H235" ca="1">IF(INDIRECT("実施計画様式!H"&amp;ROW($A235))&lt;&gt;朱色変色!H235,1,0)</f>
        <v>#VALUE!</v>
      </c>
      <c r="I235" t="e" cm="1">
        <f t="array" aca="1" ref="I235" ca="1">IF(INDIRECT("実施計画様式!I"&amp;ROW($A235))&lt;&gt;朱色変色!I235,1,0)</f>
        <v>#VALUE!</v>
      </c>
      <c r="J235" t="e" cm="1">
        <f t="array" aca="1" ref="J235" ca="1">IF(INDIRECT("実施計画様式!J"&amp;ROW($A235))&lt;&gt;朱色変色!J235,1,0)</f>
        <v>#VALUE!</v>
      </c>
      <c r="K235" t="e" cm="1">
        <f t="array" aca="1" ref="K235" ca="1">IF(INDIRECT("実施計画様式!K"&amp;ROW($A235))&lt;&gt;朱色変色!K235,1,0)</f>
        <v>#VALUE!</v>
      </c>
      <c r="L235" t="e" cm="1">
        <f t="array" aca="1" ref="L235" ca="1">IF(INDIRECT("実施計画様式!L"&amp;ROW($A235))&lt;&gt;朱色変色!L235,1,0)</f>
        <v>#VALUE!</v>
      </c>
      <c r="M235" t="e" cm="1">
        <f t="array" aca="1" ref="M235" ca="1">IF(INDIRECT("実施計画様式!M"&amp;ROW($A235))&lt;&gt;朱色変色!M235,1,0)</f>
        <v>#VALUE!</v>
      </c>
      <c r="N235" t="e" cm="1">
        <f t="array" aca="1" ref="N235" ca="1">IF(INDIRECT("実施計画様式!N"&amp;ROW($A235))&lt;&gt;朱色変色!N235,1,0)</f>
        <v>#VALUE!</v>
      </c>
      <c r="O235" t="e" cm="1">
        <f t="array" aca="1" ref="O235" ca="1">IF(INDIRECT("実施計画様式!O"&amp;ROW($A235))&lt;&gt;朱色変色!O235,1,0)</f>
        <v>#VALUE!</v>
      </c>
      <c r="P235" t="e" cm="1">
        <f t="array" aca="1" ref="P235" ca="1">IF(INDIRECT("実施計画様式!P"&amp;ROW($A235))&lt;&gt;朱色変色!P235,1,0)</f>
        <v>#VALUE!</v>
      </c>
      <c r="Q235" t="e" cm="1">
        <f t="array" aca="1" ref="Q235" ca="1">IF(INDIRECT("実施計画様式!Q"&amp;ROW($A235))&lt;&gt;朱色変色!Q235,1,0)</f>
        <v>#VALUE!</v>
      </c>
      <c r="R235" t="e" cm="1">
        <f t="array" aca="1" ref="R235" ca="1">IF(INDIRECT("実施計画様式!R"&amp;ROW($A235))&lt;&gt;朱色変色!R235,1,0)</f>
        <v>#VALUE!</v>
      </c>
      <c r="S235" t="e" cm="1">
        <f t="array" aca="1" ref="S235" ca="1">IF(INDIRECT("実施計画様式!S"&amp;ROW($A235))&lt;&gt;朱色変色!S235,1,0)</f>
        <v>#VALUE!</v>
      </c>
      <c r="T235" t="e" cm="1">
        <f t="array" aca="1" ref="T235" ca="1">IF(INDIRECT("実施計画様式!T"&amp;ROW($A235))&lt;&gt;朱色変色!T235,1,0)</f>
        <v>#VALUE!</v>
      </c>
      <c r="U235" t="e" cm="1">
        <f t="array" aca="1" ref="U235" ca="1">IF(INDIRECT("実施計画様式!U"&amp;ROW($A235))&lt;&gt;朱色変色!U235,1,0)</f>
        <v>#VALUE!</v>
      </c>
      <c r="V235" t="e" cm="1">
        <f t="array" aca="1" ref="V235" ca="1">IF(INDIRECT("実施計画様式!V"&amp;ROW($A235))&lt;&gt;朱色変色!V235,1,0)</f>
        <v>#VALUE!</v>
      </c>
      <c r="W235" t="e" cm="1">
        <f t="array" aca="1" ref="W235" ca="1">IF(INDIRECT("実施計画様式!W"&amp;ROW($A235))&lt;&gt;朱色変色!W235,1,0)</f>
        <v>#VALUE!</v>
      </c>
      <c r="X235" t="e" cm="1">
        <f t="array" aca="1" ref="X235" ca="1">IF(INDIRECT("実施計画様式!X"&amp;ROW($A235))&lt;&gt;朱色変色!X235,1,0)</f>
        <v>#VALUE!</v>
      </c>
      <c r="Y235" t="e" cm="1">
        <f t="array" aca="1" ref="Y235" ca="1">IF(INDIRECT("実施計画様式!Y"&amp;ROW($A235))&lt;&gt;朱色変色!Y235,1,0)</f>
        <v>#VALUE!</v>
      </c>
      <c r="Z235" t="e" cm="1">
        <f t="array" aca="1" ref="Z235" ca="1">IF(INDIRECT("実施計画様式!Z"&amp;ROW($A235))&lt;&gt;朱色変色!Z235,1,0)</f>
        <v>#VALUE!</v>
      </c>
      <c r="AA235" t="e" cm="1">
        <f t="array" aca="1" ref="AA235" ca="1">IF(INDIRECT("実施計画様式!AA"&amp;ROW($A235))&lt;&gt;朱色変色!AA235,1,0)</f>
        <v>#VALUE!</v>
      </c>
      <c r="AB235" t="e" cm="1">
        <f t="array" aca="1" ref="AB235" ca="1">IF(INDIRECT("実施計画様式!AB"&amp;ROW($A235))&lt;&gt;朱色変色!AB235,1,0)</f>
        <v>#VALUE!</v>
      </c>
      <c r="AC235" t="e" cm="1">
        <f t="array" aca="1" ref="AC235" ca="1">IF(INDIRECT("実施計画様式!AC"&amp;ROW($A235))&lt;&gt;朱色変色!AC235,1,0)</f>
        <v>#VALUE!</v>
      </c>
      <c r="AD235" t="e" cm="1">
        <f t="array" aca="1" ref="AD235" ca="1">IF(INDIRECT("実施計画様式!AD"&amp;ROW($A235))&lt;&gt;朱色変色!AD235,1,0)</f>
        <v>#VALUE!</v>
      </c>
      <c r="AE235" t="e" cm="1">
        <f t="array" aca="1" ref="AE235" ca="1">IF(INDIRECT("実施計画様式!AE"&amp;ROW($A235))&lt;&gt;朱色変色!AE235,1,0)</f>
        <v>#VALUE!</v>
      </c>
      <c r="AF235" t="e" cm="1">
        <f t="array" aca="1" ref="AF235" ca="1">IF(INDIRECT("実施計画様式!AF"&amp;ROW($A235))&lt;&gt;朱色変色!AF235,1,0)</f>
        <v>#VALUE!</v>
      </c>
      <c r="AG235" t="e" cm="1">
        <f t="array" aca="1" ref="AG235" ca="1">IF(INDIRECT("実施計画様式!AG"&amp;ROW($A235))&lt;&gt;朱色変色!AG235,1,0)</f>
        <v>#VALUE!</v>
      </c>
      <c r="AH235" t="e" cm="1">
        <f t="array" aca="1" ref="AH235" ca="1">IF(INDIRECT("実施計画様式!AH"&amp;ROW($A235))&lt;&gt;朱色変色!AH235,1,0)</f>
        <v>#VALUE!</v>
      </c>
      <c r="AI235" t="e" cm="1">
        <f t="array" aca="1" ref="AI235" ca="1">IF(INDIRECT("実施計画様式!AI"&amp;ROW($A235))&lt;&gt;朱色変色!AI235,1,0)</f>
        <v>#VALUE!</v>
      </c>
      <c r="AJ235" t="e" cm="1">
        <f t="array" aca="1" ref="AJ235" ca="1">IF(INDIRECT("実施計画様式!AJ"&amp;ROW($A235))&lt;&gt;朱色変色!AJ235,1,0)</f>
        <v>#VALUE!</v>
      </c>
      <c r="AK235" t="e" cm="1">
        <f t="array" aca="1" ref="AK235" ca="1">IF(INDIRECT("実施計画様式!AK"&amp;ROW($A235))&lt;&gt;朱色変色!AK235,1,0)</f>
        <v>#VALUE!</v>
      </c>
      <c r="AL235" t="e" cm="1">
        <f t="array" aca="1" ref="AL235" ca="1">IF(INDIRECT("実施計画様式!AL"&amp;ROW($A235))&lt;&gt;朱色変色!AL235,1,0)</f>
        <v>#VALUE!</v>
      </c>
      <c r="AM235" t="e" cm="1">
        <f t="array" aca="1" ref="AM235" ca="1">IF(INDIRECT("実施計画様式!AM"&amp;ROW($A235))&lt;&gt;朱色変色!AM235,1,0)</f>
        <v>#VALUE!</v>
      </c>
      <c r="AN235" t="e" cm="1">
        <f t="array" aca="1" ref="AN235" ca="1">IF(INDIRECT("実施計画様式!AN"&amp;ROW($A235))&lt;&gt;朱色変色!AN235,1,0)</f>
        <v>#VALUE!</v>
      </c>
      <c r="AO235" t="e" cm="1">
        <f t="array" aca="1" ref="AO235" ca="1">IF(INDIRECT("実施計画様式!AO"&amp;ROW($A235))&lt;&gt;朱色変色!AO235,1,0)</f>
        <v>#VALUE!</v>
      </c>
      <c r="AP235" t="e" cm="1">
        <f t="array" aca="1" ref="AP235" ca="1">IF(INDIRECT("実施計画様式!AP"&amp;ROW($A235))&lt;&gt;朱色変色!AP235,1,0)</f>
        <v>#VALUE!</v>
      </c>
      <c r="AQ235" t="e" cm="1">
        <f t="array" aca="1" ref="AQ235" ca="1">IF(INDIRECT("実施計画様式!AQ"&amp;ROW($A235))&lt;&gt;朱色変色!AQ235,1,0)</f>
        <v>#VALUE!</v>
      </c>
      <c r="AR235" t="e" cm="1">
        <f t="array" aca="1" ref="AR235" ca="1">IF(INDIRECT("実施計画様式!AR"&amp;ROW($A235))&lt;&gt;朱色変色!AR235,1,0)</f>
        <v>#VALUE!</v>
      </c>
      <c r="AS235" t="e" cm="1">
        <f t="array" aca="1" ref="AS235" ca="1">IF(INDIRECT("実施計画様式!AS"&amp;ROW($A235))&lt;&gt;朱色変色!AS235,1,0)</f>
        <v>#VALUE!</v>
      </c>
      <c r="AT235" t="e" cm="1">
        <f t="array" aca="1" ref="AT235" ca="1">IF(INDIRECT("実施計画様式!AT"&amp;ROW($A235))&lt;&gt;朱色変色!AT235,1,0)</f>
        <v>#VALUE!</v>
      </c>
      <c r="AU235" t="e" cm="1">
        <f t="array" aca="1" ref="AU235" ca="1">IF(INDIRECT("実施計画様式!AU"&amp;ROW($A235))&lt;&gt;朱色変色!AU235,1,0)</f>
        <v>#VALUE!</v>
      </c>
      <c r="AV235" t="e" cm="1">
        <f t="array" aca="1" ref="AV235" ca="1">IF(INDIRECT("実施計画様式!AV"&amp;ROW($A235))&lt;&gt;朱色変色!AV235,1,0)</f>
        <v>#VALUE!</v>
      </c>
      <c r="AW235" t="e" cm="1">
        <f t="array" aca="1" ref="AW235" ca="1">IF(INDIRECT("実施計画様式!AW"&amp;ROW($A235))&lt;&gt;朱色変色!AW235,1,0)</f>
        <v>#VALUE!</v>
      </c>
      <c r="AX235" t="e" cm="1">
        <f t="array" aca="1" ref="AX235" ca="1">IF(INDIRECT("実施計画様式!AX"&amp;ROW($A235))&lt;&gt;朱色変色!AX235,1,0)</f>
        <v>#VALUE!</v>
      </c>
      <c r="AY235" t="e" cm="1">
        <f t="array" aca="1" ref="AY235" ca="1">IF(INDIRECT("実施計画様式!AY"&amp;ROW($A235))&lt;&gt;朱色変色!AU235,1,0)</f>
        <v>#VALUE!</v>
      </c>
      <c r="AZ235" t="e" cm="1">
        <f t="array" aca="1" ref="AZ235" ca="1">IF(INDIRECT("実施計画様式!AZ"&amp;ROW($A235))&lt;&gt;朱色変色!AV235,1,0)</f>
        <v>#VALUE!</v>
      </c>
      <c r="BA235" t="e" cm="1">
        <f t="array" aca="1" ref="BA235" ca="1">IF(INDIRECT("実施計画様式!BA"&amp;ROW($A235))&lt;&gt;朱色変色!AW235,1,0)</f>
        <v>#VALUE!</v>
      </c>
      <c r="BB235" t="e" cm="1">
        <f t="array" aca="1" ref="BB235" ca="1">IF(INDIRECT("実施計画様式!BB"&amp;ROW($A235))&lt;&gt;朱色変色!AX235,1,0)</f>
        <v>#VALUE!</v>
      </c>
      <c r="BC235" t="e">
        <f t="shared" ca="1" si="6"/>
        <v>#VALUE!</v>
      </c>
      <c r="BD235" t="e">
        <f t="shared" ca="1" si="7"/>
        <v>#VALUE!</v>
      </c>
      <c r="BE235" t="e">
        <f t="shared" ca="1" si="8"/>
        <v>#VALUE!</v>
      </c>
    </row>
    <row r="236" spans="3:57">
      <c r="C236" s="310">
        <v>164</v>
      </c>
      <c r="D236" t="e" cm="1">
        <f t="array" aca="1" ref="D236" ca="1">IF(INDIRECT("実施計画様式!D"&amp;ROW($A236))&lt;&gt;朱色変色!D236,1,0)</f>
        <v>#VALUE!</v>
      </c>
      <c r="E236" t="e" cm="1">
        <f t="array" aca="1" ref="E236" ca="1">IF(INDIRECT("実施計画様式!E"&amp;ROW($A236))&lt;&gt;朱色変色!E236,1,0)</f>
        <v>#VALUE!</v>
      </c>
      <c r="F236" t="e" cm="1">
        <f t="array" aca="1" ref="F236" ca="1">IF(INDIRECT("実施計画様式!F"&amp;ROW($A236))&lt;&gt;朱色変色!F236,1,0)</f>
        <v>#VALUE!</v>
      </c>
      <c r="G236" t="e" cm="1">
        <f t="array" aca="1" ref="G236" ca="1">IF(INDIRECT("実施計画様式!G"&amp;ROW($A236))&lt;&gt;朱色変色!G236,1,0)</f>
        <v>#VALUE!</v>
      </c>
      <c r="H236" t="e" cm="1">
        <f t="array" aca="1" ref="H236" ca="1">IF(INDIRECT("実施計画様式!H"&amp;ROW($A236))&lt;&gt;朱色変色!H236,1,0)</f>
        <v>#VALUE!</v>
      </c>
      <c r="I236" t="e" cm="1">
        <f t="array" aca="1" ref="I236" ca="1">IF(INDIRECT("実施計画様式!I"&amp;ROW($A236))&lt;&gt;朱色変色!I236,1,0)</f>
        <v>#VALUE!</v>
      </c>
      <c r="J236" t="e" cm="1">
        <f t="array" aca="1" ref="J236" ca="1">IF(INDIRECT("実施計画様式!J"&amp;ROW($A236))&lt;&gt;朱色変色!J236,1,0)</f>
        <v>#VALUE!</v>
      </c>
      <c r="K236" t="e" cm="1">
        <f t="array" aca="1" ref="K236" ca="1">IF(INDIRECT("実施計画様式!K"&amp;ROW($A236))&lt;&gt;朱色変色!K236,1,0)</f>
        <v>#VALUE!</v>
      </c>
      <c r="L236" t="e" cm="1">
        <f t="array" aca="1" ref="L236" ca="1">IF(INDIRECT("実施計画様式!L"&amp;ROW($A236))&lt;&gt;朱色変色!L236,1,0)</f>
        <v>#VALUE!</v>
      </c>
      <c r="M236" t="e" cm="1">
        <f t="array" aca="1" ref="M236" ca="1">IF(INDIRECT("実施計画様式!M"&amp;ROW($A236))&lt;&gt;朱色変色!M236,1,0)</f>
        <v>#VALUE!</v>
      </c>
      <c r="N236" t="e" cm="1">
        <f t="array" aca="1" ref="N236" ca="1">IF(INDIRECT("実施計画様式!N"&amp;ROW($A236))&lt;&gt;朱色変色!N236,1,0)</f>
        <v>#VALUE!</v>
      </c>
      <c r="O236" t="e" cm="1">
        <f t="array" aca="1" ref="O236" ca="1">IF(INDIRECT("実施計画様式!O"&amp;ROW($A236))&lt;&gt;朱色変色!O236,1,0)</f>
        <v>#VALUE!</v>
      </c>
      <c r="P236" t="e" cm="1">
        <f t="array" aca="1" ref="P236" ca="1">IF(INDIRECT("実施計画様式!P"&amp;ROW($A236))&lt;&gt;朱色変色!P236,1,0)</f>
        <v>#VALUE!</v>
      </c>
      <c r="Q236" t="e" cm="1">
        <f t="array" aca="1" ref="Q236" ca="1">IF(INDIRECT("実施計画様式!Q"&amp;ROW($A236))&lt;&gt;朱色変色!Q236,1,0)</f>
        <v>#VALUE!</v>
      </c>
      <c r="R236" t="e" cm="1">
        <f t="array" aca="1" ref="R236" ca="1">IF(INDIRECT("実施計画様式!R"&amp;ROW($A236))&lt;&gt;朱色変色!R236,1,0)</f>
        <v>#VALUE!</v>
      </c>
      <c r="S236" t="e" cm="1">
        <f t="array" aca="1" ref="S236" ca="1">IF(INDIRECT("実施計画様式!S"&amp;ROW($A236))&lt;&gt;朱色変色!S236,1,0)</f>
        <v>#VALUE!</v>
      </c>
      <c r="T236" t="e" cm="1">
        <f t="array" aca="1" ref="T236" ca="1">IF(INDIRECT("実施計画様式!T"&amp;ROW($A236))&lt;&gt;朱色変色!T236,1,0)</f>
        <v>#VALUE!</v>
      </c>
      <c r="U236" t="e" cm="1">
        <f t="array" aca="1" ref="U236" ca="1">IF(INDIRECT("実施計画様式!U"&amp;ROW($A236))&lt;&gt;朱色変色!U236,1,0)</f>
        <v>#VALUE!</v>
      </c>
      <c r="V236" t="e" cm="1">
        <f t="array" aca="1" ref="V236" ca="1">IF(INDIRECT("実施計画様式!V"&amp;ROW($A236))&lt;&gt;朱色変色!V236,1,0)</f>
        <v>#VALUE!</v>
      </c>
      <c r="W236" t="e" cm="1">
        <f t="array" aca="1" ref="W236" ca="1">IF(INDIRECT("実施計画様式!W"&amp;ROW($A236))&lt;&gt;朱色変色!W236,1,0)</f>
        <v>#VALUE!</v>
      </c>
      <c r="X236" t="e" cm="1">
        <f t="array" aca="1" ref="X236" ca="1">IF(INDIRECT("実施計画様式!X"&amp;ROW($A236))&lt;&gt;朱色変色!X236,1,0)</f>
        <v>#VALUE!</v>
      </c>
      <c r="Y236" t="e" cm="1">
        <f t="array" aca="1" ref="Y236" ca="1">IF(INDIRECT("実施計画様式!Y"&amp;ROW($A236))&lt;&gt;朱色変色!Y236,1,0)</f>
        <v>#VALUE!</v>
      </c>
      <c r="Z236" t="e" cm="1">
        <f t="array" aca="1" ref="Z236" ca="1">IF(INDIRECT("実施計画様式!Z"&amp;ROW($A236))&lt;&gt;朱色変色!Z236,1,0)</f>
        <v>#VALUE!</v>
      </c>
      <c r="AA236" t="e" cm="1">
        <f t="array" aca="1" ref="AA236" ca="1">IF(INDIRECT("実施計画様式!AA"&amp;ROW($A236))&lt;&gt;朱色変色!AA236,1,0)</f>
        <v>#VALUE!</v>
      </c>
      <c r="AB236" t="e" cm="1">
        <f t="array" aca="1" ref="AB236" ca="1">IF(INDIRECT("実施計画様式!AB"&amp;ROW($A236))&lt;&gt;朱色変色!AB236,1,0)</f>
        <v>#VALUE!</v>
      </c>
      <c r="AC236" t="e" cm="1">
        <f t="array" aca="1" ref="AC236" ca="1">IF(INDIRECT("実施計画様式!AC"&amp;ROW($A236))&lt;&gt;朱色変色!AC236,1,0)</f>
        <v>#VALUE!</v>
      </c>
      <c r="AD236" t="e" cm="1">
        <f t="array" aca="1" ref="AD236" ca="1">IF(INDIRECT("実施計画様式!AD"&amp;ROW($A236))&lt;&gt;朱色変色!AD236,1,0)</f>
        <v>#VALUE!</v>
      </c>
      <c r="AE236" t="e" cm="1">
        <f t="array" aca="1" ref="AE236" ca="1">IF(INDIRECT("実施計画様式!AE"&amp;ROW($A236))&lt;&gt;朱色変色!AE236,1,0)</f>
        <v>#VALUE!</v>
      </c>
      <c r="AF236" t="e" cm="1">
        <f t="array" aca="1" ref="AF236" ca="1">IF(INDIRECT("実施計画様式!AF"&amp;ROW($A236))&lt;&gt;朱色変色!AF236,1,0)</f>
        <v>#VALUE!</v>
      </c>
      <c r="AG236" t="e" cm="1">
        <f t="array" aca="1" ref="AG236" ca="1">IF(INDIRECT("実施計画様式!AG"&amp;ROW($A236))&lt;&gt;朱色変色!AG236,1,0)</f>
        <v>#VALUE!</v>
      </c>
      <c r="AH236" t="e" cm="1">
        <f t="array" aca="1" ref="AH236" ca="1">IF(INDIRECT("実施計画様式!AH"&amp;ROW($A236))&lt;&gt;朱色変色!AH236,1,0)</f>
        <v>#VALUE!</v>
      </c>
      <c r="AI236" t="e" cm="1">
        <f t="array" aca="1" ref="AI236" ca="1">IF(INDIRECT("実施計画様式!AI"&amp;ROW($A236))&lt;&gt;朱色変色!AI236,1,0)</f>
        <v>#VALUE!</v>
      </c>
      <c r="AJ236" t="e" cm="1">
        <f t="array" aca="1" ref="AJ236" ca="1">IF(INDIRECT("実施計画様式!AJ"&amp;ROW($A236))&lt;&gt;朱色変色!AJ236,1,0)</f>
        <v>#VALUE!</v>
      </c>
      <c r="AK236" t="e" cm="1">
        <f t="array" aca="1" ref="AK236" ca="1">IF(INDIRECT("実施計画様式!AK"&amp;ROW($A236))&lt;&gt;朱色変色!AK236,1,0)</f>
        <v>#VALUE!</v>
      </c>
      <c r="AL236" t="e" cm="1">
        <f t="array" aca="1" ref="AL236" ca="1">IF(INDIRECT("実施計画様式!AL"&amp;ROW($A236))&lt;&gt;朱色変色!AL236,1,0)</f>
        <v>#VALUE!</v>
      </c>
      <c r="AM236" t="e" cm="1">
        <f t="array" aca="1" ref="AM236" ca="1">IF(INDIRECT("実施計画様式!AM"&amp;ROW($A236))&lt;&gt;朱色変色!AM236,1,0)</f>
        <v>#VALUE!</v>
      </c>
      <c r="AN236" t="e" cm="1">
        <f t="array" aca="1" ref="AN236" ca="1">IF(INDIRECT("実施計画様式!AN"&amp;ROW($A236))&lt;&gt;朱色変色!AN236,1,0)</f>
        <v>#VALUE!</v>
      </c>
      <c r="AO236" t="e" cm="1">
        <f t="array" aca="1" ref="AO236" ca="1">IF(INDIRECT("実施計画様式!AO"&amp;ROW($A236))&lt;&gt;朱色変色!AO236,1,0)</f>
        <v>#VALUE!</v>
      </c>
      <c r="AP236" t="e" cm="1">
        <f t="array" aca="1" ref="AP236" ca="1">IF(INDIRECT("実施計画様式!AP"&amp;ROW($A236))&lt;&gt;朱色変色!AP236,1,0)</f>
        <v>#VALUE!</v>
      </c>
      <c r="AQ236" t="e" cm="1">
        <f t="array" aca="1" ref="AQ236" ca="1">IF(INDIRECT("実施計画様式!AQ"&amp;ROW($A236))&lt;&gt;朱色変色!AQ236,1,0)</f>
        <v>#VALUE!</v>
      </c>
      <c r="AR236" t="e" cm="1">
        <f t="array" aca="1" ref="AR236" ca="1">IF(INDIRECT("実施計画様式!AR"&amp;ROW($A236))&lt;&gt;朱色変色!AR236,1,0)</f>
        <v>#VALUE!</v>
      </c>
      <c r="AS236" t="e" cm="1">
        <f t="array" aca="1" ref="AS236" ca="1">IF(INDIRECT("実施計画様式!AS"&amp;ROW($A236))&lt;&gt;朱色変色!AS236,1,0)</f>
        <v>#VALUE!</v>
      </c>
      <c r="AT236" t="e" cm="1">
        <f t="array" aca="1" ref="AT236" ca="1">IF(INDIRECT("実施計画様式!AT"&amp;ROW($A236))&lt;&gt;朱色変色!AT236,1,0)</f>
        <v>#VALUE!</v>
      </c>
      <c r="AU236" t="e" cm="1">
        <f t="array" aca="1" ref="AU236" ca="1">IF(INDIRECT("実施計画様式!AU"&amp;ROW($A236))&lt;&gt;朱色変色!AU236,1,0)</f>
        <v>#VALUE!</v>
      </c>
      <c r="AV236" t="e" cm="1">
        <f t="array" aca="1" ref="AV236" ca="1">IF(INDIRECT("実施計画様式!AV"&amp;ROW($A236))&lt;&gt;朱色変色!AV236,1,0)</f>
        <v>#VALUE!</v>
      </c>
      <c r="AW236" t="e" cm="1">
        <f t="array" aca="1" ref="AW236" ca="1">IF(INDIRECT("実施計画様式!AW"&amp;ROW($A236))&lt;&gt;朱色変色!AW236,1,0)</f>
        <v>#VALUE!</v>
      </c>
      <c r="AX236" t="e" cm="1">
        <f t="array" aca="1" ref="AX236" ca="1">IF(INDIRECT("実施計画様式!AX"&amp;ROW($A236))&lt;&gt;朱色変色!AX236,1,0)</f>
        <v>#VALUE!</v>
      </c>
      <c r="AY236" t="e" cm="1">
        <f t="array" aca="1" ref="AY236" ca="1">IF(INDIRECT("実施計画様式!AY"&amp;ROW($A236))&lt;&gt;朱色変色!AU236,1,0)</f>
        <v>#VALUE!</v>
      </c>
      <c r="AZ236" t="e" cm="1">
        <f t="array" aca="1" ref="AZ236" ca="1">IF(INDIRECT("実施計画様式!AZ"&amp;ROW($A236))&lt;&gt;朱色変色!AV236,1,0)</f>
        <v>#VALUE!</v>
      </c>
      <c r="BA236" t="e" cm="1">
        <f t="array" aca="1" ref="BA236" ca="1">IF(INDIRECT("実施計画様式!BA"&amp;ROW($A236))&lt;&gt;朱色変色!AW236,1,0)</f>
        <v>#VALUE!</v>
      </c>
      <c r="BB236" t="e" cm="1">
        <f t="array" aca="1" ref="BB236" ca="1">IF(INDIRECT("実施計画様式!BB"&amp;ROW($A236))&lt;&gt;朱色変色!AX236,1,0)</f>
        <v>#VALUE!</v>
      </c>
      <c r="BC236" t="e">
        <f t="shared" ca="1" si="6"/>
        <v>#VALUE!</v>
      </c>
      <c r="BD236" t="e">
        <f t="shared" ca="1" si="7"/>
        <v>#VALUE!</v>
      </c>
      <c r="BE236" t="e">
        <f t="shared" ca="1" si="8"/>
        <v>#VALUE!</v>
      </c>
    </row>
    <row r="237" spans="3:57">
      <c r="C237" s="310">
        <v>165</v>
      </c>
      <c r="D237" t="e" cm="1">
        <f t="array" aca="1" ref="D237" ca="1">IF(INDIRECT("実施計画様式!D"&amp;ROW($A237))&lt;&gt;朱色変色!D237,1,0)</f>
        <v>#VALUE!</v>
      </c>
      <c r="E237" t="e" cm="1">
        <f t="array" aca="1" ref="E237" ca="1">IF(INDIRECT("実施計画様式!E"&amp;ROW($A237))&lt;&gt;朱色変色!E237,1,0)</f>
        <v>#VALUE!</v>
      </c>
      <c r="F237" t="e" cm="1">
        <f t="array" aca="1" ref="F237" ca="1">IF(INDIRECT("実施計画様式!F"&amp;ROW($A237))&lt;&gt;朱色変色!F237,1,0)</f>
        <v>#VALUE!</v>
      </c>
      <c r="G237" t="e" cm="1">
        <f t="array" aca="1" ref="G237" ca="1">IF(INDIRECT("実施計画様式!G"&amp;ROW($A237))&lt;&gt;朱色変色!G237,1,0)</f>
        <v>#VALUE!</v>
      </c>
      <c r="H237" t="e" cm="1">
        <f t="array" aca="1" ref="H237" ca="1">IF(INDIRECT("実施計画様式!H"&amp;ROW($A237))&lt;&gt;朱色変色!H237,1,0)</f>
        <v>#VALUE!</v>
      </c>
      <c r="I237" t="e" cm="1">
        <f t="array" aca="1" ref="I237" ca="1">IF(INDIRECT("実施計画様式!I"&amp;ROW($A237))&lt;&gt;朱色変色!I237,1,0)</f>
        <v>#VALUE!</v>
      </c>
      <c r="J237" t="e" cm="1">
        <f t="array" aca="1" ref="J237" ca="1">IF(INDIRECT("実施計画様式!J"&amp;ROW($A237))&lt;&gt;朱色変色!J237,1,0)</f>
        <v>#VALUE!</v>
      </c>
      <c r="K237" t="e" cm="1">
        <f t="array" aca="1" ref="K237" ca="1">IF(INDIRECT("実施計画様式!K"&amp;ROW($A237))&lt;&gt;朱色変色!K237,1,0)</f>
        <v>#VALUE!</v>
      </c>
      <c r="L237" t="e" cm="1">
        <f t="array" aca="1" ref="L237" ca="1">IF(INDIRECT("実施計画様式!L"&amp;ROW($A237))&lt;&gt;朱色変色!L237,1,0)</f>
        <v>#VALUE!</v>
      </c>
      <c r="M237" t="e" cm="1">
        <f t="array" aca="1" ref="M237" ca="1">IF(INDIRECT("実施計画様式!M"&amp;ROW($A237))&lt;&gt;朱色変色!M237,1,0)</f>
        <v>#VALUE!</v>
      </c>
      <c r="N237" t="e" cm="1">
        <f t="array" aca="1" ref="N237" ca="1">IF(INDIRECT("実施計画様式!N"&amp;ROW($A237))&lt;&gt;朱色変色!N237,1,0)</f>
        <v>#VALUE!</v>
      </c>
      <c r="O237" t="e" cm="1">
        <f t="array" aca="1" ref="O237" ca="1">IF(INDIRECT("実施計画様式!O"&amp;ROW($A237))&lt;&gt;朱色変色!O237,1,0)</f>
        <v>#VALUE!</v>
      </c>
      <c r="P237" t="e" cm="1">
        <f t="array" aca="1" ref="P237" ca="1">IF(INDIRECT("実施計画様式!P"&amp;ROW($A237))&lt;&gt;朱色変色!P237,1,0)</f>
        <v>#VALUE!</v>
      </c>
      <c r="Q237" t="e" cm="1">
        <f t="array" aca="1" ref="Q237" ca="1">IF(INDIRECT("実施計画様式!Q"&amp;ROW($A237))&lt;&gt;朱色変色!Q237,1,0)</f>
        <v>#VALUE!</v>
      </c>
      <c r="R237" t="e" cm="1">
        <f t="array" aca="1" ref="R237" ca="1">IF(INDIRECT("実施計画様式!R"&amp;ROW($A237))&lt;&gt;朱色変色!R237,1,0)</f>
        <v>#VALUE!</v>
      </c>
      <c r="S237" t="e" cm="1">
        <f t="array" aca="1" ref="S237" ca="1">IF(INDIRECT("実施計画様式!S"&amp;ROW($A237))&lt;&gt;朱色変色!S237,1,0)</f>
        <v>#VALUE!</v>
      </c>
      <c r="T237" t="e" cm="1">
        <f t="array" aca="1" ref="T237" ca="1">IF(INDIRECT("実施計画様式!T"&amp;ROW($A237))&lt;&gt;朱色変色!T237,1,0)</f>
        <v>#VALUE!</v>
      </c>
      <c r="U237" t="e" cm="1">
        <f t="array" aca="1" ref="U237" ca="1">IF(INDIRECT("実施計画様式!U"&amp;ROW($A237))&lt;&gt;朱色変色!U237,1,0)</f>
        <v>#VALUE!</v>
      </c>
      <c r="V237" t="e" cm="1">
        <f t="array" aca="1" ref="V237" ca="1">IF(INDIRECT("実施計画様式!V"&amp;ROW($A237))&lt;&gt;朱色変色!V237,1,0)</f>
        <v>#VALUE!</v>
      </c>
      <c r="W237" t="e" cm="1">
        <f t="array" aca="1" ref="W237" ca="1">IF(INDIRECT("実施計画様式!W"&amp;ROW($A237))&lt;&gt;朱色変色!W237,1,0)</f>
        <v>#VALUE!</v>
      </c>
      <c r="X237" t="e" cm="1">
        <f t="array" aca="1" ref="X237" ca="1">IF(INDIRECT("実施計画様式!X"&amp;ROW($A237))&lt;&gt;朱色変色!X237,1,0)</f>
        <v>#VALUE!</v>
      </c>
      <c r="Y237" t="e" cm="1">
        <f t="array" aca="1" ref="Y237" ca="1">IF(INDIRECT("実施計画様式!Y"&amp;ROW($A237))&lt;&gt;朱色変色!Y237,1,0)</f>
        <v>#VALUE!</v>
      </c>
      <c r="Z237" t="e" cm="1">
        <f t="array" aca="1" ref="Z237" ca="1">IF(INDIRECT("実施計画様式!Z"&amp;ROW($A237))&lt;&gt;朱色変色!Z237,1,0)</f>
        <v>#VALUE!</v>
      </c>
      <c r="AA237" t="e" cm="1">
        <f t="array" aca="1" ref="AA237" ca="1">IF(INDIRECT("実施計画様式!AA"&amp;ROW($A237))&lt;&gt;朱色変色!AA237,1,0)</f>
        <v>#VALUE!</v>
      </c>
      <c r="AB237" t="e" cm="1">
        <f t="array" aca="1" ref="AB237" ca="1">IF(INDIRECT("実施計画様式!AB"&amp;ROW($A237))&lt;&gt;朱色変色!AB237,1,0)</f>
        <v>#VALUE!</v>
      </c>
      <c r="AC237" t="e" cm="1">
        <f t="array" aca="1" ref="AC237" ca="1">IF(INDIRECT("実施計画様式!AC"&amp;ROW($A237))&lt;&gt;朱色変色!AC237,1,0)</f>
        <v>#VALUE!</v>
      </c>
      <c r="AD237" t="e" cm="1">
        <f t="array" aca="1" ref="AD237" ca="1">IF(INDIRECT("実施計画様式!AD"&amp;ROW($A237))&lt;&gt;朱色変色!AD237,1,0)</f>
        <v>#VALUE!</v>
      </c>
      <c r="AE237" t="e" cm="1">
        <f t="array" aca="1" ref="AE237" ca="1">IF(INDIRECT("実施計画様式!AE"&amp;ROW($A237))&lt;&gt;朱色変色!AE237,1,0)</f>
        <v>#VALUE!</v>
      </c>
      <c r="AF237" t="e" cm="1">
        <f t="array" aca="1" ref="AF237" ca="1">IF(INDIRECT("実施計画様式!AF"&amp;ROW($A237))&lt;&gt;朱色変色!AF237,1,0)</f>
        <v>#VALUE!</v>
      </c>
      <c r="AG237" t="e" cm="1">
        <f t="array" aca="1" ref="AG237" ca="1">IF(INDIRECT("実施計画様式!AG"&amp;ROW($A237))&lt;&gt;朱色変色!AG237,1,0)</f>
        <v>#VALUE!</v>
      </c>
      <c r="AH237" t="e" cm="1">
        <f t="array" aca="1" ref="AH237" ca="1">IF(INDIRECT("実施計画様式!AH"&amp;ROW($A237))&lt;&gt;朱色変色!AH237,1,0)</f>
        <v>#VALUE!</v>
      </c>
      <c r="AI237" t="e" cm="1">
        <f t="array" aca="1" ref="AI237" ca="1">IF(INDIRECT("実施計画様式!AI"&amp;ROW($A237))&lt;&gt;朱色変色!AI237,1,0)</f>
        <v>#VALUE!</v>
      </c>
      <c r="AJ237" t="e" cm="1">
        <f t="array" aca="1" ref="AJ237" ca="1">IF(INDIRECT("実施計画様式!AJ"&amp;ROW($A237))&lt;&gt;朱色変色!AJ237,1,0)</f>
        <v>#VALUE!</v>
      </c>
      <c r="AK237" t="e" cm="1">
        <f t="array" aca="1" ref="AK237" ca="1">IF(INDIRECT("実施計画様式!AK"&amp;ROW($A237))&lt;&gt;朱色変色!AK237,1,0)</f>
        <v>#VALUE!</v>
      </c>
      <c r="AL237" t="e" cm="1">
        <f t="array" aca="1" ref="AL237" ca="1">IF(INDIRECT("実施計画様式!AL"&amp;ROW($A237))&lt;&gt;朱色変色!AL237,1,0)</f>
        <v>#VALUE!</v>
      </c>
      <c r="AM237" t="e" cm="1">
        <f t="array" aca="1" ref="AM237" ca="1">IF(INDIRECT("実施計画様式!AM"&amp;ROW($A237))&lt;&gt;朱色変色!AM237,1,0)</f>
        <v>#VALUE!</v>
      </c>
      <c r="AN237" t="e" cm="1">
        <f t="array" aca="1" ref="AN237" ca="1">IF(INDIRECT("実施計画様式!AN"&amp;ROW($A237))&lt;&gt;朱色変色!AN237,1,0)</f>
        <v>#VALUE!</v>
      </c>
      <c r="AO237" t="e" cm="1">
        <f t="array" aca="1" ref="AO237" ca="1">IF(INDIRECT("実施計画様式!AO"&amp;ROW($A237))&lt;&gt;朱色変色!AO237,1,0)</f>
        <v>#VALUE!</v>
      </c>
      <c r="AP237" t="e" cm="1">
        <f t="array" aca="1" ref="AP237" ca="1">IF(INDIRECT("実施計画様式!AP"&amp;ROW($A237))&lt;&gt;朱色変色!AP237,1,0)</f>
        <v>#VALUE!</v>
      </c>
      <c r="AQ237" t="e" cm="1">
        <f t="array" aca="1" ref="AQ237" ca="1">IF(INDIRECT("実施計画様式!AQ"&amp;ROW($A237))&lt;&gt;朱色変色!AQ237,1,0)</f>
        <v>#VALUE!</v>
      </c>
      <c r="AR237" t="e" cm="1">
        <f t="array" aca="1" ref="AR237" ca="1">IF(INDIRECT("実施計画様式!AR"&amp;ROW($A237))&lt;&gt;朱色変色!AR237,1,0)</f>
        <v>#VALUE!</v>
      </c>
      <c r="AS237" t="e" cm="1">
        <f t="array" aca="1" ref="AS237" ca="1">IF(INDIRECT("実施計画様式!AS"&amp;ROW($A237))&lt;&gt;朱色変色!AS237,1,0)</f>
        <v>#VALUE!</v>
      </c>
      <c r="AT237" t="e" cm="1">
        <f t="array" aca="1" ref="AT237" ca="1">IF(INDIRECT("実施計画様式!AT"&amp;ROW($A237))&lt;&gt;朱色変色!AT237,1,0)</f>
        <v>#VALUE!</v>
      </c>
      <c r="AU237" t="e" cm="1">
        <f t="array" aca="1" ref="AU237" ca="1">IF(INDIRECT("実施計画様式!AU"&amp;ROW($A237))&lt;&gt;朱色変色!AU237,1,0)</f>
        <v>#VALUE!</v>
      </c>
      <c r="AV237" t="e" cm="1">
        <f t="array" aca="1" ref="AV237" ca="1">IF(INDIRECT("実施計画様式!AV"&amp;ROW($A237))&lt;&gt;朱色変色!AV237,1,0)</f>
        <v>#VALUE!</v>
      </c>
      <c r="AW237" t="e" cm="1">
        <f t="array" aca="1" ref="AW237" ca="1">IF(INDIRECT("実施計画様式!AW"&amp;ROW($A237))&lt;&gt;朱色変色!AW237,1,0)</f>
        <v>#VALUE!</v>
      </c>
      <c r="AX237" t="e" cm="1">
        <f t="array" aca="1" ref="AX237" ca="1">IF(INDIRECT("実施計画様式!AX"&amp;ROW($A237))&lt;&gt;朱色変色!AX237,1,0)</f>
        <v>#VALUE!</v>
      </c>
      <c r="AY237" t="e" cm="1">
        <f t="array" aca="1" ref="AY237" ca="1">IF(INDIRECT("実施計画様式!AY"&amp;ROW($A237))&lt;&gt;朱色変色!AU237,1,0)</f>
        <v>#VALUE!</v>
      </c>
      <c r="AZ237" t="e" cm="1">
        <f t="array" aca="1" ref="AZ237" ca="1">IF(INDIRECT("実施計画様式!AZ"&amp;ROW($A237))&lt;&gt;朱色変色!AV237,1,0)</f>
        <v>#VALUE!</v>
      </c>
      <c r="BA237" t="e" cm="1">
        <f t="array" aca="1" ref="BA237" ca="1">IF(INDIRECT("実施計画様式!BA"&amp;ROW($A237))&lt;&gt;朱色変色!AW237,1,0)</f>
        <v>#VALUE!</v>
      </c>
      <c r="BB237" t="e" cm="1">
        <f t="array" aca="1" ref="BB237" ca="1">IF(INDIRECT("実施計画様式!BB"&amp;ROW($A237))&lt;&gt;朱色変色!AX237,1,0)</f>
        <v>#VALUE!</v>
      </c>
      <c r="BC237" t="e">
        <f t="shared" ca="1" si="6"/>
        <v>#VALUE!</v>
      </c>
      <c r="BD237" t="e">
        <f t="shared" ca="1" si="7"/>
        <v>#VALUE!</v>
      </c>
      <c r="BE237" t="e">
        <f t="shared" ca="1" si="8"/>
        <v>#VALUE!</v>
      </c>
    </row>
    <row r="238" spans="3:57">
      <c r="C238" s="310">
        <v>166</v>
      </c>
      <c r="D238" t="e" cm="1">
        <f t="array" aca="1" ref="D238" ca="1">IF(INDIRECT("実施計画様式!D"&amp;ROW($A238))&lt;&gt;朱色変色!D238,1,0)</f>
        <v>#VALUE!</v>
      </c>
      <c r="E238" t="e" cm="1">
        <f t="array" aca="1" ref="E238" ca="1">IF(INDIRECT("実施計画様式!E"&amp;ROW($A238))&lt;&gt;朱色変色!E238,1,0)</f>
        <v>#VALUE!</v>
      </c>
      <c r="F238" t="e" cm="1">
        <f t="array" aca="1" ref="F238" ca="1">IF(INDIRECT("実施計画様式!F"&amp;ROW($A238))&lt;&gt;朱色変色!F238,1,0)</f>
        <v>#VALUE!</v>
      </c>
      <c r="G238" t="e" cm="1">
        <f t="array" aca="1" ref="G238" ca="1">IF(INDIRECT("実施計画様式!G"&amp;ROW($A238))&lt;&gt;朱色変色!G238,1,0)</f>
        <v>#VALUE!</v>
      </c>
      <c r="H238" t="e" cm="1">
        <f t="array" aca="1" ref="H238" ca="1">IF(INDIRECT("実施計画様式!H"&amp;ROW($A238))&lt;&gt;朱色変色!H238,1,0)</f>
        <v>#VALUE!</v>
      </c>
      <c r="I238" t="e" cm="1">
        <f t="array" aca="1" ref="I238" ca="1">IF(INDIRECT("実施計画様式!I"&amp;ROW($A238))&lt;&gt;朱色変色!I238,1,0)</f>
        <v>#VALUE!</v>
      </c>
      <c r="J238" t="e" cm="1">
        <f t="array" aca="1" ref="J238" ca="1">IF(INDIRECT("実施計画様式!J"&amp;ROW($A238))&lt;&gt;朱色変色!J238,1,0)</f>
        <v>#VALUE!</v>
      </c>
      <c r="K238" t="e" cm="1">
        <f t="array" aca="1" ref="K238" ca="1">IF(INDIRECT("実施計画様式!K"&amp;ROW($A238))&lt;&gt;朱色変色!K238,1,0)</f>
        <v>#VALUE!</v>
      </c>
      <c r="L238" t="e" cm="1">
        <f t="array" aca="1" ref="L238" ca="1">IF(INDIRECT("実施計画様式!L"&amp;ROW($A238))&lt;&gt;朱色変色!L238,1,0)</f>
        <v>#VALUE!</v>
      </c>
      <c r="M238" t="e" cm="1">
        <f t="array" aca="1" ref="M238" ca="1">IF(INDIRECT("実施計画様式!M"&amp;ROW($A238))&lt;&gt;朱色変色!M238,1,0)</f>
        <v>#VALUE!</v>
      </c>
      <c r="N238" t="e" cm="1">
        <f t="array" aca="1" ref="N238" ca="1">IF(INDIRECT("実施計画様式!N"&amp;ROW($A238))&lt;&gt;朱色変色!N238,1,0)</f>
        <v>#VALUE!</v>
      </c>
      <c r="O238" t="e" cm="1">
        <f t="array" aca="1" ref="O238" ca="1">IF(INDIRECT("実施計画様式!O"&amp;ROW($A238))&lt;&gt;朱色変色!O238,1,0)</f>
        <v>#VALUE!</v>
      </c>
      <c r="P238" t="e" cm="1">
        <f t="array" aca="1" ref="P238" ca="1">IF(INDIRECT("実施計画様式!P"&amp;ROW($A238))&lt;&gt;朱色変色!P238,1,0)</f>
        <v>#VALUE!</v>
      </c>
      <c r="Q238" t="e" cm="1">
        <f t="array" aca="1" ref="Q238" ca="1">IF(INDIRECT("実施計画様式!Q"&amp;ROW($A238))&lt;&gt;朱色変色!Q238,1,0)</f>
        <v>#VALUE!</v>
      </c>
      <c r="R238" t="e" cm="1">
        <f t="array" aca="1" ref="R238" ca="1">IF(INDIRECT("実施計画様式!R"&amp;ROW($A238))&lt;&gt;朱色変色!R238,1,0)</f>
        <v>#VALUE!</v>
      </c>
      <c r="S238" t="e" cm="1">
        <f t="array" aca="1" ref="S238" ca="1">IF(INDIRECT("実施計画様式!S"&amp;ROW($A238))&lt;&gt;朱色変色!S238,1,0)</f>
        <v>#VALUE!</v>
      </c>
      <c r="T238" t="e" cm="1">
        <f t="array" aca="1" ref="T238" ca="1">IF(INDIRECT("実施計画様式!T"&amp;ROW($A238))&lt;&gt;朱色変色!T238,1,0)</f>
        <v>#VALUE!</v>
      </c>
      <c r="U238" t="e" cm="1">
        <f t="array" aca="1" ref="U238" ca="1">IF(INDIRECT("実施計画様式!U"&amp;ROW($A238))&lt;&gt;朱色変色!U238,1,0)</f>
        <v>#VALUE!</v>
      </c>
      <c r="V238" t="e" cm="1">
        <f t="array" aca="1" ref="V238" ca="1">IF(INDIRECT("実施計画様式!V"&amp;ROW($A238))&lt;&gt;朱色変色!V238,1,0)</f>
        <v>#VALUE!</v>
      </c>
      <c r="W238" t="e" cm="1">
        <f t="array" aca="1" ref="W238" ca="1">IF(INDIRECT("実施計画様式!W"&amp;ROW($A238))&lt;&gt;朱色変色!W238,1,0)</f>
        <v>#VALUE!</v>
      </c>
      <c r="X238" t="e" cm="1">
        <f t="array" aca="1" ref="X238" ca="1">IF(INDIRECT("実施計画様式!X"&amp;ROW($A238))&lt;&gt;朱色変色!X238,1,0)</f>
        <v>#VALUE!</v>
      </c>
      <c r="Y238" t="e" cm="1">
        <f t="array" aca="1" ref="Y238" ca="1">IF(INDIRECT("実施計画様式!Y"&amp;ROW($A238))&lt;&gt;朱色変色!Y238,1,0)</f>
        <v>#VALUE!</v>
      </c>
      <c r="Z238" t="e" cm="1">
        <f t="array" aca="1" ref="Z238" ca="1">IF(INDIRECT("実施計画様式!Z"&amp;ROW($A238))&lt;&gt;朱色変色!Z238,1,0)</f>
        <v>#VALUE!</v>
      </c>
      <c r="AA238" t="e" cm="1">
        <f t="array" aca="1" ref="AA238" ca="1">IF(INDIRECT("実施計画様式!AA"&amp;ROW($A238))&lt;&gt;朱色変色!AA238,1,0)</f>
        <v>#VALUE!</v>
      </c>
      <c r="AB238" t="e" cm="1">
        <f t="array" aca="1" ref="AB238" ca="1">IF(INDIRECT("実施計画様式!AB"&amp;ROW($A238))&lt;&gt;朱色変色!AB238,1,0)</f>
        <v>#VALUE!</v>
      </c>
      <c r="AC238" t="e" cm="1">
        <f t="array" aca="1" ref="AC238" ca="1">IF(INDIRECT("実施計画様式!AC"&amp;ROW($A238))&lt;&gt;朱色変色!AC238,1,0)</f>
        <v>#VALUE!</v>
      </c>
      <c r="AD238" t="e" cm="1">
        <f t="array" aca="1" ref="AD238" ca="1">IF(INDIRECT("実施計画様式!AD"&amp;ROW($A238))&lt;&gt;朱色変色!AD238,1,0)</f>
        <v>#VALUE!</v>
      </c>
      <c r="AE238" t="e" cm="1">
        <f t="array" aca="1" ref="AE238" ca="1">IF(INDIRECT("実施計画様式!AE"&amp;ROW($A238))&lt;&gt;朱色変色!AE238,1,0)</f>
        <v>#VALUE!</v>
      </c>
      <c r="AF238" t="e" cm="1">
        <f t="array" aca="1" ref="AF238" ca="1">IF(INDIRECT("実施計画様式!AF"&amp;ROW($A238))&lt;&gt;朱色変色!AF238,1,0)</f>
        <v>#VALUE!</v>
      </c>
      <c r="AG238" t="e" cm="1">
        <f t="array" aca="1" ref="AG238" ca="1">IF(INDIRECT("実施計画様式!AG"&amp;ROW($A238))&lt;&gt;朱色変色!AG238,1,0)</f>
        <v>#VALUE!</v>
      </c>
      <c r="AH238" t="e" cm="1">
        <f t="array" aca="1" ref="AH238" ca="1">IF(INDIRECT("実施計画様式!AH"&amp;ROW($A238))&lt;&gt;朱色変色!AH238,1,0)</f>
        <v>#VALUE!</v>
      </c>
      <c r="AI238" t="e" cm="1">
        <f t="array" aca="1" ref="AI238" ca="1">IF(INDIRECT("実施計画様式!AI"&amp;ROW($A238))&lt;&gt;朱色変色!AI238,1,0)</f>
        <v>#VALUE!</v>
      </c>
      <c r="AJ238" t="e" cm="1">
        <f t="array" aca="1" ref="AJ238" ca="1">IF(INDIRECT("実施計画様式!AJ"&amp;ROW($A238))&lt;&gt;朱色変色!AJ238,1,0)</f>
        <v>#VALUE!</v>
      </c>
      <c r="AK238" t="e" cm="1">
        <f t="array" aca="1" ref="AK238" ca="1">IF(INDIRECT("実施計画様式!AK"&amp;ROW($A238))&lt;&gt;朱色変色!AK238,1,0)</f>
        <v>#VALUE!</v>
      </c>
      <c r="AL238" t="e" cm="1">
        <f t="array" aca="1" ref="AL238" ca="1">IF(INDIRECT("実施計画様式!AL"&amp;ROW($A238))&lt;&gt;朱色変色!AL238,1,0)</f>
        <v>#VALUE!</v>
      </c>
      <c r="AM238" t="e" cm="1">
        <f t="array" aca="1" ref="AM238" ca="1">IF(INDIRECT("実施計画様式!AM"&amp;ROW($A238))&lt;&gt;朱色変色!AM238,1,0)</f>
        <v>#VALUE!</v>
      </c>
      <c r="AN238" t="e" cm="1">
        <f t="array" aca="1" ref="AN238" ca="1">IF(INDIRECT("実施計画様式!AN"&amp;ROW($A238))&lt;&gt;朱色変色!AN238,1,0)</f>
        <v>#VALUE!</v>
      </c>
      <c r="AO238" t="e" cm="1">
        <f t="array" aca="1" ref="AO238" ca="1">IF(INDIRECT("実施計画様式!AO"&amp;ROW($A238))&lt;&gt;朱色変色!AO238,1,0)</f>
        <v>#VALUE!</v>
      </c>
      <c r="AP238" t="e" cm="1">
        <f t="array" aca="1" ref="AP238" ca="1">IF(INDIRECT("実施計画様式!AP"&amp;ROW($A238))&lt;&gt;朱色変色!AP238,1,0)</f>
        <v>#VALUE!</v>
      </c>
      <c r="AQ238" t="e" cm="1">
        <f t="array" aca="1" ref="AQ238" ca="1">IF(INDIRECT("実施計画様式!AQ"&amp;ROW($A238))&lt;&gt;朱色変色!AQ238,1,0)</f>
        <v>#VALUE!</v>
      </c>
      <c r="AR238" t="e" cm="1">
        <f t="array" aca="1" ref="AR238" ca="1">IF(INDIRECT("実施計画様式!AR"&amp;ROW($A238))&lt;&gt;朱色変色!AR238,1,0)</f>
        <v>#VALUE!</v>
      </c>
      <c r="AS238" t="e" cm="1">
        <f t="array" aca="1" ref="AS238" ca="1">IF(INDIRECT("実施計画様式!AS"&amp;ROW($A238))&lt;&gt;朱色変色!AS238,1,0)</f>
        <v>#VALUE!</v>
      </c>
      <c r="AT238" t="e" cm="1">
        <f t="array" aca="1" ref="AT238" ca="1">IF(INDIRECT("実施計画様式!AT"&amp;ROW($A238))&lt;&gt;朱色変色!AT238,1,0)</f>
        <v>#VALUE!</v>
      </c>
      <c r="AU238" t="e" cm="1">
        <f t="array" aca="1" ref="AU238" ca="1">IF(INDIRECT("実施計画様式!AU"&amp;ROW($A238))&lt;&gt;朱色変色!AU238,1,0)</f>
        <v>#VALUE!</v>
      </c>
      <c r="AV238" t="e" cm="1">
        <f t="array" aca="1" ref="AV238" ca="1">IF(INDIRECT("実施計画様式!AV"&amp;ROW($A238))&lt;&gt;朱色変色!AV238,1,0)</f>
        <v>#VALUE!</v>
      </c>
      <c r="AW238" t="e" cm="1">
        <f t="array" aca="1" ref="AW238" ca="1">IF(INDIRECT("実施計画様式!AW"&amp;ROW($A238))&lt;&gt;朱色変色!AW238,1,0)</f>
        <v>#VALUE!</v>
      </c>
      <c r="AX238" t="e" cm="1">
        <f t="array" aca="1" ref="AX238" ca="1">IF(INDIRECT("実施計画様式!AX"&amp;ROW($A238))&lt;&gt;朱色変色!AX238,1,0)</f>
        <v>#VALUE!</v>
      </c>
      <c r="AY238" t="e" cm="1">
        <f t="array" aca="1" ref="AY238" ca="1">IF(INDIRECT("実施計画様式!AY"&amp;ROW($A238))&lt;&gt;朱色変色!AU238,1,0)</f>
        <v>#VALUE!</v>
      </c>
      <c r="AZ238" t="e" cm="1">
        <f t="array" aca="1" ref="AZ238" ca="1">IF(INDIRECT("実施計画様式!AZ"&amp;ROW($A238))&lt;&gt;朱色変色!AV238,1,0)</f>
        <v>#VALUE!</v>
      </c>
      <c r="BA238" t="e" cm="1">
        <f t="array" aca="1" ref="BA238" ca="1">IF(INDIRECT("実施計画様式!BA"&amp;ROW($A238))&lt;&gt;朱色変色!AW238,1,0)</f>
        <v>#VALUE!</v>
      </c>
      <c r="BB238" t="e" cm="1">
        <f t="array" aca="1" ref="BB238" ca="1">IF(INDIRECT("実施計画様式!BB"&amp;ROW($A238))&lt;&gt;朱色変色!AX238,1,0)</f>
        <v>#VALUE!</v>
      </c>
      <c r="BC238" t="e">
        <f t="shared" ca="1" si="6"/>
        <v>#VALUE!</v>
      </c>
      <c r="BD238" t="e">
        <f t="shared" ca="1" si="7"/>
        <v>#VALUE!</v>
      </c>
      <c r="BE238" t="e">
        <f t="shared" ca="1" si="8"/>
        <v>#VALUE!</v>
      </c>
    </row>
    <row r="239" spans="3:57">
      <c r="C239" s="310">
        <v>167</v>
      </c>
      <c r="D239" t="e" cm="1">
        <f t="array" aca="1" ref="D239" ca="1">IF(INDIRECT("実施計画様式!D"&amp;ROW($A239))&lt;&gt;朱色変色!D239,1,0)</f>
        <v>#VALUE!</v>
      </c>
      <c r="E239" t="e" cm="1">
        <f t="array" aca="1" ref="E239" ca="1">IF(INDIRECT("実施計画様式!E"&amp;ROW($A239))&lt;&gt;朱色変色!E239,1,0)</f>
        <v>#VALUE!</v>
      </c>
      <c r="F239" t="e" cm="1">
        <f t="array" aca="1" ref="F239" ca="1">IF(INDIRECT("実施計画様式!F"&amp;ROW($A239))&lt;&gt;朱色変色!F239,1,0)</f>
        <v>#VALUE!</v>
      </c>
      <c r="G239" t="e" cm="1">
        <f t="array" aca="1" ref="G239" ca="1">IF(INDIRECT("実施計画様式!G"&amp;ROW($A239))&lt;&gt;朱色変色!G239,1,0)</f>
        <v>#VALUE!</v>
      </c>
      <c r="H239" t="e" cm="1">
        <f t="array" aca="1" ref="H239" ca="1">IF(INDIRECT("実施計画様式!H"&amp;ROW($A239))&lt;&gt;朱色変色!H239,1,0)</f>
        <v>#VALUE!</v>
      </c>
      <c r="I239" t="e" cm="1">
        <f t="array" aca="1" ref="I239" ca="1">IF(INDIRECT("実施計画様式!I"&amp;ROW($A239))&lt;&gt;朱色変色!I239,1,0)</f>
        <v>#VALUE!</v>
      </c>
      <c r="J239" t="e" cm="1">
        <f t="array" aca="1" ref="J239" ca="1">IF(INDIRECT("実施計画様式!J"&amp;ROW($A239))&lt;&gt;朱色変色!J239,1,0)</f>
        <v>#VALUE!</v>
      </c>
      <c r="K239" t="e" cm="1">
        <f t="array" aca="1" ref="K239" ca="1">IF(INDIRECT("実施計画様式!K"&amp;ROW($A239))&lt;&gt;朱色変色!K239,1,0)</f>
        <v>#VALUE!</v>
      </c>
      <c r="L239" t="e" cm="1">
        <f t="array" aca="1" ref="L239" ca="1">IF(INDIRECT("実施計画様式!L"&amp;ROW($A239))&lt;&gt;朱色変色!L239,1,0)</f>
        <v>#VALUE!</v>
      </c>
      <c r="M239" t="e" cm="1">
        <f t="array" aca="1" ref="M239" ca="1">IF(INDIRECT("実施計画様式!M"&amp;ROW($A239))&lt;&gt;朱色変色!M239,1,0)</f>
        <v>#VALUE!</v>
      </c>
      <c r="N239" t="e" cm="1">
        <f t="array" aca="1" ref="N239" ca="1">IF(INDIRECT("実施計画様式!N"&amp;ROW($A239))&lt;&gt;朱色変色!N239,1,0)</f>
        <v>#VALUE!</v>
      </c>
      <c r="O239" t="e" cm="1">
        <f t="array" aca="1" ref="O239" ca="1">IF(INDIRECT("実施計画様式!O"&amp;ROW($A239))&lt;&gt;朱色変色!O239,1,0)</f>
        <v>#VALUE!</v>
      </c>
      <c r="P239" t="e" cm="1">
        <f t="array" aca="1" ref="P239" ca="1">IF(INDIRECT("実施計画様式!P"&amp;ROW($A239))&lt;&gt;朱色変色!P239,1,0)</f>
        <v>#VALUE!</v>
      </c>
      <c r="Q239" t="e" cm="1">
        <f t="array" aca="1" ref="Q239" ca="1">IF(INDIRECT("実施計画様式!Q"&amp;ROW($A239))&lt;&gt;朱色変色!Q239,1,0)</f>
        <v>#VALUE!</v>
      </c>
      <c r="R239" t="e" cm="1">
        <f t="array" aca="1" ref="R239" ca="1">IF(INDIRECT("実施計画様式!R"&amp;ROW($A239))&lt;&gt;朱色変色!R239,1,0)</f>
        <v>#VALUE!</v>
      </c>
      <c r="S239" t="e" cm="1">
        <f t="array" aca="1" ref="S239" ca="1">IF(INDIRECT("実施計画様式!S"&amp;ROW($A239))&lt;&gt;朱色変色!S239,1,0)</f>
        <v>#VALUE!</v>
      </c>
      <c r="T239" t="e" cm="1">
        <f t="array" aca="1" ref="T239" ca="1">IF(INDIRECT("実施計画様式!T"&amp;ROW($A239))&lt;&gt;朱色変色!T239,1,0)</f>
        <v>#VALUE!</v>
      </c>
      <c r="U239" t="e" cm="1">
        <f t="array" aca="1" ref="U239" ca="1">IF(INDIRECT("実施計画様式!U"&amp;ROW($A239))&lt;&gt;朱色変色!U239,1,0)</f>
        <v>#VALUE!</v>
      </c>
      <c r="V239" t="e" cm="1">
        <f t="array" aca="1" ref="V239" ca="1">IF(INDIRECT("実施計画様式!V"&amp;ROW($A239))&lt;&gt;朱色変色!V239,1,0)</f>
        <v>#VALUE!</v>
      </c>
      <c r="W239" t="e" cm="1">
        <f t="array" aca="1" ref="W239" ca="1">IF(INDIRECT("実施計画様式!W"&amp;ROW($A239))&lt;&gt;朱色変色!W239,1,0)</f>
        <v>#VALUE!</v>
      </c>
      <c r="X239" t="e" cm="1">
        <f t="array" aca="1" ref="X239" ca="1">IF(INDIRECT("実施計画様式!X"&amp;ROW($A239))&lt;&gt;朱色変色!X239,1,0)</f>
        <v>#VALUE!</v>
      </c>
      <c r="Y239" t="e" cm="1">
        <f t="array" aca="1" ref="Y239" ca="1">IF(INDIRECT("実施計画様式!Y"&amp;ROW($A239))&lt;&gt;朱色変色!Y239,1,0)</f>
        <v>#VALUE!</v>
      </c>
      <c r="Z239" t="e" cm="1">
        <f t="array" aca="1" ref="Z239" ca="1">IF(INDIRECT("実施計画様式!Z"&amp;ROW($A239))&lt;&gt;朱色変色!Z239,1,0)</f>
        <v>#VALUE!</v>
      </c>
      <c r="AA239" t="e" cm="1">
        <f t="array" aca="1" ref="AA239" ca="1">IF(INDIRECT("実施計画様式!AA"&amp;ROW($A239))&lt;&gt;朱色変色!AA239,1,0)</f>
        <v>#VALUE!</v>
      </c>
      <c r="AB239" t="e" cm="1">
        <f t="array" aca="1" ref="AB239" ca="1">IF(INDIRECT("実施計画様式!AB"&amp;ROW($A239))&lt;&gt;朱色変色!AB239,1,0)</f>
        <v>#VALUE!</v>
      </c>
      <c r="AC239" t="e" cm="1">
        <f t="array" aca="1" ref="AC239" ca="1">IF(INDIRECT("実施計画様式!AC"&amp;ROW($A239))&lt;&gt;朱色変色!AC239,1,0)</f>
        <v>#VALUE!</v>
      </c>
      <c r="AD239" t="e" cm="1">
        <f t="array" aca="1" ref="AD239" ca="1">IF(INDIRECT("実施計画様式!AD"&amp;ROW($A239))&lt;&gt;朱色変色!AD239,1,0)</f>
        <v>#VALUE!</v>
      </c>
      <c r="AE239" t="e" cm="1">
        <f t="array" aca="1" ref="AE239" ca="1">IF(INDIRECT("実施計画様式!AE"&amp;ROW($A239))&lt;&gt;朱色変色!AE239,1,0)</f>
        <v>#VALUE!</v>
      </c>
      <c r="AF239" t="e" cm="1">
        <f t="array" aca="1" ref="AF239" ca="1">IF(INDIRECT("実施計画様式!AF"&amp;ROW($A239))&lt;&gt;朱色変色!AF239,1,0)</f>
        <v>#VALUE!</v>
      </c>
      <c r="AG239" t="e" cm="1">
        <f t="array" aca="1" ref="AG239" ca="1">IF(INDIRECT("実施計画様式!AG"&amp;ROW($A239))&lt;&gt;朱色変色!AG239,1,0)</f>
        <v>#VALUE!</v>
      </c>
      <c r="AH239" t="e" cm="1">
        <f t="array" aca="1" ref="AH239" ca="1">IF(INDIRECT("実施計画様式!AH"&amp;ROW($A239))&lt;&gt;朱色変色!AH239,1,0)</f>
        <v>#VALUE!</v>
      </c>
      <c r="AI239" t="e" cm="1">
        <f t="array" aca="1" ref="AI239" ca="1">IF(INDIRECT("実施計画様式!AI"&amp;ROW($A239))&lt;&gt;朱色変色!AI239,1,0)</f>
        <v>#VALUE!</v>
      </c>
      <c r="AJ239" t="e" cm="1">
        <f t="array" aca="1" ref="AJ239" ca="1">IF(INDIRECT("実施計画様式!AJ"&amp;ROW($A239))&lt;&gt;朱色変色!AJ239,1,0)</f>
        <v>#VALUE!</v>
      </c>
      <c r="AK239" t="e" cm="1">
        <f t="array" aca="1" ref="AK239" ca="1">IF(INDIRECT("実施計画様式!AK"&amp;ROW($A239))&lt;&gt;朱色変色!AK239,1,0)</f>
        <v>#VALUE!</v>
      </c>
      <c r="AL239" t="e" cm="1">
        <f t="array" aca="1" ref="AL239" ca="1">IF(INDIRECT("実施計画様式!AL"&amp;ROW($A239))&lt;&gt;朱色変色!AL239,1,0)</f>
        <v>#VALUE!</v>
      </c>
      <c r="AM239" t="e" cm="1">
        <f t="array" aca="1" ref="AM239" ca="1">IF(INDIRECT("実施計画様式!AM"&amp;ROW($A239))&lt;&gt;朱色変色!AM239,1,0)</f>
        <v>#VALUE!</v>
      </c>
      <c r="AN239" t="e" cm="1">
        <f t="array" aca="1" ref="AN239" ca="1">IF(INDIRECT("実施計画様式!AN"&amp;ROW($A239))&lt;&gt;朱色変色!AN239,1,0)</f>
        <v>#VALUE!</v>
      </c>
      <c r="AO239" t="e" cm="1">
        <f t="array" aca="1" ref="AO239" ca="1">IF(INDIRECT("実施計画様式!AO"&amp;ROW($A239))&lt;&gt;朱色変色!AO239,1,0)</f>
        <v>#VALUE!</v>
      </c>
      <c r="AP239" t="e" cm="1">
        <f t="array" aca="1" ref="AP239" ca="1">IF(INDIRECT("実施計画様式!AP"&amp;ROW($A239))&lt;&gt;朱色変色!AP239,1,0)</f>
        <v>#VALUE!</v>
      </c>
      <c r="AQ239" t="e" cm="1">
        <f t="array" aca="1" ref="AQ239" ca="1">IF(INDIRECT("実施計画様式!AQ"&amp;ROW($A239))&lt;&gt;朱色変色!AQ239,1,0)</f>
        <v>#VALUE!</v>
      </c>
      <c r="AR239" t="e" cm="1">
        <f t="array" aca="1" ref="AR239" ca="1">IF(INDIRECT("実施計画様式!AR"&amp;ROW($A239))&lt;&gt;朱色変色!AR239,1,0)</f>
        <v>#VALUE!</v>
      </c>
      <c r="AS239" t="e" cm="1">
        <f t="array" aca="1" ref="AS239" ca="1">IF(INDIRECT("実施計画様式!AS"&amp;ROW($A239))&lt;&gt;朱色変色!AS239,1,0)</f>
        <v>#VALUE!</v>
      </c>
      <c r="AT239" t="e" cm="1">
        <f t="array" aca="1" ref="AT239" ca="1">IF(INDIRECT("実施計画様式!AT"&amp;ROW($A239))&lt;&gt;朱色変色!AT239,1,0)</f>
        <v>#VALUE!</v>
      </c>
      <c r="AU239" t="e" cm="1">
        <f t="array" aca="1" ref="AU239" ca="1">IF(INDIRECT("実施計画様式!AU"&amp;ROW($A239))&lt;&gt;朱色変色!AU239,1,0)</f>
        <v>#VALUE!</v>
      </c>
      <c r="AV239" t="e" cm="1">
        <f t="array" aca="1" ref="AV239" ca="1">IF(INDIRECT("実施計画様式!AV"&amp;ROW($A239))&lt;&gt;朱色変色!AV239,1,0)</f>
        <v>#VALUE!</v>
      </c>
      <c r="AW239" t="e" cm="1">
        <f t="array" aca="1" ref="AW239" ca="1">IF(INDIRECT("実施計画様式!AW"&amp;ROW($A239))&lt;&gt;朱色変色!AW239,1,0)</f>
        <v>#VALUE!</v>
      </c>
      <c r="AX239" t="e" cm="1">
        <f t="array" aca="1" ref="AX239" ca="1">IF(INDIRECT("実施計画様式!AX"&amp;ROW($A239))&lt;&gt;朱色変色!AX239,1,0)</f>
        <v>#VALUE!</v>
      </c>
      <c r="AY239" t="e" cm="1">
        <f t="array" aca="1" ref="AY239" ca="1">IF(INDIRECT("実施計画様式!AY"&amp;ROW($A239))&lt;&gt;朱色変色!AU239,1,0)</f>
        <v>#VALUE!</v>
      </c>
      <c r="AZ239" t="e" cm="1">
        <f t="array" aca="1" ref="AZ239" ca="1">IF(INDIRECT("実施計画様式!AZ"&amp;ROW($A239))&lt;&gt;朱色変色!AV239,1,0)</f>
        <v>#VALUE!</v>
      </c>
      <c r="BA239" t="e" cm="1">
        <f t="array" aca="1" ref="BA239" ca="1">IF(INDIRECT("実施計画様式!BA"&amp;ROW($A239))&lt;&gt;朱色変色!AW239,1,0)</f>
        <v>#VALUE!</v>
      </c>
      <c r="BB239" t="e" cm="1">
        <f t="array" aca="1" ref="BB239" ca="1">IF(INDIRECT("実施計画様式!BB"&amp;ROW($A239))&lt;&gt;朱色変色!AX239,1,0)</f>
        <v>#VALUE!</v>
      </c>
      <c r="BC239" t="e">
        <f t="shared" ca="1" si="6"/>
        <v>#VALUE!</v>
      </c>
      <c r="BD239" t="e">
        <f t="shared" ca="1" si="7"/>
        <v>#VALUE!</v>
      </c>
      <c r="BE239" t="e">
        <f t="shared" ca="1" si="8"/>
        <v>#VALUE!</v>
      </c>
    </row>
    <row r="240" spans="3:57">
      <c r="C240" s="310">
        <v>168</v>
      </c>
      <c r="D240" t="e" cm="1">
        <f t="array" aca="1" ref="D240" ca="1">IF(INDIRECT("実施計画様式!D"&amp;ROW($A240))&lt;&gt;朱色変色!D240,1,0)</f>
        <v>#VALUE!</v>
      </c>
      <c r="E240" t="e" cm="1">
        <f t="array" aca="1" ref="E240" ca="1">IF(INDIRECT("実施計画様式!E"&amp;ROW($A240))&lt;&gt;朱色変色!E240,1,0)</f>
        <v>#VALUE!</v>
      </c>
      <c r="F240" t="e" cm="1">
        <f t="array" aca="1" ref="F240" ca="1">IF(INDIRECT("実施計画様式!F"&amp;ROW($A240))&lt;&gt;朱色変色!F240,1,0)</f>
        <v>#VALUE!</v>
      </c>
      <c r="G240" t="e" cm="1">
        <f t="array" aca="1" ref="G240" ca="1">IF(INDIRECT("実施計画様式!G"&amp;ROW($A240))&lt;&gt;朱色変色!G240,1,0)</f>
        <v>#VALUE!</v>
      </c>
      <c r="H240" t="e" cm="1">
        <f t="array" aca="1" ref="H240" ca="1">IF(INDIRECT("実施計画様式!H"&amp;ROW($A240))&lt;&gt;朱色変色!H240,1,0)</f>
        <v>#VALUE!</v>
      </c>
      <c r="I240" t="e" cm="1">
        <f t="array" aca="1" ref="I240" ca="1">IF(INDIRECT("実施計画様式!I"&amp;ROW($A240))&lt;&gt;朱色変色!I240,1,0)</f>
        <v>#VALUE!</v>
      </c>
      <c r="J240" t="e" cm="1">
        <f t="array" aca="1" ref="J240" ca="1">IF(INDIRECT("実施計画様式!J"&amp;ROW($A240))&lt;&gt;朱色変色!J240,1,0)</f>
        <v>#VALUE!</v>
      </c>
      <c r="K240" t="e" cm="1">
        <f t="array" aca="1" ref="K240" ca="1">IF(INDIRECT("実施計画様式!K"&amp;ROW($A240))&lt;&gt;朱色変色!K240,1,0)</f>
        <v>#VALUE!</v>
      </c>
      <c r="L240" t="e" cm="1">
        <f t="array" aca="1" ref="L240" ca="1">IF(INDIRECT("実施計画様式!L"&amp;ROW($A240))&lt;&gt;朱色変色!L240,1,0)</f>
        <v>#VALUE!</v>
      </c>
      <c r="M240" t="e" cm="1">
        <f t="array" aca="1" ref="M240" ca="1">IF(INDIRECT("実施計画様式!M"&amp;ROW($A240))&lt;&gt;朱色変色!M240,1,0)</f>
        <v>#VALUE!</v>
      </c>
      <c r="N240" t="e" cm="1">
        <f t="array" aca="1" ref="N240" ca="1">IF(INDIRECT("実施計画様式!N"&amp;ROW($A240))&lt;&gt;朱色変色!N240,1,0)</f>
        <v>#VALUE!</v>
      </c>
      <c r="O240" t="e" cm="1">
        <f t="array" aca="1" ref="O240" ca="1">IF(INDIRECT("実施計画様式!O"&amp;ROW($A240))&lt;&gt;朱色変色!O240,1,0)</f>
        <v>#VALUE!</v>
      </c>
      <c r="P240" t="e" cm="1">
        <f t="array" aca="1" ref="P240" ca="1">IF(INDIRECT("実施計画様式!P"&amp;ROW($A240))&lt;&gt;朱色変色!P240,1,0)</f>
        <v>#VALUE!</v>
      </c>
      <c r="Q240" t="e" cm="1">
        <f t="array" aca="1" ref="Q240" ca="1">IF(INDIRECT("実施計画様式!Q"&amp;ROW($A240))&lt;&gt;朱色変色!Q240,1,0)</f>
        <v>#VALUE!</v>
      </c>
      <c r="R240" t="e" cm="1">
        <f t="array" aca="1" ref="R240" ca="1">IF(INDIRECT("実施計画様式!R"&amp;ROW($A240))&lt;&gt;朱色変色!R240,1,0)</f>
        <v>#VALUE!</v>
      </c>
      <c r="S240" t="e" cm="1">
        <f t="array" aca="1" ref="S240" ca="1">IF(INDIRECT("実施計画様式!S"&amp;ROW($A240))&lt;&gt;朱色変色!S240,1,0)</f>
        <v>#VALUE!</v>
      </c>
      <c r="T240" t="e" cm="1">
        <f t="array" aca="1" ref="T240" ca="1">IF(INDIRECT("実施計画様式!T"&amp;ROW($A240))&lt;&gt;朱色変色!T240,1,0)</f>
        <v>#VALUE!</v>
      </c>
      <c r="U240" t="e" cm="1">
        <f t="array" aca="1" ref="U240" ca="1">IF(INDIRECT("実施計画様式!U"&amp;ROW($A240))&lt;&gt;朱色変色!U240,1,0)</f>
        <v>#VALUE!</v>
      </c>
      <c r="V240" t="e" cm="1">
        <f t="array" aca="1" ref="V240" ca="1">IF(INDIRECT("実施計画様式!V"&amp;ROW($A240))&lt;&gt;朱色変色!V240,1,0)</f>
        <v>#VALUE!</v>
      </c>
      <c r="W240" t="e" cm="1">
        <f t="array" aca="1" ref="W240" ca="1">IF(INDIRECT("実施計画様式!W"&amp;ROW($A240))&lt;&gt;朱色変色!W240,1,0)</f>
        <v>#VALUE!</v>
      </c>
      <c r="X240" t="e" cm="1">
        <f t="array" aca="1" ref="X240" ca="1">IF(INDIRECT("実施計画様式!X"&amp;ROW($A240))&lt;&gt;朱色変色!X240,1,0)</f>
        <v>#VALUE!</v>
      </c>
      <c r="Y240" t="e" cm="1">
        <f t="array" aca="1" ref="Y240" ca="1">IF(INDIRECT("実施計画様式!Y"&amp;ROW($A240))&lt;&gt;朱色変色!Y240,1,0)</f>
        <v>#VALUE!</v>
      </c>
      <c r="Z240" t="e" cm="1">
        <f t="array" aca="1" ref="Z240" ca="1">IF(INDIRECT("実施計画様式!Z"&amp;ROW($A240))&lt;&gt;朱色変色!Z240,1,0)</f>
        <v>#VALUE!</v>
      </c>
      <c r="AA240" t="e" cm="1">
        <f t="array" aca="1" ref="AA240" ca="1">IF(INDIRECT("実施計画様式!AA"&amp;ROW($A240))&lt;&gt;朱色変色!AA240,1,0)</f>
        <v>#VALUE!</v>
      </c>
      <c r="AB240" t="e" cm="1">
        <f t="array" aca="1" ref="AB240" ca="1">IF(INDIRECT("実施計画様式!AB"&amp;ROW($A240))&lt;&gt;朱色変色!AB240,1,0)</f>
        <v>#VALUE!</v>
      </c>
      <c r="AC240" t="e" cm="1">
        <f t="array" aca="1" ref="AC240" ca="1">IF(INDIRECT("実施計画様式!AC"&amp;ROW($A240))&lt;&gt;朱色変色!AC240,1,0)</f>
        <v>#VALUE!</v>
      </c>
      <c r="AD240" t="e" cm="1">
        <f t="array" aca="1" ref="AD240" ca="1">IF(INDIRECT("実施計画様式!AD"&amp;ROW($A240))&lt;&gt;朱色変色!AD240,1,0)</f>
        <v>#VALUE!</v>
      </c>
      <c r="AE240" t="e" cm="1">
        <f t="array" aca="1" ref="AE240" ca="1">IF(INDIRECT("実施計画様式!AE"&amp;ROW($A240))&lt;&gt;朱色変色!AE240,1,0)</f>
        <v>#VALUE!</v>
      </c>
      <c r="AF240" t="e" cm="1">
        <f t="array" aca="1" ref="AF240" ca="1">IF(INDIRECT("実施計画様式!AF"&amp;ROW($A240))&lt;&gt;朱色変色!AF240,1,0)</f>
        <v>#VALUE!</v>
      </c>
      <c r="AG240" t="e" cm="1">
        <f t="array" aca="1" ref="AG240" ca="1">IF(INDIRECT("実施計画様式!AG"&amp;ROW($A240))&lt;&gt;朱色変色!AG240,1,0)</f>
        <v>#VALUE!</v>
      </c>
      <c r="AH240" t="e" cm="1">
        <f t="array" aca="1" ref="AH240" ca="1">IF(INDIRECT("実施計画様式!AH"&amp;ROW($A240))&lt;&gt;朱色変色!AH240,1,0)</f>
        <v>#VALUE!</v>
      </c>
      <c r="AI240" t="e" cm="1">
        <f t="array" aca="1" ref="AI240" ca="1">IF(INDIRECT("実施計画様式!AI"&amp;ROW($A240))&lt;&gt;朱色変色!AI240,1,0)</f>
        <v>#VALUE!</v>
      </c>
      <c r="AJ240" t="e" cm="1">
        <f t="array" aca="1" ref="AJ240" ca="1">IF(INDIRECT("実施計画様式!AJ"&amp;ROW($A240))&lt;&gt;朱色変色!AJ240,1,0)</f>
        <v>#VALUE!</v>
      </c>
      <c r="AK240" t="e" cm="1">
        <f t="array" aca="1" ref="AK240" ca="1">IF(INDIRECT("実施計画様式!AK"&amp;ROW($A240))&lt;&gt;朱色変色!AK240,1,0)</f>
        <v>#VALUE!</v>
      </c>
      <c r="AL240" t="e" cm="1">
        <f t="array" aca="1" ref="AL240" ca="1">IF(INDIRECT("実施計画様式!AL"&amp;ROW($A240))&lt;&gt;朱色変色!AL240,1,0)</f>
        <v>#VALUE!</v>
      </c>
      <c r="AM240" t="e" cm="1">
        <f t="array" aca="1" ref="AM240" ca="1">IF(INDIRECT("実施計画様式!AM"&amp;ROW($A240))&lt;&gt;朱色変色!AM240,1,0)</f>
        <v>#VALUE!</v>
      </c>
      <c r="AN240" t="e" cm="1">
        <f t="array" aca="1" ref="AN240" ca="1">IF(INDIRECT("実施計画様式!AN"&amp;ROW($A240))&lt;&gt;朱色変色!AN240,1,0)</f>
        <v>#VALUE!</v>
      </c>
      <c r="AO240" t="e" cm="1">
        <f t="array" aca="1" ref="AO240" ca="1">IF(INDIRECT("実施計画様式!AO"&amp;ROW($A240))&lt;&gt;朱色変色!AO240,1,0)</f>
        <v>#VALUE!</v>
      </c>
      <c r="AP240" t="e" cm="1">
        <f t="array" aca="1" ref="AP240" ca="1">IF(INDIRECT("実施計画様式!AP"&amp;ROW($A240))&lt;&gt;朱色変色!AP240,1,0)</f>
        <v>#VALUE!</v>
      </c>
      <c r="AQ240" t="e" cm="1">
        <f t="array" aca="1" ref="AQ240" ca="1">IF(INDIRECT("実施計画様式!AQ"&amp;ROW($A240))&lt;&gt;朱色変色!AQ240,1,0)</f>
        <v>#VALUE!</v>
      </c>
      <c r="AR240" t="e" cm="1">
        <f t="array" aca="1" ref="AR240" ca="1">IF(INDIRECT("実施計画様式!AR"&amp;ROW($A240))&lt;&gt;朱色変色!AR240,1,0)</f>
        <v>#VALUE!</v>
      </c>
      <c r="AS240" t="e" cm="1">
        <f t="array" aca="1" ref="AS240" ca="1">IF(INDIRECT("実施計画様式!AS"&amp;ROW($A240))&lt;&gt;朱色変色!AS240,1,0)</f>
        <v>#VALUE!</v>
      </c>
      <c r="AT240" t="e" cm="1">
        <f t="array" aca="1" ref="AT240" ca="1">IF(INDIRECT("実施計画様式!AT"&amp;ROW($A240))&lt;&gt;朱色変色!AT240,1,0)</f>
        <v>#VALUE!</v>
      </c>
      <c r="AU240" t="e" cm="1">
        <f t="array" aca="1" ref="AU240" ca="1">IF(INDIRECT("実施計画様式!AU"&amp;ROW($A240))&lt;&gt;朱色変色!AU240,1,0)</f>
        <v>#VALUE!</v>
      </c>
      <c r="AV240" t="e" cm="1">
        <f t="array" aca="1" ref="AV240" ca="1">IF(INDIRECT("実施計画様式!AV"&amp;ROW($A240))&lt;&gt;朱色変色!AV240,1,0)</f>
        <v>#VALUE!</v>
      </c>
      <c r="AW240" t="e" cm="1">
        <f t="array" aca="1" ref="AW240" ca="1">IF(INDIRECT("実施計画様式!AW"&amp;ROW($A240))&lt;&gt;朱色変色!AW240,1,0)</f>
        <v>#VALUE!</v>
      </c>
      <c r="AX240" t="e" cm="1">
        <f t="array" aca="1" ref="AX240" ca="1">IF(INDIRECT("実施計画様式!AX"&amp;ROW($A240))&lt;&gt;朱色変色!AX240,1,0)</f>
        <v>#VALUE!</v>
      </c>
      <c r="AY240" t="e" cm="1">
        <f t="array" aca="1" ref="AY240" ca="1">IF(INDIRECT("実施計画様式!AY"&amp;ROW($A240))&lt;&gt;朱色変色!AU240,1,0)</f>
        <v>#VALUE!</v>
      </c>
      <c r="AZ240" t="e" cm="1">
        <f t="array" aca="1" ref="AZ240" ca="1">IF(INDIRECT("実施計画様式!AZ"&amp;ROW($A240))&lt;&gt;朱色変色!AV240,1,0)</f>
        <v>#VALUE!</v>
      </c>
      <c r="BA240" t="e" cm="1">
        <f t="array" aca="1" ref="BA240" ca="1">IF(INDIRECT("実施計画様式!BA"&amp;ROW($A240))&lt;&gt;朱色変色!AW240,1,0)</f>
        <v>#VALUE!</v>
      </c>
      <c r="BB240" t="e" cm="1">
        <f t="array" aca="1" ref="BB240" ca="1">IF(INDIRECT("実施計画様式!BB"&amp;ROW($A240))&lt;&gt;朱色変色!AX240,1,0)</f>
        <v>#VALUE!</v>
      </c>
      <c r="BC240" t="e">
        <f t="shared" ca="1" si="6"/>
        <v>#VALUE!</v>
      </c>
      <c r="BD240" t="e">
        <f t="shared" ca="1" si="7"/>
        <v>#VALUE!</v>
      </c>
      <c r="BE240" t="e">
        <f t="shared" ca="1" si="8"/>
        <v>#VALUE!</v>
      </c>
    </row>
    <row r="241" spans="3:57">
      <c r="C241" s="310">
        <v>169</v>
      </c>
      <c r="D241" t="e" cm="1">
        <f t="array" aca="1" ref="D241" ca="1">IF(INDIRECT("実施計画様式!D"&amp;ROW($A241))&lt;&gt;朱色変色!D241,1,0)</f>
        <v>#VALUE!</v>
      </c>
      <c r="E241" t="e" cm="1">
        <f t="array" aca="1" ref="E241" ca="1">IF(INDIRECT("実施計画様式!E"&amp;ROW($A241))&lt;&gt;朱色変色!E241,1,0)</f>
        <v>#VALUE!</v>
      </c>
      <c r="F241" t="e" cm="1">
        <f t="array" aca="1" ref="F241" ca="1">IF(INDIRECT("実施計画様式!F"&amp;ROW($A241))&lt;&gt;朱色変色!F241,1,0)</f>
        <v>#VALUE!</v>
      </c>
      <c r="G241" t="e" cm="1">
        <f t="array" aca="1" ref="G241" ca="1">IF(INDIRECT("実施計画様式!G"&amp;ROW($A241))&lt;&gt;朱色変色!G241,1,0)</f>
        <v>#VALUE!</v>
      </c>
      <c r="H241" t="e" cm="1">
        <f t="array" aca="1" ref="H241" ca="1">IF(INDIRECT("実施計画様式!H"&amp;ROW($A241))&lt;&gt;朱色変色!H241,1,0)</f>
        <v>#VALUE!</v>
      </c>
      <c r="I241" t="e" cm="1">
        <f t="array" aca="1" ref="I241" ca="1">IF(INDIRECT("実施計画様式!I"&amp;ROW($A241))&lt;&gt;朱色変色!I241,1,0)</f>
        <v>#VALUE!</v>
      </c>
      <c r="J241" t="e" cm="1">
        <f t="array" aca="1" ref="J241" ca="1">IF(INDIRECT("実施計画様式!J"&amp;ROW($A241))&lt;&gt;朱色変色!J241,1,0)</f>
        <v>#VALUE!</v>
      </c>
      <c r="K241" t="e" cm="1">
        <f t="array" aca="1" ref="K241" ca="1">IF(INDIRECT("実施計画様式!K"&amp;ROW($A241))&lt;&gt;朱色変色!K241,1,0)</f>
        <v>#VALUE!</v>
      </c>
      <c r="L241" t="e" cm="1">
        <f t="array" aca="1" ref="L241" ca="1">IF(INDIRECT("実施計画様式!L"&amp;ROW($A241))&lt;&gt;朱色変色!L241,1,0)</f>
        <v>#VALUE!</v>
      </c>
      <c r="M241" t="e" cm="1">
        <f t="array" aca="1" ref="M241" ca="1">IF(INDIRECT("実施計画様式!M"&amp;ROW($A241))&lt;&gt;朱色変色!M241,1,0)</f>
        <v>#VALUE!</v>
      </c>
      <c r="N241" t="e" cm="1">
        <f t="array" aca="1" ref="N241" ca="1">IF(INDIRECT("実施計画様式!N"&amp;ROW($A241))&lt;&gt;朱色変色!N241,1,0)</f>
        <v>#VALUE!</v>
      </c>
      <c r="O241" t="e" cm="1">
        <f t="array" aca="1" ref="O241" ca="1">IF(INDIRECT("実施計画様式!O"&amp;ROW($A241))&lt;&gt;朱色変色!O241,1,0)</f>
        <v>#VALUE!</v>
      </c>
      <c r="P241" t="e" cm="1">
        <f t="array" aca="1" ref="P241" ca="1">IF(INDIRECT("実施計画様式!P"&amp;ROW($A241))&lt;&gt;朱色変色!P241,1,0)</f>
        <v>#VALUE!</v>
      </c>
      <c r="Q241" t="e" cm="1">
        <f t="array" aca="1" ref="Q241" ca="1">IF(INDIRECT("実施計画様式!Q"&amp;ROW($A241))&lt;&gt;朱色変色!Q241,1,0)</f>
        <v>#VALUE!</v>
      </c>
      <c r="R241" t="e" cm="1">
        <f t="array" aca="1" ref="R241" ca="1">IF(INDIRECT("実施計画様式!R"&amp;ROW($A241))&lt;&gt;朱色変色!R241,1,0)</f>
        <v>#VALUE!</v>
      </c>
      <c r="S241" t="e" cm="1">
        <f t="array" aca="1" ref="S241" ca="1">IF(INDIRECT("実施計画様式!S"&amp;ROW($A241))&lt;&gt;朱色変色!S241,1,0)</f>
        <v>#VALUE!</v>
      </c>
      <c r="T241" t="e" cm="1">
        <f t="array" aca="1" ref="T241" ca="1">IF(INDIRECT("実施計画様式!T"&amp;ROW($A241))&lt;&gt;朱色変色!T241,1,0)</f>
        <v>#VALUE!</v>
      </c>
      <c r="U241" t="e" cm="1">
        <f t="array" aca="1" ref="U241" ca="1">IF(INDIRECT("実施計画様式!U"&amp;ROW($A241))&lt;&gt;朱色変色!U241,1,0)</f>
        <v>#VALUE!</v>
      </c>
      <c r="V241" t="e" cm="1">
        <f t="array" aca="1" ref="V241" ca="1">IF(INDIRECT("実施計画様式!V"&amp;ROW($A241))&lt;&gt;朱色変色!V241,1,0)</f>
        <v>#VALUE!</v>
      </c>
      <c r="W241" t="e" cm="1">
        <f t="array" aca="1" ref="W241" ca="1">IF(INDIRECT("実施計画様式!W"&amp;ROW($A241))&lt;&gt;朱色変色!W241,1,0)</f>
        <v>#VALUE!</v>
      </c>
      <c r="X241" t="e" cm="1">
        <f t="array" aca="1" ref="X241" ca="1">IF(INDIRECT("実施計画様式!X"&amp;ROW($A241))&lt;&gt;朱色変色!X241,1,0)</f>
        <v>#VALUE!</v>
      </c>
      <c r="Y241" t="e" cm="1">
        <f t="array" aca="1" ref="Y241" ca="1">IF(INDIRECT("実施計画様式!Y"&amp;ROW($A241))&lt;&gt;朱色変色!Y241,1,0)</f>
        <v>#VALUE!</v>
      </c>
      <c r="Z241" t="e" cm="1">
        <f t="array" aca="1" ref="Z241" ca="1">IF(INDIRECT("実施計画様式!Z"&amp;ROW($A241))&lt;&gt;朱色変色!Z241,1,0)</f>
        <v>#VALUE!</v>
      </c>
      <c r="AA241" t="e" cm="1">
        <f t="array" aca="1" ref="AA241" ca="1">IF(INDIRECT("実施計画様式!AA"&amp;ROW($A241))&lt;&gt;朱色変色!AA241,1,0)</f>
        <v>#VALUE!</v>
      </c>
      <c r="AB241" t="e" cm="1">
        <f t="array" aca="1" ref="AB241" ca="1">IF(INDIRECT("実施計画様式!AB"&amp;ROW($A241))&lt;&gt;朱色変色!AB241,1,0)</f>
        <v>#VALUE!</v>
      </c>
      <c r="AC241" t="e" cm="1">
        <f t="array" aca="1" ref="AC241" ca="1">IF(INDIRECT("実施計画様式!AC"&amp;ROW($A241))&lt;&gt;朱色変色!AC241,1,0)</f>
        <v>#VALUE!</v>
      </c>
      <c r="AD241" t="e" cm="1">
        <f t="array" aca="1" ref="AD241" ca="1">IF(INDIRECT("実施計画様式!AD"&amp;ROW($A241))&lt;&gt;朱色変色!AD241,1,0)</f>
        <v>#VALUE!</v>
      </c>
      <c r="AE241" t="e" cm="1">
        <f t="array" aca="1" ref="AE241" ca="1">IF(INDIRECT("実施計画様式!AE"&amp;ROW($A241))&lt;&gt;朱色変色!AE241,1,0)</f>
        <v>#VALUE!</v>
      </c>
      <c r="AF241" t="e" cm="1">
        <f t="array" aca="1" ref="AF241" ca="1">IF(INDIRECT("実施計画様式!AF"&amp;ROW($A241))&lt;&gt;朱色変色!AF241,1,0)</f>
        <v>#VALUE!</v>
      </c>
      <c r="AG241" t="e" cm="1">
        <f t="array" aca="1" ref="AG241" ca="1">IF(INDIRECT("実施計画様式!AG"&amp;ROW($A241))&lt;&gt;朱色変色!AG241,1,0)</f>
        <v>#VALUE!</v>
      </c>
      <c r="AH241" t="e" cm="1">
        <f t="array" aca="1" ref="AH241" ca="1">IF(INDIRECT("実施計画様式!AH"&amp;ROW($A241))&lt;&gt;朱色変色!AH241,1,0)</f>
        <v>#VALUE!</v>
      </c>
      <c r="AI241" t="e" cm="1">
        <f t="array" aca="1" ref="AI241" ca="1">IF(INDIRECT("実施計画様式!AI"&amp;ROW($A241))&lt;&gt;朱色変色!AI241,1,0)</f>
        <v>#VALUE!</v>
      </c>
      <c r="AJ241" t="e" cm="1">
        <f t="array" aca="1" ref="AJ241" ca="1">IF(INDIRECT("実施計画様式!AJ"&amp;ROW($A241))&lt;&gt;朱色変色!AJ241,1,0)</f>
        <v>#VALUE!</v>
      </c>
      <c r="AK241" t="e" cm="1">
        <f t="array" aca="1" ref="AK241" ca="1">IF(INDIRECT("実施計画様式!AK"&amp;ROW($A241))&lt;&gt;朱色変色!AK241,1,0)</f>
        <v>#VALUE!</v>
      </c>
      <c r="AL241" t="e" cm="1">
        <f t="array" aca="1" ref="AL241" ca="1">IF(INDIRECT("実施計画様式!AL"&amp;ROW($A241))&lt;&gt;朱色変色!AL241,1,0)</f>
        <v>#VALUE!</v>
      </c>
      <c r="AM241" t="e" cm="1">
        <f t="array" aca="1" ref="AM241" ca="1">IF(INDIRECT("実施計画様式!AM"&amp;ROW($A241))&lt;&gt;朱色変色!AM241,1,0)</f>
        <v>#VALUE!</v>
      </c>
      <c r="AN241" t="e" cm="1">
        <f t="array" aca="1" ref="AN241" ca="1">IF(INDIRECT("実施計画様式!AN"&amp;ROW($A241))&lt;&gt;朱色変色!AN241,1,0)</f>
        <v>#VALUE!</v>
      </c>
      <c r="AO241" t="e" cm="1">
        <f t="array" aca="1" ref="AO241" ca="1">IF(INDIRECT("実施計画様式!AO"&amp;ROW($A241))&lt;&gt;朱色変色!AO241,1,0)</f>
        <v>#VALUE!</v>
      </c>
      <c r="AP241" t="e" cm="1">
        <f t="array" aca="1" ref="AP241" ca="1">IF(INDIRECT("実施計画様式!AP"&amp;ROW($A241))&lt;&gt;朱色変色!AP241,1,0)</f>
        <v>#VALUE!</v>
      </c>
      <c r="AQ241" t="e" cm="1">
        <f t="array" aca="1" ref="AQ241" ca="1">IF(INDIRECT("実施計画様式!AQ"&amp;ROW($A241))&lt;&gt;朱色変色!AQ241,1,0)</f>
        <v>#VALUE!</v>
      </c>
      <c r="AR241" t="e" cm="1">
        <f t="array" aca="1" ref="AR241" ca="1">IF(INDIRECT("実施計画様式!AR"&amp;ROW($A241))&lt;&gt;朱色変色!AR241,1,0)</f>
        <v>#VALUE!</v>
      </c>
      <c r="AS241" t="e" cm="1">
        <f t="array" aca="1" ref="AS241" ca="1">IF(INDIRECT("実施計画様式!AS"&amp;ROW($A241))&lt;&gt;朱色変色!AS241,1,0)</f>
        <v>#VALUE!</v>
      </c>
      <c r="AT241" t="e" cm="1">
        <f t="array" aca="1" ref="AT241" ca="1">IF(INDIRECT("実施計画様式!AT"&amp;ROW($A241))&lt;&gt;朱色変色!AT241,1,0)</f>
        <v>#VALUE!</v>
      </c>
      <c r="AU241" t="e" cm="1">
        <f t="array" aca="1" ref="AU241" ca="1">IF(INDIRECT("実施計画様式!AU"&amp;ROW($A241))&lt;&gt;朱色変色!AU241,1,0)</f>
        <v>#VALUE!</v>
      </c>
      <c r="AV241" t="e" cm="1">
        <f t="array" aca="1" ref="AV241" ca="1">IF(INDIRECT("実施計画様式!AV"&amp;ROW($A241))&lt;&gt;朱色変色!AV241,1,0)</f>
        <v>#VALUE!</v>
      </c>
      <c r="AW241" t="e" cm="1">
        <f t="array" aca="1" ref="AW241" ca="1">IF(INDIRECT("実施計画様式!AW"&amp;ROW($A241))&lt;&gt;朱色変色!AW241,1,0)</f>
        <v>#VALUE!</v>
      </c>
      <c r="AX241" t="e" cm="1">
        <f t="array" aca="1" ref="AX241" ca="1">IF(INDIRECT("実施計画様式!AX"&amp;ROW($A241))&lt;&gt;朱色変色!AX241,1,0)</f>
        <v>#VALUE!</v>
      </c>
      <c r="AY241" t="e" cm="1">
        <f t="array" aca="1" ref="AY241" ca="1">IF(INDIRECT("実施計画様式!AY"&amp;ROW($A241))&lt;&gt;朱色変色!AU241,1,0)</f>
        <v>#VALUE!</v>
      </c>
      <c r="AZ241" t="e" cm="1">
        <f t="array" aca="1" ref="AZ241" ca="1">IF(INDIRECT("実施計画様式!AZ"&amp;ROW($A241))&lt;&gt;朱色変色!AV241,1,0)</f>
        <v>#VALUE!</v>
      </c>
      <c r="BA241" t="e" cm="1">
        <f t="array" aca="1" ref="BA241" ca="1">IF(INDIRECT("実施計画様式!BA"&amp;ROW($A241))&lt;&gt;朱色変色!AW241,1,0)</f>
        <v>#VALUE!</v>
      </c>
      <c r="BB241" t="e" cm="1">
        <f t="array" aca="1" ref="BB241" ca="1">IF(INDIRECT("実施計画様式!BB"&amp;ROW($A241))&lt;&gt;朱色変色!AX241,1,0)</f>
        <v>#VALUE!</v>
      </c>
      <c r="BC241" t="e">
        <f t="shared" ca="1" si="6"/>
        <v>#VALUE!</v>
      </c>
      <c r="BD241" t="e">
        <f t="shared" ca="1" si="7"/>
        <v>#VALUE!</v>
      </c>
      <c r="BE241" t="e">
        <f t="shared" ca="1" si="8"/>
        <v>#VALUE!</v>
      </c>
    </row>
    <row r="242" spans="3:57">
      <c r="C242" s="310">
        <v>170</v>
      </c>
      <c r="D242" t="e" cm="1">
        <f t="array" aca="1" ref="D242" ca="1">IF(INDIRECT("実施計画様式!D"&amp;ROW($A242))&lt;&gt;朱色変色!D242,1,0)</f>
        <v>#VALUE!</v>
      </c>
      <c r="E242" t="e" cm="1">
        <f t="array" aca="1" ref="E242" ca="1">IF(INDIRECT("実施計画様式!E"&amp;ROW($A242))&lt;&gt;朱色変色!E242,1,0)</f>
        <v>#VALUE!</v>
      </c>
      <c r="F242" t="e" cm="1">
        <f t="array" aca="1" ref="F242" ca="1">IF(INDIRECT("実施計画様式!F"&amp;ROW($A242))&lt;&gt;朱色変色!F242,1,0)</f>
        <v>#VALUE!</v>
      </c>
      <c r="G242" t="e" cm="1">
        <f t="array" aca="1" ref="G242" ca="1">IF(INDIRECT("実施計画様式!G"&amp;ROW($A242))&lt;&gt;朱色変色!G242,1,0)</f>
        <v>#VALUE!</v>
      </c>
      <c r="H242" t="e" cm="1">
        <f t="array" aca="1" ref="H242" ca="1">IF(INDIRECT("実施計画様式!H"&amp;ROW($A242))&lt;&gt;朱色変色!H242,1,0)</f>
        <v>#VALUE!</v>
      </c>
      <c r="I242" t="e" cm="1">
        <f t="array" aca="1" ref="I242" ca="1">IF(INDIRECT("実施計画様式!I"&amp;ROW($A242))&lt;&gt;朱色変色!I242,1,0)</f>
        <v>#VALUE!</v>
      </c>
      <c r="J242" t="e" cm="1">
        <f t="array" aca="1" ref="J242" ca="1">IF(INDIRECT("実施計画様式!J"&amp;ROW($A242))&lt;&gt;朱色変色!J242,1,0)</f>
        <v>#VALUE!</v>
      </c>
      <c r="K242" t="e" cm="1">
        <f t="array" aca="1" ref="K242" ca="1">IF(INDIRECT("実施計画様式!K"&amp;ROW($A242))&lt;&gt;朱色変色!K242,1,0)</f>
        <v>#VALUE!</v>
      </c>
      <c r="L242" t="e" cm="1">
        <f t="array" aca="1" ref="L242" ca="1">IF(INDIRECT("実施計画様式!L"&amp;ROW($A242))&lt;&gt;朱色変色!L242,1,0)</f>
        <v>#VALUE!</v>
      </c>
      <c r="M242" t="e" cm="1">
        <f t="array" aca="1" ref="M242" ca="1">IF(INDIRECT("実施計画様式!M"&amp;ROW($A242))&lt;&gt;朱色変色!M242,1,0)</f>
        <v>#VALUE!</v>
      </c>
      <c r="N242" t="e" cm="1">
        <f t="array" aca="1" ref="N242" ca="1">IF(INDIRECT("実施計画様式!N"&amp;ROW($A242))&lt;&gt;朱色変色!N242,1,0)</f>
        <v>#VALUE!</v>
      </c>
      <c r="O242" t="e" cm="1">
        <f t="array" aca="1" ref="O242" ca="1">IF(INDIRECT("実施計画様式!O"&amp;ROW($A242))&lt;&gt;朱色変色!O242,1,0)</f>
        <v>#VALUE!</v>
      </c>
      <c r="P242" t="e" cm="1">
        <f t="array" aca="1" ref="P242" ca="1">IF(INDIRECT("実施計画様式!P"&amp;ROW($A242))&lt;&gt;朱色変色!P242,1,0)</f>
        <v>#VALUE!</v>
      </c>
      <c r="Q242" t="e" cm="1">
        <f t="array" aca="1" ref="Q242" ca="1">IF(INDIRECT("実施計画様式!Q"&amp;ROW($A242))&lt;&gt;朱色変色!Q242,1,0)</f>
        <v>#VALUE!</v>
      </c>
      <c r="R242" t="e" cm="1">
        <f t="array" aca="1" ref="R242" ca="1">IF(INDIRECT("実施計画様式!R"&amp;ROW($A242))&lt;&gt;朱色変色!R242,1,0)</f>
        <v>#VALUE!</v>
      </c>
      <c r="S242" t="e" cm="1">
        <f t="array" aca="1" ref="S242" ca="1">IF(INDIRECT("実施計画様式!S"&amp;ROW($A242))&lt;&gt;朱色変色!S242,1,0)</f>
        <v>#VALUE!</v>
      </c>
      <c r="T242" t="e" cm="1">
        <f t="array" aca="1" ref="T242" ca="1">IF(INDIRECT("実施計画様式!T"&amp;ROW($A242))&lt;&gt;朱色変色!T242,1,0)</f>
        <v>#VALUE!</v>
      </c>
      <c r="U242" t="e" cm="1">
        <f t="array" aca="1" ref="U242" ca="1">IF(INDIRECT("実施計画様式!U"&amp;ROW($A242))&lt;&gt;朱色変色!U242,1,0)</f>
        <v>#VALUE!</v>
      </c>
      <c r="V242" t="e" cm="1">
        <f t="array" aca="1" ref="V242" ca="1">IF(INDIRECT("実施計画様式!V"&amp;ROW($A242))&lt;&gt;朱色変色!V242,1,0)</f>
        <v>#VALUE!</v>
      </c>
      <c r="W242" t="e" cm="1">
        <f t="array" aca="1" ref="W242" ca="1">IF(INDIRECT("実施計画様式!W"&amp;ROW($A242))&lt;&gt;朱色変色!W242,1,0)</f>
        <v>#VALUE!</v>
      </c>
      <c r="X242" t="e" cm="1">
        <f t="array" aca="1" ref="X242" ca="1">IF(INDIRECT("実施計画様式!X"&amp;ROW($A242))&lt;&gt;朱色変色!X242,1,0)</f>
        <v>#VALUE!</v>
      </c>
      <c r="Y242" t="e" cm="1">
        <f t="array" aca="1" ref="Y242" ca="1">IF(INDIRECT("実施計画様式!Y"&amp;ROW($A242))&lt;&gt;朱色変色!Y242,1,0)</f>
        <v>#VALUE!</v>
      </c>
      <c r="Z242" t="e" cm="1">
        <f t="array" aca="1" ref="Z242" ca="1">IF(INDIRECT("実施計画様式!Z"&amp;ROW($A242))&lt;&gt;朱色変色!Z242,1,0)</f>
        <v>#VALUE!</v>
      </c>
      <c r="AA242" t="e" cm="1">
        <f t="array" aca="1" ref="AA242" ca="1">IF(INDIRECT("実施計画様式!AA"&amp;ROW($A242))&lt;&gt;朱色変色!AA242,1,0)</f>
        <v>#VALUE!</v>
      </c>
      <c r="AB242" t="e" cm="1">
        <f t="array" aca="1" ref="AB242" ca="1">IF(INDIRECT("実施計画様式!AB"&amp;ROW($A242))&lt;&gt;朱色変色!AB242,1,0)</f>
        <v>#VALUE!</v>
      </c>
      <c r="AC242" t="e" cm="1">
        <f t="array" aca="1" ref="AC242" ca="1">IF(INDIRECT("実施計画様式!AC"&amp;ROW($A242))&lt;&gt;朱色変色!AC242,1,0)</f>
        <v>#VALUE!</v>
      </c>
      <c r="AD242" t="e" cm="1">
        <f t="array" aca="1" ref="AD242" ca="1">IF(INDIRECT("実施計画様式!AD"&amp;ROW($A242))&lt;&gt;朱色変色!AD242,1,0)</f>
        <v>#VALUE!</v>
      </c>
      <c r="AE242" t="e" cm="1">
        <f t="array" aca="1" ref="AE242" ca="1">IF(INDIRECT("実施計画様式!AE"&amp;ROW($A242))&lt;&gt;朱色変色!AE242,1,0)</f>
        <v>#VALUE!</v>
      </c>
      <c r="AF242" t="e" cm="1">
        <f t="array" aca="1" ref="AF242" ca="1">IF(INDIRECT("実施計画様式!AF"&amp;ROW($A242))&lt;&gt;朱色変色!AF242,1,0)</f>
        <v>#VALUE!</v>
      </c>
      <c r="AG242" t="e" cm="1">
        <f t="array" aca="1" ref="AG242" ca="1">IF(INDIRECT("実施計画様式!AG"&amp;ROW($A242))&lt;&gt;朱色変色!AG242,1,0)</f>
        <v>#VALUE!</v>
      </c>
      <c r="AH242" t="e" cm="1">
        <f t="array" aca="1" ref="AH242" ca="1">IF(INDIRECT("実施計画様式!AH"&amp;ROW($A242))&lt;&gt;朱色変色!AH242,1,0)</f>
        <v>#VALUE!</v>
      </c>
      <c r="AI242" t="e" cm="1">
        <f t="array" aca="1" ref="AI242" ca="1">IF(INDIRECT("実施計画様式!AI"&amp;ROW($A242))&lt;&gt;朱色変色!AI242,1,0)</f>
        <v>#VALUE!</v>
      </c>
      <c r="AJ242" t="e" cm="1">
        <f t="array" aca="1" ref="AJ242" ca="1">IF(INDIRECT("実施計画様式!AJ"&amp;ROW($A242))&lt;&gt;朱色変色!AJ242,1,0)</f>
        <v>#VALUE!</v>
      </c>
      <c r="AK242" t="e" cm="1">
        <f t="array" aca="1" ref="AK242" ca="1">IF(INDIRECT("実施計画様式!AK"&amp;ROW($A242))&lt;&gt;朱色変色!AK242,1,0)</f>
        <v>#VALUE!</v>
      </c>
      <c r="AL242" t="e" cm="1">
        <f t="array" aca="1" ref="AL242" ca="1">IF(INDIRECT("実施計画様式!AL"&amp;ROW($A242))&lt;&gt;朱色変色!AL242,1,0)</f>
        <v>#VALUE!</v>
      </c>
      <c r="AM242" t="e" cm="1">
        <f t="array" aca="1" ref="AM242" ca="1">IF(INDIRECT("実施計画様式!AM"&amp;ROW($A242))&lt;&gt;朱色変色!AM242,1,0)</f>
        <v>#VALUE!</v>
      </c>
      <c r="AN242" t="e" cm="1">
        <f t="array" aca="1" ref="AN242" ca="1">IF(INDIRECT("実施計画様式!AN"&amp;ROW($A242))&lt;&gt;朱色変色!AN242,1,0)</f>
        <v>#VALUE!</v>
      </c>
      <c r="AO242" t="e" cm="1">
        <f t="array" aca="1" ref="AO242" ca="1">IF(INDIRECT("実施計画様式!AO"&amp;ROW($A242))&lt;&gt;朱色変色!AO242,1,0)</f>
        <v>#VALUE!</v>
      </c>
      <c r="AP242" t="e" cm="1">
        <f t="array" aca="1" ref="AP242" ca="1">IF(INDIRECT("実施計画様式!AP"&amp;ROW($A242))&lt;&gt;朱色変色!AP242,1,0)</f>
        <v>#VALUE!</v>
      </c>
      <c r="AQ242" t="e" cm="1">
        <f t="array" aca="1" ref="AQ242" ca="1">IF(INDIRECT("実施計画様式!AQ"&amp;ROW($A242))&lt;&gt;朱色変色!AQ242,1,0)</f>
        <v>#VALUE!</v>
      </c>
      <c r="AR242" t="e" cm="1">
        <f t="array" aca="1" ref="AR242" ca="1">IF(INDIRECT("実施計画様式!AR"&amp;ROW($A242))&lt;&gt;朱色変色!AR242,1,0)</f>
        <v>#VALUE!</v>
      </c>
      <c r="AS242" t="e" cm="1">
        <f t="array" aca="1" ref="AS242" ca="1">IF(INDIRECT("実施計画様式!AS"&amp;ROW($A242))&lt;&gt;朱色変色!AS242,1,0)</f>
        <v>#VALUE!</v>
      </c>
      <c r="AT242" t="e" cm="1">
        <f t="array" aca="1" ref="AT242" ca="1">IF(INDIRECT("実施計画様式!AT"&amp;ROW($A242))&lt;&gt;朱色変色!AT242,1,0)</f>
        <v>#VALUE!</v>
      </c>
      <c r="AU242" t="e" cm="1">
        <f t="array" aca="1" ref="AU242" ca="1">IF(INDIRECT("実施計画様式!AU"&amp;ROW($A242))&lt;&gt;朱色変色!AU242,1,0)</f>
        <v>#VALUE!</v>
      </c>
      <c r="AV242" t="e" cm="1">
        <f t="array" aca="1" ref="AV242" ca="1">IF(INDIRECT("実施計画様式!AV"&amp;ROW($A242))&lt;&gt;朱色変色!AV242,1,0)</f>
        <v>#VALUE!</v>
      </c>
      <c r="AW242" t="e" cm="1">
        <f t="array" aca="1" ref="AW242" ca="1">IF(INDIRECT("実施計画様式!AW"&amp;ROW($A242))&lt;&gt;朱色変色!AW242,1,0)</f>
        <v>#VALUE!</v>
      </c>
      <c r="AX242" t="e" cm="1">
        <f t="array" aca="1" ref="AX242" ca="1">IF(INDIRECT("実施計画様式!AX"&amp;ROW($A242))&lt;&gt;朱色変色!AX242,1,0)</f>
        <v>#VALUE!</v>
      </c>
      <c r="AY242" t="e" cm="1">
        <f t="array" aca="1" ref="AY242" ca="1">IF(INDIRECT("実施計画様式!AY"&amp;ROW($A242))&lt;&gt;朱色変色!AU242,1,0)</f>
        <v>#VALUE!</v>
      </c>
      <c r="AZ242" t="e" cm="1">
        <f t="array" aca="1" ref="AZ242" ca="1">IF(INDIRECT("実施計画様式!AZ"&amp;ROW($A242))&lt;&gt;朱色変色!AV242,1,0)</f>
        <v>#VALUE!</v>
      </c>
      <c r="BA242" t="e" cm="1">
        <f t="array" aca="1" ref="BA242" ca="1">IF(INDIRECT("実施計画様式!BA"&amp;ROW($A242))&lt;&gt;朱色変色!AW242,1,0)</f>
        <v>#VALUE!</v>
      </c>
      <c r="BB242" t="e" cm="1">
        <f t="array" aca="1" ref="BB242" ca="1">IF(INDIRECT("実施計画様式!BB"&amp;ROW($A242))&lt;&gt;朱色変色!AX242,1,0)</f>
        <v>#VALUE!</v>
      </c>
      <c r="BC242" t="e">
        <f t="shared" ca="1" si="6"/>
        <v>#VALUE!</v>
      </c>
      <c r="BD242" t="e">
        <f t="shared" ca="1" si="7"/>
        <v>#VALUE!</v>
      </c>
      <c r="BE242" t="e">
        <f t="shared" ca="1" si="8"/>
        <v>#VALUE!</v>
      </c>
    </row>
    <row r="243" spans="3:57">
      <c r="C243" s="310">
        <v>171</v>
      </c>
      <c r="D243" t="e" cm="1">
        <f t="array" aca="1" ref="D243" ca="1">IF(INDIRECT("実施計画様式!D"&amp;ROW($A243))&lt;&gt;朱色変色!D243,1,0)</f>
        <v>#VALUE!</v>
      </c>
      <c r="E243" t="e" cm="1">
        <f t="array" aca="1" ref="E243" ca="1">IF(INDIRECT("実施計画様式!E"&amp;ROW($A243))&lt;&gt;朱色変色!E243,1,0)</f>
        <v>#VALUE!</v>
      </c>
      <c r="F243" t="e" cm="1">
        <f t="array" aca="1" ref="F243" ca="1">IF(INDIRECT("実施計画様式!F"&amp;ROW($A243))&lt;&gt;朱色変色!F243,1,0)</f>
        <v>#VALUE!</v>
      </c>
      <c r="G243" t="e" cm="1">
        <f t="array" aca="1" ref="G243" ca="1">IF(INDIRECT("実施計画様式!G"&amp;ROW($A243))&lt;&gt;朱色変色!G243,1,0)</f>
        <v>#VALUE!</v>
      </c>
      <c r="H243" t="e" cm="1">
        <f t="array" aca="1" ref="H243" ca="1">IF(INDIRECT("実施計画様式!H"&amp;ROW($A243))&lt;&gt;朱色変色!H243,1,0)</f>
        <v>#VALUE!</v>
      </c>
      <c r="I243" t="e" cm="1">
        <f t="array" aca="1" ref="I243" ca="1">IF(INDIRECT("実施計画様式!I"&amp;ROW($A243))&lt;&gt;朱色変色!I243,1,0)</f>
        <v>#VALUE!</v>
      </c>
      <c r="J243" t="e" cm="1">
        <f t="array" aca="1" ref="J243" ca="1">IF(INDIRECT("実施計画様式!J"&amp;ROW($A243))&lt;&gt;朱色変色!J243,1,0)</f>
        <v>#VALUE!</v>
      </c>
      <c r="K243" t="e" cm="1">
        <f t="array" aca="1" ref="K243" ca="1">IF(INDIRECT("実施計画様式!K"&amp;ROW($A243))&lt;&gt;朱色変色!K243,1,0)</f>
        <v>#VALUE!</v>
      </c>
      <c r="L243" t="e" cm="1">
        <f t="array" aca="1" ref="L243" ca="1">IF(INDIRECT("実施計画様式!L"&amp;ROW($A243))&lt;&gt;朱色変色!L243,1,0)</f>
        <v>#VALUE!</v>
      </c>
      <c r="M243" t="e" cm="1">
        <f t="array" aca="1" ref="M243" ca="1">IF(INDIRECT("実施計画様式!M"&amp;ROW($A243))&lt;&gt;朱色変色!M243,1,0)</f>
        <v>#VALUE!</v>
      </c>
      <c r="N243" t="e" cm="1">
        <f t="array" aca="1" ref="N243" ca="1">IF(INDIRECT("実施計画様式!N"&amp;ROW($A243))&lt;&gt;朱色変色!N243,1,0)</f>
        <v>#VALUE!</v>
      </c>
      <c r="O243" t="e" cm="1">
        <f t="array" aca="1" ref="O243" ca="1">IF(INDIRECT("実施計画様式!O"&amp;ROW($A243))&lt;&gt;朱色変色!O243,1,0)</f>
        <v>#VALUE!</v>
      </c>
      <c r="P243" t="e" cm="1">
        <f t="array" aca="1" ref="P243" ca="1">IF(INDIRECT("実施計画様式!P"&amp;ROW($A243))&lt;&gt;朱色変色!P243,1,0)</f>
        <v>#VALUE!</v>
      </c>
      <c r="Q243" t="e" cm="1">
        <f t="array" aca="1" ref="Q243" ca="1">IF(INDIRECT("実施計画様式!Q"&amp;ROW($A243))&lt;&gt;朱色変色!Q243,1,0)</f>
        <v>#VALUE!</v>
      </c>
      <c r="R243" t="e" cm="1">
        <f t="array" aca="1" ref="R243" ca="1">IF(INDIRECT("実施計画様式!R"&amp;ROW($A243))&lt;&gt;朱色変色!R243,1,0)</f>
        <v>#VALUE!</v>
      </c>
      <c r="S243" t="e" cm="1">
        <f t="array" aca="1" ref="S243" ca="1">IF(INDIRECT("実施計画様式!S"&amp;ROW($A243))&lt;&gt;朱色変色!S243,1,0)</f>
        <v>#VALUE!</v>
      </c>
      <c r="T243" t="e" cm="1">
        <f t="array" aca="1" ref="T243" ca="1">IF(INDIRECT("実施計画様式!T"&amp;ROW($A243))&lt;&gt;朱色変色!T243,1,0)</f>
        <v>#VALUE!</v>
      </c>
      <c r="U243" t="e" cm="1">
        <f t="array" aca="1" ref="U243" ca="1">IF(INDIRECT("実施計画様式!U"&amp;ROW($A243))&lt;&gt;朱色変色!U243,1,0)</f>
        <v>#VALUE!</v>
      </c>
      <c r="V243" t="e" cm="1">
        <f t="array" aca="1" ref="V243" ca="1">IF(INDIRECT("実施計画様式!V"&amp;ROW($A243))&lt;&gt;朱色変色!V243,1,0)</f>
        <v>#VALUE!</v>
      </c>
      <c r="W243" t="e" cm="1">
        <f t="array" aca="1" ref="W243" ca="1">IF(INDIRECT("実施計画様式!W"&amp;ROW($A243))&lt;&gt;朱色変色!W243,1,0)</f>
        <v>#VALUE!</v>
      </c>
      <c r="X243" t="e" cm="1">
        <f t="array" aca="1" ref="X243" ca="1">IF(INDIRECT("実施計画様式!X"&amp;ROW($A243))&lt;&gt;朱色変色!X243,1,0)</f>
        <v>#VALUE!</v>
      </c>
      <c r="Y243" t="e" cm="1">
        <f t="array" aca="1" ref="Y243" ca="1">IF(INDIRECT("実施計画様式!Y"&amp;ROW($A243))&lt;&gt;朱色変色!Y243,1,0)</f>
        <v>#VALUE!</v>
      </c>
      <c r="Z243" t="e" cm="1">
        <f t="array" aca="1" ref="Z243" ca="1">IF(INDIRECT("実施計画様式!Z"&amp;ROW($A243))&lt;&gt;朱色変色!Z243,1,0)</f>
        <v>#VALUE!</v>
      </c>
      <c r="AA243" t="e" cm="1">
        <f t="array" aca="1" ref="AA243" ca="1">IF(INDIRECT("実施計画様式!AA"&amp;ROW($A243))&lt;&gt;朱色変色!AA243,1,0)</f>
        <v>#VALUE!</v>
      </c>
      <c r="AB243" t="e" cm="1">
        <f t="array" aca="1" ref="AB243" ca="1">IF(INDIRECT("実施計画様式!AB"&amp;ROW($A243))&lt;&gt;朱色変色!AB243,1,0)</f>
        <v>#VALUE!</v>
      </c>
      <c r="AC243" t="e" cm="1">
        <f t="array" aca="1" ref="AC243" ca="1">IF(INDIRECT("実施計画様式!AC"&amp;ROW($A243))&lt;&gt;朱色変色!AC243,1,0)</f>
        <v>#VALUE!</v>
      </c>
      <c r="AD243" t="e" cm="1">
        <f t="array" aca="1" ref="AD243" ca="1">IF(INDIRECT("実施計画様式!AD"&amp;ROW($A243))&lt;&gt;朱色変色!AD243,1,0)</f>
        <v>#VALUE!</v>
      </c>
      <c r="AE243" t="e" cm="1">
        <f t="array" aca="1" ref="AE243" ca="1">IF(INDIRECT("実施計画様式!AE"&amp;ROW($A243))&lt;&gt;朱色変色!AE243,1,0)</f>
        <v>#VALUE!</v>
      </c>
      <c r="AF243" t="e" cm="1">
        <f t="array" aca="1" ref="AF243" ca="1">IF(INDIRECT("実施計画様式!AF"&amp;ROW($A243))&lt;&gt;朱色変色!AF243,1,0)</f>
        <v>#VALUE!</v>
      </c>
      <c r="AG243" t="e" cm="1">
        <f t="array" aca="1" ref="AG243" ca="1">IF(INDIRECT("実施計画様式!AG"&amp;ROW($A243))&lt;&gt;朱色変色!AG243,1,0)</f>
        <v>#VALUE!</v>
      </c>
      <c r="AH243" t="e" cm="1">
        <f t="array" aca="1" ref="AH243" ca="1">IF(INDIRECT("実施計画様式!AH"&amp;ROW($A243))&lt;&gt;朱色変色!AH243,1,0)</f>
        <v>#VALUE!</v>
      </c>
      <c r="AI243" t="e" cm="1">
        <f t="array" aca="1" ref="AI243" ca="1">IF(INDIRECT("実施計画様式!AI"&amp;ROW($A243))&lt;&gt;朱色変色!AI243,1,0)</f>
        <v>#VALUE!</v>
      </c>
      <c r="AJ243" t="e" cm="1">
        <f t="array" aca="1" ref="AJ243" ca="1">IF(INDIRECT("実施計画様式!AJ"&amp;ROW($A243))&lt;&gt;朱色変色!AJ243,1,0)</f>
        <v>#VALUE!</v>
      </c>
      <c r="AK243" t="e" cm="1">
        <f t="array" aca="1" ref="AK243" ca="1">IF(INDIRECT("実施計画様式!AK"&amp;ROW($A243))&lt;&gt;朱色変色!AK243,1,0)</f>
        <v>#VALUE!</v>
      </c>
      <c r="AL243" t="e" cm="1">
        <f t="array" aca="1" ref="AL243" ca="1">IF(INDIRECT("実施計画様式!AL"&amp;ROW($A243))&lt;&gt;朱色変色!AL243,1,0)</f>
        <v>#VALUE!</v>
      </c>
      <c r="AM243" t="e" cm="1">
        <f t="array" aca="1" ref="AM243" ca="1">IF(INDIRECT("実施計画様式!AM"&amp;ROW($A243))&lt;&gt;朱色変色!AM243,1,0)</f>
        <v>#VALUE!</v>
      </c>
      <c r="AN243" t="e" cm="1">
        <f t="array" aca="1" ref="AN243" ca="1">IF(INDIRECT("実施計画様式!AN"&amp;ROW($A243))&lt;&gt;朱色変色!AN243,1,0)</f>
        <v>#VALUE!</v>
      </c>
      <c r="AO243" t="e" cm="1">
        <f t="array" aca="1" ref="AO243" ca="1">IF(INDIRECT("実施計画様式!AO"&amp;ROW($A243))&lt;&gt;朱色変色!AO243,1,0)</f>
        <v>#VALUE!</v>
      </c>
      <c r="AP243" t="e" cm="1">
        <f t="array" aca="1" ref="AP243" ca="1">IF(INDIRECT("実施計画様式!AP"&amp;ROW($A243))&lt;&gt;朱色変色!AP243,1,0)</f>
        <v>#VALUE!</v>
      </c>
      <c r="AQ243" t="e" cm="1">
        <f t="array" aca="1" ref="AQ243" ca="1">IF(INDIRECT("実施計画様式!AQ"&amp;ROW($A243))&lt;&gt;朱色変色!AQ243,1,0)</f>
        <v>#VALUE!</v>
      </c>
      <c r="AR243" t="e" cm="1">
        <f t="array" aca="1" ref="AR243" ca="1">IF(INDIRECT("実施計画様式!AR"&amp;ROW($A243))&lt;&gt;朱色変色!AR243,1,0)</f>
        <v>#VALUE!</v>
      </c>
      <c r="AS243" t="e" cm="1">
        <f t="array" aca="1" ref="AS243" ca="1">IF(INDIRECT("実施計画様式!AS"&amp;ROW($A243))&lt;&gt;朱色変色!AS243,1,0)</f>
        <v>#VALUE!</v>
      </c>
      <c r="AT243" t="e" cm="1">
        <f t="array" aca="1" ref="AT243" ca="1">IF(INDIRECT("実施計画様式!AT"&amp;ROW($A243))&lt;&gt;朱色変色!AT243,1,0)</f>
        <v>#VALUE!</v>
      </c>
      <c r="AU243" t="e" cm="1">
        <f t="array" aca="1" ref="AU243" ca="1">IF(INDIRECT("実施計画様式!AU"&amp;ROW($A243))&lt;&gt;朱色変色!AU243,1,0)</f>
        <v>#VALUE!</v>
      </c>
      <c r="AV243" t="e" cm="1">
        <f t="array" aca="1" ref="AV243" ca="1">IF(INDIRECT("実施計画様式!AV"&amp;ROW($A243))&lt;&gt;朱色変色!AV243,1,0)</f>
        <v>#VALUE!</v>
      </c>
      <c r="AW243" t="e" cm="1">
        <f t="array" aca="1" ref="AW243" ca="1">IF(INDIRECT("実施計画様式!AW"&amp;ROW($A243))&lt;&gt;朱色変色!AW243,1,0)</f>
        <v>#VALUE!</v>
      </c>
      <c r="AX243" t="e" cm="1">
        <f t="array" aca="1" ref="AX243" ca="1">IF(INDIRECT("実施計画様式!AX"&amp;ROW($A243))&lt;&gt;朱色変色!AX243,1,0)</f>
        <v>#VALUE!</v>
      </c>
      <c r="AY243" t="e" cm="1">
        <f t="array" aca="1" ref="AY243" ca="1">IF(INDIRECT("実施計画様式!AY"&amp;ROW($A243))&lt;&gt;朱色変色!AU243,1,0)</f>
        <v>#VALUE!</v>
      </c>
      <c r="AZ243" t="e" cm="1">
        <f t="array" aca="1" ref="AZ243" ca="1">IF(INDIRECT("実施計画様式!AZ"&amp;ROW($A243))&lt;&gt;朱色変色!AV243,1,0)</f>
        <v>#VALUE!</v>
      </c>
      <c r="BA243" t="e" cm="1">
        <f t="array" aca="1" ref="BA243" ca="1">IF(INDIRECT("実施計画様式!BA"&amp;ROW($A243))&lt;&gt;朱色変色!AW243,1,0)</f>
        <v>#VALUE!</v>
      </c>
      <c r="BB243" t="e" cm="1">
        <f t="array" aca="1" ref="BB243" ca="1">IF(INDIRECT("実施計画様式!BB"&amp;ROW($A243))&lt;&gt;朱色変色!AX243,1,0)</f>
        <v>#VALUE!</v>
      </c>
      <c r="BC243" t="e">
        <f t="shared" ca="1" si="6"/>
        <v>#VALUE!</v>
      </c>
      <c r="BD243" t="e">
        <f t="shared" ca="1" si="7"/>
        <v>#VALUE!</v>
      </c>
      <c r="BE243" t="e">
        <f t="shared" ca="1" si="8"/>
        <v>#VALUE!</v>
      </c>
    </row>
    <row r="244" spans="3:57">
      <c r="C244" s="310">
        <v>172</v>
      </c>
      <c r="D244" t="e" cm="1">
        <f t="array" aca="1" ref="D244" ca="1">IF(INDIRECT("実施計画様式!D"&amp;ROW($A244))&lt;&gt;朱色変色!D244,1,0)</f>
        <v>#VALUE!</v>
      </c>
      <c r="E244" t="e" cm="1">
        <f t="array" aca="1" ref="E244" ca="1">IF(INDIRECT("実施計画様式!E"&amp;ROW($A244))&lt;&gt;朱色変色!E244,1,0)</f>
        <v>#VALUE!</v>
      </c>
      <c r="F244" t="e" cm="1">
        <f t="array" aca="1" ref="F244" ca="1">IF(INDIRECT("実施計画様式!F"&amp;ROW($A244))&lt;&gt;朱色変色!F244,1,0)</f>
        <v>#VALUE!</v>
      </c>
      <c r="G244" t="e" cm="1">
        <f t="array" aca="1" ref="G244" ca="1">IF(INDIRECT("実施計画様式!G"&amp;ROW($A244))&lt;&gt;朱色変色!G244,1,0)</f>
        <v>#VALUE!</v>
      </c>
      <c r="H244" t="e" cm="1">
        <f t="array" aca="1" ref="H244" ca="1">IF(INDIRECT("実施計画様式!H"&amp;ROW($A244))&lt;&gt;朱色変色!H244,1,0)</f>
        <v>#VALUE!</v>
      </c>
      <c r="I244" t="e" cm="1">
        <f t="array" aca="1" ref="I244" ca="1">IF(INDIRECT("実施計画様式!I"&amp;ROW($A244))&lt;&gt;朱色変色!I244,1,0)</f>
        <v>#VALUE!</v>
      </c>
      <c r="J244" t="e" cm="1">
        <f t="array" aca="1" ref="J244" ca="1">IF(INDIRECT("実施計画様式!J"&amp;ROW($A244))&lt;&gt;朱色変色!J244,1,0)</f>
        <v>#VALUE!</v>
      </c>
      <c r="K244" t="e" cm="1">
        <f t="array" aca="1" ref="K244" ca="1">IF(INDIRECT("実施計画様式!K"&amp;ROW($A244))&lt;&gt;朱色変色!K244,1,0)</f>
        <v>#VALUE!</v>
      </c>
      <c r="L244" t="e" cm="1">
        <f t="array" aca="1" ref="L244" ca="1">IF(INDIRECT("実施計画様式!L"&amp;ROW($A244))&lt;&gt;朱色変色!L244,1,0)</f>
        <v>#VALUE!</v>
      </c>
      <c r="M244" t="e" cm="1">
        <f t="array" aca="1" ref="M244" ca="1">IF(INDIRECT("実施計画様式!M"&amp;ROW($A244))&lt;&gt;朱色変色!M244,1,0)</f>
        <v>#VALUE!</v>
      </c>
      <c r="N244" t="e" cm="1">
        <f t="array" aca="1" ref="N244" ca="1">IF(INDIRECT("実施計画様式!N"&amp;ROW($A244))&lt;&gt;朱色変色!N244,1,0)</f>
        <v>#VALUE!</v>
      </c>
      <c r="O244" t="e" cm="1">
        <f t="array" aca="1" ref="O244" ca="1">IF(INDIRECT("実施計画様式!O"&amp;ROW($A244))&lt;&gt;朱色変色!O244,1,0)</f>
        <v>#VALUE!</v>
      </c>
      <c r="P244" t="e" cm="1">
        <f t="array" aca="1" ref="P244" ca="1">IF(INDIRECT("実施計画様式!P"&amp;ROW($A244))&lt;&gt;朱色変色!P244,1,0)</f>
        <v>#VALUE!</v>
      </c>
      <c r="Q244" t="e" cm="1">
        <f t="array" aca="1" ref="Q244" ca="1">IF(INDIRECT("実施計画様式!Q"&amp;ROW($A244))&lt;&gt;朱色変色!Q244,1,0)</f>
        <v>#VALUE!</v>
      </c>
      <c r="R244" t="e" cm="1">
        <f t="array" aca="1" ref="R244" ca="1">IF(INDIRECT("実施計画様式!R"&amp;ROW($A244))&lt;&gt;朱色変色!R244,1,0)</f>
        <v>#VALUE!</v>
      </c>
      <c r="S244" t="e" cm="1">
        <f t="array" aca="1" ref="S244" ca="1">IF(INDIRECT("実施計画様式!S"&amp;ROW($A244))&lt;&gt;朱色変色!S244,1,0)</f>
        <v>#VALUE!</v>
      </c>
      <c r="T244" t="e" cm="1">
        <f t="array" aca="1" ref="T244" ca="1">IF(INDIRECT("実施計画様式!T"&amp;ROW($A244))&lt;&gt;朱色変色!T244,1,0)</f>
        <v>#VALUE!</v>
      </c>
      <c r="U244" t="e" cm="1">
        <f t="array" aca="1" ref="U244" ca="1">IF(INDIRECT("実施計画様式!U"&amp;ROW($A244))&lt;&gt;朱色変色!U244,1,0)</f>
        <v>#VALUE!</v>
      </c>
      <c r="V244" t="e" cm="1">
        <f t="array" aca="1" ref="V244" ca="1">IF(INDIRECT("実施計画様式!V"&amp;ROW($A244))&lt;&gt;朱色変色!V244,1,0)</f>
        <v>#VALUE!</v>
      </c>
      <c r="W244" t="e" cm="1">
        <f t="array" aca="1" ref="W244" ca="1">IF(INDIRECT("実施計画様式!W"&amp;ROW($A244))&lt;&gt;朱色変色!W244,1,0)</f>
        <v>#VALUE!</v>
      </c>
      <c r="X244" t="e" cm="1">
        <f t="array" aca="1" ref="X244" ca="1">IF(INDIRECT("実施計画様式!X"&amp;ROW($A244))&lt;&gt;朱色変色!X244,1,0)</f>
        <v>#VALUE!</v>
      </c>
      <c r="Y244" t="e" cm="1">
        <f t="array" aca="1" ref="Y244" ca="1">IF(INDIRECT("実施計画様式!Y"&amp;ROW($A244))&lt;&gt;朱色変色!Y244,1,0)</f>
        <v>#VALUE!</v>
      </c>
      <c r="Z244" t="e" cm="1">
        <f t="array" aca="1" ref="Z244" ca="1">IF(INDIRECT("実施計画様式!Z"&amp;ROW($A244))&lt;&gt;朱色変色!Z244,1,0)</f>
        <v>#VALUE!</v>
      </c>
      <c r="AA244" t="e" cm="1">
        <f t="array" aca="1" ref="AA244" ca="1">IF(INDIRECT("実施計画様式!AA"&amp;ROW($A244))&lt;&gt;朱色変色!AA244,1,0)</f>
        <v>#VALUE!</v>
      </c>
      <c r="AB244" t="e" cm="1">
        <f t="array" aca="1" ref="AB244" ca="1">IF(INDIRECT("実施計画様式!AB"&amp;ROW($A244))&lt;&gt;朱色変色!AB244,1,0)</f>
        <v>#VALUE!</v>
      </c>
      <c r="AC244" t="e" cm="1">
        <f t="array" aca="1" ref="AC244" ca="1">IF(INDIRECT("実施計画様式!AC"&amp;ROW($A244))&lt;&gt;朱色変色!AC244,1,0)</f>
        <v>#VALUE!</v>
      </c>
      <c r="AD244" t="e" cm="1">
        <f t="array" aca="1" ref="AD244" ca="1">IF(INDIRECT("実施計画様式!AD"&amp;ROW($A244))&lt;&gt;朱色変色!AD244,1,0)</f>
        <v>#VALUE!</v>
      </c>
      <c r="AE244" t="e" cm="1">
        <f t="array" aca="1" ref="AE244" ca="1">IF(INDIRECT("実施計画様式!AE"&amp;ROW($A244))&lt;&gt;朱色変色!AE244,1,0)</f>
        <v>#VALUE!</v>
      </c>
      <c r="AF244" t="e" cm="1">
        <f t="array" aca="1" ref="AF244" ca="1">IF(INDIRECT("実施計画様式!AF"&amp;ROW($A244))&lt;&gt;朱色変色!AF244,1,0)</f>
        <v>#VALUE!</v>
      </c>
      <c r="AG244" t="e" cm="1">
        <f t="array" aca="1" ref="AG244" ca="1">IF(INDIRECT("実施計画様式!AG"&amp;ROW($A244))&lt;&gt;朱色変色!AG244,1,0)</f>
        <v>#VALUE!</v>
      </c>
      <c r="AH244" t="e" cm="1">
        <f t="array" aca="1" ref="AH244" ca="1">IF(INDIRECT("実施計画様式!AH"&amp;ROW($A244))&lt;&gt;朱色変色!AH244,1,0)</f>
        <v>#VALUE!</v>
      </c>
      <c r="AI244" t="e" cm="1">
        <f t="array" aca="1" ref="AI244" ca="1">IF(INDIRECT("実施計画様式!AI"&amp;ROW($A244))&lt;&gt;朱色変色!AI244,1,0)</f>
        <v>#VALUE!</v>
      </c>
      <c r="AJ244" t="e" cm="1">
        <f t="array" aca="1" ref="AJ244" ca="1">IF(INDIRECT("実施計画様式!AJ"&amp;ROW($A244))&lt;&gt;朱色変色!AJ244,1,0)</f>
        <v>#VALUE!</v>
      </c>
      <c r="AK244" t="e" cm="1">
        <f t="array" aca="1" ref="AK244" ca="1">IF(INDIRECT("実施計画様式!AK"&amp;ROW($A244))&lt;&gt;朱色変色!AK244,1,0)</f>
        <v>#VALUE!</v>
      </c>
      <c r="AL244" t="e" cm="1">
        <f t="array" aca="1" ref="AL244" ca="1">IF(INDIRECT("実施計画様式!AL"&amp;ROW($A244))&lt;&gt;朱色変色!AL244,1,0)</f>
        <v>#VALUE!</v>
      </c>
      <c r="AM244" t="e" cm="1">
        <f t="array" aca="1" ref="AM244" ca="1">IF(INDIRECT("実施計画様式!AM"&amp;ROW($A244))&lt;&gt;朱色変色!AM244,1,0)</f>
        <v>#VALUE!</v>
      </c>
      <c r="AN244" t="e" cm="1">
        <f t="array" aca="1" ref="AN244" ca="1">IF(INDIRECT("実施計画様式!AN"&amp;ROW($A244))&lt;&gt;朱色変色!AN244,1,0)</f>
        <v>#VALUE!</v>
      </c>
      <c r="AO244" t="e" cm="1">
        <f t="array" aca="1" ref="AO244" ca="1">IF(INDIRECT("実施計画様式!AO"&amp;ROW($A244))&lt;&gt;朱色変色!AO244,1,0)</f>
        <v>#VALUE!</v>
      </c>
      <c r="AP244" t="e" cm="1">
        <f t="array" aca="1" ref="AP244" ca="1">IF(INDIRECT("実施計画様式!AP"&amp;ROW($A244))&lt;&gt;朱色変色!AP244,1,0)</f>
        <v>#VALUE!</v>
      </c>
      <c r="AQ244" t="e" cm="1">
        <f t="array" aca="1" ref="AQ244" ca="1">IF(INDIRECT("実施計画様式!AQ"&amp;ROW($A244))&lt;&gt;朱色変色!AQ244,1,0)</f>
        <v>#VALUE!</v>
      </c>
      <c r="AR244" t="e" cm="1">
        <f t="array" aca="1" ref="AR244" ca="1">IF(INDIRECT("実施計画様式!AR"&amp;ROW($A244))&lt;&gt;朱色変色!AR244,1,0)</f>
        <v>#VALUE!</v>
      </c>
      <c r="AS244" t="e" cm="1">
        <f t="array" aca="1" ref="AS244" ca="1">IF(INDIRECT("実施計画様式!AS"&amp;ROW($A244))&lt;&gt;朱色変色!AS244,1,0)</f>
        <v>#VALUE!</v>
      </c>
      <c r="AT244" t="e" cm="1">
        <f t="array" aca="1" ref="AT244" ca="1">IF(INDIRECT("実施計画様式!AT"&amp;ROW($A244))&lt;&gt;朱色変色!AT244,1,0)</f>
        <v>#VALUE!</v>
      </c>
      <c r="AU244" t="e" cm="1">
        <f t="array" aca="1" ref="AU244" ca="1">IF(INDIRECT("実施計画様式!AU"&amp;ROW($A244))&lt;&gt;朱色変色!AU244,1,0)</f>
        <v>#VALUE!</v>
      </c>
      <c r="AV244" t="e" cm="1">
        <f t="array" aca="1" ref="AV244" ca="1">IF(INDIRECT("実施計画様式!AV"&amp;ROW($A244))&lt;&gt;朱色変色!AV244,1,0)</f>
        <v>#VALUE!</v>
      </c>
      <c r="AW244" t="e" cm="1">
        <f t="array" aca="1" ref="AW244" ca="1">IF(INDIRECT("実施計画様式!AW"&amp;ROW($A244))&lt;&gt;朱色変色!AW244,1,0)</f>
        <v>#VALUE!</v>
      </c>
      <c r="AX244" t="e" cm="1">
        <f t="array" aca="1" ref="AX244" ca="1">IF(INDIRECT("実施計画様式!AX"&amp;ROW($A244))&lt;&gt;朱色変色!AX244,1,0)</f>
        <v>#VALUE!</v>
      </c>
      <c r="AY244" t="e" cm="1">
        <f t="array" aca="1" ref="AY244" ca="1">IF(INDIRECT("実施計画様式!AY"&amp;ROW($A244))&lt;&gt;朱色変色!AU244,1,0)</f>
        <v>#VALUE!</v>
      </c>
      <c r="AZ244" t="e" cm="1">
        <f t="array" aca="1" ref="AZ244" ca="1">IF(INDIRECT("実施計画様式!AZ"&amp;ROW($A244))&lt;&gt;朱色変色!AV244,1,0)</f>
        <v>#VALUE!</v>
      </c>
      <c r="BA244" t="e" cm="1">
        <f t="array" aca="1" ref="BA244" ca="1">IF(INDIRECT("実施計画様式!BA"&amp;ROW($A244))&lt;&gt;朱色変色!AW244,1,0)</f>
        <v>#VALUE!</v>
      </c>
      <c r="BB244" t="e" cm="1">
        <f t="array" aca="1" ref="BB244" ca="1">IF(INDIRECT("実施計画様式!BB"&amp;ROW($A244))&lt;&gt;朱色変色!AX244,1,0)</f>
        <v>#VALUE!</v>
      </c>
      <c r="BC244" t="e">
        <f t="shared" ca="1" si="6"/>
        <v>#VALUE!</v>
      </c>
      <c r="BD244" t="e">
        <f t="shared" ca="1" si="7"/>
        <v>#VALUE!</v>
      </c>
      <c r="BE244" t="e">
        <f t="shared" ca="1" si="8"/>
        <v>#VALUE!</v>
      </c>
    </row>
    <row r="245" spans="3:57">
      <c r="C245" s="310">
        <v>173</v>
      </c>
      <c r="D245" t="e" cm="1">
        <f t="array" aca="1" ref="D245" ca="1">IF(INDIRECT("実施計画様式!D"&amp;ROW($A245))&lt;&gt;朱色変色!D245,1,0)</f>
        <v>#VALUE!</v>
      </c>
      <c r="E245" t="e" cm="1">
        <f t="array" aca="1" ref="E245" ca="1">IF(INDIRECT("実施計画様式!E"&amp;ROW($A245))&lt;&gt;朱色変色!E245,1,0)</f>
        <v>#VALUE!</v>
      </c>
      <c r="F245" t="e" cm="1">
        <f t="array" aca="1" ref="F245" ca="1">IF(INDIRECT("実施計画様式!F"&amp;ROW($A245))&lt;&gt;朱色変色!F245,1,0)</f>
        <v>#VALUE!</v>
      </c>
      <c r="G245" t="e" cm="1">
        <f t="array" aca="1" ref="G245" ca="1">IF(INDIRECT("実施計画様式!G"&amp;ROW($A245))&lt;&gt;朱色変色!G245,1,0)</f>
        <v>#VALUE!</v>
      </c>
      <c r="H245" t="e" cm="1">
        <f t="array" aca="1" ref="H245" ca="1">IF(INDIRECT("実施計画様式!H"&amp;ROW($A245))&lt;&gt;朱色変色!H245,1,0)</f>
        <v>#VALUE!</v>
      </c>
      <c r="I245" t="e" cm="1">
        <f t="array" aca="1" ref="I245" ca="1">IF(INDIRECT("実施計画様式!I"&amp;ROW($A245))&lt;&gt;朱色変色!I245,1,0)</f>
        <v>#VALUE!</v>
      </c>
      <c r="J245" t="e" cm="1">
        <f t="array" aca="1" ref="J245" ca="1">IF(INDIRECT("実施計画様式!J"&amp;ROW($A245))&lt;&gt;朱色変色!J245,1,0)</f>
        <v>#VALUE!</v>
      </c>
      <c r="K245" t="e" cm="1">
        <f t="array" aca="1" ref="K245" ca="1">IF(INDIRECT("実施計画様式!K"&amp;ROW($A245))&lt;&gt;朱色変色!K245,1,0)</f>
        <v>#VALUE!</v>
      </c>
      <c r="L245" t="e" cm="1">
        <f t="array" aca="1" ref="L245" ca="1">IF(INDIRECT("実施計画様式!L"&amp;ROW($A245))&lt;&gt;朱色変色!L245,1,0)</f>
        <v>#VALUE!</v>
      </c>
      <c r="M245" t="e" cm="1">
        <f t="array" aca="1" ref="M245" ca="1">IF(INDIRECT("実施計画様式!M"&amp;ROW($A245))&lt;&gt;朱色変色!M245,1,0)</f>
        <v>#VALUE!</v>
      </c>
      <c r="N245" t="e" cm="1">
        <f t="array" aca="1" ref="N245" ca="1">IF(INDIRECT("実施計画様式!N"&amp;ROW($A245))&lt;&gt;朱色変色!N245,1,0)</f>
        <v>#VALUE!</v>
      </c>
      <c r="O245" t="e" cm="1">
        <f t="array" aca="1" ref="O245" ca="1">IF(INDIRECT("実施計画様式!O"&amp;ROW($A245))&lt;&gt;朱色変色!O245,1,0)</f>
        <v>#VALUE!</v>
      </c>
      <c r="P245" t="e" cm="1">
        <f t="array" aca="1" ref="P245" ca="1">IF(INDIRECT("実施計画様式!P"&amp;ROW($A245))&lt;&gt;朱色変色!P245,1,0)</f>
        <v>#VALUE!</v>
      </c>
      <c r="Q245" t="e" cm="1">
        <f t="array" aca="1" ref="Q245" ca="1">IF(INDIRECT("実施計画様式!Q"&amp;ROW($A245))&lt;&gt;朱色変色!Q245,1,0)</f>
        <v>#VALUE!</v>
      </c>
      <c r="R245" t="e" cm="1">
        <f t="array" aca="1" ref="R245" ca="1">IF(INDIRECT("実施計画様式!R"&amp;ROW($A245))&lt;&gt;朱色変色!R245,1,0)</f>
        <v>#VALUE!</v>
      </c>
      <c r="S245" t="e" cm="1">
        <f t="array" aca="1" ref="S245" ca="1">IF(INDIRECT("実施計画様式!S"&amp;ROW($A245))&lt;&gt;朱色変色!S245,1,0)</f>
        <v>#VALUE!</v>
      </c>
      <c r="T245" t="e" cm="1">
        <f t="array" aca="1" ref="T245" ca="1">IF(INDIRECT("実施計画様式!T"&amp;ROW($A245))&lt;&gt;朱色変色!T245,1,0)</f>
        <v>#VALUE!</v>
      </c>
      <c r="U245" t="e" cm="1">
        <f t="array" aca="1" ref="U245" ca="1">IF(INDIRECT("実施計画様式!U"&amp;ROW($A245))&lt;&gt;朱色変色!U245,1,0)</f>
        <v>#VALUE!</v>
      </c>
      <c r="V245" t="e" cm="1">
        <f t="array" aca="1" ref="V245" ca="1">IF(INDIRECT("実施計画様式!V"&amp;ROW($A245))&lt;&gt;朱色変色!V245,1,0)</f>
        <v>#VALUE!</v>
      </c>
      <c r="W245" t="e" cm="1">
        <f t="array" aca="1" ref="W245" ca="1">IF(INDIRECT("実施計画様式!W"&amp;ROW($A245))&lt;&gt;朱色変色!W245,1,0)</f>
        <v>#VALUE!</v>
      </c>
      <c r="X245" t="e" cm="1">
        <f t="array" aca="1" ref="X245" ca="1">IF(INDIRECT("実施計画様式!X"&amp;ROW($A245))&lt;&gt;朱色変色!X245,1,0)</f>
        <v>#VALUE!</v>
      </c>
      <c r="Y245" t="e" cm="1">
        <f t="array" aca="1" ref="Y245" ca="1">IF(INDIRECT("実施計画様式!Y"&amp;ROW($A245))&lt;&gt;朱色変色!Y245,1,0)</f>
        <v>#VALUE!</v>
      </c>
      <c r="Z245" t="e" cm="1">
        <f t="array" aca="1" ref="Z245" ca="1">IF(INDIRECT("実施計画様式!Z"&amp;ROW($A245))&lt;&gt;朱色変色!Z245,1,0)</f>
        <v>#VALUE!</v>
      </c>
      <c r="AA245" t="e" cm="1">
        <f t="array" aca="1" ref="AA245" ca="1">IF(INDIRECT("実施計画様式!AA"&amp;ROW($A245))&lt;&gt;朱色変色!AA245,1,0)</f>
        <v>#VALUE!</v>
      </c>
      <c r="AB245" t="e" cm="1">
        <f t="array" aca="1" ref="AB245" ca="1">IF(INDIRECT("実施計画様式!AB"&amp;ROW($A245))&lt;&gt;朱色変色!AB245,1,0)</f>
        <v>#VALUE!</v>
      </c>
      <c r="AC245" t="e" cm="1">
        <f t="array" aca="1" ref="AC245" ca="1">IF(INDIRECT("実施計画様式!AC"&amp;ROW($A245))&lt;&gt;朱色変色!AC245,1,0)</f>
        <v>#VALUE!</v>
      </c>
      <c r="AD245" t="e" cm="1">
        <f t="array" aca="1" ref="AD245" ca="1">IF(INDIRECT("実施計画様式!AD"&amp;ROW($A245))&lt;&gt;朱色変色!AD245,1,0)</f>
        <v>#VALUE!</v>
      </c>
      <c r="AE245" t="e" cm="1">
        <f t="array" aca="1" ref="AE245" ca="1">IF(INDIRECT("実施計画様式!AE"&amp;ROW($A245))&lt;&gt;朱色変色!AE245,1,0)</f>
        <v>#VALUE!</v>
      </c>
      <c r="AF245" t="e" cm="1">
        <f t="array" aca="1" ref="AF245" ca="1">IF(INDIRECT("実施計画様式!AF"&amp;ROW($A245))&lt;&gt;朱色変色!AF245,1,0)</f>
        <v>#VALUE!</v>
      </c>
      <c r="AG245" t="e" cm="1">
        <f t="array" aca="1" ref="AG245" ca="1">IF(INDIRECT("実施計画様式!AG"&amp;ROW($A245))&lt;&gt;朱色変色!AG245,1,0)</f>
        <v>#VALUE!</v>
      </c>
      <c r="AH245" t="e" cm="1">
        <f t="array" aca="1" ref="AH245" ca="1">IF(INDIRECT("実施計画様式!AH"&amp;ROW($A245))&lt;&gt;朱色変色!AH245,1,0)</f>
        <v>#VALUE!</v>
      </c>
      <c r="AI245" t="e" cm="1">
        <f t="array" aca="1" ref="AI245" ca="1">IF(INDIRECT("実施計画様式!AI"&amp;ROW($A245))&lt;&gt;朱色変色!AI245,1,0)</f>
        <v>#VALUE!</v>
      </c>
      <c r="AJ245" t="e" cm="1">
        <f t="array" aca="1" ref="AJ245" ca="1">IF(INDIRECT("実施計画様式!AJ"&amp;ROW($A245))&lt;&gt;朱色変色!AJ245,1,0)</f>
        <v>#VALUE!</v>
      </c>
      <c r="AK245" t="e" cm="1">
        <f t="array" aca="1" ref="AK245" ca="1">IF(INDIRECT("実施計画様式!AK"&amp;ROW($A245))&lt;&gt;朱色変色!AK245,1,0)</f>
        <v>#VALUE!</v>
      </c>
      <c r="AL245" t="e" cm="1">
        <f t="array" aca="1" ref="AL245" ca="1">IF(INDIRECT("実施計画様式!AL"&amp;ROW($A245))&lt;&gt;朱色変色!AL245,1,0)</f>
        <v>#VALUE!</v>
      </c>
      <c r="AM245" t="e" cm="1">
        <f t="array" aca="1" ref="AM245" ca="1">IF(INDIRECT("実施計画様式!AM"&amp;ROW($A245))&lt;&gt;朱色変色!AM245,1,0)</f>
        <v>#VALUE!</v>
      </c>
      <c r="AN245" t="e" cm="1">
        <f t="array" aca="1" ref="AN245" ca="1">IF(INDIRECT("実施計画様式!AN"&amp;ROW($A245))&lt;&gt;朱色変色!AN245,1,0)</f>
        <v>#VALUE!</v>
      </c>
      <c r="AO245" t="e" cm="1">
        <f t="array" aca="1" ref="AO245" ca="1">IF(INDIRECT("実施計画様式!AO"&amp;ROW($A245))&lt;&gt;朱色変色!AO245,1,0)</f>
        <v>#VALUE!</v>
      </c>
      <c r="AP245" t="e" cm="1">
        <f t="array" aca="1" ref="AP245" ca="1">IF(INDIRECT("実施計画様式!AP"&amp;ROW($A245))&lt;&gt;朱色変色!AP245,1,0)</f>
        <v>#VALUE!</v>
      </c>
      <c r="AQ245" t="e" cm="1">
        <f t="array" aca="1" ref="AQ245" ca="1">IF(INDIRECT("実施計画様式!AQ"&amp;ROW($A245))&lt;&gt;朱色変色!AQ245,1,0)</f>
        <v>#VALUE!</v>
      </c>
      <c r="AR245" t="e" cm="1">
        <f t="array" aca="1" ref="AR245" ca="1">IF(INDIRECT("実施計画様式!AR"&amp;ROW($A245))&lt;&gt;朱色変色!AR245,1,0)</f>
        <v>#VALUE!</v>
      </c>
      <c r="AS245" t="e" cm="1">
        <f t="array" aca="1" ref="AS245" ca="1">IF(INDIRECT("実施計画様式!AS"&amp;ROW($A245))&lt;&gt;朱色変色!AS245,1,0)</f>
        <v>#VALUE!</v>
      </c>
      <c r="AT245" t="e" cm="1">
        <f t="array" aca="1" ref="AT245" ca="1">IF(INDIRECT("実施計画様式!AT"&amp;ROW($A245))&lt;&gt;朱色変色!AT245,1,0)</f>
        <v>#VALUE!</v>
      </c>
      <c r="AU245" t="e" cm="1">
        <f t="array" aca="1" ref="AU245" ca="1">IF(INDIRECT("実施計画様式!AU"&amp;ROW($A245))&lt;&gt;朱色変色!AU245,1,0)</f>
        <v>#VALUE!</v>
      </c>
      <c r="AV245" t="e" cm="1">
        <f t="array" aca="1" ref="AV245" ca="1">IF(INDIRECT("実施計画様式!AV"&amp;ROW($A245))&lt;&gt;朱色変色!AV245,1,0)</f>
        <v>#VALUE!</v>
      </c>
      <c r="AW245" t="e" cm="1">
        <f t="array" aca="1" ref="AW245" ca="1">IF(INDIRECT("実施計画様式!AW"&amp;ROW($A245))&lt;&gt;朱色変色!AW245,1,0)</f>
        <v>#VALUE!</v>
      </c>
      <c r="AX245" t="e" cm="1">
        <f t="array" aca="1" ref="AX245" ca="1">IF(INDIRECT("実施計画様式!AX"&amp;ROW($A245))&lt;&gt;朱色変色!AX245,1,0)</f>
        <v>#VALUE!</v>
      </c>
      <c r="AY245" t="e" cm="1">
        <f t="array" aca="1" ref="AY245" ca="1">IF(INDIRECT("実施計画様式!AY"&amp;ROW($A245))&lt;&gt;朱色変色!AU245,1,0)</f>
        <v>#VALUE!</v>
      </c>
      <c r="AZ245" t="e" cm="1">
        <f t="array" aca="1" ref="AZ245" ca="1">IF(INDIRECT("実施計画様式!AZ"&amp;ROW($A245))&lt;&gt;朱色変色!AV245,1,0)</f>
        <v>#VALUE!</v>
      </c>
      <c r="BA245" t="e" cm="1">
        <f t="array" aca="1" ref="BA245" ca="1">IF(INDIRECT("実施計画様式!BA"&amp;ROW($A245))&lt;&gt;朱色変色!AW245,1,0)</f>
        <v>#VALUE!</v>
      </c>
      <c r="BB245" t="e" cm="1">
        <f t="array" aca="1" ref="BB245" ca="1">IF(INDIRECT("実施計画様式!BB"&amp;ROW($A245))&lt;&gt;朱色変色!AX245,1,0)</f>
        <v>#VALUE!</v>
      </c>
      <c r="BC245" t="e">
        <f t="shared" ca="1" si="6"/>
        <v>#VALUE!</v>
      </c>
      <c r="BD245" t="e">
        <f t="shared" ca="1" si="7"/>
        <v>#VALUE!</v>
      </c>
      <c r="BE245" t="e">
        <f t="shared" ca="1" si="8"/>
        <v>#VALUE!</v>
      </c>
    </row>
    <row r="246" spans="3:57">
      <c r="C246" s="310">
        <v>174</v>
      </c>
      <c r="D246" t="e" cm="1">
        <f t="array" aca="1" ref="D246" ca="1">IF(INDIRECT("実施計画様式!D"&amp;ROW($A246))&lt;&gt;朱色変色!D246,1,0)</f>
        <v>#VALUE!</v>
      </c>
      <c r="E246" t="e" cm="1">
        <f t="array" aca="1" ref="E246" ca="1">IF(INDIRECT("実施計画様式!E"&amp;ROW($A246))&lt;&gt;朱色変色!E246,1,0)</f>
        <v>#VALUE!</v>
      </c>
      <c r="F246" t="e" cm="1">
        <f t="array" aca="1" ref="F246" ca="1">IF(INDIRECT("実施計画様式!F"&amp;ROW($A246))&lt;&gt;朱色変色!F246,1,0)</f>
        <v>#VALUE!</v>
      </c>
      <c r="G246" t="e" cm="1">
        <f t="array" aca="1" ref="G246" ca="1">IF(INDIRECT("実施計画様式!G"&amp;ROW($A246))&lt;&gt;朱色変色!G246,1,0)</f>
        <v>#VALUE!</v>
      </c>
      <c r="H246" t="e" cm="1">
        <f t="array" aca="1" ref="H246" ca="1">IF(INDIRECT("実施計画様式!H"&amp;ROW($A246))&lt;&gt;朱色変色!H246,1,0)</f>
        <v>#VALUE!</v>
      </c>
      <c r="I246" t="e" cm="1">
        <f t="array" aca="1" ref="I246" ca="1">IF(INDIRECT("実施計画様式!I"&amp;ROW($A246))&lt;&gt;朱色変色!I246,1,0)</f>
        <v>#VALUE!</v>
      </c>
      <c r="J246" t="e" cm="1">
        <f t="array" aca="1" ref="J246" ca="1">IF(INDIRECT("実施計画様式!J"&amp;ROW($A246))&lt;&gt;朱色変色!J246,1,0)</f>
        <v>#VALUE!</v>
      </c>
      <c r="K246" t="e" cm="1">
        <f t="array" aca="1" ref="K246" ca="1">IF(INDIRECT("実施計画様式!K"&amp;ROW($A246))&lt;&gt;朱色変色!K246,1,0)</f>
        <v>#VALUE!</v>
      </c>
      <c r="L246" t="e" cm="1">
        <f t="array" aca="1" ref="L246" ca="1">IF(INDIRECT("実施計画様式!L"&amp;ROW($A246))&lt;&gt;朱色変色!L246,1,0)</f>
        <v>#VALUE!</v>
      </c>
      <c r="M246" t="e" cm="1">
        <f t="array" aca="1" ref="M246" ca="1">IF(INDIRECT("実施計画様式!M"&amp;ROW($A246))&lt;&gt;朱色変色!M246,1,0)</f>
        <v>#VALUE!</v>
      </c>
      <c r="N246" t="e" cm="1">
        <f t="array" aca="1" ref="N246" ca="1">IF(INDIRECT("実施計画様式!N"&amp;ROW($A246))&lt;&gt;朱色変色!N246,1,0)</f>
        <v>#VALUE!</v>
      </c>
      <c r="O246" t="e" cm="1">
        <f t="array" aca="1" ref="O246" ca="1">IF(INDIRECT("実施計画様式!O"&amp;ROW($A246))&lt;&gt;朱色変色!O246,1,0)</f>
        <v>#VALUE!</v>
      </c>
      <c r="P246" t="e" cm="1">
        <f t="array" aca="1" ref="P246" ca="1">IF(INDIRECT("実施計画様式!P"&amp;ROW($A246))&lt;&gt;朱色変色!P246,1,0)</f>
        <v>#VALUE!</v>
      </c>
      <c r="Q246" t="e" cm="1">
        <f t="array" aca="1" ref="Q246" ca="1">IF(INDIRECT("実施計画様式!Q"&amp;ROW($A246))&lt;&gt;朱色変色!Q246,1,0)</f>
        <v>#VALUE!</v>
      </c>
      <c r="R246" t="e" cm="1">
        <f t="array" aca="1" ref="R246" ca="1">IF(INDIRECT("実施計画様式!R"&amp;ROW($A246))&lt;&gt;朱色変色!R246,1,0)</f>
        <v>#VALUE!</v>
      </c>
      <c r="S246" t="e" cm="1">
        <f t="array" aca="1" ref="S246" ca="1">IF(INDIRECT("実施計画様式!S"&amp;ROW($A246))&lt;&gt;朱色変色!S246,1,0)</f>
        <v>#VALUE!</v>
      </c>
      <c r="T246" t="e" cm="1">
        <f t="array" aca="1" ref="T246" ca="1">IF(INDIRECT("実施計画様式!T"&amp;ROW($A246))&lt;&gt;朱色変色!T246,1,0)</f>
        <v>#VALUE!</v>
      </c>
      <c r="U246" t="e" cm="1">
        <f t="array" aca="1" ref="U246" ca="1">IF(INDIRECT("実施計画様式!U"&amp;ROW($A246))&lt;&gt;朱色変色!U246,1,0)</f>
        <v>#VALUE!</v>
      </c>
      <c r="V246" t="e" cm="1">
        <f t="array" aca="1" ref="V246" ca="1">IF(INDIRECT("実施計画様式!V"&amp;ROW($A246))&lt;&gt;朱色変色!V246,1,0)</f>
        <v>#VALUE!</v>
      </c>
      <c r="W246" t="e" cm="1">
        <f t="array" aca="1" ref="W246" ca="1">IF(INDIRECT("実施計画様式!W"&amp;ROW($A246))&lt;&gt;朱色変色!W246,1,0)</f>
        <v>#VALUE!</v>
      </c>
      <c r="X246" t="e" cm="1">
        <f t="array" aca="1" ref="X246" ca="1">IF(INDIRECT("実施計画様式!X"&amp;ROW($A246))&lt;&gt;朱色変色!X246,1,0)</f>
        <v>#VALUE!</v>
      </c>
      <c r="Y246" t="e" cm="1">
        <f t="array" aca="1" ref="Y246" ca="1">IF(INDIRECT("実施計画様式!Y"&amp;ROW($A246))&lt;&gt;朱色変色!Y246,1,0)</f>
        <v>#VALUE!</v>
      </c>
      <c r="Z246" t="e" cm="1">
        <f t="array" aca="1" ref="Z246" ca="1">IF(INDIRECT("実施計画様式!Z"&amp;ROW($A246))&lt;&gt;朱色変色!Z246,1,0)</f>
        <v>#VALUE!</v>
      </c>
      <c r="AA246" t="e" cm="1">
        <f t="array" aca="1" ref="AA246" ca="1">IF(INDIRECT("実施計画様式!AA"&amp;ROW($A246))&lt;&gt;朱色変色!AA246,1,0)</f>
        <v>#VALUE!</v>
      </c>
      <c r="AB246" t="e" cm="1">
        <f t="array" aca="1" ref="AB246" ca="1">IF(INDIRECT("実施計画様式!AB"&amp;ROW($A246))&lt;&gt;朱色変色!AB246,1,0)</f>
        <v>#VALUE!</v>
      </c>
      <c r="AC246" t="e" cm="1">
        <f t="array" aca="1" ref="AC246" ca="1">IF(INDIRECT("実施計画様式!AC"&amp;ROW($A246))&lt;&gt;朱色変色!AC246,1,0)</f>
        <v>#VALUE!</v>
      </c>
      <c r="AD246" t="e" cm="1">
        <f t="array" aca="1" ref="AD246" ca="1">IF(INDIRECT("実施計画様式!AD"&amp;ROW($A246))&lt;&gt;朱色変色!AD246,1,0)</f>
        <v>#VALUE!</v>
      </c>
      <c r="AE246" t="e" cm="1">
        <f t="array" aca="1" ref="AE246" ca="1">IF(INDIRECT("実施計画様式!AE"&amp;ROW($A246))&lt;&gt;朱色変色!AE246,1,0)</f>
        <v>#VALUE!</v>
      </c>
      <c r="AF246" t="e" cm="1">
        <f t="array" aca="1" ref="AF246" ca="1">IF(INDIRECT("実施計画様式!AF"&amp;ROW($A246))&lt;&gt;朱色変色!AF246,1,0)</f>
        <v>#VALUE!</v>
      </c>
      <c r="AG246" t="e" cm="1">
        <f t="array" aca="1" ref="AG246" ca="1">IF(INDIRECT("実施計画様式!AG"&amp;ROW($A246))&lt;&gt;朱色変色!AG246,1,0)</f>
        <v>#VALUE!</v>
      </c>
      <c r="AH246" t="e" cm="1">
        <f t="array" aca="1" ref="AH246" ca="1">IF(INDIRECT("実施計画様式!AH"&amp;ROW($A246))&lt;&gt;朱色変色!AH246,1,0)</f>
        <v>#VALUE!</v>
      </c>
      <c r="AI246" t="e" cm="1">
        <f t="array" aca="1" ref="AI246" ca="1">IF(INDIRECT("実施計画様式!AI"&amp;ROW($A246))&lt;&gt;朱色変色!AI246,1,0)</f>
        <v>#VALUE!</v>
      </c>
      <c r="AJ246" t="e" cm="1">
        <f t="array" aca="1" ref="AJ246" ca="1">IF(INDIRECT("実施計画様式!AJ"&amp;ROW($A246))&lt;&gt;朱色変色!AJ246,1,0)</f>
        <v>#VALUE!</v>
      </c>
      <c r="AK246" t="e" cm="1">
        <f t="array" aca="1" ref="AK246" ca="1">IF(INDIRECT("実施計画様式!AK"&amp;ROW($A246))&lt;&gt;朱色変色!AK246,1,0)</f>
        <v>#VALUE!</v>
      </c>
      <c r="AL246" t="e" cm="1">
        <f t="array" aca="1" ref="AL246" ca="1">IF(INDIRECT("実施計画様式!AL"&amp;ROW($A246))&lt;&gt;朱色変色!AL246,1,0)</f>
        <v>#VALUE!</v>
      </c>
      <c r="AM246" t="e" cm="1">
        <f t="array" aca="1" ref="AM246" ca="1">IF(INDIRECT("実施計画様式!AM"&amp;ROW($A246))&lt;&gt;朱色変色!AM246,1,0)</f>
        <v>#VALUE!</v>
      </c>
      <c r="AN246" t="e" cm="1">
        <f t="array" aca="1" ref="AN246" ca="1">IF(INDIRECT("実施計画様式!AN"&amp;ROW($A246))&lt;&gt;朱色変色!AN246,1,0)</f>
        <v>#VALUE!</v>
      </c>
      <c r="AO246" t="e" cm="1">
        <f t="array" aca="1" ref="AO246" ca="1">IF(INDIRECT("実施計画様式!AO"&amp;ROW($A246))&lt;&gt;朱色変色!AO246,1,0)</f>
        <v>#VALUE!</v>
      </c>
      <c r="AP246" t="e" cm="1">
        <f t="array" aca="1" ref="AP246" ca="1">IF(INDIRECT("実施計画様式!AP"&amp;ROW($A246))&lt;&gt;朱色変色!AP246,1,0)</f>
        <v>#VALUE!</v>
      </c>
      <c r="AQ246" t="e" cm="1">
        <f t="array" aca="1" ref="AQ246" ca="1">IF(INDIRECT("実施計画様式!AQ"&amp;ROW($A246))&lt;&gt;朱色変色!AQ246,1,0)</f>
        <v>#VALUE!</v>
      </c>
      <c r="AR246" t="e" cm="1">
        <f t="array" aca="1" ref="AR246" ca="1">IF(INDIRECT("実施計画様式!AR"&amp;ROW($A246))&lt;&gt;朱色変色!AR246,1,0)</f>
        <v>#VALUE!</v>
      </c>
      <c r="AS246" t="e" cm="1">
        <f t="array" aca="1" ref="AS246" ca="1">IF(INDIRECT("実施計画様式!AS"&amp;ROW($A246))&lt;&gt;朱色変色!AS246,1,0)</f>
        <v>#VALUE!</v>
      </c>
      <c r="AT246" t="e" cm="1">
        <f t="array" aca="1" ref="AT246" ca="1">IF(INDIRECT("実施計画様式!AT"&amp;ROW($A246))&lt;&gt;朱色変色!AT246,1,0)</f>
        <v>#VALUE!</v>
      </c>
      <c r="AU246" t="e" cm="1">
        <f t="array" aca="1" ref="AU246" ca="1">IF(INDIRECT("実施計画様式!AU"&amp;ROW($A246))&lt;&gt;朱色変色!AU246,1,0)</f>
        <v>#VALUE!</v>
      </c>
      <c r="AV246" t="e" cm="1">
        <f t="array" aca="1" ref="AV246" ca="1">IF(INDIRECT("実施計画様式!AV"&amp;ROW($A246))&lt;&gt;朱色変色!AV246,1,0)</f>
        <v>#VALUE!</v>
      </c>
      <c r="AW246" t="e" cm="1">
        <f t="array" aca="1" ref="AW246" ca="1">IF(INDIRECT("実施計画様式!AW"&amp;ROW($A246))&lt;&gt;朱色変色!AW246,1,0)</f>
        <v>#VALUE!</v>
      </c>
      <c r="AX246" t="e" cm="1">
        <f t="array" aca="1" ref="AX246" ca="1">IF(INDIRECT("実施計画様式!AX"&amp;ROW($A246))&lt;&gt;朱色変色!AX246,1,0)</f>
        <v>#VALUE!</v>
      </c>
      <c r="AY246" t="e" cm="1">
        <f t="array" aca="1" ref="AY246" ca="1">IF(INDIRECT("実施計画様式!AY"&amp;ROW($A246))&lt;&gt;朱色変色!AU246,1,0)</f>
        <v>#VALUE!</v>
      </c>
      <c r="AZ246" t="e" cm="1">
        <f t="array" aca="1" ref="AZ246" ca="1">IF(INDIRECT("実施計画様式!AZ"&amp;ROW($A246))&lt;&gt;朱色変色!AV246,1,0)</f>
        <v>#VALUE!</v>
      </c>
      <c r="BA246" t="e" cm="1">
        <f t="array" aca="1" ref="BA246" ca="1">IF(INDIRECT("実施計画様式!BA"&amp;ROW($A246))&lt;&gt;朱色変色!AW246,1,0)</f>
        <v>#VALUE!</v>
      </c>
      <c r="BB246" t="e" cm="1">
        <f t="array" aca="1" ref="BB246" ca="1">IF(INDIRECT("実施計画様式!BB"&amp;ROW($A246))&lt;&gt;朱色変色!AX246,1,0)</f>
        <v>#VALUE!</v>
      </c>
      <c r="BC246" t="e">
        <f t="shared" ca="1" si="6"/>
        <v>#VALUE!</v>
      </c>
      <c r="BD246" t="e">
        <f t="shared" ca="1" si="7"/>
        <v>#VALUE!</v>
      </c>
      <c r="BE246" t="e">
        <f t="shared" ca="1" si="8"/>
        <v>#VALUE!</v>
      </c>
    </row>
    <row r="247" spans="3:57">
      <c r="C247" s="310">
        <v>175</v>
      </c>
      <c r="D247" t="e" cm="1">
        <f t="array" aca="1" ref="D247" ca="1">IF(INDIRECT("実施計画様式!D"&amp;ROW($A247))&lt;&gt;朱色変色!D247,1,0)</f>
        <v>#VALUE!</v>
      </c>
      <c r="E247" t="e" cm="1">
        <f t="array" aca="1" ref="E247" ca="1">IF(INDIRECT("実施計画様式!E"&amp;ROW($A247))&lt;&gt;朱色変色!E247,1,0)</f>
        <v>#VALUE!</v>
      </c>
      <c r="F247" t="e" cm="1">
        <f t="array" aca="1" ref="F247" ca="1">IF(INDIRECT("実施計画様式!F"&amp;ROW($A247))&lt;&gt;朱色変色!F247,1,0)</f>
        <v>#VALUE!</v>
      </c>
      <c r="G247" t="e" cm="1">
        <f t="array" aca="1" ref="G247" ca="1">IF(INDIRECT("実施計画様式!G"&amp;ROW($A247))&lt;&gt;朱色変色!G247,1,0)</f>
        <v>#VALUE!</v>
      </c>
      <c r="H247" t="e" cm="1">
        <f t="array" aca="1" ref="H247" ca="1">IF(INDIRECT("実施計画様式!H"&amp;ROW($A247))&lt;&gt;朱色変色!H247,1,0)</f>
        <v>#VALUE!</v>
      </c>
      <c r="I247" t="e" cm="1">
        <f t="array" aca="1" ref="I247" ca="1">IF(INDIRECT("実施計画様式!I"&amp;ROW($A247))&lt;&gt;朱色変色!I247,1,0)</f>
        <v>#VALUE!</v>
      </c>
      <c r="J247" t="e" cm="1">
        <f t="array" aca="1" ref="J247" ca="1">IF(INDIRECT("実施計画様式!J"&amp;ROW($A247))&lt;&gt;朱色変色!J247,1,0)</f>
        <v>#VALUE!</v>
      </c>
      <c r="K247" t="e" cm="1">
        <f t="array" aca="1" ref="K247" ca="1">IF(INDIRECT("実施計画様式!K"&amp;ROW($A247))&lt;&gt;朱色変色!K247,1,0)</f>
        <v>#VALUE!</v>
      </c>
      <c r="L247" t="e" cm="1">
        <f t="array" aca="1" ref="L247" ca="1">IF(INDIRECT("実施計画様式!L"&amp;ROW($A247))&lt;&gt;朱色変色!L247,1,0)</f>
        <v>#VALUE!</v>
      </c>
      <c r="M247" t="e" cm="1">
        <f t="array" aca="1" ref="M247" ca="1">IF(INDIRECT("実施計画様式!M"&amp;ROW($A247))&lt;&gt;朱色変色!M247,1,0)</f>
        <v>#VALUE!</v>
      </c>
      <c r="N247" t="e" cm="1">
        <f t="array" aca="1" ref="N247" ca="1">IF(INDIRECT("実施計画様式!N"&amp;ROW($A247))&lt;&gt;朱色変色!N247,1,0)</f>
        <v>#VALUE!</v>
      </c>
      <c r="O247" t="e" cm="1">
        <f t="array" aca="1" ref="O247" ca="1">IF(INDIRECT("実施計画様式!O"&amp;ROW($A247))&lt;&gt;朱色変色!O247,1,0)</f>
        <v>#VALUE!</v>
      </c>
      <c r="P247" t="e" cm="1">
        <f t="array" aca="1" ref="P247" ca="1">IF(INDIRECT("実施計画様式!P"&amp;ROW($A247))&lt;&gt;朱色変色!P247,1,0)</f>
        <v>#VALUE!</v>
      </c>
      <c r="Q247" t="e" cm="1">
        <f t="array" aca="1" ref="Q247" ca="1">IF(INDIRECT("実施計画様式!Q"&amp;ROW($A247))&lt;&gt;朱色変色!Q247,1,0)</f>
        <v>#VALUE!</v>
      </c>
      <c r="R247" t="e" cm="1">
        <f t="array" aca="1" ref="R247" ca="1">IF(INDIRECT("実施計画様式!R"&amp;ROW($A247))&lt;&gt;朱色変色!R247,1,0)</f>
        <v>#VALUE!</v>
      </c>
      <c r="S247" t="e" cm="1">
        <f t="array" aca="1" ref="S247" ca="1">IF(INDIRECT("実施計画様式!S"&amp;ROW($A247))&lt;&gt;朱色変色!S247,1,0)</f>
        <v>#VALUE!</v>
      </c>
      <c r="T247" t="e" cm="1">
        <f t="array" aca="1" ref="T247" ca="1">IF(INDIRECT("実施計画様式!T"&amp;ROW($A247))&lt;&gt;朱色変色!T247,1,0)</f>
        <v>#VALUE!</v>
      </c>
      <c r="U247" t="e" cm="1">
        <f t="array" aca="1" ref="U247" ca="1">IF(INDIRECT("実施計画様式!U"&amp;ROW($A247))&lt;&gt;朱色変色!U247,1,0)</f>
        <v>#VALUE!</v>
      </c>
      <c r="V247" t="e" cm="1">
        <f t="array" aca="1" ref="V247" ca="1">IF(INDIRECT("実施計画様式!V"&amp;ROW($A247))&lt;&gt;朱色変色!V247,1,0)</f>
        <v>#VALUE!</v>
      </c>
      <c r="W247" t="e" cm="1">
        <f t="array" aca="1" ref="W247" ca="1">IF(INDIRECT("実施計画様式!W"&amp;ROW($A247))&lt;&gt;朱色変色!W247,1,0)</f>
        <v>#VALUE!</v>
      </c>
      <c r="X247" t="e" cm="1">
        <f t="array" aca="1" ref="X247" ca="1">IF(INDIRECT("実施計画様式!X"&amp;ROW($A247))&lt;&gt;朱色変色!X247,1,0)</f>
        <v>#VALUE!</v>
      </c>
      <c r="Y247" t="e" cm="1">
        <f t="array" aca="1" ref="Y247" ca="1">IF(INDIRECT("実施計画様式!Y"&amp;ROW($A247))&lt;&gt;朱色変色!Y247,1,0)</f>
        <v>#VALUE!</v>
      </c>
      <c r="Z247" t="e" cm="1">
        <f t="array" aca="1" ref="Z247" ca="1">IF(INDIRECT("実施計画様式!Z"&amp;ROW($A247))&lt;&gt;朱色変色!Z247,1,0)</f>
        <v>#VALUE!</v>
      </c>
      <c r="AA247" t="e" cm="1">
        <f t="array" aca="1" ref="AA247" ca="1">IF(INDIRECT("実施計画様式!AA"&amp;ROW($A247))&lt;&gt;朱色変色!AA247,1,0)</f>
        <v>#VALUE!</v>
      </c>
      <c r="AB247" t="e" cm="1">
        <f t="array" aca="1" ref="AB247" ca="1">IF(INDIRECT("実施計画様式!AB"&amp;ROW($A247))&lt;&gt;朱色変色!AB247,1,0)</f>
        <v>#VALUE!</v>
      </c>
      <c r="AC247" t="e" cm="1">
        <f t="array" aca="1" ref="AC247" ca="1">IF(INDIRECT("実施計画様式!AC"&amp;ROW($A247))&lt;&gt;朱色変色!AC247,1,0)</f>
        <v>#VALUE!</v>
      </c>
      <c r="AD247" t="e" cm="1">
        <f t="array" aca="1" ref="AD247" ca="1">IF(INDIRECT("実施計画様式!AD"&amp;ROW($A247))&lt;&gt;朱色変色!AD247,1,0)</f>
        <v>#VALUE!</v>
      </c>
      <c r="AE247" t="e" cm="1">
        <f t="array" aca="1" ref="AE247" ca="1">IF(INDIRECT("実施計画様式!AE"&amp;ROW($A247))&lt;&gt;朱色変色!AE247,1,0)</f>
        <v>#VALUE!</v>
      </c>
      <c r="AF247" t="e" cm="1">
        <f t="array" aca="1" ref="AF247" ca="1">IF(INDIRECT("実施計画様式!AF"&amp;ROW($A247))&lt;&gt;朱色変色!AF247,1,0)</f>
        <v>#VALUE!</v>
      </c>
      <c r="AG247" t="e" cm="1">
        <f t="array" aca="1" ref="AG247" ca="1">IF(INDIRECT("実施計画様式!AG"&amp;ROW($A247))&lt;&gt;朱色変色!AG247,1,0)</f>
        <v>#VALUE!</v>
      </c>
      <c r="AH247" t="e" cm="1">
        <f t="array" aca="1" ref="AH247" ca="1">IF(INDIRECT("実施計画様式!AH"&amp;ROW($A247))&lt;&gt;朱色変色!AH247,1,0)</f>
        <v>#VALUE!</v>
      </c>
      <c r="AI247" t="e" cm="1">
        <f t="array" aca="1" ref="AI247" ca="1">IF(INDIRECT("実施計画様式!AI"&amp;ROW($A247))&lt;&gt;朱色変色!AI247,1,0)</f>
        <v>#VALUE!</v>
      </c>
      <c r="AJ247" t="e" cm="1">
        <f t="array" aca="1" ref="AJ247" ca="1">IF(INDIRECT("実施計画様式!AJ"&amp;ROW($A247))&lt;&gt;朱色変色!AJ247,1,0)</f>
        <v>#VALUE!</v>
      </c>
      <c r="AK247" t="e" cm="1">
        <f t="array" aca="1" ref="AK247" ca="1">IF(INDIRECT("実施計画様式!AK"&amp;ROW($A247))&lt;&gt;朱色変色!AK247,1,0)</f>
        <v>#VALUE!</v>
      </c>
      <c r="AL247" t="e" cm="1">
        <f t="array" aca="1" ref="AL247" ca="1">IF(INDIRECT("実施計画様式!AL"&amp;ROW($A247))&lt;&gt;朱色変色!AL247,1,0)</f>
        <v>#VALUE!</v>
      </c>
      <c r="AM247" t="e" cm="1">
        <f t="array" aca="1" ref="AM247" ca="1">IF(INDIRECT("実施計画様式!AM"&amp;ROW($A247))&lt;&gt;朱色変色!AM247,1,0)</f>
        <v>#VALUE!</v>
      </c>
      <c r="AN247" t="e" cm="1">
        <f t="array" aca="1" ref="AN247" ca="1">IF(INDIRECT("実施計画様式!AN"&amp;ROW($A247))&lt;&gt;朱色変色!AN247,1,0)</f>
        <v>#VALUE!</v>
      </c>
      <c r="AO247" t="e" cm="1">
        <f t="array" aca="1" ref="AO247" ca="1">IF(INDIRECT("実施計画様式!AO"&amp;ROW($A247))&lt;&gt;朱色変色!AO247,1,0)</f>
        <v>#VALUE!</v>
      </c>
      <c r="AP247" t="e" cm="1">
        <f t="array" aca="1" ref="AP247" ca="1">IF(INDIRECT("実施計画様式!AP"&amp;ROW($A247))&lt;&gt;朱色変色!AP247,1,0)</f>
        <v>#VALUE!</v>
      </c>
      <c r="AQ247" t="e" cm="1">
        <f t="array" aca="1" ref="AQ247" ca="1">IF(INDIRECT("実施計画様式!AQ"&amp;ROW($A247))&lt;&gt;朱色変色!AQ247,1,0)</f>
        <v>#VALUE!</v>
      </c>
      <c r="AR247" t="e" cm="1">
        <f t="array" aca="1" ref="AR247" ca="1">IF(INDIRECT("実施計画様式!AR"&amp;ROW($A247))&lt;&gt;朱色変色!AR247,1,0)</f>
        <v>#VALUE!</v>
      </c>
      <c r="AS247" t="e" cm="1">
        <f t="array" aca="1" ref="AS247" ca="1">IF(INDIRECT("実施計画様式!AS"&amp;ROW($A247))&lt;&gt;朱色変色!AS247,1,0)</f>
        <v>#VALUE!</v>
      </c>
      <c r="AT247" t="e" cm="1">
        <f t="array" aca="1" ref="AT247" ca="1">IF(INDIRECT("実施計画様式!AT"&amp;ROW($A247))&lt;&gt;朱色変色!AT247,1,0)</f>
        <v>#VALUE!</v>
      </c>
      <c r="AU247" t="e" cm="1">
        <f t="array" aca="1" ref="AU247" ca="1">IF(INDIRECT("実施計画様式!AU"&amp;ROW($A247))&lt;&gt;朱色変色!AU247,1,0)</f>
        <v>#VALUE!</v>
      </c>
      <c r="AV247" t="e" cm="1">
        <f t="array" aca="1" ref="AV247" ca="1">IF(INDIRECT("実施計画様式!AV"&amp;ROW($A247))&lt;&gt;朱色変色!AV247,1,0)</f>
        <v>#VALUE!</v>
      </c>
      <c r="AW247" t="e" cm="1">
        <f t="array" aca="1" ref="AW247" ca="1">IF(INDIRECT("実施計画様式!AW"&amp;ROW($A247))&lt;&gt;朱色変色!AW247,1,0)</f>
        <v>#VALUE!</v>
      </c>
      <c r="AX247" t="e" cm="1">
        <f t="array" aca="1" ref="AX247" ca="1">IF(INDIRECT("実施計画様式!AX"&amp;ROW($A247))&lt;&gt;朱色変色!AX247,1,0)</f>
        <v>#VALUE!</v>
      </c>
      <c r="AY247" t="e" cm="1">
        <f t="array" aca="1" ref="AY247" ca="1">IF(INDIRECT("実施計画様式!AY"&amp;ROW($A247))&lt;&gt;朱色変色!AU247,1,0)</f>
        <v>#VALUE!</v>
      </c>
      <c r="AZ247" t="e" cm="1">
        <f t="array" aca="1" ref="AZ247" ca="1">IF(INDIRECT("実施計画様式!AZ"&amp;ROW($A247))&lt;&gt;朱色変色!AV247,1,0)</f>
        <v>#VALUE!</v>
      </c>
      <c r="BA247" t="e" cm="1">
        <f t="array" aca="1" ref="BA247" ca="1">IF(INDIRECT("実施計画様式!BA"&amp;ROW($A247))&lt;&gt;朱色変色!AW247,1,0)</f>
        <v>#VALUE!</v>
      </c>
      <c r="BB247" t="e" cm="1">
        <f t="array" aca="1" ref="BB247" ca="1">IF(INDIRECT("実施計画様式!BB"&amp;ROW($A247))&lt;&gt;朱色変色!AX247,1,0)</f>
        <v>#VALUE!</v>
      </c>
      <c r="BC247" t="e">
        <f t="shared" ca="1" si="6"/>
        <v>#VALUE!</v>
      </c>
      <c r="BD247" t="e">
        <f t="shared" ca="1" si="7"/>
        <v>#VALUE!</v>
      </c>
      <c r="BE247" t="e">
        <f t="shared" ca="1" si="8"/>
        <v>#VALUE!</v>
      </c>
    </row>
    <row r="248" spans="3:57">
      <c r="C248" s="310">
        <v>176</v>
      </c>
      <c r="D248" t="e" cm="1">
        <f t="array" aca="1" ref="D248" ca="1">IF(INDIRECT("実施計画様式!D"&amp;ROW($A248))&lt;&gt;朱色変色!D248,1,0)</f>
        <v>#VALUE!</v>
      </c>
      <c r="E248" t="e" cm="1">
        <f t="array" aca="1" ref="E248" ca="1">IF(INDIRECT("実施計画様式!E"&amp;ROW($A248))&lt;&gt;朱色変色!E248,1,0)</f>
        <v>#VALUE!</v>
      </c>
      <c r="F248" t="e" cm="1">
        <f t="array" aca="1" ref="F248" ca="1">IF(INDIRECT("実施計画様式!F"&amp;ROW($A248))&lt;&gt;朱色変色!F248,1,0)</f>
        <v>#VALUE!</v>
      </c>
      <c r="G248" t="e" cm="1">
        <f t="array" aca="1" ref="G248" ca="1">IF(INDIRECT("実施計画様式!G"&amp;ROW($A248))&lt;&gt;朱色変色!G248,1,0)</f>
        <v>#VALUE!</v>
      </c>
      <c r="H248" t="e" cm="1">
        <f t="array" aca="1" ref="H248" ca="1">IF(INDIRECT("実施計画様式!H"&amp;ROW($A248))&lt;&gt;朱色変色!H248,1,0)</f>
        <v>#VALUE!</v>
      </c>
      <c r="I248" t="e" cm="1">
        <f t="array" aca="1" ref="I248" ca="1">IF(INDIRECT("実施計画様式!I"&amp;ROW($A248))&lt;&gt;朱色変色!I248,1,0)</f>
        <v>#VALUE!</v>
      </c>
      <c r="J248" t="e" cm="1">
        <f t="array" aca="1" ref="J248" ca="1">IF(INDIRECT("実施計画様式!J"&amp;ROW($A248))&lt;&gt;朱色変色!J248,1,0)</f>
        <v>#VALUE!</v>
      </c>
      <c r="K248" t="e" cm="1">
        <f t="array" aca="1" ref="K248" ca="1">IF(INDIRECT("実施計画様式!K"&amp;ROW($A248))&lt;&gt;朱色変色!K248,1,0)</f>
        <v>#VALUE!</v>
      </c>
      <c r="L248" t="e" cm="1">
        <f t="array" aca="1" ref="L248" ca="1">IF(INDIRECT("実施計画様式!L"&amp;ROW($A248))&lt;&gt;朱色変色!L248,1,0)</f>
        <v>#VALUE!</v>
      </c>
      <c r="M248" t="e" cm="1">
        <f t="array" aca="1" ref="M248" ca="1">IF(INDIRECT("実施計画様式!M"&amp;ROW($A248))&lt;&gt;朱色変色!M248,1,0)</f>
        <v>#VALUE!</v>
      </c>
      <c r="N248" t="e" cm="1">
        <f t="array" aca="1" ref="N248" ca="1">IF(INDIRECT("実施計画様式!N"&amp;ROW($A248))&lt;&gt;朱色変色!N248,1,0)</f>
        <v>#VALUE!</v>
      </c>
      <c r="O248" t="e" cm="1">
        <f t="array" aca="1" ref="O248" ca="1">IF(INDIRECT("実施計画様式!O"&amp;ROW($A248))&lt;&gt;朱色変色!O248,1,0)</f>
        <v>#VALUE!</v>
      </c>
      <c r="P248" t="e" cm="1">
        <f t="array" aca="1" ref="P248" ca="1">IF(INDIRECT("実施計画様式!P"&amp;ROW($A248))&lt;&gt;朱色変色!P248,1,0)</f>
        <v>#VALUE!</v>
      </c>
      <c r="Q248" t="e" cm="1">
        <f t="array" aca="1" ref="Q248" ca="1">IF(INDIRECT("実施計画様式!Q"&amp;ROW($A248))&lt;&gt;朱色変色!Q248,1,0)</f>
        <v>#VALUE!</v>
      </c>
      <c r="R248" t="e" cm="1">
        <f t="array" aca="1" ref="R248" ca="1">IF(INDIRECT("実施計画様式!R"&amp;ROW($A248))&lt;&gt;朱色変色!R248,1,0)</f>
        <v>#VALUE!</v>
      </c>
      <c r="S248" t="e" cm="1">
        <f t="array" aca="1" ref="S248" ca="1">IF(INDIRECT("実施計画様式!S"&amp;ROW($A248))&lt;&gt;朱色変色!S248,1,0)</f>
        <v>#VALUE!</v>
      </c>
      <c r="T248" t="e" cm="1">
        <f t="array" aca="1" ref="T248" ca="1">IF(INDIRECT("実施計画様式!T"&amp;ROW($A248))&lt;&gt;朱色変色!T248,1,0)</f>
        <v>#VALUE!</v>
      </c>
      <c r="U248" t="e" cm="1">
        <f t="array" aca="1" ref="U248" ca="1">IF(INDIRECT("実施計画様式!U"&amp;ROW($A248))&lt;&gt;朱色変色!U248,1,0)</f>
        <v>#VALUE!</v>
      </c>
      <c r="V248" t="e" cm="1">
        <f t="array" aca="1" ref="V248" ca="1">IF(INDIRECT("実施計画様式!V"&amp;ROW($A248))&lt;&gt;朱色変色!V248,1,0)</f>
        <v>#VALUE!</v>
      </c>
      <c r="W248" t="e" cm="1">
        <f t="array" aca="1" ref="W248" ca="1">IF(INDIRECT("実施計画様式!W"&amp;ROW($A248))&lt;&gt;朱色変色!W248,1,0)</f>
        <v>#VALUE!</v>
      </c>
      <c r="X248" t="e" cm="1">
        <f t="array" aca="1" ref="X248" ca="1">IF(INDIRECT("実施計画様式!X"&amp;ROW($A248))&lt;&gt;朱色変色!X248,1,0)</f>
        <v>#VALUE!</v>
      </c>
      <c r="Y248" t="e" cm="1">
        <f t="array" aca="1" ref="Y248" ca="1">IF(INDIRECT("実施計画様式!Y"&amp;ROW($A248))&lt;&gt;朱色変色!Y248,1,0)</f>
        <v>#VALUE!</v>
      </c>
      <c r="Z248" t="e" cm="1">
        <f t="array" aca="1" ref="Z248" ca="1">IF(INDIRECT("実施計画様式!Z"&amp;ROW($A248))&lt;&gt;朱色変色!Z248,1,0)</f>
        <v>#VALUE!</v>
      </c>
      <c r="AA248" t="e" cm="1">
        <f t="array" aca="1" ref="AA248" ca="1">IF(INDIRECT("実施計画様式!AA"&amp;ROW($A248))&lt;&gt;朱色変色!AA248,1,0)</f>
        <v>#VALUE!</v>
      </c>
      <c r="AB248" t="e" cm="1">
        <f t="array" aca="1" ref="AB248" ca="1">IF(INDIRECT("実施計画様式!AB"&amp;ROW($A248))&lt;&gt;朱色変色!AB248,1,0)</f>
        <v>#VALUE!</v>
      </c>
      <c r="AC248" t="e" cm="1">
        <f t="array" aca="1" ref="AC248" ca="1">IF(INDIRECT("実施計画様式!AC"&amp;ROW($A248))&lt;&gt;朱色変色!AC248,1,0)</f>
        <v>#VALUE!</v>
      </c>
      <c r="AD248" t="e" cm="1">
        <f t="array" aca="1" ref="AD248" ca="1">IF(INDIRECT("実施計画様式!AD"&amp;ROW($A248))&lt;&gt;朱色変色!AD248,1,0)</f>
        <v>#VALUE!</v>
      </c>
      <c r="AE248" t="e" cm="1">
        <f t="array" aca="1" ref="AE248" ca="1">IF(INDIRECT("実施計画様式!AE"&amp;ROW($A248))&lt;&gt;朱色変色!AE248,1,0)</f>
        <v>#VALUE!</v>
      </c>
      <c r="AF248" t="e" cm="1">
        <f t="array" aca="1" ref="AF248" ca="1">IF(INDIRECT("実施計画様式!AF"&amp;ROW($A248))&lt;&gt;朱色変色!AF248,1,0)</f>
        <v>#VALUE!</v>
      </c>
      <c r="AG248" t="e" cm="1">
        <f t="array" aca="1" ref="AG248" ca="1">IF(INDIRECT("実施計画様式!AG"&amp;ROW($A248))&lt;&gt;朱色変色!AG248,1,0)</f>
        <v>#VALUE!</v>
      </c>
      <c r="AH248" t="e" cm="1">
        <f t="array" aca="1" ref="AH248" ca="1">IF(INDIRECT("実施計画様式!AH"&amp;ROW($A248))&lt;&gt;朱色変色!AH248,1,0)</f>
        <v>#VALUE!</v>
      </c>
      <c r="AI248" t="e" cm="1">
        <f t="array" aca="1" ref="AI248" ca="1">IF(INDIRECT("実施計画様式!AI"&amp;ROW($A248))&lt;&gt;朱色変色!AI248,1,0)</f>
        <v>#VALUE!</v>
      </c>
      <c r="AJ248" t="e" cm="1">
        <f t="array" aca="1" ref="AJ248" ca="1">IF(INDIRECT("実施計画様式!AJ"&amp;ROW($A248))&lt;&gt;朱色変色!AJ248,1,0)</f>
        <v>#VALUE!</v>
      </c>
      <c r="AK248" t="e" cm="1">
        <f t="array" aca="1" ref="AK248" ca="1">IF(INDIRECT("実施計画様式!AK"&amp;ROW($A248))&lt;&gt;朱色変色!AK248,1,0)</f>
        <v>#VALUE!</v>
      </c>
      <c r="AL248" t="e" cm="1">
        <f t="array" aca="1" ref="AL248" ca="1">IF(INDIRECT("実施計画様式!AL"&amp;ROW($A248))&lt;&gt;朱色変色!AL248,1,0)</f>
        <v>#VALUE!</v>
      </c>
      <c r="AM248" t="e" cm="1">
        <f t="array" aca="1" ref="AM248" ca="1">IF(INDIRECT("実施計画様式!AM"&amp;ROW($A248))&lt;&gt;朱色変色!AM248,1,0)</f>
        <v>#VALUE!</v>
      </c>
      <c r="AN248" t="e" cm="1">
        <f t="array" aca="1" ref="AN248" ca="1">IF(INDIRECT("実施計画様式!AN"&amp;ROW($A248))&lt;&gt;朱色変色!AN248,1,0)</f>
        <v>#VALUE!</v>
      </c>
      <c r="AO248" t="e" cm="1">
        <f t="array" aca="1" ref="AO248" ca="1">IF(INDIRECT("実施計画様式!AO"&amp;ROW($A248))&lt;&gt;朱色変色!AO248,1,0)</f>
        <v>#VALUE!</v>
      </c>
      <c r="AP248" t="e" cm="1">
        <f t="array" aca="1" ref="AP248" ca="1">IF(INDIRECT("実施計画様式!AP"&amp;ROW($A248))&lt;&gt;朱色変色!AP248,1,0)</f>
        <v>#VALUE!</v>
      </c>
      <c r="AQ248" t="e" cm="1">
        <f t="array" aca="1" ref="AQ248" ca="1">IF(INDIRECT("実施計画様式!AQ"&amp;ROW($A248))&lt;&gt;朱色変色!AQ248,1,0)</f>
        <v>#VALUE!</v>
      </c>
      <c r="AR248" t="e" cm="1">
        <f t="array" aca="1" ref="AR248" ca="1">IF(INDIRECT("実施計画様式!AR"&amp;ROW($A248))&lt;&gt;朱色変色!AR248,1,0)</f>
        <v>#VALUE!</v>
      </c>
      <c r="AS248" t="e" cm="1">
        <f t="array" aca="1" ref="AS248" ca="1">IF(INDIRECT("実施計画様式!AS"&amp;ROW($A248))&lt;&gt;朱色変色!AS248,1,0)</f>
        <v>#VALUE!</v>
      </c>
      <c r="AT248" t="e" cm="1">
        <f t="array" aca="1" ref="AT248" ca="1">IF(INDIRECT("実施計画様式!AT"&amp;ROW($A248))&lt;&gt;朱色変色!AT248,1,0)</f>
        <v>#VALUE!</v>
      </c>
      <c r="AU248" t="e" cm="1">
        <f t="array" aca="1" ref="AU248" ca="1">IF(INDIRECT("実施計画様式!AU"&amp;ROW($A248))&lt;&gt;朱色変色!AU248,1,0)</f>
        <v>#VALUE!</v>
      </c>
      <c r="AV248" t="e" cm="1">
        <f t="array" aca="1" ref="AV248" ca="1">IF(INDIRECT("実施計画様式!AV"&amp;ROW($A248))&lt;&gt;朱色変色!AV248,1,0)</f>
        <v>#VALUE!</v>
      </c>
      <c r="AW248" t="e" cm="1">
        <f t="array" aca="1" ref="AW248" ca="1">IF(INDIRECT("実施計画様式!AW"&amp;ROW($A248))&lt;&gt;朱色変色!AW248,1,0)</f>
        <v>#VALUE!</v>
      </c>
      <c r="AX248" t="e" cm="1">
        <f t="array" aca="1" ref="AX248" ca="1">IF(INDIRECT("実施計画様式!AX"&amp;ROW($A248))&lt;&gt;朱色変色!AX248,1,0)</f>
        <v>#VALUE!</v>
      </c>
      <c r="AY248" t="e" cm="1">
        <f t="array" aca="1" ref="AY248" ca="1">IF(INDIRECT("実施計画様式!AY"&amp;ROW($A248))&lt;&gt;朱色変色!AU248,1,0)</f>
        <v>#VALUE!</v>
      </c>
      <c r="AZ248" t="e" cm="1">
        <f t="array" aca="1" ref="AZ248" ca="1">IF(INDIRECT("実施計画様式!AZ"&amp;ROW($A248))&lt;&gt;朱色変色!AV248,1,0)</f>
        <v>#VALUE!</v>
      </c>
      <c r="BA248" t="e" cm="1">
        <f t="array" aca="1" ref="BA248" ca="1">IF(INDIRECT("実施計画様式!BA"&amp;ROW($A248))&lt;&gt;朱色変色!AW248,1,0)</f>
        <v>#VALUE!</v>
      </c>
      <c r="BB248" t="e" cm="1">
        <f t="array" aca="1" ref="BB248" ca="1">IF(INDIRECT("実施計画様式!BB"&amp;ROW($A248))&lt;&gt;朱色変色!AX248,1,0)</f>
        <v>#VALUE!</v>
      </c>
      <c r="BC248" t="e">
        <f t="shared" ca="1" si="6"/>
        <v>#VALUE!</v>
      </c>
      <c r="BD248" t="e">
        <f t="shared" ca="1" si="7"/>
        <v>#VALUE!</v>
      </c>
      <c r="BE248" t="e">
        <f t="shared" ca="1" si="8"/>
        <v>#VALUE!</v>
      </c>
    </row>
    <row r="249" spans="3:57">
      <c r="C249" s="310">
        <v>177</v>
      </c>
      <c r="D249" t="e" cm="1">
        <f t="array" aca="1" ref="D249" ca="1">IF(INDIRECT("実施計画様式!D"&amp;ROW($A249))&lt;&gt;朱色変色!D249,1,0)</f>
        <v>#VALUE!</v>
      </c>
      <c r="E249" t="e" cm="1">
        <f t="array" aca="1" ref="E249" ca="1">IF(INDIRECT("実施計画様式!E"&amp;ROW($A249))&lt;&gt;朱色変色!E249,1,0)</f>
        <v>#VALUE!</v>
      </c>
      <c r="F249" t="e" cm="1">
        <f t="array" aca="1" ref="F249" ca="1">IF(INDIRECT("実施計画様式!F"&amp;ROW($A249))&lt;&gt;朱色変色!F249,1,0)</f>
        <v>#VALUE!</v>
      </c>
      <c r="G249" t="e" cm="1">
        <f t="array" aca="1" ref="G249" ca="1">IF(INDIRECT("実施計画様式!G"&amp;ROW($A249))&lt;&gt;朱色変色!G249,1,0)</f>
        <v>#VALUE!</v>
      </c>
      <c r="H249" t="e" cm="1">
        <f t="array" aca="1" ref="H249" ca="1">IF(INDIRECT("実施計画様式!H"&amp;ROW($A249))&lt;&gt;朱色変色!H249,1,0)</f>
        <v>#VALUE!</v>
      </c>
      <c r="I249" t="e" cm="1">
        <f t="array" aca="1" ref="I249" ca="1">IF(INDIRECT("実施計画様式!I"&amp;ROW($A249))&lt;&gt;朱色変色!I249,1,0)</f>
        <v>#VALUE!</v>
      </c>
      <c r="J249" t="e" cm="1">
        <f t="array" aca="1" ref="J249" ca="1">IF(INDIRECT("実施計画様式!J"&amp;ROW($A249))&lt;&gt;朱色変色!J249,1,0)</f>
        <v>#VALUE!</v>
      </c>
      <c r="K249" t="e" cm="1">
        <f t="array" aca="1" ref="K249" ca="1">IF(INDIRECT("実施計画様式!K"&amp;ROW($A249))&lt;&gt;朱色変色!K249,1,0)</f>
        <v>#VALUE!</v>
      </c>
      <c r="L249" t="e" cm="1">
        <f t="array" aca="1" ref="L249" ca="1">IF(INDIRECT("実施計画様式!L"&amp;ROW($A249))&lt;&gt;朱色変色!L249,1,0)</f>
        <v>#VALUE!</v>
      </c>
      <c r="M249" t="e" cm="1">
        <f t="array" aca="1" ref="M249" ca="1">IF(INDIRECT("実施計画様式!M"&amp;ROW($A249))&lt;&gt;朱色変色!M249,1,0)</f>
        <v>#VALUE!</v>
      </c>
      <c r="N249" t="e" cm="1">
        <f t="array" aca="1" ref="N249" ca="1">IF(INDIRECT("実施計画様式!N"&amp;ROW($A249))&lt;&gt;朱色変色!N249,1,0)</f>
        <v>#VALUE!</v>
      </c>
      <c r="O249" t="e" cm="1">
        <f t="array" aca="1" ref="O249" ca="1">IF(INDIRECT("実施計画様式!O"&amp;ROW($A249))&lt;&gt;朱色変色!O249,1,0)</f>
        <v>#VALUE!</v>
      </c>
      <c r="P249" t="e" cm="1">
        <f t="array" aca="1" ref="P249" ca="1">IF(INDIRECT("実施計画様式!P"&amp;ROW($A249))&lt;&gt;朱色変色!P249,1,0)</f>
        <v>#VALUE!</v>
      </c>
      <c r="Q249" t="e" cm="1">
        <f t="array" aca="1" ref="Q249" ca="1">IF(INDIRECT("実施計画様式!Q"&amp;ROW($A249))&lt;&gt;朱色変色!Q249,1,0)</f>
        <v>#VALUE!</v>
      </c>
      <c r="R249" t="e" cm="1">
        <f t="array" aca="1" ref="R249" ca="1">IF(INDIRECT("実施計画様式!R"&amp;ROW($A249))&lt;&gt;朱色変色!R249,1,0)</f>
        <v>#VALUE!</v>
      </c>
      <c r="S249" t="e" cm="1">
        <f t="array" aca="1" ref="S249" ca="1">IF(INDIRECT("実施計画様式!S"&amp;ROW($A249))&lt;&gt;朱色変色!S249,1,0)</f>
        <v>#VALUE!</v>
      </c>
      <c r="T249" t="e" cm="1">
        <f t="array" aca="1" ref="T249" ca="1">IF(INDIRECT("実施計画様式!T"&amp;ROW($A249))&lt;&gt;朱色変色!T249,1,0)</f>
        <v>#VALUE!</v>
      </c>
      <c r="U249" t="e" cm="1">
        <f t="array" aca="1" ref="U249" ca="1">IF(INDIRECT("実施計画様式!U"&amp;ROW($A249))&lt;&gt;朱色変色!U249,1,0)</f>
        <v>#VALUE!</v>
      </c>
      <c r="V249" t="e" cm="1">
        <f t="array" aca="1" ref="V249" ca="1">IF(INDIRECT("実施計画様式!V"&amp;ROW($A249))&lt;&gt;朱色変色!V249,1,0)</f>
        <v>#VALUE!</v>
      </c>
      <c r="W249" t="e" cm="1">
        <f t="array" aca="1" ref="W249" ca="1">IF(INDIRECT("実施計画様式!W"&amp;ROW($A249))&lt;&gt;朱色変色!W249,1,0)</f>
        <v>#VALUE!</v>
      </c>
      <c r="X249" t="e" cm="1">
        <f t="array" aca="1" ref="X249" ca="1">IF(INDIRECT("実施計画様式!X"&amp;ROW($A249))&lt;&gt;朱色変色!X249,1,0)</f>
        <v>#VALUE!</v>
      </c>
      <c r="Y249" t="e" cm="1">
        <f t="array" aca="1" ref="Y249" ca="1">IF(INDIRECT("実施計画様式!Y"&amp;ROW($A249))&lt;&gt;朱色変色!Y249,1,0)</f>
        <v>#VALUE!</v>
      </c>
      <c r="Z249" t="e" cm="1">
        <f t="array" aca="1" ref="Z249" ca="1">IF(INDIRECT("実施計画様式!Z"&amp;ROW($A249))&lt;&gt;朱色変色!Z249,1,0)</f>
        <v>#VALUE!</v>
      </c>
      <c r="AA249" t="e" cm="1">
        <f t="array" aca="1" ref="AA249" ca="1">IF(INDIRECT("実施計画様式!AA"&amp;ROW($A249))&lt;&gt;朱色変色!AA249,1,0)</f>
        <v>#VALUE!</v>
      </c>
      <c r="AB249" t="e" cm="1">
        <f t="array" aca="1" ref="AB249" ca="1">IF(INDIRECT("実施計画様式!AB"&amp;ROW($A249))&lt;&gt;朱色変色!AB249,1,0)</f>
        <v>#VALUE!</v>
      </c>
      <c r="AC249" t="e" cm="1">
        <f t="array" aca="1" ref="AC249" ca="1">IF(INDIRECT("実施計画様式!AC"&amp;ROW($A249))&lt;&gt;朱色変色!AC249,1,0)</f>
        <v>#VALUE!</v>
      </c>
      <c r="AD249" t="e" cm="1">
        <f t="array" aca="1" ref="AD249" ca="1">IF(INDIRECT("実施計画様式!AD"&amp;ROW($A249))&lt;&gt;朱色変色!AD249,1,0)</f>
        <v>#VALUE!</v>
      </c>
      <c r="AE249" t="e" cm="1">
        <f t="array" aca="1" ref="AE249" ca="1">IF(INDIRECT("実施計画様式!AE"&amp;ROW($A249))&lt;&gt;朱色変色!AE249,1,0)</f>
        <v>#VALUE!</v>
      </c>
      <c r="AF249" t="e" cm="1">
        <f t="array" aca="1" ref="AF249" ca="1">IF(INDIRECT("実施計画様式!AF"&amp;ROW($A249))&lt;&gt;朱色変色!AF249,1,0)</f>
        <v>#VALUE!</v>
      </c>
      <c r="AG249" t="e" cm="1">
        <f t="array" aca="1" ref="AG249" ca="1">IF(INDIRECT("実施計画様式!AG"&amp;ROW($A249))&lt;&gt;朱色変色!AG249,1,0)</f>
        <v>#VALUE!</v>
      </c>
      <c r="AH249" t="e" cm="1">
        <f t="array" aca="1" ref="AH249" ca="1">IF(INDIRECT("実施計画様式!AH"&amp;ROW($A249))&lt;&gt;朱色変色!AH249,1,0)</f>
        <v>#VALUE!</v>
      </c>
      <c r="AI249" t="e" cm="1">
        <f t="array" aca="1" ref="AI249" ca="1">IF(INDIRECT("実施計画様式!AI"&amp;ROW($A249))&lt;&gt;朱色変色!AI249,1,0)</f>
        <v>#VALUE!</v>
      </c>
      <c r="AJ249" t="e" cm="1">
        <f t="array" aca="1" ref="AJ249" ca="1">IF(INDIRECT("実施計画様式!AJ"&amp;ROW($A249))&lt;&gt;朱色変色!AJ249,1,0)</f>
        <v>#VALUE!</v>
      </c>
      <c r="AK249" t="e" cm="1">
        <f t="array" aca="1" ref="AK249" ca="1">IF(INDIRECT("実施計画様式!AK"&amp;ROW($A249))&lt;&gt;朱色変色!AK249,1,0)</f>
        <v>#VALUE!</v>
      </c>
      <c r="AL249" t="e" cm="1">
        <f t="array" aca="1" ref="AL249" ca="1">IF(INDIRECT("実施計画様式!AL"&amp;ROW($A249))&lt;&gt;朱色変色!AL249,1,0)</f>
        <v>#VALUE!</v>
      </c>
      <c r="AM249" t="e" cm="1">
        <f t="array" aca="1" ref="AM249" ca="1">IF(INDIRECT("実施計画様式!AM"&amp;ROW($A249))&lt;&gt;朱色変色!AM249,1,0)</f>
        <v>#VALUE!</v>
      </c>
      <c r="AN249" t="e" cm="1">
        <f t="array" aca="1" ref="AN249" ca="1">IF(INDIRECT("実施計画様式!AN"&amp;ROW($A249))&lt;&gt;朱色変色!AN249,1,0)</f>
        <v>#VALUE!</v>
      </c>
      <c r="AO249" t="e" cm="1">
        <f t="array" aca="1" ref="AO249" ca="1">IF(INDIRECT("実施計画様式!AO"&amp;ROW($A249))&lt;&gt;朱色変色!AO249,1,0)</f>
        <v>#VALUE!</v>
      </c>
      <c r="AP249" t="e" cm="1">
        <f t="array" aca="1" ref="AP249" ca="1">IF(INDIRECT("実施計画様式!AP"&amp;ROW($A249))&lt;&gt;朱色変色!AP249,1,0)</f>
        <v>#VALUE!</v>
      </c>
      <c r="AQ249" t="e" cm="1">
        <f t="array" aca="1" ref="AQ249" ca="1">IF(INDIRECT("実施計画様式!AQ"&amp;ROW($A249))&lt;&gt;朱色変色!AQ249,1,0)</f>
        <v>#VALUE!</v>
      </c>
      <c r="AR249" t="e" cm="1">
        <f t="array" aca="1" ref="AR249" ca="1">IF(INDIRECT("実施計画様式!AR"&amp;ROW($A249))&lt;&gt;朱色変色!AR249,1,0)</f>
        <v>#VALUE!</v>
      </c>
      <c r="AS249" t="e" cm="1">
        <f t="array" aca="1" ref="AS249" ca="1">IF(INDIRECT("実施計画様式!AS"&amp;ROW($A249))&lt;&gt;朱色変色!AS249,1,0)</f>
        <v>#VALUE!</v>
      </c>
      <c r="AT249" t="e" cm="1">
        <f t="array" aca="1" ref="AT249" ca="1">IF(INDIRECT("実施計画様式!AT"&amp;ROW($A249))&lt;&gt;朱色変色!AT249,1,0)</f>
        <v>#VALUE!</v>
      </c>
      <c r="AU249" t="e" cm="1">
        <f t="array" aca="1" ref="AU249" ca="1">IF(INDIRECT("実施計画様式!AU"&amp;ROW($A249))&lt;&gt;朱色変色!AU249,1,0)</f>
        <v>#VALUE!</v>
      </c>
      <c r="AV249" t="e" cm="1">
        <f t="array" aca="1" ref="AV249" ca="1">IF(INDIRECT("実施計画様式!AV"&amp;ROW($A249))&lt;&gt;朱色変色!AV249,1,0)</f>
        <v>#VALUE!</v>
      </c>
      <c r="AW249" t="e" cm="1">
        <f t="array" aca="1" ref="AW249" ca="1">IF(INDIRECT("実施計画様式!AW"&amp;ROW($A249))&lt;&gt;朱色変色!AW249,1,0)</f>
        <v>#VALUE!</v>
      </c>
      <c r="AX249" t="e" cm="1">
        <f t="array" aca="1" ref="AX249" ca="1">IF(INDIRECT("実施計画様式!AX"&amp;ROW($A249))&lt;&gt;朱色変色!AX249,1,0)</f>
        <v>#VALUE!</v>
      </c>
      <c r="AY249" t="e" cm="1">
        <f t="array" aca="1" ref="AY249" ca="1">IF(INDIRECT("実施計画様式!AY"&amp;ROW($A249))&lt;&gt;朱色変色!AU249,1,0)</f>
        <v>#VALUE!</v>
      </c>
      <c r="AZ249" t="e" cm="1">
        <f t="array" aca="1" ref="AZ249" ca="1">IF(INDIRECT("実施計画様式!AZ"&amp;ROW($A249))&lt;&gt;朱色変色!AV249,1,0)</f>
        <v>#VALUE!</v>
      </c>
      <c r="BA249" t="e" cm="1">
        <f t="array" aca="1" ref="BA249" ca="1">IF(INDIRECT("実施計画様式!BA"&amp;ROW($A249))&lt;&gt;朱色変色!AW249,1,0)</f>
        <v>#VALUE!</v>
      </c>
      <c r="BB249" t="e" cm="1">
        <f t="array" aca="1" ref="BB249" ca="1">IF(INDIRECT("実施計画様式!BB"&amp;ROW($A249))&lt;&gt;朱色変色!AX249,1,0)</f>
        <v>#VALUE!</v>
      </c>
      <c r="BC249" t="e">
        <f t="shared" ca="1" si="6"/>
        <v>#VALUE!</v>
      </c>
      <c r="BD249" t="e">
        <f t="shared" ca="1" si="7"/>
        <v>#VALUE!</v>
      </c>
      <c r="BE249" t="e">
        <f t="shared" ca="1" si="8"/>
        <v>#VALUE!</v>
      </c>
    </row>
    <row r="250" spans="3:57">
      <c r="C250" s="310">
        <v>178</v>
      </c>
      <c r="D250" t="e" cm="1">
        <f t="array" aca="1" ref="D250" ca="1">IF(INDIRECT("実施計画様式!D"&amp;ROW($A250))&lt;&gt;朱色変色!D250,1,0)</f>
        <v>#VALUE!</v>
      </c>
      <c r="E250" t="e" cm="1">
        <f t="array" aca="1" ref="E250" ca="1">IF(INDIRECT("実施計画様式!E"&amp;ROW($A250))&lt;&gt;朱色変色!E250,1,0)</f>
        <v>#VALUE!</v>
      </c>
      <c r="F250" t="e" cm="1">
        <f t="array" aca="1" ref="F250" ca="1">IF(INDIRECT("実施計画様式!F"&amp;ROW($A250))&lt;&gt;朱色変色!F250,1,0)</f>
        <v>#VALUE!</v>
      </c>
      <c r="G250" t="e" cm="1">
        <f t="array" aca="1" ref="G250" ca="1">IF(INDIRECT("実施計画様式!G"&amp;ROW($A250))&lt;&gt;朱色変色!G250,1,0)</f>
        <v>#VALUE!</v>
      </c>
      <c r="H250" t="e" cm="1">
        <f t="array" aca="1" ref="H250" ca="1">IF(INDIRECT("実施計画様式!H"&amp;ROW($A250))&lt;&gt;朱色変色!H250,1,0)</f>
        <v>#VALUE!</v>
      </c>
      <c r="I250" t="e" cm="1">
        <f t="array" aca="1" ref="I250" ca="1">IF(INDIRECT("実施計画様式!I"&amp;ROW($A250))&lt;&gt;朱色変色!I250,1,0)</f>
        <v>#VALUE!</v>
      </c>
      <c r="J250" t="e" cm="1">
        <f t="array" aca="1" ref="J250" ca="1">IF(INDIRECT("実施計画様式!J"&amp;ROW($A250))&lt;&gt;朱色変色!J250,1,0)</f>
        <v>#VALUE!</v>
      </c>
      <c r="K250" t="e" cm="1">
        <f t="array" aca="1" ref="K250" ca="1">IF(INDIRECT("実施計画様式!K"&amp;ROW($A250))&lt;&gt;朱色変色!K250,1,0)</f>
        <v>#VALUE!</v>
      </c>
      <c r="L250" t="e" cm="1">
        <f t="array" aca="1" ref="L250" ca="1">IF(INDIRECT("実施計画様式!L"&amp;ROW($A250))&lt;&gt;朱色変色!L250,1,0)</f>
        <v>#VALUE!</v>
      </c>
      <c r="M250" t="e" cm="1">
        <f t="array" aca="1" ref="M250" ca="1">IF(INDIRECT("実施計画様式!M"&amp;ROW($A250))&lt;&gt;朱色変色!M250,1,0)</f>
        <v>#VALUE!</v>
      </c>
      <c r="N250" t="e" cm="1">
        <f t="array" aca="1" ref="N250" ca="1">IF(INDIRECT("実施計画様式!N"&amp;ROW($A250))&lt;&gt;朱色変色!N250,1,0)</f>
        <v>#VALUE!</v>
      </c>
      <c r="O250" t="e" cm="1">
        <f t="array" aca="1" ref="O250" ca="1">IF(INDIRECT("実施計画様式!O"&amp;ROW($A250))&lt;&gt;朱色変色!O250,1,0)</f>
        <v>#VALUE!</v>
      </c>
      <c r="P250" t="e" cm="1">
        <f t="array" aca="1" ref="P250" ca="1">IF(INDIRECT("実施計画様式!P"&amp;ROW($A250))&lt;&gt;朱色変色!P250,1,0)</f>
        <v>#VALUE!</v>
      </c>
      <c r="Q250" t="e" cm="1">
        <f t="array" aca="1" ref="Q250" ca="1">IF(INDIRECT("実施計画様式!Q"&amp;ROW($A250))&lt;&gt;朱色変色!Q250,1,0)</f>
        <v>#VALUE!</v>
      </c>
      <c r="R250" t="e" cm="1">
        <f t="array" aca="1" ref="R250" ca="1">IF(INDIRECT("実施計画様式!R"&amp;ROW($A250))&lt;&gt;朱色変色!R250,1,0)</f>
        <v>#VALUE!</v>
      </c>
      <c r="S250" t="e" cm="1">
        <f t="array" aca="1" ref="S250" ca="1">IF(INDIRECT("実施計画様式!S"&amp;ROW($A250))&lt;&gt;朱色変色!S250,1,0)</f>
        <v>#VALUE!</v>
      </c>
      <c r="T250" t="e" cm="1">
        <f t="array" aca="1" ref="T250" ca="1">IF(INDIRECT("実施計画様式!T"&amp;ROW($A250))&lt;&gt;朱色変色!T250,1,0)</f>
        <v>#VALUE!</v>
      </c>
      <c r="U250" t="e" cm="1">
        <f t="array" aca="1" ref="U250" ca="1">IF(INDIRECT("実施計画様式!U"&amp;ROW($A250))&lt;&gt;朱色変色!U250,1,0)</f>
        <v>#VALUE!</v>
      </c>
      <c r="V250" t="e" cm="1">
        <f t="array" aca="1" ref="V250" ca="1">IF(INDIRECT("実施計画様式!V"&amp;ROW($A250))&lt;&gt;朱色変色!V250,1,0)</f>
        <v>#VALUE!</v>
      </c>
      <c r="W250" t="e" cm="1">
        <f t="array" aca="1" ref="W250" ca="1">IF(INDIRECT("実施計画様式!W"&amp;ROW($A250))&lt;&gt;朱色変色!W250,1,0)</f>
        <v>#VALUE!</v>
      </c>
      <c r="X250" t="e" cm="1">
        <f t="array" aca="1" ref="X250" ca="1">IF(INDIRECT("実施計画様式!X"&amp;ROW($A250))&lt;&gt;朱色変色!X250,1,0)</f>
        <v>#VALUE!</v>
      </c>
      <c r="Y250" t="e" cm="1">
        <f t="array" aca="1" ref="Y250" ca="1">IF(INDIRECT("実施計画様式!Y"&amp;ROW($A250))&lt;&gt;朱色変色!Y250,1,0)</f>
        <v>#VALUE!</v>
      </c>
      <c r="Z250" t="e" cm="1">
        <f t="array" aca="1" ref="Z250" ca="1">IF(INDIRECT("実施計画様式!Z"&amp;ROW($A250))&lt;&gt;朱色変色!Z250,1,0)</f>
        <v>#VALUE!</v>
      </c>
      <c r="AA250" t="e" cm="1">
        <f t="array" aca="1" ref="AA250" ca="1">IF(INDIRECT("実施計画様式!AA"&amp;ROW($A250))&lt;&gt;朱色変色!AA250,1,0)</f>
        <v>#VALUE!</v>
      </c>
      <c r="AB250" t="e" cm="1">
        <f t="array" aca="1" ref="AB250" ca="1">IF(INDIRECT("実施計画様式!AB"&amp;ROW($A250))&lt;&gt;朱色変色!AB250,1,0)</f>
        <v>#VALUE!</v>
      </c>
      <c r="AC250" t="e" cm="1">
        <f t="array" aca="1" ref="AC250" ca="1">IF(INDIRECT("実施計画様式!AC"&amp;ROW($A250))&lt;&gt;朱色変色!AC250,1,0)</f>
        <v>#VALUE!</v>
      </c>
      <c r="AD250" t="e" cm="1">
        <f t="array" aca="1" ref="AD250" ca="1">IF(INDIRECT("実施計画様式!AD"&amp;ROW($A250))&lt;&gt;朱色変色!AD250,1,0)</f>
        <v>#VALUE!</v>
      </c>
      <c r="AE250" t="e" cm="1">
        <f t="array" aca="1" ref="AE250" ca="1">IF(INDIRECT("実施計画様式!AE"&amp;ROW($A250))&lt;&gt;朱色変色!AE250,1,0)</f>
        <v>#VALUE!</v>
      </c>
      <c r="AF250" t="e" cm="1">
        <f t="array" aca="1" ref="AF250" ca="1">IF(INDIRECT("実施計画様式!AF"&amp;ROW($A250))&lt;&gt;朱色変色!AF250,1,0)</f>
        <v>#VALUE!</v>
      </c>
      <c r="AG250" t="e" cm="1">
        <f t="array" aca="1" ref="AG250" ca="1">IF(INDIRECT("実施計画様式!AG"&amp;ROW($A250))&lt;&gt;朱色変色!AG250,1,0)</f>
        <v>#VALUE!</v>
      </c>
      <c r="AH250" t="e" cm="1">
        <f t="array" aca="1" ref="AH250" ca="1">IF(INDIRECT("実施計画様式!AH"&amp;ROW($A250))&lt;&gt;朱色変色!AH250,1,0)</f>
        <v>#VALUE!</v>
      </c>
      <c r="AI250" t="e" cm="1">
        <f t="array" aca="1" ref="AI250" ca="1">IF(INDIRECT("実施計画様式!AI"&amp;ROW($A250))&lt;&gt;朱色変色!AI250,1,0)</f>
        <v>#VALUE!</v>
      </c>
      <c r="AJ250" t="e" cm="1">
        <f t="array" aca="1" ref="AJ250" ca="1">IF(INDIRECT("実施計画様式!AJ"&amp;ROW($A250))&lt;&gt;朱色変色!AJ250,1,0)</f>
        <v>#VALUE!</v>
      </c>
      <c r="AK250" t="e" cm="1">
        <f t="array" aca="1" ref="AK250" ca="1">IF(INDIRECT("実施計画様式!AK"&amp;ROW($A250))&lt;&gt;朱色変色!AK250,1,0)</f>
        <v>#VALUE!</v>
      </c>
      <c r="AL250" t="e" cm="1">
        <f t="array" aca="1" ref="AL250" ca="1">IF(INDIRECT("実施計画様式!AL"&amp;ROW($A250))&lt;&gt;朱色変色!AL250,1,0)</f>
        <v>#VALUE!</v>
      </c>
      <c r="AM250" t="e" cm="1">
        <f t="array" aca="1" ref="AM250" ca="1">IF(INDIRECT("実施計画様式!AM"&amp;ROW($A250))&lt;&gt;朱色変色!AM250,1,0)</f>
        <v>#VALUE!</v>
      </c>
      <c r="AN250" t="e" cm="1">
        <f t="array" aca="1" ref="AN250" ca="1">IF(INDIRECT("実施計画様式!AN"&amp;ROW($A250))&lt;&gt;朱色変色!AN250,1,0)</f>
        <v>#VALUE!</v>
      </c>
      <c r="AO250" t="e" cm="1">
        <f t="array" aca="1" ref="AO250" ca="1">IF(INDIRECT("実施計画様式!AO"&amp;ROW($A250))&lt;&gt;朱色変色!AO250,1,0)</f>
        <v>#VALUE!</v>
      </c>
      <c r="AP250" t="e" cm="1">
        <f t="array" aca="1" ref="AP250" ca="1">IF(INDIRECT("実施計画様式!AP"&amp;ROW($A250))&lt;&gt;朱色変色!AP250,1,0)</f>
        <v>#VALUE!</v>
      </c>
      <c r="AQ250" t="e" cm="1">
        <f t="array" aca="1" ref="AQ250" ca="1">IF(INDIRECT("実施計画様式!AQ"&amp;ROW($A250))&lt;&gt;朱色変色!AQ250,1,0)</f>
        <v>#VALUE!</v>
      </c>
      <c r="AR250" t="e" cm="1">
        <f t="array" aca="1" ref="AR250" ca="1">IF(INDIRECT("実施計画様式!AR"&amp;ROW($A250))&lt;&gt;朱色変色!AR250,1,0)</f>
        <v>#VALUE!</v>
      </c>
      <c r="AS250" t="e" cm="1">
        <f t="array" aca="1" ref="AS250" ca="1">IF(INDIRECT("実施計画様式!AS"&amp;ROW($A250))&lt;&gt;朱色変色!AS250,1,0)</f>
        <v>#VALUE!</v>
      </c>
      <c r="AT250" t="e" cm="1">
        <f t="array" aca="1" ref="AT250" ca="1">IF(INDIRECT("実施計画様式!AT"&amp;ROW($A250))&lt;&gt;朱色変色!AT250,1,0)</f>
        <v>#VALUE!</v>
      </c>
      <c r="AU250" t="e" cm="1">
        <f t="array" aca="1" ref="AU250" ca="1">IF(INDIRECT("実施計画様式!AU"&amp;ROW($A250))&lt;&gt;朱色変色!AU250,1,0)</f>
        <v>#VALUE!</v>
      </c>
      <c r="AV250" t="e" cm="1">
        <f t="array" aca="1" ref="AV250" ca="1">IF(INDIRECT("実施計画様式!AV"&amp;ROW($A250))&lt;&gt;朱色変色!AV250,1,0)</f>
        <v>#VALUE!</v>
      </c>
      <c r="AW250" t="e" cm="1">
        <f t="array" aca="1" ref="AW250" ca="1">IF(INDIRECT("実施計画様式!AW"&amp;ROW($A250))&lt;&gt;朱色変色!AW250,1,0)</f>
        <v>#VALUE!</v>
      </c>
      <c r="AX250" t="e" cm="1">
        <f t="array" aca="1" ref="AX250" ca="1">IF(INDIRECT("実施計画様式!AX"&amp;ROW($A250))&lt;&gt;朱色変色!AX250,1,0)</f>
        <v>#VALUE!</v>
      </c>
      <c r="AY250" t="e" cm="1">
        <f t="array" aca="1" ref="AY250" ca="1">IF(INDIRECT("実施計画様式!AY"&amp;ROW($A250))&lt;&gt;朱色変色!AU250,1,0)</f>
        <v>#VALUE!</v>
      </c>
      <c r="AZ250" t="e" cm="1">
        <f t="array" aca="1" ref="AZ250" ca="1">IF(INDIRECT("実施計画様式!AZ"&amp;ROW($A250))&lt;&gt;朱色変色!AV250,1,0)</f>
        <v>#VALUE!</v>
      </c>
      <c r="BA250" t="e" cm="1">
        <f t="array" aca="1" ref="BA250" ca="1">IF(INDIRECT("実施計画様式!BA"&amp;ROW($A250))&lt;&gt;朱色変色!AW250,1,0)</f>
        <v>#VALUE!</v>
      </c>
      <c r="BB250" t="e" cm="1">
        <f t="array" aca="1" ref="BB250" ca="1">IF(INDIRECT("実施計画様式!BB"&amp;ROW($A250))&lt;&gt;朱色変色!AX250,1,0)</f>
        <v>#VALUE!</v>
      </c>
      <c r="BC250" t="e">
        <f t="shared" ca="1" si="6"/>
        <v>#VALUE!</v>
      </c>
      <c r="BD250" t="e">
        <f t="shared" ca="1" si="7"/>
        <v>#VALUE!</v>
      </c>
      <c r="BE250" t="e">
        <f t="shared" ca="1" si="8"/>
        <v>#VALUE!</v>
      </c>
    </row>
    <row r="251" spans="3:57">
      <c r="C251" s="310">
        <v>179</v>
      </c>
      <c r="D251" t="e" cm="1">
        <f t="array" aca="1" ref="D251" ca="1">IF(INDIRECT("実施計画様式!D"&amp;ROW($A251))&lt;&gt;朱色変色!D251,1,0)</f>
        <v>#VALUE!</v>
      </c>
      <c r="E251" t="e" cm="1">
        <f t="array" aca="1" ref="E251" ca="1">IF(INDIRECT("実施計画様式!E"&amp;ROW($A251))&lt;&gt;朱色変色!E251,1,0)</f>
        <v>#VALUE!</v>
      </c>
      <c r="F251" t="e" cm="1">
        <f t="array" aca="1" ref="F251" ca="1">IF(INDIRECT("実施計画様式!F"&amp;ROW($A251))&lt;&gt;朱色変色!F251,1,0)</f>
        <v>#VALUE!</v>
      </c>
      <c r="G251" t="e" cm="1">
        <f t="array" aca="1" ref="G251" ca="1">IF(INDIRECT("実施計画様式!G"&amp;ROW($A251))&lt;&gt;朱色変色!G251,1,0)</f>
        <v>#VALUE!</v>
      </c>
      <c r="H251" t="e" cm="1">
        <f t="array" aca="1" ref="H251" ca="1">IF(INDIRECT("実施計画様式!H"&amp;ROW($A251))&lt;&gt;朱色変色!H251,1,0)</f>
        <v>#VALUE!</v>
      </c>
      <c r="I251" t="e" cm="1">
        <f t="array" aca="1" ref="I251" ca="1">IF(INDIRECT("実施計画様式!I"&amp;ROW($A251))&lt;&gt;朱色変色!I251,1,0)</f>
        <v>#VALUE!</v>
      </c>
      <c r="J251" t="e" cm="1">
        <f t="array" aca="1" ref="J251" ca="1">IF(INDIRECT("実施計画様式!J"&amp;ROW($A251))&lt;&gt;朱色変色!J251,1,0)</f>
        <v>#VALUE!</v>
      </c>
      <c r="K251" t="e" cm="1">
        <f t="array" aca="1" ref="K251" ca="1">IF(INDIRECT("実施計画様式!K"&amp;ROW($A251))&lt;&gt;朱色変色!K251,1,0)</f>
        <v>#VALUE!</v>
      </c>
      <c r="L251" t="e" cm="1">
        <f t="array" aca="1" ref="L251" ca="1">IF(INDIRECT("実施計画様式!L"&amp;ROW($A251))&lt;&gt;朱色変色!L251,1,0)</f>
        <v>#VALUE!</v>
      </c>
      <c r="M251" t="e" cm="1">
        <f t="array" aca="1" ref="M251" ca="1">IF(INDIRECT("実施計画様式!M"&amp;ROW($A251))&lt;&gt;朱色変色!M251,1,0)</f>
        <v>#VALUE!</v>
      </c>
      <c r="N251" t="e" cm="1">
        <f t="array" aca="1" ref="N251" ca="1">IF(INDIRECT("実施計画様式!N"&amp;ROW($A251))&lt;&gt;朱色変色!N251,1,0)</f>
        <v>#VALUE!</v>
      </c>
      <c r="O251" t="e" cm="1">
        <f t="array" aca="1" ref="O251" ca="1">IF(INDIRECT("実施計画様式!O"&amp;ROW($A251))&lt;&gt;朱色変色!O251,1,0)</f>
        <v>#VALUE!</v>
      </c>
      <c r="P251" t="e" cm="1">
        <f t="array" aca="1" ref="P251" ca="1">IF(INDIRECT("実施計画様式!P"&amp;ROW($A251))&lt;&gt;朱色変色!P251,1,0)</f>
        <v>#VALUE!</v>
      </c>
      <c r="Q251" t="e" cm="1">
        <f t="array" aca="1" ref="Q251" ca="1">IF(INDIRECT("実施計画様式!Q"&amp;ROW($A251))&lt;&gt;朱色変色!Q251,1,0)</f>
        <v>#VALUE!</v>
      </c>
      <c r="R251" t="e" cm="1">
        <f t="array" aca="1" ref="R251" ca="1">IF(INDIRECT("実施計画様式!R"&amp;ROW($A251))&lt;&gt;朱色変色!R251,1,0)</f>
        <v>#VALUE!</v>
      </c>
      <c r="S251" t="e" cm="1">
        <f t="array" aca="1" ref="S251" ca="1">IF(INDIRECT("実施計画様式!S"&amp;ROW($A251))&lt;&gt;朱色変色!S251,1,0)</f>
        <v>#VALUE!</v>
      </c>
      <c r="T251" t="e" cm="1">
        <f t="array" aca="1" ref="T251" ca="1">IF(INDIRECT("実施計画様式!T"&amp;ROW($A251))&lt;&gt;朱色変色!T251,1,0)</f>
        <v>#VALUE!</v>
      </c>
      <c r="U251" t="e" cm="1">
        <f t="array" aca="1" ref="U251" ca="1">IF(INDIRECT("実施計画様式!U"&amp;ROW($A251))&lt;&gt;朱色変色!U251,1,0)</f>
        <v>#VALUE!</v>
      </c>
      <c r="V251" t="e" cm="1">
        <f t="array" aca="1" ref="V251" ca="1">IF(INDIRECT("実施計画様式!V"&amp;ROW($A251))&lt;&gt;朱色変色!V251,1,0)</f>
        <v>#VALUE!</v>
      </c>
      <c r="W251" t="e" cm="1">
        <f t="array" aca="1" ref="W251" ca="1">IF(INDIRECT("実施計画様式!W"&amp;ROW($A251))&lt;&gt;朱色変色!W251,1,0)</f>
        <v>#VALUE!</v>
      </c>
      <c r="X251" t="e" cm="1">
        <f t="array" aca="1" ref="X251" ca="1">IF(INDIRECT("実施計画様式!X"&amp;ROW($A251))&lt;&gt;朱色変色!X251,1,0)</f>
        <v>#VALUE!</v>
      </c>
      <c r="Y251" t="e" cm="1">
        <f t="array" aca="1" ref="Y251" ca="1">IF(INDIRECT("実施計画様式!Y"&amp;ROW($A251))&lt;&gt;朱色変色!Y251,1,0)</f>
        <v>#VALUE!</v>
      </c>
      <c r="Z251" t="e" cm="1">
        <f t="array" aca="1" ref="Z251" ca="1">IF(INDIRECT("実施計画様式!Z"&amp;ROW($A251))&lt;&gt;朱色変色!Z251,1,0)</f>
        <v>#VALUE!</v>
      </c>
      <c r="AA251" t="e" cm="1">
        <f t="array" aca="1" ref="AA251" ca="1">IF(INDIRECT("実施計画様式!AA"&amp;ROW($A251))&lt;&gt;朱色変色!AA251,1,0)</f>
        <v>#VALUE!</v>
      </c>
      <c r="AB251" t="e" cm="1">
        <f t="array" aca="1" ref="AB251" ca="1">IF(INDIRECT("実施計画様式!AB"&amp;ROW($A251))&lt;&gt;朱色変色!AB251,1,0)</f>
        <v>#VALUE!</v>
      </c>
      <c r="AC251" t="e" cm="1">
        <f t="array" aca="1" ref="AC251" ca="1">IF(INDIRECT("実施計画様式!AC"&amp;ROW($A251))&lt;&gt;朱色変色!AC251,1,0)</f>
        <v>#VALUE!</v>
      </c>
      <c r="AD251" t="e" cm="1">
        <f t="array" aca="1" ref="AD251" ca="1">IF(INDIRECT("実施計画様式!AD"&amp;ROW($A251))&lt;&gt;朱色変色!AD251,1,0)</f>
        <v>#VALUE!</v>
      </c>
      <c r="AE251" t="e" cm="1">
        <f t="array" aca="1" ref="AE251" ca="1">IF(INDIRECT("実施計画様式!AE"&amp;ROW($A251))&lt;&gt;朱色変色!AE251,1,0)</f>
        <v>#VALUE!</v>
      </c>
      <c r="AF251" t="e" cm="1">
        <f t="array" aca="1" ref="AF251" ca="1">IF(INDIRECT("実施計画様式!AF"&amp;ROW($A251))&lt;&gt;朱色変色!AF251,1,0)</f>
        <v>#VALUE!</v>
      </c>
      <c r="AG251" t="e" cm="1">
        <f t="array" aca="1" ref="AG251" ca="1">IF(INDIRECT("実施計画様式!AG"&amp;ROW($A251))&lt;&gt;朱色変色!AG251,1,0)</f>
        <v>#VALUE!</v>
      </c>
      <c r="AH251" t="e" cm="1">
        <f t="array" aca="1" ref="AH251" ca="1">IF(INDIRECT("実施計画様式!AH"&amp;ROW($A251))&lt;&gt;朱色変色!AH251,1,0)</f>
        <v>#VALUE!</v>
      </c>
      <c r="AI251" t="e" cm="1">
        <f t="array" aca="1" ref="AI251" ca="1">IF(INDIRECT("実施計画様式!AI"&amp;ROW($A251))&lt;&gt;朱色変色!AI251,1,0)</f>
        <v>#VALUE!</v>
      </c>
      <c r="AJ251" t="e" cm="1">
        <f t="array" aca="1" ref="AJ251" ca="1">IF(INDIRECT("実施計画様式!AJ"&amp;ROW($A251))&lt;&gt;朱色変色!AJ251,1,0)</f>
        <v>#VALUE!</v>
      </c>
      <c r="AK251" t="e" cm="1">
        <f t="array" aca="1" ref="AK251" ca="1">IF(INDIRECT("実施計画様式!AK"&amp;ROW($A251))&lt;&gt;朱色変色!AK251,1,0)</f>
        <v>#VALUE!</v>
      </c>
      <c r="AL251" t="e" cm="1">
        <f t="array" aca="1" ref="AL251" ca="1">IF(INDIRECT("実施計画様式!AL"&amp;ROW($A251))&lt;&gt;朱色変色!AL251,1,0)</f>
        <v>#VALUE!</v>
      </c>
      <c r="AM251" t="e" cm="1">
        <f t="array" aca="1" ref="AM251" ca="1">IF(INDIRECT("実施計画様式!AM"&amp;ROW($A251))&lt;&gt;朱色変色!AM251,1,0)</f>
        <v>#VALUE!</v>
      </c>
      <c r="AN251" t="e" cm="1">
        <f t="array" aca="1" ref="AN251" ca="1">IF(INDIRECT("実施計画様式!AN"&amp;ROW($A251))&lt;&gt;朱色変色!AN251,1,0)</f>
        <v>#VALUE!</v>
      </c>
      <c r="AO251" t="e" cm="1">
        <f t="array" aca="1" ref="AO251" ca="1">IF(INDIRECT("実施計画様式!AO"&amp;ROW($A251))&lt;&gt;朱色変色!AO251,1,0)</f>
        <v>#VALUE!</v>
      </c>
      <c r="AP251" t="e" cm="1">
        <f t="array" aca="1" ref="AP251" ca="1">IF(INDIRECT("実施計画様式!AP"&amp;ROW($A251))&lt;&gt;朱色変色!AP251,1,0)</f>
        <v>#VALUE!</v>
      </c>
      <c r="AQ251" t="e" cm="1">
        <f t="array" aca="1" ref="AQ251" ca="1">IF(INDIRECT("実施計画様式!AQ"&amp;ROW($A251))&lt;&gt;朱色変色!AQ251,1,0)</f>
        <v>#VALUE!</v>
      </c>
      <c r="AR251" t="e" cm="1">
        <f t="array" aca="1" ref="AR251" ca="1">IF(INDIRECT("実施計画様式!AR"&amp;ROW($A251))&lt;&gt;朱色変色!AR251,1,0)</f>
        <v>#VALUE!</v>
      </c>
      <c r="AS251" t="e" cm="1">
        <f t="array" aca="1" ref="AS251" ca="1">IF(INDIRECT("実施計画様式!AS"&amp;ROW($A251))&lt;&gt;朱色変色!AS251,1,0)</f>
        <v>#VALUE!</v>
      </c>
      <c r="AT251" t="e" cm="1">
        <f t="array" aca="1" ref="AT251" ca="1">IF(INDIRECT("実施計画様式!AT"&amp;ROW($A251))&lt;&gt;朱色変色!AT251,1,0)</f>
        <v>#VALUE!</v>
      </c>
      <c r="AU251" t="e" cm="1">
        <f t="array" aca="1" ref="AU251" ca="1">IF(INDIRECT("実施計画様式!AU"&amp;ROW($A251))&lt;&gt;朱色変色!AU251,1,0)</f>
        <v>#VALUE!</v>
      </c>
      <c r="AV251" t="e" cm="1">
        <f t="array" aca="1" ref="AV251" ca="1">IF(INDIRECT("実施計画様式!AV"&amp;ROW($A251))&lt;&gt;朱色変色!AV251,1,0)</f>
        <v>#VALUE!</v>
      </c>
      <c r="AW251" t="e" cm="1">
        <f t="array" aca="1" ref="AW251" ca="1">IF(INDIRECT("実施計画様式!AW"&amp;ROW($A251))&lt;&gt;朱色変色!AW251,1,0)</f>
        <v>#VALUE!</v>
      </c>
      <c r="AX251" t="e" cm="1">
        <f t="array" aca="1" ref="AX251" ca="1">IF(INDIRECT("実施計画様式!AX"&amp;ROW($A251))&lt;&gt;朱色変色!AX251,1,0)</f>
        <v>#VALUE!</v>
      </c>
      <c r="AY251" t="e" cm="1">
        <f t="array" aca="1" ref="AY251" ca="1">IF(INDIRECT("実施計画様式!AY"&amp;ROW($A251))&lt;&gt;朱色変色!AU251,1,0)</f>
        <v>#VALUE!</v>
      </c>
      <c r="AZ251" t="e" cm="1">
        <f t="array" aca="1" ref="AZ251" ca="1">IF(INDIRECT("実施計画様式!AZ"&amp;ROW($A251))&lt;&gt;朱色変色!AV251,1,0)</f>
        <v>#VALUE!</v>
      </c>
      <c r="BA251" t="e" cm="1">
        <f t="array" aca="1" ref="BA251" ca="1">IF(INDIRECT("実施計画様式!BA"&amp;ROW($A251))&lt;&gt;朱色変色!AW251,1,0)</f>
        <v>#VALUE!</v>
      </c>
      <c r="BB251" t="e" cm="1">
        <f t="array" aca="1" ref="BB251" ca="1">IF(INDIRECT("実施計画様式!BB"&amp;ROW($A251))&lt;&gt;朱色変色!AX251,1,0)</f>
        <v>#VALUE!</v>
      </c>
      <c r="BC251" t="e">
        <f t="shared" ca="1" si="6"/>
        <v>#VALUE!</v>
      </c>
      <c r="BD251" t="e">
        <f t="shared" ca="1" si="7"/>
        <v>#VALUE!</v>
      </c>
      <c r="BE251" t="e">
        <f t="shared" ca="1" si="8"/>
        <v>#VALUE!</v>
      </c>
    </row>
    <row r="252" spans="3:57">
      <c r="C252" s="310">
        <v>180</v>
      </c>
      <c r="D252" t="e" cm="1">
        <f t="array" aca="1" ref="D252" ca="1">IF(INDIRECT("実施計画様式!D"&amp;ROW($A252))&lt;&gt;朱色変色!D252,1,0)</f>
        <v>#VALUE!</v>
      </c>
      <c r="E252" t="e" cm="1">
        <f t="array" aca="1" ref="E252" ca="1">IF(INDIRECT("実施計画様式!E"&amp;ROW($A252))&lt;&gt;朱色変色!E252,1,0)</f>
        <v>#VALUE!</v>
      </c>
      <c r="F252" t="e" cm="1">
        <f t="array" aca="1" ref="F252" ca="1">IF(INDIRECT("実施計画様式!F"&amp;ROW($A252))&lt;&gt;朱色変色!F252,1,0)</f>
        <v>#VALUE!</v>
      </c>
      <c r="G252" t="e" cm="1">
        <f t="array" aca="1" ref="G252" ca="1">IF(INDIRECT("実施計画様式!G"&amp;ROW($A252))&lt;&gt;朱色変色!G252,1,0)</f>
        <v>#VALUE!</v>
      </c>
      <c r="H252" t="e" cm="1">
        <f t="array" aca="1" ref="H252" ca="1">IF(INDIRECT("実施計画様式!H"&amp;ROW($A252))&lt;&gt;朱色変色!H252,1,0)</f>
        <v>#VALUE!</v>
      </c>
      <c r="I252" t="e" cm="1">
        <f t="array" aca="1" ref="I252" ca="1">IF(INDIRECT("実施計画様式!I"&amp;ROW($A252))&lt;&gt;朱色変色!I252,1,0)</f>
        <v>#VALUE!</v>
      </c>
      <c r="J252" t="e" cm="1">
        <f t="array" aca="1" ref="J252" ca="1">IF(INDIRECT("実施計画様式!J"&amp;ROW($A252))&lt;&gt;朱色変色!J252,1,0)</f>
        <v>#VALUE!</v>
      </c>
      <c r="K252" t="e" cm="1">
        <f t="array" aca="1" ref="K252" ca="1">IF(INDIRECT("実施計画様式!K"&amp;ROW($A252))&lt;&gt;朱色変色!K252,1,0)</f>
        <v>#VALUE!</v>
      </c>
      <c r="L252" t="e" cm="1">
        <f t="array" aca="1" ref="L252" ca="1">IF(INDIRECT("実施計画様式!L"&amp;ROW($A252))&lt;&gt;朱色変色!L252,1,0)</f>
        <v>#VALUE!</v>
      </c>
      <c r="M252" t="e" cm="1">
        <f t="array" aca="1" ref="M252" ca="1">IF(INDIRECT("実施計画様式!M"&amp;ROW($A252))&lt;&gt;朱色変色!M252,1,0)</f>
        <v>#VALUE!</v>
      </c>
      <c r="N252" t="e" cm="1">
        <f t="array" aca="1" ref="N252" ca="1">IF(INDIRECT("実施計画様式!N"&amp;ROW($A252))&lt;&gt;朱色変色!N252,1,0)</f>
        <v>#VALUE!</v>
      </c>
      <c r="O252" t="e" cm="1">
        <f t="array" aca="1" ref="O252" ca="1">IF(INDIRECT("実施計画様式!O"&amp;ROW($A252))&lt;&gt;朱色変色!O252,1,0)</f>
        <v>#VALUE!</v>
      </c>
      <c r="P252" t="e" cm="1">
        <f t="array" aca="1" ref="P252" ca="1">IF(INDIRECT("実施計画様式!P"&amp;ROW($A252))&lt;&gt;朱色変色!P252,1,0)</f>
        <v>#VALUE!</v>
      </c>
      <c r="Q252" t="e" cm="1">
        <f t="array" aca="1" ref="Q252" ca="1">IF(INDIRECT("実施計画様式!Q"&amp;ROW($A252))&lt;&gt;朱色変色!Q252,1,0)</f>
        <v>#VALUE!</v>
      </c>
      <c r="R252" t="e" cm="1">
        <f t="array" aca="1" ref="R252" ca="1">IF(INDIRECT("実施計画様式!R"&amp;ROW($A252))&lt;&gt;朱色変色!R252,1,0)</f>
        <v>#VALUE!</v>
      </c>
      <c r="S252" t="e" cm="1">
        <f t="array" aca="1" ref="S252" ca="1">IF(INDIRECT("実施計画様式!S"&amp;ROW($A252))&lt;&gt;朱色変色!S252,1,0)</f>
        <v>#VALUE!</v>
      </c>
      <c r="T252" t="e" cm="1">
        <f t="array" aca="1" ref="T252" ca="1">IF(INDIRECT("実施計画様式!T"&amp;ROW($A252))&lt;&gt;朱色変色!T252,1,0)</f>
        <v>#VALUE!</v>
      </c>
      <c r="U252" t="e" cm="1">
        <f t="array" aca="1" ref="U252" ca="1">IF(INDIRECT("実施計画様式!U"&amp;ROW($A252))&lt;&gt;朱色変色!U252,1,0)</f>
        <v>#VALUE!</v>
      </c>
      <c r="V252" t="e" cm="1">
        <f t="array" aca="1" ref="V252" ca="1">IF(INDIRECT("実施計画様式!V"&amp;ROW($A252))&lt;&gt;朱色変色!V252,1,0)</f>
        <v>#VALUE!</v>
      </c>
      <c r="W252" t="e" cm="1">
        <f t="array" aca="1" ref="W252" ca="1">IF(INDIRECT("実施計画様式!W"&amp;ROW($A252))&lt;&gt;朱色変色!W252,1,0)</f>
        <v>#VALUE!</v>
      </c>
      <c r="X252" t="e" cm="1">
        <f t="array" aca="1" ref="X252" ca="1">IF(INDIRECT("実施計画様式!X"&amp;ROW($A252))&lt;&gt;朱色変色!X252,1,0)</f>
        <v>#VALUE!</v>
      </c>
      <c r="Y252" t="e" cm="1">
        <f t="array" aca="1" ref="Y252" ca="1">IF(INDIRECT("実施計画様式!Y"&amp;ROW($A252))&lt;&gt;朱色変色!Y252,1,0)</f>
        <v>#VALUE!</v>
      </c>
      <c r="Z252" t="e" cm="1">
        <f t="array" aca="1" ref="Z252" ca="1">IF(INDIRECT("実施計画様式!Z"&amp;ROW($A252))&lt;&gt;朱色変色!Z252,1,0)</f>
        <v>#VALUE!</v>
      </c>
      <c r="AA252" t="e" cm="1">
        <f t="array" aca="1" ref="AA252" ca="1">IF(INDIRECT("実施計画様式!AA"&amp;ROW($A252))&lt;&gt;朱色変色!AA252,1,0)</f>
        <v>#VALUE!</v>
      </c>
      <c r="AB252" t="e" cm="1">
        <f t="array" aca="1" ref="AB252" ca="1">IF(INDIRECT("実施計画様式!AB"&amp;ROW($A252))&lt;&gt;朱色変色!AB252,1,0)</f>
        <v>#VALUE!</v>
      </c>
      <c r="AC252" t="e" cm="1">
        <f t="array" aca="1" ref="AC252" ca="1">IF(INDIRECT("実施計画様式!AC"&amp;ROW($A252))&lt;&gt;朱色変色!AC252,1,0)</f>
        <v>#VALUE!</v>
      </c>
      <c r="AD252" t="e" cm="1">
        <f t="array" aca="1" ref="AD252" ca="1">IF(INDIRECT("実施計画様式!AD"&amp;ROW($A252))&lt;&gt;朱色変色!AD252,1,0)</f>
        <v>#VALUE!</v>
      </c>
      <c r="AE252" t="e" cm="1">
        <f t="array" aca="1" ref="AE252" ca="1">IF(INDIRECT("実施計画様式!AE"&amp;ROW($A252))&lt;&gt;朱色変色!AE252,1,0)</f>
        <v>#VALUE!</v>
      </c>
      <c r="AF252" t="e" cm="1">
        <f t="array" aca="1" ref="AF252" ca="1">IF(INDIRECT("実施計画様式!AF"&amp;ROW($A252))&lt;&gt;朱色変色!AF252,1,0)</f>
        <v>#VALUE!</v>
      </c>
      <c r="AG252" t="e" cm="1">
        <f t="array" aca="1" ref="AG252" ca="1">IF(INDIRECT("実施計画様式!AG"&amp;ROW($A252))&lt;&gt;朱色変色!AG252,1,0)</f>
        <v>#VALUE!</v>
      </c>
      <c r="AH252" t="e" cm="1">
        <f t="array" aca="1" ref="AH252" ca="1">IF(INDIRECT("実施計画様式!AH"&amp;ROW($A252))&lt;&gt;朱色変色!AH252,1,0)</f>
        <v>#VALUE!</v>
      </c>
      <c r="AI252" t="e" cm="1">
        <f t="array" aca="1" ref="AI252" ca="1">IF(INDIRECT("実施計画様式!AI"&amp;ROW($A252))&lt;&gt;朱色変色!AI252,1,0)</f>
        <v>#VALUE!</v>
      </c>
      <c r="AJ252" t="e" cm="1">
        <f t="array" aca="1" ref="AJ252" ca="1">IF(INDIRECT("実施計画様式!AJ"&amp;ROW($A252))&lt;&gt;朱色変色!AJ252,1,0)</f>
        <v>#VALUE!</v>
      </c>
      <c r="AK252" t="e" cm="1">
        <f t="array" aca="1" ref="AK252" ca="1">IF(INDIRECT("実施計画様式!AK"&amp;ROW($A252))&lt;&gt;朱色変色!AK252,1,0)</f>
        <v>#VALUE!</v>
      </c>
      <c r="AL252" t="e" cm="1">
        <f t="array" aca="1" ref="AL252" ca="1">IF(INDIRECT("実施計画様式!AL"&amp;ROW($A252))&lt;&gt;朱色変色!AL252,1,0)</f>
        <v>#VALUE!</v>
      </c>
      <c r="AM252" t="e" cm="1">
        <f t="array" aca="1" ref="AM252" ca="1">IF(INDIRECT("実施計画様式!AM"&amp;ROW($A252))&lt;&gt;朱色変色!AM252,1,0)</f>
        <v>#VALUE!</v>
      </c>
      <c r="AN252" t="e" cm="1">
        <f t="array" aca="1" ref="AN252" ca="1">IF(INDIRECT("実施計画様式!AN"&amp;ROW($A252))&lt;&gt;朱色変色!AN252,1,0)</f>
        <v>#VALUE!</v>
      </c>
      <c r="AO252" t="e" cm="1">
        <f t="array" aca="1" ref="AO252" ca="1">IF(INDIRECT("実施計画様式!AO"&amp;ROW($A252))&lt;&gt;朱色変色!AO252,1,0)</f>
        <v>#VALUE!</v>
      </c>
      <c r="AP252" t="e" cm="1">
        <f t="array" aca="1" ref="AP252" ca="1">IF(INDIRECT("実施計画様式!AP"&amp;ROW($A252))&lt;&gt;朱色変色!AP252,1,0)</f>
        <v>#VALUE!</v>
      </c>
      <c r="AQ252" t="e" cm="1">
        <f t="array" aca="1" ref="AQ252" ca="1">IF(INDIRECT("実施計画様式!AQ"&amp;ROW($A252))&lt;&gt;朱色変色!AQ252,1,0)</f>
        <v>#VALUE!</v>
      </c>
      <c r="AR252" t="e" cm="1">
        <f t="array" aca="1" ref="AR252" ca="1">IF(INDIRECT("実施計画様式!AR"&amp;ROW($A252))&lt;&gt;朱色変色!AR252,1,0)</f>
        <v>#VALUE!</v>
      </c>
      <c r="AS252" t="e" cm="1">
        <f t="array" aca="1" ref="AS252" ca="1">IF(INDIRECT("実施計画様式!AS"&amp;ROW($A252))&lt;&gt;朱色変色!AS252,1,0)</f>
        <v>#VALUE!</v>
      </c>
      <c r="AT252" t="e" cm="1">
        <f t="array" aca="1" ref="AT252" ca="1">IF(INDIRECT("実施計画様式!AT"&amp;ROW($A252))&lt;&gt;朱色変色!AT252,1,0)</f>
        <v>#VALUE!</v>
      </c>
      <c r="AU252" t="e" cm="1">
        <f t="array" aca="1" ref="AU252" ca="1">IF(INDIRECT("実施計画様式!AU"&amp;ROW($A252))&lt;&gt;朱色変色!AU252,1,0)</f>
        <v>#VALUE!</v>
      </c>
      <c r="AV252" t="e" cm="1">
        <f t="array" aca="1" ref="AV252" ca="1">IF(INDIRECT("実施計画様式!AV"&amp;ROW($A252))&lt;&gt;朱色変色!AV252,1,0)</f>
        <v>#VALUE!</v>
      </c>
      <c r="AW252" t="e" cm="1">
        <f t="array" aca="1" ref="AW252" ca="1">IF(INDIRECT("実施計画様式!AW"&amp;ROW($A252))&lt;&gt;朱色変色!AW252,1,0)</f>
        <v>#VALUE!</v>
      </c>
      <c r="AX252" t="e" cm="1">
        <f t="array" aca="1" ref="AX252" ca="1">IF(INDIRECT("実施計画様式!AX"&amp;ROW($A252))&lt;&gt;朱色変色!AX252,1,0)</f>
        <v>#VALUE!</v>
      </c>
      <c r="AY252" t="e" cm="1">
        <f t="array" aca="1" ref="AY252" ca="1">IF(INDIRECT("実施計画様式!AY"&amp;ROW($A252))&lt;&gt;朱色変色!AU252,1,0)</f>
        <v>#VALUE!</v>
      </c>
      <c r="AZ252" t="e" cm="1">
        <f t="array" aca="1" ref="AZ252" ca="1">IF(INDIRECT("実施計画様式!AZ"&amp;ROW($A252))&lt;&gt;朱色変色!AV252,1,0)</f>
        <v>#VALUE!</v>
      </c>
      <c r="BA252" t="e" cm="1">
        <f t="array" aca="1" ref="BA252" ca="1">IF(INDIRECT("実施計画様式!BA"&amp;ROW($A252))&lt;&gt;朱色変色!AW252,1,0)</f>
        <v>#VALUE!</v>
      </c>
      <c r="BB252" t="e" cm="1">
        <f t="array" aca="1" ref="BB252" ca="1">IF(INDIRECT("実施計画様式!BB"&amp;ROW($A252))&lt;&gt;朱色変色!AX252,1,0)</f>
        <v>#VALUE!</v>
      </c>
      <c r="BC252" t="e">
        <f t="shared" ca="1" si="6"/>
        <v>#VALUE!</v>
      </c>
      <c r="BD252" t="e">
        <f t="shared" ca="1" si="7"/>
        <v>#VALUE!</v>
      </c>
      <c r="BE252" t="e">
        <f t="shared" ca="1" si="8"/>
        <v>#VALUE!</v>
      </c>
    </row>
    <row r="253" spans="3:57">
      <c r="C253" s="310">
        <v>181</v>
      </c>
      <c r="D253" t="e" cm="1">
        <f t="array" aca="1" ref="D253" ca="1">IF(INDIRECT("実施計画様式!D"&amp;ROW($A253))&lt;&gt;朱色変色!D253,1,0)</f>
        <v>#VALUE!</v>
      </c>
      <c r="E253" t="e" cm="1">
        <f t="array" aca="1" ref="E253" ca="1">IF(INDIRECT("実施計画様式!E"&amp;ROW($A253))&lt;&gt;朱色変色!E253,1,0)</f>
        <v>#VALUE!</v>
      </c>
      <c r="F253" t="e" cm="1">
        <f t="array" aca="1" ref="F253" ca="1">IF(INDIRECT("実施計画様式!F"&amp;ROW($A253))&lt;&gt;朱色変色!F253,1,0)</f>
        <v>#VALUE!</v>
      </c>
      <c r="G253" t="e" cm="1">
        <f t="array" aca="1" ref="G253" ca="1">IF(INDIRECT("実施計画様式!G"&amp;ROW($A253))&lt;&gt;朱色変色!G253,1,0)</f>
        <v>#VALUE!</v>
      </c>
      <c r="H253" t="e" cm="1">
        <f t="array" aca="1" ref="H253" ca="1">IF(INDIRECT("実施計画様式!H"&amp;ROW($A253))&lt;&gt;朱色変色!H253,1,0)</f>
        <v>#VALUE!</v>
      </c>
      <c r="I253" t="e" cm="1">
        <f t="array" aca="1" ref="I253" ca="1">IF(INDIRECT("実施計画様式!I"&amp;ROW($A253))&lt;&gt;朱色変色!I253,1,0)</f>
        <v>#VALUE!</v>
      </c>
      <c r="J253" t="e" cm="1">
        <f t="array" aca="1" ref="J253" ca="1">IF(INDIRECT("実施計画様式!J"&amp;ROW($A253))&lt;&gt;朱色変色!J253,1,0)</f>
        <v>#VALUE!</v>
      </c>
      <c r="K253" t="e" cm="1">
        <f t="array" aca="1" ref="K253" ca="1">IF(INDIRECT("実施計画様式!K"&amp;ROW($A253))&lt;&gt;朱色変色!K253,1,0)</f>
        <v>#VALUE!</v>
      </c>
      <c r="L253" t="e" cm="1">
        <f t="array" aca="1" ref="L253" ca="1">IF(INDIRECT("実施計画様式!L"&amp;ROW($A253))&lt;&gt;朱色変色!L253,1,0)</f>
        <v>#VALUE!</v>
      </c>
      <c r="M253" t="e" cm="1">
        <f t="array" aca="1" ref="M253" ca="1">IF(INDIRECT("実施計画様式!M"&amp;ROW($A253))&lt;&gt;朱色変色!M253,1,0)</f>
        <v>#VALUE!</v>
      </c>
      <c r="N253" t="e" cm="1">
        <f t="array" aca="1" ref="N253" ca="1">IF(INDIRECT("実施計画様式!N"&amp;ROW($A253))&lt;&gt;朱色変色!N253,1,0)</f>
        <v>#VALUE!</v>
      </c>
      <c r="O253" t="e" cm="1">
        <f t="array" aca="1" ref="O253" ca="1">IF(INDIRECT("実施計画様式!O"&amp;ROW($A253))&lt;&gt;朱色変色!O253,1,0)</f>
        <v>#VALUE!</v>
      </c>
      <c r="P253" t="e" cm="1">
        <f t="array" aca="1" ref="P253" ca="1">IF(INDIRECT("実施計画様式!P"&amp;ROW($A253))&lt;&gt;朱色変色!P253,1,0)</f>
        <v>#VALUE!</v>
      </c>
      <c r="Q253" t="e" cm="1">
        <f t="array" aca="1" ref="Q253" ca="1">IF(INDIRECT("実施計画様式!Q"&amp;ROW($A253))&lt;&gt;朱色変色!Q253,1,0)</f>
        <v>#VALUE!</v>
      </c>
      <c r="R253" t="e" cm="1">
        <f t="array" aca="1" ref="R253" ca="1">IF(INDIRECT("実施計画様式!R"&amp;ROW($A253))&lt;&gt;朱色変色!R253,1,0)</f>
        <v>#VALUE!</v>
      </c>
      <c r="S253" t="e" cm="1">
        <f t="array" aca="1" ref="S253" ca="1">IF(INDIRECT("実施計画様式!S"&amp;ROW($A253))&lt;&gt;朱色変色!S253,1,0)</f>
        <v>#VALUE!</v>
      </c>
      <c r="T253" t="e" cm="1">
        <f t="array" aca="1" ref="T253" ca="1">IF(INDIRECT("実施計画様式!T"&amp;ROW($A253))&lt;&gt;朱色変色!T253,1,0)</f>
        <v>#VALUE!</v>
      </c>
      <c r="U253" t="e" cm="1">
        <f t="array" aca="1" ref="U253" ca="1">IF(INDIRECT("実施計画様式!U"&amp;ROW($A253))&lt;&gt;朱色変色!U253,1,0)</f>
        <v>#VALUE!</v>
      </c>
      <c r="V253" t="e" cm="1">
        <f t="array" aca="1" ref="V253" ca="1">IF(INDIRECT("実施計画様式!V"&amp;ROW($A253))&lt;&gt;朱色変色!V253,1,0)</f>
        <v>#VALUE!</v>
      </c>
      <c r="W253" t="e" cm="1">
        <f t="array" aca="1" ref="W253" ca="1">IF(INDIRECT("実施計画様式!W"&amp;ROW($A253))&lt;&gt;朱色変色!W253,1,0)</f>
        <v>#VALUE!</v>
      </c>
      <c r="X253" t="e" cm="1">
        <f t="array" aca="1" ref="X253" ca="1">IF(INDIRECT("実施計画様式!X"&amp;ROW($A253))&lt;&gt;朱色変色!X253,1,0)</f>
        <v>#VALUE!</v>
      </c>
      <c r="Y253" t="e" cm="1">
        <f t="array" aca="1" ref="Y253" ca="1">IF(INDIRECT("実施計画様式!Y"&amp;ROW($A253))&lt;&gt;朱色変色!Y253,1,0)</f>
        <v>#VALUE!</v>
      </c>
      <c r="Z253" t="e" cm="1">
        <f t="array" aca="1" ref="Z253" ca="1">IF(INDIRECT("実施計画様式!Z"&amp;ROW($A253))&lt;&gt;朱色変色!Z253,1,0)</f>
        <v>#VALUE!</v>
      </c>
      <c r="AA253" t="e" cm="1">
        <f t="array" aca="1" ref="AA253" ca="1">IF(INDIRECT("実施計画様式!AA"&amp;ROW($A253))&lt;&gt;朱色変色!AA253,1,0)</f>
        <v>#VALUE!</v>
      </c>
      <c r="AB253" t="e" cm="1">
        <f t="array" aca="1" ref="AB253" ca="1">IF(INDIRECT("実施計画様式!AB"&amp;ROW($A253))&lt;&gt;朱色変色!AB253,1,0)</f>
        <v>#VALUE!</v>
      </c>
      <c r="AC253" t="e" cm="1">
        <f t="array" aca="1" ref="AC253" ca="1">IF(INDIRECT("実施計画様式!AC"&amp;ROW($A253))&lt;&gt;朱色変色!AC253,1,0)</f>
        <v>#VALUE!</v>
      </c>
      <c r="AD253" t="e" cm="1">
        <f t="array" aca="1" ref="AD253" ca="1">IF(INDIRECT("実施計画様式!AD"&amp;ROW($A253))&lt;&gt;朱色変色!AD253,1,0)</f>
        <v>#VALUE!</v>
      </c>
      <c r="AE253" t="e" cm="1">
        <f t="array" aca="1" ref="AE253" ca="1">IF(INDIRECT("実施計画様式!AE"&amp;ROW($A253))&lt;&gt;朱色変色!AE253,1,0)</f>
        <v>#VALUE!</v>
      </c>
      <c r="AF253" t="e" cm="1">
        <f t="array" aca="1" ref="AF253" ca="1">IF(INDIRECT("実施計画様式!AF"&amp;ROW($A253))&lt;&gt;朱色変色!AF253,1,0)</f>
        <v>#VALUE!</v>
      </c>
      <c r="AG253" t="e" cm="1">
        <f t="array" aca="1" ref="AG253" ca="1">IF(INDIRECT("実施計画様式!AG"&amp;ROW($A253))&lt;&gt;朱色変色!AG253,1,0)</f>
        <v>#VALUE!</v>
      </c>
      <c r="AH253" t="e" cm="1">
        <f t="array" aca="1" ref="AH253" ca="1">IF(INDIRECT("実施計画様式!AH"&amp;ROW($A253))&lt;&gt;朱色変色!AH253,1,0)</f>
        <v>#VALUE!</v>
      </c>
      <c r="AI253" t="e" cm="1">
        <f t="array" aca="1" ref="AI253" ca="1">IF(INDIRECT("実施計画様式!AI"&amp;ROW($A253))&lt;&gt;朱色変色!AI253,1,0)</f>
        <v>#VALUE!</v>
      </c>
      <c r="AJ253" t="e" cm="1">
        <f t="array" aca="1" ref="AJ253" ca="1">IF(INDIRECT("実施計画様式!AJ"&amp;ROW($A253))&lt;&gt;朱色変色!AJ253,1,0)</f>
        <v>#VALUE!</v>
      </c>
      <c r="AK253" t="e" cm="1">
        <f t="array" aca="1" ref="AK253" ca="1">IF(INDIRECT("実施計画様式!AK"&amp;ROW($A253))&lt;&gt;朱色変色!AK253,1,0)</f>
        <v>#VALUE!</v>
      </c>
      <c r="AL253" t="e" cm="1">
        <f t="array" aca="1" ref="AL253" ca="1">IF(INDIRECT("実施計画様式!AL"&amp;ROW($A253))&lt;&gt;朱色変色!AL253,1,0)</f>
        <v>#VALUE!</v>
      </c>
      <c r="AM253" t="e" cm="1">
        <f t="array" aca="1" ref="AM253" ca="1">IF(INDIRECT("実施計画様式!AM"&amp;ROW($A253))&lt;&gt;朱色変色!AM253,1,0)</f>
        <v>#VALUE!</v>
      </c>
      <c r="AN253" t="e" cm="1">
        <f t="array" aca="1" ref="AN253" ca="1">IF(INDIRECT("実施計画様式!AN"&amp;ROW($A253))&lt;&gt;朱色変色!AN253,1,0)</f>
        <v>#VALUE!</v>
      </c>
      <c r="AO253" t="e" cm="1">
        <f t="array" aca="1" ref="AO253" ca="1">IF(INDIRECT("実施計画様式!AO"&amp;ROW($A253))&lt;&gt;朱色変色!AO253,1,0)</f>
        <v>#VALUE!</v>
      </c>
      <c r="AP253" t="e" cm="1">
        <f t="array" aca="1" ref="AP253" ca="1">IF(INDIRECT("実施計画様式!AP"&amp;ROW($A253))&lt;&gt;朱色変色!AP253,1,0)</f>
        <v>#VALUE!</v>
      </c>
      <c r="AQ253" t="e" cm="1">
        <f t="array" aca="1" ref="AQ253" ca="1">IF(INDIRECT("実施計画様式!AQ"&amp;ROW($A253))&lt;&gt;朱色変色!AQ253,1,0)</f>
        <v>#VALUE!</v>
      </c>
      <c r="AR253" t="e" cm="1">
        <f t="array" aca="1" ref="AR253" ca="1">IF(INDIRECT("実施計画様式!AR"&amp;ROW($A253))&lt;&gt;朱色変色!AR253,1,0)</f>
        <v>#VALUE!</v>
      </c>
      <c r="AS253" t="e" cm="1">
        <f t="array" aca="1" ref="AS253" ca="1">IF(INDIRECT("実施計画様式!AS"&amp;ROW($A253))&lt;&gt;朱色変色!AS253,1,0)</f>
        <v>#VALUE!</v>
      </c>
      <c r="AT253" t="e" cm="1">
        <f t="array" aca="1" ref="AT253" ca="1">IF(INDIRECT("実施計画様式!AT"&amp;ROW($A253))&lt;&gt;朱色変色!AT253,1,0)</f>
        <v>#VALUE!</v>
      </c>
      <c r="AU253" t="e" cm="1">
        <f t="array" aca="1" ref="AU253" ca="1">IF(INDIRECT("実施計画様式!AU"&amp;ROW($A253))&lt;&gt;朱色変色!AU253,1,0)</f>
        <v>#VALUE!</v>
      </c>
      <c r="AV253" t="e" cm="1">
        <f t="array" aca="1" ref="AV253" ca="1">IF(INDIRECT("実施計画様式!AV"&amp;ROW($A253))&lt;&gt;朱色変色!AV253,1,0)</f>
        <v>#VALUE!</v>
      </c>
      <c r="AW253" t="e" cm="1">
        <f t="array" aca="1" ref="AW253" ca="1">IF(INDIRECT("実施計画様式!AW"&amp;ROW($A253))&lt;&gt;朱色変色!AW253,1,0)</f>
        <v>#VALUE!</v>
      </c>
      <c r="AX253" t="e" cm="1">
        <f t="array" aca="1" ref="AX253" ca="1">IF(INDIRECT("実施計画様式!AX"&amp;ROW($A253))&lt;&gt;朱色変色!AX253,1,0)</f>
        <v>#VALUE!</v>
      </c>
      <c r="AY253" t="e" cm="1">
        <f t="array" aca="1" ref="AY253" ca="1">IF(INDIRECT("実施計画様式!AY"&amp;ROW($A253))&lt;&gt;朱色変色!AU253,1,0)</f>
        <v>#VALUE!</v>
      </c>
      <c r="AZ253" t="e" cm="1">
        <f t="array" aca="1" ref="AZ253" ca="1">IF(INDIRECT("実施計画様式!AZ"&amp;ROW($A253))&lt;&gt;朱色変色!AV253,1,0)</f>
        <v>#VALUE!</v>
      </c>
      <c r="BA253" t="e" cm="1">
        <f t="array" aca="1" ref="BA253" ca="1">IF(INDIRECT("実施計画様式!BA"&amp;ROW($A253))&lt;&gt;朱色変色!AW253,1,0)</f>
        <v>#VALUE!</v>
      </c>
      <c r="BB253" t="e" cm="1">
        <f t="array" aca="1" ref="BB253" ca="1">IF(INDIRECT("実施計画様式!BB"&amp;ROW($A253))&lt;&gt;朱色変色!AX253,1,0)</f>
        <v>#VALUE!</v>
      </c>
      <c r="BC253" t="e">
        <f t="shared" ca="1" si="6"/>
        <v>#VALUE!</v>
      </c>
      <c r="BD253" t="e">
        <f t="shared" ca="1" si="7"/>
        <v>#VALUE!</v>
      </c>
      <c r="BE253" t="e">
        <f t="shared" ca="1" si="8"/>
        <v>#VALUE!</v>
      </c>
    </row>
    <row r="254" spans="3:57">
      <c r="C254" s="310">
        <v>182</v>
      </c>
      <c r="D254" t="e" cm="1">
        <f t="array" aca="1" ref="D254" ca="1">IF(INDIRECT("実施計画様式!D"&amp;ROW($A254))&lt;&gt;朱色変色!D254,1,0)</f>
        <v>#VALUE!</v>
      </c>
      <c r="E254" t="e" cm="1">
        <f t="array" aca="1" ref="E254" ca="1">IF(INDIRECT("実施計画様式!E"&amp;ROW($A254))&lt;&gt;朱色変色!E254,1,0)</f>
        <v>#VALUE!</v>
      </c>
      <c r="F254" t="e" cm="1">
        <f t="array" aca="1" ref="F254" ca="1">IF(INDIRECT("実施計画様式!F"&amp;ROW($A254))&lt;&gt;朱色変色!F254,1,0)</f>
        <v>#VALUE!</v>
      </c>
      <c r="G254" t="e" cm="1">
        <f t="array" aca="1" ref="G254" ca="1">IF(INDIRECT("実施計画様式!G"&amp;ROW($A254))&lt;&gt;朱色変色!G254,1,0)</f>
        <v>#VALUE!</v>
      </c>
      <c r="H254" t="e" cm="1">
        <f t="array" aca="1" ref="H254" ca="1">IF(INDIRECT("実施計画様式!H"&amp;ROW($A254))&lt;&gt;朱色変色!H254,1,0)</f>
        <v>#VALUE!</v>
      </c>
      <c r="I254" t="e" cm="1">
        <f t="array" aca="1" ref="I254" ca="1">IF(INDIRECT("実施計画様式!I"&amp;ROW($A254))&lt;&gt;朱色変色!I254,1,0)</f>
        <v>#VALUE!</v>
      </c>
      <c r="J254" t="e" cm="1">
        <f t="array" aca="1" ref="J254" ca="1">IF(INDIRECT("実施計画様式!J"&amp;ROW($A254))&lt;&gt;朱色変色!J254,1,0)</f>
        <v>#VALUE!</v>
      </c>
      <c r="K254" t="e" cm="1">
        <f t="array" aca="1" ref="K254" ca="1">IF(INDIRECT("実施計画様式!K"&amp;ROW($A254))&lt;&gt;朱色変色!K254,1,0)</f>
        <v>#VALUE!</v>
      </c>
      <c r="L254" t="e" cm="1">
        <f t="array" aca="1" ref="L254" ca="1">IF(INDIRECT("実施計画様式!L"&amp;ROW($A254))&lt;&gt;朱色変色!L254,1,0)</f>
        <v>#VALUE!</v>
      </c>
      <c r="M254" t="e" cm="1">
        <f t="array" aca="1" ref="M254" ca="1">IF(INDIRECT("実施計画様式!M"&amp;ROW($A254))&lt;&gt;朱色変色!M254,1,0)</f>
        <v>#VALUE!</v>
      </c>
      <c r="N254" t="e" cm="1">
        <f t="array" aca="1" ref="N254" ca="1">IF(INDIRECT("実施計画様式!N"&amp;ROW($A254))&lt;&gt;朱色変色!N254,1,0)</f>
        <v>#VALUE!</v>
      </c>
      <c r="O254" t="e" cm="1">
        <f t="array" aca="1" ref="O254" ca="1">IF(INDIRECT("実施計画様式!O"&amp;ROW($A254))&lt;&gt;朱色変色!O254,1,0)</f>
        <v>#VALUE!</v>
      </c>
      <c r="P254" t="e" cm="1">
        <f t="array" aca="1" ref="P254" ca="1">IF(INDIRECT("実施計画様式!P"&amp;ROW($A254))&lt;&gt;朱色変色!P254,1,0)</f>
        <v>#VALUE!</v>
      </c>
      <c r="Q254" t="e" cm="1">
        <f t="array" aca="1" ref="Q254" ca="1">IF(INDIRECT("実施計画様式!Q"&amp;ROW($A254))&lt;&gt;朱色変色!Q254,1,0)</f>
        <v>#VALUE!</v>
      </c>
      <c r="R254" t="e" cm="1">
        <f t="array" aca="1" ref="R254" ca="1">IF(INDIRECT("実施計画様式!R"&amp;ROW($A254))&lt;&gt;朱色変色!R254,1,0)</f>
        <v>#VALUE!</v>
      </c>
      <c r="S254" t="e" cm="1">
        <f t="array" aca="1" ref="S254" ca="1">IF(INDIRECT("実施計画様式!S"&amp;ROW($A254))&lt;&gt;朱色変色!S254,1,0)</f>
        <v>#VALUE!</v>
      </c>
      <c r="T254" t="e" cm="1">
        <f t="array" aca="1" ref="T254" ca="1">IF(INDIRECT("実施計画様式!T"&amp;ROW($A254))&lt;&gt;朱色変色!T254,1,0)</f>
        <v>#VALUE!</v>
      </c>
      <c r="U254" t="e" cm="1">
        <f t="array" aca="1" ref="U254" ca="1">IF(INDIRECT("実施計画様式!U"&amp;ROW($A254))&lt;&gt;朱色変色!U254,1,0)</f>
        <v>#VALUE!</v>
      </c>
      <c r="V254" t="e" cm="1">
        <f t="array" aca="1" ref="V254" ca="1">IF(INDIRECT("実施計画様式!V"&amp;ROW($A254))&lt;&gt;朱色変色!V254,1,0)</f>
        <v>#VALUE!</v>
      </c>
      <c r="W254" t="e" cm="1">
        <f t="array" aca="1" ref="W254" ca="1">IF(INDIRECT("実施計画様式!W"&amp;ROW($A254))&lt;&gt;朱色変色!W254,1,0)</f>
        <v>#VALUE!</v>
      </c>
      <c r="X254" t="e" cm="1">
        <f t="array" aca="1" ref="X254" ca="1">IF(INDIRECT("実施計画様式!X"&amp;ROW($A254))&lt;&gt;朱色変色!X254,1,0)</f>
        <v>#VALUE!</v>
      </c>
      <c r="Y254" t="e" cm="1">
        <f t="array" aca="1" ref="Y254" ca="1">IF(INDIRECT("実施計画様式!Y"&amp;ROW($A254))&lt;&gt;朱色変色!Y254,1,0)</f>
        <v>#VALUE!</v>
      </c>
      <c r="Z254" t="e" cm="1">
        <f t="array" aca="1" ref="Z254" ca="1">IF(INDIRECT("実施計画様式!Z"&amp;ROW($A254))&lt;&gt;朱色変色!Z254,1,0)</f>
        <v>#VALUE!</v>
      </c>
      <c r="AA254" t="e" cm="1">
        <f t="array" aca="1" ref="AA254" ca="1">IF(INDIRECT("実施計画様式!AA"&amp;ROW($A254))&lt;&gt;朱色変色!AA254,1,0)</f>
        <v>#VALUE!</v>
      </c>
      <c r="AB254" t="e" cm="1">
        <f t="array" aca="1" ref="AB254" ca="1">IF(INDIRECT("実施計画様式!AB"&amp;ROW($A254))&lt;&gt;朱色変色!AB254,1,0)</f>
        <v>#VALUE!</v>
      </c>
      <c r="AC254" t="e" cm="1">
        <f t="array" aca="1" ref="AC254" ca="1">IF(INDIRECT("実施計画様式!AC"&amp;ROW($A254))&lt;&gt;朱色変色!AC254,1,0)</f>
        <v>#VALUE!</v>
      </c>
      <c r="AD254" t="e" cm="1">
        <f t="array" aca="1" ref="AD254" ca="1">IF(INDIRECT("実施計画様式!AD"&amp;ROW($A254))&lt;&gt;朱色変色!AD254,1,0)</f>
        <v>#VALUE!</v>
      </c>
      <c r="AE254" t="e" cm="1">
        <f t="array" aca="1" ref="AE254" ca="1">IF(INDIRECT("実施計画様式!AE"&amp;ROW($A254))&lt;&gt;朱色変色!AE254,1,0)</f>
        <v>#VALUE!</v>
      </c>
      <c r="AF254" t="e" cm="1">
        <f t="array" aca="1" ref="AF254" ca="1">IF(INDIRECT("実施計画様式!AF"&amp;ROW($A254))&lt;&gt;朱色変色!AF254,1,0)</f>
        <v>#VALUE!</v>
      </c>
      <c r="AG254" t="e" cm="1">
        <f t="array" aca="1" ref="AG254" ca="1">IF(INDIRECT("実施計画様式!AG"&amp;ROW($A254))&lt;&gt;朱色変色!AG254,1,0)</f>
        <v>#VALUE!</v>
      </c>
      <c r="AH254" t="e" cm="1">
        <f t="array" aca="1" ref="AH254" ca="1">IF(INDIRECT("実施計画様式!AH"&amp;ROW($A254))&lt;&gt;朱色変色!AH254,1,0)</f>
        <v>#VALUE!</v>
      </c>
      <c r="AI254" t="e" cm="1">
        <f t="array" aca="1" ref="AI254" ca="1">IF(INDIRECT("実施計画様式!AI"&amp;ROW($A254))&lt;&gt;朱色変色!AI254,1,0)</f>
        <v>#VALUE!</v>
      </c>
      <c r="AJ254" t="e" cm="1">
        <f t="array" aca="1" ref="AJ254" ca="1">IF(INDIRECT("実施計画様式!AJ"&amp;ROW($A254))&lt;&gt;朱色変色!AJ254,1,0)</f>
        <v>#VALUE!</v>
      </c>
      <c r="AK254" t="e" cm="1">
        <f t="array" aca="1" ref="AK254" ca="1">IF(INDIRECT("実施計画様式!AK"&amp;ROW($A254))&lt;&gt;朱色変色!AK254,1,0)</f>
        <v>#VALUE!</v>
      </c>
      <c r="AL254" t="e" cm="1">
        <f t="array" aca="1" ref="AL254" ca="1">IF(INDIRECT("実施計画様式!AL"&amp;ROW($A254))&lt;&gt;朱色変色!AL254,1,0)</f>
        <v>#VALUE!</v>
      </c>
      <c r="AM254" t="e" cm="1">
        <f t="array" aca="1" ref="AM254" ca="1">IF(INDIRECT("実施計画様式!AM"&amp;ROW($A254))&lt;&gt;朱色変色!AM254,1,0)</f>
        <v>#VALUE!</v>
      </c>
      <c r="AN254" t="e" cm="1">
        <f t="array" aca="1" ref="AN254" ca="1">IF(INDIRECT("実施計画様式!AN"&amp;ROW($A254))&lt;&gt;朱色変色!AN254,1,0)</f>
        <v>#VALUE!</v>
      </c>
      <c r="AO254" t="e" cm="1">
        <f t="array" aca="1" ref="AO254" ca="1">IF(INDIRECT("実施計画様式!AO"&amp;ROW($A254))&lt;&gt;朱色変色!AO254,1,0)</f>
        <v>#VALUE!</v>
      </c>
      <c r="AP254" t="e" cm="1">
        <f t="array" aca="1" ref="AP254" ca="1">IF(INDIRECT("実施計画様式!AP"&amp;ROW($A254))&lt;&gt;朱色変色!AP254,1,0)</f>
        <v>#VALUE!</v>
      </c>
      <c r="AQ254" t="e" cm="1">
        <f t="array" aca="1" ref="AQ254" ca="1">IF(INDIRECT("実施計画様式!AQ"&amp;ROW($A254))&lt;&gt;朱色変色!AQ254,1,0)</f>
        <v>#VALUE!</v>
      </c>
      <c r="AR254" t="e" cm="1">
        <f t="array" aca="1" ref="AR254" ca="1">IF(INDIRECT("実施計画様式!AR"&amp;ROW($A254))&lt;&gt;朱色変色!AR254,1,0)</f>
        <v>#VALUE!</v>
      </c>
      <c r="AS254" t="e" cm="1">
        <f t="array" aca="1" ref="AS254" ca="1">IF(INDIRECT("実施計画様式!AS"&amp;ROW($A254))&lt;&gt;朱色変色!AS254,1,0)</f>
        <v>#VALUE!</v>
      </c>
      <c r="AT254" t="e" cm="1">
        <f t="array" aca="1" ref="AT254" ca="1">IF(INDIRECT("実施計画様式!AT"&amp;ROW($A254))&lt;&gt;朱色変色!AT254,1,0)</f>
        <v>#VALUE!</v>
      </c>
      <c r="AU254" t="e" cm="1">
        <f t="array" aca="1" ref="AU254" ca="1">IF(INDIRECT("実施計画様式!AU"&amp;ROW($A254))&lt;&gt;朱色変色!AU254,1,0)</f>
        <v>#VALUE!</v>
      </c>
      <c r="AV254" t="e" cm="1">
        <f t="array" aca="1" ref="AV254" ca="1">IF(INDIRECT("実施計画様式!AV"&amp;ROW($A254))&lt;&gt;朱色変色!AV254,1,0)</f>
        <v>#VALUE!</v>
      </c>
      <c r="AW254" t="e" cm="1">
        <f t="array" aca="1" ref="AW254" ca="1">IF(INDIRECT("実施計画様式!AW"&amp;ROW($A254))&lt;&gt;朱色変色!AW254,1,0)</f>
        <v>#VALUE!</v>
      </c>
      <c r="AX254" t="e" cm="1">
        <f t="array" aca="1" ref="AX254" ca="1">IF(INDIRECT("実施計画様式!AX"&amp;ROW($A254))&lt;&gt;朱色変色!AX254,1,0)</f>
        <v>#VALUE!</v>
      </c>
      <c r="AY254" t="e" cm="1">
        <f t="array" aca="1" ref="AY254" ca="1">IF(INDIRECT("実施計画様式!AY"&amp;ROW($A254))&lt;&gt;朱色変色!AU254,1,0)</f>
        <v>#VALUE!</v>
      </c>
      <c r="AZ254" t="e" cm="1">
        <f t="array" aca="1" ref="AZ254" ca="1">IF(INDIRECT("実施計画様式!AZ"&amp;ROW($A254))&lt;&gt;朱色変色!AV254,1,0)</f>
        <v>#VALUE!</v>
      </c>
      <c r="BA254" t="e" cm="1">
        <f t="array" aca="1" ref="BA254" ca="1">IF(INDIRECT("実施計画様式!BA"&amp;ROW($A254))&lt;&gt;朱色変色!AW254,1,0)</f>
        <v>#VALUE!</v>
      </c>
      <c r="BB254" t="e" cm="1">
        <f t="array" aca="1" ref="BB254" ca="1">IF(INDIRECT("実施計画様式!BB"&amp;ROW($A254))&lt;&gt;朱色変色!AX254,1,0)</f>
        <v>#VALUE!</v>
      </c>
      <c r="BC254" t="e">
        <f t="shared" ca="1" si="6"/>
        <v>#VALUE!</v>
      </c>
      <c r="BD254" t="e">
        <f t="shared" ca="1" si="7"/>
        <v>#VALUE!</v>
      </c>
      <c r="BE254" t="e">
        <f t="shared" ca="1" si="8"/>
        <v>#VALUE!</v>
      </c>
    </row>
    <row r="255" spans="3:57">
      <c r="C255" s="310">
        <v>183</v>
      </c>
      <c r="D255" t="e" cm="1">
        <f t="array" aca="1" ref="D255" ca="1">IF(INDIRECT("実施計画様式!D"&amp;ROW($A255))&lt;&gt;朱色変色!D255,1,0)</f>
        <v>#VALUE!</v>
      </c>
      <c r="E255" t="e" cm="1">
        <f t="array" aca="1" ref="E255" ca="1">IF(INDIRECT("実施計画様式!E"&amp;ROW($A255))&lt;&gt;朱色変色!E255,1,0)</f>
        <v>#VALUE!</v>
      </c>
      <c r="F255" t="e" cm="1">
        <f t="array" aca="1" ref="F255" ca="1">IF(INDIRECT("実施計画様式!F"&amp;ROW($A255))&lt;&gt;朱色変色!F255,1,0)</f>
        <v>#VALUE!</v>
      </c>
      <c r="G255" t="e" cm="1">
        <f t="array" aca="1" ref="G255" ca="1">IF(INDIRECT("実施計画様式!G"&amp;ROW($A255))&lt;&gt;朱色変色!G255,1,0)</f>
        <v>#VALUE!</v>
      </c>
      <c r="H255" t="e" cm="1">
        <f t="array" aca="1" ref="H255" ca="1">IF(INDIRECT("実施計画様式!H"&amp;ROW($A255))&lt;&gt;朱色変色!H255,1,0)</f>
        <v>#VALUE!</v>
      </c>
      <c r="I255" t="e" cm="1">
        <f t="array" aca="1" ref="I255" ca="1">IF(INDIRECT("実施計画様式!I"&amp;ROW($A255))&lt;&gt;朱色変色!I255,1,0)</f>
        <v>#VALUE!</v>
      </c>
      <c r="J255" t="e" cm="1">
        <f t="array" aca="1" ref="J255" ca="1">IF(INDIRECT("実施計画様式!J"&amp;ROW($A255))&lt;&gt;朱色変色!J255,1,0)</f>
        <v>#VALUE!</v>
      </c>
      <c r="K255" t="e" cm="1">
        <f t="array" aca="1" ref="K255" ca="1">IF(INDIRECT("実施計画様式!K"&amp;ROW($A255))&lt;&gt;朱色変色!K255,1,0)</f>
        <v>#VALUE!</v>
      </c>
      <c r="L255" t="e" cm="1">
        <f t="array" aca="1" ref="L255" ca="1">IF(INDIRECT("実施計画様式!L"&amp;ROW($A255))&lt;&gt;朱色変色!L255,1,0)</f>
        <v>#VALUE!</v>
      </c>
      <c r="M255" t="e" cm="1">
        <f t="array" aca="1" ref="M255" ca="1">IF(INDIRECT("実施計画様式!M"&amp;ROW($A255))&lt;&gt;朱色変色!M255,1,0)</f>
        <v>#VALUE!</v>
      </c>
      <c r="N255" t="e" cm="1">
        <f t="array" aca="1" ref="N255" ca="1">IF(INDIRECT("実施計画様式!N"&amp;ROW($A255))&lt;&gt;朱色変色!N255,1,0)</f>
        <v>#VALUE!</v>
      </c>
      <c r="O255" t="e" cm="1">
        <f t="array" aca="1" ref="O255" ca="1">IF(INDIRECT("実施計画様式!O"&amp;ROW($A255))&lt;&gt;朱色変色!O255,1,0)</f>
        <v>#VALUE!</v>
      </c>
      <c r="P255" t="e" cm="1">
        <f t="array" aca="1" ref="P255" ca="1">IF(INDIRECT("実施計画様式!P"&amp;ROW($A255))&lt;&gt;朱色変色!P255,1,0)</f>
        <v>#VALUE!</v>
      </c>
      <c r="Q255" t="e" cm="1">
        <f t="array" aca="1" ref="Q255" ca="1">IF(INDIRECT("実施計画様式!Q"&amp;ROW($A255))&lt;&gt;朱色変色!Q255,1,0)</f>
        <v>#VALUE!</v>
      </c>
      <c r="R255" t="e" cm="1">
        <f t="array" aca="1" ref="R255" ca="1">IF(INDIRECT("実施計画様式!R"&amp;ROW($A255))&lt;&gt;朱色変色!R255,1,0)</f>
        <v>#VALUE!</v>
      </c>
      <c r="S255" t="e" cm="1">
        <f t="array" aca="1" ref="S255" ca="1">IF(INDIRECT("実施計画様式!S"&amp;ROW($A255))&lt;&gt;朱色変色!S255,1,0)</f>
        <v>#VALUE!</v>
      </c>
      <c r="T255" t="e" cm="1">
        <f t="array" aca="1" ref="T255" ca="1">IF(INDIRECT("実施計画様式!T"&amp;ROW($A255))&lt;&gt;朱色変色!T255,1,0)</f>
        <v>#VALUE!</v>
      </c>
      <c r="U255" t="e" cm="1">
        <f t="array" aca="1" ref="U255" ca="1">IF(INDIRECT("実施計画様式!U"&amp;ROW($A255))&lt;&gt;朱色変色!U255,1,0)</f>
        <v>#VALUE!</v>
      </c>
      <c r="V255" t="e" cm="1">
        <f t="array" aca="1" ref="V255" ca="1">IF(INDIRECT("実施計画様式!V"&amp;ROW($A255))&lt;&gt;朱色変色!V255,1,0)</f>
        <v>#VALUE!</v>
      </c>
      <c r="W255" t="e" cm="1">
        <f t="array" aca="1" ref="W255" ca="1">IF(INDIRECT("実施計画様式!W"&amp;ROW($A255))&lt;&gt;朱色変色!W255,1,0)</f>
        <v>#VALUE!</v>
      </c>
      <c r="X255" t="e" cm="1">
        <f t="array" aca="1" ref="X255" ca="1">IF(INDIRECT("実施計画様式!X"&amp;ROW($A255))&lt;&gt;朱色変色!X255,1,0)</f>
        <v>#VALUE!</v>
      </c>
      <c r="Y255" t="e" cm="1">
        <f t="array" aca="1" ref="Y255" ca="1">IF(INDIRECT("実施計画様式!Y"&amp;ROW($A255))&lt;&gt;朱色変色!Y255,1,0)</f>
        <v>#VALUE!</v>
      </c>
      <c r="Z255" t="e" cm="1">
        <f t="array" aca="1" ref="Z255" ca="1">IF(INDIRECT("実施計画様式!Z"&amp;ROW($A255))&lt;&gt;朱色変色!Z255,1,0)</f>
        <v>#VALUE!</v>
      </c>
      <c r="AA255" t="e" cm="1">
        <f t="array" aca="1" ref="AA255" ca="1">IF(INDIRECT("実施計画様式!AA"&amp;ROW($A255))&lt;&gt;朱色変色!AA255,1,0)</f>
        <v>#VALUE!</v>
      </c>
      <c r="AB255" t="e" cm="1">
        <f t="array" aca="1" ref="AB255" ca="1">IF(INDIRECT("実施計画様式!AB"&amp;ROW($A255))&lt;&gt;朱色変色!AB255,1,0)</f>
        <v>#VALUE!</v>
      </c>
      <c r="AC255" t="e" cm="1">
        <f t="array" aca="1" ref="AC255" ca="1">IF(INDIRECT("実施計画様式!AC"&amp;ROW($A255))&lt;&gt;朱色変色!AC255,1,0)</f>
        <v>#VALUE!</v>
      </c>
      <c r="AD255" t="e" cm="1">
        <f t="array" aca="1" ref="AD255" ca="1">IF(INDIRECT("実施計画様式!AD"&amp;ROW($A255))&lt;&gt;朱色変色!AD255,1,0)</f>
        <v>#VALUE!</v>
      </c>
      <c r="AE255" t="e" cm="1">
        <f t="array" aca="1" ref="AE255" ca="1">IF(INDIRECT("実施計画様式!AE"&amp;ROW($A255))&lt;&gt;朱色変色!AE255,1,0)</f>
        <v>#VALUE!</v>
      </c>
      <c r="AF255" t="e" cm="1">
        <f t="array" aca="1" ref="AF255" ca="1">IF(INDIRECT("実施計画様式!AF"&amp;ROW($A255))&lt;&gt;朱色変色!AF255,1,0)</f>
        <v>#VALUE!</v>
      </c>
      <c r="AG255" t="e" cm="1">
        <f t="array" aca="1" ref="AG255" ca="1">IF(INDIRECT("実施計画様式!AG"&amp;ROW($A255))&lt;&gt;朱色変色!AG255,1,0)</f>
        <v>#VALUE!</v>
      </c>
      <c r="AH255" t="e" cm="1">
        <f t="array" aca="1" ref="AH255" ca="1">IF(INDIRECT("実施計画様式!AH"&amp;ROW($A255))&lt;&gt;朱色変色!AH255,1,0)</f>
        <v>#VALUE!</v>
      </c>
      <c r="AI255" t="e" cm="1">
        <f t="array" aca="1" ref="AI255" ca="1">IF(INDIRECT("実施計画様式!AI"&amp;ROW($A255))&lt;&gt;朱色変色!AI255,1,0)</f>
        <v>#VALUE!</v>
      </c>
      <c r="AJ255" t="e" cm="1">
        <f t="array" aca="1" ref="AJ255" ca="1">IF(INDIRECT("実施計画様式!AJ"&amp;ROW($A255))&lt;&gt;朱色変色!AJ255,1,0)</f>
        <v>#VALUE!</v>
      </c>
      <c r="AK255" t="e" cm="1">
        <f t="array" aca="1" ref="AK255" ca="1">IF(INDIRECT("実施計画様式!AK"&amp;ROW($A255))&lt;&gt;朱色変色!AK255,1,0)</f>
        <v>#VALUE!</v>
      </c>
      <c r="AL255" t="e" cm="1">
        <f t="array" aca="1" ref="AL255" ca="1">IF(INDIRECT("実施計画様式!AL"&amp;ROW($A255))&lt;&gt;朱色変色!AL255,1,0)</f>
        <v>#VALUE!</v>
      </c>
      <c r="AM255" t="e" cm="1">
        <f t="array" aca="1" ref="AM255" ca="1">IF(INDIRECT("実施計画様式!AM"&amp;ROW($A255))&lt;&gt;朱色変色!AM255,1,0)</f>
        <v>#VALUE!</v>
      </c>
      <c r="AN255" t="e" cm="1">
        <f t="array" aca="1" ref="AN255" ca="1">IF(INDIRECT("実施計画様式!AN"&amp;ROW($A255))&lt;&gt;朱色変色!AN255,1,0)</f>
        <v>#VALUE!</v>
      </c>
      <c r="AO255" t="e" cm="1">
        <f t="array" aca="1" ref="AO255" ca="1">IF(INDIRECT("実施計画様式!AO"&amp;ROW($A255))&lt;&gt;朱色変色!AO255,1,0)</f>
        <v>#VALUE!</v>
      </c>
      <c r="AP255" t="e" cm="1">
        <f t="array" aca="1" ref="AP255" ca="1">IF(INDIRECT("実施計画様式!AP"&amp;ROW($A255))&lt;&gt;朱色変色!AP255,1,0)</f>
        <v>#VALUE!</v>
      </c>
      <c r="AQ255" t="e" cm="1">
        <f t="array" aca="1" ref="AQ255" ca="1">IF(INDIRECT("実施計画様式!AQ"&amp;ROW($A255))&lt;&gt;朱色変色!AQ255,1,0)</f>
        <v>#VALUE!</v>
      </c>
      <c r="AR255" t="e" cm="1">
        <f t="array" aca="1" ref="AR255" ca="1">IF(INDIRECT("実施計画様式!AR"&amp;ROW($A255))&lt;&gt;朱色変色!AR255,1,0)</f>
        <v>#VALUE!</v>
      </c>
      <c r="AS255" t="e" cm="1">
        <f t="array" aca="1" ref="AS255" ca="1">IF(INDIRECT("実施計画様式!AS"&amp;ROW($A255))&lt;&gt;朱色変色!AS255,1,0)</f>
        <v>#VALUE!</v>
      </c>
      <c r="AT255" t="e" cm="1">
        <f t="array" aca="1" ref="AT255" ca="1">IF(INDIRECT("実施計画様式!AT"&amp;ROW($A255))&lt;&gt;朱色変色!AT255,1,0)</f>
        <v>#VALUE!</v>
      </c>
      <c r="AU255" t="e" cm="1">
        <f t="array" aca="1" ref="AU255" ca="1">IF(INDIRECT("実施計画様式!AU"&amp;ROW($A255))&lt;&gt;朱色変色!AU255,1,0)</f>
        <v>#VALUE!</v>
      </c>
      <c r="AV255" t="e" cm="1">
        <f t="array" aca="1" ref="AV255" ca="1">IF(INDIRECT("実施計画様式!AV"&amp;ROW($A255))&lt;&gt;朱色変色!AV255,1,0)</f>
        <v>#VALUE!</v>
      </c>
      <c r="AW255" t="e" cm="1">
        <f t="array" aca="1" ref="AW255" ca="1">IF(INDIRECT("実施計画様式!AW"&amp;ROW($A255))&lt;&gt;朱色変色!AW255,1,0)</f>
        <v>#VALUE!</v>
      </c>
      <c r="AX255" t="e" cm="1">
        <f t="array" aca="1" ref="AX255" ca="1">IF(INDIRECT("実施計画様式!AX"&amp;ROW($A255))&lt;&gt;朱色変色!AX255,1,0)</f>
        <v>#VALUE!</v>
      </c>
      <c r="AY255" t="e" cm="1">
        <f t="array" aca="1" ref="AY255" ca="1">IF(INDIRECT("実施計画様式!AY"&amp;ROW($A255))&lt;&gt;朱色変色!AU255,1,0)</f>
        <v>#VALUE!</v>
      </c>
      <c r="AZ255" t="e" cm="1">
        <f t="array" aca="1" ref="AZ255" ca="1">IF(INDIRECT("実施計画様式!AZ"&amp;ROW($A255))&lt;&gt;朱色変色!AV255,1,0)</f>
        <v>#VALUE!</v>
      </c>
      <c r="BA255" t="e" cm="1">
        <f t="array" aca="1" ref="BA255" ca="1">IF(INDIRECT("実施計画様式!BA"&amp;ROW($A255))&lt;&gt;朱色変色!AW255,1,0)</f>
        <v>#VALUE!</v>
      </c>
      <c r="BB255" t="e" cm="1">
        <f t="array" aca="1" ref="BB255" ca="1">IF(INDIRECT("実施計画様式!BB"&amp;ROW($A255))&lt;&gt;朱色変色!AX255,1,0)</f>
        <v>#VALUE!</v>
      </c>
      <c r="BC255" t="e">
        <f t="shared" ca="1" si="6"/>
        <v>#VALUE!</v>
      </c>
      <c r="BD255" t="e">
        <f t="shared" ca="1" si="7"/>
        <v>#VALUE!</v>
      </c>
      <c r="BE255" t="e">
        <f t="shared" ca="1" si="8"/>
        <v>#VALUE!</v>
      </c>
    </row>
    <row r="256" spans="3:57">
      <c r="C256" s="310">
        <v>184</v>
      </c>
      <c r="D256" t="e" cm="1">
        <f t="array" aca="1" ref="D256" ca="1">IF(INDIRECT("実施計画様式!D"&amp;ROW($A256))&lt;&gt;朱色変色!D256,1,0)</f>
        <v>#VALUE!</v>
      </c>
      <c r="E256" t="e" cm="1">
        <f t="array" aca="1" ref="E256" ca="1">IF(INDIRECT("実施計画様式!E"&amp;ROW($A256))&lt;&gt;朱色変色!E256,1,0)</f>
        <v>#VALUE!</v>
      </c>
      <c r="F256" t="e" cm="1">
        <f t="array" aca="1" ref="F256" ca="1">IF(INDIRECT("実施計画様式!F"&amp;ROW($A256))&lt;&gt;朱色変色!F256,1,0)</f>
        <v>#VALUE!</v>
      </c>
      <c r="G256" t="e" cm="1">
        <f t="array" aca="1" ref="G256" ca="1">IF(INDIRECT("実施計画様式!G"&amp;ROW($A256))&lt;&gt;朱色変色!G256,1,0)</f>
        <v>#VALUE!</v>
      </c>
      <c r="H256" t="e" cm="1">
        <f t="array" aca="1" ref="H256" ca="1">IF(INDIRECT("実施計画様式!H"&amp;ROW($A256))&lt;&gt;朱色変色!H256,1,0)</f>
        <v>#VALUE!</v>
      </c>
      <c r="I256" t="e" cm="1">
        <f t="array" aca="1" ref="I256" ca="1">IF(INDIRECT("実施計画様式!I"&amp;ROW($A256))&lt;&gt;朱色変色!I256,1,0)</f>
        <v>#VALUE!</v>
      </c>
      <c r="J256" t="e" cm="1">
        <f t="array" aca="1" ref="J256" ca="1">IF(INDIRECT("実施計画様式!J"&amp;ROW($A256))&lt;&gt;朱色変色!J256,1,0)</f>
        <v>#VALUE!</v>
      </c>
      <c r="K256" t="e" cm="1">
        <f t="array" aca="1" ref="K256" ca="1">IF(INDIRECT("実施計画様式!K"&amp;ROW($A256))&lt;&gt;朱色変色!K256,1,0)</f>
        <v>#VALUE!</v>
      </c>
      <c r="L256" t="e" cm="1">
        <f t="array" aca="1" ref="L256" ca="1">IF(INDIRECT("実施計画様式!L"&amp;ROW($A256))&lt;&gt;朱色変色!L256,1,0)</f>
        <v>#VALUE!</v>
      </c>
      <c r="M256" t="e" cm="1">
        <f t="array" aca="1" ref="M256" ca="1">IF(INDIRECT("実施計画様式!M"&amp;ROW($A256))&lt;&gt;朱色変色!M256,1,0)</f>
        <v>#VALUE!</v>
      </c>
      <c r="N256" t="e" cm="1">
        <f t="array" aca="1" ref="N256" ca="1">IF(INDIRECT("実施計画様式!N"&amp;ROW($A256))&lt;&gt;朱色変色!N256,1,0)</f>
        <v>#VALUE!</v>
      </c>
      <c r="O256" t="e" cm="1">
        <f t="array" aca="1" ref="O256" ca="1">IF(INDIRECT("実施計画様式!O"&amp;ROW($A256))&lt;&gt;朱色変色!O256,1,0)</f>
        <v>#VALUE!</v>
      </c>
      <c r="P256" t="e" cm="1">
        <f t="array" aca="1" ref="P256" ca="1">IF(INDIRECT("実施計画様式!P"&amp;ROW($A256))&lt;&gt;朱色変色!P256,1,0)</f>
        <v>#VALUE!</v>
      </c>
      <c r="Q256" t="e" cm="1">
        <f t="array" aca="1" ref="Q256" ca="1">IF(INDIRECT("実施計画様式!Q"&amp;ROW($A256))&lt;&gt;朱色変色!Q256,1,0)</f>
        <v>#VALUE!</v>
      </c>
      <c r="R256" t="e" cm="1">
        <f t="array" aca="1" ref="R256" ca="1">IF(INDIRECT("実施計画様式!R"&amp;ROW($A256))&lt;&gt;朱色変色!R256,1,0)</f>
        <v>#VALUE!</v>
      </c>
      <c r="S256" t="e" cm="1">
        <f t="array" aca="1" ref="S256" ca="1">IF(INDIRECT("実施計画様式!S"&amp;ROW($A256))&lt;&gt;朱色変色!S256,1,0)</f>
        <v>#VALUE!</v>
      </c>
      <c r="T256" t="e" cm="1">
        <f t="array" aca="1" ref="T256" ca="1">IF(INDIRECT("実施計画様式!T"&amp;ROW($A256))&lt;&gt;朱色変色!T256,1,0)</f>
        <v>#VALUE!</v>
      </c>
      <c r="U256" t="e" cm="1">
        <f t="array" aca="1" ref="U256" ca="1">IF(INDIRECT("実施計画様式!U"&amp;ROW($A256))&lt;&gt;朱色変色!U256,1,0)</f>
        <v>#VALUE!</v>
      </c>
      <c r="V256" t="e" cm="1">
        <f t="array" aca="1" ref="V256" ca="1">IF(INDIRECT("実施計画様式!V"&amp;ROW($A256))&lt;&gt;朱色変色!V256,1,0)</f>
        <v>#VALUE!</v>
      </c>
      <c r="W256" t="e" cm="1">
        <f t="array" aca="1" ref="W256" ca="1">IF(INDIRECT("実施計画様式!W"&amp;ROW($A256))&lt;&gt;朱色変色!W256,1,0)</f>
        <v>#VALUE!</v>
      </c>
      <c r="X256" t="e" cm="1">
        <f t="array" aca="1" ref="X256" ca="1">IF(INDIRECT("実施計画様式!X"&amp;ROW($A256))&lt;&gt;朱色変色!X256,1,0)</f>
        <v>#VALUE!</v>
      </c>
      <c r="Y256" t="e" cm="1">
        <f t="array" aca="1" ref="Y256" ca="1">IF(INDIRECT("実施計画様式!Y"&amp;ROW($A256))&lt;&gt;朱色変色!Y256,1,0)</f>
        <v>#VALUE!</v>
      </c>
      <c r="Z256" t="e" cm="1">
        <f t="array" aca="1" ref="Z256" ca="1">IF(INDIRECT("実施計画様式!Z"&amp;ROW($A256))&lt;&gt;朱色変色!Z256,1,0)</f>
        <v>#VALUE!</v>
      </c>
      <c r="AA256" t="e" cm="1">
        <f t="array" aca="1" ref="AA256" ca="1">IF(INDIRECT("実施計画様式!AA"&amp;ROW($A256))&lt;&gt;朱色変色!AA256,1,0)</f>
        <v>#VALUE!</v>
      </c>
      <c r="AB256" t="e" cm="1">
        <f t="array" aca="1" ref="AB256" ca="1">IF(INDIRECT("実施計画様式!AB"&amp;ROW($A256))&lt;&gt;朱色変色!AB256,1,0)</f>
        <v>#VALUE!</v>
      </c>
      <c r="AC256" t="e" cm="1">
        <f t="array" aca="1" ref="AC256" ca="1">IF(INDIRECT("実施計画様式!AC"&amp;ROW($A256))&lt;&gt;朱色変色!AC256,1,0)</f>
        <v>#VALUE!</v>
      </c>
      <c r="AD256" t="e" cm="1">
        <f t="array" aca="1" ref="AD256" ca="1">IF(INDIRECT("実施計画様式!AD"&amp;ROW($A256))&lt;&gt;朱色変色!AD256,1,0)</f>
        <v>#VALUE!</v>
      </c>
      <c r="AE256" t="e" cm="1">
        <f t="array" aca="1" ref="AE256" ca="1">IF(INDIRECT("実施計画様式!AE"&amp;ROW($A256))&lt;&gt;朱色変色!AE256,1,0)</f>
        <v>#VALUE!</v>
      </c>
      <c r="AF256" t="e" cm="1">
        <f t="array" aca="1" ref="AF256" ca="1">IF(INDIRECT("実施計画様式!AF"&amp;ROW($A256))&lt;&gt;朱色変色!AF256,1,0)</f>
        <v>#VALUE!</v>
      </c>
      <c r="AG256" t="e" cm="1">
        <f t="array" aca="1" ref="AG256" ca="1">IF(INDIRECT("実施計画様式!AG"&amp;ROW($A256))&lt;&gt;朱色変色!AG256,1,0)</f>
        <v>#VALUE!</v>
      </c>
      <c r="AH256" t="e" cm="1">
        <f t="array" aca="1" ref="AH256" ca="1">IF(INDIRECT("実施計画様式!AH"&amp;ROW($A256))&lt;&gt;朱色変色!AH256,1,0)</f>
        <v>#VALUE!</v>
      </c>
      <c r="AI256" t="e" cm="1">
        <f t="array" aca="1" ref="AI256" ca="1">IF(INDIRECT("実施計画様式!AI"&amp;ROW($A256))&lt;&gt;朱色変色!AI256,1,0)</f>
        <v>#VALUE!</v>
      </c>
      <c r="AJ256" t="e" cm="1">
        <f t="array" aca="1" ref="AJ256" ca="1">IF(INDIRECT("実施計画様式!AJ"&amp;ROW($A256))&lt;&gt;朱色変色!AJ256,1,0)</f>
        <v>#VALUE!</v>
      </c>
      <c r="AK256" t="e" cm="1">
        <f t="array" aca="1" ref="AK256" ca="1">IF(INDIRECT("実施計画様式!AK"&amp;ROW($A256))&lt;&gt;朱色変色!AK256,1,0)</f>
        <v>#VALUE!</v>
      </c>
      <c r="AL256" t="e" cm="1">
        <f t="array" aca="1" ref="AL256" ca="1">IF(INDIRECT("実施計画様式!AL"&amp;ROW($A256))&lt;&gt;朱色変色!AL256,1,0)</f>
        <v>#VALUE!</v>
      </c>
      <c r="AM256" t="e" cm="1">
        <f t="array" aca="1" ref="AM256" ca="1">IF(INDIRECT("実施計画様式!AM"&amp;ROW($A256))&lt;&gt;朱色変色!AM256,1,0)</f>
        <v>#VALUE!</v>
      </c>
      <c r="AN256" t="e" cm="1">
        <f t="array" aca="1" ref="AN256" ca="1">IF(INDIRECT("実施計画様式!AN"&amp;ROW($A256))&lt;&gt;朱色変色!AN256,1,0)</f>
        <v>#VALUE!</v>
      </c>
      <c r="AO256" t="e" cm="1">
        <f t="array" aca="1" ref="AO256" ca="1">IF(INDIRECT("実施計画様式!AO"&amp;ROW($A256))&lt;&gt;朱色変色!AO256,1,0)</f>
        <v>#VALUE!</v>
      </c>
      <c r="AP256" t="e" cm="1">
        <f t="array" aca="1" ref="AP256" ca="1">IF(INDIRECT("実施計画様式!AP"&amp;ROW($A256))&lt;&gt;朱色変色!AP256,1,0)</f>
        <v>#VALUE!</v>
      </c>
      <c r="AQ256" t="e" cm="1">
        <f t="array" aca="1" ref="AQ256" ca="1">IF(INDIRECT("実施計画様式!AQ"&amp;ROW($A256))&lt;&gt;朱色変色!AQ256,1,0)</f>
        <v>#VALUE!</v>
      </c>
      <c r="AR256" t="e" cm="1">
        <f t="array" aca="1" ref="AR256" ca="1">IF(INDIRECT("実施計画様式!AR"&amp;ROW($A256))&lt;&gt;朱色変色!AR256,1,0)</f>
        <v>#VALUE!</v>
      </c>
      <c r="AS256" t="e" cm="1">
        <f t="array" aca="1" ref="AS256" ca="1">IF(INDIRECT("実施計画様式!AS"&amp;ROW($A256))&lt;&gt;朱色変色!AS256,1,0)</f>
        <v>#VALUE!</v>
      </c>
      <c r="AT256" t="e" cm="1">
        <f t="array" aca="1" ref="AT256" ca="1">IF(INDIRECT("実施計画様式!AT"&amp;ROW($A256))&lt;&gt;朱色変色!AT256,1,0)</f>
        <v>#VALUE!</v>
      </c>
      <c r="AU256" t="e" cm="1">
        <f t="array" aca="1" ref="AU256" ca="1">IF(INDIRECT("実施計画様式!AU"&amp;ROW($A256))&lt;&gt;朱色変色!AU256,1,0)</f>
        <v>#VALUE!</v>
      </c>
      <c r="AV256" t="e" cm="1">
        <f t="array" aca="1" ref="AV256" ca="1">IF(INDIRECT("実施計画様式!AV"&amp;ROW($A256))&lt;&gt;朱色変色!AV256,1,0)</f>
        <v>#VALUE!</v>
      </c>
      <c r="AW256" t="e" cm="1">
        <f t="array" aca="1" ref="AW256" ca="1">IF(INDIRECT("実施計画様式!AW"&amp;ROW($A256))&lt;&gt;朱色変色!AW256,1,0)</f>
        <v>#VALUE!</v>
      </c>
      <c r="AX256" t="e" cm="1">
        <f t="array" aca="1" ref="AX256" ca="1">IF(INDIRECT("実施計画様式!AX"&amp;ROW($A256))&lt;&gt;朱色変色!AX256,1,0)</f>
        <v>#VALUE!</v>
      </c>
      <c r="AY256" t="e" cm="1">
        <f t="array" aca="1" ref="AY256" ca="1">IF(INDIRECT("実施計画様式!AY"&amp;ROW($A256))&lt;&gt;朱色変色!AU256,1,0)</f>
        <v>#VALUE!</v>
      </c>
      <c r="AZ256" t="e" cm="1">
        <f t="array" aca="1" ref="AZ256" ca="1">IF(INDIRECT("実施計画様式!AZ"&amp;ROW($A256))&lt;&gt;朱色変色!AV256,1,0)</f>
        <v>#VALUE!</v>
      </c>
      <c r="BA256" t="e" cm="1">
        <f t="array" aca="1" ref="BA256" ca="1">IF(INDIRECT("実施計画様式!BA"&amp;ROW($A256))&lt;&gt;朱色変色!AW256,1,0)</f>
        <v>#VALUE!</v>
      </c>
      <c r="BB256" t="e" cm="1">
        <f t="array" aca="1" ref="BB256" ca="1">IF(INDIRECT("実施計画様式!BB"&amp;ROW($A256))&lt;&gt;朱色変色!AX256,1,0)</f>
        <v>#VALUE!</v>
      </c>
      <c r="BC256" t="e">
        <f t="shared" ca="1" si="6"/>
        <v>#VALUE!</v>
      </c>
      <c r="BD256" t="e">
        <f t="shared" ca="1" si="7"/>
        <v>#VALUE!</v>
      </c>
      <c r="BE256" t="e">
        <f t="shared" ca="1" si="8"/>
        <v>#VALUE!</v>
      </c>
    </row>
    <row r="257" spans="3:57">
      <c r="C257" s="310">
        <v>185</v>
      </c>
      <c r="D257" t="e" cm="1">
        <f t="array" aca="1" ref="D257" ca="1">IF(INDIRECT("実施計画様式!D"&amp;ROW($A257))&lt;&gt;朱色変色!D257,1,0)</f>
        <v>#VALUE!</v>
      </c>
      <c r="E257" t="e" cm="1">
        <f t="array" aca="1" ref="E257" ca="1">IF(INDIRECT("実施計画様式!E"&amp;ROW($A257))&lt;&gt;朱色変色!E257,1,0)</f>
        <v>#VALUE!</v>
      </c>
      <c r="F257" t="e" cm="1">
        <f t="array" aca="1" ref="F257" ca="1">IF(INDIRECT("実施計画様式!F"&amp;ROW($A257))&lt;&gt;朱色変色!F257,1,0)</f>
        <v>#VALUE!</v>
      </c>
      <c r="G257" t="e" cm="1">
        <f t="array" aca="1" ref="G257" ca="1">IF(INDIRECT("実施計画様式!G"&amp;ROW($A257))&lt;&gt;朱色変色!G257,1,0)</f>
        <v>#VALUE!</v>
      </c>
      <c r="H257" t="e" cm="1">
        <f t="array" aca="1" ref="H257" ca="1">IF(INDIRECT("実施計画様式!H"&amp;ROW($A257))&lt;&gt;朱色変色!H257,1,0)</f>
        <v>#VALUE!</v>
      </c>
      <c r="I257" t="e" cm="1">
        <f t="array" aca="1" ref="I257" ca="1">IF(INDIRECT("実施計画様式!I"&amp;ROW($A257))&lt;&gt;朱色変色!I257,1,0)</f>
        <v>#VALUE!</v>
      </c>
      <c r="J257" t="e" cm="1">
        <f t="array" aca="1" ref="J257" ca="1">IF(INDIRECT("実施計画様式!J"&amp;ROW($A257))&lt;&gt;朱色変色!J257,1,0)</f>
        <v>#VALUE!</v>
      </c>
      <c r="K257" t="e" cm="1">
        <f t="array" aca="1" ref="K257" ca="1">IF(INDIRECT("実施計画様式!K"&amp;ROW($A257))&lt;&gt;朱色変色!K257,1,0)</f>
        <v>#VALUE!</v>
      </c>
      <c r="L257" t="e" cm="1">
        <f t="array" aca="1" ref="L257" ca="1">IF(INDIRECT("実施計画様式!L"&amp;ROW($A257))&lt;&gt;朱色変色!L257,1,0)</f>
        <v>#VALUE!</v>
      </c>
      <c r="M257" t="e" cm="1">
        <f t="array" aca="1" ref="M257" ca="1">IF(INDIRECT("実施計画様式!M"&amp;ROW($A257))&lt;&gt;朱色変色!M257,1,0)</f>
        <v>#VALUE!</v>
      </c>
      <c r="N257" t="e" cm="1">
        <f t="array" aca="1" ref="N257" ca="1">IF(INDIRECT("実施計画様式!N"&amp;ROW($A257))&lt;&gt;朱色変色!N257,1,0)</f>
        <v>#VALUE!</v>
      </c>
      <c r="O257" t="e" cm="1">
        <f t="array" aca="1" ref="O257" ca="1">IF(INDIRECT("実施計画様式!O"&amp;ROW($A257))&lt;&gt;朱色変色!O257,1,0)</f>
        <v>#VALUE!</v>
      </c>
      <c r="P257" t="e" cm="1">
        <f t="array" aca="1" ref="P257" ca="1">IF(INDIRECT("実施計画様式!P"&amp;ROW($A257))&lt;&gt;朱色変色!P257,1,0)</f>
        <v>#VALUE!</v>
      </c>
      <c r="Q257" t="e" cm="1">
        <f t="array" aca="1" ref="Q257" ca="1">IF(INDIRECT("実施計画様式!Q"&amp;ROW($A257))&lt;&gt;朱色変色!Q257,1,0)</f>
        <v>#VALUE!</v>
      </c>
      <c r="R257" t="e" cm="1">
        <f t="array" aca="1" ref="R257" ca="1">IF(INDIRECT("実施計画様式!R"&amp;ROW($A257))&lt;&gt;朱色変色!R257,1,0)</f>
        <v>#VALUE!</v>
      </c>
      <c r="S257" t="e" cm="1">
        <f t="array" aca="1" ref="S257" ca="1">IF(INDIRECT("実施計画様式!S"&amp;ROW($A257))&lt;&gt;朱色変色!S257,1,0)</f>
        <v>#VALUE!</v>
      </c>
      <c r="T257" t="e" cm="1">
        <f t="array" aca="1" ref="T257" ca="1">IF(INDIRECT("実施計画様式!T"&amp;ROW($A257))&lt;&gt;朱色変色!T257,1,0)</f>
        <v>#VALUE!</v>
      </c>
      <c r="U257" t="e" cm="1">
        <f t="array" aca="1" ref="U257" ca="1">IF(INDIRECT("実施計画様式!U"&amp;ROW($A257))&lt;&gt;朱色変色!U257,1,0)</f>
        <v>#VALUE!</v>
      </c>
      <c r="V257" t="e" cm="1">
        <f t="array" aca="1" ref="V257" ca="1">IF(INDIRECT("実施計画様式!V"&amp;ROW($A257))&lt;&gt;朱色変色!V257,1,0)</f>
        <v>#VALUE!</v>
      </c>
      <c r="W257" t="e" cm="1">
        <f t="array" aca="1" ref="W257" ca="1">IF(INDIRECT("実施計画様式!W"&amp;ROW($A257))&lt;&gt;朱色変色!W257,1,0)</f>
        <v>#VALUE!</v>
      </c>
      <c r="X257" t="e" cm="1">
        <f t="array" aca="1" ref="X257" ca="1">IF(INDIRECT("実施計画様式!X"&amp;ROW($A257))&lt;&gt;朱色変色!X257,1,0)</f>
        <v>#VALUE!</v>
      </c>
      <c r="Y257" t="e" cm="1">
        <f t="array" aca="1" ref="Y257" ca="1">IF(INDIRECT("実施計画様式!Y"&amp;ROW($A257))&lt;&gt;朱色変色!Y257,1,0)</f>
        <v>#VALUE!</v>
      </c>
      <c r="Z257" t="e" cm="1">
        <f t="array" aca="1" ref="Z257" ca="1">IF(INDIRECT("実施計画様式!Z"&amp;ROW($A257))&lt;&gt;朱色変色!Z257,1,0)</f>
        <v>#VALUE!</v>
      </c>
      <c r="AA257" t="e" cm="1">
        <f t="array" aca="1" ref="AA257" ca="1">IF(INDIRECT("実施計画様式!AA"&amp;ROW($A257))&lt;&gt;朱色変色!AA257,1,0)</f>
        <v>#VALUE!</v>
      </c>
      <c r="AB257" t="e" cm="1">
        <f t="array" aca="1" ref="AB257" ca="1">IF(INDIRECT("実施計画様式!AB"&amp;ROW($A257))&lt;&gt;朱色変色!AB257,1,0)</f>
        <v>#VALUE!</v>
      </c>
      <c r="AC257" t="e" cm="1">
        <f t="array" aca="1" ref="AC257" ca="1">IF(INDIRECT("実施計画様式!AC"&amp;ROW($A257))&lt;&gt;朱色変色!AC257,1,0)</f>
        <v>#VALUE!</v>
      </c>
      <c r="AD257" t="e" cm="1">
        <f t="array" aca="1" ref="AD257" ca="1">IF(INDIRECT("実施計画様式!AD"&amp;ROW($A257))&lt;&gt;朱色変色!AD257,1,0)</f>
        <v>#VALUE!</v>
      </c>
      <c r="AE257" t="e" cm="1">
        <f t="array" aca="1" ref="AE257" ca="1">IF(INDIRECT("実施計画様式!AE"&amp;ROW($A257))&lt;&gt;朱色変色!AE257,1,0)</f>
        <v>#VALUE!</v>
      </c>
      <c r="AF257" t="e" cm="1">
        <f t="array" aca="1" ref="AF257" ca="1">IF(INDIRECT("実施計画様式!AF"&amp;ROW($A257))&lt;&gt;朱色変色!AF257,1,0)</f>
        <v>#VALUE!</v>
      </c>
      <c r="AG257" t="e" cm="1">
        <f t="array" aca="1" ref="AG257" ca="1">IF(INDIRECT("実施計画様式!AG"&amp;ROW($A257))&lt;&gt;朱色変色!AG257,1,0)</f>
        <v>#VALUE!</v>
      </c>
      <c r="AH257" t="e" cm="1">
        <f t="array" aca="1" ref="AH257" ca="1">IF(INDIRECT("実施計画様式!AH"&amp;ROW($A257))&lt;&gt;朱色変色!AH257,1,0)</f>
        <v>#VALUE!</v>
      </c>
      <c r="AI257" t="e" cm="1">
        <f t="array" aca="1" ref="AI257" ca="1">IF(INDIRECT("実施計画様式!AI"&amp;ROW($A257))&lt;&gt;朱色変色!AI257,1,0)</f>
        <v>#VALUE!</v>
      </c>
      <c r="AJ257" t="e" cm="1">
        <f t="array" aca="1" ref="AJ257" ca="1">IF(INDIRECT("実施計画様式!AJ"&amp;ROW($A257))&lt;&gt;朱色変色!AJ257,1,0)</f>
        <v>#VALUE!</v>
      </c>
      <c r="AK257" t="e" cm="1">
        <f t="array" aca="1" ref="AK257" ca="1">IF(INDIRECT("実施計画様式!AK"&amp;ROW($A257))&lt;&gt;朱色変色!AK257,1,0)</f>
        <v>#VALUE!</v>
      </c>
      <c r="AL257" t="e" cm="1">
        <f t="array" aca="1" ref="AL257" ca="1">IF(INDIRECT("実施計画様式!AL"&amp;ROW($A257))&lt;&gt;朱色変色!AL257,1,0)</f>
        <v>#VALUE!</v>
      </c>
      <c r="AM257" t="e" cm="1">
        <f t="array" aca="1" ref="AM257" ca="1">IF(INDIRECT("実施計画様式!AM"&amp;ROW($A257))&lt;&gt;朱色変色!AM257,1,0)</f>
        <v>#VALUE!</v>
      </c>
      <c r="AN257" t="e" cm="1">
        <f t="array" aca="1" ref="AN257" ca="1">IF(INDIRECT("実施計画様式!AN"&amp;ROW($A257))&lt;&gt;朱色変色!AN257,1,0)</f>
        <v>#VALUE!</v>
      </c>
      <c r="AO257" t="e" cm="1">
        <f t="array" aca="1" ref="AO257" ca="1">IF(INDIRECT("実施計画様式!AO"&amp;ROW($A257))&lt;&gt;朱色変色!AO257,1,0)</f>
        <v>#VALUE!</v>
      </c>
      <c r="AP257" t="e" cm="1">
        <f t="array" aca="1" ref="AP257" ca="1">IF(INDIRECT("実施計画様式!AP"&amp;ROW($A257))&lt;&gt;朱色変色!AP257,1,0)</f>
        <v>#VALUE!</v>
      </c>
      <c r="AQ257" t="e" cm="1">
        <f t="array" aca="1" ref="AQ257" ca="1">IF(INDIRECT("実施計画様式!AQ"&amp;ROW($A257))&lt;&gt;朱色変色!AQ257,1,0)</f>
        <v>#VALUE!</v>
      </c>
      <c r="AR257" t="e" cm="1">
        <f t="array" aca="1" ref="AR257" ca="1">IF(INDIRECT("実施計画様式!AR"&amp;ROW($A257))&lt;&gt;朱色変色!AR257,1,0)</f>
        <v>#VALUE!</v>
      </c>
      <c r="AS257" t="e" cm="1">
        <f t="array" aca="1" ref="AS257" ca="1">IF(INDIRECT("実施計画様式!AS"&amp;ROW($A257))&lt;&gt;朱色変色!AS257,1,0)</f>
        <v>#VALUE!</v>
      </c>
      <c r="AT257" t="e" cm="1">
        <f t="array" aca="1" ref="AT257" ca="1">IF(INDIRECT("実施計画様式!AT"&amp;ROW($A257))&lt;&gt;朱色変色!AT257,1,0)</f>
        <v>#VALUE!</v>
      </c>
      <c r="AU257" t="e" cm="1">
        <f t="array" aca="1" ref="AU257" ca="1">IF(INDIRECT("実施計画様式!AU"&amp;ROW($A257))&lt;&gt;朱色変色!AU257,1,0)</f>
        <v>#VALUE!</v>
      </c>
      <c r="AV257" t="e" cm="1">
        <f t="array" aca="1" ref="AV257" ca="1">IF(INDIRECT("実施計画様式!AV"&amp;ROW($A257))&lt;&gt;朱色変色!AV257,1,0)</f>
        <v>#VALUE!</v>
      </c>
      <c r="AW257" t="e" cm="1">
        <f t="array" aca="1" ref="AW257" ca="1">IF(INDIRECT("実施計画様式!AW"&amp;ROW($A257))&lt;&gt;朱色変色!AW257,1,0)</f>
        <v>#VALUE!</v>
      </c>
      <c r="AX257" t="e" cm="1">
        <f t="array" aca="1" ref="AX257" ca="1">IF(INDIRECT("実施計画様式!AX"&amp;ROW($A257))&lt;&gt;朱色変色!AX257,1,0)</f>
        <v>#VALUE!</v>
      </c>
      <c r="AY257" t="e" cm="1">
        <f t="array" aca="1" ref="AY257" ca="1">IF(INDIRECT("実施計画様式!AY"&amp;ROW($A257))&lt;&gt;朱色変色!AU257,1,0)</f>
        <v>#VALUE!</v>
      </c>
      <c r="AZ257" t="e" cm="1">
        <f t="array" aca="1" ref="AZ257" ca="1">IF(INDIRECT("実施計画様式!AZ"&amp;ROW($A257))&lt;&gt;朱色変色!AV257,1,0)</f>
        <v>#VALUE!</v>
      </c>
      <c r="BA257" t="e" cm="1">
        <f t="array" aca="1" ref="BA257" ca="1">IF(INDIRECT("実施計画様式!BA"&amp;ROW($A257))&lt;&gt;朱色変色!AW257,1,0)</f>
        <v>#VALUE!</v>
      </c>
      <c r="BB257" t="e" cm="1">
        <f t="array" aca="1" ref="BB257" ca="1">IF(INDIRECT("実施計画様式!BB"&amp;ROW($A257))&lt;&gt;朱色変色!AX257,1,0)</f>
        <v>#VALUE!</v>
      </c>
      <c r="BC257" t="e">
        <f t="shared" ca="1" si="6"/>
        <v>#VALUE!</v>
      </c>
      <c r="BD257" t="e">
        <f t="shared" ca="1" si="7"/>
        <v>#VALUE!</v>
      </c>
      <c r="BE257" t="e">
        <f t="shared" ca="1" si="8"/>
        <v>#VALUE!</v>
      </c>
    </row>
    <row r="258" spans="3:57">
      <c r="C258" s="310">
        <v>186</v>
      </c>
      <c r="D258" t="e" cm="1">
        <f t="array" aca="1" ref="D258" ca="1">IF(INDIRECT("実施計画様式!D"&amp;ROW($A258))&lt;&gt;朱色変色!D258,1,0)</f>
        <v>#VALUE!</v>
      </c>
      <c r="E258" t="e" cm="1">
        <f t="array" aca="1" ref="E258" ca="1">IF(INDIRECT("実施計画様式!E"&amp;ROW($A258))&lt;&gt;朱色変色!E258,1,0)</f>
        <v>#VALUE!</v>
      </c>
      <c r="F258" t="e" cm="1">
        <f t="array" aca="1" ref="F258" ca="1">IF(INDIRECT("実施計画様式!F"&amp;ROW($A258))&lt;&gt;朱色変色!F258,1,0)</f>
        <v>#VALUE!</v>
      </c>
      <c r="G258" t="e" cm="1">
        <f t="array" aca="1" ref="G258" ca="1">IF(INDIRECT("実施計画様式!G"&amp;ROW($A258))&lt;&gt;朱色変色!G258,1,0)</f>
        <v>#VALUE!</v>
      </c>
      <c r="H258" t="e" cm="1">
        <f t="array" aca="1" ref="H258" ca="1">IF(INDIRECT("実施計画様式!H"&amp;ROW($A258))&lt;&gt;朱色変色!H258,1,0)</f>
        <v>#VALUE!</v>
      </c>
      <c r="I258" t="e" cm="1">
        <f t="array" aca="1" ref="I258" ca="1">IF(INDIRECT("実施計画様式!I"&amp;ROW($A258))&lt;&gt;朱色変色!I258,1,0)</f>
        <v>#VALUE!</v>
      </c>
      <c r="J258" t="e" cm="1">
        <f t="array" aca="1" ref="J258" ca="1">IF(INDIRECT("実施計画様式!J"&amp;ROW($A258))&lt;&gt;朱色変色!J258,1,0)</f>
        <v>#VALUE!</v>
      </c>
      <c r="K258" t="e" cm="1">
        <f t="array" aca="1" ref="K258" ca="1">IF(INDIRECT("実施計画様式!K"&amp;ROW($A258))&lt;&gt;朱色変色!K258,1,0)</f>
        <v>#VALUE!</v>
      </c>
      <c r="L258" t="e" cm="1">
        <f t="array" aca="1" ref="L258" ca="1">IF(INDIRECT("実施計画様式!L"&amp;ROW($A258))&lt;&gt;朱色変色!L258,1,0)</f>
        <v>#VALUE!</v>
      </c>
      <c r="M258" t="e" cm="1">
        <f t="array" aca="1" ref="M258" ca="1">IF(INDIRECT("実施計画様式!M"&amp;ROW($A258))&lt;&gt;朱色変色!M258,1,0)</f>
        <v>#VALUE!</v>
      </c>
      <c r="N258" t="e" cm="1">
        <f t="array" aca="1" ref="N258" ca="1">IF(INDIRECT("実施計画様式!N"&amp;ROW($A258))&lt;&gt;朱色変色!N258,1,0)</f>
        <v>#VALUE!</v>
      </c>
      <c r="O258" t="e" cm="1">
        <f t="array" aca="1" ref="O258" ca="1">IF(INDIRECT("実施計画様式!O"&amp;ROW($A258))&lt;&gt;朱色変色!O258,1,0)</f>
        <v>#VALUE!</v>
      </c>
      <c r="P258" t="e" cm="1">
        <f t="array" aca="1" ref="P258" ca="1">IF(INDIRECT("実施計画様式!P"&amp;ROW($A258))&lt;&gt;朱色変色!P258,1,0)</f>
        <v>#VALUE!</v>
      </c>
      <c r="Q258" t="e" cm="1">
        <f t="array" aca="1" ref="Q258" ca="1">IF(INDIRECT("実施計画様式!Q"&amp;ROW($A258))&lt;&gt;朱色変色!Q258,1,0)</f>
        <v>#VALUE!</v>
      </c>
      <c r="R258" t="e" cm="1">
        <f t="array" aca="1" ref="R258" ca="1">IF(INDIRECT("実施計画様式!R"&amp;ROW($A258))&lt;&gt;朱色変色!R258,1,0)</f>
        <v>#VALUE!</v>
      </c>
      <c r="S258" t="e" cm="1">
        <f t="array" aca="1" ref="S258" ca="1">IF(INDIRECT("実施計画様式!S"&amp;ROW($A258))&lt;&gt;朱色変色!S258,1,0)</f>
        <v>#VALUE!</v>
      </c>
      <c r="T258" t="e" cm="1">
        <f t="array" aca="1" ref="T258" ca="1">IF(INDIRECT("実施計画様式!T"&amp;ROW($A258))&lt;&gt;朱色変色!T258,1,0)</f>
        <v>#VALUE!</v>
      </c>
      <c r="U258" t="e" cm="1">
        <f t="array" aca="1" ref="U258" ca="1">IF(INDIRECT("実施計画様式!U"&amp;ROW($A258))&lt;&gt;朱色変色!U258,1,0)</f>
        <v>#VALUE!</v>
      </c>
      <c r="V258" t="e" cm="1">
        <f t="array" aca="1" ref="V258" ca="1">IF(INDIRECT("実施計画様式!V"&amp;ROW($A258))&lt;&gt;朱色変色!V258,1,0)</f>
        <v>#VALUE!</v>
      </c>
      <c r="W258" t="e" cm="1">
        <f t="array" aca="1" ref="W258" ca="1">IF(INDIRECT("実施計画様式!W"&amp;ROW($A258))&lt;&gt;朱色変色!W258,1,0)</f>
        <v>#VALUE!</v>
      </c>
      <c r="X258" t="e" cm="1">
        <f t="array" aca="1" ref="X258" ca="1">IF(INDIRECT("実施計画様式!X"&amp;ROW($A258))&lt;&gt;朱色変色!X258,1,0)</f>
        <v>#VALUE!</v>
      </c>
      <c r="Y258" t="e" cm="1">
        <f t="array" aca="1" ref="Y258" ca="1">IF(INDIRECT("実施計画様式!Y"&amp;ROW($A258))&lt;&gt;朱色変色!Y258,1,0)</f>
        <v>#VALUE!</v>
      </c>
      <c r="Z258" t="e" cm="1">
        <f t="array" aca="1" ref="Z258" ca="1">IF(INDIRECT("実施計画様式!Z"&amp;ROW($A258))&lt;&gt;朱色変色!Z258,1,0)</f>
        <v>#VALUE!</v>
      </c>
      <c r="AA258" t="e" cm="1">
        <f t="array" aca="1" ref="AA258" ca="1">IF(INDIRECT("実施計画様式!AA"&amp;ROW($A258))&lt;&gt;朱色変色!AA258,1,0)</f>
        <v>#VALUE!</v>
      </c>
      <c r="AB258" t="e" cm="1">
        <f t="array" aca="1" ref="AB258" ca="1">IF(INDIRECT("実施計画様式!AB"&amp;ROW($A258))&lt;&gt;朱色変色!AB258,1,0)</f>
        <v>#VALUE!</v>
      </c>
      <c r="AC258" t="e" cm="1">
        <f t="array" aca="1" ref="AC258" ca="1">IF(INDIRECT("実施計画様式!AC"&amp;ROW($A258))&lt;&gt;朱色変色!AC258,1,0)</f>
        <v>#VALUE!</v>
      </c>
      <c r="AD258" t="e" cm="1">
        <f t="array" aca="1" ref="AD258" ca="1">IF(INDIRECT("実施計画様式!AD"&amp;ROW($A258))&lt;&gt;朱色変色!AD258,1,0)</f>
        <v>#VALUE!</v>
      </c>
      <c r="AE258" t="e" cm="1">
        <f t="array" aca="1" ref="AE258" ca="1">IF(INDIRECT("実施計画様式!AE"&amp;ROW($A258))&lt;&gt;朱色変色!AE258,1,0)</f>
        <v>#VALUE!</v>
      </c>
      <c r="AF258" t="e" cm="1">
        <f t="array" aca="1" ref="AF258" ca="1">IF(INDIRECT("実施計画様式!AF"&amp;ROW($A258))&lt;&gt;朱色変色!AF258,1,0)</f>
        <v>#VALUE!</v>
      </c>
      <c r="AG258" t="e" cm="1">
        <f t="array" aca="1" ref="AG258" ca="1">IF(INDIRECT("実施計画様式!AG"&amp;ROW($A258))&lt;&gt;朱色変色!AG258,1,0)</f>
        <v>#VALUE!</v>
      </c>
      <c r="AH258" t="e" cm="1">
        <f t="array" aca="1" ref="AH258" ca="1">IF(INDIRECT("実施計画様式!AH"&amp;ROW($A258))&lt;&gt;朱色変色!AH258,1,0)</f>
        <v>#VALUE!</v>
      </c>
      <c r="AI258" t="e" cm="1">
        <f t="array" aca="1" ref="AI258" ca="1">IF(INDIRECT("実施計画様式!AI"&amp;ROW($A258))&lt;&gt;朱色変色!AI258,1,0)</f>
        <v>#VALUE!</v>
      </c>
      <c r="AJ258" t="e" cm="1">
        <f t="array" aca="1" ref="AJ258" ca="1">IF(INDIRECT("実施計画様式!AJ"&amp;ROW($A258))&lt;&gt;朱色変色!AJ258,1,0)</f>
        <v>#VALUE!</v>
      </c>
      <c r="AK258" t="e" cm="1">
        <f t="array" aca="1" ref="AK258" ca="1">IF(INDIRECT("実施計画様式!AK"&amp;ROW($A258))&lt;&gt;朱色変色!AK258,1,0)</f>
        <v>#VALUE!</v>
      </c>
      <c r="AL258" t="e" cm="1">
        <f t="array" aca="1" ref="AL258" ca="1">IF(INDIRECT("実施計画様式!AL"&amp;ROW($A258))&lt;&gt;朱色変色!AL258,1,0)</f>
        <v>#VALUE!</v>
      </c>
      <c r="AM258" t="e" cm="1">
        <f t="array" aca="1" ref="AM258" ca="1">IF(INDIRECT("実施計画様式!AM"&amp;ROW($A258))&lt;&gt;朱色変色!AM258,1,0)</f>
        <v>#VALUE!</v>
      </c>
      <c r="AN258" t="e" cm="1">
        <f t="array" aca="1" ref="AN258" ca="1">IF(INDIRECT("実施計画様式!AN"&amp;ROW($A258))&lt;&gt;朱色変色!AN258,1,0)</f>
        <v>#VALUE!</v>
      </c>
      <c r="AO258" t="e" cm="1">
        <f t="array" aca="1" ref="AO258" ca="1">IF(INDIRECT("実施計画様式!AO"&amp;ROW($A258))&lt;&gt;朱色変色!AO258,1,0)</f>
        <v>#VALUE!</v>
      </c>
      <c r="AP258" t="e" cm="1">
        <f t="array" aca="1" ref="AP258" ca="1">IF(INDIRECT("実施計画様式!AP"&amp;ROW($A258))&lt;&gt;朱色変色!AP258,1,0)</f>
        <v>#VALUE!</v>
      </c>
      <c r="AQ258" t="e" cm="1">
        <f t="array" aca="1" ref="AQ258" ca="1">IF(INDIRECT("実施計画様式!AQ"&amp;ROW($A258))&lt;&gt;朱色変色!AQ258,1,0)</f>
        <v>#VALUE!</v>
      </c>
      <c r="AR258" t="e" cm="1">
        <f t="array" aca="1" ref="AR258" ca="1">IF(INDIRECT("実施計画様式!AR"&amp;ROW($A258))&lt;&gt;朱色変色!AR258,1,0)</f>
        <v>#VALUE!</v>
      </c>
      <c r="AS258" t="e" cm="1">
        <f t="array" aca="1" ref="AS258" ca="1">IF(INDIRECT("実施計画様式!AS"&amp;ROW($A258))&lt;&gt;朱色変色!AS258,1,0)</f>
        <v>#VALUE!</v>
      </c>
      <c r="AT258" t="e" cm="1">
        <f t="array" aca="1" ref="AT258" ca="1">IF(INDIRECT("実施計画様式!AT"&amp;ROW($A258))&lt;&gt;朱色変色!AT258,1,0)</f>
        <v>#VALUE!</v>
      </c>
      <c r="AU258" t="e" cm="1">
        <f t="array" aca="1" ref="AU258" ca="1">IF(INDIRECT("実施計画様式!AU"&amp;ROW($A258))&lt;&gt;朱色変色!AU258,1,0)</f>
        <v>#VALUE!</v>
      </c>
      <c r="AV258" t="e" cm="1">
        <f t="array" aca="1" ref="AV258" ca="1">IF(INDIRECT("実施計画様式!AV"&amp;ROW($A258))&lt;&gt;朱色変色!AV258,1,0)</f>
        <v>#VALUE!</v>
      </c>
      <c r="AW258" t="e" cm="1">
        <f t="array" aca="1" ref="AW258" ca="1">IF(INDIRECT("実施計画様式!AW"&amp;ROW($A258))&lt;&gt;朱色変色!AW258,1,0)</f>
        <v>#VALUE!</v>
      </c>
      <c r="AX258" t="e" cm="1">
        <f t="array" aca="1" ref="AX258" ca="1">IF(INDIRECT("実施計画様式!AX"&amp;ROW($A258))&lt;&gt;朱色変色!AX258,1,0)</f>
        <v>#VALUE!</v>
      </c>
      <c r="AY258" t="e" cm="1">
        <f t="array" aca="1" ref="AY258" ca="1">IF(INDIRECT("実施計画様式!AY"&amp;ROW($A258))&lt;&gt;朱色変色!AU258,1,0)</f>
        <v>#VALUE!</v>
      </c>
      <c r="AZ258" t="e" cm="1">
        <f t="array" aca="1" ref="AZ258" ca="1">IF(INDIRECT("実施計画様式!AZ"&amp;ROW($A258))&lt;&gt;朱色変色!AV258,1,0)</f>
        <v>#VALUE!</v>
      </c>
      <c r="BA258" t="e" cm="1">
        <f t="array" aca="1" ref="BA258" ca="1">IF(INDIRECT("実施計画様式!BA"&amp;ROW($A258))&lt;&gt;朱色変色!AW258,1,0)</f>
        <v>#VALUE!</v>
      </c>
      <c r="BB258" t="e" cm="1">
        <f t="array" aca="1" ref="BB258" ca="1">IF(INDIRECT("実施計画様式!BB"&amp;ROW($A258))&lt;&gt;朱色変色!AX258,1,0)</f>
        <v>#VALUE!</v>
      </c>
      <c r="BC258" t="e">
        <f t="shared" ca="1" si="6"/>
        <v>#VALUE!</v>
      </c>
      <c r="BD258" t="e">
        <f t="shared" ca="1" si="7"/>
        <v>#VALUE!</v>
      </c>
      <c r="BE258" t="e">
        <f t="shared" ca="1" si="8"/>
        <v>#VALUE!</v>
      </c>
    </row>
    <row r="259" spans="3:57">
      <c r="C259" s="310">
        <v>187</v>
      </c>
      <c r="D259" t="e" cm="1">
        <f t="array" aca="1" ref="D259" ca="1">IF(INDIRECT("実施計画様式!D"&amp;ROW($A259))&lt;&gt;朱色変色!D259,1,0)</f>
        <v>#VALUE!</v>
      </c>
      <c r="E259" t="e" cm="1">
        <f t="array" aca="1" ref="E259" ca="1">IF(INDIRECT("実施計画様式!E"&amp;ROW($A259))&lt;&gt;朱色変色!E259,1,0)</f>
        <v>#VALUE!</v>
      </c>
      <c r="F259" t="e" cm="1">
        <f t="array" aca="1" ref="F259" ca="1">IF(INDIRECT("実施計画様式!F"&amp;ROW($A259))&lt;&gt;朱色変色!F259,1,0)</f>
        <v>#VALUE!</v>
      </c>
      <c r="G259" t="e" cm="1">
        <f t="array" aca="1" ref="G259" ca="1">IF(INDIRECT("実施計画様式!G"&amp;ROW($A259))&lt;&gt;朱色変色!G259,1,0)</f>
        <v>#VALUE!</v>
      </c>
      <c r="H259" t="e" cm="1">
        <f t="array" aca="1" ref="H259" ca="1">IF(INDIRECT("実施計画様式!H"&amp;ROW($A259))&lt;&gt;朱色変色!H259,1,0)</f>
        <v>#VALUE!</v>
      </c>
      <c r="I259" t="e" cm="1">
        <f t="array" aca="1" ref="I259" ca="1">IF(INDIRECT("実施計画様式!I"&amp;ROW($A259))&lt;&gt;朱色変色!I259,1,0)</f>
        <v>#VALUE!</v>
      </c>
      <c r="J259" t="e" cm="1">
        <f t="array" aca="1" ref="J259" ca="1">IF(INDIRECT("実施計画様式!J"&amp;ROW($A259))&lt;&gt;朱色変色!J259,1,0)</f>
        <v>#VALUE!</v>
      </c>
      <c r="K259" t="e" cm="1">
        <f t="array" aca="1" ref="K259" ca="1">IF(INDIRECT("実施計画様式!K"&amp;ROW($A259))&lt;&gt;朱色変色!K259,1,0)</f>
        <v>#VALUE!</v>
      </c>
      <c r="L259" t="e" cm="1">
        <f t="array" aca="1" ref="L259" ca="1">IF(INDIRECT("実施計画様式!L"&amp;ROW($A259))&lt;&gt;朱色変色!L259,1,0)</f>
        <v>#VALUE!</v>
      </c>
      <c r="M259" t="e" cm="1">
        <f t="array" aca="1" ref="M259" ca="1">IF(INDIRECT("実施計画様式!M"&amp;ROW($A259))&lt;&gt;朱色変色!M259,1,0)</f>
        <v>#VALUE!</v>
      </c>
      <c r="N259" t="e" cm="1">
        <f t="array" aca="1" ref="N259" ca="1">IF(INDIRECT("実施計画様式!N"&amp;ROW($A259))&lt;&gt;朱色変色!N259,1,0)</f>
        <v>#VALUE!</v>
      </c>
      <c r="O259" t="e" cm="1">
        <f t="array" aca="1" ref="O259" ca="1">IF(INDIRECT("実施計画様式!O"&amp;ROW($A259))&lt;&gt;朱色変色!O259,1,0)</f>
        <v>#VALUE!</v>
      </c>
      <c r="P259" t="e" cm="1">
        <f t="array" aca="1" ref="P259" ca="1">IF(INDIRECT("実施計画様式!P"&amp;ROW($A259))&lt;&gt;朱色変色!P259,1,0)</f>
        <v>#VALUE!</v>
      </c>
      <c r="Q259" t="e" cm="1">
        <f t="array" aca="1" ref="Q259" ca="1">IF(INDIRECT("実施計画様式!Q"&amp;ROW($A259))&lt;&gt;朱色変色!Q259,1,0)</f>
        <v>#VALUE!</v>
      </c>
      <c r="R259" t="e" cm="1">
        <f t="array" aca="1" ref="R259" ca="1">IF(INDIRECT("実施計画様式!R"&amp;ROW($A259))&lt;&gt;朱色変色!R259,1,0)</f>
        <v>#VALUE!</v>
      </c>
      <c r="S259" t="e" cm="1">
        <f t="array" aca="1" ref="S259" ca="1">IF(INDIRECT("実施計画様式!S"&amp;ROW($A259))&lt;&gt;朱色変色!S259,1,0)</f>
        <v>#VALUE!</v>
      </c>
      <c r="T259" t="e" cm="1">
        <f t="array" aca="1" ref="T259" ca="1">IF(INDIRECT("実施計画様式!T"&amp;ROW($A259))&lt;&gt;朱色変色!T259,1,0)</f>
        <v>#VALUE!</v>
      </c>
      <c r="U259" t="e" cm="1">
        <f t="array" aca="1" ref="U259" ca="1">IF(INDIRECT("実施計画様式!U"&amp;ROW($A259))&lt;&gt;朱色変色!U259,1,0)</f>
        <v>#VALUE!</v>
      </c>
      <c r="V259" t="e" cm="1">
        <f t="array" aca="1" ref="V259" ca="1">IF(INDIRECT("実施計画様式!V"&amp;ROW($A259))&lt;&gt;朱色変色!V259,1,0)</f>
        <v>#VALUE!</v>
      </c>
      <c r="W259" t="e" cm="1">
        <f t="array" aca="1" ref="W259" ca="1">IF(INDIRECT("実施計画様式!W"&amp;ROW($A259))&lt;&gt;朱色変色!W259,1,0)</f>
        <v>#VALUE!</v>
      </c>
      <c r="X259" t="e" cm="1">
        <f t="array" aca="1" ref="X259" ca="1">IF(INDIRECT("実施計画様式!X"&amp;ROW($A259))&lt;&gt;朱色変色!X259,1,0)</f>
        <v>#VALUE!</v>
      </c>
      <c r="Y259" t="e" cm="1">
        <f t="array" aca="1" ref="Y259" ca="1">IF(INDIRECT("実施計画様式!Y"&amp;ROW($A259))&lt;&gt;朱色変色!Y259,1,0)</f>
        <v>#VALUE!</v>
      </c>
      <c r="Z259" t="e" cm="1">
        <f t="array" aca="1" ref="Z259" ca="1">IF(INDIRECT("実施計画様式!Z"&amp;ROW($A259))&lt;&gt;朱色変色!Z259,1,0)</f>
        <v>#VALUE!</v>
      </c>
      <c r="AA259" t="e" cm="1">
        <f t="array" aca="1" ref="AA259" ca="1">IF(INDIRECT("実施計画様式!AA"&amp;ROW($A259))&lt;&gt;朱色変色!AA259,1,0)</f>
        <v>#VALUE!</v>
      </c>
      <c r="AB259" t="e" cm="1">
        <f t="array" aca="1" ref="AB259" ca="1">IF(INDIRECT("実施計画様式!AB"&amp;ROW($A259))&lt;&gt;朱色変色!AB259,1,0)</f>
        <v>#VALUE!</v>
      </c>
      <c r="AC259" t="e" cm="1">
        <f t="array" aca="1" ref="AC259" ca="1">IF(INDIRECT("実施計画様式!AC"&amp;ROW($A259))&lt;&gt;朱色変色!AC259,1,0)</f>
        <v>#VALUE!</v>
      </c>
      <c r="AD259" t="e" cm="1">
        <f t="array" aca="1" ref="AD259" ca="1">IF(INDIRECT("実施計画様式!AD"&amp;ROW($A259))&lt;&gt;朱色変色!AD259,1,0)</f>
        <v>#VALUE!</v>
      </c>
      <c r="AE259" t="e" cm="1">
        <f t="array" aca="1" ref="AE259" ca="1">IF(INDIRECT("実施計画様式!AE"&amp;ROW($A259))&lt;&gt;朱色変色!AE259,1,0)</f>
        <v>#VALUE!</v>
      </c>
      <c r="AF259" t="e" cm="1">
        <f t="array" aca="1" ref="AF259" ca="1">IF(INDIRECT("実施計画様式!AF"&amp;ROW($A259))&lt;&gt;朱色変色!AF259,1,0)</f>
        <v>#VALUE!</v>
      </c>
      <c r="AG259" t="e" cm="1">
        <f t="array" aca="1" ref="AG259" ca="1">IF(INDIRECT("実施計画様式!AG"&amp;ROW($A259))&lt;&gt;朱色変色!AG259,1,0)</f>
        <v>#VALUE!</v>
      </c>
      <c r="AH259" t="e" cm="1">
        <f t="array" aca="1" ref="AH259" ca="1">IF(INDIRECT("実施計画様式!AH"&amp;ROW($A259))&lt;&gt;朱色変色!AH259,1,0)</f>
        <v>#VALUE!</v>
      </c>
      <c r="AI259" t="e" cm="1">
        <f t="array" aca="1" ref="AI259" ca="1">IF(INDIRECT("実施計画様式!AI"&amp;ROW($A259))&lt;&gt;朱色変色!AI259,1,0)</f>
        <v>#VALUE!</v>
      </c>
      <c r="AJ259" t="e" cm="1">
        <f t="array" aca="1" ref="AJ259" ca="1">IF(INDIRECT("実施計画様式!AJ"&amp;ROW($A259))&lt;&gt;朱色変色!AJ259,1,0)</f>
        <v>#VALUE!</v>
      </c>
      <c r="AK259" t="e" cm="1">
        <f t="array" aca="1" ref="AK259" ca="1">IF(INDIRECT("実施計画様式!AK"&amp;ROW($A259))&lt;&gt;朱色変色!AK259,1,0)</f>
        <v>#VALUE!</v>
      </c>
      <c r="AL259" t="e" cm="1">
        <f t="array" aca="1" ref="AL259" ca="1">IF(INDIRECT("実施計画様式!AL"&amp;ROW($A259))&lt;&gt;朱色変色!AL259,1,0)</f>
        <v>#VALUE!</v>
      </c>
      <c r="AM259" t="e" cm="1">
        <f t="array" aca="1" ref="AM259" ca="1">IF(INDIRECT("実施計画様式!AM"&amp;ROW($A259))&lt;&gt;朱色変色!AM259,1,0)</f>
        <v>#VALUE!</v>
      </c>
      <c r="AN259" t="e" cm="1">
        <f t="array" aca="1" ref="AN259" ca="1">IF(INDIRECT("実施計画様式!AN"&amp;ROW($A259))&lt;&gt;朱色変色!AN259,1,0)</f>
        <v>#VALUE!</v>
      </c>
      <c r="AO259" t="e" cm="1">
        <f t="array" aca="1" ref="AO259" ca="1">IF(INDIRECT("実施計画様式!AO"&amp;ROW($A259))&lt;&gt;朱色変色!AO259,1,0)</f>
        <v>#VALUE!</v>
      </c>
      <c r="AP259" t="e" cm="1">
        <f t="array" aca="1" ref="AP259" ca="1">IF(INDIRECT("実施計画様式!AP"&amp;ROW($A259))&lt;&gt;朱色変色!AP259,1,0)</f>
        <v>#VALUE!</v>
      </c>
      <c r="AQ259" t="e" cm="1">
        <f t="array" aca="1" ref="AQ259" ca="1">IF(INDIRECT("実施計画様式!AQ"&amp;ROW($A259))&lt;&gt;朱色変色!AQ259,1,0)</f>
        <v>#VALUE!</v>
      </c>
      <c r="AR259" t="e" cm="1">
        <f t="array" aca="1" ref="AR259" ca="1">IF(INDIRECT("実施計画様式!AR"&amp;ROW($A259))&lt;&gt;朱色変色!AR259,1,0)</f>
        <v>#VALUE!</v>
      </c>
      <c r="AS259" t="e" cm="1">
        <f t="array" aca="1" ref="AS259" ca="1">IF(INDIRECT("実施計画様式!AS"&amp;ROW($A259))&lt;&gt;朱色変色!AS259,1,0)</f>
        <v>#VALUE!</v>
      </c>
      <c r="AT259" t="e" cm="1">
        <f t="array" aca="1" ref="AT259" ca="1">IF(INDIRECT("実施計画様式!AT"&amp;ROW($A259))&lt;&gt;朱色変色!AT259,1,0)</f>
        <v>#VALUE!</v>
      </c>
      <c r="AU259" t="e" cm="1">
        <f t="array" aca="1" ref="AU259" ca="1">IF(INDIRECT("実施計画様式!AU"&amp;ROW($A259))&lt;&gt;朱色変色!AU259,1,0)</f>
        <v>#VALUE!</v>
      </c>
      <c r="AV259" t="e" cm="1">
        <f t="array" aca="1" ref="AV259" ca="1">IF(INDIRECT("実施計画様式!AV"&amp;ROW($A259))&lt;&gt;朱色変色!AV259,1,0)</f>
        <v>#VALUE!</v>
      </c>
      <c r="AW259" t="e" cm="1">
        <f t="array" aca="1" ref="AW259" ca="1">IF(INDIRECT("実施計画様式!AW"&amp;ROW($A259))&lt;&gt;朱色変色!AW259,1,0)</f>
        <v>#VALUE!</v>
      </c>
      <c r="AX259" t="e" cm="1">
        <f t="array" aca="1" ref="AX259" ca="1">IF(INDIRECT("実施計画様式!AX"&amp;ROW($A259))&lt;&gt;朱色変色!AX259,1,0)</f>
        <v>#VALUE!</v>
      </c>
      <c r="AY259" t="e" cm="1">
        <f t="array" aca="1" ref="AY259" ca="1">IF(INDIRECT("実施計画様式!AY"&amp;ROW($A259))&lt;&gt;朱色変色!AU259,1,0)</f>
        <v>#VALUE!</v>
      </c>
      <c r="AZ259" t="e" cm="1">
        <f t="array" aca="1" ref="AZ259" ca="1">IF(INDIRECT("実施計画様式!AZ"&amp;ROW($A259))&lt;&gt;朱色変色!AV259,1,0)</f>
        <v>#VALUE!</v>
      </c>
      <c r="BA259" t="e" cm="1">
        <f t="array" aca="1" ref="BA259" ca="1">IF(INDIRECT("実施計画様式!BA"&amp;ROW($A259))&lt;&gt;朱色変色!AW259,1,0)</f>
        <v>#VALUE!</v>
      </c>
      <c r="BB259" t="e" cm="1">
        <f t="array" aca="1" ref="BB259" ca="1">IF(INDIRECT("実施計画様式!BB"&amp;ROW($A259))&lt;&gt;朱色変色!AX259,1,0)</f>
        <v>#VALUE!</v>
      </c>
      <c r="BC259" t="e">
        <f t="shared" ca="1" si="6"/>
        <v>#VALUE!</v>
      </c>
      <c r="BD259" t="e">
        <f t="shared" ca="1" si="7"/>
        <v>#VALUE!</v>
      </c>
      <c r="BE259" t="e">
        <f t="shared" ca="1" si="8"/>
        <v>#VALUE!</v>
      </c>
    </row>
    <row r="260" spans="3:57">
      <c r="C260" s="310">
        <v>188</v>
      </c>
      <c r="D260" t="e" cm="1">
        <f t="array" aca="1" ref="D260" ca="1">IF(INDIRECT("実施計画様式!D"&amp;ROW($A260))&lt;&gt;朱色変色!D260,1,0)</f>
        <v>#VALUE!</v>
      </c>
      <c r="E260" t="e" cm="1">
        <f t="array" aca="1" ref="E260" ca="1">IF(INDIRECT("実施計画様式!E"&amp;ROW($A260))&lt;&gt;朱色変色!E260,1,0)</f>
        <v>#VALUE!</v>
      </c>
      <c r="F260" t="e" cm="1">
        <f t="array" aca="1" ref="F260" ca="1">IF(INDIRECT("実施計画様式!F"&amp;ROW($A260))&lt;&gt;朱色変色!F260,1,0)</f>
        <v>#VALUE!</v>
      </c>
      <c r="G260" t="e" cm="1">
        <f t="array" aca="1" ref="G260" ca="1">IF(INDIRECT("実施計画様式!G"&amp;ROW($A260))&lt;&gt;朱色変色!G260,1,0)</f>
        <v>#VALUE!</v>
      </c>
      <c r="H260" t="e" cm="1">
        <f t="array" aca="1" ref="H260" ca="1">IF(INDIRECT("実施計画様式!H"&amp;ROW($A260))&lt;&gt;朱色変色!H260,1,0)</f>
        <v>#VALUE!</v>
      </c>
      <c r="I260" t="e" cm="1">
        <f t="array" aca="1" ref="I260" ca="1">IF(INDIRECT("実施計画様式!I"&amp;ROW($A260))&lt;&gt;朱色変色!I260,1,0)</f>
        <v>#VALUE!</v>
      </c>
      <c r="J260" t="e" cm="1">
        <f t="array" aca="1" ref="J260" ca="1">IF(INDIRECT("実施計画様式!J"&amp;ROW($A260))&lt;&gt;朱色変色!J260,1,0)</f>
        <v>#VALUE!</v>
      </c>
      <c r="K260" t="e" cm="1">
        <f t="array" aca="1" ref="K260" ca="1">IF(INDIRECT("実施計画様式!K"&amp;ROW($A260))&lt;&gt;朱色変色!K260,1,0)</f>
        <v>#VALUE!</v>
      </c>
      <c r="L260" t="e" cm="1">
        <f t="array" aca="1" ref="L260" ca="1">IF(INDIRECT("実施計画様式!L"&amp;ROW($A260))&lt;&gt;朱色変色!L260,1,0)</f>
        <v>#VALUE!</v>
      </c>
      <c r="M260" t="e" cm="1">
        <f t="array" aca="1" ref="M260" ca="1">IF(INDIRECT("実施計画様式!M"&amp;ROW($A260))&lt;&gt;朱色変色!M260,1,0)</f>
        <v>#VALUE!</v>
      </c>
      <c r="N260" t="e" cm="1">
        <f t="array" aca="1" ref="N260" ca="1">IF(INDIRECT("実施計画様式!N"&amp;ROW($A260))&lt;&gt;朱色変色!N260,1,0)</f>
        <v>#VALUE!</v>
      </c>
      <c r="O260" t="e" cm="1">
        <f t="array" aca="1" ref="O260" ca="1">IF(INDIRECT("実施計画様式!O"&amp;ROW($A260))&lt;&gt;朱色変色!O260,1,0)</f>
        <v>#VALUE!</v>
      </c>
      <c r="P260" t="e" cm="1">
        <f t="array" aca="1" ref="P260" ca="1">IF(INDIRECT("実施計画様式!P"&amp;ROW($A260))&lt;&gt;朱色変色!P260,1,0)</f>
        <v>#VALUE!</v>
      </c>
      <c r="Q260" t="e" cm="1">
        <f t="array" aca="1" ref="Q260" ca="1">IF(INDIRECT("実施計画様式!Q"&amp;ROW($A260))&lt;&gt;朱色変色!Q260,1,0)</f>
        <v>#VALUE!</v>
      </c>
      <c r="R260" t="e" cm="1">
        <f t="array" aca="1" ref="R260" ca="1">IF(INDIRECT("実施計画様式!R"&amp;ROW($A260))&lt;&gt;朱色変色!R260,1,0)</f>
        <v>#VALUE!</v>
      </c>
      <c r="S260" t="e" cm="1">
        <f t="array" aca="1" ref="S260" ca="1">IF(INDIRECT("実施計画様式!S"&amp;ROW($A260))&lt;&gt;朱色変色!S260,1,0)</f>
        <v>#VALUE!</v>
      </c>
      <c r="T260" t="e" cm="1">
        <f t="array" aca="1" ref="T260" ca="1">IF(INDIRECT("実施計画様式!T"&amp;ROW($A260))&lt;&gt;朱色変色!T260,1,0)</f>
        <v>#VALUE!</v>
      </c>
      <c r="U260" t="e" cm="1">
        <f t="array" aca="1" ref="U260" ca="1">IF(INDIRECT("実施計画様式!U"&amp;ROW($A260))&lt;&gt;朱色変色!U260,1,0)</f>
        <v>#VALUE!</v>
      </c>
      <c r="V260" t="e" cm="1">
        <f t="array" aca="1" ref="V260" ca="1">IF(INDIRECT("実施計画様式!V"&amp;ROW($A260))&lt;&gt;朱色変色!V260,1,0)</f>
        <v>#VALUE!</v>
      </c>
      <c r="W260" t="e" cm="1">
        <f t="array" aca="1" ref="W260" ca="1">IF(INDIRECT("実施計画様式!W"&amp;ROW($A260))&lt;&gt;朱色変色!W260,1,0)</f>
        <v>#VALUE!</v>
      </c>
      <c r="X260" t="e" cm="1">
        <f t="array" aca="1" ref="X260" ca="1">IF(INDIRECT("実施計画様式!X"&amp;ROW($A260))&lt;&gt;朱色変色!X260,1,0)</f>
        <v>#VALUE!</v>
      </c>
      <c r="Y260" t="e" cm="1">
        <f t="array" aca="1" ref="Y260" ca="1">IF(INDIRECT("実施計画様式!Y"&amp;ROW($A260))&lt;&gt;朱色変色!Y260,1,0)</f>
        <v>#VALUE!</v>
      </c>
      <c r="Z260" t="e" cm="1">
        <f t="array" aca="1" ref="Z260" ca="1">IF(INDIRECT("実施計画様式!Z"&amp;ROW($A260))&lt;&gt;朱色変色!Z260,1,0)</f>
        <v>#VALUE!</v>
      </c>
      <c r="AA260" t="e" cm="1">
        <f t="array" aca="1" ref="AA260" ca="1">IF(INDIRECT("実施計画様式!AA"&amp;ROW($A260))&lt;&gt;朱色変色!AA260,1,0)</f>
        <v>#VALUE!</v>
      </c>
      <c r="AB260" t="e" cm="1">
        <f t="array" aca="1" ref="AB260" ca="1">IF(INDIRECT("実施計画様式!AB"&amp;ROW($A260))&lt;&gt;朱色変色!AB260,1,0)</f>
        <v>#VALUE!</v>
      </c>
      <c r="AC260" t="e" cm="1">
        <f t="array" aca="1" ref="AC260" ca="1">IF(INDIRECT("実施計画様式!AC"&amp;ROW($A260))&lt;&gt;朱色変色!AC260,1,0)</f>
        <v>#VALUE!</v>
      </c>
      <c r="AD260" t="e" cm="1">
        <f t="array" aca="1" ref="AD260" ca="1">IF(INDIRECT("実施計画様式!AD"&amp;ROW($A260))&lt;&gt;朱色変色!AD260,1,0)</f>
        <v>#VALUE!</v>
      </c>
      <c r="AE260" t="e" cm="1">
        <f t="array" aca="1" ref="AE260" ca="1">IF(INDIRECT("実施計画様式!AE"&amp;ROW($A260))&lt;&gt;朱色変色!AE260,1,0)</f>
        <v>#VALUE!</v>
      </c>
      <c r="AF260" t="e" cm="1">
        <f t="array" aca="1" ref="AF260" ca="1">IF(INDIRECT("実施計画様式!AF"&amp;ROW($A260))&lt;&gt;朱色変色!AF260,1,0)</f>
        <v>#VALUE!</v>
      </c>
      <c r="AG260" t="e" cm="1">
        <f t="array" aca="1" ref="AG260" ca="1">IF(INDIRECT("実施計画様式!AG"&amp;ROW($A260))&lt;&gt;朱色変色!AG260,1,0)</f>
        <v>#VALUE!</v>
      </c>
      <c r="AH260" t="e" cm="1">
        <f t="array" aca="1" ref="AH260" ca="1">IF(INDIRECT("実施計画様式!AH"&amp;ROW($A260))&lt;&gt;朱色変色!AH260,1,0)</f>
        <v>#VALUE!</v>
      </c>
      <c r="AI260" t="e" cm="1">
        <f t="array" aca="1" ref="AI260" ca="1">IF(INDIRECT("実施計画様式!AI"&amp;ROW($A260))&lt;&gt;朱色変色!AI260,1,0)</f>
        <v>#VALUE!</v>
      </c>
      <c r="AJ260" t="e" cm="1">
        <f t="array" aca="1" ref="AJ260" ca="1">IF(INDIRECT("実施計画様式!AJ"&amp;ROW($A260))&lt;&gt;朱色変色!AJ260,1,0)</f>
        <v>#VALUE!</v>
      </c>
      <c r="AK260" t="e" cm="1">
        <f t="array" aca="1" ref="AK260" ca="1">IF(INDIRECT("実施計画様式!AK"&amp;ROW($A260))&lt;&gt;朱色変色!AK260,1,0)</f>
        <v>#VALUE!</v>
      </c>
      <c r="AL260" t="e" cm="1">
        <f t="array" aca="1" ref="AL260" ca="1">IF(INDIRECT("実施計画様式!AL"&amp;ROW($A260))&lt;&gt;朱色変色!AL260,1,0)</f>
        <v>#VALUE!</v>
      </c>
      <c r="AM260" t="e" cm="1">
        <f t="array" aca="1" ref="AM260" ca="1">IF(INDIRECT("実施計画様式!AM"&amp;ROW($A260))&lt;&gt;朱色変色!AM260,1,0)</f>
        <v>#VALUE!</v>
      </c>
      <c r="AN260" t="e" cm="1">
        <f t="array" aca="1" ref="AN260" ca="1">IF(INDIRECT("実施計画様式!AN"&amp;ROW($A260))&lt;&gt;朱色変色!AN260,1,0)</f>
        <v>#VALUE!</v>
      </c>
      <c r="AO260" t="e" cm="1">
        <f t="array" aca="1" ref="AO260" ca="1">IF(INDIRECT("実施計画様式!AO"&amp;ROW($A260))&lt;&gt;朱色変色!AO260,1,0)</f>
        <v>#VALUE!</v>
      </c>
      <c r="AP260" t="e" cm="1">
        <f t="array" aca="1" ref="AP260" ca="1">IF(INDIRECT("実施計画様式!AP"&amp;ROW($A260))&lt;&gt;朱色変色!AP260,1,0)</f>
        <v>#VALUE!</v>
      </c>
      <c r="AQ260" t="e" cm="1">
        <f t="array" aca="1" ref="AQ260" ca="1">IF(INDIRECT("実施計画様式!AQ"&amp;ROW($A260))&lt;&gt;朱色変色!AQ260,1,0)</f>
        <v>#VALUE!</v>
      </c>
      <c r="AR260" t="e" cm="1">
        <f t="array" aca="1" ref="AR260" ca="1">IF(INDIRECT("実施計画様式!AR"&amp;ROW($A260))&lt;&gt;朱色変色!AR260,1,0)</f>
        <v>#VALUE!</v>
      </c>
      <c r="AS260" t="e" cm="1">
        <f t="array" aca="1" ref="AS260" ca="1">IF(INDIRECT("実施計画様式!AS"&amp;ROW($A260))&lt;&gt;朱色変色!AS260,1,0)</f>
        <v>#VALUE!</v>
      </c>
      <c r="AT260" t="e" cm="1">
        <f t="array" aca="1" ref="AT260" ca="1">IF(INDIRECT("実施計画様式!AT"&amp;ROW($A260))&lt;&gt;朱色変色!AT260,1,0)</f>
        <v>#VALUE!</v>
      </c>
      <c r="AU260" t="e" cm="1">
        <f t="array" aca="1" ref="AU260" ca="1">IF(INDIRECT("実施計画様式!AU"&amp;ROW($A260))&lt;&gt;朱色変色!AU260,1,0)</f>
        <v>#VALUE!</v>
      </c>
      <c r="AV260" t="e" cm="1">
        <f t="array" aca="1" ref="AV260" ca="1">IF(INDIRECT("実施計画様式!AV"&amp;ROW($A260))&lt;&gt;朱色変色!AV260,1,0)</f>
        <v>#VALUE!</v>
      </c>
      <c r="AW260" t="e" cm="1">
        <f t="array" aca="1" ref="AW260" ca="1">IF(INDIRECT("実施計画様式!AW"&amp;ROW($A260))&lt;&gt;朱色変色!AW260,1,0)</f>
        <v>#VALUE!</v>
      </c>
      <c r="AX260" t="e" cm="1">
        <f t="array" aca="1" ref="AX260" ca="1">IF(INDIRECT("実施計画様式!AX"&amp;ROW($A260))&lt;&gt;朱色変色!AX260,1,0)</f>
        <v>#VALUE!</v>
      </c>
      <c r="AY260" t="e" cm="1">
        <f t="array" aca="1" ref="AY260" ca="1">IF(INDIRECT("実施計画様式!AY"&amp;ROW($A260))&lt;&gt;朱色変色!AU260,1,0)</f>
        <v>#VALUE!</v>
      </c>
      <c r="AZ260" t="e" cm="1">
        <f t="array" aca="1" ref="AZ260" ca="1">IF(INDIRECT("実施計画様式!AZ"&amp;ROW($A260))&lt;&gt;朱色変色!AV260,1,0)</f>
        <v>#VALUE!</v>
      </c>
      <c r="BA260" t="e" cm="1">
        <f t="array" aca="1" ref="BA260" ca="1">IF(INDIRECT("実施計画様式!BA"&amp;ROW($A260))&lt;&gt;朱色変色!AW260,1,0)</f>
        <v>#VALUE!</v>
      </c>
      <c r="BB260" t="e" cm="1">
        <f t="array" aca="1" ref="BB260" ca="1">IF(INDIRECT("実施計画様式!BB"&amp;ROW($A260))&lt;&gt;朱色変色!AX260,1,0)</f>
        <v>#VALUE!</v>
      </c>
      <c r="BC260" t="e">
        <f t="shared" ca="1" si="6"/>
        <v>#VALUE!</v>
      </c>
      <c r="BD260" t="e">
        <f t="shared" ca="1" si="7"/>
        <v>#VALUE!</v>
      </c>
      <c r="BE260" t="e">
        <f t="shared" ca="1" si="8"/>
        <v>#VALUE!</v>
      </c>
    </row>
    <row r="261" spans="3:57">
      <c r="C261" s="310">
        <v>189</v>
      </c>
      <c r="D261" t="e" cm="1">
        <f t="array" aca="1" ref="D261" ca="1">IF(INDIRECT("実施計画様式!D"&amp;ROW($A261))&lt;&gt;朱色変色!D261,1,0)</f>
        <v>#VALUE!</v>
      </c>
      <c r="E261" t="e" cm="1">
        <f t="array" aca="1" ref="E261" ca="1">IF(INDIRECT("実施計画様式!E"&amp;ROW($A261))&lt;&gt;朱色変色!E261,1,0)</f>
        <v>#VALUE!</v>
      </c>
      <c r="F261" t="e" cm="1">
        <f t="array" aca="1" ref="F261" ca="1">IF(INDIRECT("実施計画様式!F"&amp;ROW($A261))&lt;&gt;朱色変色!F261,1,0)</f>
        <v>#VALUE!</v>
      </c>
      <c r="G261" t="e" cm="1">
        <f t="array" aca="1" ref="G261" ca="1">IF(INDIRECT("実施計画様式!G"&amp;ROW($A261))&lt;&gt;朱色変色!G261,1,0)</f>
        <v>#VALUE!</v>
      </c>
      <c r="H261" t="e" cm="1">
        <f t="array" aca="1" ref="H261" ca="1">IF(INDIRECT("実施計画様式!H"&amp;ROW($A261))&lt;&gt;朱色変色!H261,1,0)</f>
        <v>#VALUE!</v>
      </c>
      <c r="I261" t="e" cm="1">
        <f t="array" aca="1" ref="I261" ca="1">IF(INDIRECT("実施計画様式!I"&amp;ROW($A261))&lt;&gt;朱色変色!I261,1,0)</f>
        <v>#VALUE!</v>
      </c>
      <c r="J261" t="e" cm="1">
        <f t="array" aca="1" ref="J261" ca="1">IF(INDIRECT("実施計画様式!J"&amp;ROW($A261))&lt;&gt;朱色変色!J261,1,0)</f>
        <v>#VALUE!</v>
      </c>
      <c r="K261" t="e" cm="1">
        <f t="array" aca="1" ref="K261" ca="1">IF(INDIRECT("実施計画様式!K"&amp;ROW($A261))&lt;&gt;朱色変色!K261,1,0)</f>
        <v>#VALUE!</v>
      </c>
      <c r="L261" t="e" cm="1">
        <f t="array" aca="1" ref="L261" ca="1">IF(INDIRECT("実施計画様式!L"&amp;ROW($A261))&lt;&gt;朱色変色!L261,1,0)</f>
        <v>#VALUE!</v>
      </c>
      <c r="M261" t="e" cm="1">
        <f t="array" aca="1" ref="M261" ca="1">IF(INDIRECT("実施計画様式!M"&amp;ROW($A261))&lt;&gt;朱色変色!M261,1,0)</f>
        <v>#VALUE!</v>
      </c>
      <c r="N261" t="e" cm="1">
        <f t="array" aca="1" ref="N261" ca="1">IF(INDIRECT("実施計画様式!N"&amp;ROW($A261))&lt;&gt;朱色変色!N261,1,0)</f>
        <v>#VALUE!</v>
      </c>
      <c r="O261" t="e" cm="1">
        <f t="array" aca="1" ref="O261" ca="1">IF(INDIRECT("実施計画様式!O"&amp;ROW($A261))&lt;&gt;朱色変色!O261,1,0)</f>
        <v>#VALUE!</v>
      </c>
      <c r="P261" t="e" cm="1">
        <f t="array" aca="1" ref="P261" ca="1">IF(INDIRECT("実施計画様式!P"&amp;ROW($A261))&lt;&gt;朱色変色!P261,1,0)</f>
        <v>#VALUE!</v>
      </c>
      <c r="Q261" t="e" cm="1">
        <f t="array" aca="1" ref="Q261" ca="1">IF(INDIRECT("実施計画様式!Q"&amp;ROW($A261))&lt;&gt;朱色変色!Q261,1,0)</f>
        <v>#VALUE!</v>
      </c>
      <c r="R261" t="e" cm="1">
        <f t="array" aca="1" ref="R261" ca="1">IF(INDIRECT("実施計画様式!R"&amp;ROW($A261))&lt;&gt;朱色変色!R261,1,0)</f>
        <v>#VALUE!</v>
      </c>
      <c r="S261" t="e" cm="1">
        <f t="array" aca="1" ref="S261" ca="1">IF(INDIRECT("実施計画様式!S"&amp;ROW($A261))&lt;&gt;朱色変色!S261,1,0)</f>
        <v>#VALUE!</v>
      </c>
      <c r="T261" t="e" cm="1">
        <f t="array" aca="1" ref="T261" ca="1">IF(INDIRECT("実施計画様式!T"&amp;ROW($A261))&lt;&gt;朱色変色!T261,1,0)</f>
        <v>#VALUE!</v>
      </c>
      <c r="U261" t="e" cm="1">
        <f t="array" aca="1" ref="U261" ca="1">IF(INDIRECT("実施計画様式!U"&amp;ROW($A261))&lt;&gt;朱色変色!U261,1,0)</f>
        <v>#VALUE!</v>
      </c>
      <c r="V261" t="e" cm="1">
        <f t="array" aca="1" ref="V261" ca="1">IF(INDIRECT("実施計画様式!V"&amp;ROW($A261))&lt;&gt;朱色変色!V261,1,0)</f>
        <v>#VALUE!</v>
      </c>
      <c r="W261" t="e" cm="1">
        <f t="array" aca="1" ref="W261" ca="1">IF(INDIRECT("実施計画様式!W"&amp;ROW($A261))&lt;&gt;朱色変色!W261,1,0)</f>
        <v>#VALUE!</v>
      </c>
      <c r="X261" t="e" cm="1">
        <f t="array" aca="1" ref="X261" ca="1">IF(INDIRECT("実施計画様式!X"&amp;ROW($A261))&lt;&gt;朱色変色!X261,1,0)</f>
        <v>#VALUE!</v>
      </c>
      <c r="Y261" t="e" cm="1">
        <f t="array" aca="1" ref="Y261" ca="1">IF(INDIRECT("実施計画様式!Y"&amp;ROW($A261))&lt;&gt;朱色変色!Y261,1,0)</f>
        <v>#VALUE!</v>
      </c>
      <c r="Z261" t="e" cm="1">
        <f t="array" aca="1" ref="Z261" ca="1">IF(INDIRECT("実施計画様式!Z"&amp;ROW($A261))&lt;&gt;朱色変色!Z261,1,0)</f>
        <v>#VALUE!</v>
      </c>
      <c r="AA261" t="e" cm="1">
        <f t="array" aca="1" ref="AA261" ca="1">IF(INDIRECT("実施計画様式!AA"&amp;ROW($A261))&lt;&gt;朱色変色!AA261,1,0)</f>
        <v>#VALUE!</v>
      </c>
      <c r="AB261" t="e" cm="1">
        <f t="array" aca="1" ref="AB261" ca="1">IF(INDIRECT("実施計画様式!AB"&amp;ROW($A261))&lt;&gt;朱色変色!AB261,1,0)</f>
        <v>#VALUE!</v>
      </c>
      <c r="AC261" t="e" cm="1">
        <f t="array" aca="1" ref="AC261" ca="1">IF(INDIRECT("実施計画様式!AC"&amp;ROW($A261))&lt;&gt;朱色変色!AC261,1,0)</f>
        <v>#VALUE!</v>
      </c>
      <c r="AD261" t="e" cm="1">
        <f t="array" aca="1" ref="AD261" ca="1">IF(INDIRECT("実施計画様式!AD"&amp;ROW($A261))&lt;&gt;朱色変色!AD261,1,0)</f>
        <v>#VALUE!</v>
      </c>
      <c r="AE261" t="e" cm="1">
        <f t="array" aca="1" ref="AE261" ca="1">IF(INDIRECT("実施計画様式!AE"&amp;ROW($A261))&lt;&gt;朱色変色!AE261,1,0)</f>
        <v>#VALUE!</v>
      </c>
      <c r="AF261" t="e" cm="1">
        <f t="array" aca="1" ref="AF261" ca="1">IF(INDIRECT("実施計画様式!AF"&amp;ROW($A261))&lt;&gt;朱色変色!AF261,1,0)</f>
        <v>#VALUE!</v>
      </c>
      <c r="AG261" t="e" cm="1">
        <f t="array" aca="1" ref="AG261" ca="1">IF(INDIRECT("実施計画様式!AG"&amp;ROW($A261))&lt;&gt;朱色変色!AG261,1,0)</f>
        <v>#VALUE!</v>
      </c>
      <c r="AH261" t="e" cm="1">
        <f t="array" aca="1" ref="AH261" ca="1">IF(INDIRECT("実施計画様式!AH"&amp;ROW($A261))&lt;&gt;朱色変色!AH261,1,0)</f>
        <v>#VALUE!</v>
      </c>
      <c r="AI261" t="e" cm="1">
        <f t="array" aca="1" ref="AI261" ca="1">IF(INDIRECT("実施計画様式!AI"&amp;ROW($A261))&lt;&gt;朱色変色!AI261,1,0)</f>
        <v>#VALUE!</v>
      </c>
      <c r="AJ261" t="e" cm="1">
        <f t="array" aca="1" ref="AJ261" ca="1">IF(INDIRECT("実施計画様式!AJ"&amp;ROW($A261))&lt;&gt;朱色変色!AJ261,1,0)</f>
        <v>#VALUE!</v>
      </c>
      <c r="AK261" t="e" cm="1">
        <f t="array" aca="1" ref="AK261" ca="1">IF(INDIRECT("実施計画様式!AK"&amp;ROW($A261))&lt;&gt;朱色変色!AK261,1,0)</f>
        <v>#VALUE!</v>
      </c>
      <c r="AL261" t="e" cm="1">
        <f t="array" aca="1" ref="AL261" ca="1">IF(INDIRECT("実施計画様式!AL"&amp;ROW($A261))&lt;&gt;朱色変色!AL261,1,0)</f>
        <v>#VALUE!</v>
      </c>
      <c r="AM261" t="e" cm="1">
        <f t="array" aca="1" ref="AM261" ca="1">IF(INDIRECT("実施計画様式!AM"&amp;ROW($A261))&lt;&gt;朱色変色!AM261,1,0)</f>
        <v>#VALUE!</v>
      </c>
      <c r="AN261" t="e" cm="1">
        <f t="array" aca="1" ref="AN261" ca="1">IF(INDIRECT("実施計画様式!AN"&amp;ROW($A261))&lt;&gt;朱色変色!AN261,1,0)</f>
        <v>#VALUE!</v>
      </c>
      <c r="AO261" t="e" cm="1">
        <f t="array" aca="1" ref="AO261" ca="1">IF(INDIRECT("実施計画様式!AO"&amp;ROW($A261))&lt;&gt;朱色変色!AO261,1,0)</f>
        <v>#VALUE!</v>
      </c>
      <c r="AP261" t="e" cm="1">
        <f t="array" aca="1" ref="AP261" ca="1">IF(INDIRECT("実施計画様式!AP"&amp;ROW($A261))&lt;&gt;朱色変色!AP261,1,0)</f>
        <v>#VALUE!</v>
      </c>
      <c r="AQ261" t="e" cm="1">
        <f t="array" aca="1" ref="AQ261" ca="1">IF(INDIRECT("実施計画様式!AQ"&amp;ROW($A261))&lt;&gt;朱色変色!AQ261,1,0)</f>
        <v>#VALUE!</v>
      </c>
      <c r="AR261" t="e" cm="1">
        <f t="array" aca="1" ref="AR261" ca="1">IF(INDIRECT("実施計画様式!AR"&amp;ROW($A261))&lt;&gt;朱色変色!AR261,1,0)</f>
        <v>#VALUE!</v>
      </c>
      <c r="AS261" t="e" cm="1">
        <f t="array" aca="1" ref="AS261" ca="1">IF(INDIRECT("実施計画様式!AS"&amp;ROW($A261))&lt;&gt;朱色変色!AS261,1,0)</f>
        <v>#VALUE!</v>
      </c>
      <c r="AT261" t="e" cm="1">
        <f t="array" aca="1" ref="AT261" ca="1">IF(INDIRECT("実施計画様式!AT"&amp;ROW($A261))&lt;&gt;朱色変色!AT261,1,0)</f>
        <v>#VALUE!</v>
      </c>
      <c r="AU261" t="e" cm="1">
        <f t="array" aca="1" ref="AU261" ca="1">IF(INDIRECT("実施計画様式!AU"&amp;ROW($A261))&lt;&gt;朱色変色!AU261,1,0)</f>
        <v>#VALUE!</v>
      </c>
      <c r="AV261" t="e" cm="1">
        <f t="array" aca="1" ref="AV261" ca="1">IF(INDIRECT("実施計画様式!AV"&amp;ROW($A261))&lt;&gt;朱色変色!AV261,1,0)</f>
        <v>#VALUE!</v>
      </c>
      <c r="AW261" t="e" cm="1">
        <f t="array" aca="1" ref="AW261" ca="1">IF(INDIRECT("実施計画様式!AW"&amp;ROW($A261))&lt;&gt;朱色変色!AW261,1,0)</f>
        <v>#VALUE!</v>
      </c>
      <c r="AX261" t="e" cm="1">
        <f t="array" aca="1" ref="AX261" ca="1">IF(INDIRECT("実施計画様式!AX"&amp;ROW($A261))&lt;&gt;朱色変色!AX261,1,0)</f>
        <v>#VALUE!</v>
      </c>
      <c r="AY261" t="e" cm="1">
        <f t="array" aca="1" ref="AY261" ca="1">IF(INDIRECT("実施計画様式!AY"&amp;ROW($A261))&lt;&gt;朱色変色!AU261,1,0)</f>
        <v>#VALUE!</v>
      </c>
      <c r="AZ261" t="e" cm="1">
        <f t="array" aca="1" ref="AZ261" ca="1">IF(INDIRECT("実施計画様式!AZ"&amp;ROW($A261))&lt;&gt;朱色変色!AV261,1,0)</f>
        <v>#VALUE!</v>
      </c>
      <c r="BA261" t="e" cm="1">
        <f t="array" aca="1" ref="BA261" ca="1">IF(INDIRECT("実施計画様式!BA"&amp;ROW($A261))&lt;&gt;朱色変色!AW261,1,0)</f>
        <v>#VALUE!</v>
      </c>
      <c r="BB261" t="e" cm="1">
        <f t="array" aca="1" ref="BB261" ca="1">IF(INDIRECT("実施計画様式!BB"&amp;ROW($A261))&lt;&gt;朱色変色!AX261,1,0)</f>
        <v>#VALUE!</v>
      </c>
      <c r="BC261" t="e">
        <f t="shared" ca="1" si="6"/>
        <v>#VALUE!</v>
      </c>
      <c r="BD261" t="e">
        <f t="shared" ca="1" si="7"/>
        <v>#VALUE!</v>
      </c>
      <c r="BE261" t="e">
        <f t="shared" ca="1" si="8"/>
        <v>#VALUE!</v>
      </c>
    </row>
    <row r="262" spans="3:57">
      <c r="C262" s="310">
        <v>190</v>
      </c>
      <c r="D262" t="e" cm="1">
        <f t="array" aca="1" ref="D262" ca="1">IF(INDIRECT("実施計画様式!D"&amp;ROW($A262))&lt;&gt;朱色変色!D262,1,0)</f>
        <v>#VALUE!</v>
      </c>
      <c r="E262" t="e" cm="1">
        <f t="array" aca="1" ref="E262" ca="1">IF(INDIRECT("実施計画様式!E"&amp;ROW($A262))&lt;&gt;朱色変色!E262,1,0)</f>
        <v>#VALUE!</v>
      </c>
      <c r="F262" t="e" cm="1">
        <f t="array" aca="1" ref="F262" ca="1">IF(INDIRECT("実施計画様式!F"&amp;ROW($A262))&lt;&gt;朱色変色!F262,1,0)</f>
        <v>#VALUE!</v>
      </c>
      <c r="G262" t="e" cm="1">
        <f t="array" aca="1" ref="G262" ca="1">IF(INDIRECT("実施計画様式!G"&amp;ROW($A262))&lt;&gt;朱色変色!G262,1,0)</f>
        <v>#VALUE!</v>
      </c>
      <c r="H262" t="e" cm="1">
        <f t="array" aca="1" ref="H262" ca="1">IF(INDIRECT("実施計画様式!H"&amp;ROW($A262))&lt;&gt;朱色変色!H262,1,0)</f>
        <v>#VALUE!</v>
      </c>
      <c r="I262" t="e" cm="1">
        <f t="array" aca="1" ref="I262" ca="1">IF(INDIRECT("実施計画様式!I"&amp;ROW($A262))&lt;&gt;朱色変色!I262,1,0)</f>
        <v>#VALUE!</v>
      </c>
      <c r="J262" t="e" cm="1">
        <f t="array" aca="1" ref="J262" ca="1">IF(INDIRECT("実施計画様式!J"&amp;ROW($A262))&lt;&gt;朱色変色!J262,1,0)</f>
        <v>#VALUE!</v>
      </c>
      <c r="K262" t="e" cm="1">
        <f t="array" aca="1" ref="K262" ca="1">IF(INDIRECT("実施計画様式!K"&amp;ROW($A262))&lt;&gt;朱色変色!K262,1,0)</f>
        <v>#VALUE!</v>
      </c>
      <c r="L262" t="e" cm="1">
        <f t="array" aca="1" ref="L262" ca="1">IF(INDIRECT("実施計画様式!L"&amp;ROW($A262))&lt;&gt;朱色変色!L262,1,0)</f>
        <v>#VALUE!</v>
      </c>
      <c r="M262" t="e" cm="1">
        <f t="array" aca="1" ref="M262" ca="1">IF(INDIRECT("実施計画様式!M"&amp;ROW($A262))&lt;&gt;朱色変色!M262,1,0)</f>
        <v>#VALUE!</v>
      </c>
      <c r="N262" t="e" cm="1">
        <f t="array" aca="1" ref="N262" ca="1">IF(INDIRECT("実施計画様式!N"&amp;ROW($A262))&lt;&gt;朱色変色!N262,1,0)</f>
        <v>#VALUE!</v>
      </c>
      <c r="O262" t="e" cm="1">
        <f t="array" aca="1" ref="O262" ca="1">IF(INDIRECT("実施計画様式!O"&amp;ROW($A262))&lt;&gt;朱色変色!O262,1,0)</f>
        <v>#VALUE!</v>
      </c>
      <c r="P262" t="e" cm="1">
        <f t="array" aca="1" ref="P262" ca="1">IF(INDIRECT("実施計画様式!P"&amp;ROW($A262))&lt;&gt;朱色変色!P262,1,0)</f>
        <v>#VALUE!</v>
      </c>
      <c r="Q262" t="e" cm="1">
        <f t="array" aca="1" ref="Q262" ca="1">IF(INDIRECT("実施計画様式!Q"&amp;ROW($A262))&lt;&gt;朱色変色!Q262,1,0)</f>
        <v>#VALUE!</v>
      </c>
      <c r="R262" t="e" cm="1">
        <f t="array" aca="1" ref="R262" ca="1">IF(INDIRECT("実施計画様式!R"&amp;ROW($A262))&lt;&gt;朱色変色!R262,1,0)</f>
        <v>#VALUE!</v>
      </c>
      <c r="S262" t="e" cm="1">
        <f t="array" aca="1" ref="S262" ca="1">IF(INDIRECT("実施計画様式!S"&amp;ROW($A262))&lt;&gt;朱色変色!S262,1,0)</f>
        <v>#VALUE!</v>
      </c>
      <c r="T262" t="e" cm="1">
        <f t="array" aca="1" ref="T262" ca="1">IF(INDIRECT("実施計画様式!T"&amp;ROW($A262))&lt;&gt;朱色変色!T262,1,0)</f>
        <v>#VALUE!</v>
      </c>
      <c r="U262" t="e" cm="1">
        <f t="array" aca="1" ref="U262" ca="1">IF(INDIRECT("実施計画様式!U"&amp;ROW($A262))&lt;&gt;朱色変色!U262,1,0)</f>
        <v>#VALUE!</v>
      </c>
      <c r="V262" t="e" cm="1">
        <f t="array" aca="1" ref="V262" ca="1">IF(INDIRECT("実施計画様式!V"&amp;ROW($A262))&lt;&gt;朱色変色!V262,1,0)</f>
        <v>#VALUE!</v>
      </c>
      <c r="W262" t="e" cm="1">
        <f t="array" aca="1" ref="W262" ca="1">IF(INDIRECT("実施計画様式!W"&amp;ROW($A262))&lt;&gt;朱色変色!W262,1,0)</f>
        <v>#VALUE!</v>
      </c>
      <c r="X262" t="e" cm="1">
        <f t="array" aca="1" ref="X262" ca="1">IF(INDIRECT("実施計画様式!X"&amp;ROW($A262))&lt;&gt;朱色変色!X262,1,0)</f>
        <v>#VALUE!</v>
      </c>
      <c r="Y262" t="e" cm="1">
        <f t="array" aca="1" ref="Y262" ca="1">IF(INDIRECT("実施計画様式!Y"&amp;ROW($A262))&lt;&gt;朱色変色!Y262,1,0)</f>
        <v>#VALUE!</v>
      </c>
      <c r="Z262" t="e" cm="1">
        <f t="array" aca="1" ref="Z262" ca="1">IF(INDIRECT("実施計画様式!Z"&amp;ROW($A262))&lt;&gt;朱色変色!Z262,1,0)</f>
        <v>#VALUE!</v>
      </c>
      <c r="AA262" t="e" cm="1">
        <f t="array" aca="1" ref="AA262" ca="1">IF(INDIRECT("実施計画様式!AA"&amp;ROW($A262))&lt;&gt;朱色変色!AA262,1,0)</f>
        <v>#VALUE!</v>
      </c>
      <c r="AB262" t="e" cm="1">
        <f t="array" aca="1" ref="AB262" ca="1">IF(INDIRECT("実施計画様式!AB"&amp;ROW($A262))&lt;&gt;朱色変色!AB262,1,0)</f>
        <v>#VALUE!</v>
      </c>
      <c r="AC262" t="e" cm="1">
        <f t="array" aca="1" ref="AC262" ca="1">IF(INDIRECT("実施計画様式!AC"&amp;ROW($A262))&lt;&gt;朱色変色!AC262,1,0)</f>
        <v>#VALUE!</v>
      </c>
      <c r="AD262" t="e" cm="1">
        <f t="array" aca="1" ref="AD262" ca="1">IF(INDIRECT("実施計画様式!AD"&amp;ROW($A262))&lt;&gt;朱色変色!AD262,1,0)</f>
        <v>#VALUE!</v>
      </c>
      <c r="AE262" t="e" cm="1">
        <f t="array" aca="1" ref="AE262" ca="1">IF(INDIRECT("実施計画様式!AE"&amp;ROW($A262))&lt;&gt;朱色変色!AE262,1,0)</f>
        <v>#VALUE!</v>
      </c>
      <c r="AF262" t="e" cm="1">
        <f t="array" aca="1" ref="AF262" ca="1">IF(INDIRECT("実施計画様式!AF"&amp;ROW($A262))&lt;&gt;朱色変色!AF262,1,0)</f>
        <v>#VALUE!</v>
      </c>
      <c r="AG262" t="e" cm="1">
        <f t="array" aca="1" ref="AG262" ca="1">IF(INDIRECT("実施計画様式!AG"&amp;ROW($A262))&lt;&gt;朱色変色!AG262,1,0)</f>
        <v>#VALUE!</v>
      </c>
      <c r="AH262" t="e" cm="1">
        <f t="array" aca="1" ref="AH262" ca="1">IF(INDIRECT("実施計画様式!AH"&amp;ROW($A262))&lt;&gt;朱色変色!AH262,1,0)</f>
        <v>#VALUE!</v>
      </c>
      <c r="AI262" t="e" cm="1">
        <f t="array" aca="1" ref="AI262" ca="1">IF(INDIRECT("実施計画様式!AI"&amp;ROW($A262))&lt;&gt;朱色変色!AI262,1,0)</f>
        <v>#VALUE!</v>
      </c>
      <c r="AJ262" t="e" cm="1">
        <f t="array" aca="1" ref="AJ262" ca="1">IF(INDIRECT("実施計画様式!AJ"&amp;ROW($A262))&lt;&gt;朱色変色!AJ262,1,0)</f>
        <v>#VALUE!</v>
      </c>
      <c r="AK262" t="e" cm="1">
        <f t="array" aca="1" ref="AK262" ca="1">IF(INDIRECT("実施計画様式!AK"&amp;ROW($A262))&lt;&gt;朱色変色!AK262,1,0)</f>
        <v>#VALUE!</v>
      </c>
      <c r="AL262" t="e" cm="1">
        <f t="array" aca="1" ref="AL262" ca="1">IF(INDIRECT("実施計画様式!AL"&amp;ROW($A262))&lt;&gt;朱色変色!AL262,1,0)</f>
        <v>#VALUE!</v>
      </c>
      <c r="AM262" t="e" cm="1">
        <f t="array" aca="1" ref="AM262" ca="1">IF(INDIRECT("実施計画様式!AM"&amp;ROW($A262))&lt;&gt;朱色変色!AM262,1,0)</f>
        <v>#VALUE!</v>
      </c>
      <c r="AN262" t="e" cm="1">
        <f t="array" aca="1" ref="AN262" ca="1">IF(INDIRECT("実施計画様式!AN"&amp;ROW($A262))&lt;&gt;朱色変色!AN262,1,0)</f>
        <v>#VALUE!</v>
      </c>
      <c r="AO262" t="e" cm="1">
        <f t="array" aca="1" ref="AO262" ca="1">IF(INDIRECT("実施計画様式!AO"&amp;ROW($A262))&lt;&gt;朱色変色!AO262,1,0)</f>
        <v>#VALUE!</v>
      </c>
      <c r="AP262" t="e" cm="1">
        <f t="array" aca="1" ref="AP262" ca="1">IF(INDIRECT("実施計画様式!AP"&amp;ROW($A262))&lt;&gt;朱色変色!AP262,1,0)</f>
        <v>#VALUE!</v>
      </c>
      <c r="AQ262" t="e" cm="1">
        <f t="array" aca="1" ref="AQ262" ca="1">IF(INDIRECT("実施計画様式!AQ"&amp;ROW($A262))&lt;&gt;朱色変色!AQ262,1,0)</f>
        <v>#VALUE!</v>
      </c>
      <c r="AR262" t="e" cm="1">
        <f t="array" aca="1" ref="AR262" ca="1">IF(INDIRECT("実施計画様式!AR"&amp;ROW($A262))&lt;&gt;朱色変色!AR262,1,0)</f>
        <v>#VALUE!</v>
      </c>
      <c r="AS262" t="e" cm="1">
        <f t="array" aca="1" ref="AS262" ca="1">IF(INDIRECT("実施計画様式!AS"&amp;ROW($A262))&lt;&gt;朱色変色!AS262,1,0)</f>
        <v>#VALUE!</v>
      </c>
      <c r="AT262" t="e" cm="1">
        <f t="array" aca="1" ref="AT262" ca="1">IF(INDIRECT("実施計画様式!AT"&amp;ROW($A262))&lt;&gt;朱色変色!AT262,1,0)</f>
        <v>#VALUE!</v>
      </c>
      <c r="AU262" t="e" cm="1">
        <f t="array" aca="1" ref="AU262" ca="1">IF(INDIRECT("実施計画様式!AU"&amp;ROW($A262))&lt;&gt;朱色変色!AU262,1,0)</f>
        <v>#VALUE!</v>
      </c>
      <c r="AV262" t="e" cm="1">
        <f t="array" aca="1" ref="AV262" ca="1">IF(INDIRECT("実施計画様式!AV"&amp;ROW($A262))&lt;&gt;朱色変色!AV262,1,0)</f>
        <v>#VALUE!</v>
      </c>
      <c r="AW262" t="e" cm="1">
        <f t="array" aca="1" ref="AW262" ca="1">IF(INDIRECT("実施計画様式!AW"&amp;ROW($A262))&lt;&gt;朱色変色!AW262,1,0)</f>
        <v>#VALUE!</v>
      </c>
      <c r="AX262" t="e" cm="1">
        <f t="array" aca="1" ref="AX262" ca="1">IF(INDIRECT("実施計画様式!AX"&amp;ROW($A262))&lt;&gt;朱色変色!AX262,1,0)</f>
        <v>#VALUE!</v>
      </c>
      <c r="AY262" t="e" cm="1">
        <f t="array" aca="1" ref="AY262" ca="1">IF(INDIRECT("実施計画様式!AY"&amp;ROW($A262))&lt;&gt;朱色変色!AU262,1,0)</f>
        <v>#VALUE!</v>
      </c>
      <c r="AZ262" t="e" cm="1">
        <f t="array" aca="1" ref="AZ262" ca="1">IF(INDIRECT("実施計画様式!AZ"&amp;ROW($A262))&lt;&gt;朱色変色!AV262,1,0)</f>
        <v>#VALUE!</v>
      </c>
      <c r="BA262" t="e" cm="1">
        <f t="array" aca="1" ref="BA262" ca="1">IF(INDIRECT("実施計画様式!BA"&amp;ROW($A262))&lt;&gt;朱色変色!AW262,1,0)</f>
        <v>#VALUE!</v>
      </c>
      <c r="BB262" t="e" cm="1">
        <f t="array" aca="1" ref="BB262" ca="1">IF(INDIRECT("実施計画様式!BB"&amp;ROW($A262))&lt;&gt;朱色変色!AX262,1,0)</f>
        <v>#VALUE!</v>
      </c>
      <c r="BC262" t="e">
        <f t="shared" ca="1" si="6"/>
        <v>#VALUE!</v>
      </c>
      <c r="BD262" t="e">
        <f t="shared" ca="1" si="7"/>
        <v>#VALUE!</v>
      </c>
      <c r="BE262" t="e">
        <f t="shared" ca="1" si="8"/>
        <v>#VALUE!</v>
      </c>
    </row>
    <row r="263" spans="3:57">
      <c r="C263" s="310">
        <v>191</v>
      </c>
      <c r="D263" t="e" cm="1">
        <f t="array" aca="1" ref="D263" ca="1">IF(INDIRECT("実施計画様式!D"&amp;ROW($A263))&lt;&gt;朱色変色!D263,1,0)</f>
        <v>#VALUE!</v>
      </c>
      <c r="E263" t="e" cm="1">
        <f t="array" aca="1" ref="E263" ca="1">IF(INDIRECT("実施計画様式!E"&amp;ROW($A263))&lt;&gt;朱色変色!E263,1,0)</f>
        <v>#VALUE!</v>
      </c>
      <c r="F263" t="e" cm="1">
        <f t="array" aca="1" ref="F263" ca="1">IF(INDIRECT("実施計画様式!F"&amp;ROW($A263))&lt;&gt;朱色変色!F263,1,0)</f>
        <v>#VALUE!</v>
      </c>
      <c r="G263" t="e" cm="1">
        <f t="array" aca="1" ref="G263" ca="1">IF(INDIRECT("実施計画様式!G"&amp;ROW($A263))&lt;&gt;朱色変色!G263,1,0)</f>
        <v>#VALUE!</v>
      </c>
      <c r="H263" t="e" cm="1">
        <f t="array" aca="1" ref="H263" ca="1">IF(INDIRECT("実施計画様式!H"&amp;ROW($A263))&lt;&gt;朱色変色!H263,1,0)</f>
        <v>#VALUE!</v>
      </c>
      <c r="I263" t="e" cm="1">
        <f t="array" aca="1" ref="I263" ca="1">IF(INDIRECT("実施計画様式!I"&amp;ROW($A263))&lt;&gt;朱色変色!I263,1,0)</f>
        <v>#VALUE!</v>
      </c>
      <c r="J263" t="e" cm="1">
        <f t="array" aca="1" ref="J263" ca="1">IF(INDIRECT("実施計画様式!J"&amp;ROW($A263))&lt;&gt;朱色変色!J263,1,0)</f>
        <v>#VALUE!</v>
      </c>
      <c r="K263" t="e" cm="1">
        <f t="array" aca="1" ref="K263" ca="1">IF(INDIRECT("実施計画様式!K"&amp;ROW($A263))&lt;&gt;朱色変色!K263,1,0)</f>
        <v>#VALUE!</v>
      </c>
      <c r="L263" t="e" cm="1">
        <f t="array" aca="1" ref="L263" ca="1">IF(INDIRECT("実施計画様式!L"&amp;ROW($A263))&lt;&gt;朱色変色!L263,1,0)</f>
        <v>#VALUE!</v>
      </c>
      <c r="M263" t="e" cm="1">
        <f t="array" aca="1" ref="M263" ca="1">IF(INDIRECT("実施計画様式!M"&amp;ROW($A263))&lt;&gt;朱色変色!M263,1,0)</f>
        <v>#VALUE!</v>
      </c>
      <c r="N263" t="e" cm="1">
        <f t="array" aca="1" ref="N263" ca="1">IF(INDIRECT("実施計画様式!N"&amp;ROW($A263))&lt;&gt;朱色変色!N263,1,0)</f>
        <v>#VALUE!</v>
      </c>
      <c r="O263" t="e" cm="1">
        <f t="array" aca="1" ref="O263" ca="1">IF(INDIRECT("実施計画様式!O"&amp;ROW($A263))&lt;&gt;朱色変色!O263,1,0)</f>
        <v>#VALUE!</v>
      </c>
      <c r="P263" t="e" cm="1">
        <f t="array" aca="1" ref="P263" ca="1">IF(INDIRECT("実施計画様式!P"&amp;ROW($A263))&lt;&gt;朱色変色!P263,1,0)</f>
        <v>#VALUE!</v>
      </c>
      <c r="Q263" t="e" cm="1">
        <f t="array" aca="1" ref="Q263" ca="1">IF(INDIRECT("実施計画様式!Q"&amp;ROW($A263))&lt;&gt;朱色変色!Q263,1,0)</f>
        <v>#VALUE!</v>
      </c>
      <c r="R263" t="e" cm="1">
        <f t="array" aca="1" ref="R263" ca="1">IF(INDIRECT("実施計画様式!R"&amp;ROW($A263))&lt;&gt;朱色変色!R263,1,0)</f>
        <v>#VALUE!</v>
      </c>
      <c r="S263" t="e" cm="1">
        <f t="array" aca="1" ref="S263" ca="1">IF(INDIRECT("実施計画様式!S"&amp;ROW($A263))&lt;&gt;朱色変色!S263,1,0)</f>
        <v>#VALUE!</v>
      </c>
      <c r="T263" t="e" cm="1">
        <f t="array" aca="1" ref="T263" ca="1">IF(INDIRECT("実施計画様式!T"&amp;ROW($A263))&lt;&gt;朱色変色!T263,1,0)</f>
        <v>#VALUE!</v>
      </c>
      <c r="U263" t="e" cm="1">
        <f t="array" aca="1" ref="U263" ca="1">IF(INDIRECT("実施計画様式!U"&amp;ROW($A263))&lt;&gt;朱色変色!U263,1,0)</f>
        <v>#VALUE!</v>
      </c>
      <c r="V263" t="e" cm="1">
        <f t="array" aca="1" ref="V263" ca="1">IF(INDIRECT("実施計画様式!V"&amp;ROW($A263))&lt;&gt;朱色変色!V263,1,0)</f>
        <v>#VALUE!</v>
      </c>
      <c r="W263" t="e" cm="1">
        <f t="array" aca="1" ref="W263" ca="1">IF(INDIRECT("実施計画様式!W"&amp;ROW($A263))&lt;&gt;朱色変色!W263,1,0)</f>
        <v>#VALUE!</v>
      </c>
      <c r="X263" t="e" cm="1">
        <f t="array" aca="1" ref="X263" ca="1">IF(INDIRECT("実施計画様式!X"&amp;ROW($A263))&lt;&gt;朱色変色!X263,1,0)</f>
        <v>#VALUE!</v>
      </c>
      <c r="Y263" t="e" cm="1">
        <f t="array" aca="1" ref="Y263" ca="1">IF(INDIRECT("実施計画様式!Y"&amp;ROW($A263))&lt;&gt;朱色変色!Y263,1,0)</f>
        <v>#VALUE!</v>
      </c>
      <c r="Z263" t="e" cm="1">
        <f t="array" aca="1" ref="Z263" ca="1">IF(INDIRECT("実施計画様式!Z"&amp;ROW($A263))&lt;&gt;朱色変色!Z263,1,0)</f>
        <v>#VALUE!</v>
      </c>
      <c r="AA263" t="e" cm="1">
        <f t="array" aca="1" ref="AA263" ca="1">IF(INDIRECT("実施計画様式!AA"&amp;ROW($A263))&lt;&gt;朱色変色!AA263,1,0)</f>
        <v>#VALUE!</v>
      </c>
      <c r="AB263" t="e" cm="1">
        <f t="array" aca="1" ref="AB263" ca="1">IF(INDIRECT("実施計画様式!AB"&amp;ROW($A263))&lt;&gt;朱色変色!AB263,1,0)</f>
        <v>#VALUE!</v>
      </c>
      <c r="AC263" t="e" cm="1">
        <f t="array" aca="1" ref="AC263" ca="1">IF(INDIRECT("実施計画様式!AC"&amp;ROW($A263))&lt;&gt;朱色変色!AC263,1,0)</f>
        <v>#VALUE!</v>
      </c>
      <c r="AD263" t="e" cm="1">
        <f t="array" aca="1" ref="AD263" ca="1">IF(INDIRECT("実施計画様式!AD"&amp;ROW($A263))&lt;&gt;朱色変色!AD263,1,0)</f>
        <v>#VALUE!</v>
      </c>
      <c r="AE263" t="e" cm="1">
        <f t="array" aca="1" ref="AE263" ca="1">IF(INDIRECT("実施計画様式!AE"&amp;ROW($A263))&lt;&gt;朱色変色!AE263,1,0)</f>
        <v>#VALUE!</v>
      </c>
      <c r="AF263" t="e" cm="1">
        <f t="array" aca="1" ref="AF263" ca="1">IF(INDIRECT("実施計画様式!AF"&amp;ROW($A263))&lt;&gt;朱色変色!AF263,1,0)</f>
        <v>#VALUE!</v>
      </c>
      <c r="AG263" t="e" cm="1">
        <f t="array" aca="1" ref="AG263" ca="1">IF(INDIRECT("実施計画様式!AG"&amp;ROW($A263))&lt;&gt;朱色変色!AG263,1,0)</f>
        <v>#VALUE!</v>
      </c>
      <c r="AH263" t="e" cm="1">
        <f t="array" aca="1" ref="AH263" ca="1">IF(INDIRECT("実施計画様式!AH"&amp;ROW($A263))&lt;&gt;朱色変色!AH263,1,0)</f>
        <v>#VALUE!</v>
      </c>
      <c r="AI263" t="e" cm="1">
        <f t="array" aca="1" ref="AI263" ca="1">IF(INDIRECT("実施計画様式!AI"&amp;ROW($A263))&lt;&gt;朱色変色!AI263,1,0)</f>
        <v>#VALUE!</v>
      </c>
      <c r="AJ263" t="e" cm="1">
        <f t="array" aca="1" ref="AJ263" ca="1">IF(INDIRECT("実施計画様式!AJ"&amp;ROW($A263))&lt;&gt;朱色変色!AJ263,1,0)</f>
        <v>#VALUE!</v>
      </c>
      <c r="AK263" t="e" cm="1">
        <f t="array" aca="1" ref="AK263" ca="1">IF(INDIRECT("実施計画様式!AK"&amp;ROW($A263))&lt;&gt;朱色変色!AK263,1,0)</f>
        <v>#VALUE!</v>
      </c>
      <c r="AL263" t="e" cm="1">
        <f t="array" aca="1" ref="AL263" ca="1">IF(INDIRECT("実施計画様式!AL"&amp;ROW($A263))&lt;&gt;朱色変色!AL263,1,0)</f>
        <v>#VALUE!</v>
      </c>
      <c r="AM263" t="e" cm="1">
        <f t="array" aca="1" ref="AM263" ca="1">IF(INDIRECT("実施計画様式!AM"&amp;ROW($A263))&lt;&gt;朱色変色!AM263,1,0)</f>
        <v>#VALUE!</v>
      </c>
      <c r="AN263" t="e" cm="1">
        <f t="array" aca="1" ref="AN263" ca="1">IF(INDIRECT("実施計画様式!AN"&amp;ROW($A263))&lt;&gt;朱色変色!AN263,1,0)</f>
        <v>#VALUE!</v>
      </c>
      <c r="AO263" t="e" cm="1">
        <f t="array" aca="1" ref="AO263" ca="1">IF(INDIRECT("実施計画様式!AO"&amp;ROW($A263))&lt;&gt;朱色変色!AO263,1,0)</f>
        <v>#VALUE!</v>
      </c>
      <c r="AP263" t="e" cm="1">
        <f t="array" aca="1" ref="AP263" ca="1">IF(INDIRECT("実施計画様式!AP"&amp;ROW($A263))&lt;&gt;朱色変色!AP263,1,0)</f>
        <v>#VALUE!</v>
      </c>
      <c r="AQ263" t="e" cm="1">
        <f t="array" aca="1" ref="AQ263" ca="1">IF(INDIRECT("実施計画様式!AQ"&amp;ROW($A263))&lt;&gt;朱色変色!AQ263,1,0)</f>
        <v>#VALUE!</v>
      </c>
      <c r="AR263" t="e" cm="1">
        <f t="array" aca="1" ref="AR263" ca="1">IF(INDIRECT("実施計画様式!AR"&amp;ROW($A263))&lt;&gt;朱色変色!AR263,1,0)</f>
        <v>#VALUE!</v>
      </c>
      <c r="AS263" t="e" cm="1">
        <f t="array" aca="1" ref="AS263" ca="1">IF(INDIRECT("実施計画様式!AS"&amp;ROW($A263))&lt;&gt;朱色変色!AS263,1,0)</f>
        <v>#VALUE!</v>
      </c>
      <c r="AT263" t="e" cm="1">
        <f t="array" aca="1" ref="AT263" ca="1">IF(INDIRECT("実施計画様式!AT"&amp;ROW($A263))&lt;&gt;朱色変色!AT263,1,0)</f>
        <v>#VALUE!</v>
      </c>
      <c r="AU263" t="e" cm="1">
        <f t="array" aca="1" ref="AU263" ca="1">IF(INDIRECT("実施計画様式!AU"&amp;ROW($A263))&lt;&gt;朱色変色!AU263,1,0)</f>
        <v>#VALUE!</v>
      </c>
      <c r="AV263" t="e" cm="1">
        <f t="array" aca="1" ref="AV263" ca="1">IF(INDIRECT("実施計画様式!AV"&amp;ROW($A263))&lt;&gt;朱色変色!AV263,1,0)</f>
        <v>#VALUE!</v>
      </c>
      <c r="AW263" t="e" cm="1">
        <f t="array" aca="1" ref="AW263" ca="1">IF(INDIRECT("実施計画様式!AW"&amp;ROW($A263))&lt;&gt;朱色変色!AW263,1,0)</f>
        <v>#VALUE!</v>
      </c>
      <c r="AX263" t="e" cm="1">
        <f t="array" aca="1" ref="AX263" ca="1">IF(INDIRECT("実施計画様式!AX"&amp;ROW($A263))&lt;&gt;朱色変色!AX263,1,0)</f>
        <v>#VALUE!</v>
      </c>
      <c r="AY263" t="e" cm="1">
        <f t="array" aca="1" ref="AY263" ca="1">IF(INDIRECT("実施計画様式!AY"&amp;ROW($A263))&lt;&gt;朱色変色!AU263,1,0)</f>
        <v>#VALUE!</v>
      </c>
      <c r="AZ263" t="e" cm="1">
        <f t="array" aca="1" ref="AZ263" ca="1">IF(INDIRECT("実施計画様式!AZ"&amp;ROW($A263))&lt;&gt;朱色変色!AV263,1,0)</f>
        <v>#VALUE!</v>
      </c>
      <c r="BA263" t="e" cm="1">
        <f t="array" aca="1" ref="BA263" ca="1">IF(INDIRECT("実施計画様式!BA"&amp;ROW($A263))&lt;&gt;朱色変色!AW263,1,0)</f>
        <v>#VALUE!</v>
      </c>
      <c r="BB263" t="e" cm="1">
        <f t="array" aca="1" ref="BB263" ca="1">IF(INDIRECT("実施計画様式!BB"&amp;ROW($A263))&lt;&gt;朱色変色!AX263,1,0)</f>
        <v>#VALUE!</v>
      </c>
      <c r="BC263" t="e">
        <f t="shared" ca="1" si="6"/>
        <v>#VALUE!</v>
      </c>
      <c r="BD263" t="e">
        <f t="shared" ca="1" si="7"/>
        <v>#VALUE!</v>
      </c>
      <c r="BE263" t="e">
        <f t="shared" ca="1" si="8"/>
        <v>#VALUE!</v>
      </c>
    </row>
    <row r="264" spans="3:57">
      <c r="C264" s="310">
        <v>192</v>
      </c>
      <c r="D264" t="e" cm="1">
        <f t="array" aca="1" ref="D264" ca="1">IF(INDIRECT("実施計画様式!D"&amp;ROW($A264))&lt;&gt;朱色変色!D264,1,0)</f>
        <v>#VALUE!</v>
      </c>
      <c r="E264" t="e" cm="1">
        <f t="array" aca="1" ref="E264" ca="1">IF(INDIRECT("実施計画様式!E"&amp;ROW($A264))&lt;&gt;朱色変色!E264,1,0)</f>
        <v>#VALUE!</v>
      </c>
      <c r="F264" t="e" cm="1">
        <f t="array" aca="1" ref="F264" ca="1">IF(INDIRECT("実施計画様式!F"&amp;ROW($A264))&lt;&gt;朱色変色!F264,1,0)</f>
        <v>#VALUE!</v>
      </c>
      <c r="G264" t="e" cm="1">
        <f t="array" aca="1" ref="G264" ca="1">IF(INDIRECT("実施計画様式!G"&amp;ROW($A264))&lt;&gt;朱色変色!G264,1,0)</f>
        <v>#VALUE!</v>
      </c>
      <c r="H264" t="e" cm="1">
        <f t="array" aca="1" ref="H264" ca="1">IF(INDIRECT("実施計画様式!H"&amp;ROW($A264))&lt;&gt;朱色変色!H264,1,0)</f>
        <v>#VALUE!</v>
      </c>
      <c r="I264" t="e" cm="1">
        <f t="array" aca="1" ref="I264" ca="1">IF(INDIRECT("実施計画様式!I"&amp;ROW($A264))&lt;&gt;朱色変色!I264,1,0)</f>
        <v>#VALUE!</v>
      </c>
      <c r="J264" t="e" cm="1">
        <f t="array" aca="1" ref="J264" ca="1">IF(INDIRECT("実施計画様式!J"&amp;ROW($A264))&lt;&gt;朱色変色!J264,1,0)</f>
        <v>#VALUE!</v>
      </c>
      <c r="K264" t="e" cm="1">
        <f t="array" aca="1" ref="K264" ca="1">IF(INDIRECT("実施計画様式!K"&amp;ROW($A264))&lt;&gt;朱色変色!K264,1,0)</f>
        <v>#VALUE!</v>
      </c>
      <c r="L264" t="e" cm="1">
        <f t="array" aca="1" ref="L264" ca="1">IF(INDIRECT("実施計画様式!L"&amp;ROW($A264))&lt;&gt;朱色変色!L264,1,0)</f>
        <v>#VALUE!</v>
      </c>
      <c r="M264" t="e" cm="1">
        <f t="array" aca="1" ref="M264" ca="1">IF(INDIRECT("実施計画様式!M"&amp;ROW($A264))&lt;&gt;朱色変色!M264,1,0)</f>
        <v>#VALUE!</v>
      </c>
      <c r="N264" t="e" cm="1">
        <f t="array" aca="1" ref="N264" ca="1">IF(INDIRECT("実施計画様式!N"&amp;ROW($A264))&lt;&gt;朱色変色!N264,1,0)</f>
        <v>#VALUE!</v>
      </c>
      <c r="O264" t="e" cm="1">
        <f t="array" aca="1" ref="O264" ca="1">IF(INDIRECT("実施計画様式!O"&amp;ROW($A264))&lt;&gt;朱色変色!O264,1,0)</f>
        <v>#VALUE!</v>
      </c>
      <c r="P264" t="e" cm="1">
        <f t="array" aca="1" ref="P264" ca="1">IF(INDIRECT("実施計画様式!P"&amp;ROW($A264))&lt;&gt;朱色変色!P264,1,0)</f>
        <v>#VALUE!</v>
      </c>
      <c r="Q264" t="e" cm="1">
        <f t="array" aca="1" ref="Q264" ca="1">IF(INDIRECT("実施計画様式!Q"&amp;ROW($A264))&lt;&gt;朱色変色!Q264,1,0)</f>
        <v>#VALUE!</v>
      </c>
      <c r="R264" t="e" cm="1">
        <f t="array" aca="1" ref="R264" ca="1">IF(INDIRECT("実施計画様式!R"&amp;ROW($A264))&lt;&gt;朱色変色!R264,1,0)</f>
        <v>#VALUE!</v>
      </c>
      <c r="S264" t="e" cm="1">
        <f t="array" aca="1" ref="S264" ca="1">IF(INDIRECT("実施計画様式!S"&amp;ROW($A264))&lt;&gt;朱色変色!S264,1,0)</f>
        <v>#VALUE!</v>
      </c>
      <c r="T264" t="e" cm="1">
        <f t="array" aca="1" ref="T264" ca="1">IF(INDIRECT("実施計画様式!T"&amp;ROW($A264))&lt;&gt;朱色変色!T264,1,0)</f>
        <v>#VALUE!</v>
      </c>
      <c r="U264" t="e" cm="1">
        <f t="array" aca="1" ref="U264" ca="1">IF(INDIRECT("実施計画様式!U"&amp;ROW($A264))&lt;&gt;朱色変色!U264,1,0)</f>
        <v>#VALUE!</v>
      </c>
      <c r="V264" t="e" cm="1">
        <f t="array" aca="1" ref="V264" ca="1">IF(INDIRECT("実施計画様式!V"&amp;ROW($A264))&lt;&gt;朱色変色!V264,1,0)</f>
        <v>#VALUE!</v>
      </c>
      <c r="W264" t="e" cm="1">
        <f t="array" aca="1" ref="W264" ca="1">IF(INDIRECT("実施計画様式!W"&amp;ROW($A264))&lt;&gt;朱色変色!W264,1,0)</f>
        <v>#VALUE!</v>
      </c>
      <c r="X264" t="e" cm="1">
        <f t="array" aca="1" ref="X264" ca="1">IF(INDIRECT("実施計画様式!X"&amp;ROW($A264))&lt;&gt;朱色変色!X264,1,0)</f>
        <v>#VALUE!</v>
      </c>
      <c r="Y264" t="e" cm="1">
        <f t="array" aca="1" ref="Y264" ca="1">IF(INDIRECT("実施計画様式!Y"&amp;ROW($A264))&lt;&gt;朱色変色!Y264,1,0)</f>
        <v>#VALUE!</v>
      </c>
      <c r="Z264" t="e" cm="1">
        <f t="array" aca="1" ref="Z264" ca="1">IF(INDIRECT("実施計画様式!Z"&amp;ROW($A264))&lt;&gt;朱色変色!Z264,1,0)</f>
        <v>#VALUE!</v>
      </c>
      <c r="AA264" t="e" cm="1">
        <f t="array" aca="1" ref="AA264" ca="1">IF(INDIRECT("実施計画様式!AA"&amp;ROW($A264))&lt;&gt;朱色変色!AA264,1,0)</f>
        <v>#VALUE!</v>
      </c>
      <c r="AB264" t="e" cm="1">
        <f t="array" aca="1" ref="AB264" ca="1">IF(INDIRECT("実施計画様式!AB"&amp;ROW($A264))&lt;&gt;朱色変色!AB264,1,0)</f>
        <v>#VALUE!</v>
      </c>
      <c r="AC264" t="e" cm="1">
        <f t="array" aca="1" ref="AC264" ca="1">IF(INDIRECT("実施計画様式!AC"&amp;ROW($A264))&lt;&gt;朱色変色!AC264,1,0)</f>
        <v>#VALUE!</v>
      </c>
      <c r="AD264" t="e" cm="1">
        <f t="array" aca="1" ref="AD264" ca="1">IF(INDIRECT("実施計画様式!AD"&amp;ROW($A264))&lt;&gt;朱色変色!AD264,1,0)</f>
        <v>#VALUE!</v>
      </c>
      <c r="AE264" t="e" cm="1">
        <f t="array" aca="1" ref="AE264" ca="1">IF(INDIRECT("実施計画様式!AE"&amp;ROW($A264))&lt;&gt;朱色変色!AE264,1,0)</f>
        <v>#VALUE!</v>
      </c>
      <c r="AF264" t="e" cm="1">
        <f t="array" aca="1" ref="AF264" ca="1">IF(INDIRECT("実施計画様式!AF"&amp;ROW($A264))&lt;&gt;朱色変色!AF264,1,0)</f>
        <v>#VALUE!</v>
      </c>
      <c r="AG264" t="e" cm="1">
        <f t="array" aca="1" ref="AG264" ca="1">IF(INDIRECT("実施計画様式!AG"&amp;ROW($A264))&lt;&gt;朱色変色!AG264,1,0)</f>
        <v>#VALUE!</v>
      </c>
      <c r="AH264" t="e" cm="1">
        <f t="array" aca="1" ref="AH264" ca="1">IF(INDIRECT("実施計画様式!AH"&amp;ROW($A264))&lt;&gt;朱色変色!AH264,1,0)</f>
        <v>#VALUE!</v>
      </c>
      <c r="AI264" t="e" cm="1">
        <f t="array" aca="1" ref="AI264" ca="1">IF(INDIRECT("実施計画様式!AI"&amp;ROW($A264))&lt;&gt;朱色変色!AI264,1,0)</f>
        <v>#VALUE!</v>
      </c>
      <c r="AJ264" t="e" cm="1">
        <f t="array" aca="1" ref="AJ264" ca="1">IF(INDIRECT("実施計画様式!AJ"&amp;ROW($A264))&lt;&gt;朱色変色!AJ264,1,0)</f>
        <v>#VALUE!</v>
      </c>
      <c r="AK264" t="e" cm="1">
        <f t="array" aca="1" ref="AK264" ca="1">IF(INDIRECT("実施計画様式!AK"&amp;ROW($A264))&lt;&gt;朱色変色!AK264,1,0)</f>
        <v>#VALUE!</v>
      </c>
      <c r="AL264" t="e" cm="1">
        <f t="array" aca="1" ref="AL264" ca="1">IF(INDIRECT("実施計画様式!AL"&amp;ROW($A264))&lt;&gt;朱色変色!AL264,1,0)</f>
        <v>#VALUE!</v>
      </c>
      <c r="AM264" t="e" cm="1">
        <f t="array" aca="1" ref="AM264" ca="1">IF(INDIRECT("実施計画様式!AM"&amp;ROW($A264))&lt;&gt;朱色変色!AM264,1,0)</f>
        <v>#VALUE!</v>
      </c>
      <c r="AN264" t="e" cm="1">
        <f t="array" aca="1" ref="AN264" ca="1">IF(INDIRECT("実施計画様式!AN"&amp;ROW($A264))&lt;&gt;朱色変色!AN264,1,0)</f>
        <v>#VALUE!</v>
      </c>
      <c r="AO264" t="e" cm="1">
        <f t="array" aca="1" ref="AO264" ca="1">IF(INDIRECT("実施計画様式!AO"&amp;ROW($A264))&lt;&gt;朱色変色!AO264,1,0)</f>
        <v>#VALUE!</v>
      </c>
      <c r="AP264" t="e" cm="1">
        <f t="array" aca="1" ref="AP264" ca="1">IF(INDIRECT("実施計画様式!AP"&amp;ROW($A264))&lt;&gt;朱色変色!AP264,1,0)</f>
        <v>#VALUE!</v>
      </c>
      <c r="AQ264" t="e" cm="1">
        <f t="array" aca="1" ref="AQ264" ca="1">IF(INDIRECT("実施計画様式!AQ"&amp;ROW($A264))&lt;&gt;朱色変色!AQ264,1,0)</f>
        <v>#VALUE!</v>
      </c>
      <c r="AR264" t="e" cm="1">
        <f t="array" aca="1" ref="AR264" ca="1">IF(INDIRECT("実施計画様式!AR"&amp;ROW($A264))&lt;&gt;朱色変色!AR264,1,0)</f>
        <v>#VALUE!</v>
      </c>
      <c r="AS264" t="e" cm="1">
        <f t="array" aca="1" ref="AS264" ca="1">IF(INDIRECT("実施計画様式!AS"&amp;ROW($A264))&lt;&gt;朱色変色!AS264,1,0)</f>
        <v>#VALUE!</v>
      </c>
      <c r="AT264" t="e" cm="1">
        <f t="array" aca="1" ref="AT264" ca="1">IF(INDIRECT("実施計画様式!AT"&amp;ROW($A264))&lt;&gt;朱色変色!AT264,1,0)</f>
        <v>#VALUE!</v>
      </c>
      <c r="AU264" t="e" cm="1">
        <f t="array" aca="1" ref="AU264" ca="1">IF(INDIRECT("実施計画様式!AU"&amp;ROW($A264))&lt;&gt;朱色変色!AU264,1,0)</f>
        <v>#VALUE!</v>
      </c>
      <c r="AV264" t="e" cm="1">
        <f t="array" aca="1" ref="AV264" ca="1">IF(INDIRECT("実施計画様式!AV"&amp;ROW($A264))&lt;&gt;朱色変色!AV264,1,0)</f>
        <v>#VALUE!</v>
      </c>
      <c r="AW264" t="e" cm="1">
        <f t="array" aca="1" ref="AW264" ca="1">IF(INDIRECT("実施計画様式!AW"&amp;ROW($A264))&lt;&gt;朱色変色!AW264,1,0)</f>
        <v>#VALUE!</v>
      </c>
      <c r="AX264" t="e" cm="1">
        <f t="array" aca="1" ref="AX264" ca="1">IF(INDIRECT("実施計画様式!AX"&amp;ROW($A264))&lt;&gt;朱色変色!AX264,1,0)</f>
        <v>#VALUE!</v>
      </c>
      <c r="AY264" t="e" cm="1">
        <f t="array" aca="1" ref="AY264" ca="1">IF(INDIRECT("実施計画様式!AY"&amp;ROW($A264))&lt;&gt;朱色変色!AU264,1,0)</f>
        <v>#VALUE!</v>
      </c>
      <c r="AZ264" t="e" cm="1">
        <f t="array" aca="1" ref="AZ264" ca="1">IF(INDIRECT("実施計画様式!AZ"&amp;ROW($A264))&lt;&gt;朱色変色!AV264,1,0)</f>
        <v>#VALUE!</v>
      </c>
      <c r="BA264" t="e" cm="1">
        <f t="array" aca="1" ref="BA264" ca="1">IF(INDIRECT("実施計画様式!BA"&amp;ROW($A264))&lt;&gt;朱色変色!AW264,1,0)</f>
        <v>#VALUE!</v>
      </c>
      <c r="BB264" t="e" cm="1">
        <f t="array" aca="1" ref="BB264" ca="1">IF(INDIRECT("実施計画様式!BB"&amp;ROW($A264))&lt;&gt;朱色変色!AX264,1,0)</f>
        <v>#VALUE!</v>
      </c>
      <c r="BC264" t="e">
        <f t="shared" ca="1" si="6"/>
        <v>#VALUE!</v>
      </c>
      <c r="BD264" t="e">
        <f t="shared" ca="1" si="7"/>
        <v>#VALUE!</v>
      </c>
      <c r="BE264" t="e">
        <f t="shared" ca="1" si="8"/>
        <v>#VALUE!</v>
      </c>
    </row>
    <row r="265" spans="3:57">
      <c r="C265" s="310">
        <v>193</v>
      </c>
      <c r="D265" t="e" cm="1">
        <f t="array" aca="1" ref="D265" ca="1">IF(INDIRECT("実施計画様式!D"&amp;ROW($A265))&lt;&gt;朱色変色!D265,1,0)</f>
        <v>#VALUE!</v>
      </c>
      <c r="E265" t="e" cm="1">
        <f t="array" aca="1" ref="E265" ca="1">IF(INDIRECT("実施計画様式!E"&amp;ROW($A265))&lt;&gt;朱色変色!E265,1,0)</f>
        <v>#VALUE!</v>
      </c>
      <c r="F265" t="e" cm="1">
        <f t="array" aca="1" ref="F265" ca="1">IF(INDIRECT("実施計画様式!F"&amp;ROW($A265))&lt;&gt;朱色変色!F265,1,0)</f>
        <v>#VALUE!</v>
      </c>
      <c r="G265" t="e" cm="1">
        <f t="array" aca="1" ref="G265" ca="1">IF(INDIRECT("実施計画様式!G"&amp;ROW($A265))&lt;&gt;朱色変色!G265,1,0)</f>
        <v>#VALUE!</v>
      </c>
      <c r="H265" t="e" cm="1">
        <f t="array" aca="1" ref="H265" ca="1">IF(INDIRECT("実施計画様式!H"&amp;ROW($A265))&lt;&gt;朱色変色!H265,1,0)</f>
        <v>#VALUE!</v>
      </c>
      <c r="I265" t="e" cm="1">
        <f t="array" aca="1" ref="I265" ca="1">IF(INDIRECT("実施計画様式!I"&amp;ROW($A265))&lt;&gt;朱色変色!I265,1,0)</f>
        <v>#VALUE!</v>
      </c>
      <c r="J265" t="e" cm="1">
        <f t="array" aca="1" ref="J265" ca="1">IF(INDIRECT("実施計画様式!J"&amp;ROW($A265))&lt;&gt;朱色変色!J265,1,0)</f>
        <v>#VALUE!</v>
      </c>
      <c r="K265" t="e" cm="1">
        <f t="array" aca="1" ref="K265" ca="1">IF(INDIRECT("実施計画様式!K"&amp;ROW($A265))&lt;&gt;朱色変色!K265,1,0)</f>
        <v>#VALUE!</v>
      </c>
      <c r="L265" t="e" cm="1">
        <f t="array" aca="1" ref="L265" ca="1">IF(INDIRECT("実施計画様式!L"&amp;ROW($A265))&lt;&gt;朱色変色!L265,1,0)</f>
        <v>#VALUE!</v>
      </c>
      <c r="M265" t="e" cm="1">
        <f t="array" aca="1" ref="M265" ca="1">IF(INDIRECT("実施計画様式!M"&amp;ROW($A265))&lt;&gt;朱色変色!M265,1,0)</f>
        <v>#VALUE!</v>
      </c>
      <c r="N265" t="e" cm="1">
        <f t="array" aca="1" ref="N265" ca="1">IF(INDIRECT("実施計画様式!N"&amp;ROW($A265))&lt;&gt;朱色変色!N265,1,0)</f>
        <v>#VALUE!</v>
      </c>
      <c r="O265" t="e" cm="1">
        <f t="array" aca="1" ref="O265" ca="1">IF(INDIRECT("実施計画様式!O"&amp;ROW($A265))&lt;&gt;朱色変色!O265,1,0)</f>
        <v>#VALUE!</v>
      </c>
      <c r="P265" t="e" cm="1">
        <f t="array" aca="1" ref="P265" ca="1">IF(INDIRECT("実施計画様式!P"&amp;ROW($A265))&lt;&gt;朱色変色!P265,1,0)</f>
        <v>#VALUE!</v>
      </c>
      <c r="Q265" t="e" cm="1">
        <f t="array" aca="1" ref="Q265" ca="1">IF(INDIRECT("実施計画様式!Q"&amp;ROW($A265))&lt;&gt;朱色変色!Q265,1,0)</f>
        <v>#VALUE!</v>
      </c>
      <c r="R265" t="e" cm="1">
        <f t="array" aca="1" ref="R265" ca="1">IF(INDIRECT("実施計画様式!R"&amp;ROW($A265))&lt;&gt;朱色変色!R265,1,0)</f>
        <v>#VALUE!</v>
      </c>
      <c r="S265" t="e" cm="1">
        <f t="array" aca="1" ref="S265" ca="1">IF(INDIRECT("実施計画様式!S"&amp;ROW($A265))&lt;&gt;朱色変色!S265,1,0)</f>
        <v>#VALUE!</v>
      </c>
      <c r="T265" t="e" cm="1">
        <f t="array" aca="1" ref="T265" ca="1">IF(INDIRECT("実施計画様式!T"&amp;ROW($A265))&lt;&gt;朱色変色!T265,1,0)</f>
        <v>#VALUE!</v>
      </c>
      <c r="U265" t="e" cm="1">
        <f t="array" aca="1" ref="U265" ca="1">IF(INDIRECT("実施計画様式!U"&amp;ROW($A265))&lt;&gt;朱色変色!U265,1,0)</f>
        <v>#VALUE!</v>
      </c>
      <c r="V265" t="e" cm="1">
        <f t="array" aca="1" ref="V265" ca="1">IF(INDIRECT("実施計画様式!V"&amp;ROW($A265))&lt;&gt;朱色変色!V265,1,0)</f>
        <v>#VALUE!</v>
      </c>
      <c r="W265" t="e" cm="1">
        <f t="array" aca="1" ref="W265" ca="1">IF(INDIRECT("実施計画様式!W"&amp;ROW($A265))&lt;&gt;朱色変色!W265,1,0)</f>
        <v>#VALUE!</v>
      </c>
      <c r="X265" t="e" cm="1">
        <f t="array" aca="1" ref="X265" ca="1">IF(INDIRECT("実施計画様式!X"&amp;ROW($A265))&lt;&gt;朱色変色!X265,1,0)</f>
        <v>#VALUE!</v>
      </c>
      <c r="Y265" t="e" cm="1">
        <f t="array" aca="1" ref="Y265" ca="1">IF(INDIRECT("実施計画様式!Y"&amp;ROW($A265))&lt;&gt;朱色変色!Y265,1,0)</f>
        <v>#VALUE!</v>
      </c>
      <c r="Z265" t="e" cm="1">
        <f t="array" aca="1" ref="Z265" ca="1">IF(INDIRECT("実施計画様式!Z"&amp;ROW($A265))&lt;&gt;朱色変色!Z265,1,0)</f>
        <v>#VALUE!</v>
      </c>
      <c r="AA265" t="e" cm="1">
        <f t="array" aca="1" ref="AA265" ca="1">IF(INDIRECT("実施計画様式!AA"&amp;ROW($A265))&lt;&gt;朱色変色!AA265,1,0)</f>
        <v>#VALUE!</v>
      </c>
      <c r="AB265" t="e" cm="1">
        <f t="array" aca="1" ref="AB265" ca="1">IF(INDIRECT("実施計画様式!AB"&amp;ROW($A265))&lt;&gt;朱色変色!AB265,1,0)</f>
        <v>#VALUE!</v>
      </c>
      <c r="AC265" t="e" cm="1">
        <f t="array" aca="1" ref="AC265" ca="1">IF(INDIRECT("実施計画様式!AC"&amp;ROW($A265))&lt;&gt;朱色変色!AC265,1,0)</f>
        <v>#VALUE!</v>
      </c>
      <c r="AD265" t="e" cm="1">
        <f t="array" aca="1" ref="AD265" ca="1">IF(INDIRECT("実施計画様式!AD"&amp;ROW($A265))&lt;&gt;朱色変色!AD265,1,0)</f>
        <v>#VALUE!</v>
      </c>
      <c r="AE265" t="e" cm="1">
        <f t="array" aca="1" ref="AE265" ca="1">IF(INDIRECT("実施計画様式!AE"&amp;ROW($A265))&lt;&gt;朱色変色!AE265,1,0)</f>
        <v>#VALUE!</v>
      </c>
      <c r="AF265" t="e" cm="1">
        <f t="array" aca="1" ref="AF265" ca="1">IF(INDIRECT("実施計画様式!AF"&amp;ROW($A265))&lt;&gt;朱色変色!AF265,1,0)</f>
        <v>#VALUE!</v>
      </c>
      <c r="AG265" t="e" cm="1">
        <f t="array" aca="1" ref="AG265" ca="1">IF(INDIRECT("実施計画様式!AG"&amp;ROW($A265))&lt;&gt;朱色変色!AG265,1,0)</f>
        <v>#VALUE!</v>
      </c>
      <c r="AH265" t="e" cm="1">
        <f t="array" aca="1" ref="AH265" ca="1">IF(INDIRECT("実施計画様式!AH"&amp;ROW($A265))&lt;&gt;朱色変色!AH265,1,0)</f>
        <v>#VALUE!</v>
      </c>
      <c r="AI265" t="e" cm="1">
        <f t="array" aca="1" ref="AI265" ca="1">IF(INDIRECT("実施計画様式!AI"&amp;ROW($A265))&lt;&gt;朱色変色!AI265,1,0)</f>
        <v>#VALUE!</v>
      </c>
      <c r="AJ265" t="e" cm="1">
        <f t="array" aca="1" ref="AJ265" ca="1">IF(INDIRECT("実施計画様式!AJ"&amp;ROW($A265))&lt;&gt;朱色変色!AJ265,1,0)</f>
        <v>#VALUE!</v>
      </c>
      <c r="AK265" t="e" cm="1">
        <f t="array" aca="1" ref="AK265" ca="1">IF(INDIRECT("実施計画様式!AK"&amp;ROW($A265))&lt;&gt;朱色変色!AK265,1,0)</f>
        <v>#VALUE!</v>
      </c>
      <c r="AL265" t="e" cm="1">
        <f t="array" aca="1" ref="AL265" ca="1">IF(INDIRECT("実施計画様式!AL"&amp;ROW($A265))&lt;&gt;朱色変色!AL265,1,0)</f>
        <v>#VALUE!</v>
      </c>
      <c r="AM265" t="e" cm="1">
        <f t="array" aca="1" ref="AM265" ca="1">IF(INDIRECT("実施計画様式!AM"&amp;ROW($A265))&lt;&gt;朱色変色!AM265,1,0)</f>
        <v>#VALUE!</v>
      </c>
      <c r="AN265" t="e" cm="1">
        <f t="array" aca="1" ref="AN265" ca="1">IF(INDIRECT("実施計画様式!AN"&amp;ROW($A265))&lt;&gt;朱色変色!AN265,1,0)</f>
        <v>#VALUE!</v>
      </c>
      <c r="AO265" t="e" cm="1">
        <f t="array" aca="1" ref="AO265" ca="1">IF(INDIRECT("実施計画様式!AO"&amp;ROW($A265))&lt;&gt;朱色変色!AO265,1,0)</f>
        <v>#VALUE!</v>
      </c>
      <c r="AP265" t="e" cm="1">
        <f t="array" aca="1" ref="AP265" ca="1">IF(INDIRECT("実施計画様式!AP"&amp;ROW($A265))&lt;&gt;朱色変色!AP265,1,0)</f>
        <v>#VALUE!</v>
      </c>
      <c r="AQ265" t="e" cm="1">
        <f t="array" aca="1" ref="AQ265" ca="1">IF(INDIRECT("実施計画様式!AQ"&amp;ROW($A265))&lt;&gt;朱色変色!AQ265,1,0)</f>
        <v>#VALUE!</v>
      </c>
      <c r="AR265" t="e" cm="1">
        <f t="array" aca="1" ref="AR265" ca="1">IF(INDIRECT("実施計画様式!AR"&amp;ROW($A265))&lt;&gt;朱色変色!AR265,1,0)</f>
        <v>#VALUE!</v>
      </c>
      <c r="AS265" t="e" cm="1">
        <f t="array" aca="1" ref="AS265" ca="1">IF(INDIRECT("実施計画様式!AS"&amp;ROW($A265))&lt;&gt;朱色変色!AS265,1,0)</f>
        <v>#VALUE!</v>
      </c>
      <c r="AT265" t="e" cm="1">
        <f t="array" aca="1" ref="AT265" ca="1">IF(INDIRECT("実施計画様式!AT"&amp;ROW($A265))&lt;&gt;朱色変色!AT265,1,0)</f>
        <v>#VALUE!</v>
      </c>
      <c r="AU265" t="e" cm="1">
        <f t="array" aca="1" ref="AU265" ca="1">IF(INDIRECT("実施計画様式!AU"&amp;ROW($A265))&lt;&gt;朱色変色!AU265,1,0)</f>
        <v>#VALUE!</v>
      </c>
      <c r="AV265" t="e" cm="1">
        <f t="array" aca="1" ref="AV265" ca="1">IF(INDIRECT("実施計画様式!AV"&amp;ROW($A265))&lt;&gt;朱色変色!AV265,1,0)</f>
        <v>#VALUE!</v>
      </c>
      <c r="AW265" t="e" cm="1">
        <f t="array" aca="1" ref="AW265" ca="1">IF(INDIRECT("実施計画様式!AW"&amp;ROW($A265))&lt;&gt;朱色変色!AW265,1,0)</f>
        <v>#VALUE!</v>
      </c>
      <c r="AX265" t="e" cm="1">
        <f t="array" aca="1" ref="AX265" ca="1">IF(INDIRECT("実施計画様式!AX"&amp;ROW($A265))&lt;&gt;朱色変色!AX265,1,0)</f>
        <v>#VALUE!</v>
      </c>
      <c r="AY265" t="e" cm="1">
        <f t="array" aca="1" ref="AY265" ca="1">IF(INDIRECT("実施計画様式!AY"&amp;ROW($A265))&lt;&gt;朱色変色!AU265,1,0)</f>
        <v>#VALUE!</v>
      </c>
      <c r="AZ265" t="e" cm="1">
        <f t="array" aca="1" ref="AZ265" ca="1">IF(INDIRECT("実施計画様式!AZ"&amp;ROW($A265))&lt;&gt;朱色変色!AV265,1,0)</f>
        <v>#VALUE!</v>
      </c>
      <c r="BA265" t="e" cm="1">
        <f t="array" aca="1" ref="BA265" ca="1">IF(INDIRECT("実施計画様式!BA"&amp;ROW($A265))&lt;&gt;朱色変色!AW265,1,0)</f>
        <v>#VALUE!</v>
      </c>
      <c r="BB265" t="e" cm="1">
        <f t="array" aca="1" ref="BB265" ca="1">IF(INDIRECT("実施計画様式!BB"&amp;ROW($A265))&lt;&gt;朱色変色!AX265,1,0)</f>
        <v>#VALUE!</v>
      </c>
      <c r="BC265" t="e">
        <f t="shared" ref="BC265:BC328" ca="1" si="9">MIN(SUM(D265:BB265),1)</f>
        <v>#VALUE!</v>
      </c>
      <c r="BD265" t="e">
        <f t="shared" ca="1" si="7"/>
        <v>#VALUE!</v>
      </c>
      <c r="BE265" t="e">
        <f t="shared" ca="1" si="8"/>
        <v>#VALUE!</v>
      </c>
    </row>
    <row r="266" spans="3:57">
      <c r="C266" s="310">
        <v>194</v>
      </c>
      <c r="D266" t="e" cm="1">
        <f t="array" aca="1" ref="D266" ca="1">IF(INDIRECT("実施計画様式!D"&amp;ROW($A266))&lt;&gt;朱色変色!D266,1,0)</f>
        <v>#VALUE!</v>
      </c>
      <c r="E266" t="e" cm="1">
        <f t="array" aca="1" ref="E266" ca="1">IF(INDIRECT("実施計画様式!E"&amp;ROW($A266))&lt;&gt;朱色変色!E266,1,0)</f>
        <v>#VALUE!</v>
      </c>
      <c r="F266" t="e" cm="1">
        <f t="array" aca="1" ref="F266" ca="1">IF(INDIRECT("実施計画様式!F"&amp;ROW($A266))&lt;&gt;朱色変色!F266,1,0)</f>
        <v>#VALUE!</v>
      </c>
      <c r="G266" t="e" cm="1">
        <f t="array" aca="1" ref="G266" ca="1">IF(INDIRECT("実施計画様式!G"&amp;ROW($A266))&lt;&gt;朱色変色!G266,1,0)</f>
        <v>#VALUE!</v>
      </c>
      <c r="H266" t="e" cm="1">
        <f t="array" aca="1" ref="H266" ca="1">IF(INDIRECT("実施計画様式!H"&amp;ROW($A266))&lt;&gt;朱色変色!H266,1,0)</f>
        <v>#VALUE!</v>
      </c>
      <c r="I266" t="e" cm="1">
        <f t="array" aca="1" ref="I266" ca="1">IF(INDIRECT("実施計画様式!I"&amp;ROW($A266))&lt;&gt;朱色変色!I266,1,0)</f>
        <v>#VALUE!</v>
      </c>
      <c r="J266" t="e" cm="1">
        <f t="array" aca="1" ref="J266" ca="1">IF(INDIRECT("実施計画様式!J"&amp;ROW($A266))&lt;&gt;朱色変色!J266,1,0)</f>
        <v>#VALUE!</v>
      </c>
      <c r="K266" t="e" cm="1">
        <f t="array" aca="1" ref="K266" ca="1">IF(INDIRECT("実施計画様式!K"&amp;ROW($A266))&lt;&gt;朱色変色!K266,1,0)</f>
        <v>#VALUE!</v>
      </c>
      <c r="L266" t="e" cm="1">
        <f t="array" aca="1" ref="L266" ca="1">IF(INDIRECT("実施計画様式!L"&amp;ROW($A266))&lt;&gt;朱色変色!L266,1,0)</f>
        <v>#VALUE!</v>
      </c>
      <c r="M266" t="e" cm="1">
        <f t="array" aca="1" ref="M266" ca="1">IF(INDIRECT("実施計画様式!M"&amp;ROW($A266))&lt;&gt;朱色変色!M266,1,0)</f>
        <v>#VALUE!</v>
      </c>
      <c r="N266" t="e" cm="1">
        <f t="array" aca="1" ref="N266" ca="1">IF(INDIRECT("実施計画様式!N"&amp;ROW($A266))&lt;&gt;朱色変色!N266,1,0)</f>
        <v>#VALUE!</v>
      </c>
      <c r="O266" t="e" cm="1">
        <f t="array" aca="1" ref="O266" ca="1">IF(INDIRECT("実施計画様式!O"&amp;ROW($A266))&lt;&gt;朱色変色!O266,1,0)</f>
        <v>#VALUE!</v>
      </c>
      <c r="P266" t="e" cm="1">
        <f t="array" aca="1" ref="P266" ca="1">IF(INDIRECT("実施計画様式!P"&amp;ROW($A266))&lt;&gt;朱色変色!P266,1,0)</f>
        <v>#VALUE!</v>
      </c>
      <c r="Q266" t="e" cm="1">
        <f t="array" aca="1" ref="Q266" ca="1">IF(INDIRECT("実施計画様式!Q"&amp;ROW($A266))&lt;&gt;朱色変色!Q266,1,0)</f>
        <v>#VALUE!</v>
      </c>
      <c r="R266" t="e" cm="1">
        <f t="array" aca="1" ref="R266" ca="1">IF(INDIRECT("実施計画様式!R"&amp;ROW($A266))&lt;&gt;朱色変色!R266,1,0)</f>
        <v>#VALUE!</v>
      </c>
      <c r="S266" t="e" cm="1">
        <f t="array" aca="1" ref="S266" ca="1">IF(INDIRECT("実施計画様式!S"&amp;ROW($A266))&lt;&gt;朱色変色!S266,1,0)</f>
        <v>#VALUE!</v>
      </c>
      <c r="T266" t="e" cm="1">
        <f t="array" aca="1" ref="T266" ca="1">IF(INDIRECT("実施計画様式!T"&amp;ROW($A266))&lt;&gt;朱色変色!T266,1,0)</f>
        <v>#VALUE!</v>
      </c>
      <c r="U266" t="e" cm="1">
        <f t="array" aca="1" ref="U266" ca="1">IF(INDIRECT("実施計画様式!U"&amp;ROW($A266))&lt;&gt;朱色変色!U266,1,0)</f>
        <v>#VALUE!</v>
      </c>
      <c r="V266" t="e" cm="1">
        <f t="array" aca="1" ref="V266" ca="1">IF(INDIRECT("実施計画様式!V"&amp;ROW($A266))&lt;&gt;朱色変色!V266,1,0)</f>
        <v>#VALUE!</v>
      </c>
      <c r="W266" t="e" cm="1">
        <f t="array" aca="1" ref="W266" ca="1">IF(INDIRECT("実施計画様式!W"&amp;ROW($A266))&lt;&gt;朱色変色!W266,1,0)</f>
        <v>#VALUE!</v>
      </c>
      <c r="X266" t="e" cm="1">
        <f t="array" aca="1" ref="X266" ca="1">IF(INDIRECT("実施計画様式!X"&amp;ROW($A266))&lt;&gt;朱色変色!X266,1,0)</f>
        <v>#VALUE!</v>
      </c>
      <c r="Y266" t="e" cm="1">
        <f t="array" aca="1" ref="Y266" ca="1">IF(INDIRECT("実施計画様式!Y"&amp;ROW($A266))&lt;&gt;朱色変色!Y266,1,0)</f>
        <v>#VALUE!</v>
      </c>
      <c r="Z266" t="e" cm="1">
        <f t="array" aca="1" ref="Z266" ca="1">IF(INDIRECT("実施計画様式!Z"&amp;ROW($A266))&lt;&gt;朱色変色!Z266,1,0)</f>
        <v>#VALUE!</v>
      </c>
      <c r="AA266" t="e" cm="1">
        <f t="array" aca="1" ref="AA266" ca="1">IF(INDIRECT("実施計画様式!AA"&amp;ROW($A266))&lt;&gt;朱色変色!AA266,1,0)</f>
        <v>#VALUE!</v>
      </c>
      <c r="AB266" t="e" cm="1">
        <f t="array" aca="1" ref="AB266" ca="1">IF(INDIRECT("実施計画様式!AB"&amp;ROW($A266))&lt;&gt;朱色変色!AB266,1,0)</f>
        <v>#VALUE!</v>
      </c>
      <c r="AC266" t="e" cm="1">
        <f t="array" aca="1" ref="AC266" ca="1">IF(INDIRECT("実施計画様式!AC"&amp;ROW($A266))&lt;&gt;朱色変色!AC266,1,0)</f>
        <v>#VALUE!</v>
      </c>
      <c r="AD266" t="e" cm="1">
        <f t="array" aca="1" ref="AD266" ca="1">IF(INDIRECT("実施計画様式!AD"&amp;ROW($A266))&lt;&gt;朱色変色!AD266,1,0)</f>
        <v>#VALUE!</v>
      </c>
      <c r="AE266" t="e" cm="1">
        <f t="array" aca="1" ref="AE266" ca="1">IF(INDIRECT("実施計画様式!AE"&amp;ROW($A266))&lt;&gt;朱色変色!AE266,1,0)</f>
        <v>#VALUE!</v>
      </c>
      <c r="AF266" t="e" cm="1">
        <f t="array" aca="1" ref="AF266" ca="1">IF(INDIRECT("実施計画様式!AF"&amp;ROW($A266))&lt;&gt;朱色変色!AF266,1,0)</f>
        <v>#VALUE!</v>
      </c>
      <c r="AG266" t="e" cm="1">
        <f t="array" aca="1" ref="AG266" ca="1">IF(INDIRECT("実施計画様式!AG"&amp;ROW($A266))&lt;&gt;朱色変色!AG266,1,0)</f>
        <v>#VALUE!</v>
      </c>
      <c r="AH266" t="e" cm="1">
        <f t="array" aca="1" ref="AH266" ca="1">IF(INDIRECT("実施計画様式!AH"&amp;ROW($A266))&lt;&gt;朱色変色!AH266,1,0)</f>
        <v>#VALUE!</v>
      </c>
      <c r="AI266" t="e" cm="1">
        <f t="array" aca="1" ref="AI266" ca="1">IF(INDIRECT("実施計画様式!AI"&amp;ROW($A266))&lt;&gt;朱色変色!AI266,1,0)</f>
        <v>#VALUE!</v>
      </c>
      <c r="AJ266" t="e" cm="1">
        <f t="array" aca="1" ref="AJ266" ca="1">IF(INDIRECT("実施計画様式!AJ"&amp;ROW($A266))&lt;&gt;朱色変色!AJ266,1,0)</f>
        <v>#VALUE!</v>
      </c>
      <c r="AK266" t="e" cm="1">
        <f t="array" aca="1" ref="AK266" ca="1">IF(INDIRECT("実施計画様式!AK"&amp;ROW($A266))&lt;&gt;朱色変色!AK266,1,0)</f>
        <v>#VALUE!</v>
      </c>
      <c r="AL266" t="e" cm="1">
        <f t="array" aca="1" ref="AL266" ca="1">IF(INDIRECT("実施計画様式!AL"&amp;ROW($A266))&lt;&gt;朱色変色!AL266,1,0)</f>
        <v>#VALUE!</v>
      </c>
      <c r="AM266" t="e" cm="1">
        <f t="array" aca="1" ref="AM266" ca="1">IF(INDIRECT("実施計画様式!AM"&amp;ROW($A266))&lt;&gt;朱色変色!AM266,1,0)</f>
        <v>#VALUE!</v>
      </c>
      <c r="AN266" t="e" cm="1">
        <f t="array" aca="1" ref="AN266" ca="1">IF(INDIRECT("実施計画様式!AN"&amp;ROW($A266))&lt;&gt;朱色変色!AN266,1,0)</f>
        <v>#VALUE!</v>
      </c>
      <c r="AO266" t="e" cm="1">
        <f t="array" aca="1" ref="AO266" ca="1">IF(INDIRECT("実施計画様式!AO"&amp;ROW($A266))&lt;&gt;朱色変色!AO266,1,0)</f>
        <v>#VALUE!</v>
      </c>
      <c r="AP266" t="e" cm="1">
        <f t="array" aca="1" ref="AP266" ca="1">IF(INDIRECT("実施計画様式!AP"&amp;ROW($A266))&lt;&gt;朱色変色!AP266,1,0)</f>
        <v>#VALUE!</v>
      </c>
      <c r="AQ266" t="e" cm="1">
        <f t="array" aca="1" ref="AQ266" ca="1">IF(INDIRECT("実施計画様式!AQ"&amp;ROW($A266))&lt;&gt;朱色変色!AQ266,1,0)</f>
        <v>#VALUE!</v>
      </c>
      <c r="AR266" t="e" cm="1">
        <f t="array" aca="1" ref="AR266" ca="1">IF(INDIRECT("実施計画様式!AR"&amp;ROW($A266))&lt;&gt;朱色変色!AR266,1,0)</f>
        <v>#VALUE!</v>
      </c>
      <c r="AS266" t="e" cm="1">
        <f t="array" aca="1" ref="AS266" ca="1">IF(INDIRECT("実施計画様式!AS"&amp;ROW($A266))&lt;&gt;朱色変色!AS266,1,0)</f>
        <v>#VALUE!</v>
      </c>
      <c r="AT266" t="e" cm="1">
        <f t="array" aca="1" ref="AT266" ca="1">IF(INDIRECT("実施計画様式!AT"&amp;ROW($A266))&lt;&gt;朱色変色!AT266,1,0)</f>
        <v>#VALUE!</v>
      </c>
      <c r="AU266" t="e" cm="1">
        <f t="array" aca="1" ref="AU266" ca="1">IF(INDIRECT("実施計画様式!AU"&amp;ROW($A266))&lt;&gt;朱色変色!AU266,1,0)</f>
        <v>#VALUE!</v>
      </c>
      <c r="AV266" t="e" cm="1">
        <f t="array" aca="1" ref="AV266" ca="1">IF(INDIRECT("実施計画様式!AV"&amp;ROW($A266))&lt;&gt;朱色変色!AV266,1,0)</f>
        <v>#VALUE!</v>
      </c>
      <c r="AW266" t="e" cm="1">
        <f t="array" aca="1" ref="AW266" ca="1">IF(INDIRECT("実施計画様式!AW"&amp;ROW($A266))&lt;&gt;朱色変色!AW266,1,0)</f>
        <v>#VALUE!</v>
      </c>
      <c r="AX266" t="e" cm="1">
        <f t="array" aca="1" ref="AX266" ca="1">IF(INDIRECT("実施計画様式!AX"&amp;ROW($A266))&lt;&gt;朱色変色!AX266,1,0)</f>
        <v>#VALUE!</v>
      </c>
      <c r="AY266" t="e" cm="1">
        <f t="array" aca="1" ref="AY266" ca="1">IF(INDIRECT("実施計画様式!AY"&amp;ROW($A266))&lt;&gt;朱色変色!AU266,1,0)</f>
        <v>#VALUE!</v>
      </c>
      <c r="AZ266" t="e" cm="1">
        <f t="array" aca="1" ref="AZ266" ca="1">IF(INDIRECT("実施計画様式!AZ"&amp;ROW($A266))&lt;&gt;朱色変色!AV266,1,0)</f>
        <v>#VALUE!</v>
      </c>
      <c r="BA266" t="e" cm="1">
        <f t="array" aca="1" ref="BA266" ca="1">IF(INDIRECT("実施計画様式!BA"&amp;ROW($A266))&lt;&gt;朱色変色!AW266,1,0)</f>
        <v>#VALUE!</v>
      </c>
      <c r="BB266" t="e" cm="1">
        <f t="array" aca="1" ref="BB266" ca="1">IF(INDIRECT("実施計画様式!BB"&amp;ROW($A266))&lt;&gt;朱色変色!AX266,1,0)</f>
        <v>#VALUE!</v>
      </c>
      <c r="BC266" t="e">
        <f t="shared" ca="1" si="9"/>
        <v>#VALUE!</v>
      </c>
      <c r="BD266" t="e">
        <f t="shared" ref="BD266:BD329" ca="1" si="10">IF(SUM(D266:Q266,Z266:BB266)&gt;0,0,MIN(SUM(R266:Y266),1))</f>
        <v>#VALUE!</v>
      </c>
      <c r="BE266" t="e">
        <f t="shared" ref="BE266:BE329" ca="1" si="11">MIN(SUM(D266:Q266,Z266:BB266),1)</f>
        <v>#VALUE!</v>
      </c>
    </row>
    <row r="267" spans="3:57">
      <c r="C267" s="310">
        <v>195</v>
      </c>
      <c r="D267" t="e" cm="1">
        <f t="array" aca="1" ref="D267" ca="1">IF(INDIRECT("実施計画様式!D"&amp;ROW($A267))&lt;&gt;朱色変色!D267,1,0)</f>
        <v>#VALUE!</v>
      </c>
      <c r="E267" t="e" cm="1">
        <f t="array" aca="1" ref="E267" ca="1">IF(INDIRECT("実施計画様式!E"&amp;ROW($A267))&lt;&gt;朱色変色!E267,1,0)</f>
        <v>#VALUE!</v>
      </c>
      <c r="F267" t="e" cm="1">
        <f t="array" aca="1" ref="F267" ca="1">IF(INDIRECT("実施計画様式!F"&amp;ROW($A267))&lt;&gt;朱色変色!F267,1,0)</f>
        <v>#VALUE!</v>
      </c>
      <c r="G267" t="e" cm="1">
        <f t="array" aca="1" ref="G267" ca="1">IF(INDIRECT("実施計画様式!G"&amp;ROW($A267))&lt;&gt;朱色変色!G267,1,0)</f>
        <v>#VALUE!</v>
      </c>
      <c r="H267" t="e" cm="1">
        <f t="array" aca="1" ref="H267" ca="1">IF(INDIRECT("実施計画様式!H"&amp;ROW($A267))&lt;&gt;朱色変色!H267,1,0)</f>
        <v>#VALUE!</v>
      </c>
      <c r="I267" t="e" cm="1">
        <f t="array" aca="1" ref="I267" ca="1">IF(INDIRECT("実施計画様式!I"&amp;ROW($A267))&lt;&gt;朱色変色!I267,1,0)</f>
        <v>#VALUE!</v>
      </c>
      <c r="J267" t="e" cm="1">
        <f t="array" aca="1" ref="J267" ca="1">IF(INDIRECT("実施計画様式!J"&amp;ROW($A267))&lt;&gt;朱色変色!J267,1,0)</f>
        <v>#VALUE!</v>
      </c>
      <c r="K267" t="e" cm="1">
        <f t="array" aca="1" ref="K267" ca="1">IF(INDIRECT("実施計画様式!K"&amp;ROW($A267))&lt;&gt;朱色変色!K267,1,0)</f>
        <v>#VALUE!</v>
      </c>
      <c r="L267" t="e" cm="1">
        <f t="array" aca="1" ref="L267" ca="1">IF(INDIRECT("実施計画様式!L"&amp;ROW($A267))&lt;&gt;朱色変色!L267,1,0)</f>
        <v>#VALUE!</v>
      </c>
      <c r="M267" t="e" cm="1">
        <f t="array" aca="1" ref="M267" ca="1">IF(INDIRECT("実施計画様式!M"&amp;ROW($A267))&lt;&gt;朱色変色!M267,1,0)</f>
        <v>#VALUE!</v>
      </c>
      <c r="N267" t="e" cm="1">
        <f t="array" aca="1" ref="N267" ca="1">IF(INDIRECT("実施計画様式!N"&amp;ROW($A267))&lt;&gt;朱色変色!N267,1,0)</f>
        <v>#VALUE!</v>
      </c>
      <c r="O267" t="e" cm="1">
        <f t="array" aca="1" ref="O267" ca="1">IF(INDIRECT("実施計画様式!O"&amp;ROW($A267))&lt;&gt;朱色変色!O267,1,0)</f>
        <v>#VALUE!</v>
      </c>
      <c r="P267" t="e" cm="1">
        <f t="array" aca="1" ref="P267" ca="1">IF(INDIRECT("実施計画様式!P"&amp;ROW($A267))&lt;&gt;朱色変色!P267,1,0)</f>
        <v>#VALUE!</v>
      </c>
      <c r="Q267" t="e" cm="1">
        <f t="array" aca="1" ref="Q267" ca="1">IF(INDIRECT("実施計画様式!Q"&amp;ROW($A267))&lt;&gt;朱色変色!Q267,1,0)</f>
        <v>#VALUE!</v>
      </c>
      <c r="R267" t="e" cm="1">
        <f t="array" aca="1" ref="R267" ca="1">IF(INDIRECT("実施計画様式!R"&amp;ROW($A267))&lt;&gt;朱色変色!R267,1,0)</f>
        <v>#VALUE!</v>
      </c>
      <c r="S267" t="e" cm="1">
        <f t="array" aca="1" ref="S267" ca="1">IF(INDIRECT("実施計画様式!S"&amp;ROW($A267))&lt;&gt;朱色変色!S267,1,0)</f>
        <v>#VALUE!</v>
      </c>
      <c r="T267" t="e" cm="1">
        <f t="array" aca="1" ref="T267" ca="1">IF(INDIRECT("実施計画様式!T"&amp;ROW($A267))&lt;&gt;朱色変色!T267,1,0)</f>
        <v>#VALUE!</v>
      </c>
      <c r="U267" t="e" cm="1">
        <f t="array" aca="1" ref="U267" ca="1">IF(INDIRECT("実施計画様式!U"&amp;ROW($A267))&lt;&gt;朱色変色!U267,1,0)</f>
        <v>#VALUE!</v>
      </c>
      <c r="V267" t="e" cm="1">
        <f t="array" aca="1" ref="V267" ca="1">IF(INDIRECT("実施計画様式!V"&amp;ROW($A267))&lt;&gt;朱色変色!V267,1,0)</f>
        <v>#VALUE!</v>
      </c>
      <c r="W267" t="e" cm="1">
        <f t="array" aca="1" ref="W267" ca="1">IF(INDIRECT("実施計画様式!W"&amp;ROW($A267))&lt;&gt;朱色変色!W267,1,0)</f>
        <v>#VALUE!</v>
      </c>
      <c r="X267" t="e" cm="1">
        <f t="array" aca="1" ref="X267" ca="1">IF(INDIRECT("実施計画様式!X"&amp;ROW($A267))&lt;&gt;朱色変色!X267,1,0)</f>
        <v>#VALUE!</v>
      </c>
      <c r="Y267" t="e" cm="1">
        <f t="array" aca="1" ref="Y267" ca="1">IF(INDIRECT("実施計画様式!Y"&amp;ROW($A267))&lt;&gt;朱色変色!Y267,1,0)</f>
        <v>#VALUE!</v>
      </c>
      <c r="Z267" t="e" cm="1">
        <f t="array" aca="1" ref="Z267" ca="1">IF(INDIRECT("実施計画様式!Z"&amp;ROW($A267))&lt;&gt;朱色変色!Z267,1,0)</f>
        <v>#VALUE!</v>
      </c>
      <c r="AA267" t="e" cm="1">
        <f t="array" aca="1" ref="AA267" ca="1">IF(INDIRECT("実施計画様式!AA"&amp;ROW($A267))&lt;&gt;朱色変色!AA267,1,0)</f>
        <v>#VALUE!</v>
      </c>
      <c r="AB267" t="e" cm="1">
        <f t="array" aca="1" ref="AB267" ca="1">IF(INDIRECT("実施計画様式!AB"&amp;ROW($A267))&lt;&gt;朱色変色!AB267,1,0)</f>
        <v>#VALUE!</v>
      </c>
      <c r="AC267" t="e" cm="1">
        <f t="array" aca="1" ref="AC267" ca="1">IF(INDIRECT("実施計画様式!AC"&amp;ROW($A267))&lt;&gt;朱色変色!AC267,1,0)</f>
        <v>#VALUE!</v>
      </c>
      <c r="AD267" t="e" cm="1">
        <f t="array" aca="1" ref="AD267" ca="1">IF(INDIRECT("実施計画様式!AD"&amp;ROW($A267))&lt;&gt;朱色変色!AD267,1,0)</f>
        <v>#VALUE!</v>
      </c>
      <c r="AE267" t="e" cm="1">
        <f t="array" aca="1" ref="AE267" ca="1">IF(INDIRECT("実施計画様式!AE"&amp;ROW($A267))&lt;&gt;朱色変色!AE267,1,0)</f>
        <v>#VALUE!</v>
      </c>
      <c r="AF267" t="e" cm="1">
        <f t="array" aca="1" ref="AF267" ca="1">IF(INDIRECT("実施計画様式!AF"&amp;ROW($A267))&lt;&gt;朱色変色!AF267,1,0)</f>
        <v>#VALUE!</v>
      </c>
      <c r="AG267" t="e" cm="1">
        <f t="array" aca="1" ref="AG267" ca="1">IF(INDIRECT("実施計画様式!AG"&amp;ROW($A267))&lt;&gt;朱色変色!AG267,1,0)</f>
        <v>#VALUE!</v>
      </c>
      <c r="AH267" t="e" cm="1">
        <f t="array" aca="1" ref="AH267" ca="1">IF(INDIRECT("実施計画様式!AH"&amp;ROW($A267))&lt;&gt;朱色変色!AH267,1,0)</f>
        <v>#VALUE!</v>
      </c>
      <c r="AI267" t="e" cm="1">
        <f t="array" aca="1" ref="AI267" ca="1">IF(INDIRECT("実施計画様式!AI"&amp;ROW($A267))&lt;&gt;朱色変色!AI267,1,0)</f>
        <v>#VALUE!</v>
      </c>
      <c r="AJ267" t="e" cm="1">
        <f t="array" aca="1" ref="AJ267" ca="1">IF(INDIRECT("実施計画様式!AJ"&amp;ROW($A267))&lt;&gt;朱色変色!AJ267,1,0)</f>
        <v>#VALUE!</v>
      </c>
      <c r="AK267" t="e" cm="1">
        <f t="array" aca="1" ref="AK267" ca="1">IF(INDIRECT("実施計画様式!AK"&amp;ROW($A267))&lt;&gt;朱色変色!AK267,1,0)</f>
        <v>#VALUE!</v>
      </c>
      <c r="AL267" t="e" cm="1">
        <f t="array" aca="1" ref="AL267" ca="1">IF(INDIRECT("実施計画様式!AL"&amp;ROW($A267))&lt;&gt;朱色変色!AL267,1,0)</f>
        <v>#VALUE!</v>
      </c>
      <c r="AM267" t="e" cm="1">
        <f t="array" aca="1" ref="AM267" ca="1">IF(INDIRECT("実施計画様式!AM"&amp;ROW($A267))&lt;&gt;朱色変色!AM267,1,0)</f>
        <v>#VALUE!</v>
      </c>
      <c r="AN267" t="e" cm="1">
        <f t="array" aca="1" ref="AN267" ca="1">IF(INDIRECT("実施計画様式!AN"&amp;ROW($A267))&lt;&gt;朱色変色!AN267,1,0)</f>
        <v>#VALUE!</v>
      </c>
      <c r="AO267" t="e" cm="1">
        <f t="array" aca="1" ref="AO267" ca="1">IF(INDIRECT("実施計画様式!AO"&amp;ROW($A267))&lt;&gt;朱色変色!AO267,1,0)</f>
        <v>#VALUE!</v>
      </c>
      <c r="AP267" t="e" cm="1">
        <f t="array" aca="1" ref="AP267" ca="1">IF(INDIRECT("実施計画様式!AP"&amp;ROW($A267))&lt;&gt;朱色変色!AP267,1,0)</f>
        <v>#VALUE!</v>
      </c>
      <c r="AQ267" t="e" cm="1">
        <f t="array" aca="1" ref="AQ267" ca="1">IF(INDIRECT("実施計画様式!AQ"&amp;ROW($A267))&lt;&gt;朱色変色!AQ267,1,0)</f>
        <v>#VALUE!</v>
      </c>
      <c r="AR267" t="e" cm="1">
        <f t="array" aca="1" ref="AR267" ca="1">IF(INDIRECT("実施計画様式!AR"&amp;ROW($A267))&lt;&gt;朱色変色!AR267,1,0)</f>
        <v>#VALUE!</v>
      </c>
      <c r="AS267" t="e" cm="1">
        <f t="array" aca="1" ref="AS267" ca="1">IF(INDIRECT("実施計画様式!AS"&amp;ROW($A267))&lt;&gt;朱色変色!AS267,1,0)</f>
        <v>#VALUE!</v>
      </c>
      <c r="AT267" t="e" cm="1">
        <f t="array" aca="1" ref="AT267" ca="1">IF(INDIRECT("実施計画様式!AT"&amp;ROW($A267))&lt;&gt;朱色変色!AT267,1,0)</f>
        <v>#VALUE!</v>
      </c>
      <c r="AU267" t="e" cm="1">
        <f t="array" aca="1" ref="AU267" ca="1">IF(INDIRECT("実施計画様式!AU"&amp;ROW($A267))&lt;&gt;朱色変色!AU267,1,0)</f>
        <v>#VALUE!</v>
      </c>
      <c r="AV267" t="e" cm="1">
        <f t="array" aca="1" ref="AV267" ca="1">IF(INDIRECT("実施計画様式!AV"&amp;ROW($A267))&lt;&gt;朱色変色!AV267,1,0)</f>
        <v>#VALUE!</v>
      </c>
      <c r="AW267" t="e" cm="1">
        <f t="array" aca="1" ref="AW267" ca="1">IF(INDIRECT("実施計画様式!AW"&amp;ROW($A267))&lt;&gt;朱色変色!AW267,1,0)</f>
        <v>#VALUE!</v>
      </c>
      <c r="AX267" t="e" cm="1">
        <f t="array" aca="1" ref="AX267" ca="1">IF(INDIRECT("実施計画様式!AX"&amp;ROW($A267))&lt;&gt;朱色変色!AX267,1,0)</f>
        <v>#VALUE!</v>
      </c>
      <c r="AY267" t="e" cm="1">
        <f t="array" aca="1" ref="AY267" ca="1">IF(INDIRECT("実施計画様式!AY"&amp;ROW($A267))&lt;&gt;朱色変色!AU267,1,0)</f>
        <v>#VALUE!</v>
      </c>
      <c r="AZ267" t="e" cm="1">
        <f t="array" aca="1" ref="AZ267" ca="1">IF(INDIRECT("実施計画様式!AZ"&amp;ROW($A267))&lt;&gt;朱色変色!AV267,1,0)</f>
        <v>#VALUE!</v>
      </c>
      <c r="BA267" t="e" cm="1">
        <f t="array" aca="1" ref="BA267" ca="1">IF(INDIRECT("実施計画様式!BA"&amp;ROW($A267))&lt;&gt;朱色変色!AW267,1,0)</f>
        <v>#VALUE!</v>
      </c>
      <c r="BB267" t="e" cm="1">
        <f t="array" aca="1" ref="BB267" ca="1">IF(INDIRECT("実施計画様式!BB"&amp;ROW($A267))&lt;&gt;朱色変色!AX267,1,0)</f>
        <v>#VALUE!</v>
      </c>
      <c r="BC267" t="e">
        <f t="shared" ca="1" si="9"/>
        <v>#VALUE!</v>
      </c>
      <c r="BD267" t="e">
        <f t="shared" ca="1" si="10"/>
        <v>#VALUE!</v>
      </c>
      <c r="BE267" t="e">
        <f t="shared" ca="1" si="11"/>
        <v>#VALUE!</v>
      </c>
    </row>
    <row r="268" spans="3:57">
      <c r="C268" s="310">
        <v>196</v>
      </c>
      <c r="D268" t="e" cm="1">
        <f t="array" aca="1" ref="D268" ca="1">IF(INDIRECT("実施計画様式!D"&amp;ROW($A268))&lt;&gt;朱色変色!D268,1,0)</f>
        <v>#VALUE!</v>
      </c>
      <c r="E268" t="e" cm="1">
        <f t="array" aca="1" ref="E268" ca="1">IF(INDIRECT("実施計画様式!E"&amp;ROW($A268))&lt;&gt;朱色変色!E268,1,0)</f>
        <v>#VALUE!</v>
      </c>
      <c r="F268" t="e" cm="1">
        <f t="array" aca="1" ref="F268" ca="1">IF(INDIRECT("実施計画様式!F"&amp;ROW($A268))&lt;&gt;朱色変色!F268,1,0)</f>
        <v>#VALUE!</v>
      </c>
      <c r="G268" t="e" cm="1">
        <f t="array" aca="1" ref="G268" ca="1">IF(INDIRECT("実施計画様式!G"&amp;ROW($A268))&lt;&gt;朱色変色!G268,1,0)</f>
        <v>#VALUE!</v>
      </c>
      <c r="H268" t="e" cm="1">
        <f t="array" aca="1" ref="H268" ca="1">IF(INDIRECT("実施計画様式!H"&amp;ROW($A268))&lt;&gt;朱色変色!H268,1,0)</f>
        <v>#VALUE!</v>
      </c>
      <c r="I268" t="e" cm="1">
        <f t="array" aca="1" ref="I268" ca="1">IF(INDIRECT("実施計画様式!I"&amp;ROW($A268))&lt;&gt;朱色変色!I268,1,0)</f>
        <v>#VALUE!</v>
      </c>
      <c r="J268" t="e" cm="1">
        <f t="array" aca="1" ref="J268" ca="1">IF(INDIRECT("実施計画様式!J"&amp;ROW($A268))&lt;&gt;朱色変色!J268,1,0)</f>
        <v>#VALUE!</v>
      </c>
      <c r="K268" t="e" cm="1">
        <f t="array" aca="1" ref="K268" ca="1">IF(INDIRECT("実施計画様式!K"&amp;ROW($A268))&lt;&gt;朱色変色!K268,1,0)</f>
        <v>#VALUE!</v>
      </c>
      <c r="L268" t="e" cm="1">
        <f t="array" aca="1" ref="L268" ca="1">IF(INDIRECT("実施計画様式!L"&amp;ROW($A268))&lt;&gt;朱色変色!L268,1,0)</f>
        <v>#VALUE!</v>
      </c>
      <c r="M268" t="e" cm="1">
        <f t="array" aca="1" ref="M268" ca="1">IF(INDIRECT("実施計画様式!M"&amp;ROW($A268))&lt;&gt;朱色変色!M268,1,0)</f>
        <v>#VALUE!</v>
      </c>
      <c r="N268" t="e" cm="1">
        <f t="array" aca="1" ref="N268" ca="1">IF(INDIRECT("実施計画様式!N"&amp;ROW($A268))&lt;&gt;朱色変色!N268,1,0)</f>
        <v>#VALUE!</v>
      </c>
      <c r="O268" t="e" cm="1">
        <f t="array" aca="1" ref="O268" ca="1">IF(INDIRECT("実施計画様式!O"&amp;ROW($A268))&lt;&gt;朱色変色!O268,1,0)</f>
        <v>#VALUE!</v>
      </c>
      <c r="P268" t="e" cm="1">
        <f t="array" aca="1" ref="P268" ca="1">IF(INDIRECT("実施計画様式!P"&amp;ROW($A268))&lt;&gt;朱色変色!P268,1,0)</f>
        <v>#VALUE!</v>
      </c>
      <c r="Q268" t="e" cm="1">
        <f t="array" aca="1" ref="Q268" ca="1">IF(INDIRECT("実施計画様式!Q"&amp;ROW($A268))&lt;&gt;朱色変色!Q268,1,0)</f>
        <v>#VALUE!</v>
      </c>
      <c r="R268" t="e" cm="1">
        <f t="array" aca="1" ref="R268" ca="1">IF(INDIRECT("実施計画様式!R"&amp;ROW($A268))&lt;&gt;朱色変色!R268,1,0)</f>
        <v>#VALUE!</v>
      </c>
      <c r="S268" t="e" cm="1">
        <f t="array" aca="1" ref="S268" ca="1">IF(INDIRECT("実施計画様式!S"&amp;ROW($A268))&lt;&gt;朱色変色!S268,1,0)</f>
        <v>#VALUE!</v>
      </c>
      <c r="T268" t="e" cm="1">
        <f t="array" aca="1" ref="T268" ca="1">IF(INDIRECT("実施計画様式!T"&amp;ROW($A268))&lt;&gt;朱色変色!T268,1,0)</f>
        <v>#VALUE!</v>
      </c>
      <c r="U268" t="e" cm="1">
        <f t="array" aca="1" ref="U268" ca="1">IF(INDIRECT("実施計画様式!U"&amp;ROW($A268))&lt;&gt;朱色変色!U268,1,0)</f>
        <v>#VALUE!</v>
      </c>
      <c r="V268" t="e" cm="1">
        <f t="array" aca="1" ref="V268" ca="1">IF(INDIRECT("実施計画様式!V"&amp;ROW($A268))&lt;&gt;朱色変色!V268,1,0)</f>
        <v>#VALUE!</v>
      </c>
      <c r="W268" t="e" cm="1">
        <f t="array" aca="1" ref="W268" ca="1">IF(INDIRECT("実施計画様式!W"&amp;ROW($A268))&lt;&gt;朱色変色!W268,1,0)</f>
        <v>#VALUE!</v>
      </c>
      <c r="X268" t="e" cm="1">
        <f t="array" aca="1" ref="X268" ca="1">IF(INDIRECT("実施計画様式!X"&amp;ROW($A268))&lt;&gt;朱色変色!X268,1,0)</f>
        <v>#VALUE!</v>
      </c>
      <c r="Y268" t="e" cm="1">
        <f t="array" aca="1" ref="Y268" ca="1">IF(INDIRECT("実施計画様式!Y"&amp;ROW($A268))&lt;&gt;朱色変色!Y268,1,0)</f>
        <v>#VALUE!</v>
      </c>
      <c r="Z268" t="e" cm="1">
        <f t="array" aca="1" ref="Z268" ca="1">IF(INDIRECT("実施計画様式!Z"&amp;ROW($A268))&lt;&gt;朱色変色!Z268,1,0)</f>
        <v>#VALUE!</v>
      </c>
      <c r="AA268" t="e" cm="1">
        <f t="array" aca="1" ref="AA268" ca="1">IF(INDIRECT("実施計画様式!AA"&amp;ROW($A268))&lt;&gt;朱色変色!AA268,1,0)</f>
        <v>#VALUE!</v>
      </c>
      <c r="AB268" t="e" cm="1">
        <f t="array" aca="1" ref="AB268" ca="1">IF(INDIRECT("実施計画様式!AB"&amp;ROW($A268))&lt;&gt;朱色変色!AB268,1,0)</f>
        <v>#VALUE!</v>
      </c>
      <c r="AC268" t="e" cm="1">
        <f t="array" aca="1" ref="AC268" ca="1">IF(INDIRECT("実施計画様式!AC"&amp;ROW($A268))&lt;&gt;朱色変色!AC268,1,0)</f>
        <v>#VALUE!</v>
      </c>
      <c r="AD268" t="e" cm="1">
        <f t="array" aca="1" ref="AD268" ca="1">IF(INDIRECT("実施計画様式!AD"&amp;ROW($A268))&lt;&gt;朱色変色!AD268,1,0)</f>
        <v>#VALUE!</v>
      </c>
      <c r="AE268" t="e" cm="1">
        <f t="array" aca="1" ref="AE268" ca="1">IF(INDIRECT("実施計画様式!AE"&amp;ROW($A268))&lt;&gt;朱色変色!AE268,1,0)</f>
        <v>#VALUE!</v>
      </c>
      <c r="AF268" t="e" cm="1">
        <f t="array" aca="1" ref="AF268" ca="1">IF(INDIRECT("実施計画様式!AF"&amp;ROW($A268))&lt;&gt;朱色変色!AF268,1,0)</f>
        <v>#VALUE!</v>
      </c>
      <c r="AG268" t="e" cm="1">
        <f t="array" aca="1" ref="AG268" ca="1">IF(INDIRECT("実施計画様式!AG"&amp;ROW($A268))&lt;&gt;朱色変色!AG268,1,0)</f>
        <v>#VALUE!</v>
      </c>
      <c r="AH268" t="e" cm="1">
        <f t="array" aca="1" ref="AH268" ca="1">IF(INDIRECT("実施計画様式!AH"&amp;ROW($A268))&lt;&gt;朱色変色!AH268,1,0)</f>
        <v>#VALUE!</v>
      </c>
      <c r="AI268" t="e" cm="1">
        <f t="array" aca="1" ref="AI268" ca="1">IF(INDIRECT("実施計画様式!AI"&amp;ROW($A268))&lt;&gt;朱色変色!AI268,1,0)</f>
        <v>#VALUE!</v>
      </c>
      <c r="AJ268" t="e" cm="1">
        <f t="array" aca="1" ref="AJ268" ca="1">IF(INDIRECT("実施計画様式!AJ"&amp;ROW($A268))&lt;&gt;朱色変色!AJ268,1,0)</f>
        <v>#VALUE!</v>
      </c>
      <c r="AK268" t="e" cm="1">
        <f t="array" aca="1" ref="AK268" ca="1">IF(INDIRECT("実施計画様式!AK"&amp;ROW($A268))&lt;&gt;朱色変色!AK268,1,0)</f>
        <v>#VALUE!</v>
      </c>
      <c r="AL268" t="e" cm="1">
        <f t="array" aca="1" ref="AL268" ca="1">IF(INDIRECT("実施計画様式!AL"&amp;ROW($A268))&lt;&gt;朱色変色!AL268,1,0)</f>
        <v>#VALUE!</v>
      </c>
      <c r="AM268" t="e" cm="1">
        <f t="array" aca="1" ref="AM268" ca="1">IF(INDIRECT("実施計画様式!AM"&amp;ROW($A268))&lt;&gt;朱色変色!AM268,1,0)</f>
        <v>#VALUE!</v>
      </c>
      <c r="AN268" t="e" cm="1">
        <f t="array" aca="1" ref="AN268" ca="1">IF(INDIRECT("実施計画様式!AN"&amp;ROW($A268))&lt;&gt;朱色変色!AN268,1,0)</f>
        <v>#VALUE!</v>
      </c>
      <c r="AO268" t="e" cm="1">
        <f t="array" aca="1" ref="AO268" ca="1">IF(INDIRECT("実施計画様式!AO"&amp;ROW($A268))&lt;&gt;朱色変色!AO268,1,0)</f>
        <v>#VALUE!</v>
      </c>
      <c r="AP268" t="e" cm="1">
        <f t="array" aca="1" ref="AP268" ca="1">IF(INDIRECT("実施計画様式!AP"&amp;ROW($A268))&lt;&gt;朱色変色!AP268,1,0)</f>
        <v>#VALUE!</v>
      </c>
      <c r="AQ268" t="e" cm="1">
        <f t="array" aca="1" ref="AQ268" ca="1">IF(INDIRECT("実施計画様式!AQ"&amp;ROW($A268))&lt;&gt;朱色変色!AQ268,1,0)</f>
        <v>#VALUE!</v>
      </c>
      <c r="AR268" t="e" cm="1">
        <f t="array" aca="1" ref="AR268" ca="1">IF(INDIRECT("実施計画様式!AR"&amp;ROW($A268))&lt;&gt;朱色変色!AR268,1,0)</f>
        <v>#VALUE!</v>
      </c>
      <c r="AS268" t="e" cm="1">
        <f t="array" aca="1" ref="AS268" ca="1">IF(INDIRECT("実施計画様式!AS"&amp;ROW($A268))&lt;&gt;朱色変色!AS268,1,0)</f>
        <v>#VALUE!</v>
      </c>
      <c r="AT268" t="e" cm="1">
        <f t="array" aca="1" ref="AT268" ca="1">IF(INDIRECT("実施計画様式!AT"&amp;ROW($A268))&lt;&gt;朱色変色!AT268,1,0)</f>
        <v>#VALUE!</v>
      </c>
      <c r="AU268" t="e" cm="1">
        <f t="array" aca="1" ref="AU268" ca="1">IF(INDIRECT("実施計画様式!AU"&amp;ROW($A268))&lt;&gt;朱色変色!AU268,1,0)</f>
        <v>#VALUE!</v>
      </c>
      <c r="AV268" t="e" cm="1">
        <f t="array" aca="1" ref="AV268" ca="1">IF(INDIRECT("実施計画様式!AV"&amp;ROW($A268))&lt;&gt;朱色変色!AV268,1,0)</f>
        <v>#VALUE!</v>
      </c>
      <c r="AW268" t="e" cm="1">
        <f t="array" aca="1" ref="AW268" ca="1">IF(INDIRECT("実施計画様式!AW"&amp;ROW($A268))&lt;&gt;朱色変色!AW268,1,0)</f>
        <v>#VALUE!</v>
      </c>
      <c r="AX268" t="e" cm="1">
        <f t="array" aca="1" ref="AX268" ca="1">IF(INDIRECT("実施計画様式!AX"&amp;ROW($A268))&lt;&gt;朱色変色!AX268,1,0)</f>
        <v>#VALUE!</v>
      </c>
      <c r="AY268" t="e" cm="1">
        <f t="array" aca="1" ref="AY268" ca="1">IF(INDIRECT("実施計画様式!AY"&amp;ROW($A268))&lt;&gt;朱色変色!AU268,1,0)</f>
        <v>#VALUE!</v>
      </c>
      <c r="AZ268" t="e" cm="1">
        <f t="array" aca="1" ref="AZ268" ca="1">IF(INDIRECT("実施計画様式!AZ"&amp;ROW($A268))&lt;&gt;朱色変色!AV268,1,0)</f>
        <v>#VALUE!</v>
      </c>
      <c r="BA268" t="e" cm="1">
        <f t="array" aca="1" ref="BA268" ca="1">IF(INDIRECT("実施計画様式!BA"&amp;ROW($A268))&lt;&gt;朱色変色!AW268,1,0)</f>
        <v>#VALUE!</v>
      </c>
      <c r="BB268" t="e" cm="1">
        <f t="array" aca="1" ref="BB268" ca="1">IF(INDIRECT("実施計画様式!BB"&amp;ROW($A268))&lt;&gt;朱色変色!AX268,1,0)</f>
        <v>#VALUE!</v>
      </c>
      <c r="BC268" t="e">
        <f t="shared" ca="1" si="9"/>
        <v>#VALUE!</v>
      </c>
      <c r="BD268" t="e">
        <f t="shared" ca="1" si="10"/>
        <v>#VALUE!</v>
      </c>
      <c r="BE268" t="e">
        <f t="shared" ca="1" si="11"/>
        <v>#VALUE!</v>
      </c>
    </row>
    <row r="269" spans="3:57">
      <c r="C269" s="310">
        <v>197</v>
      </c>
      <c r="D269" t="e" cm="1">
        <f t="array" aca="1" ref="D269" ca="1">IF(INDIRECT("実施計画様式!D"&amp;ROW($A269))&lt;&gt;朱色変色!D269,1,0)</f>
        <v>#VALUE!</v>
      </c>
      <c r="E269" t="e" cm="1">
        <f t="array" aca="1" ref="E269" ca="1">IF(INDIRECT("実施計画様式!E"&amp;ROW($A269))&lt;&gt;朱色変色!E269,1,0)</f>
        <v>#VALUE!</v>
      </c>
      <c r="F269" t="e" cm="1">
        <f t="array" aca="1" ref="F269" ca="1">IF(INDIRECT("実施計画様式!F"&amp;ROW($A269))&lt;&gt;朱色変色!F269,1,0)</f>
        <v>#VALUE!</v>
      </c>
      <c r="G269" t="e" cm="1">
        <f t="array" aca="1" ref="G269" ca="1">IF(INDIRECT("実施計画様式!G"&amp;ROW($A269))&lt;&gt;朱色変色!G269,1,0)</f>
        <v>#VALUE!</v>
      </c>
      <c r="H269" t="e" cm="1">
        <f t="array" aca="1" ref="H269" ca="1">IF(INDIRECT("実施計画様式!H"&amp;ROW($A269))&lt;&gt;朱色変色!H269,1,0)</f>
        <v>#VALUE!</v>
      </c>
      <c r="I269" t="e" cm="1">
        <f t="array" aca="1" ref="I269" ca="1">IF(INDIRECT("実施計画様式!I"&amp;ROW($A269))&lt;&gt;朱色変色!I269,1,0)</f>
        <v>#VALUE!</v>
      </c>
      <c r="J269" t="e" cm="1">
        <f t="array" aca="1" ref="J269" ca="1">IF(INDIRECT("実施計画様式!J"&amp;ROW($A269))&lt;&gt;朱色変色!J269,1,0)</f>
        <v>#VALUE!</v>
      </c>
      <c r="K269" t="e" cm="1">
        <f t="array" aca="1" ref="K269" ca="1">IF(INDIRECT("実施計画様式!K"&amp;ROW($A269))&lt;&gt;朱色変色!K269,1,0)</f>
        <v>#VALUE!</v>
      </c>
      <c r="L269" t="e" cm="1">
        <f t="array" aca="1" ref="L269" ca="1">IF(INDIRECT("実施計画様式!L"&amp;ROW($A269))&lt;&gt;朱色変色!L269,1,0)</f>
        <v>#VALUE!</v>
      </c>
      <c r="M269" t="e" cm="1">
        <f t="array" aca="1" ref="M269" ca="1">IF(INDIRECT("実施計画様式!M"&amp;ROW($A269))&lt;&gt;朱色変色!M269,1,0)</f>
        <v>#VALUE!</v>
      </c>
      <c r="N269" t="e" cm="1">
        <f t="array" aca="1" ref="N269" ca="1">IF(INDIRECT("実施計画様式!N"&amp;ROW($A269))&lt;&gt;朱色変色!N269,1,0)</f>
        <v>#VALUE!</v>
      </c>
      <c r="O269" t="e" cm="1">
        <f t="array" aca="1" ref="O269" ca="1">IF(INDIRECT("実施計画様式!O"&amp;ROW($A269))&lt;&gt;朱色変色!O269,1,0)</f>
        <v>#VALUE!</v>
      </c>
      <c r="P269" t="e" cm="1">
        <f t="array" aca="1" ref="P269" ca="1">IF(INDIRECT("実施計画様式!P"&amp;ROW($A269))&lt;&gt;朱色変色!P269,1,0)</f>
        <v>#VALUE!</v>
      </c>
      <c r="Q269" t="e" cm="1">
        <f t="array" aca="1" ref="Q269" ca="1">IF(INDIRECT("実施計画様式!Q"&amp;ROW($A269))&lt;&gt;朱色変色!Q269,1,0)</f>
        <v>#VALUE!</v>
      </c>
      <c r="R269" t="e" cm="1">
        <f t="array" aca="1" ref="R269" ca="1">IF(INDIRECT("実施計画様式!R"&amp;ROW($A269))&lt;&gt;朱色変色!R269,1,0)</f>
        <v>#VALUE!</v>
      </c>
      <c r="S269" t="e" cm="1">
        <f t="array" aca="1" ref="S269" ca="1">IF(INDIRECT("実施計画様式!S"&amp;ROW($A269))&lt;&gt;朱色変色!S269,1,0)</f>
        <v>#VALUE!</v>
      </c>
      <c r="T269" t="e" cm="1">
        <f t="array" aca="1" ref="T269" ca="1">IF(INDIRECT("実施計画様式!T"&amp;ROW($A269))&lt;&gt;朱色変色!T269,1,0)</f>
        <v>#VALUE!</v>
      </c>
      <c r="U269" t="e" cm="1">
        <f t="array" aca="1" ref="U269" ca="1">IF(INDIRECT("実施計画様式!U"&amp;ROW($A269))&lt;&gt;朱色変色!U269,1,0)</f>
        <v>#VALUE!</v>
      </c>
      <c r="V269" t="e" cm="1">
        <f t="array" aca="1" ref="V269" ca="1">IF(INDIRECT("実施計画様式!V"&amp;ROW($A269))&lt;&gt;朱色変色!V269,1,0)</f>
        <v>#VALUE!</v>
      </c>
      <c r="W269" t="e" cm="1">
        <f t="array" aca="1" ref="W269" ca="1">IF(INDIRECT("実施計画様式!W"&amp;ROW($A269))&lt;&gt;朱色変色!W269,1,0)</f>
        <v>#VALUE!</v>
      </c>
      <c r="X269" t="e" cm="1">
        <f t="array" aca="1" ref="X269" ca="1">IF(INDIRECT("実施計画様式!X"&amp;ROW($A269))&lt;&gt;朱色変色!X269,1,0)</f>
        <v>#VALUE!</v>
      </c>
      <c r="Y269" t="e" cm="1">
        <f t="array" aca="1" ref="Y269" ca="1">IF(INDIRECT("実施計画様式!Y"&amp;ROW($A269))&lt;&gt;朱色変色!Y269,1,0)</f>
        <v>#VALUE!</v>
      </c>
      <c r="Z269" t="e" cm="1">
        <f t="array" aca="1" ref="Z269" ca="1">IF(INDIRECT("実施計画様式!Z"&amp;ROW($A269))&lt;&gt;朱色変色!Z269,1,0)</f>
        <v>#VALUE!</v>
      </c>
      <c r="AA269" t="e" cm="1">
        <f t="array" aca="1" ref="AA269" ca="1">IF(INDIRECT("実施計画様式!AA"&amp;ROW($A269))&lt;&gt;朱色変色!AA269,1,0)</f>
        <v>#VALUE!</v>
      </c>
      <c r="AB269" t="e" cm="1">
        <f t="array" aca="1" ref="AB269" ca="1">IF(INDIRECT("実施計画様式!AB"&amp;ROW($A269))&lt;&gt;朱色変色!AB269,1,0)</f>
        <v>#VALUE!</v>
      </c>
      <c r="AC269" t="e" cm="1">
        <f t="array" aca="1" ref="AC269" ca="1">IF(INDIRECT("実施計画様式!AC"&amp;ROW($A269))&lt;&gt;朱色変色!AC269,1,0)</f>
        <v>#VALUE!</v>
      </c>
      <c r="AD269" t="e" cm="1">
        <f t="array" aca="1" ref="AD269" ca="1">IF(INDIRECT("実施計画様式!AD"&amp;ROW($A269))&lt;&gt;朱色変色!AD269,1,0)</f>
        <v>#VALUE!</v>
      </c>
      <c r="AE269" t="e" cm="1">
        <f t="array" aca="1" ref="AE269" ca="1">IF(INDIRECT("実施計画様式!AE"&amp;ROW($A269))&lt;&gt;朱色変色!AE269,1,0)</f>
        <v>#VALUE!</v>
      </c>
      <c r="AF269" t="e" cm="1">
        <f t="array" aca="1" ref="AF269" ca="1">IF(INDIRECT("実施計画様式!AF"&amp;ROW($A269))&lt;&gt;朱色変色!AF269,1,0)</f>
        <v>#VALUE!</v>
      </c>
      <c r="AG269" t="e" cm="1">
        <f t="array" aca="1" ref="AG269" ca="1">IF(INDIRECT("実施計画様式!AG"&amp;ROW($A269))&lt;&gt;朱色変色!AG269,1,0)</f>
        <v>#VALUE!</v>
      </c>
      <c r="AH269" t="e" cm="1">
        <f t="array" aca="1" ref="AH269" ca="1">IF(INDIRECT("実施計画様式!AH"&amp;ROW($A269))&lt;&gt;朱色変色!AH269,1,0)</f>
        <v>#VALUE!</v>
      </c>
      <c r="AI269" t="e" cm="1">
        <f t="array" aca="1" ref="AI269" ca="1">IF(INDIRECT("実施計画様式!AI"&amp;ROW($A269))&lt;&gt;朱色変色!AI269,1,0)</f>
        <v>#VALUE!</v>
      </c>
      <c r="AJ269" t="e" cm="1">
        <f t="array" aca="1" ref="AJ269" ca="1">IF(INDIRECT("実施計画様式!AJ"&amp;ROW($A269))&lt;&gt;朱色変色!AJ269,1,0)</f>
        <v>#VALUE!</v>
      </c>
      <c r="AK269" t="e" cm="1">
        <f t="array" aca="1" ref="AK269" ca="1">IF(INDIRECT("実施計画様式!AK"&amp;ROW($A269))&lt;&gt;朱色変色!AK269,1,0)</f>
        <v>#VALUE!</v>
      </c>
      <c r="AL269" t="e" cm="1">
        <f t="array" aca="1" ref="AL269" ca="1">IF(INDIRECT("実施計画様式!AL"&amp;ROW($A269))&lt;&gt;朱色変色!AL269,1,0)</f>
        <v>#VALUE!</v>
      </c>
      <c r="AM269" t="e" cm="1">
        <f t="array" aca="1" ref="AM269" ca="1">IF(INDIRECT("実施計画様式!AM"&amp;ROW($A269))&lt;&gt;朱色変色!AM269,1,0)</f>
        <v>#VALUE!</v>
      </c>
      <c r="AN269" t="e" cm="1">
        <f t="array" aca="1" ref="AN269" ca="1">IF(INDIRECT("実施計画様式!AN"&amp;ROW($A269))&lt;&gt;朱色変色!AN269,1,0)</f>
        <v>#VALUE!</v>
      </c>
      <c r="AO269" t="e" cm="1">
        <f t="array" aca="1" ref="AO269" ca="1">IF(INDIRECT("実施計画様式!AO"&amp;ROW($A269))&lt;&gt;朱色変色!AO269,1,0)</f>
        <v>#VALUE!</v>
      </c>
      <c r="AP269" t="e" cm="1">
        <f t="array" aca="1" ref="AP269" ca="1">IF(INDIRECT("実施計画様式!AP"&amp;ROW($A269))&lt;&gt;朱色変色!AP269,1,0)</f>
        <v>#VALUE!</v>
      </c>
      <c r="AQ269" t="e" cm="1">
        <f t="array" aca="1" ref="AQ269" ca="1">IF(INDIRECT("実施計画様式!AQ"&amp;ROW($A269))&lt;&gt;朱色変色!AQ269,1,0)</f>
        <v>#VALUE!</v>
      </c>
      <c r="AR269" t="e" cm="1">
        <f t="array" aca="1" ref="AR269" ca="1">IF(INDIRECT("実施計画様式!AR"&amp;ROW($A269))&lt;&gt;朱色変色!AR269,1,0)</f>
        <v>#VALUE!</v>
      </c>
      <c r="AS269" t="e" cm="1">
        <f t="array" aca="1" ref="AS269" ca="1">IF(INDIRECT("実施計画様式!AS"&amp;ROW($A269))&lt;&gt;朱色変色!AS269,1,0)</f>
        <v>#VALUE!</v>
      </c>
      <c r="AT269" t="e" cm="1">
        <f t="array" aca="1" ref="AT269" ca="1">IF(INDIRECT("実施計画様式!AT"&amp;ROW($A269))&lt;&gt;朱色変色!AT269,1,0)</f>
        <v>#VALUE!</v>
      </c>
      <c r="AU269" t="e" cm="1">
        <f t="array" aca="1" ref="AU269" ca="1">IF(INDIRECT("実施計画様式!AU"&amp;ROW($A269))&lt;&gt;朱色変色!AU269,1,0)</f>
        <v>#VALUE!</v>
      </c>
      <c r="AV269" t="e" cm="1">
        <f t="array" aca="1" ref="AV269" ca="1">IF(INDIRECT("実施計画様式!AV"&amp;ROW($A269))&lt;&gt;朱色変色!AV269,1,0)</f>
        <v>#VALUE!</v>
      </c>
      <c r="AW269" t="e" cm="1">
        <f t="array" aca="1" ref="AW269" ca="1">IF(INDIRECT("実施計画様式!AW"&amp;ROW($A269))&lt;&gt;朱色変色!AW269,1,0)</f>
        <v>#VALUE!</v>
      </c>
      <c r="AX269" t="e" cm="1">
        <f t="array" aca="1" ref="AX269" ca="1">IF(INDIRECT("実施計画様式!AX"&amp;ROW($A269))&lt;&gt;朱色変色!AX269,1,0)</f>
        <v>#VALUE!</v>
      </c>
      <c r="AY269" t="e" cm="1">
        <f t="array" aca="1" ref="AY269" ca="1">IF(INDIRECT("実施計画様式!AY"&amp;ROW($A269))&lt;&gt;朱色変色!AU269,1,0)</f>
        <v>#VALUE!</v>
      </c>
      <c r="AZ269" t="e" cm="1">
        <f t="array" aca="1" ref="AZ269" ca="1">IF(INDIRECT("実施計画様式!AZ"&amp;ROW($A269))&lt;&gt;朱色変色!AV269,1,0)</f>
        <v>#VALUE!</v>
      </c>
      <c r="BA269" t="e" cm="1">
        <f t="array" aca="1" ref="BA269" ca="1">IF(INDIRECT("実施計画様式!BA"&amp;ROW($A269))&lt;&gt;朱色変色!AW269,1,0)</f>
        <v>#VALUE!</v>
      </c>
      <c r="BB269" t="e" cm="1">
        <f t="array" aca="1" ref="BB269" ca="1">IF(INDIRECT("実施計画様式!BB"&amp;ROW($A269))&lt;&gt;朱色変色!AX269,1,0)</f>
        <v>#VALUE!</v>
      </c>
      <c r="BC269" t="e">
        <f t="shared" ca="1" si="9"/>
        <v>#VALUE!</v>
      </c>
      <c r="BD269" t="e">
        <f t="shared" ca="1" si="10"/>
        <v>#VALUE!</v>
      </c>
      <c r="BE269" t="e">
        <f t="shared" ca="1" si="11"/>
        <v>#VALUE!</v>
      </c>
    </row>
    <row r="270" spans="3:57">
      <c r="C270" s="310">
        <v>198</v>
      </c>
      <c r="D270" t="e" cm="1">
        <f t="array" aca="1" ref="D270" ca="1">IF(INDIRECT("実施計画様式!D"&amp;ROW($A270))&lt;&gt;朱色変色!D270,1,0)</f>
        <v>#VALUE!</v>
      </c>
      <c r="E270" t="e" cm="1">
        <f t="array" aca="1" ref="E270" ca="1">IF(INDIRECT("実施計画様式!E"&amp;ROW($A270))&lt;&gt;朱色変色!E270,1,0)</f>
        <v>#VALUE!</v>
      </c>
      <c r="F270" t="e" cm="1">
        <f t="array" aca="1" ref="F270" ca="1">IF(INDIRECT("実施計画様式!F"&amp;ROW($A270))&lt;&gt;朱色変色!F270,1,0)</f>
        <v>#VALUE!</v>
      </c>
      <c r="G270" t="e" cm="1">
        <f t="array" aca="1" ref="G270" ca="1">IF(INDIRECT("実施計画様式!G"&amp;ROW($A270))&lt;&gt;朱色変色!G270,1,0)</f>
        <v>#VALUE!</v>
      </c>
      <c r="H270" t="e" cm="1">
        <f t="array" aca="1" ref="H270" ca="1">IF(INDIRECT("実施計画様式!H"&amp;ROW($A270))&lt;&gt;朱色変色!H270,1,0)</f>
        <v>#VALUE!</v>
      </c>
      <c r="I270" t="e" cm="1">
        <f t="array" aca="1" ref="I270" ca="1">IF(INDIRECT("実施計画様式!I"&amp;ROW($A270))&lt;&gt;朱色変色!I270,1,0)</f>
        <v>#VALUE!</v>
      </c>
      <c r="J270" t="e" cm="1">
        <f t="array" aca="1" ref="J270" ca="1">IF(INDIRECT("実施計画様式!J"&amp;ROW($A270))&lt;&gt;朱色変色!J270,1,0)</f>
        <v>#VALUE!</v>
      </c>
      <c r="K270" t="e" cm="1">
        <f t="array" aca="1" ref="K270" ca="1">IF(INDIRECT("実施計画様式!K"&amp;ROW($A270))&lt;&gt;朱色変色!K270,1,0)</f>
        <v>#VALUE!</v>
      </c>
      <c r="L270" t="e" cm="1">
        <f t="array" aca="1" ref="L270" ca="1">IF(INDIRECT("実施計画様式!L"&amp;ROW($A270))&lt;&gt;朱色変色!L270,1,0)</f>
        <v>#VALUE!</v>
      </c>
      <c r="M270" t="e" cm="1">
        <f t="array" aca="1" ref="M270" ca="1">IF(INDIRECT("実施計画様式!M"&amp;ROW($A270))&lt;&gt;朱色変色!M270,1,0)</f>
        <v>#VALUE!</v>
      </c>
      <c r="N270" t="e" cm="1">
        <f t="array" aca="1" ref="N270" ca="1">IF(INDIRECT("実施計画様式!N"&amp;ROW($A270))&lt;&gt;朱色変色!N270,1,0)</f>
        <v>#VALUE!</v>
      </c>
      <c r="O270" t="e" cm="1">
        <f t="array" aca="1" ref="O270" ca="1">IF(INDIRECT("実施計画様式!O"&amp;ROW($A270))&lt;&gt;朱色変色!O270,1,0)</f>
        <v>#VALUE!</v>
      </c>
      <c r="P270" t="e" cm="1">
        <f t="array" aca="1" ref="P270" ca="1">IF(INDIRECT("実施計画様式!P"&amp;ROW($A270))&lt;&gt;朱色変色!P270,1,0)</f>
        <v>#VALUE!</v>
      </c>
      <c r="Q270" t="e" cm="1">
        <f t="array" aca="1" ref="Q270" ca="1">IF(INDIRECT("実施計画様式!Q"&amp;ROW($A270))&lt;&gt;朱色変色!Q270,1,0)</f>
        <v>#VALUE!</v>
      </c>
      <c r="R270" t="e" cm="1">
        <f t="array" aca="1" ref="R270" ca="1">IF(INDIRECT("実施計画様式!R"&amp;ROW($A270))&lt;&gt;朱色変色!R270,1,0)</f>
        <v>#VALUE!</v>
      </c>
      <c r="S270" t="e" cm="1">
        <f t="array" aca="1" ref="S270" ca="1">IF(INDIRECT("実施計画様式!S"&amp;ROW($A270))&lt;&gt;朱色変色!S270,1,0)</f>
        <v>#VALUE!</v>
      </c>
      <c r="T270" t="e" cm="1">
        <f t="array" aca="1" ref="T270" ca="1">IF(INDIRECT("実施計画様式!T"&amp;ROW($A270))&lt;&gt;朱色変色!T270,1,0)</f>
        <v>#VALUE!</v>
      </c>
      <c r="U270" t="e" cm="1">
        <f t="array" aca="1" ref="U270" ca="1">IF(INDIRECT("実施計画様式!U"&amp;ROW($A270))&lt;&gt;朱色変色!U270,1,0)</f>
        <v>#VALUE!</v>
      </c>
      <c r="V270" t="e" cm="1">
        <f t="array" aca="1" ref="V270" ca="1">IF(INDIRECT("実施計画様式!V"&amp;ROW($A270))&lt;&gt;朱色変色!V270,1,0)</f>
        <v>#VALUE!</v>
      </c>
      <c r="W270" t="e" cm="1">
        <f t="array" aca="1" ref="W270" ca="1">IF(INDIRECT("実施計画様式!W"&amp;ROW($A270))&lt;&gt;朱色変色!W270,1,0)</f>
        <v>#VALUE!</v>
      </c>
      <c r="X270" t="e" cm="1">
        <f t="array" aca="1" ref="X270" ca="1">IF(INDIRECT("実施計画様式!X"&amp;ROW($A270))&lt;&gt;朱色変色!X270,1,0)</f>
        <v>#VALUE!</v>
      </c>
      <c r="Y270" t="e" cm="1">
        <f t="array" aca="1" ref="Y270" ca="1">IF(INDIRECT("実施計画様式!Y"&amp;ROW($A270))&lt;&gt;朱色変色!Y270,1,0)</f>
        <v>#VALUE!</v>
      </c>
      <c r="Z270" t="e" cm="1">
        <f t="array" aca="1" ref="Z270" ca="1">IF(INDIRECT("実施計画様式!Z"&amp;ROW($A270))&lt;&gt;朱色変色!Z270,1,0)</f>
        <v>#VALUE!</v>
      </c>
      <c r="AA270" t="e" cm="1">
        <f t="array" aca="1" ref="AA270" ca="1">IF(INDIRECT("実施計画様式!AA"&amp;ROW($A270))&lt;&gt;朱色変色!AA270,1,0)</f>
        <v>#VALUE!</v>
      </c>
      <c r="AB270" t="e" cm="1">
        <f t="array" aca="1" ref="AB270" ca="1">IF(INDIRECT("実施計画様式!AB"&amp;ROW($A270))&lt;&gt;朱色変色!AB270,1,0)</f>
        <v>#VALUE!</v>
      </c>
      <c r="AC270" t="e" cm="1">
        <f t="array" aca="1" ref="AC270" ca="1">IF(INDIRECT("実施計画様式!AC"&amp;ROW($A270))&lt;&gt;朱色変色!AC270,1,0)</f>
        <v>#VALUE!</v>
      </c>
      <c r="AD270" t="e" cm="1">
        <f t="array" aca="1" ref="AD270" ca="1">IF(INDIRECT("実施計画様式!AD"&amp;ROW($A270))&lt;&gt;朱色変色!AD270,1,0)</f>
        <v>#VALUE!</v>
      </c>
      <c r="AE270" t="e" cm="1">
        <f t="array" aca="1" ref="AE270" ca="1">IF(INDIRECT("実施計画様式!AE"&amp;ROW($A270))&lt;&gt;朱色変色!AE270,1,0)</f>
        <v>#VALUE!</v>
      </c>
      <c r="AF270" t="e" cm="1">
        <f t="array" aca="1" ref="AF270" ca="1">IF(INDIRECT("実施計画様式!AF"&amp;ROW($A270))&lt;&gt;朱色変色!AF270,1,0)</f>
        <v>#VALUE!</v>
      </c>
      <c r="AG270" t="e" cm="1">
        <f t="array" aca="1" ref="AG270" ca="1">IF(INDIRECT("実施計画様式!AG"&amp;ROW($A270))&lt;&gt;朱色変色!AG270,1,0)</f>
        <v>#VALUE!</v>
      </c>
      <c r="AH270" t="e" cm="1">
        <f t="array" aca="1" ref="AH270" ca="1">IF(INDIRECT("実施計画様式!AH"&amp;ROW($A270))&lt;&gt;朱色変色!AH270,1,0)</f>
        <v>#VALUE!</v>
      </c>
      <c r="AI270" t="e" cm="1">
        <f t="array" aca="1" ref="AI270" ca="1">IF(INDIRECT("実施計画様式!AI"&amp;ROW($A270))&lt;&gt;朱色変色!AI270,1,0)</f>
        <v>#VALUE!</v>
      </c>
      <c r="AJ270" t="e" cm="1">
        <f t="array" aca="1" ref="AJ270" ca="1">IF(INDIRECT("実施計画様式!AJ"&amp;ROW($A270))&lt;&gt;朱色変色!AJ270,1,0)</f>
        <v>#VALUE!</v>
      </c>
      <c r="AK270" t="e" cm="1">
        <f t="array" aca="1" ref="AK270" ca="1">IF(INDIRECT("実施計画様式!AK"&amp;ROW($A270))&lt;&gt;朱色変色!AK270,1,0)</f>
        <v>#VALUE!</v>
      </c>
      <c r="AL270" t="e" cm="1">
        <f t="array" aca="1" ref="AL270" ca="1">IF(INDIRECT("実施計画様式!AL"&amp;ROW($A270))&lt;&gt;朱色変色!AL270,1,0)</f>
        <v>#VALUE!</v>
      </c>
      <c r="AM270" t="e" cm="1">
        <f t="array" aca="1" ref="AM270" ca="1">IF(INDIRECT("実施計画様式!AM"&amp;ROW($A270))&lt;&gt;朱色変色!AM270,1,0)</f>
        <v>#VALUE!</v>
      </c>
      <c r="AN270" t="e" cm="1">
        <f t="array" aca="1" ref="AN270" ca="1">IF(INDIRECT("実施計画様式!AN"&amp;ROW($A270))&lt;&gt;朱色変色!AN270,1,0)</f>
        <v>#VALUE!</v>
      </c>
      <c r="AO270" t="e" cm="1">
        <f t="array" aca="1" ref="AO270" ca="1">IF(INDIRECT("実施計画様式!AO"&amp;ROW($A270))&lt;&gt;朱色変色!AO270,1,0)</f>
        <v>#VALUE!</v>
      </c>
      <c r="AP270" t="e" cm="1">
        <f t="array" aca="1" ref="AP270" ca="1">IF(INDIRECT("実施計画様式!AP"&amp;ROW($A270))&lt;&gt;朱色変色!AP270,1,0)</f>
        <v>#VALUE!</v>
      </c>
      <c r="AQ270" t="e" cm="1">
        <f t="array" aca="1" ref="AQ270" ca="1">IF(INDIRECT("実施計画様式!AQ"&amp;ROW($A270))&lt;&gt;朱色変色!AQ270,1,0)</f>
        <v>#VALUE!</v>
      </c>
      <c r="AR270" t="e" cm="1">
        <f t="array" aca="1" ref="AR270" ca="1">IF(INDIRECT("実施計画様式!AR"&amp;ROW($A270))&lt;&gt;朱色変色!AR270,1,0)</f>
        <v>#VALUE!</v>
      </c>
      <c r="AS270" t="e" cm="1">
        <f t="array" aca="1" ref="AS270" ca="1">IF(INDIRECT("実施計画様式!AS"&amp;ROW($A270))&lt;&gt;朱色変色!AS270,1,0)</f>
        <v>#VALUE!</v>
      </c>
      <c r="AT270" t="e" cm="1">
        <f t="array" aca="1" ref="AT270" ca="1">IF(INDIRECT("実施計画様式!AT"&amp;ROW($A270))&lt;&gt;朱色変色!AT270,1,0)</f>
        <v>#VALUE!</v>
      </c>
      <c r="AU270" t="e" cm="1">
        <f t="array" aca="1" ref="AU270" ca="1">IF(INDIRECT("実施計画様式!AU"&amp;ROW($A270))&lt;&gt;朱色変色!AU270,1,0)</f>
        <v>#VALUE!</v>
      </c>
      <c r="AV270" t="e" cm="1">
        <f t="array" aca="1" ref="AV270" ca="1">IF(INDIRECT("実施計画様式!AV"&amp;ROW($A270))&lt;&gt;朱色変色!AV270,1,0)</f>
        <v>#VALUE!</v>
      </c>
      <c r="AW270" t="e" cm="1">
        <f t="array" aca="1" ref="AW270" ca="1">IF(INDIRECT("実施計画様式!AW"&amp;ROW($A270))&lt;&gt;朱色変色!AW270,1,0)</f>
        <v>#VALUE!</v>
      </c>
      <c r="AX270" t="e" cm="1">
        <f t="array" aca="1" ref="AX270" ca="1">IF(INDIRECT("実施計画様式!AX"&amp;ROW($A270))&lt;&gt;朱色変色!AX270,1,0)</f>
        <v>#VALUE!</v>
      </c>
      <c r="AY270" t="e" cm="1">
        <f t="array" aca="1" ref="AY270" ca="1">IF(INDIRECT("実施計画様式!AY"&amp;ROW($A270))&lt;&gt;朱色変色!AU270,1,0)</f>
        <v>#VALUE!</v>
      </c>
      <c r="AZ270" t="e" cm="1">
        <f t="array" aca="1" ref="AZ270" ca="1">IF(INDIRECT("実施計画様式!AZ"&amp;ROW($A270))&lt;&gt;朱色変色!AV270,1,0)</f>
        <v>#VALUE!</v>
      </c>
      <c r="BA270" t="e" cm="1">
        <f t="array" aca="1" ref="BA270" ca="1">IF(INDIRECT("実施計画様式!BA"&amp;ROW($A270))&lt;&gt;朱色変色!AW270,1,0)</f>
        <v>#VALUE!</v>
      </c>
      <c r="BB270" t="e" cm="1">
        <f t="array" aca="1" ref="BB270" ca="1">IF(INDIRECT("実施計画様式!BB"&amp;ROW($A270))&lt;&gt;朱色変色!AX270,1,0)</f>
        <v>#VALUE!</v>
      </c>
      <c r="BC270" t="e">
        <f t="shared" ca="1" si="9"/>
        <v>#VALUE!</v>
      </c>
      <c r="BD270" t="e">
        <f t="shared" ca="1" si="10"/>
        <v>#VALUE!</v>
      </c>
      <c r="BE270" t="e">
        <f t="shared" ca="1" si="11"/>
        <v>#VALUE!</v>
      </c>
    </row>
    <row r="271" spans="3:57">
      <c r="C271" s="310">
        <v>199</v>
      </c>
      <c r="D271" t="e" cm="1">
        <f t="array" aca="1" ref="D271" ca="1">IF(INDIRECT("実施計画様式!D"&amp;ROW($A271))&lt;&gt;朱色変色!D271,1,0)</f>
        <v>#VALUE!</v>
      </c>
      <c r="E271" t="e" cm="1">
        <f t="array" aca="1" ref="E271" ca="1">IF(INDIRECT("実施計画様式!E"&amp;ROW($A271))&lt;&gt;朱色変色!E271,1,0)</f>
        <v>#VALUE!</v>
      </c>
      <c r="F271" t="e" cm="1">
        <f t="array" aca="1" ref="F271" ca="1">IF(INDIRECT("実施計画様式!F"&amp;ROW($A271))&lt;&gt;朱色変色!F271,1,0)</f>
        <v>#VALUE!</v>
      </c>
      <c r="G271" t="e" cm="1">
        <f t="array" aca="1" ref="G271" ca="1">IF(INDIRECT("実施計画様式!G"&amp;ROW($A271))&lt;&gt;朱色変色!G271,1,0)</f>
        <v>#VALUE!</v>
      </c>
      <c r="H271" t="e" cm="1">
        <f t="array" aca="1" ref="H271" ca="1">IF(INDIRECT("実施計画様式!H"&amp;ROW($A271))&lt;&gt;朱色変色!H271,1,0)</f>
        <v>#VALUE!</v>
      </c>
      <c r="I271" t="e" cm="1">
        <f t="array" aca="1" ref="I271" ca="1">IF(INDIRECT("実施計画様式!I"&amp;ROW($A271))&lt;&gt;朱色変色!I271,1,0)</f>
        <v>#VALUE!</v>
      </c>
      <c r="J271" t="e" cm="1">
        <f t="array" aca="1" ref="J271" ca="1">IF(INDIRECT("実施計画様式!J"&amp;ROW($A271))&lt;&gt;朱色変色!J271,1,0)</f>
        <v>#VALUE!</v>
      </c>
      <c r="K271" t="e" cm="1">
        <f t="array" aca="1" ref="K271" ca="1">IF(INDIRECT("実施計画様式!K"&amp;ROW($A271))&lt;&gt;朱色変色!K271,1,0)</f>
        <v>#VALUE!</v>
      </c>
      <c r="L271" t="e" cm="1">
        <f t="array" aca="1" ref="L271" ca="1">IF(INDIRECT("実施計画様式!L"&amp;ROW($A271))&lt;&gt;朱色変色!L271,1,0)</f>
        <v>#VALUE!</v>
      </c>
      <c r="M271" t="e" cm="1">
        <f t="array" aca="1" ref="M271" ca="1">IF(INDIRECT("実施計画様式!M"&amp;ROW($A271))&lt;&gt;朱色変色!M271,1,0)</f>
        <v>#VALUE!</v>
      </c>
      <c r="N271" t="e" cm="1">
        <f t="array" aca="1" ref="N271" ca="1">IF(INDIRECT("実施計画様式!N"&amp;ROW($A271))&lt;&gt;朱色変色!N271,1,0)</f>
        <v>#VALUE!</v>
      </c>
      <c r="O271" t="e" cm="1">
        <f t="array" aca="1" ref="O271" ca="1">IF(INDIRECT("実施計画様式!O"&amp;ROW($A271))&lt;&gt;朱色変色!O271,1,0)</f>
        <v>#VALUE!</v>
      </c>
      <c r="P271" t="e" cm="1">
        <f t="array" aca="1" ref="P271" ca="1">IF(INDIRECT("実施計画様式!P"&amp;ROW($A271))&lt;&gt;朱色変色!P271,1,0)</f>
        <v>#VALUE!</v>
      </c>
      <c r="Q271" t="e" cm="1">
        <f t="array" aca="1" ref="Q271" ca="1">IF(INDIRECT("実施計画様式!Q"&amp;ROW($A271))&lt;&gt;朱色変色!Q271,1,0)</f>
        <v>#VALUE!</v>
      </c>
      <c r="R271" t="e" cm="1">
        <f t="array" aca="1" ref="R271" ca="1">IF(INDIRECT("実施計画様式!R"&amp;ROW($A271))&lt;&gt;朱色変色!R271,1,0)</f>
        <v>#VALUE!</v>
      </c>
      <c r="S271" t="e" cm="1">
        <f t="array" aca="1" ref="S271" ca="1">IF(INDIRECT("実施計画様式!S"&amp;ROW($A271))&lt;&gt;朱色変色!S271,1,0)</f>
        <v>#VALUE!</v>
      </c>
      <c r="T271" t="e" cm="1">
        <f t="array" aca="1" ref="T271" ca="1">IF(INDIRECT("実施計画様式!T"&amp;ROW($A271))&lt;&gt;朱色変色!T271,1,0)</f>
        <v>#VALUE!</v>
      </c>
      <c r="U271" t="e" cm="1">
        <f t="array" aca="1" ref="U271" ca="1">IF(INDIRECT("実施計画様式!U"&amp;ROW($A271))&lt;&gt;朱色変色!U271,1,0)</f>
        <v>#VALUE!</v>
      </c>
      <c r="V271" t="e" cm="1">
        <f t="array" aca="1" ref="V271" ca="1">IF(INDIRECT("実施計画様式!V"&amp;ROW($A271))&lt;&gt;朱色変色!V271,1,0)</f>
        <v>#VALUE!</v>
      </c>
      <c r="W271" t="e" cm="1">
        <f t="array" aca="1" ref="W271" ca="1">IF(INDIRECT("実施計画様式!W"&amp;ROW($A271))&lt;&gt;朱色変色!W271,1,0)</f>
        <v>#VALUE!</v>
      </c>
      <c r="X271" t="e" cm="1">
        <f t="array" aca="1" ref="X271" ca="1">IF(INDIRECT("実施計画様式!X"&amp;ROW($A271))&lt;&gt;朱色変色!X271,1,0)</f>
        <v>#VALUE!</v>
      </c>
      <c r="Y271" t="e" cm="1">
        <f t="array" aca="1" ref="Y271" ca="1">IF(INDIRECT("実施計画様式!Y"&amp;ROW($A271))&lt;&gt;朱色変色!Y271,1,0)</f>
        <v>#VALUE!</v>
      </c>
      <c r="Z271" t="e" cm="1">
        <f t="array" aca="1" ref="Z271" ca="1">IF(INDIRECT("実施計画様式!Z"&amp;ROW($A271))&lt;&gt;朱色変色!Z271,1,0)</f>
        <v>#VALUE!</v>
      </c>
      <c r="AA271" t="e" cm="1">
        <f t="array" aca="1" ref="AA271" ca="1">IF(INDIRECT("実施計画様式!AA"&amp;ROW($A271))&lt;&gt;朱色変色!AA271,1,0)</f>
        <v>#VALUE!</v>
      </c>
      <c r="AB271" t="e" cm="1">
        <f t="array" aca="1" ref="AB271" ca="1">IF(INDIRECT("実施計画様式!AB"&amp;ROW($A271))&lt;&gt;朱色変色!AB271,1,0)</f>
        <v>#VALUE!</v>
      </c>
      <c r="AC271" t="e" cm="1">
        <f t="array" aca="1" ref="AC271" ca="1">IF(INDIRECT("実施計画様式!AC"&amp;ROW($A271))&lt;&gt;朱色変色!AC271,1,0)</f>
        <v>#VALUE!</v>
      </c>
      <c r="AD271" t="e" cm="1">
        <f t="array" aca="1" ref="AD271" ca="1">IF(INDIRECT("実施計画様式!AD"&amp;ROW($A271))&lt;&gt;朱色変色!AD271,1,0)</f>
        <v>#VALUE!</v>
      </c>
      <c r="AE271" t="e" cm="1">
        <f t="array" aca="1" ref="AE271" ca="1">IF(INDIRECT("実施計画様式!AE"&amp;ROW($A271))&lt;&gt;朱色変色!AE271,1,0)</f>
        <v>#VALUE!</v>
      </c>
      <c r="AF271" t="e" cm="1">
        <f t="array" aca="1" ref="AF271" ca="1">IF(INDIRECT("実施計画様式!AF"&amp;ROW($A271))&lt;&gt;朱色変色!AF271,1,0)</f>
        <v>#VALUE!</v>
      </c>
      <c r="AG271" t="e" cm="1">
        <f t="array" aca="1" ref="AG271" ca="1">IF(INDIRECT("実施計画様式!AG"&amp;ROW($A271))&lt;&gt;朱色変色!AG271,1,0)</f>
        <v>#VALUE!</v>
      </c>
      <c r="AH271" t="e" cm="1">
        <f t="array" aca="1" ref="AH271" ca="1">IF(INDIRECT("実施計画様式!AH"&amp;ROW($A271))&lt;&gt;朱色変色!AH271,1,0)</f>
        <v>#VALUE!</v>
      </c>
      <c r="AI271" t="e" cm="1">
        <f t="array" aca="1" ref="AI271" ca="1">IF(INDIRECT("実施計画様式!AI"&amp;ROW($A271))&lt;&gt;朱色変色!AI271,1,0)</f>
        <v>#VALUE!</v>
      </c>
      <c r="AJ271" t="e" cm="1">
        <f t="array" aca="1" ref="AJ271" ca="1">IF(INDIRECT("実施計画様式!AJ"&amp;ROW($A271))&lt;&gt;朱色変色!AJ271,1,0)</f>
        <v>#VALUE!</v>
      </c>
      <c r="AK271" t="e" cm="1">
        <f t="array" aca="1" ref="AK271" ca="1">IF(INDIRECT("実施計画様式!AK"&amp;ROW($A271))&lt;&gt;朱色変色!AK271,1,0)</f>
        <v>#VALUE!</v>
      </c>
      <c r="AL271" t="e" cm="1">
        <f t="array" aca="1" ref="AL271" ca="1">IF(INDIRECT("実施計画様式!AL"&amp;ROW($A271))&lt;&gt;朱色変色!AL271,1,0)</f>
        <v>#VALUE!</v>
      </c>
      <c r="AM271" t="e" cm="1">
        <f t="array" aca="1" ref="AM271" ca="1">IF(INDIRECT("実施計画様式!AM"&amp;ROW($A271))&lt;&gt;朱色変色!AM271,1,0)</f>
        <v>#VALUE!</v>
      </c>
      <c r="AN271" t="e" cm="1">
        <f t="array" aca="1" ref="AN271" ca="1">IF(INDIRECT("実施計画様式!AN"&amp;ROW($A271))&lt;&gt;朱色変色!AN271,1,0)</f>
        <v>#VALUE!</v>
      </c>
      <c r="AO271" t="e" cm="1">
        <f t="array" aca="1" ref="AO271" ca="1">IF(INDIRECT("実施計画様式!AO"&amp;ROW($A271))&lt;&gt;朱色変色!AO271,1,0)</f>
        <v>#VALUE!</v>
      </c>
      <c r="AP271" t="e" cm="1">
        <f t="array" aca="1" ref="AP271" ca="1">IF(INDIRECT("実施計画様式!AP"&amp;ROW($A271))&lt;&gt;朱色変色!AP271,1,0)</f>
        <v>#VALUE!</v>
      </c>
      <c r="AQ271" t="e" cm="1">
        <f t="array" aca="1" ref="AQ271" ca="1">IF(INDIRECT("実施計画様式!AQ"&amp;ROW($A271))&lt;&gt;朱色変色!AQ271,1,0)</f>
        <v>#VALUE!</v>
      </c>
      <c r="AR271" t="e" cm="1">
        <f t="array" aca="1" ref="AR271" ca="1">IF(INDIRECT("実施計画様式!AR"&amp;ROW($A271))&lt;&gt;朱色変色!AR271,1,0)</f>
        <v>#VALUE!</v>
      </c>
      <c r="AS271" t="e" cm="1">
        <f t="array" aca="1" ref="AS271" ca="1">IF(INDIRECT("実施計画様式!AS"&amp;ROW($A271))&lt;&gt;朱色変色!AS271,1,0)</f>
        <v>#VALUE!</v>
      </c>
      <c r="AT271" t="e" cm="1">
        <f t="array" aca="1" ref="AT271" ca="1">IF(INDIRECT("実施計画様式!AT"&amp;ROW($A271))&lt;&gt;朱色変色!AT271,1,0)</f>
        <v>#VALUE!</v>
      </c>
      <c r="AU271" t="e" cm="1">
        <f t="array" aca="1" ref="AU271" ca="1">IF(INDIRECT("実施計画様式!AU"&amp;ROW($A271))&lt;&gt;朱色変色!AU271,1,0)</f>
        <v>#VALUE!</v>
      </c>
      <c r="AV271" t="e" cm="1">
        <f t="array" aca="1" ref="AV271" ca="1">IF(INDIRECT("実施計画様式!AV"&amp;ROW($A271))&lt;&gt;朱色変色!AV271,1,0)</f>
        <v>#VALUE!</v>
      </c>
      <c r="AW271" t="e" cm="1">
        <f t="array" aca="1" ref="AW271" ca="1">IF(INDIRECT("実施計画様式!AW"&amp;ROW($A271))&lt;&gt;朱色変色!AW271,1,0)</f>
        <v>#VALUE!</v>
      </c>
      <c r="AX271" t="e" cm="1">
        <f t="array" aca="1" ref="AX271" ca="1">IF(INDIRECT("実施計画様式!AX"&amp;ROW($A271))&lt;&gt;朱色変色!AX271,1,0)</f>
        <v>#VALUE!</v>
      </c>
      <c r="AY271" t="e" cm="1">
        <f t="array" aca="1" ref="AY271" ca="1">IF(INDIRECT("実施計画様式!AY"&amp;ROW($A271))&lt;&gt;朱色変色!AU271,1,0)</f>
        <v>#VALUE!</v>
      </c>
      <c r="AZ271" t="e" cm="1">
        <f t="array" aca="1" ref="AZ271" ca="1">IF(INDIRECT("実施計画様式!AZ"&amp;ROW($A271))&lt;&gt;朱色変色!AV271,1,0)</f>
        <v>#VALUE!</v>
      </c>
      <c r="BA271" t="e" cm="1">
        <f t="array" aca="1" ref="BA271" ca="1">IF(INDIRECT("実施計画様式!BA"&amp;ROW($A271))&lt;&gt;朱色変色!AW271,1,0)</f>
        <v>#VALUE!</v>
      </c>
      <c r="BB271" t="e" cm="1">
        <f t="array" aca="1" ref="BB271" ca="1">IF(INDIRECT("実施計画様式!BB"&amp;ROW($A271))&lt;&gt;朱色変色!AX271,1,0)</f>
        <v>#VALUE!</v>
      </c>
      <c r="BC271" t="e">
        <f t="shared" ca="1" si="9"/>
        <v>#VALUE!</v>
      </c>
      <c r="BD271" t="e">
        <f t="shared" ca="1" si="10"/>
        <v>#VALUE!</v>
      </c>
      <c r="BE271" t="e">
        <f t="shared" ca="1" si="11"/>
        <v>#VALUE!</v>
      </c>
    </row>
    <row r="272" spans="3:57">
      <c r="C272" s="310">
        <v>200</v>
      </c>
      <c r="D272" t="e" cm="1">
        <f t="array" aca="1" ref="D272" ca="1">IF(INDIRECT("実施計画様式!D"&amp;ROW($A272))&lt;&gt;朱色変色!D272,1,0)</f>
        <v>#VALUE!</v>
      </c>
      <c r="E272" t="e" cm="1">
        <f t="array" aca="1" ref="E272" ca="1">IF(INDIRECT("実施計画様式!E"&amp;ROW($A272))&lt;&gt;朱色変色!E272,1,0)</f>
        <v>#VALUE!</v>
      </c>
      <c r="F272" t="e" cm="1">
        <f t="array" aca="1" ref="F272" ca="1">IF(INDIRECT("実施計画様式!F"&amp;ROW($A272))&lt;&gt;朱色変色!F272,1,0)</f>
        <v>#VALUE!</v>
      </c>
      <c r="G272" t="e" cm="1">
        <f t="array" aca="1" ref="G272" ca="1">IF(INDIRECT("実施計画様式!G"&amp;ROW($A272))&lt;&gt;朱色変色!G272,1,0)</f>
        <v>#VALUE!</v>
      </c>
      <c r="H272" t="e" cm="1">
        <f t="array" aca="1" ref="H272" ca="1">IF(INDIRECT("実施計画様式!H"&amp;ROW($A272))&lt;&gt;朱色変色!H272,1,0)</f>
        <v>#VALUE!</v>
      </c>
      <c r="I272" t="e" cm="1">
        <f t="array" aca="1" ref="I272" ca="1">IF(INDIRECT("実施計画様式!I"&amp;ROW($A272))&lt;&gt;朱色変色!I272,1,0)</f>
        <v>#VALUE!</v>
      </c>
      <c r="J272" t="e" cm="1">
        <f t="array" aca="1" ref="J272" ca="1">IF(INDIRECT("実施計画様式!J"&amp;ROW($A272))&lt;&gt;朱色変色!J272,1,0)</f>
        <v>#VALUE!</v>
      </c>
      <c r="K272" t="e" cm="1">
        <f t="array" aca="1" ref="K272" ca="1">IF(INDIRECT("実施計画様式!K"&amp;ROW($A272))&lt;&gt;朱色変色!K272,1,0)</f>
        <v>#VALUE!</v>
      </c>
      <c r="L272" t="e" cm="1">
        <f t="array" aca="1" ref="L272" ca="1">IF(INDIRECT("実施計画様式!L"&amp;ROW($A272))&lt;&gt;朱色変色!L272,1,0)</f>
        <v>#VALUE!</v>
      </c>
      <c r="M272" t="e" cm="1">
        <f t="array" aca="1" ref="M272" ca="1">IF(INDIRECT("実施計画様式!M"&amp;ROW($A272))&lt;&gt;朱色変色!M272,1,0)</f>
        <v>#VALUE!</v>
      </c>
      <c r="N272" t="e" cm="1">
        <f t="array" aca="1" ref="N272" ca="1">IF(INDIRECT("実施計画様式!N"&amp;ROW($A272))&lt;&gt;朱色変色!N272,1,0)</f>
        <v>#VALUE!</v>
      </c>
      <c r="O272" t="e" cm="1">
        <f t="array" aca="1" ref="O272" ca="1">IF(INDIRECT("実施計画様式!O"&amp;ROW($A272))&lt;&gt;朱色変色!O272,1,0)</f>
        <v>#VALUE!</v>
      </c>
      <c r="P272" t="e" cm="1">
        <f t="array" aca="1" ref="P272" ca="1">IF(INDIRECT("実施計画様式!P"&amp;ROW($A272))&lt;&gt;朱色変色!P272,1,0)</f>
        <v>#VALUE!</v>
      </c>
      <c r="Q272" t="e" cm="1">
        <f t="array" aca="1" ref="Q272" ca="1">IF(INDIRECT("実施計画様式!Q"&amp;ROW($A272))&lt;&gt;朱色変色!Q272,1,0)</f>
        <v>#VALUE!</v>
      </c>
      <c r="R272" t="e" cm="1">
        <f t="array" aca="1" ref="R272" ca="1">IF(INDIRECT("実施計画様式!R"&amp;ROW($A272))&lt;&gt;朱色変色!R272,1,0)</f>
        <v>#VALUE!</v>
      </c>
      <c r="S272" t="e" cm="1">
        <f t="array" aca="1" ref="S272" ca="1">IF(INDIRECT("実施計画様式!S"&amp;ROW($A272))&lt;&gt;朱色変色!S272,1,0)</f>
        <v>#VALUE!</v>
      </c>
      <c r="T272" t="e" cm="1">
        <f t="array" aca="1" ref="T272" ca="1">IF(INDIRECT("実施計画様式!T"&amp;ROW($A272))&lt;&gt;朱色変色!T272,1,0)</f>
        <v>#VALUE!</v>
      </c>
      <c r="U272" t="e" cm="1">
        <f t="array" aca="1" ref="U272" ca="1">IF(INDIRECT("実施計画様式!U"&amp;ROW($A272))&lt;&gt;朱色変色!U272,1,0)</f>
        <v>#VALUE!</v>
      </c>
      <c r="V272" t="e" cm="1">
        <f t="array" aca="1" ref="V272" ca="1">IF(INDIRECT("実施計画様式!V"&amp;ROW($A272))&lt;&gt;朱色変色!V272,1,0)</f>
        <v>#VALUE!</v>
      </c>
      <c r="W272" t="e" cm="1">
        <f t="array" aca="1" ref="W272" ca="1">IF(INDIRECT("実施計画様式!W"&amp;ROW($A272))&lt;&gt;朱色変色!W272,1,0)</f>
        <v>#VALUE!</v>
      </c>
      <c r="X272" t="e" cm="1">
        <f t="array" aca="1" ref="X272" ca="1">IF(INDIRECT("実施計画様式!X"&amp;ROW($A272))&lt;&gt;朱色変色!X272,1,0)</f>
        <v>#VALUE!</v>
      </c>
      <c r="Y272" t="e" cm="1">
        <f t="array" aca="1" ref="Y272" ca="1">IF(INDIRECT("実施計画様式!Y"&amp;ROW($A272))&lt;&gt;朱色変色!Y272,1,0)</f>
        <v>#VALUE!</v>
      </c>
      <c r="Z272" t="e" cm="1">
        <f t="array" aca="1" ref="Z272" ca="1">IF(INDIRECT("実施計画様式!Z"&amp;ROW($A272))&lt;&gt;朱色変色!Z272,1,0)</f>
        <v>#VALUE!</v>
      </c>
      <c r="AA272" t="e" cm="1">
        <f t="array" aca="1" ref="AA272" ca="1">IF(INDIRECT("実施計画様式!AA"&amp;ROW($A272))&lt;&gt;朱色変色!AA272,1,0)</f>
        <v>#VALUE!</v>
      </c>
      <c r="AB272" t="e" cm="1">
        <f t="array" aca="1" ref="AB272" ca="1">IF(INDIRECT("実施計画様式!AB"&amp;ROW($A272))&lt;&gt;朱色変色!AB272,1,0)</f>
        <v>#VALUE!</v>
      </c>
      <c r="AC272" t="e" cm="1">
        <f t="array" aca="1" ref="AC272" ca="1">IF(INDIRECT("実施計画様式!AC"&amp;ROW($A272))&lt;&gt;朱色変色!AC272,1,0)</f>
        <v>#VALUE!</v>
      </c>
      <c r="AD272" t="e" cm="1">
        <f t="array" aca="1" ref="AD272" ca="1">IF(INDIRECT("実施計画様式!AD"&amp;ROW($A272))&lt;&gt;朱色変色!AD272,1,0)</f>
        <v>#VALUE!</v>
      </c>
      <c r="AE272" t="e" cm="1">
        <f t="array" aca="1" ref="AE272" ca="1">IF(INDIRECT("実施計画様式!AE"&amp;ROW($A272))&lt;&gt;朱色変色!AE272,1,0)</f>
        <v>#VALUE!</v>
      </c>
      <c r="AF272" t="e" cm="1">
        <f t="array" aca="1" ref="AF272" ca="1">IF(INDIRECT("実施計画様式!AF"&amp;ROW($A272))&lt;&gt;朱色変色!AF272,1,0)</f>
        <v>#VALUE!</v>
      </c>
      <c r="AG272" t="e" cm="1">
        <f t="array" aca="1" ref="AG272" ca="1">IF(INDIRECT("実施計画様式!AG"&amp;ROW($A272))&lt;&gt;朱色変色!AG272,1,0)</f>
        <v>#VALUE!</v>
      </c>
      <c r="AH272" t="e" cm="1">
        <f t="array" aca="1" ref="AH272" ca="1">IF(INDIRECT("実施計画様式!AH"&amp;ROW($A272))&lt;&gt;朱色変色!AH272,1,0)</f>
        <v>#VALUE!</v>
      </c>
      <c r="AI272" t="e" cm="1">
        <f t="array" aca="1" ref="AI272" ca="1">IF(INDIRECT("実施計画様式!AI"&amp;ROW($A272))&lt;&gt;朱色変色!AI272,1,0)</f>
        <v>#VALUE!</v>
      </c>
      <c r="AJ272" t="e" cm="1">
        <f t="array" aca="1" ref="AJ272" ca="1">IF(INDIRECT("実施計画様式!AJ"&amp;ROW($A272))&lt;&gt;朱色変色!AJ272,1,0)</f>
        <v>#VALUE!</v>
      </c>
      <c r="AK272" t="e" cm="1">
        <f t="array" aca="1" ref="AK272" ca="1">IF(INDIRECT("実施計画様式!AK"&amp;ROW($A272))&lt;&gt;朱色変色!AK272,1,0)</f>
        <v>#VALUE!</v>
      </c>
      <c r="AL272" t="e" cm="1">
        <f t="array" aca="1" ref="AL272" ca="1">IF(INDIRECT("実施計画様式!AL"&amp;ROW($A272))&lt;&gt;朱色変色!AL272,1,0)</f>
        <v>#VALUE!</v>
      </c>
      <c r="AM272" t="e" cm="1">
        <f t="array" aca="1" ref="AM272" ca="1">IF(INDIRECT("実施計画様式!AM"&amp;ROW($A272))&lt;&gt;朱色変色!AM272,1,0)</f>
        <v>#VALUE!</v>
      </c>
      <c r="AN272" t="e" cm="1">
        <f t="array" aca="1" ref="AN272" ca="1">IF(INDIRECT("実施計画様式!AN"&amp;ROW($A272))&lt;&gt;朱色変色!AN272,1,0)</f>
        <v>#VALUE!</v>
      </c>
      <c r="AO272" t="e" cm="1">
        <f t="array" aca="1" ref="AO272" ca="1">IF(INDIRECT("実施計画様式!AO"&amp;ROW($A272))&lt;&gt;朱色変色!AO272,1,0)</f>
        <v>#VALUE!</v>
      </c>
      <c r="AP272" t="e" cm="1">
        <f t="array" aca="1" ref="AP272" ca="1">IF(INDIRECT("実施計画様式!AP"&amp;ROW($A272))&lt;&gt;朱色変色!AP272,1,0)</f>
        <v>#VALUE!</v>
      </c>
      <c r="AQ272" t="e" cm="1">
        <f t="array" aca="1" ref="AQ272" ca="1">IF(INDIRECT("実施計画様式!AQ"&amp;ROW($A272))&lt;&gt;朱色変色!AQ272,1,0)</f>
        <v>#VALUE!</v>
      </c>
      <c r="AR272" t="e" cm="1">
        <f t="array" aca="1" ref="AR272" ca="1">IF(INDIRECT("実施計画様式!AR"&amp;ROW($A272))&lt;&gt;朱色変色!AR272,1,0)</f>
        <v>#VALUE!</v>
      </c>
      <c r="AS272" t="e" cm="1">
        <f t="array" aca="1" ref="AS272" ca="1">IF(INDIRECT("実施計画様式!AS"&amp;ROW($A272))&lt;&gt;朱色変色!AS272,1,0)</f>
        <v>#VALUE!</v>
      </c>
      <c r="AT272" t="e" cm="1">
        <f t="array" aca="1" ref="AT272" ca="1">IF(INDIRECT("実施計画様式!AT"&amp;ROW($A272))&lt;&gt;朱色変色!AT272,1,0)</f>
        <v>#VALUE!</v>
      </c>
      <c r="AU272" t="e" cm="1">
        <f t="array" aca="1" ref="AU272" ca="1">IF(INDIRECT("実施計画様式!AU"&amp;ROW($A272))&lt;&gt;朱色変色!AU272,1,0)</f>
        <v>#VALUE!</v>
      </c>
      <c r="AV272" t="e" cm="1">
        <f t="array" aca="1" ref="AV272" ca="1">IF(INDIRECT("実施計画様式!AV"&amp;ROW($A272))&lt;&gt;朱色変色!AV272,1,0)</f>
        <v>#VALUE!</v>
      </c>
      <c r="AW272" t="e" cm="1">
        <f t="array" aca="1" ref="AW272" ca="1">IF(INDIRECT("実施計画様式!AW"&amp;ROW($A272))&lt;&gt;朱色変色!AW272,1,0)</f>
        <v>#VALUE!</v>
      </c>
      <c r="AX272" t="e" cm="1">
        <f t="array" aca="1" ref="AX272" ca="1">IF(INDIRECT("実施計画様式!AX"&amp;ROW($A272))&lt;&gt;朱色変色!AX272,1,0)</f>
        <v>#VALUE!</v>
      </c>
      <c r="AY272" t="e" cm="1">
        <f t="array" aca="1" ref="AY272" ca="1">IF(INDIRECT("実施計画様式!AY"&amp;ROW($A272))&lt;&gt;朱色変色!AU272,1,0)</f>
        <v>#VALUE!</v>
      </c>
      <c r="AZ272" t="e" cm="1">
        <f t="array" aca="1" ref="AZ272" ca="1">IF(INDIRECT("実施計画様式!AZ"&amp;ROW($A272))&lt;&gt;朱色変色!AV272,1,0)</f>
        <v>#VALUE!</v>
      </c>
      <c r="BA272" t="e" cm="1">
        <f t="array" aca="1" ref="BA272" ca="1">IF(INDIRECT("実施計画様式!BA"&amp;ROW($A272))&lt;&gt;朱色変色!AW272,1,0)</f>
        <v>#VALUE!</v>
      </c>
      <c r="BB272" t="e" cm="1">
        <f t="array" aca="1" ref="BB272" ca="1">IF(INDIRECT("実施計画様式!BB"&amp;ROW($A272))&lt;&gt;朱色変色!AX272,1,0)</f>
        <v>#VALUE!</v>
      </c>
      <c r="BC272" t="e">
        <f t="shared" ca="1" si="9"/>
        <v>#VALUE!</v>
      </c>
      <c r="BD272" t="e">
        <f t="shared" ca="1" si="10"/>
        <v>#VALUE!</v>
      </c>
      <c r="BE272" t="e">
        <f t="shared" ca="1" si="11"/>
        <v>#VALUE!</v>
      </c>
    </row>
    <row r="273" spans="3:57">
      <c r="C273" s="310">
        <v>201</v>
      </c>
      <c r="D273" t="e" cm="1">
        <f t="array" aca="1" ref="D273" ca="1">IF(INDIRECT("実施計画様式!D"&amp;ROW($A273))&lt;&gt;朱色変色!D273,1,0)</f>
        <v>#VALUE!</v>
      </c>
      <c r="E273" t="e" cm="1">
        <f t="array" aca="1" ref="E273" ca="1">IF(INDIRECT("実施計画様式!E"&amp;ROW($A273))&lt;&gt;朱色変色!E273,1,0)</f>
        <v>#VALUE!</v>
      </c>
      <c r="F273" t="e" cm="1">
        <f t="array" aca="1" ref="F273" ca="1">IF(INDIRECT("実施計画様式!F"&amp;ROW($A273))&lt;&gt;朱色変色!F273,1,0)</f>
        <v>#VALUE!</v>
      </c>
      <c r="G273" t="e" cm="1">
        <f t="array" aca="1" ref="G273" ca="1">IF(INDIRECT("実施計画様式!G"&amp;ROW($A273))&lt;&gt;朱色変色!G273,1,0)</f>
        <v>#VALUE!</v>
      </c>
      <c r="H273" t="e" cm="1">
        <f t="array" aca="1" ref="H273" ca="1">IF(INDIRECT("実施計画様式!H"&amp;ROW($A273))&lt;&gt;朱色変色!H273,1,0)</f>
        <v>#VALUE!</v>
      </c>
      <c r="I273" t="e" cm="1">
        <f t="array" aca="1" ref="I273" ca="1">IF(INDIRECT("実施計画様式!I"&amp;ROW($A273))&lt;&gt;朱色変色!I273,1,0)</f>
        <v>#VALUE!</v>
      </c>
      <c r="J273" t="e" cm="1">
        <f t="array" aca="1" ref="J273" ca="1">IF(INDIRECT("実施計画様式!J"&amp;ROW($A273))&lt;&gt;朱色変色!J273,1,0)</f>
        <v>#VALUE!</v>
      </c>
      <c r="K273" t="e" cm="1">
        <f t="array" aca="1" ref="K273" ca="1">IF(INDIRECT("実施計画様式!K"&amp;ROW($A273))&lt;&gt;朱色変色!K273,1,0)</f>
        <v>#VALUE!</v>
      </c>
      <c r="L273" t="e" cm="1">
        <f t="array" aca="1" ref="L273" ca="1">IF(INDIRECT("実施計画様式!L"&amp;ROW($A273))&lt;&gt;朱色変色!L273,1,0)</f>
        <v>#VALUE!</v>
      </c>
      <c r="M273" t="e" cm="1">
        <f t="array" aca="1" ref="M273" ca="1">IF(INDIRECT("実施計画様式!M"&amp;ROW($A273))&lt;&gt;朱色変色!M273,1,0)</f>
        <v>#VALUE!</v>
      </c>
      <c r="N273" t="e" cm="1">
        <f t="array" aca="1" ref="N273" ca="1">IF(INDIRECT("実施計画様式!N"&amp;ROW($A273))&lt;&gt;朱色変色!N273,1,0)</f>
        <v>#VALUE!</v>
      </c>
      <c r="O273" t="e" cm="1">
        <f t="array" aca="1" ref="O273" ca="1">IF(INDIRECT("実施計画様式!O"&amp;ROW($A273))&lt;&gt;朱色変色!O273,1,0)</f>
        <v>#VALUE!</v>
      </c>
      <c r="P273" t="e" cm="1">
        <f t="array" aca="1" ref="P273" ca="1">IF(INDIRECT("実施計画様式!P"&amp;ROW($A273))&lt;&gt;朱色変色!P273,1,0)</f>
        <v>#VALUE!</v>
      </c>
      <c r="Q273" t="e" cm="1">
        <f t="array" aca="1" ref="Q273" ca="1">IF(INDIRECT("実施計画様式!Q"&amp;ROW($A273))&lt;&gt;朱色変色!Q273,1,0)</f>
        <v>#VALUE!</v>
      </c>
      <c r="R273" t="e" cm="1">
        <f t="array" aca="1" ref="R273" ca="1">IF(INDIRECT("実施計画様式!R"&amp;ROW($A273))&lt;&gt;朱色変色!R273,1,0)</f>
        <v>#VALUE!</v>
      </c>
      <c r="S273" t="e" cm="1">
        <f t="array" aca="1" ref="S273" ca="1">IF(INDIRECT("実施計画様式!S"&amp;ROW($A273))&lt;&gt;朱色変色!S273,1,0)</f>
        <v>#VALUE!</v>
      </c>
      <c r="T273" t="e" cm="1">
        <f t="array" aca="1" ref="T273" ca="1">IF(INDIRECT("実施計画様式!T"&amp;ROW($A273))&lt;&gt;朱色変色!T273,1,0)</f>
        <v>#VALUE!</v>
      </c>
      <c r="U273" t="e" cm="1">
        <f t="array" aca="1" ref="U273" ca="1">IF(INDIRECT("実施計画様式!U"&amp;ROW($A273))&lt;&gt;朱色変色!U273,1,0)</f>
        <v>#VALUE!</v>
      </c>
      <c r="V273" t="e" cm="1">
        <f t="array" aca="1" ref="V273" ca="1">IF(INDIRECT("実施計画様式!V"&amp;ROW($A273))&lt;&gt;朱色変色!V273,1,0)</f>
        <v>#VALUE!</v>
      </c>
      <c r="W273" t="e" cm="1">
        <f t="array" aca="1" ref="W273" ca="1">IF(INDIRECT("実施計画様式!W"&amp;ROW($A273))&lt;&gt;朱色変色!W273,1,0)</f>
        <v>#VALUE!</v>
      </c>
      <c r="X273" t="e" cm="1">
        <f t="array" aca="1" ref="X273" ca="1">IF(INDIRECT("実施計画様式!X"&amp;ROW($A273))&lt;&gt;朱色変色!X273,1,0)</f>
        <v>#VALUE!</v>
      </c>
      <c r="Y273" t="e" cm="1">
        <f t="array" aca="1" ref="Y273" ca="1">IF(INDIRECT("実施計画様式!Y"&amp;ROW($A273))&lt;&gt;朱色変色!Y273,1,0)</f>
        <v>#VALUE!</v>
      </c>
      <c r="Z273" t="e" cm="1">
        <f t="array" aca="1" ref="Z273" ca="1">IF(INDIRECT("実施計画様式!Z"&amp;ROW($A273))&lt;&gt;朱色変色!Z273,1,0)</f>
        <v>#VALUE!</v>
      </c>
      <c r="AA273" t="e" cm="1">
        <f t="array" aca="1" ref="AA273" ca="1">IF(INDIRECT("実施計画様式!AA"&amp;ROW($A273))&lt;&gt;朱色変色!AA273,1,0)</f>
        <v>#VALUE!</v>
      </c>
      <c r="AB273" t="e" cm="1">
        <f t="array" aca="1" ref="AB273" ca="1">IF(INDIRECT("実施計画様式!AB"&amp;ROW($A273))&lt;&gt;朱色変色!AB273,1,0)</f>
        <v>#VALUE!</v>
      </c>
      <c r="AC273" t="e" cm="1">
        <f t="array" aca="1" ref="AC273" ca="1">IF(INDIRECT("実施計画様式!AC"&amp;ROW($A273))&lt;&gt;朱色変色!AC273,1,0)</f>
        <v>#VALUE!</v>
      </c>
      <c r="AD273" t="e" cm="1">
        <f t="array" aca="1" ref="AD273" ca="1">IF(INDIRECT("実施計画様式!AD"&amp;ROW($A273))&lt;&gt;朱色変色!AD273,1,0)</f>
        <v>#VALUE!</v>
      </c>
      <c r="AE273" t="e" cm="1">
        <f t="array" aca="1" ref="AE273" ca="1">IF(INDIRECT("実施計画様式!AE"&amp;ROW($A273))&lt;&gt;朱色変色!AE273,1,0)</f>
        <v>#VALUE!</v>
      </c>
      <c r="AF273" t="e" cm="1">
        <f t="array" aca="1" ref="AF273" ca="1">IF(INDIRECT("実施計画様式!AF"&amp;ROW($A273))&lt;&gt;朱色変色!AF273,1,0)</f>
        <v>#VALUE!</v>
      </c>
      <c r="AG273" t="e" cm="1">
        <f t="array" aca="1" ref="AG273" ca="1">IF(INDIRECT("実施計画様式!AG"&amp;ROW($A273))&lt;&gt;朱色変色!AG273,1,0)</f>
        <v>#VALUE!</v>
      </c>
      <c r="AH273" t="e" cm="1">
        <f t="array" aca="1" ref="AH273" ca="1">IF(INDIRECT("実施計画様式!AH"&amp;ROW($A273))&lt;&gt;朱色変色!AH273,1,0)</f>
        <v>#VALUE!</v>
      </c>
      <c r="AI273" t="e" cm="1">
        <f t="array" aca="1" ref="AI273" ca="1">IF(INDIRECT("実施計画様式!AI"&amp;ROW($A273))&lt;&gt;朱色変色!AI273,1,0)</f>
        <v>#VALUE!</v>
      </c>
      <c r="AJ273" t="e" cm="1">
        <f t="array" aca="1" ref="AJ273" ca="1">IF(INDIRECT("実施計画様式!AJ"&amp;ROW($A273))&lt;&gt;朱色変色!AJ273,1,0)</f>
        <v>#VALUE!</v>
      </c>
      <c r="AK273" t="e" cm="1">
        <f t="array" aca="1" ref="AK273" ca="1">IF(INDIRECT("実施計画様式!AK"&amp;ROW($A273))&lt;&gt;朱色変色!AK273,1,0)</f>
        <v>#VALUE!</v>
      </c>
      <c r="AL273" t="e" cm="1">
        <f t="array" aca="1" ref="AL273" ca="1">IF(INDIRECT("実施計画様式!AL"&amp;ROW($A273))&lt;&gt;朱色変色!AL273,1,0)</f>
        <v>#VALUE!</v>
      </c>
      <c r="AM273" t="e" cm="1">
        <f t="array" aca="1" ref="AM273" ca="1">IF(INDIRECT("実施計画様式!AM"&amp;ROW($A273))&lt;&gt;朱色変色!AM273,1,0)</f>
        <v>#VALUE!</v>
      </c>
      <c r="AN273" t="e" cm="1">
        <f t="array" aca="1" ref="AN273" ca="1">IF(INDIRECT("実施計画様式!AN"&amp;ROW($A273))&lt;&gt;朱色変色!AN273,1,0)</f>
        <v>#VALUE!</v>
      </c>
      <c r="AO273" t="e" cm="1">
        <f t="array" aca="1" ref="AO273" ca="1">IF(INDIRECT("実施計画様式!AO"&amp;ROW($A273))&lt;&gt;朱色変色!AO273,1,0)</f>
        <v>#VALUE!</v>
      </c>
      <c r="AP273" t="e" cm="1">
        <f t="array" aca="1" ref="AP273" ca="1">IF(INDIRECT("実施計画様式!AP"&amp;ROW($A273))&lt;&gt;朱色変色!AP273,1,0)</f>
        <v>#VALUE!</v>
      </c>
      <c r="AQ273" t="e" cm="1">
        <f t="array" aca="1" ref="AQ273" ca="1">IF(INDIRECT("実施計画様式!AQ"&amp;ROW($A273))&lt;&gt;朱色変色!AQ273,1,0)</f>
        <v>#VALUE!</v>
      </c>
      <c r="AR273" t="e" cm="1">
        <f t="array" aca="1" ref="AR273" ca="1">IF(INDIRECT("実施計画様式!AR"&amp;ROW($A273))&lt;&gt;朱色変色!AR273,1,0)</f>
        <v>#VALUE!</v>
      </c>
      <c r="AS273" t="e" cm="1">
        <f t="array" aca="1" ref="AS273" ca="1">IF(INDIRECT("実施計画様式!AS"&amp;ROW($A273))&lt;&gt;朱色変色!AS273,1,0)</f>
        <v>#VALUE!</v>
      </c>
      <c r="AT273" t="e" cm="1">
        <f t="array" aca="1" ref="AT273" ca="1">IF(INDIRECT("実施計画様式!AT"&amp;ROW($A273))&lt;&gt;朱色変色!AT273,1,0)</f>
        <v>#VALUE!</v>
      </c>
      <c r="AU273" t="e" cm="1">
        <f t="array" aca="1" ref="AU273" ca="1">IF(INDIRECT("実施計画様式!AU"&amp;ROW($A273))&lt;&gt;朱色変色!AU273,1,0)</f>
        <v>#VALUE!</v>
      </c>
      <c r="AV273" t="e" cm="1">
        <f t="array" aca="1" ref="AV273" ca="1">IF(INDIRECT("実施計画様式!AV"&amp;ROW($A273))&lt;&gt;朱色変色!AV273,1,0)</f>
        <v>#VALUE!</v>
      </c>
      <c r="AW273" t="e" cm="1">
        <f t="array" aca="1" ref="AW273" ca="1">IF(INDIRECT("実施計画様式!AW"&amp;ROW($A273))&lt;&gt;朱色変色!AW273,1,0)</f>
        <v>#VALUE!</v>
      </c>
      <c r="AX273" t="e" cm="1">
        <f t="array" aca="1" ref="AX273" ca="1">IF(INDIRECT("実施計画様式!AX"&amp;ROW($A273))&lt;&gt;朱色変色!AX273,1,0)</f>
        <v>#VALUE!</v>
      </c>
      <c r="AY273" t="e" cm="1">
        <f t="array" aca="1" ref="AY273" ca="1">IF(INDIRECT("実施計画様式!AY"&amp;ROW($A273))&lt;&gt;朱色変色!AU273,1,0)</f>
        <v>#VALUE!</v>
      </c>
      <c r="AZ273" t="e" cm="1">
        <f t="array" aca="1" ref="AZ273" ca="1">IF(INDIRECT("実施計画様式!AZ"&amp;ROW($A273))&lt;&gt;朱色変色!AV273,1,0)</f>
        <v>#VALUE!</v>
      </c>
      <c r="BA273" t="e" cm="1">
        <f t="array" aca="1" ref="BA273" ca="1">IF(INDIRECT("実施計画様式!BA"&amp;ROW($A273))&lt;&gt;朱色変色!AW273,1,0)</f>
        <v>#VALUE!</v>
      </c>
      <c r="BB273" t="e" cm="1">
        <f t="array" aca="1" ref="BB273" ca="1">IF(INDIRECT("実施計画様式!BB"&amp;ROW($A273))&lt;&gt;朱色変色!AX273,1,0)</f>
        <v>#VALUE!</v>
      </c>
      <c r="BC273" t="e">
        <f t="shared" ca="1" si="9"/>
        <v>#VALUE!</v>
      </c>
      <c r="BD273" t="e">
        <f t="shared" ca="1" si="10"/>
        <v>#VALUE!</v>
      </c>
      <c r="BE273" t="e">
        <f t="shared" ca="1" si="11"/>
        <v>#VALUE!</v>
      </c>
    </row>
    <row r="274" spans="3:57">
      <c r="C274" s="310">
        <v>202</v>
      </c>
      <c r="D274" t="e" cm="1">
        <f t="array" aca="1" ref="D274" ca="1">IF(INDIRECT("実施計画様式!D"&amp;ROW($A274))&lt;&gt;朱色変色!D274,1,0)</f>
        <v>#VALUE!</v>
      </c>
      <c r="E274" t="e" cm="1">
        <f t="array" aca="1" ref="E274" ca="1">IF(INDIRECT("実施計画様式!E"&amp;ROW($A274))&lt;&gt;朱色変色!E274,1,0)</f>
        <v>#VALUE!</v>
      </c>
      <c r="F274" t="e" cm="1">
        <f t="array" aca="1" ref="F274" ca="1">IF(INDIRECT("実施計画様式!F"&amp;ROW($A274))&lt;&gt;朱色変色!F274,1,0)</f>
        <v>#VALUE!</v>
      </c>
      <c r="G274" t="e" cm="1">
        <f t="array" aca="1" ref="G274" ca="1">IF(INDIRECT("実施計画様式!G"&amp;ROW($A274))&lt;&gt;朱色変色!G274,1,0)</f>
        <v>#VALUE!</v>
      </c>
      <c r="H274" t="e" cm="1">
        <f t="array" aca="1" ref="H274" ca="1">IF(INDIRECT("実施計画様式!H"&amp;ROW($A274))&lt;&gt;朱色変色!H274,1,0)</f>
        <v>#VALUE!</v>
      </c>
      <c r="I274" t="e" cm="1">
        <f t="array" aca="1" ref="I274" ca="1">IF(INDIRECT("実施計画様式!I"&amp;ROW($A274))&lt;&gt;朱色変色!I274,1,0)</f>
        <v>#VALUE!</v>
      </c>
      <c r="J274" t="e" cm="1">
        <f t="array" aca="1" ref="J274" ca="1">IF(INDIRECT("実施計画様式!J"&amp;ROW($A274))&lt;&gt;朱色変色!J274,1,0)</f>
        <v>#VALUE!</v>
      </c>
      <c r="K274" t="e" cm="1">
        <f t="array" aca="1" ref="K274" ca="1">IF(INDIRECT("実施計画様式!K"&amp;ROW($A274))&lt;&gt;朱色変色!K274,1,0)</f>
        <v>#VALUE!</v>
      </c>
      <c r="L274" t="e" cm="1">
        <f t="array" aca="1" ref="L274" ca="1">IF(INDIRECT("実施計画様式!L"&amp;ROW($A274))&lt;&gt;朱色変色!L274,1,0)</f>
        <v>#VALUE!</v>
      </c>
      <c r="M274" t="e" cm="1">
        <f t="array" aca="1" ref="M274" ca="1">IF(INDIRECT("実施計画様式!M"&amp;ROW($A274))&lt;&gt;朱色変色!M274,1,0)</f>
        <v>#VALUE!</v>
      </c>
      <c r="N274" t="e" cm="1">
        <f t="array" aca="1" ref="N274" ca="1">IF(INDIRECT("実施計画様式!N"&amp;ROW($A274))&lt;&gt;朱色変色!N274,1,0)</f>
        <v>#VALUE!</v>
      </c>
      <c r="O274" t="e" cm="1">
        <f t="array" aca="1" ref="O274" ca="1">IF(INDIRECT("実施計画様式!O"&amp;ROW($A274))&lt;&gt;朱色変色!O274,1,0)</f>
        <v>#VALUE!</v>
      </c>
      <c r="P274" t="e" cm="1">
        <f t="array" aca="1" ref="P274" ca="1">IF(INDIRECT("実施計画様式!P"&amp;ROW($A274))&lt;&gt;朱色変色!P274,1,0)</f>
        <v>#VALUE!</v>
      </c>
      <c r="Q274" t="e" cm="1">
        <f t="array" aca="1" ref="Q274" ca="1">IF(INDIRECT("実施計画様式!Q"&amp;ROW($A274))&lt;&gt;朱色変色!Q274,1,0)</f>
        <v>#VALUE!</v>
      </c>
      <c r="R274" t="e" cm="1">
        <f t="array" aca="1" ref="R274" ca="1">IF(INDIRECT("実施計画様式!R"&amp;ROW($A274))&lt;&gt;朱色変色!R274,1,0)</f>
        <v>#VALUE!</v>
      </c>
      <c r="S274" t="e" cm="1">
        <f t="array" aca="1" ref="S274" ca="1">IF(INDIRECT("実施計画様式!S"&amp;ROW($A274))&lt;&gt;朱色変色!S274,1,0)</f>
        <v>#VALUE!</v>
      </c>
      <c r="T274" t="e" cm="1">
        <f t="array" aca="1" ref="T274" ca="1">IF(INDIRECT("実施計画様式!T"&amp;ROW($A274))&lt;&gt;朱色変色!T274,1,0)</f>
        <v>#VALUE!</v>
      </c>
      <c r="U274" t="e" cm="1">
        <f t="array" aca="1" ref="U274" ca="1">IF(INDIRECT("実施計画様式!U"&amp;ROW($A274))&lt;&gt;朱色変色!U274,1,0)</f>
        <v>#VALUE!</v>
      </c>
      <c r="V274" t="e" cm="1">
        <f t="array" aca="1" ref="V274" ca="1">IF(INDIRECT("実施計画様式!V"&amp;ROW($A274))&lt;&gt;朱色変色!V274,1,0)</f>
        <v>#VALUE!</v>
      </c>
      <c r="W274" t="e" cm="1">
        <f t="array" aca="1" ref="W274" ca="1">IF(INDIRECT("実施計画様式!W"&amp;ROW($A274))&lt;&gt;朱色変色!W274,1,0)</f>
        <v>#VALUE!</v>
      </c>
      <c r="X274" t="e" cm="1">
        <f t="array" aca="1" ref="X274" ca="1">IF(INDIRECT("実施計画様式!X"&amp;ROW($A274))&lt;&gt;朱色変色!X274,1,0)</f>
        <v>#VALUE!</v>
      </c>
      <c r="Y274" t="e" cm="1">
        <f t="array" aca="1" ref="Y274" ca="1">IF(INDIRECT("実施計画様式!Y"&amp;ROW($A274))&lt;&gt;朱色変色!Y274,1,0)</f>
        <v>#VALUE!</v>
      </c>
      <c r="Z274" t="e" cm="1">
        <f t="array" aca="1" ref="Z274" ca="1">IF(INDIRECT("実施計画様式!Z"&amp;ROW($A274))&lt;&gt;朱色変色!Z274,1,0)</f>
        <v>#VALUE!</v>
      </c>
      <c r="AA274" t="e" cm="1">
        <f t="array" aca="1" ref="AA274" ca="1">IF(INDIRECT("実施計画様式!AA"&amp;ROW($A274))&lt;&gt;朱色変色!AA274,1,0)</f>
        <v>#VALUE!</v>
      </c>
      <c r="AB274" t="e" cm="1">
        <f t="array" aca="1" ref="AB274" ca="1">IF(INDIRECT("実施計画様式!AB"&amp;ROW($A274))&lt;&gt;朱色変色!AB274,1,0)</f>
        <v>#VALUE!</v>
      </c>
      <c r="AC274" t="e" cm="1">
        <f t="array" aca="1" ref="AC274" ca="1">IF(INDIRECT("実施計画様式!AC"&amp;ROW($A274))&lt;&gt;朱色変色!AC274,1,0)</f>
        <v>#VALUE!</v>
      </c>
      <c r="AD274" t="e" cm="1">
        <f t="array" aca="1" ref="AD274" ca="1">IF(INDIRECT("実施計画様式!AD"&amp;ROW($A274))&lt;&gt;朱色変色!AD274,1,0)</f>
        <v>#VALUE!</v>
      </c>
      <c r="AE274" t="e" cm="1">
        <f t="array" aca="1" ref="AE274" ca="1">IF(INDIRECT("実施計画様式!AE"&amp;ROW($A274))&lt;&gt;朱色変色!AE274,1,0)</f>
        <v>#VALUE!</v>
      </c>
      <c r="AF274" t="e" cm="1">
        <f t="array" aca="1" ref="AF274" ca="1">IF(INDIRECT("実施計画様式!AF"&amp;ROW($A274))&lt;&gt;朱色変色!AF274,1,0)</f>
        <v>#VALUE!</v>
      </c>
      <c r="AG274" t="e" cm="1">
        <f t="array" aca="1" ref="AG274" ca="1">IF(INDIRECT("実施計画様式!AG"&amp;ROW($A274))&lt;&gt;朱色変色!AG274,1,0)</f>
        <v>#VALUE!</v>
      </c>
      <c r="AH274" t="e" cm="1">
        <f t="array" aca="1" ref="AH274" ca="1">IF(INDIRECT("実施計画様式!AH"&amp;ROW($A274))&lt;&gt;朱色変色!AH274,1,0)</f>
        <v>#VALUE!</v>
      </c>
      <c r="AI274" t="e" cm="1">
        <f t="array" aca="1" ref="AI274" ca="1">IF(INDIRECT("実施計画様式!AI"&amp;ROW($A274))&lt;&gt;朱色変色!AI274,1,0)</f>
        <v>#VALUE!</v>
      </c>
      <c r="AJ274" t="e" cm="1">
        <f t="array" aca="1" ref="AJ274" ca="1">IF(INDIRECT("実施計画様式!AJ"&amp;ROW($A274))&lt;&gt;朱色変色!AJ274,1,0)</f>
        <v>#VALUE!</v>
      </c>
      <c r="AK274" t="e" cm="1">
        <f t="array" aca="1" ref="AK274" ca="1">IF(INDIRECT("実施計画様式!AK"&amp;ROW($A274))&lt;&gt;朱色変色!AK274,1,0)</f>
        <v>#VALUE!</v>
      </c>
      <c r="AL274" t="e" cm="1">
        <f t="array" aca="1" ref="AL274" ca="1">IF(INDIRECT("実施計画様式!AL"&amp;ROW($A274))&lt;&gt;朱色変色!AL274,1,0)</f>
        <v>#VALUE!</v>
      </c>
      <c r="AM274" t="e" cm="1">
        <f t="array" aca="1" ref="AM274" ca="1">IF(INDIRECT("実施計画様式!AM"&amp;ROW($A274))&lt;&gt;朱色変色!AM274,1,0)</f>
        <v>#VALUE!</v>
      </c>
      <c r="AN274" t="e" cm="1">
        <f t="array" aca="1" ref="AN274" ca="1">IF(INDIRECT("実施計画様式!AN"&amp;ROW($A274))&lt;&gt;朱色変色!AN274,1,0)</f>
        <v>#VALUE!</v>
      </c>
      <c r="AO274" t="e" cm="1">
        <f t="array" aca="1" ref="AO274" ca="1">IF(INDIRECT("実施計画様式!AO"&amp;ROW($A274))&lt;&gt;朱色変色!AO274,1,0)</f>
        <v>#VALUE!</v>
      </c>
      <c r="AP274" t="e" cm="1">
        <f t="array" aca="1" ref="AP274" ca="1">IF(INDIRECT("実施計画様式!AP"&amp;ROW($A274))&lt;&gt;朱色変色!AP274,1,0)</f>
        <v>#VALUE!</v>
      </c>
      <c r="AQ274" t="e" cm="1">
        <f t="array" aca="1" ref="AQ274" ca="1">IF(INDIRECT("実施計画様式!AQ"&amp;ROW($A274))&lt;&gt;朱色変色!AQ274,1,0)</f>
        <v>#VALUE!</v>
      </c>
      <c r="AR274" t="e" cm="1">
        <f t="array" aca="1" ref="AR274" ca="1">IF(INDIRECT("実施計画様式!AR"&amp;ROW($A274))&lt;&gt;朱色変色!AR274,1,0)</f>
        <v>#VALUE!</v>
      </c>
      <c r="AS274" t="e" cm="1">
        <f t="array" aca="1" ref="AS274" ca="1">IF(INDIRECT("実施計画様式!AS"&amp;ROW($A274))&lt;&gt;朱色変色!AS274,1,0)</f>
        <v>#VALUE!</v>
      </c>
      <c r="AT274" t="e" cm="1">
        <f t="array" aca="1" ref="AT274" ca="1">IF(INDIRECT("実施計画様式!AT"&amp;ROW($A274))&lt;&gt;朱色変色!AT274,1,0)</f>
        <v>#VALUE!</v>
      </c>
      <c r="AU274" t="e" cm="1">
        <f t="array" aca="1" ref="AU274" ca="1">IF(INDIRECT("実施計画様式!AU"&amp;ROW($A274))&lt;&gt;朱色変色!AU274,1,0)</f>
        <v>#VALUE!</v>
      </c>
      <c r="AV274" t="e" cm="1">
        <f t="array" aca="1" ref="AV274" ca="1">IF(INDIRECT("実施計画様式!AV"&amp;ROW($A274))&lt;&gt;朱色変色!AV274,1,0)</f>
        <v>#VALUE!</v>
      </c>
      <c r="AW274" t="e" cm="1">
        <f t="array" aca="1" ref="AW274" ca="1">IF(INDIRECT("実施計画様式!AW"&amp;ROW($A274))&lt;&gt;朱色変色!AW274,1,0)</f>
        <v>#VALUE!</v>
      </c>
      <c r="AX274" t="e" cm="1">
        <f t="array" aca="1" ref="AX274" ca="1">IF(INDIRECT("実施計画様式!AX"&amp;ROW($A274))&lt;&gt;朱色変色!AX274,1,0)</f>
        <v>#VALUE!</v>
      </c>
      <c r="AY274" t="e" cm="1">
        <f t="array" aca="1" ref="AY274" ca="1">IF(INDIRECT("実施計画様式!AY"&amp;ROW($A274))&lt;&gt;朱色変色!AU274,1,0)</f>
        <v>#VALUE!</v>
      </c>
      <c r="AZ274" t="e" cm="1">
        <f t="array" aca="1" ref="AZ274" ca="1">IF(INDIRECT("実施計画様式!AZ"&amp;ROW($A274))&lt;&gt;朱色変色!AV274,1,0)</f>
        <v>#VALUE!</v>
      </c>
      <c r="BA274" t="e" cm="1">
        <f t="array" aca="1" ref="BA274" ca="1">IF(INDIRECT("実施計画様式!BA"&amp;ROW($A274))&lt;&gt;朱色変色!AW274,1,0)</f>
        <v>#VALUE!</v>
      </c>
      <c r="BB274" t="e" cm="1">
        <f t="array" aca="1" ref="BB274" ca="1">IF(INDIRECT("実施計画様式!BB"&amp;ROW($A274))&lt;&gt;朱色変色!AX274,1,0)</f>
        <v>#VALUE!</v>
      </c>
      <c r="BC274" t="e">
        <f t="shared" ca="1" si="9"/>
        <v>#VALUE!</v>
      </c>
      <c r="BD274" t="e">
        <f t="shared" ca="1" si="10"/>
        <v>#VALUE!</v>
      </c>
      <c r="BE274" t="e">
        <f t="shared" ca="1" si="11"/>
        <v>#VALUE!</v>
      </c>
    </row>
    <row r="275" spans="3:57">
      <c r="C275" s="310">
        <v>203</v>
      </c>
      <c r="D275" t="e" cm="1">
        <f t="array" aca="1" ref="D275" ca="1">IF(INDIRECT("実施計画様式!D"&amp;ROW($A275))&lt;&gt;朱色変色!D275,1,0)</f>
        <v>#VALUE!</v>
      </c>
      <c r="E275" t="e" cm="1">
        <f t="array" aca="1" ref="E275" ca="1">IF(INDIRECT("実施計画様式!E"&amp;ROW($A275))&lt;&gt;朱色変色!E275,1,0)</f>
        <v>#VALUE!</v>
      </c>
      <c r="F275" t="e" cm="1">
        <f t="array" aca="1" ref="F275" ca="1">IF(INDIRECT("実施計画様式!F"&amp;ROW($A275))&lt;&gt;朱色変色!F275,1,0)</f>
        <v>#VALUE!</v>
      </c>
      <c r="G275" t="e" cm="1">
        <f t="array" aca="1" ref="G275" ca="1">IF(INDIRECT("実施計画様式!G"&amp;ROW($A275))&lt;&gt;朱色変色!G275,1,0)</f>
        <v>#VALUE!</v>
      </c>
      <c r="H275" t="e" cm="1">
        <f t="array" aca="1" ref="H275" ca="1">IF(INDIRECT("実施計画様式!H"&amp;ROW($A275))&lt;&gt;朱色変色!H275,1,0)</f>
        <v>#VALUE!</v>
      </c>
      <c r="I275" t="e" cm="1">
        <f t="array" aca="1" ref="I275" ca="1">IF(INDIRECT("実施計画様式!I"&amp;ROW($A275))&lt;&gt;朱色変色!I275,1,0)</f>
        <v>#VALUE!</v>
      </c>
      <c r="J275" t="e" cm="1">
        <f t="array" aca="1" ref="J275" ca="1">IF(INDIRECT("実施計画様式!J"&amp;ROW($A275))&lt;&gt;朱色変色!J275,1,0)</f>
        <v>#VALUE!</v>
      </c>
      <c r="K275" t="e" cm="1">
        <f t="array" aca="1" ref="K275" ca="1">IF(INDIRECT("実施計画様式!K"&amp;ROW($A275))&lt;&gt;朱色変色!K275,1,0)</f>
        <v>#VALUE!</v>
      </c>
      <c r="L275" t="e" cm="1">
        <f t="array" aca="1" ref="L275" ca="1">IF(INDIRECT("実施計画様式!L"&amp;ROW($A275))&lt;&gt;朱色変色!L275,1,0)</f>
        <v>#VALUE!</v>
      </c>
      <c r="M275" t="e" cm="1">
        <f t="array" aca="1" ref="M275" ca="1">IF(INDIRECT("実施計画様式!M"&amp;ROW($A275))&lt;&gt;朱色変色!M275,1,0)</f>
        <v>#VALUE!</v>
      </c>
      <c r="N275" t="e" cm="1">
        <f t="array" aca="1" ref="N275" ca="1">IF(INDIRECT("実施計画様式!N"&amp;ROW($A275))&lt;&gt;朱色変色!N275,1,0)</f>
        <v>#VALUE!</v>
      </c>
      <c r="O275" t="e" cm="1">
        <f t="array" aca="1" ref="O275" ca="1">IF(INDIRECT("実施計画様式!O"&amp;ROW($A275))&lt;&gt;朱色変色!O275,1,0)</f>
        <v>#VALUE!</v>
      </c>
      <c r="P275" t="e" cm="1">
        <f t="array" aca="1" ref="P275" ca="1">IF(INDIRECT("実施計画様式!P"&amp;ROW($A275))&lt;&gt;朱色変色!P275,1,0)</f>
        <v>#VALUE!</v>
      </c>
      <c r="Q275" t="e" cm="1">
        <f t="array" aca="1" ref="Q275" ca="1">IF(INDIRECT("実施計画様式!Q"&amp;ROW($A275))&lt;&gt;朱色変色!Q275,1,0)</f>
        <v>#VALUE!</v>
      </c>
      <c r="R275" t="e" cm="1">
        <f t="array" aca="1" ref="R275" ca="1">IF(INDIRECT("実施計画様式!R"&amp;ROW($A275))&lt;&gt;朱色変色!R275,1,0)</f>
        <v>#VALUE!</v>
      </c>
      <c r="S275" t="e" cm="1">
        <f t="array" aca="1" ref="S275" ca="1">IF(INDIRECT("実施計画様式!S"&amp;ROW($A275))&lt;&gt;朱色変色!S275,1,0)</f>
        <v>#VALUE!</v>
      </c>
      <c r="T275" t="e" cm="1">
        <f t="array" aca="1" ref="T275" ca="1">IF(INDIRECT("実施計画様式!T"&amp;ROW($A275))&lt;&gt;朱色変色!T275,1,0)</f>
        <v>#VALUE!</v>
      </c>
      <c r="U275" t="e" cm="1">
        <f t="array" aca="1" ref="U275" ca="1">IF(INDIRECT("実施計画様式!U"&amp;ROW($A275))&lt;&gt;朱色変色!U275,1,0)</f>
        <v>#VALUE!</v>
      </c>
      <c r="V275" t="e" cm="1">
        <f t="array" aca="1" ref="V275" ca="1">IF(INDIRECT("実施計画様式!V"&amp;ROW($A275))&lt;&gt;朱色変色!V275,1,0)</f>
        <v>#VALUE!</v>
      </c>
      <c r="W275" t="e" cm="1">
        <f t="array" aca="1" ref="W275" ca="1">IF(INDIRECT("実施計画様式!W"&amp;ROW($A275))&lt;&gt;朱色変色!W275,1,0)</f>
        <v>#VALUE!</v>
      </c>
      <c r="X275" t="e" cm="1">
        <f t="array" aca="1" ref="X275" ca="1">IF(INDIRECT("実施計画様式!X"&amp;ROW($A275))&lt;&gt;朱色変色!X275,1,0)</f>
        <v>#VALUE!</v>
      </c>
      <c r="Y275" t="e" cm="1">
        <f t="array" aca="1" ref="Y275" ca="1">IF(INDIRECT("実施計画様式!Y"&amp;ROW($A275))&lt;&gt;朱色変色!Y275,1,0)</f>
        <v>#VALUE!</v>
      </c>
      <c r="Z275" t="e" cm="1">
        <f t="array" aca="1" ref="Z275" ca="1">IF(INDIRECT("実施計画様式!Z"&amp;ROW($A275))&lt;&gt;朱色変色!Z275,1,0)</f>
        <v>#VALUE!</v>
      </c>
      <c r="AA275" t="e" cm="1">
        <f t="array" aca="1" ref="AA275" ca="1">IF(INDIRECT("実施計画様式!AA"&amp;ROW($A275))&lt;&gt;朱色変色!AA275,1,0)</f>
        <v>#VALUE!</v>
      </c>
      <c r="AB275" t="e" cm="1">
        <f t="array" aca="1" ref="AB275" ca="1">IF(INDIRECT("実施計画様式!AB"&amp;ROW($A275))&lt;&gt;朱色変色!AB275,1,0)</f>
        <v>#VALUE!</v>
      </c>
      <c r="AC275" t="e" cm="1">
        <f t="array" aca="1" ref="AC275" ca="1">IF(INDIRECT("実施計画様式!AC"&amp;ROW($A275))&lt;&gt;朱色変色!AC275,1,0)</f>
        <v>#VALUE!</v>
      </c>
      <c r="AD275" t="e" cm="1">
        <f t="array" aca="1" ref="AD275" ca="1">IF(INDIRECT("実施計画様式!AD"&amp;ROW($A275))&lt;&gt;朱色変色!AD275,1,0)</f>
        <v>#VALUE!</v>
      </c>
      <c r="AE275" t="e" cm="1">
        <f t="array" aca="1" ref="AE275" ca="1">IF(INDIRECT("実施計画様式!AE"&amp;ROW($A275))&lt;&gt;朱色変色!AE275,1,0)</f>
        <v>#VALUE!</v>
      </c>
      <c r="AF275" t="e" cm="1">
        <f t="array" aca="1" ref="AF275" ca="1">IF(INDIRECT("実施計画様式!AF"&amp;ROW($A275))&lt;&gt;朱色変色!AF275,1,0)</f>
        <v>#VALUE!</v>
      </c>
      <c r="AG275" t="e" cm="1">
        <f t="array" aca="1" ref="AG275" ca="1">IF(INDIRECT("実施計画様式!AG"&amp;ROW($A275))&lt;&gt;朱色変色!AG275,1,0)</f>
        <v>#VALUE!</v>
      </c>
      <c r="AH275" t="e" cm="1">
        <f t="array" aca="1" ref="AH275" ca="1">IF(INDIRECT("実施計画様式!AH"&amp;ROW($A275))&lt;&gt;朱色変色!AH275,1,0)</f>
        <v>#VALUE!</v>
      </c>
      <c r="AI275" t="e" cm="1">
        <f t="array" aca="1" ref="AI275" ca="1">IF(INDIRECT("実施計画様式!AI"&amp;ROW($A275))&lt;&gt;朱色変色!AI275,1,0)</f>
        <v>#VALUE!</v>
      </c>
      <c r="AJ275" t="e" cm="1">
        <f t="array" aca="1" ref="AJ275" ca="1">IF(INDIRECT("実施計画様式!AJ"&amp;ROW($A275))&lt;&gt;朱色変色!AJ275,1,0)</f>
        <v>#VALUE!</v>
      </c>
      <c r="AK275" t="e" cm="1">
        <f t="array" aca="1" ref="AK275" ca="1">IF(INDIRECT("実施計画様式!AK"&amp;ROW($A275))&lt;&gt;朱色変色!AK275,1,0)</f>
        <v>#VALUE!</v>
      </c>
      <c r="AL275" t="e" cm="1">
        <f t="array" aca="1" ref="AL275" ca="1">IF(INDIRECT("実施計画様式!AL"&amp;ROW($A275))&lt;&gt;朱色変色!AL275,1,0)</f>
        <v>#VALUE!</v>
      </c>
      <c r="AM275" t="e" cm="1">
        <f t="array" aca="1" ref="AM275" ca="1">IF(INDIRECT("実施計画様式!AM"&amp;ROW($A275))&lt;&gt;朱色変色!AM275,1,0)</f>
        <v>#VALUE!</v>
      </c>
      <c r="AN275" t="e" cm="1">
        <f t="array" aca="1" ref="AN275" ca="1">IF(INDIRECT("実施計画様式!AN"&amp;ROW($A275))&lt;&gt;朱色変色!AN275,1,0)</f>
        <v>#VALUE!</v>
      </c>
      <c r="AO275" t="e" cm="1">
        <f t="array" aca="1" ref="AO275" ca="1">IF(INDIRECT("実施計画様式!AO"&amp;ROW($A275))&lt;&gt;朱色変色!AO275,1,0)</f>
        <v>#VALUE!</v>
      </c>
      <c r="AP275" t="e" cm="1">
        <f t="array" aca="1" ref="AP275" ca="1">IF(INDIRECT("実施計画様式!AP"&amp;ROW($A275))&lt;&gt;朱色変色!AP275,1,0)</f>
        <v>#VALUE!</v>
      </c>
      <c r="AQ275" t="e" cm="1">
        <f t="array" aca="1" ref="AQ275" ca="1">IF(INDIRECT("実施計画様式!AQ"&amp;ROW($A275))&lt;&gt;朱色変色!AQ275,1,0)</f>
        <v>#VALUE!</v>
      </c>
      <c r="AR275" t="e" cm="1">
        <f t="array" aca="1" ref="AR275" ca="1">IF(INDIRECT("実施計画様式!AR"&amp;ROW($A275))&lt;&gt;朱色変色!AR275,1,0)</f>
        <v>#VALUE!</v>
      </c>
      <c r="AS275" t="e" cm="1">
        <f t="array" aca="1" ref="AS275" ca="1">IF(INDIRECT("実施計画様式!AS"&amp;ROW($A275))&lt;&gt;朱色変色!AS275,1,0)</f>
        <v>#VALUE!</v>
      </c>
      <c r="AT275" t="e" cm="1">
        <f t="array" aca="1" ref="AT275" ca="1">IF(INDIRECT("実施計画様式!AT"&amp;ROW($A275))&lt;&gt;朱色変色!AT275,1,0)</f>
        <v>#VALUE!</v>
      </c>
      <c r="AU275" t="e" cm="1">
        <f t="array" aca="1" ref="AU275" ca="1">IF(INDIRECT("実施計画様式!AU"&amp;ROW($A275))&lt;&gt;朱色変色!AU275,1,0)</f>
        <v>#VALUE!</v>
      </c>
      <c r="AV275" t="e" cm="1">
        <f t="array" aca="1" ref="AV275" ca="1">IF(INDIRECT("実施計画様式!AV"&amp;ROW($A275))&lt;&gt;朱色変色!AV275,1,0)</f>
        <v>#VALUE!</v>
      </c>
      <c r="AW275" t="e" cm="1">
        <f t="array" aca="1" ref="AW275" ca="1">IF(INDIRECT("実施計画様式!AW"&amp;ROW($A275))&lt;&gt;朱色変色!AW275,1,0)</f>
        <v>#VALUE!</v>
      </c>
      <c r="AX275" t="e" cm="1">
        <f t="array" aca="1" ref="AX275" ca="1">IF(INDIRECT("実施計画様式!AX"&amp;ROW($A275))&lt;&gt;朱色変色!AX275,1,0)</f>
        <v>#VALUE!</v>
      </c>
      <c r="AY275" t="e" cm="1">
        <f t="array" aca="1" ref="AY275" ca="1">IF(INDIRECT("実施計画様式!AY"&amp;ROW($A275))&lt;&gt;朱色変色!AU275,1,0)</f>
        <v>#VALUE!</v>
      </c>
      <c r="AZ275" t="e" cm="1">
        <f t="array" aca="1" ref="AZ275" ca="1">IF(INDIRECT("実施計画様式!AZ"&amp;ROW($A275))&lt;&gt;朱色変色!AV275,1,0)</f>
        <v>#VALUE!</v>
      </c>
      <c r="BA275" t="e" cm="1">
        <f t="array" aca="1" ref="BA275" ca="1">IF(INDIRECT("実施計画様式!BA"&amp;ROW($A275))&lt;&gt;朱色変色!AW275,1,0)</f>
        <v>#VALUE!</v>
      </c>
      <c r="BB275" t="e" cm="1">
        <f t="array" aca="1" ref="BB275" ca="1">IF(INDIRECT("実施計画様式!BB"&amp;ROW($A275))&lt;&gt;朱色変色!AX275,1,0)</f>
        <v>#VALUE!</v>
      </c>
      <c r="BC275" t="e">
        <f t="shared" ca="1" si="9"/>
        <v>#VALUE!</v>
      </c>
      <c r="BD275" t="e">
        <f t="shared" ca="1" si="10"/>
        <v>#VALUE!</v>
      </c>
      <c r="BE275" t="e">
        <f t="shared" ca="1" si="11"/>
        <v>#VALUE!</v>
      </c>
    </row>
    <row r="276" spans="3:57">
      <c r="C276" s="310">
        <v>204</v>
      </c>
      <c r="D276" t="e" cm="1">
        <f t="array" aca="1" ref="D276" ca="1">IF(INDIRECT("実施計画様式!D"&amp;ROW($A276))&lt;&gt;朱色変色!D276,1,0)</f>
        <v>#VALUE!</v>
      </c>
      <c r="E276" t="e" cm="1">
        <f t="array" aca="1" ref="E276" ca="1">IF(INDIRECT("実施計画様式!E"&amp;ROW($A276))&lt;&gt;朱色変色!E276,1,0)</f>
        <v>#VALUE!</v>
      </c>
      <c r="F276" t="e" cm="1">
        <f t="array" aca="1" ref="F276" ca="1">IF(INDIRECT("実施計画様式!F"&amp;ROW($A276))&lt;&gt;朱色変色!F276,1,0)</f>
        <v>#VALUE!</v>
      </c>
      <c r="G276" t="e" cm="1">
        <f t="array" aca="1" ref="G276" ca="1">IF(INDIRECT("実施計画様式!G"&amp;ROW($A276))&lt;&gt;朱色変色!G276,1,0)</f>
        <v>#VALUE!</v>
      </c>
      <c r="H276" t="e" cm="1">
        <f t="array" aca="1" ref="H276" ca="1">IF(INDIRECT("実施計画様式!H"&amp;ROW($A276))&lt;&gt;朱色変色!H276,1,0)</f>
        <v>#VALUE!</v>
      </c>
      <c r="I276" t="e" cm="1">
        <f t="array" aca="1" ref="I276" ca="1">IF(INDIRECT("実施計画様式!I"&amp;ROW($A276))&lt;&gt;朱色変色!I276,1,0)</f>
        <v>#VALUE!</v>
      </c>
      <c r="J276" t="e" cm="1">
        <f t="array" aca="1" ref="J276" ca="1">IF(INDIRECT("実施計画様式!J"&amp;ROW($A276))&lt;&gt;朱色変色!J276,1,0)</f>
        <v>#VALUE!</v>
      </c>
      <c r="K276" t="e" cm="1">
        <f t="array" aca="1" ref="K276" ca="1">IF(INDIRECT("実施計画様式!K"&amp;ROW($A276))&lt;&gt;朱色変色!K276,1,0)</f>
        <v>#VALUE!</v>
      </c>
      <c r="L276" t="e" cm="1">
        <f t="array" aca="1" ref="L276" ca="1">IF(INDIRECT("実施計画様式!L"&amp;ROW($A276))&lt;&gt;朱色変色!L276,1,0)</f>
        <v>#VALUE!</v>
      </c>
      <c r="M276" t="e" cm="1">
        <f t="array" aca="1" ref="M276" ca="1">IF(INDIRECT("実施計画様式!M"&amp;ROW($A276))&lt;&gt;朱色変色!M276,1,0)</f>
        <v>#VALUE!</v>
      </c>
      <c r="N276" t="e" cm="1">
        <f t="array" aca="1" ref="N276" ca="1">IF(INDIRECT("実施計画様式!N"&amp;ROW($A276))&lt;&gt;朱色変色!N276,1,0)</f>
        <v>#VALUE!</v>
      </c>
      <c r="O276" t="e" cm="1">
        <f t="array" aca="1" ref="O276" ca="1">IF(INDIRECT("実施計画様式!O"&amp;ROW($A276))&lt;&gt;朱色変色!O276,1,0)</f>
        <v>#VALUE!</v>
      </c>
      <c r="P276" t="e" cm="1">
        <f t="array" aca="1" ref="P276" ca="1">IF(INDIRECT("実施計画様式!P"&amp;ROW($A276))&lt;&gt;朱色変色!P276,1,0)</f>
        <v>#VALUE!</v>
      </c>
      <c r="Q276" t="e" cm="1">
        <f t="array" aca="1" ref="Q276" ca="1">IF(INDIRECT("実施計画様式!Q"&amp;ROW($A276))&lt;&gt;朱色変色!Q276,1,0)</f>
        <v>#VALUE!</v>
      </c>
      <c r="R276" t="e" cm="1">
        <f t="array" aca="1" ref="R276" ca="1">IF(INDIRECT("実施計画様式!R"&amp;ROW($A276))&lt;&gt;朱色変色!R276,1,0)</f>
        <v>#VALUE!</v>
      </c>
      <c r="S276" t="e" cm="1">
        <f t="array" aca="1" ref="S276" ca="1">IF(INDIRECT("実施計画様式!S"&amp;ROW($A276))&lt;&gt;朱色変色!S276,1,0)</f>
        <v>#VALUE!</v>
      </c>
      <c r="T276" t="e" cm="1">
        <f t="array" aca="1" ref="T276" ca="1">IF(INDIRECT("実施計画様式!T"&amp;ROW($A276))&lt;&gt;朱色変色!T276,1,0)</f>
        <v>#VALUE!</v>
      </c>
      <c r="U276" t="e" cm="1">
        <f t="array" aca="1" ref="U276" ca="1">IF(INDIRECT("実施計画様式!U"&amp;ROW($A276))&lt;&gt;朱色変色!U276,1,0)</f>
        <v>#VALUE!</v>
      </c>
      <c r="V276" t="e" cm="1">
        <f t="array" aca="1" ref="V276" ca="1">IF(INDIRECT("実施計画様式!V"&amp;ROW($A276))&lt;&gt;朱色変色!V276,1,0)</f>
        <v>#VALUE!</v>
      </c>
      <c r="W276" t="e" cm="1">
        <f t="array" aca="1" ref="W276" ca="1">IF(INDIRECT("実施計画様式!W"&amp;ROW($A276))&lt;&gt;朱色変色!W276,1,0)</f>
        <v>#VALUE!</v>
      </c>
      <c r="X276" t="e" cm="1">
        <f t="array" aca="1" ref="X276" ca="1">IF(INDIRECT("実施計画様式!X"&amp;ROW($A276))&lt;&gt;朱色変色!X276,1,0)</f>
        <v>#VALUE!</v>
      </c>
      <c r="Y276" t="e" cm="1">
        <f t="array" aca="1" ref="Y276" ca="1">IF(INDIRECT("実施計画様式!Y"&amp;ROW($A276))&lt;&gt;朱色変色!Y276,1,0)</f>
        <v>#VALUE!</v>
      </c>
      <c r="Z276" t="e" cm="1">
        <f t="array" aca="1" ref="Z276" ca="1">IF(INDIRECT("実施計画様式!Z"&amp;ROW($A276))&lt;&gt;朱色変色!Z276,1,0)</f>
        <v>#VALUE!</v>
      </c>
      <c r="AA276" t="e" cm="1">
        <f t="array" aca="1" ref="AA276" ca="1">IF(INDIRECT("実施計画様式!AA"&amp;ROW($A276))&lt;&gt;朱色変色!AA276,1,0)</f>
        <v>#VALUE!</v>
      </c>
      <c r="AB276" t="e" cm="1">
        <f t="array" aca="1" ref="AB276" ca="1">IF(INDIRECT("実施計画様式!AB"&amp;ROW($A276))&lt;&gt;朱色変色!AB276,1,0)</f>
        <v>#VALUE!</v>
      </c>
      <c r="AC276" t="e" cm="1">
        <f t="array" aca="1" ref="AC276" ca="1">IF(INDIRECT("実施計画様式!AC"&amp;ROW($A276))&lt;&gt;朱色変色!AC276,1,0)</f>
        <v>#VALUE!</v>
      </c>
      <c r="AD276" t="e" cm="1">
        <f t="array" aca="1" ref="AD276" ca="1">IF(INDIRECT("実施計画様式!AD"&amp;ROW($A276))&lt;&gt;朱色変色!AD276,1,0)</f>
        <v>#VALUE!</v>
      </c>
      <c r="AE276" t="e" cm="1">
        <f t="array" aca="1" ref="AE276" ca="1">IF(INDIRECT("実施計画様式!AE"&amp;ROW($A276))&lt;&gt;朱色変色!AE276,1,0)</f>
        <v>#VALUE!</v>
      </c>
      <c r="AF276" t="e" cm="1">
        <f t="array" aca="1" ref="AF276" ca="1">IF(INDIRECT("実施計画様式!AF"&amp;ROW($A276))&lt;&gt;朱色変色!AF276,1,0)</f>
        <v>#VALUE!</v>
      </c>
      <c r="AG276" t="e" cm="1">
        <f t="array" aca="1" ref="AG276" ca="1">IF(INDIRECT("実施計画様式!AG"&amp;ROW($A276))&lt;&gt;朱色変色!AG276,1,0)</f>
        <v>#VALUE!</v>
      </c>
      <c r="AH276" t="e" cm="1">
        <f t="array" aca="1" ref="AH276" ca="1">IF(INDIRECT("実施計画様式!AH"&amp;ROW($A276))&lt;&gt;朱色変色!AH276,1,0)</f>
        <v>#VALUE!</v>
      </c>
      <c r="AI276" t="e" cm="1">
        <f t="array" aca="1" ref="AI276" ca="1">IF(INDIRECT("実施計画様式!AI"&amp;ROW($A276))&lt;&gt;朱色変色!AI276,1,0)</f>
        <v>#VALUE!</v>
      </c>
      <c r="AJ276" t="e" cm="1">
        <f t="array" aca="1" ref="AJ276" ca="1">IF(INDIRECT("実施計画様式!AJ"&amp;ROW($A276))&lt;&gt;朱色変色!AJ276,1,0)</f>
        <v>#VALUE!</v>
      </c>
      <c r="AK276" t="e" cm="1">
        <f t="array" aca="1" ref="AK276" ca="1">IF(INDIRECT("実施計画様式!AK"&amp;ROW($A276))&lt;&gt;朱色変色!AK276,1,0)</f>
        <v>#VALUE!</v>
      </c>
      <c r="AL276" t="e" cm="1">
        <f t="array" aca="1" ref="AL276" ca="1">IF(INDIRECT("実施計画様式!AL"&amp;ROW($A276))&lt;&gt;朱色変色!AL276,1,0)</f>
        <v>#VALUE!</v>
      </c>
      <c r="AM276" t="e" cm="1">
        <f t="array" aca="1" ref="AM276" ca="1">IF(INDIRECT("実施計画様式!AM"&amp;ROW($A276))&lt;&gt;朱色変色!AM276,1,0)</f>
        <v>#VALUE!</v>
      </c>
      <c r="AN276" t="e" cm="1">
        <f t="array" aca="1" ref="AN276" ca="1">IF(INDIRECT("実施計画様式!AN"&amp;ROW($A276))&lt;&gt;朱色変色!AN276,1,0)</f>
        <v>#VALUE!</v>
      </c>
      <c r="AO276" t="e" cm="1">
        <f t="array" aca="1" ref="AO276" ca="1">IF(INDIRECT("実施計画様式!AO"&amp;ROW($A276))&lt;&gt;朱色変色!AO276,1,0)</f>
        <v>#VALUE!</v>
      </c>
      <c r="AP276" t="e" cm="1">
        <f t="array" aca="1" ref="AP276" ca="1">IF(INDIRECT("実施計画様式!AP"&amp;ROW($A276))&lt;&gt;朱色変色!AP276,1,0)</f>
        <v>#VALUE!</v>
      </c>
      <c r="AQ276" t="e" cm="1">
        <f t="array" aca="1" ref="AQ276" ca="1">IF(INDIRECT("実施計画様式!AQ"&amp;ROW($A276))&lt;&gt;朱色変色!AQ276,1,0)</f>
        <v>#VALUE!</v>
      </c>
      <c r="AR276" t="e" cm="1">
        <f t="array" aca="1" ref="AR276" ca="1">IF(INDIRECT("実施計画様式!AR"&amp;ROW($A276))&lt;&gt;朱色変色!AR276,1,0)</f>
        <v>#VALUE!</v>
      </c>
      <c r="AS276" t="e" cm="1">
        <f t="array" aca="1" ref="AS276" ca="1">IF(INDIRECT("実施計画様式!AS"&amp;ROW($A276))&lt;&gt;朱色変色!AS276,1,0)</f>
        <v>#VALUE!</v>
      </c>
      <c r="AT276" t="e" cm="1">
        <f t="array" aca="1" ref="AT276" ca="1">IF(INDIRECT("実施計画様式!AT"&amp;ROW($A276))&lt;&gt;朱色変色!AT276,1,0)</f>
        <v>#VALUE!</v>
      </c>
      <c r="AU276" t="e" cm="1">
        <f t="array" aca="1" ref="AU276" ca="1">IF(INDIRECT("実施計画様式!AU"&amp;ROW($A276))&lt;&gt;朱色変色!AU276,1,0)</f>
        <v>#VALUE!</v>
      </c>
      <c r="AV276" t="e" cm="1">
        <f t="array" aca="1" ref="AV276" ca="1">IF(INDIRECT("実施計画様式!AV"&amp;ROW($A276))&lt;&gt;朱色変色!AV276,1,0)</f>
        <v>#VALUE!</v>
      </c>
      <c r="AW276" t="e" cm="1">
        <f t="array" aca="1" ref="AW276" ca="1">IF(INDIRECT("実施計画様式!AW"&amp;ROW($A276))&lt;&gt;朱色変色!AW276,1,0)</f>
        <v>#VALUE!</v>
      </c>
      <c r="AX276" t="e" cm="1">
        <f t="array" aca="1" ref="AX276" ca="1">IF(INDIRECT("実施計画様式!AX"&amp;ROW($A276))&lt;&gt;朱色変色!AX276,1,0)</f>
        <v>#VALUE!</v>
      </c>
      <c r="AY276" t="e" cm="1">
        <f t="array" aca="1" ref="AY276" ca="1">IF(INDIRECT("実施計画様式!AY"&amp;ROW($A276))&lt;&gt;朱色変色!AU276,1,0)</f>
        <v>#VALUE!</v>
      </c>
      <c r="AZ276" t="e" cm="1">
        <f t="array" aca="1" ref="AZ276" ca="1">IF(INDIRECT("実施計画様式!AZ"&amp;ROW($A276))&lt;&gt;朱色変色!AV276,1,0)</f>
        <v>#VALUE!</v>
      </c>
      <c r="BA276" t="e" cm="1">
        <f t="array" aca="1" ref="BA276" ca="1">IF(INDIRECT("実施計画様式!BA"&amp;ROW($A276))&lt;&gt;朱色変色!AW276,1,0)</f>
        <v>#VALUE!</v>
      </c>
      <c r="BB276" t="e" cm="1">
        <f t="array" aca="1" ref="BB276" ca="1">IF(INDIRECT("実施計画様式!BB"&amp;ROW($A276))&lt;&gt;朱色変色!AX276,1,0)</f>
        <v>#VALUE!</v>
      </c>
      <c r="BC276" t="e">
        <f t="shared" ca="1" si="9"/>
        <v>#VALUE!</v>
      </c>
      <c r="BD276" t="e">
        <f t="shared" ca="1" si="10"/>
        <v>#VALUE!</v>
      </c>
      <c r="BE276" t="e">
        <f t="shared" ca="1" si="11"/>
        <v>#VALUE!</v>
      </c>
    </row>
    <row r="277" spans="3:57">
      <c r="C277" s="310">
        <v>205</v>
      </c>
      <c r="D277" t="e" cm="1">
        <f t="array" aca="1" ref="D277" ca="1">IF(INDIRECT("実施計画様式!D"&amp;ROW($A277))&lt;&gt;朱色変色!D277,1,0)</f>
        <v>#VALUE!</v>
      </c>
      <c r="E277" t="e" cm="1">
        <f t="array" aca="1" ref="E277" ca="1">IF(INDIRECT("実施計画様式!E"&amp;ROW($A277))&lt;&gt;朱色変色!E277,1,0)</f>
        <v>#VALUE!</v>
      </c>
      <c r="F277" t="e" cm="1">
        <f t="array" aca="1" ref="F277" ca="1">IF(INDIRECT("実施計画様式!F"&amp;ROW($A277))&lt;&gt;朱色変色!F277,1,0)</f>
        <v>#VALUE!</v>
      </c>
      <c r="G277" t="e" cm="1">
        <f t="array" aca="1" ref="G277" ca="1">IF(INDIRECT("実施計画様式!G"&amp;ROW($A277))&lt;&gt;朱色変色!G277,1,0)</f>
        <v>#VALUE!</v>
      </c>
      <c r="H277" t="e" cm="1">
        <f t="array" aca="1" ref="H277" ca="1">IF(INDIRECT("実施計画様式!H"&amp;ROW($A277))&lt;&gt;朱色変色!H277,1,0)</f>
        <v>#VALUE!</v>
      </c>
      <c r="I277" t="e" cm="1">
        <f t="array" aca="1" ref="I277" ca="1">IF(INDIRECT("実施計画様式!I"&amp;ROW($A277))&lt;&gt;朱色変色!I277,1,0)</f>
        <v>#VALUE!</v>
      </c>
      <c r="J277" t="e" cm="1">
        <f t="array" aca="1" ref="J277" ca="1">IF(INDIRECT("実施計画様式!J"&amp;ROW($A277))&lt;&gt;朱色変色!J277,1,0)</f>
        <v>#VALUE!</v>
      </c>
      <c r="K277" t="e" cm="1">
        <f t="array" aca="1" ref="K277" ca="1">IF(INDIRECT("実施計画様式!K"&amp;ROW($A277))&lt;&gt;朱色変色!K277,1,0)</f>
        <v>#VALUE!</v>
      </c>
      <c r="L277" t="e" cm="1">
        <f t="array" aca="1" ref="L277" ca="1">IF(INDIRECT("実施計画様式!L"&amp;ROW($A277))&lt;&gt;朱色変色!L277,1,0)</f>
        <v>#VALUE!</v>
      </c>
      <c r="M277" t="e" cm="1">
        <f t="array" aca="1" ref="M277" ca="1">IF(INDIRECT("実施計画様式!M"&amp;ROW($A277))&lt;&gt;朱色変色!M277,1,0)</f>
        <v>#VALUE!</v>
      </c>
      <c r="N277" t="e" cm="1">
        <f t="array" aca="1" ref="N277" ca="1">IF(INDIRECT("実施計画様式!N"&amp;ROW($A277))&lt;&gt;朱色変色!N277,1,0)</f>
        <v>#VALUE!</v>
      </c>
      <c r="O277" t="e" cm="1">
        <f t="array" aca="1" ref="O277" ca="1">IF(INDIRECT("実施計画様式!O"&amp;ROW($A277))&lt;&gt;朱色変色!O277,1,0)</f>
        <v>#VALUE!</v>
      </c>
      <c r="P277" t="e" cm="1">
        <f t="array" aca="1" ref="P277" ca="1">IF(INDIRECT("実施計画様式!P"&amp;ROW($A277))&lt;&gt;朱色変色!P277,1,0)</f>
        <v>#VALUE!</v>
      </c>
      <c r="Q277" t="e" cm="1">
        <f t="array" aca="1" ref="Q277" ca="1">IF(INDIRECT("実施計画様式!Q"&amp;ROW($A277))&lt;&gt;朱色変色!Q277,1,0)</f>
        <v>#VALUE!</v>
      </c>
      <c r="R277" t="e" cm="1">
        <f t="array" aca="1" ref="R277" ca="1">IF(INDIRECT("実施計画様式!R"&amp;ROW($A277))&lt;&gt;朱色変色!R277,1,0)</f>
        <v>#VALUE!</v>
      </c>
      <c r="S277" t="e" cm="1">
        <f t="array" aca="1" ref="S277" ca="1">IF(INDIRECT("実施計画様式!S"&amp;ROW($A277))&lt;&gt;朱色変色!S277,1,0)</f>
        <v>#VALUE!</v>
      </c>
      <c r="T277" t="e" cm="1">
        <f t="array" aca="1" ref="T277" ca="1">IF(INDIRECT("実施計画様式!T"&amp;ROW($A277))&lt;&gt;朱色変色!T277,1,0)</f>
        <v>#VALUE!</v>
      </c>
      <c r="U277" t="e" cm="1">
        <f t="array" aca="1" ref="U277" ca="1">IF(INDIRECT("実施計画様式!U"&amp;ROW($A277))&lt;&gt;朱色変色!U277,1,0)</f>
        <v>#VALUE!</v>
      </c>
      <c r="V277" t="e" cm="1">
        <f t="array" aca="1" ref="V277" ca="1">IF(INDIRECT("実施計画様式!V"&amp;ROW($A277))&lt;&gt;朱色変色!V277,1,0)</f>
        <v>#VALUE!</v>
      </c>
      <c r="W277" t="e" cm="1">
        <f t="array" aca="1" ref="W277" ca="1">IF(INDIRECT("実施計画様式!W"&amp;ROW($A277))&lt;&gt;朱色変色!W277,1,0)</f>
        <v>#VALUE!</v>
      </c>
      <c r="X277" t="e" cm="1">
        <f t="array" aca="1" ref="X277" ca="1">IF(INDIRECT("実施計画様式!X"&amp;ROW($A277))&lt;&gt;朱色変色!X277,1,0)</f>
        <v>#VALUE!</v>
      </c>
      <c r="Y277" t="e" cm="1">
        <f t="array" aca="1" ref="Y277" ca="1">IF(INDIRECT("実施計画様式!Y"&amp;ROW($A277))&lt;&gt;朱色変色!Y277,1,0)</f>
        <v>#VALUE!</v>
      </c>
      <c r="Z277" t="e" cm="1">
        <f t="array" aca="1" ref="Z277" ca="1">IF(INDIRECT("実施計画様式!Z"&amp;ROW($A277))&lt;&gt;朱色変色!Z277,1,0)</f>
        <v>#VALUE!</v>
      </c>
      <c r="AA277" t="e" cm="1">
        <f t="array" aca="1" ref="AA277" ca="1">IF(INDIRECT("実施計画様式!AA"&amp;ROW($A277))&lt;&gt;朱色変色!AA277,1,0)</f>
        <v>#VALUE!</v>
      </c>
      <c r="AB277" t="e" cm="1">
        <f t="array" aca="1" ref="AB277" ca="1">IF(INDIRECT("実施計画様式!AB"&amp;ROW($A277))&lt;&gt;朱色変色!AB277,1,0)</f>
        <v>#VALUE!</v>
      </c>
      <c r="AC277" t="e" cm="1">
        <f t="array" aca="1" ref="AC277" ca="1">IF(INDIRECT("実施計画様式!AC"&amp;ROW($A277))&lt;&gt;朱色変色!AC277,1,0)</f>
        <v>#VALUE!</v>
      </c>
      <c r="AD277" t="e" cm="1">
        <f t="array" aca="1" ref="AD277" ca="1">IF(INDIRECT("実施計画様式!AD"&amp;ROW($A277))&lt;&gt;朱色変色!AD277,1,0)</f>
        <v>#VALUE!</v>
      </c>
      <c r="AE277" t="e" cm="1">
        <f t="array" aca="1" ref="AE277" ca="1">IF(INDIRECT("実施計画様式!AE"&amp;ROW($A277))&lt;&gt;朱色変色!AE277,1,0)</f>
        <v>#VALUE!</v>
      </c>
      <c r="AF277" t="e" cm="1">
        <f t="array" aca="1" ref="AF277" ca="1">IF(INDIRECT("実施計画様式!AF"&amp;ROW($A277))&lt;&gt;朱色変色!AF277,1,0)</f>
        <v>#VALUE!</v>
      </c>
      <c r="AG277" t="e" cm="1">
        <f t="array" aca="1" ref="AG277" ca="1">IF(INDIRECT("実施計画様式!AG"&amp;ROW($A277))&lt;&gt;朱色変色!AG277,1,0)</f>
        <v>#VALUE!</v>
      </c>
      <c r="AH277" t="e" cm="1">
        <f t="array" aca="1" ref="AH277" ca="1">IF(INDIRECT("実施計画様式!AH"&amp;ROW($A277))&lt;&gt;朱色変色!AH277,1,0)</f>
        <v>#VALUE!</v>
      </c>
      <c r="AI277" t="e" cm="1">
        <f t="array" aca="1" ref="AI277" ca="1">IF(INDIRECT("実施計画様式!AI"&amp;ROW($A277))&lt;&gt;朱色変色!AI277,1,0)</f>
        <v>#VALUE!</v>
      </c>
      <c r="AJ277" t="e" cm="1">
        <f t="array" aca="1" ref="AJ277" ca="1">IF(INDIRECT("実施計画様式!AJ"&amp;ROW($A277))&lt;&gt;朱色変色!AJ277,1,0)</f>
        <v>#VALUE!</v>
      </c>
      <c r="AK277" t="e" cm="1">
        <f t="array" aca="1" ref="AK277" ca="1">IF(INDIRECT("実施計画様式!AK"&amp;ROW($A277))&lt;&gt;朱色変色!AK277,1,0)</f>
        <v>#VALUE!</v>
      </c>
      <c r="AL277" t="e" cm="1">
        <f t="array" aca="1" ref="AL277" ca="1">IF(INDIRECT("実施計画様式!AL"&amp;ROW($A277))&lt;&gt;朱色変色!AL277,1,0)</f>
        <v>#VALUE!</v>
      </c>
      <c r="AM277" t="e" cm="1">
        <f t="array" aca="1" ref="AM277" ca="1">IF(INDIRECT("実施計画様式!AM"&amp;ROW($A277))&lt;&gt;朱色変色!AM277,1,0)</f>
        <v>#VALUE!</v>
      </c>
      <c r="AN277" t="e" cm="1">
        <f t="array" aca="1" ref="AN277" ca="1">IF(INDIRECT("実施計画様式!AN"&amp;ROW($A277))&lt;&gt;朱色変色!AN277,1,0)</f>
        <v>#VALUE!</v>
      </c>
      <c r="AO277" t="e" cm="1">
        <f t="array" aca="1" ref="AO277" ca="1">IF(INDIRECT("実施計画様式!AO"&amp;ROW($A277))&lt;&gt;朱色変色!AO277,1,0)</f>
        <v>#VALUE!</v>
      </c>
      <c r="AP277" t="e" cm="1">
        <f t="array" aca="1" ref="AP277" ca="1">IF(INDIRECT("実施計画様式!AP"&amp;ROW($A277))&lt;&gt;朱色変色!AP277,1,0)</f>
        <v>#VALUE!</v>
      </c>
      <c r="AQ277" t="e" cm="1">
        <f t="array" aca="1" ref="AQ277" ca="1">IF(INDIRECT("実施計画様式!AQ"&amp;ROW($A277))&lt;&gt;朱色変色!AQ277,1,0)</f>
        <v>#VALUE!</v>
      </c>
      <c r="AR277" t="e" cm="1">
        <f t="array" aca="1" ref="AR277" ca="1">IF(INDIRECT("実施計画様式!AR"&amp;ROW($A277))&lt;&gt;朱色変色!AR277,1,0)</f>
        <v>#VALUE!</v>
      </c>
      <c r="AS277" t="e" cm="1">
        <f t="array" aca="1" ref="AS277" ca="1">IF(INDIRECT("実施計画様式!AS"&amp;ROW($A277))&lt;&gt;朱色変色!AS277,1,0)</f>
        <v>#VALUE!</v>
      </c>
      <c r="AT277" t="e" cm="1">
        <f t="array" aca="1" ref="AT277" ca="1">IF(INDIRECT("実施計画様式!AT"&amp;ROW($A277))&lt;&gt;朱色変色!AT277,1,0)</f>
        <v>#VALUE!</v>
      </c>
      <c r="AU277" t="e" cm="1">
        <f t="array" aca="1" ref="AU277" ca="1">IF(INDIRECT("実施計画様式!AU"&amp;ROW($A277))&lt;&gt;朱色変色!AU277,1,0)</f>
        <v>#VALUE!</v>
      </c>
      <c r="AV277" t="e" cm="1">
        <f t="array" aca="1" ref="AV277" ca="1">IF(INDIRECT("実施計画様式!AV"&amp;ROW($A277))&lt;&gt;朱色変色!AV277,1,0)</f>
        <v>#VALUE!</v>
      </c>
      <c r="AW277" t="e" cm="1">
        <f t="array" aca="1" ref="AW277" ca="1">IF(INDIRECT("実施計画様式!AW"&amp;ROW($A277))&lt;&gt;朱色変色!AW277,1,0)</f>
        <v>#VALUE!</v>
      </c>
      <c r="AX277" t="e" cm="1">
        <f t="array" aca="1" ref="AX277" ca="1">IF(INDIRECT("実施計画様式!AX"&amp;ROW($A277))&lt;&gt;朱色変色!AX277,1,0)</f>
        <v>#VALUE!</v>
      </c>
      <c r="AY277" t="e" cm="1">
        <f t="array" aca="1" ref="AY277" ca="1">IF(INDIRECT("実施計画様式!AY"&amp;ROW($A277))&lt;&gt;朱色変色!AU277,1,0)</f>
        <v>#VALUE!</v>
      </c>
      <c r="AZ277" t="e" cm="1">
        <f t="array" aca="1" ref="AZ277" ca="1">IF(INDIRECT("実施計画様式!AZ"&amp;ROW($A277))&lt;&gt;朱色変色!AV277,1,0)</f>
        <v>#VALUE!</v>
      </c>
      <c r="BA277" t="e" cm="1">
        <f t="array" aca="1" ref="BA277" ca="1">IF(INDIRECT("実施計画様式!BA"&amp;ROW($A277))&lt;&gt;朱色変色!AW277,1,0)</f>
        <v>#VALUE!</v>
      </c>
      <c r="BB277" t="e" cm="1">
        <f t="array" aca="1" ref="BB277" ca="1">IF(INDIRECT("実施計画様式!BB"&amp;ROW($A277))&lt;&gt;朱色変色!AX277,1,0)</f>
        <v>#VALUE!</v>
      </c>
      <c r="BC277" t="e">
        <f t="shared" ca="1" si="9"/>
        <v>#VALUE!</v>
      </c>
      <c r="BD277" t="e">
        <f t="shared" ca="1" si="10"/>
        <v>#VALUE!</v>
      </c>
      <c r="BE277" t="e">
        <f t="shared" ca="1" si="11"/>
        <v>#VALUE!</v>
      </c>
    </row>
    <row r="278" spans="3:57">
      <c r="C278" s="310">
        <v>206</v>
      </c>
      <c r="D278" t="e" cm="1">
        <f t="array" aca="1" ref="D278" ca="1">IF(INDIRECT("実施計画様式!D"&amp;ROW($A278))&lt;&gt;朱色変色!D278,1,0)</f>
        <v>#VALUE!</v>
      </c>
      <c r="E278" t="e" cm="1">
        <f t="array" aca="1" ref="E278" ca="1">IF(INDIRECT("実施計画様式!E"&amp;ROW($A278))&lt;&gt;朱色変色!E278,1,0)</f>
        <v>#VALUE!</v>
      </c>
      <c r="F278" t="e" cm="1">
        <f t="array" aca="1" ref="F278" ca="1">IF(INDIRECT("実施計画様式!F"&amp;ROW($A278))&lt;&gt;朱色変色!F278,1,0)</f>
        <v>#VALUE!</v>
      </c>
      <c r="G278" t="e" cm="1">
        <f t="array" aca="1" ref="G278" ca="1">IF(INDIRECT("実施計画様式!G"&amp;ROW($A278))&lt;&gt;朱色変色!G278,1,0)</f>
        <v>#VALUE!</v>
      </c>
      <c r="H278" t="e" cm="1">
        <f t="array" aca="1" ref="H278" ca="1">IF(INDIRECT("実施計画様式!H"&amp;ROW($A278))&lt;&gt;朱色変色!H278,1,0)</f>
        <v>#VALUE!</v>
      </c>
      <c r="I278" t="e" cm="1">
        <f t="array" aca="1" ref="I278" ca="1">IF(INDIRECT("実施計画様式!I"&amp;ROW($A278))&lt;&gt;朱色変色!I278,1,0)</f>
        <v>#VALUE!</v>
      </c>
      <c r="J278" t="e" cm="1">
        <f t="array" aca="1" ref="J278" ca="1">IF(INDIRECT("実施計画様式!J"&amp;ROW($A278))&lt;&gt;朱色変色!J278,1,0)</f>
        <v>#VALUE!</v>
      </c>
      <c r="K278" t="e" cm="1">
        <f t="array" aca="1" ref="K278" ca="1">IF(INDIRECT("実施計画様式!K"&amp;ROW($A278))&lt;&gt;朱色変色!K278,1,0)</f>
        <v>#VALUE!</v>
      </c>
      <c r="L278" t="e" cm="1">
        <f t="array" aca="1" ref="L278" ca="1">IF(INDIRECT("実施計画様式!L"&amp;ROW($A278))&lt;&gt;朱色変色!L278,1,0)</f>
        <v>#VALUE!</v>
      </c>
      <c r="M278" t="e" cm="1">
        <f t="array" aca="1" ref="M278" ca="1">IF(INDIRECT("実施計画様式!M"&amp;ROW($A278))&lt;&gt;朱色変色!M278,1,0)</f>
        <v>#VALUE!</v>
      </c>
      <c r="N278" t="e" cm="1">
        <f t="array" aca="1" ref="N278" ca="1">IF(INDIRECT("実施計画様式!N"&amp;ROW($A278))&lt;&gt;朱色変色!N278,1,0)</f>
        <v>#VALUE!</v>
      </c>
      <c r="O278" t="e" cm="1">
        <f t="array" aca="1" ref="O278" ca="1">IF(INDIRECT("実施計画様式!O"&amp;ROW($A278))&lt;&gt;朱色変色!O278,1,0)</f>
        <v>#VALUE!</v>
      </c>
      <c r="P278" t="e" cm="1">
        <f t="array" aca="1" ref="P278" ca="1">IF(INDIRECT("実施計画様式!P"&amp;ROW($A278))&lt;&gt;朱色変色!P278,1,0)</f>
        <v>#VALUE!</v>
      </c>
      <c r="Q278" t="e" cm="1">
        <f t="array" aca="1" ref="Q278" ca="1">IF(INDIRECT("実施計画様式!Q"&amp;ROW($A278))&lt;&gt;朱色変色!Q278,1,0)</f>
        <v>#VALUE!</v>
      </c>
      <c r="R278" t="e" cm="1">
        <f t="array" aca="1" ref="R278" ca="1">IF(INDIRECT("実施計画様式!R"&amp;ROW($A278))&lt;&gt;朱色変色!R278,1,0)</f>
        <v>#VALUE!</v>
      </c>
      <c r="S278" t="e" cm="1">
        <f t="array" aca="1" ref="S278" ca="1">IF(INDIRECT("実施計画様式!S"&amp;ROW($A278))&lt;&gt;朱色変色!S278,1,0)</f>
        <v>#VALUE!</v>
      </c>
      <c r="T278" t="e" cm="1">
        <f t="array" aca="1" ref="T278" ca="1">IF(INDIRECT("実施計画様式!T"&amp;ROW($A278))&lt;&gt;朱色変色!T278,1,0)</f>
        <v>#VALUE!</v>
      </c>
      <c r="U278" t="e" cm="1">
        <f t="array" aca="1" ref="U278" ca="1">IF(INDIRECT("実施計画様式!U"&amp;ROW($A278))&lt;&gt;朱色変色!U278,1,0)</f>
        <v>#VALUE!</v>
      </c>
      <c r="V278" t="e" cm="1">
        <f t="array" aca="1" ref="V278" ca="1">IF(INDIRECT("実施計画様式!V"&amp;ROW($A278))&lt;&gt;朱色変色!V278,1,0)</f>
        <v>#VALUE!</v>
      </c>
      <c r="W278" t="e" cm="1">
        <f t="array" aca="1" ref="W278" ca="1">IF(INDIRECT("実施計画様式!W"&amp;ROW($A278))&lt;&gt;朱色変色!W278,1,0)</f>
        <v>#VALUE!</v>
      </c>
      <c r="X278" t="e" cm="1">
        <f t="array" aca="1" ref="X278" ca="1">IF(INDIRECT("実施計画様式!X"&amp;ROW($A278))&lt;&gt;朱色変色!X278,1,0)</f>
        <v>#VALUE!</v>
      </c>
      <c r="Y278" t="e" cm="1">
        <f t="array" aca="1" ref="Y278" ca="1">IF(INDIRECT("実施計画様式!Y"&amp;ROW($A278))&lt;&gt;朱色変色!Y278,1,0)</f>
        <v>#VALUE!</v>
      </c>
      <c r="Z278" t="e" cm="1">
        <f t="array" aca="1" ref="Z278" ca="1">IF(INDIRECT("実施計画様式!Z"&amp;ROW($A278))&lt;&gt;朱色変色!Z278,1,0)</f>
        <v>#VALUE!</v>
      </c>
      <c r="AA278" t="e" cm="1">
        <f t="array" aca="1" ref="AA278" ca="1">IF(INDIRECT("実施計画様式!AA"&amp;ROW($A278))&lt;&gt;朱色変色!AA278,1,0)</f>
        <v>#VALUE!</v>
      </c>
      <c r="AB278" t="e" cm="1">
        <f t="array" aca="1" ref="AB278" ca="1">IF(INDIRECT("実施計画様式!AB"&amp;ROW($A278))&lt;&gt;朱色変色!AB278,1,0)</f>
        <v>#VALUE!</v>
      </c>
      <c r="AC278" t="e" cm="1">
        <f t="array" aca="1" ref="AC278" ca="1">IF(INDIRECT("実施計画様式!AC"&amp;ROW($A278))&lt;&gt;朱色変色!AC278,1,0)</f>
        <v>#VALUE!</v>
      </c>
      <c r="AD278" t="e" cm="1">
        <f t="array" aca="1" ref="AD278" ca="1">IF(INDIRECT("実施計画様式!AD"&amp;ROW($A278))&lt;&gt;朱色変色!AD278,1,0)</f>
        <v>#VALUE!</v>
      </c>
      <c r="AE278" t="e" cm="1">
        <f t="array" aca="1" ref="AE278" ca="1">IF(INDIRECT("実施計画様式!AE"&amp;ROW($A278))&lt;&gt;朱色変色!AE278,1,0)</f>
        <v>#VALUE!</v>
      </c>
      <c r="AF278" t="e" cm="1">
        <f t="array" aca="1" ref="AF278" ca="1">IF(INDIRECT("実施計画様式!AF"&amp;ROW($A278))&lt;&gt;朱色変色!AF278,1,0)</f>
        <v>#VALUE!</v>
      </c>
      <c r="AG278" t="e" cm="1">
        <f t="array" aca="1" ref="AG278" ca="1">IF(INDIRECT("実施計画様式!AG"&amp;ROW($A278))&lt;&gt;朱色変色!AG278,1,0)</f>
        <v>#VALUE!</v>
      </c>
      <c r="AH278" t="e" cm="1">
        <f t="array" aca="1" ref="AH278" ca="1">IF(INDIRECT("実施計画様式!AH"&amp;ROW($A278))&lt;&gt;朱色変色!AH278,1,0)</f>
        <v>#VALUE!</v>
      </c>
      <c r="AI278" t="e" cm="1">
        <f t="array" aca="1" ref="AI278" ca="1">IF(INDIRECT("実施計画様式!AI"&amp;ROW($A278))&lt;&gt;朱色変色!AI278,1,0)</f>
        <v>#VALUE!</v>
      </c>
      <c r="AJ278" t="e" cm="1">
        <f t="array" aca="1" ref="AJ278" ca="1">IF(INDIRECT("実施計画様式!AJ"&amp;ROW($A278))&lt;&gt;朱色変色!AJ278,1,0)</f>
        <v>#VALUE!</v>
      </c>
      <c r="AK278" t="e" cm="1">
        <f t="array" aca="1" ref="AK278" ca="1">IF(INDIRECT("実施計画様式!AK"&amp;ROW($A278))&lt;&gt;朱色変色!AK278,1,0)</f>
        <v>#VALUE!</v>
      </c>
      <c r="AL278" t="e" cm="1">
        <f t="array" aca="1" ref="AL278" ca="1">IF(INDIRECT("実施計画様式!AL"&amp;ROW($A278))&lt;&gt;朱色変色!AL278,1,0)</f>
        <v>#VALUE!</v>
      </c>
      <c r="AM278" t="e" cm="1">
        <f t="array" aca="1" ref="AM278" ca="1">IF(INDIRECT("実施計画様式!AM"&amp;ROW($A278))&lt;&gt;朱色変色!AM278,1,0)</f>
        <v>#VALUE!</v>
      </c>
      <c r="AN278" t="e" cm="1">
        <f t="array" aca="1" ref="AN278" ca="1">IF(INDIRECT("実施計画様式!AN"&amp;ROW($A278))&lt;&gt;朱色変色!AN278,1,0)</f>
        <v>#VALUE!</v>
      </c>
      <c r="AO278" t="e" cm="1">
        <f t="array" aca="1" ref="AO278" ca="1">IF(INDIRECT("実施計画様式!AO"&amp;ROW($A278))&lt;&gt;朱色変色!AO278,1,0)</f>
        <v>#VALUE!</v>
      </c>
      <c r="AP278" t="e" cm="1">
        <f t="array" aca="1" ref="AP278" ca="1">IF(INDIRECT("実施計画様式!AP"&amp;ROW($A278))&lt;&gt;朱色変色!AP278,1,0)</f>
        <v>#VALUE!</v>
      </c>
      <c r="AQ278" t="e" cm="1">
        <f t="array" aca="1" ref="AQ278" ca="1">IF(INDIRECT("実施計画様式!AQ"&amp;ROW($A278))&lt;&gt;朱色変色!AQ278,1,0)</f>
        <v>#VALUE!</v>
      </c>
      <c r="AR278" t="e" cm="1">
        <f t="array" aca="1" ref="AR278" ca="1">IF(INDIRECT("実施計画様式!AR"&amp;ROW($A278))&lt;&gt;朱色変色!AR278,1,0)</f>
        <v>#VALUE!</v>
      </c>
      <c r="AS278" t="e" cm="1">
        <f t="array" aca="1" ref="AS278" ca="1">IF(INDIRECT("実施計画様式!AS"&amp;ROW($A278))&lt;&gt;朱色変色!AS278,1,0)</f>
        <v>#VALUE!</v>
      </c>
      <c r="AT278" t="e" cm="1">
        <f t="array" aca="1" ref="AT278" ca="1">IF(INDIRECT("実施計画様式!AT"&amp;ROW($A278))&lt;&gt;朱色変色!AT278,1,0)</f>
        <v>#VALUE!</v>
      </c>
      <c r="AU278" t="e" cm="1">
        <f t="array" aca="1" ref="AU278" ca="1">IF(INDIRECT("実施計画様式!AU"&amp;ROW($A278))&lt;&gt;朱色変色!AU278,1,0)</f>
        <v>#VALUE!</v>
      </c>
      <c r="AV278" t="e" cm="1">
        <f t="array" aca="1" ref="AV278" ca="1">IF(INDIRECT("実施計画様式!AV"&amp;ROW($A278))&lt;&gt;朱色変色!AV278,1,0)</f>
        <v>#VALUE!</v>
      </c>
      <c r="AW278" t="e" cm="1">
        <f t="array" aca="1" ref="AW278" ca="1">IF(INDIRECT("実施計画様式!AW"&amp;ROW($A278))&lt;&gt;朱色変色!AW278,1,0)</f>
        <v>#VALUE!</v>
      </c>
      <c r="AX278" t="e" cm="1">
        <f t="array" aca="1" ref="AX278" ca="1">IF(INDIRECT("実施計画様式!AX"&amp;ROW($A278))&lt;&gt;朱色変色!AX278,1,0)</f>
        <v>#VALUE!</v>
      </c>
      <c r="AY278" t="e" cm="1">
        <f t="array" aca="1" ref="AY278" ca="1">IF(INDIRECT("実施計画様式!AY"&amp;ROW($A278))&lt;&gt;朱色変色!AU278,1,0)</f>
        <v>#VALUE!</v>
      </c>
      <c r="AZ278" t="e" cm="1">
        <f t="array" aca="1" ref="AZ278" ca="1">IF(INDIRECT("実施計画様式!AZ"&amp;ROW($A278))&lt;&gt;朱色変色!AV278,1,0)</f>
        <v>#VALUE!</v>
      </c>
      <c r="BA278" t="e" cm="1">
        <f t="array" aca="1" ref="BA278" ca="1">IF(INDIRECT("実施計画様式!BA"&amp;ROW($A278))&lt;&gt;朱色変色!AW278,1,0)</f>
        <v>#VALUE!</v>
      </c>
      <c r="BB278" t="e" cm="1">
        <f t="array" aca="1" ref="BB278" ca="1">IF(INDIRECT("実施計画様式!BB"&amp;ROW($A278))&lt;&gt;朱色変色!AX278,1,0)</f>
        <v>#VALUE!</v>
      </c>
      <c r="BC278" t="e">
        <f t="shared" ca="1" si="9"/>
        <v>#VALUE!</v>
      </c>
      <c r="BD278" t="e">
        <f t="shared" ca="1" si="10"/>
        <v>#VALUE!</v>
      </c>
      <c r="BE278" t="e">
        <f t="shared" ca="1" si="11"/>
        <v>#VALUE!</v>
      </c>
    </row>
    <row r="279" spans="3:57">
      <c r="C279" s="310">
        <v>207</v>
      </c>
      <c r="D279" t="e" cm="1">
        <f t="array" aca="1" ref="D279" ca="1">IF(INDIRECT("実施計画様式!D"&amp;ROW($A279))&lt;&gt;朱色変色!D279,1,0)</f>
        <v>#VALUE!</v>
      </c>
      <c r="E279" t="e" cm="1">
        <f t="array" aca="1" ref="E279" ca="1">IF(INDIRECT("実施計画様式!E"&amp;ROW($A279))&lt;&gt;朱色変色!E279,1,0)</f>
        <v>#VALUE!</v>
      </c>
      <c r="F279" t="e" cm="1">
        <f t="array" aca="1" ref="F279" ca="1">IF(INDIRECT("実施計画様式!F"&amp;ROW($A279))&lt;&gt;朱色変色!F279,1,0)</f>
        <v>#VALUE!</v>
      </c>
      <c r="G279" t="e" cm="1">
        <f t="array" aca="1" ref="G279" ca="1">IF(INDIRECT("実施計画様式!G"&amp;ROW($A279))&lt;&gt;朱色変色!G279,1,0)</f>
        <v>#VALUE!</v>
      </c>
      <c r="H279" t="e" cm="1">
        <f t="array" aca="1" ref="H279" ca="1">IF(INDIRECT("実施計画様式!H"&amp;ROW($A279))&lt;&gt;朱色変色!H279,1,0)</f>
        <v>#VALUE!</v>
      </c>
      <c r="I279" t="e" cm="1">
        <f t="array" aca="1" ref="I279" ca="1">IF(INDIRECT("実施計画様式!I"&amp;ROW($A279))&lt;&gt;朱色変色!I279,1,0)</f>
        <v>#VALUE!</v>
      </c>
      <c r="J279" t="e" cm="1">
        <f t="array" aca="1" ref="J279" ca="1">IF(INDIRECT("実施計画様式!J"&amp;ROW($A279))&lt;&gt;朱色変色!J279,1,0)</f>
        <v>#VALUE!</v>
      </c>
      <c r="K279" t="e" cm="1">
        <f t="array" aca="1" ref="K279" ca="1">IF(INDIRECT("実施計画様式!K"&amp;ROW($A279))&lt;&gt;朱色変色!K279,1,0)</f>
        <v>#VALUE!</v>
      </c>
      <c r="L279" t="e" cm="1">
        <f t="array" aca="1" ref="L279" ca="1">IF(INDIRECT("実施計画様式!L"&amp;ROW($A279))&lt;&gt;朱色変色!L279,1,0)</f>
        <v>#VALUE!</v>
      </c>
      <c r="M279" t="e" cm="1">
        <f t="array" aca="1" ref="M279" ca="1">IF(INDIRECT("実施計画様式!M"&amp;ROW($A279))&lt;&gt;朱色変色!M279,1,0)</f>
        <v>#VALUE!</v>
      </c>
      <c r="N279" t="e" cm="1">
        <f t="array" aca="1" ref="N279" ca="1">IF(INDIRECT("実施計画様式!N"&amp;ROW($A279))&lt;&gt;朱色変色!N279,1,0)</f>
        <v>#VALUE!</v>
      </c>
      <c r="O279" t="e" cm="1">
        <f t="array" aca="1" ref="O279" ca="1">IF(INDIRECT("実施計画様式!O"&amp;ROW($A279))&lt;&gt;朱色変色!O279,1,0)</f>
        <v>#VALUE!</v>
      </c>
      <c r="P279" t="e" cm="1">
        <f t="array" aca="1" ref="P279" ca="1">IF(INDIRECT("実施計画様式!P"&amp;ROW($A279))&lt;&gt;朱色変色!P279,1,0)</f>
        <v>#VALUE!</v>
      </c>
      <c r="Q279" t="e" cm="1">
        <f t="array" aca="1" ref="Q279" ca="1">IF(INDIRECT("実施計画様式!Q"&amp;ROW($A279))&lt;&gt;朱色変色!Q279,1,0)</f>
        <v>#VALUE!</v>
      </c>
      <c r="R279" t="e" cm="1">
        <f t="array" aca="1" ref="R279" ca="1">IF(INDIRECT("実施計画様式!R"&amp;ROW($A279))&lt;&gt;朱色変色!R279,1,0)</f>
        <v>#VALUE!</v>
      </c>
      <c r="S279" t="e" cm="1">
        <f t="array" aca="1" ref="S279" ca="1">IF(INDIRECT("実施計画様式!S"&amp;ROW($A279))&lt;&gt;朱色変色!S279,1,0)</f>
        <v>#VALUE!</v>
      </c>
      <c r="T279" t="e" cm="1">
        <f t="array" aca="1" ref="T279" ca="1">IF(INDIRECT("実施計画様式!T"&amp;ROW($A279))&lt;&gt;朱色変色!T279,1,0)</f>
        <v>#VALUE!</v>
      </c>
      <c r="U279" t="e" cm="1">
        <f t="array" aca="1" ref="U279" ca="1">IF(INDIRECT("実施計画様式!U"&amp;ROW($A279))&lt;&gt;朱色変色!U279,1,0)</f>
        <v>#VALUE!</v>
      </c>
      <c r="V279" t="e" cm="1">
        <f t="array" aca="1" ref="V279" ca="1">IF(INDIRECT("実施計画様式!V"&amp;ROW($A279))&lt;&gt;朱色変色!V279,1,0)</f>
        <v>#VALUE!</v>
      </c>
      <c r="W279" t="e" cm="1">
        <f t="array" aca="1" ref="W279" ca="1">IF(INDIRECT("実施計画様式!W"&amp;ROW($A279))&lt;&gt;朱色変色!W279,1,0)</f>
        <v>#VALUE!</v>
      </c>
      <c r="X279" t="e" cm="1">
        <f t="array" aca="1" ref="X279" ca="1">IF(INDIRECT("実施計画様式!X"&amp;ROW($A279))&lt;&gt;朱色変色!X279,1,0)</f>
        <v>#VALUE!</v>
      </c>
      <c r="Y279" t="e" cm="1">
        <f t="array" aca="1" ref="Y279" ca="1">IF(INDIRECT("実施計画様式!Y"&amp;ROW($A279))&lt;&gt;朱色変色!Y279,1,0)</f>
        <v>#VALUE!</v>
      </c>
      <c r="Z279" t="e" cm="1">
        <f t="array" aca="1" ref="Z279" ca="1">IF(INDIRECT("実施計画様式!Z"&amp;ROW($A279))&lt;&gt;朱色変色!Z279,1,0)</f>
        <v>#VALUE!</v>
      </c>
      <c r="AA279" t="e" cm="1">
        <f t="array" aca="1" ref="AA279" ca="1">IF(INDIRECT("実施計画様式!AA"&amp;ROW($A279))&lt;&gt;朱色変色!AA279,1,0)</f>
        <v>#VALUE!</v>
      </c>
      <c r="AB279" t="e" cm="1">
        <f t="array" aca="1" ref="AB279" ca="1">IF(INDIRECT("実施計画様式!AB"&amp;ROW($A279))&lt;&gt;朱色変色!AB279,1,0)</f>
        <v>#VALUE!</v>
      </c>
      <c r="AC279" t="e" cm="1">
        <f t="array" aca="1" ref="AC279" ca="1">IF(INDIRECT("実施計画様式!AC"&amp;ROW($A279))&lt;&gt;朱色変色!AC279,1,0)</f>
        <v>#VALUE!</v>
      </c>
      <c r="AD279" t="e" cm="1">
        <f t="array" aca="1" ref="AD279" ca="1">IF(INDIRECT("実施計画様式!AD"&amp;ROW($A279))&lt;&gt;朱色変色!AD279,1,0)</f>
        <v>#VALUE!</v>
      </c>
      <c r="AE279" t="e" cm="1">
        <f t="array" aca="1" ref="AE279" ca="1">IF(INDIRECT("実施計画様式!AE"&amp;ROW($A279))&lt;&gt;朱色変色!AE279,1,0)</f>
        <v>#VALUE!</v>
      </c>
      <c r="AF279" t="e" cm="1">
        <f t="array" aca="1" ref="AF279" ca="1">IF(INDIRECT("実施計画様式!AF"&amp;ROW($A279))&lt;&gt;朱色変色!AF279,1,0)</f>
        <v>#VALUE!</v>
      </c>
      <c r="AG279" t="e" cm="1">
        <f t="array" aca="1" ref="AG279" ca="1">IF(INDIRECT("実施計画様式!AG"&amp;ROW($A279))&lt;&gt;朱色変色!AG279,1,0)</f>
        <v>#VALUE!</v>
      </c>
      <c r="AH279" t="e" cm="1">
        <f t="array" aca="1" ref="AH279" ca="1">IF(INDIRECT("実施計画様式!AH"&amp;ROW($A279))&lt;&gt;朱色変色!AH279,1,0)</f>
        <v>#VALUE!</v>
      </c>
      <c r="AI279" t="e" cm="1">
        <f t="array" aca="1" ref="AI279" ca="1">IF(INDIRECT("実施計画様式!AI"&amp;ROW($A279))&lt;&gt;朱色変色!AI279,1,0)</f>
        <v>#VALUE!</v>
      </c>
      <c r="AJ279" t="e" cm="1">
        <f t="array" aca="1" ref="AJ279" ca="1">IF(INDIRECT("実施計画様式!AJ"&amp;ROW($A279))&lt;&gt;朱色変色!AJ279,1,0)</f>
        <v>#VALUE!</v>
      </c>
      <c r="AK279" t="e" cm="1">
        <f t="array" aca="1" ref="AK279" ca="1">IF(INDIRECT("実施計画様式!AK"&amp;ROW($A279))&lt;&gt;朱色変色!AK279,1,0)</f>
        <v>#VALUE!</v>
      </c>
      <c r="AL279" t="e" cm="1">
        <f t="array" aca="1" ref="AL279" ca="1">IF(INDIRECT("実施計画様式!AL"&amp;ROW($A279))&lt;&gt;朱色変色!AL279,1,0)</f>
        <v>#VALUE!</v>
      </c>
      <c r="AM279" t="e" cm="1">
        <f t="array" aca="1" ref="AM279" ca="1">IF(INDIRECT("実施計画様式!AM"&amp;ROW($A279))&lt;&gt;朱色変色!AM279,1,0)</f>
        <v>#VALUE!</v>
      </c>
      <c r="AN279" t="e" cm="1">
        <f t="array" aca="1" ref="AN279" ca="1">IF(INDIRECT("実施計画様式!AN"&amp;ROW($A279))&lt;&gt;朱色変色!AN279,1,0)</f>
        <v>#VALUE!</v>
      </c>
      <c r="AO279" t="e" cm="1">
        <f t="array" aca="1" ref="AO279" ca="1">IF(INDIRECT("実施計画様式!AO"&amp;ROW($A279))&lt;&gt;朱色変色!AO279,1,0)</f>
        <v>#VALUE!</v>
      </c>
      <c r="AP279" t="e" cm="1">
        <f t="array" aca="1" ref="AP279" ca="1">IF(INDIRECT("実施計画様式!AP"&amp;ROW($A279))&lt;&gt;朱色変色!AP279,1,0)</f>
        <v>#VALUE!</v>
      </c>
      <c r="AQ279" t="e" cm="1">
        <f t="array" aca="1" ref="AQ279" ca="1">IF(INDIRECT("実施計画様式!AQ"&amp;ROW($A279))&lt;&gt;朱色変色!AQ279,1,0)</f>
        <v>#VALUE!</v>
      </c>
      <c r="AR279" t="e" cm="1">
        <f t="array" aca="1" ref="AR279" ca="1">IF(INDIRECT("実施計画様式!AR"&amp;ROW($A279))&lt;&gt;朱色変色!AR279,1,0)</f>
        <v>#VALUE!</v>
      </c>
      <c r="AS279" t="e" cm="1">
        <f t="array" aca="1" ref="AS279" ca="1">IF(INDIRECT("実施計画様式!AS"&amp;ROW($A279))&lt;&gt;朱色変色!AS279,1,0)</f>
        <v>#VALUE!</v>
      </c>
      <c r="AT279" t="e" cm="1">
        <f t="array" aca="1" ref="AT279" ca="1">IF(INDIRECT("実施計画様式!AT"&amp;ROW($A279))&lt;&gt;朱色変色!AT279,1,0)</f>
        <v>#VALUE!</v>
      </c>
      <c r="AU279" t="e" cm="1">
        <f t="array" aca="1" ref="AU279" ca="1">IF(INDIRECT("実施計画様式!AU"&amp;ROW($A279))&lt;&gt;朱色変色!AU279,1,0)</f>
        <v>#VALUE!</v>
      </c>
      <c r="AV279" t="e" cm="1">
        <f t="array" aca="1" ref="AV279" ca="1">IF(INDIRECT("実施計画様式!AV"&amp;ROW($A279))&lt;&gt;朱色変色!AV279,1,0)</f>
        <v>#VALUE!</v>
      </c>
      <c r="AW279" t="e" cm="1">
        <f t="array" aca="1" ref="AW279" ca="1">IF(INDIRECT("実施計画様式!AW"&amp;ROW($A279))&lt;&gt;朱色変色!AW279,1,0)</f>
        <v>#VALUE!</v>
      </c>
      <c r="AX279" t="e" cm="1">
        <f t="array" aca="1" ref="AX279" ca="1">IF(INDIRECT("実施計画様式!AX"&amp;ROW($A279))&lt;&gt;朱色変色!AX279,1,0)</f>
        <v>#VALUE!</v>
      </c>
      <c r="AY279" t="e" cm="1">
        <f t="array" aca="1" ref="AY279" ca="1">IF(INDIRECT("実施計画様式!AY"&amp;ROW($A279))&lt;&gt;朱色変色!AU279,1,0)</f>
        <v>#VALUE!</v>
      </c>
      <c r="AZ279" t="e" cm="1">
        <f t="array" aca="1" ref="AZ279" ca="1">IF(INDIRECT("実施計画様式!AZ"&amp;ROW($A279))&lt;&gt;朱色変色!AV279,1,0)</f>
        <v>#VALUE!</v>
      </c>
      <c r="BA279" t="e" cm="1">
        <f t="array" aca="1" ref="BA279" ca="1">IF(INDIRECT("実施計画様式!BA"&amp;ROW($A279))&lt;&gt;朱色変色!AW279,1,0)</f>
        <v>#VALUE!</v>
      </c>
      <c r="BB279" t="e" cm="1">
        <f t="array" aca="1" ref="BB279" ca="1">IF(INDIRECT("実施計画様式!BB"&amp;ROW($A279))&lt;&gt;朱色変色!AX279,1,0)</f>
        <v>#VALUE!</v>
      </c>
      <c r="BC279" t="e">
        <f t="shared" ca="1" si="9"/>
        <v>#VALUE!</v>
      </c>
      <c r="BD279" t="e">
        <f t="shared" ca="1" si="10"/>
        <v>#VALUE!</v>
      </c>
      <c r="BE279" t="e">
        <f t="shared" ca="1" si="11"/>
        <v>#VALUE!</v>
      </c>
    </row>
    <row r="280" spans="3:57">
      <c r="C280" s="310">
        <v>208</v>
      </c>
      <c r="D280" t="e" cm="1">
        <f t="array" aca="1" ref="D280" ca="1">IF(INDIRECT("実施計画様式!D"&amp;ROW($A280))&lt;&gt;朱色変色!D280,1,0)</f>
        <v>#VALUE!</v>
      </c>
      <c r="E280" t="e" cm="1">
        <f t="array" aca="1" ref="E280" ca="1">IF(INDIRECT("実施計画様式!E"&amp;ROW($A280))&lt;&gt;朱色変色!E280,1,0)</f>
        <v>#VALUE!</v>
      </c>
      <c r="F280" t="e" cm="1">
        <f t="array" aca="1" ref="F280" ca="1">IF(INDIRECT("実施計画様式!F"&amp;ROW($A280))&lt;&gt;朱色変色!F280,1,0)</f>
        <v>#VALUE!</v>
      </c>
      <c r="G280" t="e" cm="1">
        <f t="array" aca="1" ref="G280" ca="1">IF(INDIRECT("実施計画様式!G"&amp;ROW($A280))&lt;&gt;朱色変色!G280,1,0)</f>
        <v>#VALUE!</v>
      </c>
      <c r="H280" t="e" cm="1">
        <f t="array" aca="1" ref="H280" ca="1">IF(INDIRECT("実施計画様式!H"&amp;ROW($A280))&lt;&gt;朱色変色!H280,1,0)</f>
        <v>#VALUE!</v>
      </c>
      <c r="I280" t="e" cm="1">
        <f t="array" aca="1" ref="I280" ca="1">IF(INDIRECT("実施計画様式!I"&amp;ROW($A280))&lt;&gt;朱色変色!I280,1,0)</f>
        <v>#VALUE!</v>
      </c>
      <c r="J280" t="e" cm="1">
        <f t="array" aca="1" ref="J280" ca="1">IF(INDIRECT("実施計画様式!J"&amp;ROW($A280))&lt;&gt;朱色変色!J280,1,0)</f>
        <v>#VALUE!</v>
      </c>
      <c r="K280" t="e" cm="1">
        <f t="array" aca="1" ref="K280" ca="1">IF(INDIRECT("実施計画様式!K"&amp;ROW($A280))&lt;&gt;朱色変色!K280,1,0)</f>
        <v>#VALUE!</v>
      </c>
      <c r="L280" t="e" cm="1">
        <f t="array" aca="1" ref="L280" ca="1">IF(INDIRECT("実施計画様式!L"&amp;ROW($A280))&lt;&gt;朱色変色!L280,1,0)</f>
        <v>#VALUE!</v>
      </c>
      <c r="M280" t="e" cm="1">
        <f t="array" aca="1" ref="M280" ca="1">IF(INDIRECT("実施計画様式!M"&amp;ROW($A280))&lt;&gt;朱色変色!M280,1,0)</f>
        <v>#VALUE!</v>
      </c>
      <c r="N280" t="e" cm="1">
        <f t="array" aca="1" ref="N280" ca="1">IF(INDIRECT("実施計画様式!N"&amp;ROW($A280))&lt;&gt;朱色変色!N280,1,0)</f>
        <v>#VALUE!</v>
      </c>
      <c r="O280" t="e" cm="1">
        <f t="array" aca="1" ref="O280" ca="1">IF(INDIRECT("実施計画様式!O"&amp;ROW($A280))&lt;&gt;朱色変色!O280,1,0)</f>
        <v>#VALUE!</v>
      </c>
      <c r="P280" t="e" cm="1">
        <f t="array" aca="1" ref="P280" ca="1">IF(INDIRECT("実施計画様式!P"&amp;ROW($A280))&lt;&gt;朱色変色!P280,1,0)</f>
        <v>#VALUE!</v>
      </c>
      <c r="Q280" t="e" cm="1">
        <f t="array" aca="1" ref="Q280" ca="1">IF(INDIRECT("実施計画様式!Q"&amp;ROW($A280))&lt;&gt;朱色変色!Q280,1,0)</f>
        <v>#VALUE!</v>
      </c>
      <c r="R280" t="e" cm="1">
        <f t="array" aca="1" ref="R280" ca="1">IF(INDIRECT("実施計画様式!R"&amp;ROW($A280))&lt;&gt;朱色変色!R280,1,0)</f>
        <v>#VALUE!</v>
      </c>
      <c r="S280" t="e" cm="1">
        <f t="array" aca="1" ref="S280" ca="1">IF(INDIRECT("実施計画様式!S"&amp;ROW($A280))&lt;&gt;朱色変色!S280,1,0)</f>
        <v>#VALUE!</v>
      </c>
      <c r="T280" t="e" cm="1">
        <f t="array" aca="1" ref="T280" ca="1">IF(INDIRECT("実施計画様式!T"&amp;ROW($A280))&lt;&gt;朱色変色!T280,1,0)</f>
        <v>#VALUE!</v>
      </c>
      <c r="U280" t="e" cm="1">
        <f t="array" aca="1" ref="U280" ca="1">IF(INDIRECT("実施計画様式!U"&amp;ROW($A280))&lt;&gt;朱色変色!U280,1,0)</f>
        <v>#VALUE!</v>
      </c>
      <c r="V280" t="e" cm="1">
        <f t="array" aca="1" ref="V280" ca="1">IF(INDIRECT("実施計画様式!V"&amp;ROW($A280))&lt;&gt;朱色変色!V280,1,0)</f>
        <v>#VALUE!</v>
      </c>
      <c r="W280" t="e" cm="1">
        <f t="array" aca="1" ref="W280" ca="1">IF(INDIRECT("実施計画様式!W"&amp;ROW($A280))&lt;&gt;朱色変色!W280,1,0)</f>
        <v>#VALUE!</v>
      </c>
      <c r="X280" t="e" cm="1">
        <f t="array" aca="1" ref="X280" ca="1">IF(INDIRECT("実施計画様式!X"&amp;ROW($A280))&lt;&gt;朱色変色!X280,1,0)</f>
        <v>#VALUE!</v>
      </c>
      <c r="Y280" t="e" cm="1">
        <f t="array" aca="1" ref="Y280" ca="1">IF(INDIRECT("実施計画様式!Y"&amp;ROW($A280))&lt;&gt;朱色変色!Y280,1,0)</f>
        <v>#VALUE!</v>
      </c>
      <c r="Z280" t="e" cm="1">
        <f t="array" aca="1" ref="Z280" ca="1">IF(INDIRECT("実施計画様式!Z"&amp;ROW($A280))&lt;&gt;朱色変色!Z280,1,0)</f>
        <v>#VALUE!</v>
      </c>
      <c r="AA280" t="e" cm="1">
        <f t="array" aca="1" ref="AA280" ca="1">IF(INDIRECT("実施計画様式!AA"&amp;ROW($A280))&lt;&gt;朱色変色!AA280,1,0)</f>
        <v>#VALUE!</v>
      </c>
      <c r="AB280" t="e" cm="1">
        <f t="array" aca="1" ref="AB280" ca="1">IF(INDIRECT("実施計画様式!AB"&amp;ROW($A280))&lt;&gt;朱色変色!AB280,1,0)</f>
        <v>#VALUE!</v>
      </c>
      <c r="AC280" t="e" cm="1">
        <f t="array" aca="1" ref="AC280" ca="1">IF(INDIRECT("実施計画様式!AC"&amp;ROW($A280))&lt;&gt;朱色変色!AC280,1,0)</f>
        <v>#VALUE!</v>
      </c>
      <c r="AD280" t="e" cm="1">
        <f t="array" aca="1" ref="AD280" ca="1">IF(INDIRECT("実施計画様式!AD"&amp;ROW($A280))&lt;&gt;朱色変色!AD280,1,0)</f>
        <v>#VALUE!</v>
      </c>
      <c r="AE280" t="e" cm="1">
        <f t="array" aca="1" ref="AE280" ca="1">IF(INDIRECT("実施計画様式!AE"&amp;ROW($A280))&lt;&gt;朱色変色!AE280,1,0)</f>
        <v>#VALUE!</v>
      </c>
      <c r="AF280" t="e" cm="1">
        <f t="array" aca="1" ref="AF280" ca="1">IF(INDIRECT("実施計画様式!AF"&amp;ROW($A280))&lt;&gt;朱色変色!AF280,1,0)</f>
        <v>#VALUE!</v>
      </c>
      <c r="AG280" t="e" cm="1">
        <f t="array" aca="1" ref="AG280" ca="1">IF(INDIRECT("実施計画様式!AG"&amp;ROW($A280))&lt;&gt;朱色変色!AG280,1,0)</f>
        <v>#VALUE!</v>
      </c>
      <c r="AH280" t="e" cm="1">
        <f t="array" aca="1" ref="AH280" ca="1">IF(INDIRECT("実施計画様式!AH"&amp;ROW($A280))&lt;&gt;朱色変色!AH280,1,0)</f>
        <v>#VALUE!</v>
      </c>
      <c r="AI280" t="e" cm="1">
        <f t="array" aca="1" ref="AI280" ca="1">IF(INDIRECT("実施計画様式!AI"&amp;ROW($A280))&lt;&gt;朱色変色!AI280,1,0)</f>
        <v>#VALUE!</v>
      </c>
      <c r="AJ280" t="e" cm="1">
        <f t="array" aca="1" ref="AJ280" ca="1">IF(INDIRECT("実施計画様式!AJ"&amp;ROW($A280))&lt;&gt;朱色変色!AJ280,1,0)</f>
        <v>#VALUE!</v>
      </c>
      <c r="AK280" t="e" cm="1">
        <f t="array" aca="1" ref="AK280" ca="1">IF(INDIRECT("実施計画様式!AK"&amp;ROW($A280))&lt;&gt;朱色変色!AK280,1,0)</f>
        <v>#VALUE!</v>
      </c>
      <c r="AL280" t="e" cm="1">
        <f t="array" aca="1" ref="AL280" ca="1">IF(INDIRECT("実施計画様式!AL"&amp;ROW($A280))&lt;&gt;朱色変色!AL280,1,0)</f>
        <v>#VALUE!</v>
      </c>
      <c r="AM280" t="e" cm="1">
        <f t="array" aca="1" ref="AM280" ca="1">IF(INDIRECT("実施計画様式!AM"&amp;ROW($A280))&lt;&gt;朱色変色!AM280,1,0)</f>
        <v>#VALUE!</v>
      </c>
      <c r="AN280" t="e" cm="1">
        <f t="array" aca="1" ref="AN280" ca="1">IF(INDIRECT("実施計画様式!AN"&amp;ROW($A280))&lt;&gt;朱色変色!AN280,1,0)</f>
        <v>#VALUE!</v>
      </c>
      <c r="AO280" t="e" cm="1">
        <f t="array" aca="1" ref="AO280" ca="1">IF(INDIRECT("実施計画様式!AO"&amp;ROW($A280))&lt;&gt;朱色変色!AO280,1,0)</f>
        <v>#VALUE!</v>
      </c>
      <c r="AP280" t="e" cm="1">
        <f t="array" aca="1" ref="AP280" ca="1">IF(INDIRECT("実施計画様式!AP"&amp;ROW($A280))&lt;&gt;朱色変色!AP280,1,0)</f>
        <v>#VALUE!</v>
      </c>
      <c r="AQ280" t="e" cm="1">
        <f t="array" aca="1" ref="AQ280" ca="1">IF(INDIRECT("実施計画様式!AQ"&amp;ROW($A280))&lt;&gt;朱色変色!AQ280,1,0)</f>
        <v>#VALUE!</v>
      </c>
      <c r="AR280" t="e" cm="1">
        <f t="array" aca="1" ref="AR280" ca="1">IF(INDIRECT("実施計画様式!AR"&amp;ROW($A280))&lt;&gt;朱色変色!AR280,1,0)</f>
        <v>#VALUE!</v>
      </c>
      <c r="AS280" t="e" cm="1">
        <f t="array" aca="1" ref="AS280" ca="1">IF(INDIRECT("実施計画様式!AS"&amp;ROW($A280))&lt;&gt;朱色変色!AS280,1,0)</f>
        <v>#VALUE!</v>
      </c>
      <c r="AT280" t="e" cm="1">
        <f t="array" aca="1" ref="AT280" ca="1">IF(INDIRECT("実施計画様式!AT"&amp;ROW($A280))&lt;&gt;朱色変色!AT280,1,0)</f>
        <v>#VALUE!</v>
      </c>
      <c r="AU280" t="e" cm="1">
        <f t="array" aca="1" ref="AU280" ca="1">IF(INDIRECT("実施計画様式!AU"&amp;ROW($A280))&lt;&gt;朱色変色!AU280,1,0)</f>
        <v>#VALUE!</v>
      </c>
      <c r="AV280" t="e" cm="1">
        <f t="array" aca="1" ref="AV280" ca="1">IF(INDIRECT("実施計画様式!AV"&amp;ROW($A280))&lt;&gt;朱色変色!AV280,1,0)</f>
        <v>#VALUE!</v>
      </c>
      <c r="AW280" t="e" cm="1">
        <f t="array" aca="1" ref="AW280" ca="1">IF(INDIRECT("実施計画様式!AW"&amp;ROW($A280))&lt;&gt;朱色変色!AW280,1,0)</f>
        <v>#VALUE!</v>
      </c>
      <c r="AX280" t="e" cm="1">
        <f t="array" aca="1" ref="AX280" ca="1">IF(INDIRECT("実施計画様式!AX"&amp;ROW($A280))&lt;&gt;朱色変色!AX280,1,0)</f>
        <v>#VALUE!</v>
      </c>
      <c r="AY280" t="e" cm="1">
        <f t="array" aca="1" ref="AY280" ca="1">IF(INDIRECT("実施計画様式!AY"&amp;ROW($A280))&lt;&gt;朱色変色!AU280,1,0)</f>
        <v>#VALUE!</v>
      </c>
      <c r="AZ280" t="e" cm="1">
        <f t="array" aca="1" ref="AZ280" ca="1">IF(INDIRECT("実施計画様式!AZ"&amp;ROW($A280))&lt;&gt;朱色変色!AV280,1,0)</f>
        <v>#VALUE!</v>
      </c>
      <c r="BA280" t="e" cm="1">
        <f t="array" aca="1" ref="BA280" ca="1">IF(INDIRECT("実施計画様式!BA"&amp;ROW($A280))&lt;&gt;朱色変色!AW280,1,0)</f>
        <v>#VALUE!</v>
      </c>
      <c r="BB280" t="e" cm="1">
        <f t="array" aca="1" ref="BB280" ca="1">IF(INDIRECT("実施計画様式!BB"&amp;ROW($A280))&lt;&gt;朱色変色!AX280,1,0)</f>
        <v>#VALUE!</v>
      </c>
      <c r="BC280" t="e">
        <f t="shared" ca="1" si="9"/>
        <v>#VALUE!</v>
      </c>
      <c r="BD280" t="e">
        <f t="shared" ca="1" si="10"/>
        <v>#VALUE!</v>
      </c>
      <c r="BE280" t="e">
        <f t="shared" ca="1" si="11"/>
        <v>#VALUE!</v>
      </c>
    </row>
    <row r="281" spans="3:57">
      <c r="C281" s="310">
        <v>209</v>
      </c>
      <c r="D281" t="e" cm="1">
        <f t="array" aca="1" ref="D281" ca="1">IF(INDIRECT("実施計画様式!D"&amp;ROW($A281))&lt;&gt;朱色変色!D281,1,0)</f>
        <v>#VALUE!</v>
      </c>
      <c r="E281" t="e" cm="1">
        <f t="array" aca="1" ref="E281" ca="1">IF(INDIRECT("実施計画様式!E"&amp;ROW($A281))&lt;&gt;朱色変色!E281,1,0)</f>
        <v>#VALUE!</v>
      </c>
      <c r="F281" t="e" cm="1">
        <f t="array" aca="1" ref="F281" ca="1">IF(INDIRECT("実施計画様式!F"&amp;ROW($A281))&lt;&gt;朱色変色!F281,1,0)</f>
        <v>#VALUE!</v>
      </c>
      <c r="G281" t="e" cm="1">
        <f t="array" aca="1" ref="G281" ca="1">IF(INDIRECT("実施計画様式!G"&amp;ROW($A281))&lt;&gt;朱色変色!G281,1,0)</f>
        <v>#VALUE!</v>
      </c>
      <c r="H281" t="e" cm="1">
        <f t="array" aca="1" ref="H281" ca="1">IF(INDIRECT("実施計画様式!H"&amp;ROW($A281))&lt;&gt;朱色変色!H281,1,0)</f>
        <v>#VALUE!</v>
      </c>
      <c r="I281" t="e" cm="1">
        <f t="array" aca="1" ref="I281" ca="1">IF(INDIRECT("実施計画様式!I"&amp;ROW($A281))&lt;&gt;朱色変色!I281,1,0)</f>
        <v>#VALUE!</v>
      </c>
      <c r="J281" t="e" cm="1">
        <f t="array" aca="1" ref="J281" ca="1">IF(INDIRECT("実施計画様式!J"&amp;ROW($A281))&lt;&gt;朱色変色!J281,1,0)</f>
        <v>#VALUE!</v>
      </c>
      <c r="K281" t="e" cm="1">
        <f t="array" aca="1" ref="K281" ca="1">IF(INDIRECT("実施計画様式!K"&amp;ROW($A281))&lt;&gt;朱色変色!K281,1,0)</f>
        <v>#VALUE!</v>
      </c>
      <c r="L281" t="e" cm="1">
        <f t="array" aca="1" ref="L281" ca="1">IF(INDIRECT("実施計画様式!L"&amp;ROW($A281))&lt;&gt;朱色変色!L281,1,0)</f>
        <v>#VALUE!</v>
      </c>
      <c r="M281" t="e" cm="1">
        <f t="array" aca="1" ref="M281" ca="1">IF(INDIRECT("実施計画様式!M"&amp;ROW($A281))&lt;&gt;朱色変色!M281,1,0)</f>
        <v>#VALUE!</v>
      </c>
      <c r="N281" t="e" cm="1">
        <f t="array" aca="1" ref="N281" ca="1">IF(INDIRECT("実施計画様式!N"&amp;ROW($A281))&lt;&gt;朱色変色!N281,1,0)</f>
        <v>#VALUE!</v>
      </c>
      <c r="O281" t="e" cm="1">
        <f t="array" aca="1" ref="O281" ca="1">IF(INDIRECT("実施計画様式!O"&amp;ROW($A281))&lt;&gt;朱色変色!O281,1,0)</f>
        <v>#VALUE!</v>
      </c>
      <c r="P281" t="e" cm="1">
        <f t="array" aca="1" ref="P281" ca="1">IF(INDIRECT("実施計画様式!P"&amp;ROW($A281))&lt;&gt;朱色変色!P281,1,0)</f>
        <v>#VALUE!</v>
      </c>
      <c r="Q281" t="e" cm="1">
        <f t="array" aca="1" ref="Q281" ca="1">IF(INDIRECT("実施計画様式!Q"&amp;ROW($A281))&lt;&gt;朱色変色!Q281,1,0)</f>
        <v>#VALUE!</v>
      </c>
      <c r="R281" t="e" cm="1">
        <f t="array" aca="1" ref="R281" ca="1">IF(INDIRECT("実施計画様式!R"&amp;ROW($A281))&lt;&gt;朱色変色!R281,1,0)</f>
        <v>#VALUE!</v>
      </c>
      <c r="S281" t="e" cm="1">
        <f t="array" aca="1" ref="S281" ca="1">IF(INDIRECT("実施計画様式!S"&amp;ROW($A281))&lt;&gt;朱色変色!S281,1,0)</f>
        <v>#VALUE!</v>
      </c>
      <c r="T281" t="e" cm="1">
        <f t="array" aca="1" ref="T281" ca="1">IF(INDIRECT("実施計画様式!T"&amp;ROW($A281))&lt;&gt;朱色変色!T281,1,0)</f>
        <v>#VALUE!</v>
      </c>
      <c r="U281" t="e" cm="1">
        <f t="array" aca="1" ref="U281" ca="1">IF(INDIRECT("実施計画様式!U"&amp;ROW($A281))&lt;&gt;朱色変色!U281,1,0)</f>
        <v>#VALUE!</v>
      </c>
      <c r="V281" t="e" cm="1">
        <f t="array" aca="1" ref="V281" ca="1">IF(INDIRECT("実施計画様式!V"&amp;ROW($A281))&lt;&gt;朱色変色!V281,1,0)</f>
        <v>#VALUE!</v>
      </c>
      <c r="W281" t="e" cm="1">
        <f t="array" aca="1" ref="W281" ca="1">IF(INDIRECT("実施計画様式!W"&amp;ROW($A281))&lt;&gt;朱色変色!W281,1,0)</f>
        <v>#VALUE!</v>
      </c>
      <c r="X281" t="e" cm="1">
        <f t="array" aca="1" ref="X281" ca="1">IF(INDIRECT("実施計画様式!X"&amp;ROW($A281))&lt;&gt;朱色変色!X281,1,0)</f>
        <v>#VALUE!</v>
      </c>
      <c r="Y281" t="e" cm="1">
        <f t="array" aca="1" ref="Y281" ca="1">IF(INDIRECT("実施計画様式!Y"&amp;ROW($A281))&lt;&gt;朱色変色!Y281,1,0)</f>
        <v>#VALUE!</v>
      </c>
      <c r="Z281" t="e" cm="1">
        <f t="array" aca="1" ref="Z281" ca="1">IF(INDIRECT("実施計画様式!Z"&amp;ROW($A281))&lt;&gt;朱色変色!Z281,1,0)</f>
        <v>#VALUE!</v>
      </c>
      <c r="AA281" t="e" cm="1">
        <f t="array" aca="1" ref="AA281" ca="1">IF(INDIRECT("実施計画様式!AA"&amp;ROW($A281))&lt;&gt;朱色変色!AA281,1,0)</f>
        <v>#VALUE!</v>
      </c>
      <c r="AB281" t="e" cm="1">
        <f t="array" aca="1" ref="AB281" ca="1">IF(INDIRECT("実施計画様式!AB"&amp;ROW($A281))&lt;&gt;朱色変色!AB281,1,0)</f>
        <v>#VALUE!</v>
      </c>
      <c r="AC281" t="e" cm="1">
        <f t="array" aca="1" ref="AC281" ca="1">IF(INDIRECT("実施計画様式!AC"&amp;ROW($A281))&lt;&gt;朱色変色!AC281,1,0)</f>
        <v>#VALUE!</v>
      </c>
      <c r="AD281" t="e" cm="1">
        <f t="array" aca="1" ref="AD281" ca="1">IF(INDIRECT("実施計画様式!AD"&amp;ROW($A281))&lt;&gt;朱色変色!AD281,1,0)</f>
        <v>#VALUE!</v>
      </c>
      <c r="AE281" t="e" cm="1">
        <f t="array" aca="1" ref="AE281" ca="1">IF(INDIRECT("実施計画様式!AE"&amp;ROW($A281))&lt;&gt;朱色変色!AE281,1,0)</f>
        <v>#VALUE!</v>
      </c>
      <c r="AF281" t="e" cm="1">
        <f t="array" aca="1" ref="AF281" ca="1">IF(INDIRECT("実施計画様式!AF"&amp;ROW($A281))&lt;&gt;朱色変色!AF281,1,0)</f>
        <v>#VALUE!</v>
      </c>
      <c r="AG281" t="e" cm="1">
        <f t="array" aca="1" ref="AG281" ca="1">IF(INDIRECT("実施計画様式!AG"&amp;ROW($A281))&lt;&gt;朱色変色!AG281,1,0)</f>
        <v>#VALUE!</v>
      </c>
      <c r="AH281" t="e" cm="1">
        <f t="array" aca="1" ref="AH281" ca="1">IF(INDIRECT("実施計画様式!AH"&amp;ROW($A281))&lt;&gt;朱色変色!AH281,1,0)</f>
        <v>#VALUE!</v>
      </c>
      <c r="AI281" t="e" cm="1">
        <f t="array" aca="1" ref="AI281" ca="1">IF(INDIRECT("実施計画様式!AI"&amp;ROW($A281))&lt;&gt;朱色変色!AI281,1,0)</f>
        <v>#VALUE!</v>
      </c>
      <c r="AJ281" t="e" cm="1">
        <f t="array" aca="1" ref="AJ281" ca="1">IF(INDIRECT("実施計画様式!AJ"&amp;ROW($A281))&lt;&gt;朱色変色!AJ281,1,0)</f>
        <v>#VALUE!</v>
      </c>
      <c r="AK281" t="e" cm="1">
        <f t="array" aca="1" ref="AK281" ca="1">IF(INDIRECT("実施計画様式!AK"&amp;ROW($A281))&lt;&gt;朱色変色!AK281,1,0)</f>
        <v>#VALUE!</v>
      </c>
      <c r="AL281" t="e" cm="1">
        <f t="array" aca="1" ref="AL281" ca="1">IF(INDIRECT("実施計画様式!AL"&amp;ROW($A281))&lt;&gt;朱色変色!AL281,1,0)</f>
        <v>#VALUE!</v>
      </c>
      <c r="AM281" t="e" cm="1">
        <f t="array" aca="1" ref="AM281" ca="1">IF(INDIRECT("実施計画様式!AM"&amp;ROW($A281))&lt;&gt;朱色変色!AM281,1,0)</f>
        <v>#VALUE!</v>
      </c>
      <c r="AN281" t="e" cm="1">
        <f t="array" aca="1" ref="AN281" ca="1">IF(INDIRECT("実施計画様式!AN"&amp;ROW($A281))&lt;&gt;朱色変色!AN281,1,0)</f>
        <v>#VALUE!</v>
      </c>
      <c r="AO281" t="e" cm="1">
        <f t="array" aca="1" ref="AO281" ca="1">IF(INDIRECT("実施計画様式!AO"&amp;ROW($A281))&lt;&gt;朱色変色!AO281,1,0)</f>
        <v>#VALUE!</v>
      </c>
      <c r="AP281" t="e" cm="1">
        <f t="array" aca="1" ref="AP281" ca="1">IF(INDIRECT("実施計画様式!AP"&amp;ROW($A281))&lt;&gt;朱色変色!AP281,1,0)</f>
        <v>#VALUE!</v>
      </c>
      <c r="AQ281" t="e" cm="1">
        <f t="array" aca="1" ref="AQ281" ca="1">IF(INDIRECT("実施計画様式!AQ"&amp;ROW($A281))&lt;&gt;朱色変色!AQ281,1,0)</f>
        <v>#VALUE!</v>
      </c>
      <c r="AR281" t="e" cm="1">
        <f t="array" aca="1" ref="AR281" ca="1">IF(INDIRECT("実施計画様式!AR"&amp;ROW($A281))&lt;&gt;朱色変色!AR281,1,0)</f>
        <v>#VALUE!</v>
      </c>
      <c r="AS281" t="e" cm="1">
        <f t="array" aca="1" ref="AS281" ca="1">IF(INDIRECT("実施計画様式!AS"&amp;ROW($A281))&lt;&gt;朱色変色!AS281,1,0)</f>
        <v>#VALUE!</v>
      </c>
      <c r="AT281" t="e" cm="1">
        <f t="array" aca="1" ref="AT281" ca="1">IF(INDIRECT("実施計画様式!AT"&amp;ROW($A281))&lt;&gt;朱色変色!AT281,1,0)</f>
        <v>#VALUE!</v>
      </c>
      <c r="AU281" t="e" cm="1">
        <f t="array" aca="1" ref="AU281" ca="1">IF(INDIRECT("実施計画様式!AU"&amp;ROW($A281))&lt;&gt;朱色変色!AU281,1,0)</f>
        <v>#VALUE!</v>
      </c>
      <c r="AV281" t="e" cm="1">
        <f t="array" aca="1" ref="AV281" ca="1">IF(INDIRECT("実施計画様式!AV"&amp;ROW($A281))&lt;&gt;朱色変色!AV281,1,0)</f>
        <v>#VALUE!</v>
      </c>
      <c r="AW281" t="e" cm="1">
        <f t="array" aca="1" ref="AW281" ca="1">IF(INDIRECT("実施計画様式!AW"&amp;ROW($A281))&lt;&gt;朱色変色!AW281,1,0)</f>
        <v>#VALUE!</v>
      </c>
      <c r="AX281" t="e" cm="1">
        <f t="array" aca="1" ref="AX281" ca="1">IF(INDIRECT("実施計画様式!AX"&amp;ROW($A281))&lt;&gt;朱色変色!AX281,1,0)</f>
        <v>#VALUE!</v>
      </c>
      <c r="AY281" t="e" cm="1">
        <f t="array" aca="1" ref="AY281" ca="1">IF(INDIRECT("実施計画様式!AY"&amp;ROW($A281))&lt;&gt;朱色変色!AU281,1,0)</f>
        <v>#VALUE!</v>
      </c>
      <c r="AZ281" t="e" cm="1">
        <f t="array" aca="1" ref="AZ281" ca="1">IF(INDIRECT("実施計画様式!AZ"&amp;ROW($A281))&lt;&gt;朱色変色!AV281,1,0)</f>
        <v>#VALUE!</v>
      </c>
      <c r="BA281" t="e" cm="1">
        <f t="array" aca="1" ref="BA281" ca="1">IF(INDIRECT("実施計画様式!BA"&amp;ROW($A281))&lt;&gt;朱色変色!AW281,1,0)</f>
        <v>#VALUE!</v>
      </c>
      <c r="BB281" t="e" cm="1">
        <f t="array" aca="1" ref="BB281" ca="1">IF(INDIRECT("実施計画様式!BB"&amp;ROW($A281))&lt;&gt;朱色変色!AX281,1,0)</f>
        <v>#VALUE!</v>
      </c>
      <c r="BC281" t="e">
        <f t="shared" ca="1" si="9"/>
        <v>#VALUE!</v>
      </c>
      <c r="BD281" t="e">
        <f t="shared" ca="1" si="10"/>
        <v>#VALUE!</v>
      </c>
      <c r="BE281" t="e">
        <f t="shared" ca="1" si="11"/>
        <v>#VALUE!</v>
      </c>
    </row>
    <row r="282" spans="3:57">
      <c r="C282" s="310">
        <v>210</v>
      </c>
      <c r="D282" t="e" cm="1">
        <f t="array" aca="1" ref="D282" ca="1">IF(INDIRECT("実施計画様式!D"&amp;ROW($A282))&lt;&gt;朱色変色!D282,1,0)</f>
        <v>#VALUE!</v>
      </c>
      <c r="E282" t="e" cm="1">
        <f t="array" aca="1" ref="E282" ca="1">IF(INDIRECT("実施計画様式!E"&amp;ROW($A282))&lt;&gt;朱色変色!E282,1,0)</f>
        <v>#VALUE!</v>
      </c>
      <c r="F282" t="e" cm="1">
        <f t="array" aca="1" ref="F282" ca="1">IF(INDIRECT("実施計画様式!F"&amp;ROW($A282))&lt;&gt;朱色変色!F282,1,0)</f>
        <v>#VALUE!</v>
      </c>
      <c r="G282" t="e" cm="1">
        <f t="array" aca="1" ref="G282" ca="1">IF(INDIRECT("実施計画様式!G"&amp;ROW($A282))&lt;&gt;朱色変色!G282,1,0)</f>
        <v>#VALUE!</v>
      </c>
      <c r="H282" t="e" cm="1">
        <f t="array" aca="1" ref="H282" ca="1">IF(INDIRECT("実施計画様式!H"&amp;ROW($A282))&lt;&gt;朱色変色!H282,1,0)</f>
        <v>#VALUE!</v>
      </c>
      <c r="I282" t="e" cm="1">
        <f t="array" aca="1" ref="I282" ca="1">IF(INDIRECT("実施計画様式!I"&amp;ROW($A282))&lt;&gt;朱色変色!I282,1,0)</f>
        <v>#VALUE!</v>
      </c>
      <c r="J282" t="e" cm="1">
        <f t="array" aca="1" ref="J282" ca="1">IF(INDIRECT("実施計画様式!J"&amp;ROW($A282))&lt;&gt;朱色変色!J282,1,0)</f>
        <v>#VALUE!</v>
      </c>
      <c r="K282" t="e" cm="1">
        <f t="array" aca="1" ref="K282" ca="1">IF(INDIRECT("実施計画様式!K"&amp;ROW($A282))&lt;&gt;朱色変色!K282,1,0)</f>
        <v>#VALUE!</v>
      </c>
      <c r="L282" t="e" cm="1">
        <f t="array" aca="1" ref="L282" ca="1">IF(INDIRECT("実施計画様式!L"&amp;ROW($A282))&lt;&gt;朱色変色!L282,1,0)</f>
        <v>#VALUE!</v>
      </c>
      <c r="M282" t="e" cm="1">
        <f t="array" aca="1" ref="M282" ca="1">IF(INDIRECT("実施計画様式!M"&amp;ROW($A282))&lt;&gt;朱色変色!M282,1,0)</f>
        <v>#VALUE!</v>
      </c>
      <c r="N282" t="e" cm="1">
        <f t="array" aca="1" ref="N282" ca="1">IF(INDIRECT("実施計画様式!N"&amp;ROW($A282))&lt;&gt;朱色変色!N282,1,0)</f>
        <v>#VALUE!</v>
      </c>
      <c r="O282" t="e" cm="1">
        <f t="array" aca="1" ref="O282" ca="1">IF(INDIRECT("実施計画様式!O"&amp;ROW($A282))&lt;&gt;朱色変色!O282,1,0)</f>
        <v>#VALUE!</v>
      </c>
      <c r="P282" t="e" cm="1">
        <f t="array" aca="1" ref="P282" ca="1">IF(INDIRECT("実施計画様式!P"&amp;ROW($A282))&lt;&gt;朱色変色!P282,1,0)</f>
        <v>#VALUE!</v>
      </c>
      <c r="Q282" t="e" cm="1">
        <f t="array" aca="1" ref="Q282" ca="1">IF(INDIRECT("実施計画様式!Q"&amp;ROW($A282))&lt;&gt;朱色変色!Q282,1,0)</f>
        <v>#VALUE!</v>
      </c>
      <c r="R282" t="e" cm="1">
        <f t="array" aca="1" ref="R282" ca="1">IF(INDIRECT("実施計画様式!R"&amp;ROW($A282))&lt;&gt;朱色変色!R282,1,0)</f>
        <v>#VALUE!</v>
      </c>
      <c r="S282" t="e" cm="1">
        <f t="array" aca="1" ref="S282" ca="1">IF(INDIRECT("実施計画様式!S"&amp;ROW($A282))&lt;&gt;朱色変色!S282,1,0)</f>
        <v>#VALUE!</v>
      </c>
      <c r="T282" t="e" cm="1">
        <f t="array" aca="1" ref="T282" ca="1">IF(INDIRECT("実施計画様式!T"&amp;ROW($A282))&lt;&gt;朱色変色!T282,1,0)</f>
        <v>#VALUE!</v>
      </c>
      <c r="U282" t="e" cm="1">
        <f t="array" aca="1" ref="U282" ca="1">IF(INDIRECT("実施計画様式!U"&amp;ROW($A282))&lt;&gt;朱色変色!U282,1,0)</f>
        <v>#VALUE!</v>
      </c>
      <c r="V282" t="e" cm="1">
        <f t="array" aca="1" ref="V282" ca="1">IF(INDIRECT("実施計画様式!V"&amp;ROW($A282))&lt;&gt;朱色変色!V282,1,0)</f>
        <v>#VALUE!</v>
      </c>
      <c r="W282" t="e" cm="1">
        <f t="array" aca="1" ref="W282" ca="1">IF(INDIRECT("実施計画様式!W"&amp;ROW($A282))&lt;&gt;朱色変色!W282,1,0)</f>
        <v>#VALUE!</v>
      </c>
      <c r="X282" t="e" cm="1">
        <f t="array" aca="1" ref="X282" ca="1">IF(INDIRECT("実施計画様式!X"&amp;ROW($A282))&lt;&gt;朱色変色!X282,1,0)</f>
        <v>#VALUE!</v>
      </c>
      <c r="Y282" t="e" cm="1">
        <f t="array" aca="1" ref="Y282" ca="1">IF(INDIRECT("実施計画様式!Y"&amp;ROW($A282))&lt;&gt;朱色変色!Y282,1,0)</f>
        <v>#VALUE!</v>
      </c>
      <c r="Z282" t="e" cm="1">
        <f t="array" aca="1" ref="Z282" ca="1">IF(INDIRECT("実施計画様式!Z"&amp;ROW($A282))&lt;&gt;朱色変色!Z282,1,0)</f>
        <v>#VALUE!</v>
      </c>
      <c r="AA282" t="e" cm="1">
        <f t="array" aca="1" ref="AA282" ca="1">IF(INDIRECT("実施計画様式!AA"&amp;ROW($A282))&lt;&gt;朱色変色!AA282,1,0)</f>
        <v>#VALUE!</v>
      </c>
      <c r="AB282" t="e" cm="1">
        <f t="array" aca="1" ref="AB282" ca="1">IF(INDIRECT("実施計画様式!AB"&amp;ROW($A282))&lt;&gt;朱色変色!AB282,1,0)</f>
        <v>#VALUE!</v>
      </c>
      <c r="AC282" t="e" cm="1">
        <f t="array" aca="1" ref="AC282" ca="1">IF(INDIRECT("実施計画様式!AC"&amp;ROW($A282))&lt;&gt;朱色変色!AC282,1,0)</f>
        <v>#VALUE!</v>
      </c>
      <c r="AD282" t="e" cm="1">
        <f t="array" aca="1" ref="AD282" ca="1">IF(INDIRECT("実施計画様式!AD"&amp;ROW($A282))&lt;&gt;朱色変色!AD282,1,0)</f>
        <v>#VALUE!</v>
      </c>
      <c r="AE282" t="e" cm="1">
        <f t="array" aca="1" ref="AE282" ca="1">IF(INDIRECT("実施計画様式!AE"&amp;ROW($A282))&lt;&gt;朱色変色!AE282,1,0)</f>
        <v>#VALUE!</v>
      </c>
      <c r="AF282" t="e" cm="1">
        <f t="array" aca="1" ref="AF282" ca="1">IF(INDIRECT("実施計画様式!AF"&amp;ROW($A282))&lt;&gt;朱色変色!AF282,1,0)</f>
        <v>#VALUE!</v>
      </c>
      <c r="AG282" t="e" cm="1">
        <f t="array" aca="1" ref="AG282" ca="1">IF(INDIRECT("実施計画様式!AG"&amp;ROW($A282))&lt;&gt;朱色変色!AG282,1,0)</f>
        <v>#VALUE!</v>
      </c>
      <c r="AH282" t="e" cm="1">
        <f t="array" aca="1" ref="AH282" ca="1">IF(INDIRECT("実施計画様式!AH"&amp;ROW($A282))&lt;&gt;朱色変色!AH282,1,0)</f>
        <v>#VALUE!</v>
      </c>
      <c r="AI282" t="e" cm="1">
        <f t="array" aca="1" ref="AI282" ca="1">IF(INDIRECT("実施計画様式!AI"&amp;ROW($A282))&lt;&gt;朱色変色!AI282,1,0)</f>
        <v>#VALUE!</v>
      </c>
      <c r="AJ282" t="e" cm="1">
        <f t="array" aca="1" ref="AJ282" ca="1">IF(INDIRECT("実施計画様式!AJ"&amp;ROW($A282))&lt;&gt;朱色変色!AJ282,1,0)</f>
        <v>#VALUE!</v>
      </c>
      <c r="AK282" t="e" cm="1">
        <f t="array" aca="1" ref="AK282" ca="1">IF(INDIRECT("実施計画様式!AK"&amp;ROW($A282))&lt;&gt;朱色変色!AK282,1,0)</f>
        <v>#VALUE!</v>
      </c>
      <c r="AL282" t="e" cm="1">
        <f t="array" aca="1" ref="AL282" ca="1">IF(INDIRECT("実施計画様式!AL"&amp;ROW($A282))&lt;&gt;朱色変色!AL282,1,0)</f>
        <v>#VALUE!</v>
      </c>
      <c r="AM282" t="e" cm="1">
        <f t="array" aca="1" ref="AM282" ca="1">IF(INDIRECT("実施計画様式!AM"&amp;ROW($A282))&lt;&gt;朱色変色!AM282,1,0)</f>
        <v>#VALUE!</v>
      </c>
      <c r="AN282" t="e" cm="1">
        <f t="array" aca="1" ref="AN282" ca="1">IF(INDIRECT("実施計画様式!AN"&amp;ROW($A282))&lt;&gt;朱色変色!AN282,1,0)</f>
        <v>#VALUE!</v>
      </c>
      <c r="AO282" t="e" cm="1">
        <f t="array" aca="1" ref="AO282" ca="1">IF(INDIRECT("実施計画様式!AO"&amp;ROW($A282))&lt;&gt;朱色変色!AO282,1,0)</f>
        <v>#VALUE!</v>
      </c>
      <c r="AP282" t="e" cm="1">
        <f t="array" aca="1" ref="AP282" ca="1">IF(INDIRECT("実施計画様式!AP"&amp;ROW($A282))&lt;&gt;朱色変色!AP282,1,0)</f>
        <v>#VALUE!</v>
      </c>
      <c r="AQ282" t="e" cm="1">
        <f t="array" aca="1" ref="AQ282" ca="1">IF(INDIRECT("実施計画様式!AQ"&amp;ROW($A282))&lt;&gt;朱色変色!AQ282,1,0)</f>
        <v>#VALUE!</v>
      </c>
      <c r="AR282" t="e" cm="1">
        <f t="array" aca="1" ref="AR282" ca="1">IF(INDIRECT("実施計画様式!AR"&amp;ROW($A282))&lt;&gt;朱色変色!AR282,1,0)</f>
        <v>#VALUE!</v>
      </c>
      <c r="AS282" t="e" cm="1">
        <f t="array" aca="1" ref="AS282" ca="1">IF(INDIRECT("実施計画様式!AS"&amp;ROW($A282))&lt;&gt;朱色変色!AS282,1,0)</f>
        <v>#VALUE!</v>
      </c>
      <c r="AT282" t="e" cm="1">
        <f t="array" aca="1" ref="AT282" ca="1">IF(INDIRECT("実施計画様式!AT"&amp;ROW($A282))&lt;&gt;朱色変色!AT282,1,0)</f>
        <v>#VALUE!</v>
      </c>
      <c r="AU282" t="e" cm="1">
        <f t="array" aca="1" ref="AU282" ca="1">IF(INDIRECT("実施計画様式!AU"&amp;ROW($A282))&lt;&gt;朱色変色!AU282,1,0)</f>
        <v>#VALUE!</v>
      </c>
      <c r="AV282" t="e" cm="1">
        <f t="array" aca="1" ref="AV282" ca="1">IF(INDIRECT("実施計画様式!AV"&amp;ROW($A282))&lt;&gt;朱色変色!AV282,1,0)</f>
        <v>#VALUE!</v>
      </c>
      <c r="AW282" t="e" cm="1">
        <f t="array" aca="1" ref="AW282" ca="1">IF(INDIRECT("実施計画様式!AW"&amp;ROW($A282))&lt;&gt;朱色変色!AW282,1,0)</f>
        <v>#VALUE!</v>
      </c>
      <c r="AX282" t="e" cm="1">
        <f t="array" aca="1" ref="AX282" ca="1">IF(INDIRECT("実施計画様式!AX"&amp;ROW($A282))&lt;&gt;朱色変色!AX282,1,0)</f>
        <v>#VALUE!</v>
      </c>
      <c r="AY282" t="e" cm="1">
        <f t="array" aca="1" ref="AY282" ca="1">IF(INDIRECT("実施計画様式!AY"&amp;ROW($A282))&lt;&gt;朱色変色!AU282,1,0)</f>
        <v>#VALUE!</v>
      </c>
      <c r="AZ282" t="e" cm="1">
        <f t="array" aca="1" ref="AZ282" ca="1">IF(INDIRECT("実施計画様式!AZ"&amp;ROW($A282))&lt;&gt;朱色変色!AV282,1,0)</f>
        <v>#VALUE!</v>
      </c>
      <c r="BA282" t="e" cm="1">
        <f t="array" aca="1" ref="BA282" ca="1">IF(INDIRECT("実施計画様式!BA"&amp;ROW($A282))&lt;&gt;朱色変色!AW282,1,0)</f>
        <v>#VALUE!</v>
      </c>
      <c r="BB282" t="e" cm="1">
        <f t="array" aca="1" ref="BB282" ca="1">IF(INDIRECT("実施計画様式!BB"&amp;ROW($A282))&lt;&gt;朱色変色!AX282,1,0)</f>
        <v>#VALUE!</v>
      </c>
      <c r="BC282" t="e">
        <f t="shared" ca="1" si="9"/>
        <v>#VALUE!</v>
      </c>
      <c r="BD282" t="e">
        <f t="shared" ca="1" si="10"/>
        <v>#VALUE!</v>
      </c>
      <c r="BE282" t="e">
        <f t="shared" ca="1" si="11"/>
        <v>#VALUE!</v>
      </c>
    </row>
    <row r="283" spans="3:57">
      <c r="C283" s="310">
        <v>211</v>
      </c>
      <c r="D283" t="e" cm="1">
        <f t="array" aca="1" ref="D283" ca="1">IF(INDIRECT("実施計画様式!D"&amp;ROW($A283))&lt;&gt;朱色変色!D283,1,0)</f>
        <v>#VALUE!</v>
      </c>
      <c r="E283" t="e" cm="1">
        <f t="array" aca="1" ref="E283" ca="1">IF(INDIRECT("実施計画様式!E"&amp;ROW($A283))&lt;&gt;朱色変色!E283,1,0)</f>
        <v>#VALUE!</v>
      </c>
      <c r="F283" t="e" cm="1">
        <f t="array" aca="1" ref="F283" ca="1">IF(INDIRECT("実施計画様式!F"&amp;ROW($A283))&lt;&gt;朱色変色!F283,1,0)</f>
        <v>#VALUE!</v>
      </c>
      <c r="G283" t="e" cm="1">
        <f t="array" aca="1" ref="G283" ca="1">IF(INDIRECT("実施計画様式!G"&amp;ROW($A283))&lt;&gt;朱色変色!G283,1,0)</f>
        <v>#VALUE!</v>
      </c>
      <c r="H283" t="e" cm="1">
        <f t="array" aca="1" ref="H283" ca="1">IF(INDIRECT("実施計画様式!H"&amp;ROW($A283))&lt;&gt;朱色変色!H283,1,0)</f>
        <v>#VALUE!</v>
      </c>
      <c r="I283" t="e" cm="1">
        <f t="array" aca="1" ref="I283" ca="1">IF(INDIRECT("実施計画様式!I"&amp;ROW($A283))&lt;&gt;朱色変色!I283,1,0)</f>
        <v>#VALUE!</v>
      </c>
      <c r="J283" t="e" cm="1">
        <f t="array" aca="1" ref="J283" ca="1">IF(INDIRECT("実施計画様式!J"&amp;ROW($A283))&lt;&gt;朱色変色!J283,1,0)</f>
        <v>#VALUE!</v>
      </c>
      <c r="K283" t="e" cm="1">
        <f t="array" aca="1" ref="K283" ca="1">IF(INDIRECT("実施計画様式!K"&amp;ROW($A283))&lt;&gt;朱色変色!K283,1,0)</f>
        <v>#VALUE!</v>
      </c>
      <c r="L283" t="e" cm="1">
        <f t="array" aca="1" ref="L283" ca="1">IF(INDIRECT("実施計画様式!L"&amp;ROW($A283))&lt;&gt;朱色変色!L283,1,0)</f>
        <v>#VALUE!</v>
      </c>
      <c r="M283" t="e" cm="1">
        <f t="array" aca="1" ref="M283" ca="1">IF(INDIRECT("実施計画様式!M"&amp;ROW($A283))&lt;&gt;朱色変色!M283,1,0)</f>
        <v>#VALUE!</v>
      </c>
      <c r="N283" t="e" cm="1">
        <f t="array" aca="1" ref="N283" ca="1">IF(INDIRECT("実施計画様式!N"&amp;ROW($A283))&lt;&gt;朱色変色!N283,1,0)</f>
        <v>#VALUE!</v>
      </c>
      <c r="O283" t="e" cm="1">
        <f t="array" aca="1" ref="O283" ca="1">IF(INDIRECT("実施計画様式!O"&amp;ROW($A283))&lt;&gt;朱色変色!O283,1,0)</f>
        <v>#VALUE!</v>
      </c>
      <c r="P283" t="e" cm="1">
        <f t="array" aca="1" ref="P283" ca="1">IF(INDIRECT("実施計画様式!P"&amp;ROW($A283))&lt;&gt;朱色変色!P283,1,0)</f>
        <v>#VALUE!</v>
      </c>
      <c r="Q283" t="e" cm="1">
        <f t="array" aca="1" ref="Q283" ca="1">IF(INDIRECT("実施計画様式!Q"&amp;ROW($A283))&lt;&gt;朱色変色!Q283,1,0)</f>
        <v>#VALUE!</v>
      </c>
      <c r="R283" t="e" cm="1">
        <f t="array" aca="1" ref="R283" ca="1">IF(INDIRECT("実施計画様式!R"&amp;ROW($A283))&lt;&gt;朱色変色!R283,1,0)</f>
        <v>#VALUE!</v>
      </c>
      <c r="S283" t="e" cm="1">
        <f t="array" aca="1" ref="S283" ca="1">IF(INDIRECT("実施計画様式!S"&amp;ROW($A283))&lt;&gt;朱色変色!S283,1,0)</f>
        <v>#VALUE!</v>
      </c>
      <c r="T283" t="e" cm="1">
        <f t="array" aca="1" ref="T283" ca="1">IF(INDIRECT("実施計画様式!T"&amp;ROW($A283))&lt;&gt;朱色変色!T283,1,0)</f>
        <v>#VALUE!</v>
      </c>
      <c r="U283" t="e" cm="1">
        <f t="array" aca="1" ref="U283" ca="1">IF(INDIRECT("実施計画様式!U"&amp;ROW($A283))&lt;&gt;朱色変色!U283,1,0)</f>
        <v>#VALUE!</v>
      </c>
      <c r="V283" t="e" cm="1">
        <f t="array" aca="1" ref="V283" ca="1">IF(INDIRECT("実施計画様式!V"&amp;ROW($A283))&lt;&gt;朱色変色!V283,1,0)</f>
        <v>#VALUE!</v>
      </c>
      <c r="W283" t="e" cm="1">
        <f t="array" aca="1" ref="W283" ca="1">IF(INDIRECT("実施計画様式!W"&amp;ROW($A283))&lt;&gt;朱色変色!W283,1,0)</f>
        <v>#VALUE!</v>
      </c>
      <c r="X283" t="e" cm="1">
        <f t="array" aca="1" ref="X283" ca="1">IF(INDIRECT("実施計画様式!X"&amp;ROW($A283))&lt;&gt;朱色変色!X283,1,0)</f>
        <v>#VALUE!</v>
      </c>
      <c r="Y283" t="e" cm="1">
        <f t="array" aca="1" ref="Y283" ca="1">IF(INDIRECT("実施計画様式!Y"&amp;ROW($A283))&lt;&gt;朱色変色!Y283,1,0)</f>
        <v>#VALUE!</v>
      </c>
      <c r="Z283" t="e" cm="1">
        <f t="array" aca="1" ref="Z283" ca="1">IF(INDIRECT("実施計画様式!Z"&amp;ROW($A283))&lt;&gt;朱色変色!Z283,1,0)</f>
        <v>#VALUE!</v>
      </c>
      <c r="AA283" t="e" cm="1">
        <f t="array" aca="1" ref="AA283" ca="1">IF(INDIRECT("実施計画様式!AA"&amp;ROW($A283))&lt;&gt;朱色変色!AA283,1,0)</f>
        <v>#VALUE!</v>
      </c>
      <c r="AB283" t="e" cm="1">
        <f t="array" aca="1" ref="AB283" ca="1">IF(INDIRECT("実施計画様式!AB"&amp;ROW($A283))&lt;&gt;朱色変色!AB283,1,0)</f>
        <v>#VALUE!</v>
      </c>
      <c r="AC283" t="e" cm="1">
        <f t="array" aca="1" ref="AC283" ca="1">IF(INDIRECT("実施計画様式!AC"&amp;ROW($A283))&lt;&gt;朱色変色!AC283,1,0)</f>
        <v>#VALUE!</v>
      </c>
      <c r="AD283" t="e" cm="1">
        <f t="array" aca="1" ref="AD283" ca="1">IF(INDIRECT("実施計画様式!AD"&amp;ROW($A283))&lt;&gt;朱色変色!AD283,1,0)</f>
        <v>#VALUE!</v>
      </c>
      <c r="AE283" t="e" cm="1">
        <f t="array" aca="1" ref="AE283" ca="1">IF(INDIRECT("実施計画様式!AE"&amp;ROW($A283))&lt;&gt;朱色変色!AE283,1,0)</f>
        <v>#VALUE!</v>
      </c>
      <c r="AF283" t="e" cm="1">
        <f t="array" aca="1" ref="AF283" ca="1">IF(INDIRECT("実施計画様式!AF"&amp;ROW($A283))&lt;&gt;朱色変色!AF283,1,0)</f>
        <v>#VALUE!</v>
      </c>
      <c r="AG283" t="e" cm="1">
        <f t="array" aca="1" ref="AG283" ca="1">IF(INDIRECT("実施計画様式!AG"&amp;ROW($A283))&lt;&gt;朱色変色!AG283,1,0)</f>
        <v>#VALUE!</v>
      </c>
      <c r="AH283" t="e" cm="1">
        <f t="array" aca="1" ref="AH283" ca="1">IF(INDIRECT("実施計画様式!AH"&amp;ROW($A283))&lt;&gt;朱色変色!AH283,1,0)</f>
        <v>#VALUE!</v>
      </c>
      <c r="AI283" t="e" cm="1">
        <f t="array" aca="1" ref="AI283" ca="1">IF(INDIRECT("実施計画様式!AI"&amp;ROW($A283))&lt;&gt;朱色変色!AI283,1,0)</f>
        <v>#VALUE!</v>
      </c>
      <c r="AJ283" t="e" cm="1">
        <f t="array" aca="1" ref="AJ283" ca="1">IF(INDIRECT("実施計画様式!AJ"&amp;ROW($A283))&lt;&gt;朱色変色!AJ283,1,0)</f>
        <v>#VALUE!</v>
      </c>
      <c r="AK283" t="e" cm="1">
        <f t="array" aca="1" ref="AK283" ca="1">IF(INDIRECT("実施計画様式!AK"&amp;ROW($A283))&lt;&gt;朱色変色!AK283,1,0)</f>
        <v>#VALUE!</v>
      </c>
      <c r="AL283" t="e" cm="1">
        <f t="array" aca="1" ref="AL283" ca="1">IF(INDIRECT("実施計画様式!AL"&amp;ROW($A283))&lt;&gt;朱色変色!AL283,1,0)</f>
        <v>#VALUE!</v>
      </c>
      <c r="AM283" t="e" cm="1">
        <f t="array" aca="1" ref="AM283" ca="1">IF(INDIRECT("実施計画様式!AM"&amp;ROW($A283))&lt;&gt;朱色変色!AM283,1,0)</f>
        <v>#VALUE!</v>
      </c>
      <c r="AN283" t="e" cm="1">
        <f t="array" aca="1" ref="AN283" ca="1">IF(INDIRECT("実施計画様式!AN"&amp;ROW($A283))&lt;&gt;朱色変色!AN283,1,0)</f>
        <v>#VALUE!</v>
      </c>
      <c r="AO283" t="e" cm="1">
        <f t="array" aca="1" ref="AO283" ca="1">IF(INDIRECT("実施計画様式!AO"&amp;ROW($A283))&lt;&gt;朱色変色!AO283,1,0)</f>
        <v>#VALUE!</v>
      </c>
      <c r="AP283" t="e" cm="1">
        <f t="array" aca="1" ref="AP283" ca="1">IF(INDIRECT("実施計画様式!AP"&amp;ROW($A283))&lt;&gt;朱色変色!AP283,1,0)</f>
        <v>#VALUE!</v>
      </c>
      <c r="AQ283" t="e" cm="1">
        <f t="array" aca="1" ref="AQ283" ca="1">IF(INDIRECT("実施計画様式!AQ"&amp;ROW($A283))&lt;&gt;朱色変色!AQ283,1,0)</f>
        <v>#VALUE!</v>
      </c>
      <c r="AR283" t="e" cm="1">
        <f t="array" aca="1" ref="AR283" ca="1">IF(INDIRECT("実施計画様式!AR"&amp;ROW($A283))&lt;&gt;朱色変色!AR283,1,0)</f>
        <v>#VALUE!</v>
      </c>
      <c r="AS283" t="e" cm="1">
        <f t="array" aca="1" ref="AS283" ca="1">IF(INDIRECT("実施計画様式!AS"&amp;ROW($A283))&lt;&gt;朱色変色!AS283,1,0)</f>
        <v>#VALUE!</v>
      </c>
      <c r="AT283" t="e" cm="1">
        <f t="array" aca="1" ref="AT283" ca="1">IF(INDIRECT("実施計画様式!AT"&amp;ROW($A283))&lt;&gt;朱色変色!AT283,1,0)</f>
        <v>#VALUE!</v>
      </c>
      <c r="AU283" t="e" cm="1">
        <f t="array" aca="1" ref="AU283" ca="1">IF(INDIRECT("実施計画様式!AU"&amp;ROW($A283))&lt;&gt;朱色変色!AU283,1,0)</f>
        <v>#VALUE!</v>
      </c>
      <c r="AV283" t="e" cm="1">
        <f t="array" aca="1" ref="AV283" ca="1">IF(INDIRECT("実施計画様式!AV"&amp;ROW($A283))&lt;&gt;朱色変色!AV283,1,0)</f>
        <v>#VALUE!</v>
      </c>
      <c r="AW283" t="e" cm="1">
        <f t="array" aca="1" ref="AW283" ca="1">IF(INDIRECT("実施計画様式!AW"&amp;ROW($A283))&lt;&gt;朱色変色!AW283,1,0)</f>
        <v>#VALUE!</v>
      </c>
      <c r="AX283" t="e" cm="1">
        <f t="array" aca="1" ref="AX283" ca="1">IF(INDIRECT("実施計画様式!AX"&amp;ROW($A283))&lt;&gt;朱色変色!AX283,1,0)</f>
        <v>#VALUE!</v>
      </c>
      <c r="AY283" t="e" cm="1">
        <f t="array" aca="1" ref="AY283" ca="1">IF(INDIRECT("実施計画様式!AY"&amp;ROW($A283))&lt;&gt;朱色変色!AU283,1,0)</f>
        <v>#VALUE!</v>
      </c>
      <c r="AZ283" t="e" cm="1">
        <f t="array" aca="1" ref="AZ283" ca="1">IF(INDIRECT("実施計画様式!AZ"&amp;ROW($A283))&lt;&gt;朱色変色!AV283,1,0)</f>
        <v>#VALUE!</v>
      </c>
      <c r="BA283" t="e" cm="1">
        <f t="array" aca="1" ref="BA283" ca="1">IF(INDIRECT("実施計画様式!BA"&amp;ROW($A283))&lt;&gt;朱色変色!AW283,1,0)</f>
        <v>#VALUE!</v>
      </c>
      <c r="BB283" t="e" cm="1">
        <f t="array" aca="1" ref="BB283" ca="1">IF(INDIRECT("実施計画様式!BB"&amp;ROW($A283))&lt;&gt;朱色変色!AX283,1,0)</f>
        <v>#VALUE!</v>
      </c>
      <c r="BC283" t="e">
        <f t="shared" ca="1" si="9"/>
        <v>#VALUE!</v>
      </c>
      <c r="BD283" t="e">
        <f t="shared" ca="1" si="10"/>
        <v>#VALUE!</v>
      </c>
      <c r="BE283" t="e">
        <f t="shared" ca="1" si="11"/>
        <v>#VALUE!</v>
      </c>
    </row>
    <row r="284" spans="3:57">
      <c r="C284" s="310">
        <v>212</v>
      </c>
      <c r="D284" t="e" cm="1">
        <f t="array" aca="1" ref="D284" ca="1">IF(INDIRECT("実施計画様式!D"&amp;ROW($A284))&lt;&gt;朱色変色!D284,1,0)</f>
        <v>#VALUE!</v>
      </c>
      <c r="E284" t="e" cm="1">
        <f t="array" aca="1" ref="E284" ca="1">IF(INDIRECT("実施計画様式!E"&amp;ROW($A284))&lt;&gt;朱色変色!E284,1,0)</f>
        <v>#VALUE!</v>
      </c>
      <c r="F284" t="e" cm="1">
        <f t="array" aca="1" ref="F284" ca="1">IF(INDIRECT("実施計画様式!F"&amp;ROW($A284))&lt;&gt;朱色変色!F284,1,0)</f>
        <v>#VALUE!</v>
      </c>
      <c r="G284" t="e" cm="1">
        <f t="array" aca="1" ref="G284" ca="1">IF(INDIRECT("実施計画様式!G"&amp;ROW($A284))&lt;&gt;朱色変色!G284,1,0)</f>
        <v>#VALUE!</v>
      </c>
      <c r="H284" t="e" cm="1">
        <f t="array" aca="1" ref="H284" ca="1">IF(INDIRECT("実施計画様式!H"&amp;ROW($A284))&lt;&gt;朱色変色!H284,1,0)</f>
        <v>#VALUE!</v>
      </c>
      <c r="I284" t="e" cm="1">
        <f t="array" aca="1" ref="I284" ca="1">IF(INDIRECT("実施計画様式!I"&amp;ROW($A284))&lt;&gt;朱色変色!I284,1,0)</f>
        <v>#VALUE!</v>
      </c>
      <c r="J284" t="e" cm="1">
        <f t="array" aca="1" ref="J284" ca="1">IF(INDIRECT("実施計画様式!J"&amp;ROW($A284))&lt;&gt;朱色変色!J284,1,0)</f>
        <v>#VALUE!</v>
      </c>
      <c r="K284" t="e" cm="1">
        <f t="array" aca="1" ref="K284" ca="1">IF(INDIRECT("実施計画様式!K"&amp;ROW($A284))&lt;&gt;朱色変色!K284,1,0)</f>
        <v>#VALUE!</v>
      </c>
      <c r="L284" t="e" cm="1">
        <f t="array" aca="1" ref="L284" ca="1">IF(INDIRECT("実施計画様式!L"&amp;ROW($A284))&lt;&gt;朱色変色!L284,1,0)</f>
        <v>#VALUE!</v>
      </c>
      <c r="M284" t="e" cm="1">
        <f t="array" aca="1" ref="M284" ca="1">IF(INDIRECT("実施計画様式!M"&amp;ROW($A284))&lt;&gt;朱色変色!M284,1,0)</f>
        <v>#VALUE!</v>
      </c>
      <c r="N284" t="e" cm="1">
        <f t="array" aca="1" ref="N284" ca="1">IF(INDIRECT("実施計画様式!N"&amp;ROW($A284))&lt;&gt;朱色変色!N284,1,0)</f>
        <v>#VALUE!</v>
      </c>
      <c r="O284" t="e" cm="1">
        <f t="array" aca="1" ref="O284" ca="1">IF(INDIRECT("実施計画様式!O"&amp;ROW($A284))&lt;&gt;朱色変色!O284,1,0)</f>
        <v>#VALUE!</v>
      </c>
      <c r="P284" t="e" cm="1">
        <f t="array" aca="1" ref="P284" ca="1">IF(INDIRECT("実施計画様式!P"&amp;ROW($A284))&lt;&gt;朱色変色!P284,1,0)</f>
        <v>#VALUE!</v>
      </c>
      <c r="Q284" t="e" cm="1">
        <f t="array" aca="1" ref="Q284" ca="1">IF(INDIRECT("実施計画様式!Q"&amp;ROW($A284))&lt;&gt;朱色変色!Q284,1,0)</f>
        <v>#VALUE!</v>
      </c>
      <c r="R284" t="e" cm="1">
        <f t="array" aca="1" ref="R284" ca="1">IF(INDIRECT("実施計画様式!R"&amp;ROW($A284))&lt;&gt;朱色変色!R284,1,0)</f>
        <v>#VALUE!</v>
      </c>
      <c r="S284" t="e" cm="1">
        <f t="array" aca="1" ref="S284" ca="1">IF(INDIRECT("実施計画様式!S"&amp;ROW($A284))&lt;&gt;朱色変色!S284,1,0)</f>
        <v>#VALUE!</v>
      </c>
      <c r="T284" t="e" cm="1">
        <f t="array" aca="1" ref="T284" ca="1">IF(INDIRECT("実施計画様式!T"&amp;ROW($A284))&lt;&gt;朱色変色!T284,1,0)</f>
        <v>#VALUE!</v>
      </c>
      <c r="U284" t="e" cm="1">
        <f t="array" aca="1" ref="U284" ca="1">IF(INDIRECT("実施計画様式!U"&amp;ROW($A284))&lt;&gt;朱色変色!U284,1,0)</f>
        <v>#VALUE!</v>
      </c>
      <c r="V284" t="e" cm="1">
        <f t="array" aca="1" ref="V284" ca="1">IF(INDIRECT("実施計画様式!V"&amp;ROW($A284))&lt;&gt;朱色変色!V284,1,0)</f>
        <v>#VALUE!</v>
      </c>
      <c r="W284" t="e" cm="1">
        <f t="array" aca="1" ref="W284" ca="1">IF(INDIRECT("実施計画様式!W"&amp;ROW($A284))&lt;&gt;朱色変色!W284,1,0)</f>
        <v>#VALUE!</v>
      </c>
      <c r="X284" t="e" cm="1">
        <f t="array" aca="1" ref="X284" ca="1">IF(INDIRECT("実施計画様式!X"&amp;ROW($A284))&lt;&gt;朱色変色!X284,1,0)</f>
        <v>#VALUE!</v>
      </c>
      <c r="Y284" t="e" cm="1">
        <f t="array" aca="1" ref="Y284" ca="1">IF(INDIRECT("実施計画様式!Y"&amp;ROW($A284))&lt;&gt;朱色変色!Y284,1,0)</f>
        <v>#VALUE!</v>
      </c>
      <c r="Z284" t="e" cm="1">
        <f t="array" aca="1" ref="Z284" ca="1">IF(INDIRECT("実施計画様式!Z"&amp;ROW($A284))&lt;&gt;朱色変色!Z284,1,0)</f>
        <v>#VALUE!</v>
      </c>
      <c r="AA284" t="e" cm="1">
        <f t="array" aca="1" ref="AA284" ca="1">IF(INDIRECT("実施計画様式!AA"&amp;ROW($A284))&lt;&gt;朱色変色!AA284,1,0)</f>
        <v>#VALUE!</v>
      </c>
      <c r="AB284" t="e" cm="1">
        <f t="array" aca="1" ref="AB284" ca="1">IF(INDIRECT("実施計画様式!AB"&amp;ROW($A284))&lt;&gt;朱色変色!AB284,1,0)</f>
        <v>#VALUE!</v>
      </c>
      <c r="AC284" t="e" cm="1">
        <f t="array" aca="1" ref="AC284" ca="1">IF(INDIRECT("実施計画様式!AC"&amp;ROW($A284))&lt;&gt;朱色変色!AC284,1,0)</f>
        <v>#VALUE!</v>
      </c>
      <c r="AD284" t="e" cm="1">
        <f t="array" aca="1" ref="AD284" ca="1">IF(INDIRECT("実施計画様式!AD"&amp;ROW($A284))&lt;&gt;朱色変色!AD284,1,0)</f>
        <v>#VALUE!</v>
      </c>
      <c r="AE284" t="e" cm="1">
        <f t="array" aca="1" ref="AE284" ca="1">IF(INDIRECT("実施計画様式!AE"&amp;ROW($A284))&lt;&gt;朱色変色!AE284,1,0)</f>
        <v>#VALUE!</v>
      </c>
      <c r="AF284" t="e" cm="1">
        <f t="array" aca="1" ref="AF284" ca="1">IF(INDIRECT("実施計画様式!AF"&amp;ROW($A284))&lt;&gt;朱色変色!AF284,1,0)</f>
        <v>#VALUE!</v>
      </c>
      <c r="AG284" t="e" cm="1">
        <f t="array" aca="1" ref="AG284" ca="1">IF(INDIRECT("実施計画様式!AG"&amp;ROW($A284))&lt;&gt;朱色変色!AG284,1,0)</f>
        <v>#VALUE!</v>
      </c>
      <c r="AH284" t="e" cm="1">
        <f t="array" aca="1" ref="AH284" ca="1">IF(INDIRECT("実施計画様式!AH"&amp;ROW($A284))&lt;&gt;朱色変色!AH284,1,0)</f>
        <v>#VALUE!</v>
      </c>
      <c r="AI284" t="e" cm="1">
        <f t="array" aca="1" ref="AI284" ca="1">IF(INDIRECT("実施計画様式!AI"&amp;ROW($A284))&lt;&gt;朱色変色!AI284,1,0)</f>
        <v>#VALUE!</v>
      </c>
      <c r="AJ284" t="e" cm="1">
        <f t="array" aca="1" ref="AJ284" ca="1">IF(INDIRECT("実施計画様式!AJ"&amp;ROW($A284))&lt;&gt;朱色変色!AJ284,1,0)</f>
        <v>#VALUE!</v>
      </c>
      <c r="AK284" t="e" cm="1">
        <f t="array" aca="1" ref="AK284" ca="1">IF(INDIRECT("実施計画様式!AK"&amp;ROW($A284))&lt;&gt;朱色変色!AK284,1,0)</f>
        <v>#VALUE!</v>
      </c>
      <c r="AL284" t="e" cm="1">
        <f t="array" aca="1" ref="AL284" ca="1">IF(INDIRECT("実施計画様式!AL"&amp;ROW($A284))&lt;&gt;朱色変色!AL284,1,0)</f>
        <v>#VALUE!</v>
      </c>
      <c r="AM284" t="e" cm="1">
        <f t="array" aca="1" ref="AM284" ca="1">IF(INDIRECT("実施計画様式!AM"&amp;ROW($A284))&lt;&gt;朱色変色!AM284,1,0)</f>
        <v>#VALUE!</v>
      </c>
      <c r="AN284" t="e" cm="1">
        <f t="array" aca="1" ref="AN284" ca="1">IF(INDIRECT("実施計画様式!AN"&amp;ROW($A284))&lt;&gt;朱色変色!AN284,1,0)</f>
        <v>#VALUE!</v>
      </c>
      <c r="AO284" t="e" cm="1">
        <f t="array" aca="1" ref="AO284" ca="1">IF(INDIRECT("実施計画様式!AO"&amp;ROW($A284))&lt;&gt;朱色変色!AO284,1,0)</f>
        <v>#VALUE!</v>
      </c>
      <c r="AP284" t="e" cm="1">
        <f t="array" aca="1" ref="AP284" ca="1">IF(INDIRECT("実施計画様式!AP"&amp;ROW($A284))&lt;&gt;朱色変色!AP284,1,0)</f>
        <v>#VALUE!</v>
      </c>
      <c r="AQ284" t="e" cm="1">
        <f t="array" aca="1" ref="AQ284" ca="1">IF(INDIRECT("実施計画様式!AQ"&amp;ROW($A284))&lt;&gt;朱色変色!AQ284,1,0)</f>
        <v>#VALUE!</v>
      </c>
      <c r="AR284" t="e" cm="1">
        <f t="array" aca="1" ref="AR284" ca="1">IF(INDIRECT("実施計画様式!AR"&amp;ROW($A284))&lt;&gt;朱色変色!AR284,1,0)</f>
        <v>#VALUE!</v>
      </c>
      <c r="AS284" t="e" cm="1">
        <f t="array" aca="1" ref="AS284" ca="1">IF(INDIRECT("実施計画様式!AS"&amp;ROW($A284))&lt;&gt;朱色変色!AS284,1,0)</f>
        <v>#VALUE!</v>
      </c>
      <c r="AT284" t="e" cm="1">
        <f t="array" aca="1" ref="AT284" ca="1">IF(INDIRECT("実施計画様式!AT"&amp;ROW($A284))&lt;&gt;朱色変色!AT284,1,0)</f>
        <v>#VALUE!</v>
      </c>
      <c r="AU284" t="e" cm="1">
        <f t="array" aca="1" ref="AU284" ca="1">IF(INDIRECT("実施計画様式!AU"&amp;ROW($A284))&lt;&gt;朱色変色!AU284,1,0)</f>
        <v>#VALUE!</v>
      </c>
      <c r="AV284" t="e" cm="1">
        <f t="array" aca="1" ref="AV284" ca="1">IF(INDIRECT("実施計画様式!AV"&amp;ROW($A284))&lt;&gt;朱色変色!AV284,1,0)</f>
        <v>#VALUE!</v>
      </c>
      <c r="AW284" t="e" cm="1">
        <f t="array" aca="1" ref="AW284" ca="1">IF(INDIRECT("実施計画様式!AW"&amp;ROW($A284))&lt;&gt;朱色変色!AW284,1,0)</f>
        <v>#VALUE!</v>
      </c>
      <c r="AX284" t="e" cm="1">
        <f t="array" aca="1" ref="AX284" ca="1">IF(INDIRECT("実施計画様式!AX"&amp;ROW($A284))&lt;&gt;朱色変色!AX284,1,0)</f>
        <v>#VALUE!</v>
      </c>
      <c r="AY284" t="e" cm="1">
        <f t="array" aca="1" ref="AY284" ca="1">IF(INDIRECT("実施計画様式!AY"&amp;ROW($A284))&lt;&gt;朱色変色!AU284,1,0)</f>
        <v>#VALUE!</v>
      </c>
      <c r="AZ284" t="e" cm="1">
        <f t="array" aca="1" ref="AZ284" ca="1">IF(INDIRECT("実施計画様式!AZ"&amp;ROW($A284))&lt;&gt;朱色変色!AV284,1,0)</f>
        <v>#VALUE!</v>
      </c>
      <c r="BA284" t="e" cm="1">
        <f t="array" aca="1" ref="BA284" ca="1">IF(INDIRECT("実施計画様式!BA"&amp;ROW($A284))&lt;&gt;朱色変色!AW284,1,0)</f>
        <v>#VALUE!</v>
      </c>
      <c r="BB284" t="e" cm="1">
        <f t="array" aca="1" ref="BB284" ca="1">IF(INDIRECT("実施計画様式!BB"&amp;ROW($A284))&lt;&gt;朱色変色!AX284,1,0)</f>
        <v>#VALUE!</v>
      </c>
      <c r="BC284" t="e">
        <f t="shared" ca="1" si="9"/>
        <v>#VALUE!</v>
      </c>
      <c r="BD284" t="e">
        <f t="shared" ca="1" si="10"/>
        <v>#VALUE!</v>
      </c>
      <c r="BE284" t="e">
        <f t="shared" ca="1" si="11"/>
        <v>#VALUE!</v>
      </c>
    </row>
    <row r="285" spans="3:57">
      <c r="C285" s="310">
        <v>213</v>
      </c>
      <c r="D285" t="e" cm="1">
        <f t="array" aca="1" ref="D285" ca="1">IF(INDIRECT("実施計画様式!D"&amp;ROW($A285))&lt;&gt;朱色変色!D285,1,0)</f>
        <v>#VALUE!</v>
      </c>
      <c r="E285" t="e" cm="1">
        <f t="array" aca="1" ref="E285" ca="1">IF(INDIRECT("実施計画様式!E"&amp;ROW($A285))&lt;&gt;朱色変色!E285,1,0)</f>
        <v>#VALUE!</v>
      </c>
      <c r="F285" t="e" cm="1">
        <f t="array" aca="1" ref="F285" ca="1">IF(INDIRECT("実施計画様式!F"&amp;ROW($A285))&lt;&gt;朱色変色!F285,1,0)</f>
        <v>#VALUE!</v>
      </c>
      <c r="G285" t="e" cm="1">
        <f t="array" aca="1" ref="G285" ca="1">IF(INDIRECT("実施計画様式!G"&amp;ROW($A285))&lt;&gt;朱色変色!G285,1,0)</f>
        <v>#VALUE!</v>
      </c>
      <c r="H285" t="e" cm="1">
        <f t="array" aca="1" ref="H285" ca="1">IF(INDIRECT("実施計画様式!H"&amp;ROW($A285))&lt;&gt;朱色変色!H285,1,0)</f>
        <v>#VALUE!</v>
      </c>
      <c r="I285" t="e" cm="1">
        <f t="array" aca="1" ref="I285" ca="1">IF(INDIRECT("実施計画様式!I"&amp;ROW($A285))&lt;&gt;朱色変色!I285,1,0)</f>
        <v>#VALUE!</v>
      </c>
      <c r="J285" t="e" cm="1">
        <f t="array" aca="1" ref="J285" ca="1">IF(INDIRECT("実施計画様式!J"&amp;ROW($A285))&lt;&gt;朱色変色!J285,1,0)</f>
        <v>#VALUE!</v>
      </c>
      <c r="K285" t="e" cm="1">
        <f t="array" aca="1" ref="K285" ca="1">IF(INDIRECT("実施計画様式!K"&amp;ROW($A285))&lt;&gt;朱色変色!K285,1,0)</f>
        <v>#VALUE!</v>
      </c>
      <c r="L285" t="e" cm="1">
        <f t="array" aca="1" ref="L285" ca="1">IF(INDIRECT("実施計画様式!L"&amp;ROW($A285))&lt;&gt;朱色変色!L285,1,0)</f>
        <v>#VALUE!</v>
      </c>
      <c r="M285" t="e" cm="1">
        <f t="array" aca="1" ref="M285" ca="1">IF(INDIRECT("実施計画様式!M"&amp;ROW($A285))&lt;&gt;朱色変色!M285,1,0)</f>
        <v>#VALUE!</v>
      </c>
      <c r="N285" t="e" cm="1">
        <f t="array" aca="1" ref="N285" ca="1">IF(INDIRECT("実施計画様式!N"&amp;ROW($A285))&lt;&gt;朱色変色!N285,1,0)</f>
        <v>#VALUE!</v>
      </c>
      <c r="O285" t="e" cm="1">
        <f t="array" aca="1" ref="O285" ca="1">IF(INDIRECT("実施計画様式!O"&amp;ROW($A285))&lt;&gt;朱色変色!O285,1,0)</f>
        <v>#VALUE!</v>
      </c>
      <c r="P285" t="e" cm="1">
        <f t="array" aca="1" ref="P285" ca="1">IF(INDIRECT("実施計画様式!P"&amp;ROW($A285))&lt;&gt;朱色変色!P285,1,0)</f>
        <v>#VALUE!</v>
      </c>
      <c r="Q285" t="e" cm="1">
        <f t="array" aca="1" ref="Q285" ca="1">IF(INDIRECT("実施計画様式!Q"&amp;ROW($A285))&lt;&gt;朱色変色!Q285,1,0)</f>
        <v>#VALUE!</v>
      </c>
      <c r="R285" t="e" cm="1">
        <f t="array" aca="1" ref="R285" ca="1">IF(INDIRECT("実施計画様式!R"&amp;ROW($A285))&lt;&gt;朱色変色!R285,1,0)</f>
        <v>#VALUE!</v>
      </c>
      <c r="S285" t="e" cm="1">
        <f t="array" aca="1" ref="S285" ca="1">IF(INDIRECT("実施計画様式!S"&amp;ROW($A285))&lt;&gt;朱色変色!S285,1,0)</f>
        <v>#VALUE!</v>
      </c>
      <c r="T285" t="e" cm="1">
        <f t="array" aca="1" ref="T285" ca="1">IF(INDIRECT("実施計画様式!T"&amp;ROW($A285))&lt;&gt;朱色変色!T285,1,0)</f>
        <v>#VALUE!</v>
      </c>
      <c r="U285" t="e" cm="1">
        <f t="array" aca="1" ref="U285" ca="1">IF(INDIRECT("実施計画様式!U"&amp;ROW($A285))&lt;&gt;朱色変色!U285,1,0)</f>
        <v>#VALUE!</v>
      </c>
      <c r="V285" t="e" cm="1">
        <f t="array" aca="1" ref="V285" ca="1">IF(INDIRECT("実施計画様式!V"&amp;ROW($A285))&lt;&gt;朱色変色!V285,1,0)</f>
        <v>#VALUE!</v>
      </c>
      <c r="W285" t="e" cm="1">
        <f t="array" aca="1" ref="W285" ca="1">IF(INDIRECT("実施計画様式!W"&amp;ROW($A285))&lt;&gt;朱色変色!W285,1,0)</f>
        <v>#VALUE!</v>
      </c>
      <c r="X285" t="e" cm="1">
        <f t="array" aca="1" ref="X285" ca="1">IF(INDIRECT("実施計画様式!X"&amp;ROW($A285))&lt;&gt;朱色変色!X285,1,0)</f>
        <v>#VALUE!</v>
      </c>
      <c r="Y285" t="e" cm="1">
        <f t="array" aca="1" ref="Y285" ca="1">IF(INDIRECT("実施計画様式!Y"&amp;ROW($A285))&lt;&gt;朱色変色!Y285,1,0)</f>
        <v>#VALUE!</v>
      </c>
      <c r="Z285" t="e" cm="1">
        <f t="array" aca="1" ref="Z285" ca="1">IF(INDIRECT("実施計画様式!Z"&amp;ROW($A285))&lt;&gt;朱色変色!Z285,1,0)</f>
        <v>#VALUE!</v>
      </c>
      <c r="AA285" t="e" cm="1">
        <f t="array" aca="1" ref="AA285" ca="1">IF(INDIRECT("実施計画様式!AA"&amp;ROW($A285))&lt;&gt;朱色変色!AA285,1,0)</f>
        <v>#VALUE!</v>
      </c>
      <c r="AB285" t="e" cm="1">
        <f t="array" aca="1" ref="AB285" ca="1">IF(INDIRECT("実施計画様式!AB"&amp;ROW($A285))&lt;&gt;朱色変色!AB285,1,0)</f>
        <v>#VALUE!</v>
      </c>
      <c r="AC285" t="e" cm="1">
        <f t="array" aca="1" ref="AC285" ca="1">IF(INDIRECT("実施計画様式!AC"&amp;ROW($A285))&lt;&gt;朱色変色!AC285,1,0)</f>
        <v>#VALUE!</v>
      </c>
      <c r="AD285" t="e" cm="1">
        <f t="array" aca="1" ref="AD285" ca="1">IF(INDIRECT("実施計画様式!AD"&amp;ROW($A285))&lt;&gt;朱色変色!AD285,1,0)</f>
        <v>#VALUE!</v>
      </c>
      <c r="AE285" t="e" cm="1">
        <f t="array" aca="1" ref="AE285" ca="1">IF(INDIRECT("実施計画様式!AE"&amp;ROW($A285))&lt;&gt;朱色変色!AE285,1,0)</f>
        <v>#VALUE!</v>
      </c>
      <c r="AF285" t="e" cm="1">
        <f t="array" aca="1" ref="AF285" ca="1">IF(INDIRECT("実施計画様式!AF"&amp;ROW($A285))&lt;&gt;朱色変色!AF285,1,0)</f>
        <v>#VALUE!</v>
      </c>
      <c r="AG285" t="e" cm="1">
        <f t="array" aca="1" ref="AG285" ca="1">IF(INDIRECT("実施計画様式!AG"&amp;ROW($A285))&lt;&gt;朱色変色!AG285,1,0)</f>
        <v>#VALUE!</v>
      </c>
      <c r="AH285" t="e" cm="1">
        <f t="array" aca="1" ref="AH285" ca="1">IF(INDIRECT("実施計画様式!AH"&amp;ROW($A285))&lt;&gt;朱色変色!AH285,1,0)</f>
        <v>#VALUE!</v>
      </c>
      <c r="AI285" t="e" cm="1">
        <f t="array" aca="1" ref="AI285" ca="1">IF(INDIRECT("実施計画様式!AI"&amp;ROW($A285))&lt;&gt;朱色変色!AI285,1,0)</f>
        <v>#VALUE!</v>
      </c>
      <c r="AJ285" t="e" cm="1">
        <f t="array" aca="1" ref="AJ285" ca="1">IF(INDIRECT("実施計画様式!AJ"&amp;ROW($A285))&lt;&gt;朱色変色!AJ285,1,0)</f>
        <v>#VALUE!</v>
      </c>
      <c r="AK285" t="e" cm="1">
        <f t="array" aca="1" ref="AK285" ca="1">IF(INDIRECT("実施計画様式!AK"&amp;ROW($A285))&lt;&gt;朱色変色!AK285,1,0)</f>
        <v>#VALUE!</v>
      </c>
      <c r="AL285" t="e" cm="1">
        <f t="array" aca="1" ref="AL285" ca="1">IF(INDIRECT("実施計画様式!AL"&amp;ROW($A285))&lt;&gt;朱色変色!AL285,1,0)</f>
        <v>#VALUE!</v>
      </c>
      <c r="AM285" t="e" cm="1">
        <f t="array" aca="1" ref="AM285" ca="1">IF(INDIRECT("実施計画様式!AM"&amp;ROW($A285))&lt;&gt;朱色変色!AM285,1,0)</f>
        <v>#VALUE!</v>
      </c>
      <c r="AN285" t="e" cm="1">
        <f t="array" aca="1" ref="AN285" ca="1">IF(INDIRECT("実施計画様式!AN"&amp;ROW($A285))&lt;&gt;朱色変色!AN285,1,0)</f>
        <v>#VALUE!</v>
      </c>
      <c r="AO285" t="e" cm="1">
        <f t="array" aca="1" ref="AO285" ca="1">IF(INDIRECT("実施計画様式!AO"&amp;ROW($A285))&lt;&gt;朱色変色!AO285,1,0)</f>
        <v>#VALUE!</v>
      </c>
      <c r="AP285" t="e" cm="1">
        <f t="array" aca="1" ref="AP285" ca="1">IF(INDIRECT("実施計画様式!AP"&amp;ROW($A285))&lt;&gt;朱色変色!AP285,1,0)</f>
        <v>#VALUE!</v>
      </c>
      <c r="AQ285" t="e" cm="1">
        <f t="array" aca="1" ref="AQ285" ca="1">IF(INDIRECT("実施計画様式!AQ"&amp;ROW($A285))&lt;&gt;朱色変色!AQ285,1,0)</f>
        <v>#VALUE!</v>
      </c>
      <c r="AR285" t="e" cm="1">
        <f t="array" aca="1" ref="AR285" ca="1">IF(INDIRECT("実施計画様式!AR"&amp;ROW($A285))&lt;&gt;朱色変色!AR285,1,0)</f>
        <v>#VALUE!</v>
      </c>
      <c r="AS285" t="e" cm="1">
        <f t="array" aca="1" ref="AS285" ca="1">IF(INDIRECT("実施計画様式!AS"&amp;ROW($A285))&lt;&gt;朱色変色!AS285,1,0)</f>
        <v>#VALUE!</v>
      </c>
      <c r="AT285" t="e" cm="1">
        <f t="array" aca="1" ref="AT285" ca="1">IF(INDIRECT("実施計画様式!AT"&amp;ROW($A285))&lt;&gt;朱色変色!AT285,1,0)</f>
        <v>#VALUE!</v>
      </c>
      <c r="AU285" t="e" cm="1">
        <f t="array" aca="1" ref="AU285" ca="1">IF(INDIRECT("実施計画様式!AU"&amp;ROW($A285))&lt;&gt;朱色変色!AU285,1,0)</f>
        <v>#VALUE!</v>
      </c>
      <c r="AV285" t="e" cm="1">
        <f t="array" aca="1" ref="AV285" ca="1">IF(INDIRECT("実施計画様式!AV"&amp;ROW($A285))&lt;&gt;朱色変色!AV285,1,0)</f>
        <v>#VALUE!</v>
      </c>
      <c r="AW285" t="e" cm="1">
        <f t="array" aca="1" ref="AW285" ca="1">IF(INDIRECT("実施計画様式!AW"&amp;ROW($A285))&lt;&gt;朱色変色!AW285,1,0)</f>
        <v>#VALUE!</v>
      </c>
      <c r="AX285" t="e" cm="1">
        <f t="array" aca="1" ref="AX285" ca="1">IF(INDIRECT("実施計画様式!AX"&amp;ROW($A285))&lt;&gt;朱色変色!AX285,1,0)</f>
        <v>#VALUE!</v>
      </c>
      <c r="AY285" t="e" cm="1">
        <f t="array" aca="1" ref="AY285" ca="1">IF(INDIRECT("実施計画様式!AY"&amp;ROW($A285))&lt;&gt;朱色変色!AU285,1,0)</f>
        <v>#VALUE!</v>
      </c>
      <c r="AZ285" t="e" cm="1">
        <f t="array" aca="1" ref="AZ285" ca="1">IF(INDIRECT("実施計画様式!AZ"&amp;ROW($A285))&lt;&gt;朱色変色!AV285,1,0)</f>
        <v>#VALUE!</v>
      </c>
      <c r="BA285" t="e" cm="1">
        <f t="array" aca="1" ref="BA285" ca="1">IF(INDIRECT("実施計画様式!BA"&amp;ROW($A285))&lt;&gt;朱色変色!AW285,1,0)</f>
        <v>#VALUE!</v>
      </c>
      <c r="BB285" t="e" cm="1">
        <f t="array" aca="1" ref="BB285" ca="1">IF(INDIRECT("実施計画様式!BB"&amp;ROW($A285))&lt;&gt;朱色変色!AX285,1,0)</f>
        <v>#VALUE!</v>
      </c>
      <c r="BC285" t="e">
        <f t="shared" ca="1" si="9"/>
        <v>#VALUE!</v>
      </c>
      <c r="BD285" t="e">
        <f t="shared" ca="1" si="10"/>
        <v>#VALUE!</v>
      </c>
      <c r="BE285" t="e">
        <f t="shared" ca="1" si="11"/>
        <v>#VALUE!</v>
      </c>
    </row>
    <row r="286" spans="3:57">
      <c r="C286" s="310">
        <v>214</v>
      </c>
      <c r="D286" t="e" cm="1">
        <f t="array" aca="1" ref="D286" ca="1">IF(INDIRECT("実施計画様式!D"&amp;ROW($A286))&lt;&gt;朱色変色!D286,1,0)</f>
        <v>#VALUE!</v>
      </c>
      <c r="E286" t="e" cm="1">
        <f t="array" aca="1" ref="E286" ca="1">IF(INDIRECT("実施計画様式!E"&amp;ROW($A286))&lt;&gt;朱色変色!E286,1,0)</f>
        <v>#VALUE!</v>
      </c>
      <c r="F286" t="e" cm="1">
        <f t="array" aca="1" ref="F286" ca="1">IF(INDIRECT("実施計画様式!F"&amp;ROW($A286))&lt;&gt;朱色変色!F286,1,0)</f>
        <v>#VALUE!</v>
      </c>
      <c r="G286" t="e" cm="1">
        <f t="array" aca="1" ref="G286" ca="1">IF(INDIRECT("実施計画様式!G"&amp;ROW($A286))&lt;&gt;朱色変色!G286,1,0)</f>
        <v>#VALUE!</v>
      </c>
      <c r="H286" t="e" cm="1">
        <f t="array" aca="1" ref="H286" ca="1">IF(INDIRECT("実施計画様式!H"&amp;ROW($A286))&lt;&gt;朱色変色!H286,1,0)</f>
        <v>#VALUE!</v>
      </c>
      <c r="I286" t="e" cm="1">
        <f t="array" aca="1" ref="I286" ca="1">IF(INDIRECT("実施計画様式!I"&amp;ROW($A286))&lt;&gt;朱色変色!I286,1,0)</f>
        <v>#VALUE!</v>
      </c>
      <c r="J286" t="e" cm="1">
        <f t="array" aca="1" ref="J286" ca="1">IF(INDIRECT("実施計画様式!J"&amp;ROW($A286))&lt;&gt;朱色変色!J286,1,0)</f>
        <v>#VALUE!</v>
      </c>
      <c r="K286" t="e" cm="1">
        <f t="array" aca="1" ref="K286" ca="1">IF(INDIRECT("実施計画様式!K"&amp;ROW($A286))&lt;&gt;朱色変色!K286,1,0)</f>
        <v>#VALUE!</v>
      </c>
      <c r="L286" t="e" cm="1">
        <f t="array" aca="1" ref="L286" ca="1">IF(INDIRECT("実施計画様式!L"&amp;ROW($A286))&lt;&gt;朱色変色!L286,1,0)</f>
        <v>#VALUE!</v>
      </c>
      <c r="M286" t="e" cm="1">
        <f t="array" aca="1" ref="M286" ca="1">IF(INDIRECT("実施計画様式!M"&amp;ROW($A286))&lt;&gt;朱色変色!M286,1,0)</f>
        <v>#VALUE!</v>
      </c>
      <c r="N286" t="e" cm="1">
        <f t="array" aca="1" ref="N286" ca="1">IF(INDIRECT("実施計画様式!N"&amp;ROW($A286))&lt;&gt;朱色変色!N286,1,0)</f>
        <v>#VALUE!</v>
      </c>
      <c r="O286" t="e" cm="1">
        <f t="array" aca="1" ref="O286" ca="1">IF(INDIRECT("実施計画様式!O"&amp;ROW($A286))&lt;&gt;朱色変色!O286,1,0)</f>
        <v>#VALUE!</v>
      </c>
      <c r="P286" t="e" cm="1">
        <f t="array" aca="1" ref="P286" ca="1">IF(INDIRECT("実施計画様式!P"&amp;ROW($A286))&lt;&gt;朱色変色!P286,1,0)</f>
        <v>#VALUE!</v>
      </c>
      <c r="Q286" t="e" cm="1">
        <f t="array" aca="1" ref="Q286" ca="1">IF(INDIRECT("実施計画様式!Q"&amp;ROW($A286))&lt;&gt;朱色変色!Q286,1,0)</f>
        <v>#VALUE!</v>
      </c>
      <c r="R286" t="e" cm="1">
        <f t="array" aca="1" ref="R286" ca="1">IF(INDIRECT("実施計画様式!R"&amp;ROW($A286))&lt;&gt;朱色変色!R286,1,0)</f>
        <v>#VALUE!</v>
      </c>
      <c r="S286" t="e" cm="1">
        <f t="array" aca="1" ref="S286" ca="1">IF(INDIRECT("実施計画様式!S"&amp;ROW($A286))&lt;&gt;朱色変色!S286,1,0)</f>
        <v>#VALUE!</v>
      </c>
      <c r="T286" t="e" cm="1">
        <f t="array" aca="1" ref="T286" ca="1">IF(INDIRECT("実施計画様式!T"&amp;ROW($A286))&lt;&gt;朱色変色!T286,1,0)</f>
        <v>#VALUE!</v>
      </c>
      <c r="U286" t="e" cm="1">
        <f t="array" aca="1" ref="U286" ca="1">IF(INDIRECT("実施計画様式!U"&amp;ROW($A286))&lt;&gt;朱色変色!U286,1,0)</f>
        <v>#VALUE!</v>
      </c>
      <c r="V286" t="e" cm="1">
        <f t="array" aca="1" ref="V286" ca="1">IF(INDIRECT("実施計画様式!V"&amp;ROW($A286))&lt;&gt;朱色変色!V286,1,0)</f>
        <v>#VALUE!</v>
      </c>
      <c r="W286" t="e" cm="1">
        <f t="array" aca="1" ref="W286" ca="1">IF(INDIRECT("実施計画様式!W"&amp;ROW($A286))&lt;&gt;朱色変色!W286,1,0)</f>
        <v>#VALUE!</v>
      </c>
      <c r="X286" t="e" cm="1">
        <f t="array" aca="1" ref="X286" ca="1">IF(INDIRECT("実施計画様式!X"&amp;ROW($A286))&lt;&gt;朱色変色!X286,1,0)</f>
        <v>#VALUE!</v>
      </c>
      <c r="Y286" t="e" cm="1">
        <f t="array" aca="1" ref="Y286" ca="1">IF(INDIRECT("実施計画様式!Y"&amp;ROW($A286))&lt;&gt;朱色変色!Y286,1,0)</f>
        <v>#VALUE!</v>
      </c>
      <c r="Z286" t="e" cm="1">
        <f t="array" aca="1" ref="Z286" ca="1">IF(INDIRECT("実施計画様式!Z"&amp;ROW($A286))&lt;&gt;朱色変色!Z286,1,0)</f>
        <v>#VALUE!</v>
      </c>
      <c r="AA286" t="e" cm="1">
        <f t="array" aca="1" ref="AA286" ca="1">IF(INDIRECT("実施計画様式!AA"&amp;ROW($A286))&lt;&gt;朱色変色!AA286,1,0)</f>
        <v>#VALUE!</v>
      </c>
      <c r="AB286" t="e" cm="1">
        <f t="array" aca="1" ref="AB286" ca="1">IF(INDIRECT("実施計画様式!AB"&amp;ROW($A286))&lt;&gt;朱色変色!AB286,1,0)</f>
        <v>#VALUE!</v>
      </c>
      <c r="AC286" t="e" cm="1">
        <f t="array" aca="1" ref="AC286" ca="1">IF(INDIRECT("実施計画様式!AC"&amp;ROW($A286))&lt;&gt;朱色変色!AC286,1,0)</f>
        <v>#VALUE!</v>
      </c>
      <c r="AD286" t="e" cm="1">
        <f t="array" aca="1" ref="AD286" ca="1">IF(INDIRECT("実施計画様式!AD"&amp;ROW($A286))&lt;&gt;朱色変色!AD286,1,0)</f>
        <v>#VALUE!</v>
      </c>
      <c r="AE286" t="e" cm="1">
        <f t="array" aca="1" ref="AE286" ca="1">IF(INDIRECT("実施計画様式!AE"&amp;ROW($A286))&lt;&gt;朱色変色!AE286,1,0)</f>
        <v>#VALUE!</v>
      </c>
      <c r="AF286" t="e" cm="1">
        <f t="array" aca="1" ref="AF286" ca="1">IF(INDIRECT("実施計画様式!AF"&amp;ROW($A286))&lt;&gt;朱色変色!AF286,1,0)</f>
        <v>#VALUE!</v>
      </c>
      <c r="AG286" t="e" cm="1">
        <f t="array" aca="1" ref="AG286" ca="1">IF(INDIRECT("実施計画様式!AG"&amp;ROW($A286))&lt;&gt;朱色変色!AG286,1,0)</f>
        <v>#VALUE!</v>
      </c>
      <c r="AH286" t="e" cm="1">
        <f t="array" aca="1" ref="AH286" ca="1">IF(INDIRECT("実施計画様式!AH"&amp;ROW($A286))&lt;&gt;朱色変色!AH286,1,0)</f>
        <v>#VALUE!</v>
      </c>
      <c r="AI286" t="e" cm="1">
        <f t="array" aca="1" ref="AI286" ca="1">IF(INDIRECT("実施計画様式!AI"&amp;ROW($A286))&lt;&gt;朱色変色!AI286,1,0)</f>
        <v>#VALUE!</v>
      </c>
      <c r="AJ286" t="e" cm="1">
        <f t="array" aca="1" ref="AJ286" ca="1">IF(INDIRECT("実施計画様式!AJ"&amp;ROW($A286))&lt;&gt;朱色変色!AJ286,1,0)</f>
        <v>#VALUE!</v>
      </c>
      <c r="AK286" t="e" cm="1">
        <f t="array" aca="1" ref="AK286" ca="1">IF(INDIRECT("実施計画様式!AK"&amp;ROW($A286))&lt;&gt;朱色変色!AK286,1,0)</f>
        <v>#VALUE!</v>
      </c>
      <c r="AL286" t="e" cm="1">
        <f t="array" aca="1" ref="AL286" ca="1">IF(INDIRECT("実施計画様式!AL"&amp;ROW($A286))&lt;&gt;朱色変色!AL286,1,0)</f>
        <v>#VALUE!</v>
      </c>
      <c r="AM286" t="e" cm="1">
        <f t="array" aca="1" ref="AM286" ca="1">IF(INDIRECT("実施計画様式!AM"&amp;ROW($A286))&lt;&gt;朱色変色!AM286,1,0)</f>
        <v>#VALUE!</v>
      </c>
      <c r="AN286" t="e" cm="1">
        <f t="array" aca="1" ref="AN286" ca="1">IF(INDIRECT("実施計画様式!AN"&amp;ROW($A286))&lt;&gt;朱色変色!AN286,1,0)</f>
        <v>#VALUE!</v>
      </c>
      <c r="AO286" t="e" cm="1">
        <f t="array" aca="1" ref="AO286" ca="1">IF(INDIRECT("実施計画様式!AO"&amp;ROW($A286))&lt;&gt;朱色変色!AO286,1,0)</f>
        <v>#VALUE!</v>
      </c>
      <c r="AP286" t="e" cm="1">
        <f t="array" aca="1" ref="AP286" ca="1">IF(INDIRECT("実施計画様式!AP"&amp;ROW($A286))&lt;&gt;朱色変色!AP286,1,0)</f>
        <v>#VALUE!</v>
      </c>
      <c r="AQ286" t="e" cm="1">
        <f t="array" aca="1" ref="AQ286" ca="1">IF(INDIRECT("実施計画様式!AQ"&amp;ROW($A286))&lt;&gt;朱色変色!AQ286,1,0)</f>
        <v>#VALUE!</v>
      </c>
      <c r="AR286" t="e" cm="1">
        <f t="array" aca="1" ref="AR286" ca="1">IF(INDIRECT("実施計画様式!AR"&amp;ROW($A286))&lt;&gt;朱色変色!AR286,1,0)</f>
        <v>#VALUE!</v>
      </c>
      <c r="AS286" t="e" cm="1">
        <f t="array" aca="1" ref="AS286" ca="1">IF(INDIRECT("実施計画様式!AS"&amp;ROW($A286))&lt;&gt;朱色変色!AS286,1,0)</f>
        <v>#VALUE!</v>
      </c>
      <c r="AT286" t="e" cm="1">
        <f t="array" aca="1" ref="AT286" ca="1">IF(INDIRECT("実施計画様式!AT"&amp;ROW($A286))&lt;&gt;朱色変色!AT286,1,0)</f>
        <v>#VALUE!</v>
      </c>
      <c r="AU286" t="e" cm="1">
        <f t="array" aca="1" ref="AU286" ca="1">IF(INDIRECT("実施計画様式!AU"&amp;ROW($A286))&lt;&gt;朱色変色!AU286,1,0)</f>
        <v>#VALUE!</v>
      </c>
      <c r="AV286" t="e" cm="1">
        <f t="array" aca="1" ref="AV286" ca="1">IF(INDIRECT("実施計画様式!AV"&amp;ROW($A286))&lt;&gt;朱色変色!AV286,1,0)</f>
        <v>#VALUE!</v>
      </c>
      <c r="AW286" t="e" cm="1">
        <f t="array" aca="1" ref="AW286" ca="1">IF(INDIRECT("実施計画様式!AW"&amp;ROW($A286))&lt;&gt;朱色変色!AW286,1,0)</f>
        <v>#VALUE!</v>
      </c>
      <c r="AX286" t="e" cm="1">
        <f t="array" aca="1" ref="AX286" ca="1">IF(INDIRECT("実施計画様式!AX"&amp;ROW($A286))&lt;&gt;朱色変色!AX286,1,0)</f>
        <v>#VALUE!</v>
      </c>
      <c r="AY286" t="e" cm="1">
        <f t="array" aca="1" ref="AY286" ca="1">IF(INDIRECT("実施計画様式!AY"&amp;ROW($A286))&lt;&gt;朱色変色!AU286,1,0)</f>
        <v>#VALUE!</v>
      </c>
      <c r="AZ286" t="e" cm="1">
        <f t="array" aca="1" ref="AZ286" ca="1">IF(INDIRECT("実施計画様式!AZ"&amp;ROW($A286))&lt;&gt;朱色変色!AV286,1,0)</f>
        <v>#VALUE!</v>
      </c>
      <c r="BA286" t="e" cm="1">
        <f t="array" aca="1" ref="BA286" ca="1">IF(INDIRECT("実施計画様式!BA"&amp;ROW($A286))&lt;&gt;朱色変色!AW286,1,0)</f>
        <v>#VALUE!</v>
      </c>
      <c r="BB286" t="e" cm="1">
        <f t="array" aca="1" ref="BB286" ca="1">IF(INDIRECT("実施計画様式!BB"&amp;ROW($A286))&lt;&gt;朱色変色!AX286,1,0)</f>
        <v>#VALUE!</v>
      </c>
      <c r="BC286" t="e">
        <f t="shared" ca="1" si="9"/>
        <v>#VALUE!</v>
      </c>
      <c r="BD286" t="e">
        <f t="shared" ca="1" si="10"/>
        <v>#VALUE!</v>
      </c>
      <c r="BE286" t="e">
        <f t="shared" ca="1" si="11"/>
        <v>#VALUE!</v>
      </c>
    </row>
    <row r="287" spans="3:57">
      <c r="C287" s="310">
        <v>215</v>
      </c>
      <c r="D287" t="e" cm="1">
        <f t="array" aca="1" ref="D287" ca="1">IF(INDIRECT("実施計画様式!D"&amp;ROW($A287))&lt;&gt;朱色変色!D287,1,0)</f>
        <v>#VALUE!</v>
      </c>
      <c r="E287" t="e" cm="1">
        <f t="array" aca="1" ref="E287" ca="1">IF(INDIRECT("実施計画様式!E"&amp;ROW($A287))&lt;&gt;朱色変色!E287,1,0)</f>
        <v>#VALUE!</v>
      </c>
      <c r="F287" t="e" cm="1">
        <f t="array" aca="1" ref="F287" ca="1">IF(INDIRECT("実施計画様式!F"&amp;ROW($A287))&lt;&gt;朱色変色!F287,1,0)</f>
        <v>#VALUE!</v>
      </c>
      <c r="G287" t="e" cm="1">
        <f t="array" aca="1" ref="G287" ca="1">IF(INDIRECT("実施計画様式!G"&amp;ROW($A287))&lt;&gt;朱色変色!G287,1,0)</f>
        <v>#VALUE!</v>
      </c>
      <c r="H287" t="e" cm="1">
        <f t="array" aca="1" ref="H287" ca="1">IF(INDIRECT("実施計画様式!H"&amp;ROW($A287))&lt;&gt;朱色変色!H287,1,0)</f>
        <v>#VALUE!</v>
      </c>
      <c r="I287" t="e" cm="1">
        <f t="array" aca="1" ref="I287" ca="1">IF(INDIRECT("実施計画様式!I"&amp;ROW($A287))&lt;&gt;朱色変色!I287,1,0)</f>
        <v>#VALUE!</v>
      </c>
      <c r="J287" t="e" cm="1">
        <f t="array" aca="1" ref="J287" ca="1">IF(INDIRECT("実施計画様式!J"&amp;ROW($A287))&lt;&gt;朱色変色!J287,1,0)</f>
        <v>#VALUE!</v>
      </c>
      <c r="K287" t="e" cm="1">
        <f t="array" aca="1" ref="K287" ca="1">IF(INDIRECT("実施計画様式!K"&amp;ROW($A287))&lt;&gt;朱色変色!K287,1,0)</f>
        <v>#VALUE!</v>
      </c>
      <c r="L287" t="e" cm="1">
        <f t="array" aca="1" ref="L287" ca="1">IF(INDIRECT("実施計画様式!L"&amp;ROW($A287))&lt;&gt;朱色変色!L287,1,0)</f>
        <v>#VALUE!</v>
      </c>
      <c r="M287" t="e" cm="1">
        <f t="array" aca="1" ref="M287" ca="1">IF(INDIRECT("実施計画様式!M"&amp;ROW($A287))&lt;&gt;朱色変色!M287,1,0)</f>
        <v>#VALUE!</v>
      </c>
      <c r="N287" t="e" cm="1">
        <f t="array" aca="1" ref="N287" ca="1">IF(INDIRECT("実施計画様式!N"&amp;ROW($A287))&lt;&gt;朱色変色!N287,1,0)</f>
        <v>#VALUE!</v>
      </c>
      <c r="O287" t="e" cm="1">
        <f t="array" aca="1" ref="O287" ca="1">IF(INDIRECT("実施計画様式!O"&amp;ROW($A287))&lt;&gt;朱色変色!O287,1,0)</f>
        <v>#VALUE!</v>
      </c>
      <c r="P287" t="e" cm="1">
        <f t="array" aca="1" ref="P287" ca="1">IF(INDIRECT("実施計画様式!P"&amp;ROW($A287))&lt;&gt;朱色変色!P287,1,0)</f>
        <v>#VALUE!</v>
      </c>
      <c r="Q287" t="e" cm="1">
        <f t="array" aca="1" ref="Q287" ca="1">IF(INDIRECT("実施計画様式!Q"&amp;ROW($A287))&lt;&gt;朱色変色!Q287,1,0)</f>
        <v>#VALUE!</v>
      </c>
      <c r="R287" t="e" cm="1">
        <f t="array" aca="1" ref="R287" ca="1">IF(INDIRECT("実施計画様式!R"&amp;ROW($A287))&lt;&gt;朱色変色!R287,1,0)</f>
        <v>#VALUE!</v>
      </c>
      <c r="S287" t="e" cm="1">
        <f t="array" aca="1" ref="S287" ca="1">IF(INDIRECT("実施計画様式!S"&amp;ROW($A287))&lt;&gt;朱色変色!S287,1,0)</f>
        <v>#VALUE!</v>
      </c>
      <c r="T287" t="e" cm="1">
        <f t="array" aca="1" ref="T287" ca="1">IF(INDIRECT("実施計画様式!T"&amp;ROW($A287))&lt;&gt;朱色変色!T287,1,0)</f>
        <v>#VALUE!</v>
      </c>
      <c r="U287" t="e" cm="1">
        <f t="array" aca="1" ref="U287" ca="1">IF(INDIRECT("実施計画様式!U"&amp;ROW($A287))&lt;&gt;朱色変色!U287,1,0)</f>
        <v>#VALUE!</v>
      </c>
      <c r="V287" t="e" cm="1">
        <f t="array" aca="1" ref="V287" ca="1">IF(INDIRECT("実施計画様式!V"&amp;ROW($A287))&lt;&gt;朱色変色!V287,1,0)</f>
        <v>#VALUE!</v>
      </c>
      <c r="W287" t="e" cm="1">
        <f t="array" aca="1" ref="W287" ca="1">IF(INDIRECT("実施計画様式!W"&amp;ROW($A287))&lt;&gt;朱色変色!W287,1,0)</f>
        <v>#VALUE!</v>
      </c>
      <c r="X287" t="e" cm="1">
        <f t="array" aca="1" ref="X287" ca="1">IF(INDIRECT("実施計画様式!X"&amp;ROW($A287))&lt;&gt;朱色変色!X287,1,0)</f>
        <v>#VALUE!</v>
      </c>
      <c r="Y287" t="e" cm="1">
        <f t="array" aca="1" ref="Y287" ca="1">IF(INDIRECT("実施計画様式!Y"&amp;ROW($A287))&lt;&gt;朱色変色!Y287,1,0)</f>
        <v>#VALUE!</v>
      </c>
      <c r="Z287" t="e" cm="1">
        <f t="array" aca="1" ref="Z287" ca="1">IF(INDIRECT("実施計画様式!Z"&amp;ROW($A287))&lt;&gt;朱色変色!Z287,1,0)</f>
        <v>#VALUE!</v>
      </c>
      <c r="AA287" t="e" cm="1">
        <f t="array" aca="1" ref="AA287" ca="1">IF(INDIRECT("実施計画様式!AA"&amp;ROW($A287))&lt;&gt;朱色変色!AA287,1,0)</f>
        <v>#VALUE!</v>
      </c>
      <c r="AB287" t="e" cm="1">
        <f t="array" aca="1" ref="AB287" ca="1">IF(INDIRECT("実施計画様式!AB"&amp;ROW($A287))&lt;&gt;朱色変色!AB287,1,0)</f>
        <v>#VALUE!</v>
      </c>
      <c r="AC287" t="e" cm="1">
        <f t="array" aca="1" ref="AC287" ca="1">IF(INDIRECT("実施計画様式!AC"&amp;ROW($A287))&lt;&gt;朱色変色!AC287,1,0)</f>
        <v>#VALUE!</v>
      </c>
      <c r="AD287" t="e" cm="1">
        <f t="array" aca="1" ref="AD287" ca="1">IF(INDIRECT("実施計画様式!AD"&amp;ROW($A287))&lt;&gt;朱色変色!AD287,1,0)</f>
        <v>#VALUE!</v>
      </c>
      <c r="AE287" t="e" cm="1">
        <f t="array" aca="1" ref="AE287" ca="1">IF(INDIRECT("実施計画様式!AE"&amp;ROW($A287))&lt;&gt;朱色変色!AE287,1,0)</f>
        <v>#VALUE!</v>
      </c>
      <c r="AF287" t="e" cm="1">
        <f t="array" aca="1" ref="AF287" ca="1">IF(INDIRECT("実施計画様式!AF"&amp;ROW($A287))&lt;&gt;朱色変色!AF287,1,0)</f>
        <v>#VALUE!</v>
      </c>
      <c r="AG287" t="e" cm="1">
        <f t="array" aca="1" ref="AG287" ca="1">IF(INDIRECT("実施計画様式!AG"&amp;ROW($A287))&lt;&gt;朱色変色!AG287,1,0)</f>
        <v>#VALUE!</v>
      </c>
      <c r="AH287" t="e" cm="1">
        <f t="array" aca="1" ref="AH287" ca="1">IF(INDIRECT("実施計画様式!AH"&amp;ROW($A287))&lt;&gt;朱色変色!AH287,1,0)</f>
        <v>#VALUE!</v>
      </c>
      <c r="AI287" t="e" cm="1">
        <f t="array" aca="1" ref="AI287" ca="1">IF(INDIRECT("実施計画様式!AI"&amp;ROW($A287))&lt;&gt;朱色変色!AI287,1,0)</f>
        <v>#VALUE!</v>
      </c>
      <c r="AJ287" t="e" cm="1">
        <f t="array" aca="1" ref="AJ287" ca="1">IF(INDIRECT("実施計画様式!AJ"&amp;ROW($A287))&lt;&gt;朱色変色!AJ287,1,0)</f>
        <v>#VALUE!</v>
      </c>
      <c r="AK287" t="e" cm="1">
        <f t="array" aca="1" ref="AK287" ca="1">IF(INDIRECT("実施計画様式!AK"&amp;ROW($A287))&lt;&gt;朱色変色!AK287,1,0)</f>
        <v>#VALUE!</v>
      </c>
      <c r="AL287" t="e" cm="1">
        <f t="array" aca="1" ref="AL287" ca="1">IF(INDIRECT("実施計画様式!AL"&amp;ROW($A287))&lt;&gt;朱色変色!AL287,1,0)</f>
        <v>#VALUE!</v>
      </c>
      <c r="AM287" t="e" cm="1">
        <f t="array" aca="1" ref="AM287" ca="1">IF(INDIRECT("実施計画様式!AM"&amp;ROW($A287))&lt;&gt;朱色変色!AM287,1,0)</f>
        <v>#VALUE!</v>
      </c>
      <c r="AN287" t="e" cm="1">
        <f t="array" aca="1" ref="AN287" ca="1">IF(INDIRECT("実施計画様式!AN"&amp;ROW($A287))&lt;&gt;朱色変色!AN287,1,0)</f>
        <v>#VALUE!</v>
      </c>
      <c r="AO287" t="e" cm="1">
        <f t="array" aca="1" ref="AO287" ca="1">IF(INDIRECT("実施計画様式!AO"&amp;ROW($A287))&lt;&gt;朱色変色!AO287,1,0)</f>
        <v>#VALUE!</v>
      </c>
      <c r="AP287" t="e" cm="1">
        <f t="array" aca="1" ref="AP287" ca="1">IF(INDIRECT("実施計画様式!AP"&amp;ROW($A287))&lt;&gt;朱色変色!AP287,1,0)</f>
        <v>#VALUE!</v>
      </c>
      <c r="AQ287" t="e" cm="1">
        <f t="array" aca="1" ref="AQ287" ca="1">IF(INDIRECT("実施計画様式!AQ"&amp;ROW($A287))&lt;&gt;朱色変色!AQ287,1,0)</f>
        <v>#VALUE!</v>
      </c>
      <c r="AR287" t="e" cm="1">
        <f t="array" aca="1" ref="AR287" ca="1">IF(INDIRECT("実施計画様式!AR"&amp;ROW($A287))&lt;&gt;朱色変色!AR287,1,0)</f>
        <v>#VALUE!</v>
      </c>
      <c r="AS287" t="e" cm="1">
        <f t="array" aca="1" ref="AS287" ca="1">IF(INDIRECT("実施計画様式!AS"&amp;ROW($A287))&lt;&gt;朱色変色!AS287,1,0)</f>
        <v>#VALUE!</v>
      </c>
      <c r="AT287" t="e" cm="1">
        <f t="array" aca="1" ref="AT287" ca="1">IF(INDIRECT("実施計画様式!AT"&amp;ROW($A287))&lt;&gt;朱色変色!AT287,1,0)</f>
        <v>#VALUE!</v>
      </c>
      <c r="AU287" t="e" cm="1">
        <f t="array" aca="1" ref="AU287" ca="1">IF(INDIRECT("実施計画様式!AU"&amp;ROW($A287))&lt;&gt;朱色変色!AU287,1,0)</f>
        <v>#VALUE!</v>
      </c>
      <c r="AV287" t="e" cm="1">
        <f t="array" aca="1" ref="AV287" ca="1">IF(INDIRECT("実施計画様式!AV"&amp;ROW($A287))&lt;&gt;朱色変色!AV287,1,0)</f>
        <v>#VALUE!</v>
      </c>
      <c r="AW287" t="e" cm="1">
        <f t="array" aca="1" ref="AW287" ca="1">IF(INDIRECT("実施計画様式!AW"&amp;ROW($A287))&lt;&gt;朱色変色!AW287,1,0)</f>
        <v>#VALUE!</v>
      </c>
      <c r="AX287" t="e" cm="1">
        <f t="array" aca="1" ref="AX287" ca="1">IF(INDIRECT("実施計画様式!AX"&amp;ROW($A287))&lt;&gt;朱色変色!AX287,1,0)</f>
        <v>#VALUE!</v>
      </c>
      <c r="AY287" t="e" cm="1">
        <f t="array" aca="1" ref="AY287" ca="1">IF(INDIRECT("実施計画様式!AY"&amp;ROW($A287))&lt;&gt;朱色変色!AU287,1,0)</f>
        <v>#VALUE!</v>
      </c>
      <c r="AZ287" t="e" cm="1">
        <f t="array" aca="1" ref="AZ287" ca="1">IF(INDIRECT("実施計画様式!AZ"&amp;ROW($A287))&lt;&gt;朱色変色!AV287,1,0)</f>
        <v>#VALUE!</v>
      </c>
      <c r="BA287" t="e" cm="1">
        <f t="array" aca="1" ref="BA287" ca="1">IF(INDIRECT("実施計画様式!BA"&amp;ROW($A287))&lt;&gt;朱色変色!AW287,1,0)</f>
        <v>#VALUE!</v>
      </c>
      <c r="BB287" t="e" cm="1">
        <f t="array" aca="1" ref="BB287" ca="1">IF(INDIRECT("実施計画様式!BB"&amp;ROW($A287))&lt;&gt;朱色変色!AX287,1,0)</f>
        <v>#VALUE!</v>
      </c>
      <c r="BC287" t="e">
        <f t="shared" ca="1" si="9"/>
        <v>#VALUE!</v>
      </c>
      <c r="BD287" t="e">
        <f t="shared" ca="1" si="10"/>
        <v>#VALUE!</v>
      </c>
      <c r="BE287" t="e">
        <f t="shared" ca="1" si="11"/>
        <v>#VALUE!</v>
      </c>
    </row>
    <row r="288" spans="3:57">
      <c r="C288" s="310">
        <v>216</v>
      </c>
      <c r="D288" t="e" cm="1">
        <f t="array" aca="1" ref="D288" ca="1">IF(INDIRECT("実施計画様式!D"&amp;ROW($A288))&lt;&gt;朱色変色!D288,1,0)</f>
        <v>#VALUE!</v>
      </c>
      <c r="E288" t="e" cm="1">
        <f t="array" aca="1" ref="E288" ca="1">IF(INDIRECT("実施計画様式!E"&amp;ROW($A288))&lt;&gt;朱色変色!E288,1,0)</f>
        <v>#VALUE!</v>
      </c>
      <c r="F288" t="e" cm="1">
        <f t="array" aca="1" ref="F288" ca="1">IF(INDIRECT("実施計画様式!F"&amp;ROW($A288))&lt;&gt;朱色変色!F288,1,0)</f>
        <v>#VALUE!</v>
      </c>
      <c r="G288" t="e" cm="1">
        <f t="array" aca="1" ref="G288" ca="1">IF(INDIRECT("実施計画様式!G"&amp;ROW($A288))&lt;&gt;朱色変色!G288,1,0)</f>
        <v>#VALUE!</v>
      </c>
      <c r="H288" t="e" cm="1">
        <f t="array" aca="1" ref="H288" ca="1">IF(INDIRECT("実施計画様式!H"&amp;ROW($A288))&lt;&gt;朱色変色!H288,1,0)</f>
        <v>#VALUE!</v>
      </c>
      <c r="I288" t="e" cm="1">
        <f t="array" aca="1" ref="I288" ca="1">IF(INDIRECT("実施計画様式!I"&amp;ROW($A288))&lt;&gt;朱色変色!I288,1,0)</f>
        <v>#VALUE!</v>
      </c>
      <c r="J288" t="e" cm="1">
        <f t="array" aca="1" ref="J288" ca="1">IF(INDIRECT("実施計画様式!J"&amp;ROW($A288))&lt;&gt;朱色変色!J288,1,0)</f>
        <v>#VALUE!</v>
      </c>
      <c r="K288" t="e" cm="1">
        <f t="array" aca="1" ref="K288" ca="1">IF(INDIRECT("実施計画様式!K"&amp;ROW($A288))&lt;&gt;朱色変色!K288,1,0)</f>
        <v>#VALUE!</v>
      </c>
      <c r="L288" t="e" cm="1">
        <f t="array" aca="1" ref="L288" ca="1">IF(INDIRECT("実施計画様式!L"&amp;ROW($A288))&lt;&gt;朱色変色!L288,1,0)</f>
        <v>#VALUE!</v>
      </c>
      <c r="M288" t="e" cm="1">
        <f t="array" aca="1" ref="M288" ca="1">IF(INDIRECT("実施計画様式!M"&amp;ROW($A288))&lt;&gt;朱色変色!M288,1,0)</f>
        <v>#VALUE!</v>
      </c>
      <c r="N288" t="e" cm="1">
        <f t="array" aca="1" ref="N288" ca="1">IF(INDIRECT("実施計画様式!N"&amp;ROW($A288))&lt;&gt;朱色変色!N288,1,0)</f>
        <v>#VALUE!</v>
      </c>
      <c r="O288" t="e" cm="1">
        <f t="array" aca="1" ref="O288" ca="1">IF(INDIRECT("実施計画様式!O"&amp;ROW($A288))&lt;&gt;朱色変色!O288,1,0)</f>
        <v>#VALUE!</v>
      </c>
      <c r="P288" t="e" cm="1">
        <f t="array" aca="1" ref="P288" ca="1">IF(INDIRECT("実施計画様式!P"&amp;ROW($A288))&lt;&gt;朱色変色!P288,1,0)</f>
        <v>#VALUE!</v>
      </c>
      <c r="Q288" t="e" cm="1">
        <f t="array" aca="1" ref="Q288" ca="1">IF(INDIRECT("実施計画様式!Q"&amp;ROW($A288))&lt;&gt;朱色変色!Q288,1,0)</f>
        <v>#VALUE!</v>
      </c>
      <c r="R288" t="e" cm="1">
        <f t="array" aca="1" ref="R288" ca="1">IF(INDIRECT("実施計画様式!R"&amp;ROW($A288))&lt;&gt;朱色変色!R288,1,0)</f>
        <v>#VALUE!</v>
      </c>
      <c r="S288" t="e" cm="1">
        <f t="array" aca="1" ref="S288" ca="1">IF(INDIRECT("実施計画様式!S"&amp;ROW($A288))&lt;&gt;朱色変色!S288,1,0)</f>
        <v>#VALUE!</v>
      </c>
      <c r="T288" t="e" cm="1">
        <f t="array" aca="1" ref="T288" ca="1">IF(INDIRECT("実施計画様式!T"&amp;ROW($A288))&lt;&gt;朱色変色!T288,1,0)</f>
        <v>#VALUE!</v>
      </c>
      <c r="U288" t="e" cm="1">
        <f t="array" aca="1" ref="U288" ca="1">IF(INDIRECT("実施計画様式!U"&amp;ROW($A288))&lt;&gt;朱色変色!U288,1,0)</f>
        <v>#VALUE!</v>
      </c>
      <c r="V288" t="e" cm="1">
        <f t="array" aca="1" ref="V288" ca="1">IF(INDIRECT("実施計画様式!V"&amp;ROW($A288))&lt;&gt;朱色変色!V288,1,0)</f>
        <v>#VALUE!</v>
      </c>
      <c r="W288" t="e" cm="1">
        <f t="array" aca="1" ref="W288" ca="1">IF(INDIRECT("実施計画様式!W"&amp;ROW($A288))&lt;&gt;朱色変色!W288,1,0)</f>
        <v>#VALUE!</v>
      </c>
      <c r="X288" t="e" cm="1">
        <f t="array" aca="1" ref="X288" ca="1">IF(INDIRECT("実施計画様式!X"&amp;ROW($A288))&lt;&gt;朱色変色!X288,1,0)</f>
        <v>#VALUE!</v>
      </c>
      <c r="Y288" t="e" cm="1">
        <f t="array" aca="1" ref="Y288" ca="1">IF(INDIRECT("実施計画様式!Y"&amp;ROW($A288))&lt;&gt;朱色変色!Y288,1,0)</f>
        <v>#VALUE!</v>
      </c>
      <c r="Z288" t="e" cm="1">
        <f t="array" aca="1" ref="Z288" ca="1">IF(INDIRECT("実施計画様式!Z"&amp;ROW($A288))&lt;&gt;朱色変色!Z288,1,0)</f>
        <v>#VALUE!</v>
      </c>
      <c r="AA288" t="e" cm="1">
        <f t="array" aca="1" ref="AA288" ca="1">IF(INDIRECT("実施計画様式!AA"&amp;ROW($A288))&lt;&gt;朱色変色!AA288,1,0)</f>
        <v>#VALUE!</v>
      </c>
      <c r="AB288" t="e" cm="1">
        <f t="array" aca="1" ref="AB288" ca="1">IF(INDIRECT("実施計画様式!AB"&amp;ROW($A288))&lt;&gt;朱色変色!AB288,1,0)</f>
        <v>#VALUE!</v>
      </c>
      <c r="AC288" t="e" cm="1">
        <f t="array" aca="1" ref="AC288" ca="1">IF(INDIRECT("実施計画様式!AC"&amp;ROW($A288))&lt;&gt;朱色変色!AC288,1,0)</f>
        <v>#VALUE!</v>
      </c>
      <c r="AD288" t="e" cm="1">
        <f t="array" aca="1" ref="AD288" ca="1">IF(INDIRECT("実施計画様式!AD"&amp;ROW($A288))&lt;&gt;朱色変色!AD288,1,0)</f>
        <v>#VALUE!</v>
      </c>
      <c r="AE288" t="e" cm="1">
        <f t="array" aca="1" ref="AE288" ca="1">IF(INDIRECT("実施計画様式!AE"&amp;ROW($A288))&lt;&gt;朱色変色!AE288,1,0)</f>
        <v>#VALUE!</v>
      </c>
      <c r="AF288" t="e" cm="1">
        <f t="array" aca="1" ref="AF288" ca="1">IF(INDIRECT("実施計画様式!AF"&amp;ROW($A288))&lt;&gt;朱色変色!AF288,1,0)</f>
        <v>#VALUE!</v>
      </c>
      <c r="AG288" t="e" cm="1">
        <f t="array" aca="1" ref="AG288" ca="1">IF(INDIRECT("実施計画様式!AG"&amp;ROW($A288))&lt;&gt;朱色変色!AG288,1,0)</f>
        <v>#VALUE!</v>
      </c>
      <c r="AH288" t="e" cm="1">
        <f t="array" aca="1" ref="AH288" ca="1">IF(INDIRECT("実施計画様式!AH"&amp;ROW($A288))&lt;&gt;朱色変色!AH288,1,0)</f>
        <v>#VALUE!</v>
      </c>
      <c r="AI288" t="e" cm="1">
        <f t="array" aca="1" ref="AI288" ca="1">IF(INDIRECT("実施計画様式!AI"&amp;ROW($A288))&lt;&gt;朱色変色!AI288,1,0)</f>
        <v>#VALUE!</v>
      </c>
      <c r="AJ288" t="e" cm="1">
        <f t="array" aca="1" ref="AJ288" ca="1">IF(INDIRECT("実施計画様式!AJ"&amp;ROW($A288))&lt;&gt;朱色変色!AJ288,1,0)</f>
        <v>#VALUE!</v>
      </c>
      <c r="AK288" t="e" cm="1">
        <f t="array" aca="1" ref="AK288" ca="1">IF(INDIRECT("実施計画様式!AK"&amp;ROW($A288))&lt;&gt;朱色変色!AK288,1,0)</f>
        <v>#VALUE!</v>
      </c>
      <c r="AL288" t="e" cm="1">
        <f t="array" aca="1" ref="AL288" ca="1">IF(INDIRECT("実施計画様式!AL"&amp;ROW($A288))&lt;&gt;朱色変色!AL288,1,0)</f>
        <v>#VALUE!</v>
      </c>
      <c r="AM288" t="e" cm="1">
        <f t="array" aca="1" ref="AM288" ca="1">IF(INDIRECT("実施計画様式!AM"&amp;ROW($A288))&lt;&gt;朱色変色!AM288,1,0)</f>
        <v>#VALUE!</v>
      </c>
      <c r="AN288" t="e" cm="1">
        <f t="array" aca="1" ref="AN288" ca="1">IF(INDIRECT("実施計画様式!AN"&amp;ROW($A288))&lt;&gt;朱色変色!AN288,1,0)</f>
        <v>#VALUE!</v>
      </c>
      <c r="AO288" t="e" cm="1">
        <f t="array" aca="1" ref="AO288" ca="1">IF(INDIRECT("実施計画様式!AO"&amp;ROW($A288))&lt;&gt;朱色変色!AO288,1,0)</f>
        <v>#VALUE!</v>
      </c>
      <c r="AP288" t="e" cm="1">
        <f t="array" aca="1" ref="AP288" ca="1">IF(INDIRECT("実施計画様式!AP"&amp;ROW($A288))&lt;&gt;朱色変色!AP288,1,0)</f>
        <v>#VALUE!</v>
      </c>
      <c r="AQ288" t="e" cm="1">
        <f t="array" aca="1" ref="AQ288" ca="1">IF(INDIRECT("実施計画様式!AQ"&amp;ROW($A288))&lt;&gt;朱色変色!AQ288,1,0)</f>
        <v>#VALUE!</v>
      </c>
      <c r="AR288" t="e" cm="1">
        <f t="array" aca="1" ref="AR288" ca="1">IF(INDIRECT("実施計画様式!AR"&amp;ROW($A288))&lt;&gt;朱色変色!AR288,1,0)</f>
        <v>#VALUE!</v>
      </c>
      <c r="AS288" t="e" cm="1">
        <f t="array" aca="1" ref="AS288" ca="1">IF(INDIRECT("実施計画様式!AS"&amp;ROW($A288))&lt;&gt;朱色変色!AS288,1,0)</f>
        <v>#VALUE!</v>
      </c>
      <c r="AT288" t="e" cm="1">
        <f t="array" aca="1" ref="AT288" ca="1">IF(INDIRECT("実施計画様式!AT"&amp;ROW($A288))&lt;&gt;朱色変色!AT288,1,0)</f>
        <v>#VALUE!</v>
      </c>
      <c r="AU288" t="e" cm="1">
        <f t="array" aca="1" ref="AU288" ca="1">IF(INDIRECT("実施計画様式!AU"&amp;ROW($A288))&lt;&gt;朱色変色!AU288,1,0)</f>
        <v>#VALUE!</v>
      </c>
      <c r="AV288" t="e" cm="1">
        <f t="array" aca="1" ref="AV288" ca="1">IF(INDIRECT("実施計画様式!AV"&amp;ROW($A288))&lt;&gt;朱色変色!AV288,1,0)</f>
        <v>#VALUE!</v>
      </c>
      <c r="AW288" t="e" cm="1">
        <f t="array" aca="1" ref="AW288" ca="1">IF(INDIRECT("実施計画様式!AW"&amp;ROW($A288))&lt;&gt;朱色変色!AW288,1,0)</f>
        <v>#VALUE!</v>
      </c>
      <c r="AX288" t="e" cm="1">
        <f t="array" aca="1" ref="AX288" ca="1">IF(INDIRECT("実施計画様式!AX"&amp;ROW($A288))&lt;&gt;朱色変色!AX288,1,0)</f>
        <v>#VALUE!</v>
      </c>
      <c r="AY288" t="e" cm="1">
        <f t="array" aca="1" ref="AY288" ca="1">IF(INDIRECT("実施計画様式!AY"&amp;ROW($A288))&lt;&gt;朱色変色!AU288,1,0)</f>
        <v>#VALUE!</v>
      </c>
      <c r="AZ288" t="e" cm="1">
        <f t="array" aca="1" ref="AZ288" ca="1">IF(INDIRECT("実施計画様式!AZ"&amp;ROW($A288))&lt;&gt;朱色変色!AV288,1,0)</f>
        <v>#VALUE!</v>
      </c>
      <c r="BA288" t="e" cm="1">
        <f t="array" aca="1" ref="BA288" ca="1">IF(INDIRECT("実施計画様式!BA"&amp;ROW($A288))&lt;&gt;朱色変色!AW288,1,0)</f>
        <v>#VALUE!</v>
      </c>
      <c r="BB288" t="e" cm="1">
        <f t="array" aca="1" ref="BB288" ca="1">IF(INDIRECT("実施計画様式!BB"&amp;ROW($A288))&lt;&gt;朱色変色!AX288,1,0)</f>
        <v>#VALUE!</v>
      </c>
      <c r="BC288" t="e">
        <f t="shared" ca="1" si="9"/>
        <v>#VALUE!</v>
      </c>
      <c r="BD288" t="e">
        <f t="shared" ca="1" si="10"/>
        <v>#VALUE!</v>
      </c>
      <c r="BE288" t="e">
        <f t="shared" ca="1" si="11"/>
        <v>#VALUE!</v>
      </c>
    </row>
    <row r="289" spans="3:57">
      <c r="C289" s="310">
        <v>217</v>
      </c>
      <c r="D289" t="e" cm="1">
        <f t="array" aca="1" ref="D289" ca="1">IF(INDIRECT("実施計画様式!D"&amp;ROW($A289))&lt;&gt;朱色変色!D289,1,0)</f>
        <v>#VALUE!</v>
      </c>
      <c r="E289" t="e" cm="1">
        <f t="array" aca="1" ref="E289" ca="1">IF(INDIRECT("実施計画様式!E"&amp;ROW($A289))&lt;&gt;朱色変色!E289,1,0)</f>
        <v>#VALUE!</v>
      </c>
      <c r="F289" t="e" cm="1">
        <f t="array" aca="1" ref="F289" ca="1">IF(INDIRECT("実施計画様式!F"&amp;ROW($A289))&lt;&gt;朱色変色!F289,1,0)</f>
        <v>#VALUE!</v>
      </c>
      <c r="G289" t="e" cm="1">
        <f t="array" aca="1" ref="G289" ca="1">IF(INDIRECT("実施計画様式!G"&amp;ROW($A289))&lt;&gt;朱色変色!G289,1,0)</f>
        <v>#VALUE!</v>
      </c>
      <c r="H289" t="e" cm="1">
        <f t="array" aca="1" ref="H289" ca="1">IF(INDIRECT("実施計画様式!H"&amp;ROW($A289))&lt;&gt;朱色変色!H289,1,0)</f>
        <v>#VALUE!</v>
      </c>
      <c r="I289" t="e" cm="1">
        <f t="array" aca="1" ref="I289" ca="1">IF(INDIRECT("実施計画様式!I"&amp;ROW($A289))&lt;&gt;朱色変色!I289,1,0)</f>
        <v>#VALUE!</v>
      </c>
      <c r="J289" t="e" cm="1">
        <f t="array" aca="1" ref="J289" ca="1">IF(INDIRECT("実施計画様式!J"&amp;ROW($A289))&lt;&gt;朱色変色!J289,1,0)</f>
        <v>#VALUE!</v>
      </c>
      <c r="K289" t="e" cm="1">
        <f t="array" aca="1" ref="K289" ca="1">IF(INDIRECT("実施計画様式!K"&amp;ROW($A289))&lt;&gt;朱色変色!K289,1,0)</f>
        <v>#VALUE!</v>
      </c>
      <c r="L289" t="e" cm="1">
        <f t="array" aca="1" ref="L289" ca="1">IF(INDIRECT("実施計画様式!L"&amp;ROW($A289))&lt;&gt;朱色変色!L289,1,0)</f>
        <v>#VALUE!</v>
      </c>
      <c r="M289" t="e" cm="1">
        <f t="array" aca="1" ref="M289" ca="1">IF(INDIRECT("実施計画様式!M"&amp;ROW($A289))&lt;&gt;朱色変色!M289,1,0)</f>
        <v>#VALUE!</v>
      </c>
      <c r="N289" t="e" cm="1">
        <f t="array" aca="1" ref="N289" ca="1">IF(INDIRECT("実施計画様式!N"&amp;ROW($A289))&lt;&gt;朱色変色!N289,1,0)</f>
        <v>#VALUE!</v>
      </c>
      <c r="O289" t="e" cm="1">
        <f t="array" aca="1" ref="O289" ca="1">IF(INDIRECT("実施計画様式!O"&amp;ROW($A289))&lt;&gt;朱色変色!O289,1,0)</f>
        <v>#VALUE!</v>
      </c>
      <c r="P289" t="e" cm="1">
        <f t="array" aca="1" ref="P289" ca="1">IF(INDIRECT("実施計画様式!P"&amp;ROW($A289))&lt;&gt;朱色変色!P289,1,0)</f>
        <v>#VALUE!</v>
      </c>
      <c r="Q289" t="e" cm="1">
        <f t="array" aca="1" ref="Q289" ca="1">IF(INDIRECT("実施計画様式!Q"&amp;ROW($A289))&lt;&gt;朱色変色!Q289,1,0)</f>
        <v>#VALUE!</v>
      </c>
      <c r="R289" t="e" cm="1">
        <f t="array" aca="1" ref="R289" ca="1">IF(INDIRECT("実施計画様式!R"&amp;ROW($A289))&lt;&gt;朱色変色!R289,1,0)</f>
        <v>#VALUE!</v>
      </c>
      <c r="S289" t="e" cm="1">
        <f t="array" aca="1" ref="S289" ca="1">IF(INDIRECT("実施計画様式!S"&amp;ROW($A289))&lt;&gt;朱色変色!S289,1,0)</f>
        <v>#VALUE!</v>
      </c>
      <c r="T289" t="e" cm="1">
        <f t="array" aca="1" ref="T289" ca="1">IF(INDIRECT("実施計画様式!T"&amp;ROW($A289))&lt;&gt;朱色変色!T289,1,0)</f>
        <v>#VALUE!</v>
      </c>
      <c r="U289" t="e" cm="1">
        <f t="array" aca="1" ref="U289" ca="1">IF(INDIRECT("実施計画様式!U"&amp;ROW($A289))&lt;&gt;朱色変色!U289,1,0)</f>
        <v>#VALUE!</v>
      </c>
      <c r="V289" t="e" cm="1">
        <f t="array" aca="1" ref="V289" ca="1">IF(INDIRECT("実施計画様式!V"&amp;ROW($A289))&lt;&gt;朱色変色!V289,1,0)</f>
        <v>#VALUE!</v>
      </c>
      <c r="W289" t="e" cm="1">
        <f t="array" aca="1" ref="W289" ca="1">IF(INDIRECT("実施計画様式!W"&amp;ROW($A289))&lt;&gt;朱色変色!W289,1,0)</f>
        <v>#VALUE!</v>
      </c>
      <c r="X289" t="e" cm="1">
        <f t="array" aca="1" ref="X289" ca="1">IF(INDIRECT("実施計画様式!X"&amp;ROW($A289))&lt;&gt;朱色変色!X289,1,0)</f>
        <v>#VALUE!</v>
      </c>
      <c r="Y289" t="e" cm="1">
        <f t="array" aca="1" ref="Y289" ca="1">IF(INDIRECT("実施計画様式!Y"&amp;ROW($A289))&lt;&gt;朱色変色!Y289,1,0)</f>
        <v>#VALUE!</v>
      </c>
      <c r="Z289" t="e" cm="1">
        <f t="array" aca="1" ref="Z289" ca="1">IF(INDIRECT("実施計画様式!Z"&amp;ROW($A289))&lt;&gt;朱色変色!Z289,1,0)</f>
        <v>#VALUE!</v>
      </c>
      <c r="AA289" t="e" cm="1">
        <f t="array" aca="1" ref="AA289" ca="1">IF(INDIRECT("実施計画様式!AA"&amp;ROW($A289))&lt;&gt;朱色変色!AA289,1,0)</f>
        <v>#VALUE!</v>
      </c>
      <c r="AB289" t="e" cm="1">
        <f t="array" aca="1" ref="AB289" ca="1">IF(INDIRECT("実施計画様式!AB"&amp;ROW($A289))&lt;&gt;朱色変色!AB289,1,0)</f>
        <v>#VALUE!</v>
      </c>
      <c r="AC289" t="e" cm="1">
        <f t="array" aca="1" ref="AC289" ca="1">IF(INDIRECT("実施計画様式!AC"&amp;ROW($A289))&lt;&gt;朱色変色!AC289,1,0)</f>
        <v>#VALUE!</v>
      </c>
      <c r="AD289" t="e" cm="1">
        <f t="array" aca="1" ref="AD289" ca="1">IF(INDIRECT("実施計画様式!AD"&amp;ROW($A289))&lt;&gt;朱色変色!AD289,1,0)</f>
        <v>#VALUE!</v>
      </c>
      <c r="AE289" t="e" cm="1">
        <f t="array" aca="1" ref="AE289" ca="1">IF(INDIRECT("実施計画様式!AE"&amp;ROW($A289))&lt;&gt;朱色変色!AE289,1,0)</f>
        <v>#VALUE!</v>
      </c>
      <c r="AF289" t="e" cm="1">
        <f t="array" aca="1" ref="AF289" ca="1">IF(INDIRECT("実施計画様式!AF"&amp;ROW($A289))&lt;&gt;朱色変色!AF289,1,0)</f>
        <v>#VALUE!</v>
      </c>
      <c r="AG289" t="e" cm="1">
        <f t="array" aca="1" ref="AG289" ca="1">IF(INDIRECT("実施計画様式!AG"&amp;ROW($A289))&lt;&gt;朱色変色!AG289,1,0)</f>
        <v>#VALUE!</v>
      </c>
      <c r="AH289" t="e" cm="1">
        <f t="array" aca="1" ref="AH289" ca="1">IF(INDIRECT("実施計画様式!AH"&amp;ROW($A289))&lt;&gt;朱色変色!AH289,1,0)</f>
        <v>#VALUE!</v>
      </c>
      <c r="AI289" t="e" cm="1">
        <f t="array" aca="1" ref="AI289" ca="1">IF(INDIRECT("実施計画様式!AI"&amp;ROW($A289))&lt;&gt;朱色変色!AI289,1,0)</f>
        <v>#VALUE!</v>
      </c>
      <c r="AJ289" t="e" cm="1">
        <f t="array" aca="1" ref="AJ289" ca="1">IF(INDIRECT("実施計画様式!AJ"&amp;ROW($A289))&lt;&gt;朱色変色!AJ289,1,0)</f>
        <v>#VALUE!</v>
      </c>
      <c r="AK289" t="e" cm="1">
        <f t="array" aca="1" ref="AK289" ca="1">IF(INDIRECT("実施計画様式!AK"&amp;ROW($A289))&lt;&gt;朱色変色!AK289,1,0)</f>
        <v>#VALUE!</v>
      </c>
      <c r="AL289" t="e" cm="1">
        <f t="array" aca="1" ref="AL289" ca="1">IF(INDIRECT("実施計画様式!AL"&amp;ROW($A289))&lt;&gt;朱色変色!AL289,1,0)</f>
        <v>#VALUE!</v>
      </c>
      <c r="AM289" t="e" cm="1">
        <f t="array" aca="1" ref="AM289" ca="1">IF(INDIRECT("実施計画様式!AM"&amp;ROW($A289))&lt;&gt;朱色変色!AM289,1,0)</f>
        <v>#VALUE!</v>
      </c>
      <c r="AN289" t="e" cm="1">
        <f t="array" aca="1" ref="AN289" ca="1">IF(INDIRECT("実施計画様式!AN"&amp;ROW($A289))&lt;&gt;朱色変色!AN289,1,0)</f>
        <v>#VALUE!</v>
      </c>
      <c r="AO289" t="e" cm="1">
        <f t="array" aca="1" ref="AO289" ca="1">IF(INDIRECT("実施計画様式!AO"&amp;ROW($A289))&lt;&gt;朱色変色!AO289,1,0)</f>
        <v>#VALUE!</v>
      </c>
      <c r="AP289" t="e" cm="1">
        <f t="array" aca="1" ref="AP289" ca="1">IF(INDIRECT("実施計画様式!AP"&amp;ROW($A289))&lt;&gt;朱色変色!AP289,1,0)</f>
        <v>#VALUE!</v>
      </c>
      <c r="AQ289" t="e" cm="1">
        <f t="array" aca="1" ref="AQ289" ca="1">IF(INDIRECT("実施計画様式!AQ"&amp;ROW($A289))&lt;&gt;朱色変色!AQ289,1,0)</f>
        <v>#VALUE!</v>
      </c>
      <c r="AR289" t="e" cm="1">
        <f t="array" aca="1" ref="AR289" ca="1">IF(INDIRECT("実施計画様式!AR"&amp;ROW($A289))&lt;&gt;朱色変色!AR289,1,0)</f>
        <v>#VALUE!</v>
      </c>
      <c r="AS289" t="e" cm="1">
        <f t="array" aca="1" ref="AS289" ca="1">IF(INDIRECT("実施計画様式!AS"&amp;ROW($A289))&lt;&gt;朱色変色!AS289,1,0)</f>
        <v>#VALUE!</v>
      </c>
      <c r="AT289" t="e" cm="1">
        <f t="array" aca="1" ref="AT289" ca="1">IF(INDIRECT("実施計画様式!AT"&amp;ROW($A289))&lt;&gt;朱色変色!AT289,1,0)</f>
        <v>#VALUE!</v>
      </c>
      <c r="AU289" t="e" cm="1">
        <f t="array" aca="1" ref="AU289" ca="1">IF(INDIRECT("実施計画様式!AU"&amp;ROW($A289))&lt;&gt;朱色変色!AU289,1,0)</f>
        <v>#VALUE!</v>
      </c>
      <c r="AV289" t="e" cm="1">
        <f t="array" aca="1" ref="AV289" ca="1">IF(INDIRECT("実施計画様式!AV"&amp;ROW($A289))&lt;&gt;朱色変色!AV289,1,0)</f>
        <v>#VALUE!</v>
      </c>
      <c r="AW289" t="e" cm="1">
        <f t="array" aca="1" ref="AW289" ca="1">IF(INDIRECT("実施計画様式!AW"&amp;ROW($A289))&lt;&gt;朱色変色!AW289,1,0)</f>
        <v>#VALUE!</v>
      </c>
      <c r="AX289" t="e" cm="1">
        <f t="array" aca="1" ref="AX289" ca="1">IF(INDIRECT("実施計画様式!AX"&amp;ROW($A289))&lt;&gt;朱色変色!AX289,1,0)</f>
        <v>#VALUE!</v>
      </c>
      <c r="AY289" t="e" cm="1">
        <f t="array" aca="1" ref="AY289" ca="1">IF(INDIRECT("実施計画様式!AY"&amp;ROW($A289))&lt;&gt;朱色変色!AU289,1,0)</f>
        <v>#VALUE!</v>
      </c>
      <c r="AZ289" t="e" cm="1">
        <f t="array" aca="1" ref="AZ289" ca="1">IF(INDIRECT("実施計画様式!AZ"&amp;ROW($A289))&lt;&gt;朱色変色!AV289,1,0)</f>
        <v>#VALUE!</v>
      </c>
      <c r="BA289" t="e" cm="1">
        <f t="array" aca="1" ref="BA289" ca="1">IF(INDIRECT("実施計画様式!BA"&amp;ROW($A289))&lt;&gt;朱色変色!AW289,1,0)</f>
        <v>#VALUE!</v>
      </c>
      <c r="BB289" t="e" cm="1">
        <f t="array" aca="1" ref="BB289" ca="1">IF(INDIRECT("実施計画様式!BB"&amp;ROW($A289))&lt;&gt;朱色変色!AX289,1,0)</f>
        <v>#VALUE!</v>
      </c>
      <c r="BC289" t="e">
        <f t="shared" ca="1" si="9"/>
        <v>#VALUE!</v>
      </c>
      <c r="BD289" t="e">
        <f t="shared" ca="1" si="10"/>
        <v>#VALUE!</v>
      </c>
      <c r="BE289" t="e">
        <f t="shared" ca="1" si="11"/>
        <v>#VALUE!</v>
      </c>
    </row>
    <row r="290" spans="3:57">
      <c r="C290" s="310">
        <v>218</v>
      </c>
      <c r="D290" t="e" cm="1">
        <f t="array" aca="1" ref="D290" ca="1">IF(INDIRECT("実施計画様式!D"&amp;ROW($A290))&lt;&gt;朱色変色!D290,1,0)</f>
        <v>#VALUE!</v>
      </c>
      <c r="E290" t="e" cm="1">
        <f t="array" aca="1" ref="E290" ca="1">IF(INDIRECT("実施計画様式!E"&amp;ROW($A290))&lt;&gt;朱色変色!E290,1,0)</f>
        <v>#VALUE!</v>
      </c>
      <c r="F290" t="e" cm="1">
        <f t="array" aca="1" ref="F290" ca="1">IF(INDIRECT("実施計画様式!F"&amp;ROW($A290))&lt;&gt;朱色変色!F290,1,0)</f>
        <v>#VALUE!</v>
      </c>
      <c r="G290" t="e" cm="1">
        <f t="array" aca="1" ref="G290" ca="1">IF(INDIRECT("実施計画様式!G"&amp;ROW($A290))&lt;&gt;朱色変色!G290,1,0)</f>
        <v>#VALUE!</v>
      </c>
      <c r="H290" t="e" cm="1">
        <f t="array" aca="1" ref="H290" ca="1">IF(INDIRECT("実施計画様式!H"&amp;ROW($A290))&lt;&gt;朱色変色!H290,1,0)</f>
        <v>#VALUE!</v>
      </c>
      <c r="I290" t="e" cm="1">
        <f t="array" aca="1" ref="I290" ca="1">IF(INDIRECT("実施計画様式!I"&amp;ROW($A290))&lt;&gt;朱色変色!I290,1,0)</f>
        <v>#VALUE!</v>
      </c>
      <c r="J290" t="e" cm="1">
        <f t="array" aca="1" ref="J290" ca="1">IF(INDIRECT("実施計画様式!J"&amp;ROW($A290))&lt;&gt;朱色変色!J290,1,0)</f>
        <v>#VALUE!</v>
      </c>
      <c r="K290" t="e" cm="1">
        <f t="array" aca="1" ref="K290" ca="1">IF(INDIRECT("実施計画様式!K"&amp;ROW($A290))&lt;&gt;朱色変色!K290,1,0)</f>
        <v>#VALUE!</v>
      </c>
      <c r="L290" t="e" cm="1">
        <f t="array" aca="1" ref="L290" ca="1">IF(INDIRECT("実施計画様式!L"&amp;ROW($A290))&lt;&gt;朱色変色!L290,1,0)</f>
        <v>#VALUE!</v>
      </c>
      <c r="M290" t="e" cm="1">
        <f t="array" aca="1" ref="M290" ca="1">IF(INDIRECT("実施計画様式!M"&amp;ROW($A290))&lt;&gt;朱色変色!M290,1,0)</f>
        <v>#VALUE!</v>
      </c>
      <c r="N290" t="e" cm="1">
        <f t="array" aca="1" ref="N290" ca="1">IF(INDIRECT("実施計画様式!N"&amp;ROW($A290))&lt;&gt;朱色変色!N290,1,0)</f>
        <v>#VALUE!</v>
      </c>
      <c r="O290" t="e" cm="1">
        <f t="array" aca="1" ref="O290" ca="1">IF(INDIRECT("実施計画様式!O"&amp;ROW($A290))&lt;&gt;朱色変色!O290,1,0)</f>
        <v>#VALUE!</v>
      </c>
      <c r="P290" t="e" cm="1">
        <f t="array" aca="1" ref="P290" ca="1">IF(INDIRECT("実施計画様式!P"&amp;ROW($A290))&lt;&gt;朱色変色!P290,1,0)</f>
        <v>#VALUE!</v>
      </c>
      <c r="Q290" t="e" cm="1">
        <f t="array" aca="1" ref="Q290" ca="1">IF(INDIRECT("実施計画様式!Q"&amp;ROW($A290))&lt;&gt;朱色変色!Q290,1,0)</f>
        <v>#VALUE!</v>
      </c>
      <c r="R290" t="e" cm="1">
        <f t="array" aca="1" ref="R290" ca="1">IF(INDIRECT("実施計画様式!R"&amp;ROW($A290))&lt;&gt;朱色変色!R290,1,0)</f>
        <v>#VALUE!</v>
      </c>
      <c r="S290" t="e" cm="1">
        <f t="array" aca="1" ref="S290" ca="1">IF(INDIRECT("実施計画様式!S"&amp;ROW($A290))&lt;&gt;朱色変色!S290,1,0)</f>
        <v>#VALUE!</v>
      </c>
      <c r="T290" t="e" cm="1">
        <f t="array" aca="1" ref="T290" ca="1">IF(INDIRECT("実施計画様式!T"&amp;ROW($A290))&lt;&gt;朱色変色!T290,1,0)</f>
        <v>#VALUE!</v>
      </c>
      <c r="U290" t="e" cm="1">
        <f t="array" aca="1" ref="U290" ca="1">IF(INDIRECT("実施計画様式!U"&amp;ROW($A290))&lt;&gt;朱色変色!U290,1,0)</f>
        <v>#VALUE!</v>
      </c>
      <c r="V290" t="e" cm="1">
        <f t="array" aca="1" ref="V290" ca="1">IF(INDIRECT("実施計画様式!V"&amp;ROW($A290))&lt;&gt;朱色変色!V290,1,0)</f>
        <v>#VALUE!</v>
      </c>
      <c r="W290" t="e" cm="1">
        <f t="array" aca="1" ref="W290" ca="1">IF(INDIRECT("実施計画様式!W"&amp;ROW($A290))&lt;&gt;朱色変色!W290,1,0)</f>
        <v>#VALUE!</v>
      </c>
      <c r="X290" t="e" cm="1">
        <f t="array" aca="1" ref="X290" ca="1">IF(INDIRECT("実施計画様式!X"&amp;ROW($A290))&lt;&gt;朱色変色!X290,1,0)</f>
        <v>#VALUE!</v>
      </c>
      <c r="Y290" t="e" cm="1">
        <f t="array" aca="1" ref="Y290" ca="1">IF(INDIRECT("実施計画様式!Y"&amp;ROW($A290))&lt;&gt;朱色変色!Y290,1,0)</f>
        <v>#VALUE!</v>
      </c>
      <c r="Z290" t="e" cm="1">
        <f t="array" aca="1" ref="Z290" ca="1">IF(INDIRECT("実施計画様式!Z"&amp;ROW($A290))&lt;&gt;朱色変色!Z290,1,0)</f>
        <v>#VALUE!</v>
      </c>
      <c r="AA290" t="e" cm="1">
        <f t="array" aca="1" ref="AA290" ca="1">IF(INDIRECT("実施計画様式!AA"&amp;ROW($A290))&lt;&gt;朱色変色!AA290,1,0)</f>
        <v>#VALUE!</v>
      </c>
      <c r="AB290" t="e" cm="1">
        <f t="array" aca="1" ref="AB290" ca="1">IF(INDIRECT("実施計画様式!AB"&amp;ROW($A290))&lt;&gt;朱色変色!AB290,1,0)</f>
        <v>#VALUE!</v>
      </c>
      <c r="AC290" t="e" cm="1">
        <f t="array" aca="1" ref="AC290" ca="1">IF(INDIRECT("実施計画様式!AC"&amp;ROW($A290))&lt;&gt;朱色変色!AC290,1,0)</f>
        <v>#VALUE!</v>
      </c>
      <c r="AD290" t="e" cm="1">
        <f t="array" aca="1" ref="AD290" ca="1">IF(INDIRECT("実施計画様式!AD"&amp;ROW($A290))&lt;&gt;朱色変色!AD290,1,0)</f>
        <v>#VALUE!</v>
      </c>
      <c r="AE290" t="e" cm="1">
        <f t="array" aca="1" ref="AE290" ca="1">IF(INDIRECT("実施計画様式!AE"&amp;ROW($A290))&lt;&gt;朱色変色!AE290,1,0)</f>
        <v>#VALUE!</v>
      </c>
      <c r="AF290" t="e" cm="1">
        <f t="array" aca="1" ref="AF290" ca="1">IF(INDIRECT("実施計画様式!AF"&amp;ROW($A290))&lt;&gt;朱色変色!AF290,1,0)</f>
        <v>#VALUE!</v>
      </c>
      <c r="AG290" t="e" cm="1">
        <f t="array" aca="1" ref="AG290" ca="1">IF(INDIRECT("実施計画様式!AG"&amp;ROW($A290))&lt;&gt;朱色変色!AG290,1,0)</f>
        <v>#VALUE!</v>
      </c>
      <c r="AH290" t="e" cm="1">
        <f t="array" aca="1" ref="AH290" ca="1">IF(INDIRECT("実施計画様式!AH"&amp;ROW($A290))&lt;&gt;朱色変色!AH290,1,0)</f>
        <v>#VALUE!</v>
      </c>
      <c r="AI290" t="e" cm="1">
        <f t="array" aca="1" ref="AI290" ca="1">IF(INDIRECT("実施計画様式!AI"&amp;ROW($A290))&lt;&gt;朱色変色!AI290,1,0)</f>
        <v>#VALUE!</v>
      </c>
      <c r="AJ290" t="e" cm="1">
        <f t="array" aca="1" ref="AJ290" ca="1">IF(INDIRECT("実施計画様式!AJ"&amp;ROW($A290))&lt;&gt;朱色変色!AJ290,1,0)</f>
        <v>#VALUE!</v>
      </c>
      <c r="AK290" t="e" cm="1">
        <f t="array" aca="1" ref="AK290" ca="1">IF(INDIRECT("実施計画様式!AK"&amp;ROW($A290))&lt;&gt;朱色変色!AK290,1,0)</f>
        <v>#VALUE!</v>
      </c>
      <c r="AL290" t="e" cm="1">
        <f t="array" aca="1" ref="AL290" ca="1">IF(INDIRECT("実施計画様式!AL"&amp;ROW($A290))&lt;&gt;朱色変色!AL290,1,0)</f>
        <v>#VALUE!</v>
      </c>
      <c r="AM290" t="e" cm="1">
        <f t="array" aca="1" ref="AM290" ca="1">IF(INDIRECT("実施計画様式!AM"&amp;ROW($A290))&lt;&gt;朱色変色!AM290,1,0)</f>
        <v>#VALUE!</v>
      </c>
      <c r="AN290" t="e" cm="1">
        <f t="array" aca="1" ref="AN290" ca="1">IF(INDIRECT("実施計画様式!AN"&amp;ROW($A290))&lt;&gt;朱色変色!AN290,1,0)</f>
        <v>#VALUE!</v>
      </c>
      <c r="AO290" t="e" cm="1">
        <f t="array" aca="1" ref="AO290" ca="1">IF(INDIRECT("実施計画様式!AO"&amp;ROW($A290))&lt;&gt;朱色変色!AO290,1,0)</f>
        <v>#VALUE!</v>
      </c>
      <c r="AP290" t="e" cm="1">
        <f t="array" aca="1" ref="AP290" ca="1">IF(INDIRECT("実施計画様式!AP"&amp;ROW($A290))&lt;&gt;朱色変色!AP290,1,0)</f>
        <v>#VALUE!</v>
      </c>
      <c r="AQ290" t="e" cm="1">
        <f t="array" aca="1" ref="AQ290" ca="1">IF(INDIRECT("実施計画様式!AQ"&amp;ROW($A290))&lt;&gt;朱色変色!AQ290,1,0)</f>
        <v>#VALUE!</v>
      </c>
      <c r="AR290" t="e" cm="1">
        <f t="array" aca="1" ref="AR290" ca="1">IF(INDIRECT("実施計画様式!AR"&amp;ROW($A290))&lt;&gt;朱色変色!AR290,1,0)</f>
        <v>#VALUE!</v>
      </c>
      <c r="AS290" t="e" cm="1">
        <f t="array" aca="1" ref="AS290" ca="1">IF(INDIRECT("実施計画様式!AS"&amp;ROW($A290))&lt;&gt;朱色変色!AS290,1,0)</f>
        <v>#VALUE!</v>
      </c>
      <c r="AT290" t="e" cm="1">
        <f t="array" aca="1" ref="AT290" ca="1">IF(INDIRECT("実施計画様式!AT"&amp;ROW($A290))&lt;&gt;朱色変色!AT290,1,0)</f>
        <v>#VALUE!</v>
      </c>
      <c r="AU290" t="e" cm="1">
        <f t="array" aca="1" ref="AU290" ca="1">IF(INDIRECT("実施計画様式!AU"&amp;ROW($A290))&lt;&gt;朱色変色!AU290,1,0)</f>
        <v>#VALUE!</v>
      </c>
      <c r="AV290" t="e" cm="1">
        <f t="array" aca="1" ref="AV290" ca="1">IF(INDIRECT("実施計画様式!AV"&amp;ROW($A290))&lt;&gt;朱色変色!AV290,1,0)</f>
        <v>#VALUE!</v>
      </c>
      <c r="AW290" t="e" cm="1">
        <f t="array" aca="1" ref="AW290" ca="1">IF(INDIRECT("実施計画様式!AW"&amp;ROW($A290))&lt;&gt;朱色変色!AW290,1,0)</f>
        <v>#VALUE!</v>
      </c>
      <c r="AX290" t="e" cm="1">
        <f t="array" aca="1" ref="AX290" ca="1">IF(INDIRECT("実施計画様式!AX"&amp;ROW($A290))&lt;&gt;朱色変色!AX290,1,0)</f>
        <v>#VALUE!</v>
      </c>
      <c r="AY290" t="e" cm="1">
        <f t="array" aca="1" ref="AY290" ca="1">IF(INDIRECT("実施計画様式!AY"&amp;ROW($A290))&lt;&gt;朱色変色!AU290,1,0)</f>
        <v>#VALUE!</v>
      </c>
      <c r="AZ290" t="e" cm="1">
        <f t="array" aca="1" ref="AZ290" ca="1">IF(INDIRECT("実施計画様式!AZ"&amp;ROW($A290))&lt;&gt;朱色変色!AV290,1,0)</f>
        <v>#VALUE!</v>
      </c>
      <c r="BA290" t="e" cm="1">
        <f t="array" aca="1" ref="BA290" ca="1">IF(INDIRECT("実施計画様式!BA"&amp;ROW($A290))&lt;&gt;朱色変色!AW290,1,0)</f>
        <v>#VALUE!</v>
      </c>
      <c r="BB290" t="e" cm="1">
        <f t="array" aca="1" ref="BB290" ca="1">IF(INDIRECT("実施計画様式!BB"&amp;ROW($A290))&lt;&gt;朱色変色!AX290,1,0)</f>
        <v>#VALUE!</v>
      </c>
      <c r="BC290" t="e">
        <f t="shared" ca="1" si="9"/>
        <v>#VALUE!</v>
      </c>
      <c r="BD290" t="e">
        <f t="shared" ca="1" si="10"/>
        <v>#VALUE!</v>
      </c>
      <c r="BE290" t="e">
        <f t="shared" ca="1" si="11"/>
        <v>#VALUE!</v>
      </c>
    </row>
    <row r="291" spans="3:57">
      <c r="C291" s="310">
        <v>219</v>
      </c>
      <c r="D291" t="e" cm="1">
        <f t="array" aca="1" ref="D291" ca="1">IF(INDIRECT("実施計画様式!D"&amp;ROW($A291))&lt;&gt;朱色変色!D291,1,0)</f>
        <v>#VALUE!</v>
      </c>
      <c r="E291" t="e" cm="1">
        <f t="array" aca="1" ref="E291" ca="1">IF(INDIRECT("実施計画様式!E"&amp;ROW($A291))&lt;&gt;朱色変色!E291,1,0)</f>
        <v>#VALUE!</v>
      </c>
      <c r="F291" t="e" cm="1">
        <f t="array" aca="1" ref="F291" ca="1">IF(INDIRECT("実施計画様式!F"&amp;ROW($A291))&lt;&gt;朱色変色!F291,1,0)</f>
        <v>#VALUE!</v>
      </c>
      <c r="G291" t="e" cm="1">
        <f t="array" aca="1" ref="G291" ca="1">IF(INDIRECT("実施計画様式!G"&amp;ROW($A291))&lt;&gt;朱色変色!G291,1,0)</f>
        <v>#VALUE!</v>
      </c>
      <c r="H291" t="e" cm="1">
        <f t="array" aca="1" ref="H291" ca="1">IF(INDIRECT("実施計画様式!H"&amp;ROW($A291))&lt;&gt;朱色変色!H291,1,0)</f>
        <v>#VALUE!</v>
      </c>
      <c r="I291" t="e" cm="1">
        <f t="array" aca="1" ref="I291" ca="1">IF(INDIRECT("実施計画様式!I"&amp;ROW($A291))&lt;&gt;朱色変色!I291,1,0)</f>
        <v>#VALUE!</v>
      </c>
      <c r="J291" t="e" cm="1">
        <f t="array" aca="1" ref="J291" ca="1">IF(INDIRECT("実施計画様式!J"&amp;ROW($A291))&lt;&gt;朱色変色!J291,1,0)</f>
        <v>#VALUE!</v>
      </c>
      <c r="K291" t="e" cm="1">
        <f t="array" aca="1" ref="K291" ca="1">IF(INDIRECT("実施計画様式!K"&amp;ROW($A291))&lt;&gt;朱色変色!K291,1,0)</f>
        <v>#VALUE!</v>
      </c>
      <c r="L291" t="e" cm="1">
        <f t="array" aca="1" ref="L291" ca="1">IF(INDIRECT("実施計画様式!L"&amp;ROW($A291))&lt;&gt;朱色変色!L291,1,0)</f>
        <v>#VALUE!</v>
      </c>
      <c r="M291" t="e" cm="1">
        <f t="array" aca="1" ref="M291" ca="1">IF(INDIRECT("実施計画様式!M"&amp;ROW($A291))&lt;&gt;朱色変色!M291,1,0)</f>
        <v>#VALUE!</v>
      </c>
      <c r="N291" t="e" cm="1">
        <f t="array" aca="1" ref="N291" ca="1">IF(INDIRECT("実施計画様式!N"&amp;ROW($A291))&lt;&gt;朱色変色!N291,1,0)</f>
        <v>#VALUE!</v>
      </c>
      <c r="O291" t="e" cm="1">
        <f t="array" aca="1" ref="O291" ca="1">IF(INDIRECT("実施計画様式!O"&amp;ROW($A291))&lt;&gt;朱色変色!O291,1,0)</f>
        <v>#VALUE!</v>
      </c>
      <c r="P291" t="e" cm="1">
        <f t="array" aca="1" ref="P291" ca="1">IF(INDIRECT("実施計画様式!P"&amp;ROW($A291))&lt;&gt;朱色変色!P291,1,0)</f>
        <v>#VALUE!</v>
      </c>
      <c r="Q291" t="e" cm="1">
        <f t="array" aca="1" ref="Q291" ca="1">IF(INDIRECT("実施計画様式!Q"&amp;ROW($A291))&lt;&gt;朱色変色!Q291,1,0)</f>
        <v>#VALUE!</v>
      </c>
      <c r="R291" t="e" cm="1">
        <f t="array" aca="1" ref="R291" ca="1">IF(INDIRECT("実施計画様式!R"&amp;ROW($A291))&lt;&gt;朱色変色!R291,1,0)</f>
        <v>#VALUE!</v>
      </c>
      <c r="S291" t="e" cm="1">
        <f t="array" aca="1" ref="S291" ca="1">IF(INDIRECT("実施計画様式!S"&amp;ROW($A291))&lt;&gt;朱色変色!S291,1,0)</f>
        <v>#VALUE!</v>
      </c>
      <c r="T291" t="e" cm="1">
        <f t="array" aca="1" ref="T291" ca="1">IF(INDIRECT("実施計画様式!T"&amp;ROW($A291))&lt;&gt;朱色変色!T291,1,0)</f>
        <v>#VALUE!</v>
      </c>
      <c r="U291" t="e" cm="1">
        <f t="array" aca="1" ref="U291" ca="1">IF(INDIRECT("実施計画様式!U"&amp;ROW($A291))&lt;&gt;朱色変色!U291,1,0)</f>
        <v>#VALUE!</v>
      </c>
      <c r="V291" t="e" cm="1">
        <f t="array" aca="1" ref="V291" ca="1">IF(INDIRECT("実施計画様式!V"&amp;ROW($A291))&lt;&gt;朱色変色!V291,1,0)</f>
        <v>#VALUE!</v>
      </c>
      <c r="W291" t="e" cm="1">
        <f t="array" aca="1" ref="W291" ca="1">IF(INDIRECT("実施計画様式!W"&amp;ROW($A291))&lt;&gt;朱色変色!W291,1,0)</f>
        <v>#VALUE!</v>
      </c>
      <c r="X291" t="e" cm="1">
        <f t="array" aca="1" ref="X291" ca="1">IF(INDIRECT("実施計画様式!X"&amp;ROW($A291))&lt;&gt;朱色変色!X291,1,0)</f>
        <v>#VALUE!</v>
      </c>
      <c r="Y291" t="e" cm="1">
        <f t="array" aca="1" ref="Y291" ca="1">IF(INDIRECT("実施計画様式!Y"&amp;ROW($A291))&lt;&gt;朱色変色!Y291,1,0)</f>
        <v>#VALUE!</v>
      </c>
      <c r="Z291" t="e" cm="1">
        <f t="array" aca="1" ref="Z291" ca="1">IF(INDIRECT("実施計画様式!Z"&amp;ROW($A291))&lt;&gt;朱色変色!Z291,1,0)</f>
        <v>#VALUE!</v>
      </c>
      <c r="AA291" t="e" cm="1">
        <f t="array" aca="1" ref="AA291" ca="1">IF(INDIRECT("実施計画様式!AA"&amp;ROW($A291))&lt;&gt;朱色変色!AA291,1,0)</f>
        <v>#VALUE!</v>
      </c>
      <c r="AB291" t="e" cm="1">
        <f t="array" aca="1" ref="AB291" ca="1">IF(INDIRECT("実施計画様式!AB"&amp;ROW($A291))&lt;&gt;朱色変色!AB291,1,0)</f>
        <v>#VALUE!</v>
      </c>
      <c r="AC291" t="e" cm="1">
        <f t="array" aca="1" ref="AC291" ca="1">IF(INDIRECT("実施計画様式!AC"&amp;ROW($A291))&lt;&gt;朱色変色!AC291,1,0)</f>
        <v>#VALUE!</v>
      </c>
      <c r="AD291" t="e" cm="1">
        <f t="array" aca="1" ref="AD291" ca="1">IF(INDIRECT("実施計画様式!AD"&amp;ROW($A291))&lt;&gt;朱色変色!AD291,1,0)</f>
        <v>#VALUE!</v>
      </c>
      <c r="AE291" t="e" cm="1">
        <f t="array" aca="1" ref="AE291" ca="1">IF(INDIRECT("実施計画様式!AE"&amp;ROW($A291))&lt;&gt;朱色変色!AE291,1,0)</f>
        <v>#VALUE!</v>
      </c>
      <c r="AF291" t="e" cm="1">
        <f t="array" aca="1" ref="AF291" ca="1">IF(INDIRECT("実施計画様式!AF"&amp;ROW($A291))&lt;&gt;朱色変色!AF291,1,0)</f>
        <v>#VALUE!</v>
      </c>
      <c r="AG291" t="e" cm="1">
        <f t="array" aca="1" ref="AG291" ca="1">IF(INDIRECT("実施計画様式!AG"&amp;ROW($A291))&lt;&gt;朱色変色!AG291,1,0)</f>
        <v>#VALUE!</v>
      </c>
      <c r="AH291" t="e" cm="1">
        <f t="array" aca="1" ref="AH291" ca="1">IF(INDIRECT("実施計画様式!AH"&amp;ROW($A291))&lt;&gt;朱色変色!AH291,1,0)</f>
        <v>#VALUE!</v>
      </c>
      <c r="AI291" t="e" cm="1">
        <f t="array" aca="1" ref="AI291" ca="1">IF(INDIRECT("実施計画様式!AI"&amp;ROW($A291))&lt;&gt;朱色変色!AI291,1,0)</f>
        <v>#VALUE!</v>
      </c>
      <c r="AJ291" t="e" cm="1">
        <f t="array" aca="1" ref="AJ291" ca="1">IF(INDIRECT("実施計画様式!AJ"&amp;ROW($A291))&lt;&gt;朱色変色!AJ291,1,0)</f>
        <v>#VALUE!</v>
      </c>
      <c r="AK291" t="e" cm="1">
        <f t="array" aca="1" ref="AK291" ca="1">IF(INDIRECT("実施計画様式!AK"&amp;ROW($A291))&lt;&gt;朱色変色!AK291,1,0)</f>
        <v>#VALUE!</v>
      </c>
      <c r="AL291" t="e" cm="1">
        <f t="array" aca="1" ref="AL291" ca="1">IF(INDIRECT("実施計画様式!AL"&amp;ROW($A291))&lt;&gt;朱色変色!AL291,1,0)</f>
        <v>#VALUE!</v>
      </c>
      <c r="AM291" t="e" cm="1">
        <f t="array" aca="1" ref="AM291" ca="1">IF(INDIRECT("実施計画様式!AM"&amp;ROW($A291))&lt;&gt;朱色変色!AM291,1,0)</f>
        <v>#VALUE!</v>
      </c>
      <c r="AN291" t="e" cm="1">
        <f t="array" aca="1" ref="AN291" ca="1">IF(INDIRECT("実施計画様式!AN"&amp;ROW($A291))&lt;&gt;朱色変色!AN291,1,0)</f>
        <v>#VALUE!</v>
      </c>
      <c r="AO291" t="e" cm="1">
        <f t="array" aca="1" ref="AO291" ca="1">IF(INDIRECT("実施計画様式!AO"&amp;ROW($A291))&lt;&gt;朱色変色!AO291,1,0)</f>
        <v>#VALUE!</v>
      </c>
      <c r="AP291" t="e" cm="1">
        <f t="array" aca="1" ref="AP291" ca="1">IF(INDIRECT("実施計画様式!AP"&amp;ROW($A291))&lt;&gt;朱色変色!AP291,1,0)</f>
        <v>#VALUE!</v>
      </c>
      <c r="AQ291" t="e" cm="1">
        <f t="array" aca="1" ref="AQ291" ca="1">IF(INDIRECT("実施計画様式!AQ"&amp;ROW($A291))&lt;&gt;朱色変色!AQ291,1,0)</f>
        <v>#VALUE!</v>
      </c>
      <c r="AR291" t="e" cm="1">
        <f t="array" aca="1" ref="AR291" ca="1">IF(INDIRECT("実施計画様式!AR"&amp;ROW($A291))&lt;&gt;朱色変色!AR291,1,0)</f>
        <v>#VALUE!</v>
      </c>
      <c r="AS291" t="e" cm="1">
        <f t="array" aca="1" ref="AS291" ca="1">IF(INDIRECT("実施計画様式!AS"&amp;ROW($A291))&lt;&gt;朱色変色!AS291,1,0)</f>
        <v>#VALUE!</v>
      </c>
      <c r="AT291" t="e" cm="1">
        <f t="array" aca="1" ref="AT291" ca="1">IF(INDIRECT("実施計画様式!AT"&amp;ROW($A291))&lt;&gt;朱色変色!AT291,1,0)</f>
        <v>#VALUE!</v>
      </c>
      <c r="AU291" t="e" cm="1">
        <f t="array" aca="1" ref="AU291" ca="1">IF(INDIRECT("実施計画様式!AU"&amp;ROW($A291))&lt;&gt;朱色変色!AU291,1,0)</f>
        <v>#VALUE!</v>
      </c>
      <c r="AV291" t="e" cm="1">
        <f t="array" aca="1" ref="AV291" ca="1">IF(INDIRECT("実施計画様式!AV"&amp;ROW($A291))&lt;&gt;朱色変色!AV291,1,0)</f>
        <v>#VALUE!</v>
      </c>
      <c r="AW291" t="e" cm="1">
        <f t="array" aca="1" ref="AW291" ca="1">IF(INDIRECT("実施計画様式!AW"&amp;ROW($A291))&lt;&gt;朱色変色!AW291,1,0)</f>
        <v>#VALUE!</v>
      </c>
      <c r="AX291" t="e" cm="1">
        <f t="array" aca="1" ref="AX291" ca="1">IF(INDIRECT("実施計画様式!AX"&amp;ROW($A291))&lt;&gt;朱色変色!AX291,1,0)</f>
        <v>#VALUE!</v>
      </c>
      <c r="AY291" t="e" cm="1">
        <f t="array" aca="1" ref="AY291" ca="1">IF(INDIRECT("実施計画様式!AY"&amp;ROW($A291))&lt;&gt;朱色変色!AU291,1,0)</f>
        <v>#VALUE!</v>
      </c>
      <c r="AZ291" t="e" cm="1">
        <f t="array" aca="1" ref="AZ291" ca="1">IF(INDIRECT("実施計画様式!AZ"&amp;ROW($A291))&lt;&gt;朱色変色!AV291,1,0)</f>
        <v>#VALUE!</v>
      </c>
      <c r="BA291" t="e" cm="1">
        <f t="array" aca="1" ref="BA291" ca="1">IF(INDIRECT("実施計画様式!BA"&amp;ROW($A291))&lt;&gt;朱色変色!AW291,1,0)</f>
        <v>#VALUE!</v>
      </c>
      <c r="BB291" t="e" cm="1">
        <f t="array" aca="1" ref="BB291" ca="1">IF(INDIRECT("実施計画様式!BB"&amp;ROW($A291))&lt;&gt;朱色変色!AX291,1,0)</f>
        <v>#VALUE!</v>
      </c>
      <c r="BC291" t="e">
        <f t="shared" ca="1" si="9"/>
        <v>#VALUE!</v>
      </c>
      <c r="BD291" t="e">
        <f t="shared" ca="1" si="10"/>
        <v>#VALUE!</v>
      </c>
      <c r="BE291" t="e">
        <f t="shared" ca="1" si="11"/>
        <v>#VALUE!</v>
      </c>
    </row>
    <row r="292" spans="3:57">
      <c r="C292" s="310">
        <v>220</v>
      </c>
      <c r="D292" t="e" cm="1">
        <f t="array" aca="1" ref="D292" ca="1">IF(INDIRECT("実施計画様式!D"&amp;ROW($A292))&lt;&gt;朱色変色!D292,1,0)</f>
        <v>#VALUE!</v>
      </c>
      <c r="E292" t="e" cm="1">
        <f t="array" aca="1" ref="E292" ca="1">IF(INDIRECT("実施計画様式!E"&amp;ROW($A292))&lt;&gt;朱色変色!E292,1,0)</f>
        <v>#VALUE!</v>
      </c>
      <c r="F292" t="e" cm="1">
        <f t="array" aca="1" ref="F292" ca="1">IF(INDIRECT("実施計画様式!F"&amp;ROW($A292))&lt;&gt;朱色変色!F292,1,0)</f>
        <v>#VALUE!</v>
      </c>
      <c r="G292" t="e" cm="1">
        <f t="array" aca="1" ref="G292" ca="1">IF(INDIRECT("実施計画様式!G"&amp;ROW($A292))&lt;&gt;朱色変色!G292,1,0)</f>
        <v>#VALUE!</v>
      </c>
      <c r="H292" t="e" cm="1">
        <f t="array" aca="1" ref="H292" ca="1">IF(INDIRECT("実施計画様式!H"&amp;ROW($A292))&lt;&gt;朱色変色!H292,1,0)</f>
        <v>#VALUE!</v>
      </c>
      <c r="I292" t="e" cm="1">
        <f t="array" aca="1" ref="I292" ca="1">IF(INDIRECT("実施計画様式!I"&amp;ROW($A292))&lt;&gt;朱色変色!I292,1,0)</f>
        <v>#VALUE!</v>
      </c>
      <c r="J292" t="e" cm="1">
        <f t="array" aca="1" ref="J292" ca="1">IF(INDIRECT("実施計画様式!J"&amp;ROW($A292))&lt;&gt;朱色変色!J292,1,0)</f>
        <v>#VALUE!</v>
      </c>
      <c r="K292" t="e" cm="1">
        <f t="array" aca="1" ref="K292" ca="1">IF(INDIRECT("実施計画様式!K"&amp;ROW($A292))&lt;&gt;朱色変色!K292,1,0)</f>
        <v>#VALUE!</v>
      </c>
      <c r="L292" t="e" cm="1">
        <f t="array" aca="1" ref="L292" ca="1">IF(INDIRECT("実施計画様式!L"&amp;ROW($A292))&lt;&gt;朱色変色!L292,1,0)</f>
        <v>#VALUE!</v>
      </c>
      <c r="M292" t="e" cm="1">
        <f t="array" aca="1" ref="M292" ca="1">IF(INDIRECT("実施計画様式!M"&amp;ROW($A292))&lt;&gt;朱色変色!M292,1,0)</f>
        <v>#VALUE!</v>
      </c>
      <c r="N292" t="e" cm="1">
        <f t="array" aca="1" ref="N292" ca="1">IF(INDIRECT("実施計画様式!N"&amp;ROW($A292))&lt;&gt;朱色変色!N292,1,0)</f>
        <v>#VALUE!</v>
      </c>
      <c r="O292" t="e" cm="1">
        <f t="array" aca="1" ref="O292" ca="1">IF(INDIRECT("実施計画様式!O"&amp;ROW($A292))&lt;&gt;朱色変色!O292,1,0)</f>
        <v>#VALUE!</v>
      </c>
      <c r="P292" t="e" cm="1">
        <f t="array" aca="1" ref="P292" ca="1">IF(INDIRECT("実施計画様式!P"&amp;ROW($A292))&lt;&gt;朱色変色!P292,1,0)</f>
        <v>#VALUE!</v>
      </c>
      <c r="Q292" t="e" cm="1">
        <f t="array" aca="1" ref="Q292" ca="1">IF(INDIRECT("実施計画様式!Q"&amp;ROW($A292))&lt;&gt;朱色変色!Q292,1,0)</f>
        <v>#VALUE!</v>
      </c>
      <c r="R292" t="e" cm="1">
        <f t="array" aca="1" ref="R292" ca="1">IF(INDIRECT("実施計画様式!R"&amp;ROW($A292))&lt;&gt;朱色変色!R292,1,0)</f>
        <v>#VALUE!</v>
      </c>
      <c r="S292" t="e" cm="1">
        <f t="array" aca="1" ref="S292" ca="1">IF(INDIRECT("実施計画様式!S"&amp;ROW($A292))&lt;&gt;朱色変色!S292,1,0)</f>
        <v>#VALUE!</v>
      </c>
      <c r="T292" t="e" cm="1">
        <f t="array" aca="1" ref="T292" ca="1">IF(INDIRECT("実施計画様式!T"&amp;ROW($A292))&lt;&gt;朱色変色!T292,1,0)</f>
        <v>#VALUE!</v>
      </c>
      <c r="U292" t="e" cm="1">
        <f t="array" aca="1" ref="U292" ca="1">IF(INDIRECT("実施計画様式!U"&amp;ROW($A292))&lt;&gt;朱色変色!U292,1,0)</f>
        <v>#VALUE!</v>
      </c>
      <c r="V292" t="e" cm="1">
        <f t="array" aca="1" ref="V292" ca="1">IF(INDIRECT("実施計画様式!V"&amp;ROW($A292))&lt;&gt;朱色変色!V292,1,0)</f>
        <v>#VALUE!</v>
      </c>
      <c r="W292" t="e" cm="1">
        <f t="array" aca="1" ref="W292" ca="1">IF(INDIRECT("実施計画様式!W"&amp;ROW($A292))&lt;&gt;朱色変色!W292,1,0)</f>
        <v>#VALUE!</v>
      </c>
      <c r="X292" t="e" cm="1">
        <f t="array" aca="1" ref="X292" ca="1">IF(INDIRECT("実施計画様式!X"&amp;ROW($A292))&lt;&gt;朱色変色!X292,1,0)</f>
        <v>#VALUE!</v>
      </c>
      <c r="Y292" t="e" cm="1">
        <f t="array" aca="1" ref="Y292" ca="1">IF(INDIRECT("実施計画様式!Y"&amp;ROW($A292))&lt;&gt;朱色変色!Y292,1,0)</f>
        <v>#VALUE!</v>
      </c>
      <c r="Z292" t="e" cm="1">
        <f t="array" aca="1" ref="Z292" ca="1">IF(INDIRECT("実施計画様式!Z"&amp;ROW($A292))&lt;&gt;朱色変色!Z292,1,0)</f>
        <v>#VALUE!</v>
      </c>
      <c r="AA292" t="e" cm="1">
        <f t="array" aca="1" ref="AA292" ca="1">IF(INDIRECT("実施計画様式!AA"&amp;ROW($A292))&lt;&gt;朱色変色!AA292,1,0)</f>
        <v>#VALUE!</v>
      </c>
      <c r="AB292" t="e" cm="1">
        <f t="array" aca="1" ref="AB292" ca="1">IF(INDIRECT("実施計画様式!AB"&amp;ROW($A292))&lt;&gt;朱色変色!AB292,1,0)</f>
        <v>#VALUE!</v>
      </c>
      <c r="AC292" t="e" cm="1">
        <f t="array" aca="1" ref="AC292" ca="1">IF(INDIRECT("実施計画様式!AC"&amp;ROW($A292))&lt;&gt;朱色変色!AC292,1,0)</f>
        <v>#VALUE!</v>
      </c>
      <c r="AD292" t="e" cm="1">
        <f t="array" aca="1" ref="AD292" ca="1">IF(INDIRECT("実施計画様式!AD"&amp;ROW($A292))&lt;&gt;朱色変色!AD292,1,0)</f>
        <v>#VALUE!</v>
      </c>
      <c r="AE292" t="e" cm="1">
        <f t="array" aca="1" ref="AE292" ca="1">IF(INDIRECT("実施計画様式!AE"&amp;ROW($A292))&lt;&gt;朱色変色!AE292,1,0)</f>
        <v>#VALUE!</v>
      </c>
      <c r="AF292" t="e" cm="1">
        <f t="array" aca="1" ref="AF292" ca="1">IF(INDIRECT("実施計画様式!AF"&amp;ROW($A292))&lt;&gt;朱色変色!AF292,1,0)</f>
        <v>#VALUE!</v>
      </c>
      <c r="AG292" t="e" cm="1">
        <f t="array" aca="1" ref="AG292" ca="1">IF(INDIRECT("実施計画様式!AG"&amp;ROW($A292))&lt;&gt;朱色変色!AG292,1,0)</f>
        <v>#VALUE!</v>
      </c>
      <c r="AH292" t="e" cm="1">
        <f t="array" aca="1" ref="AH292" ca="1">IF(INDIRECT("実施計画様式!AH"&amp;ROW($A292))&lt;&gt;朱色変色!AH292,1,0)</f>
        <v>#VALUE!</v>
      </c>
      <c r="AI292" t="e" cm="1">
        <f t="array" aca="1" ref="AI292" ca="1">IF(INDIRECT("実施計画様式!AI"&amp;ROW($A292))&lt;&gt;朱色変色!AI292,1,0)</f>
        <v>#VALUE!</v>
      </c>
      <c r="AJ292" t="e" cm="1">
        <f t="array" aca="1" ref="AJ292" ca="1">IF(INDIRECT("実施計画様式!AJ"&amp;ROW($A292))&lt;&gt;朱色変色!AJ292,1,0)</f>
        <v>#VALUE!</v>
      </c>
      <c r="AK292" t="e" cm="1">
        <f t="array" aca="1" ref="AK292" ca="1">IF(INDIRECT("実施計画様式!AK"&amp;ROW($A292))&lt;&gt;朱色変色!AK292,1,0)</f>
        <v>#VALUE!</v>
      </c>
      <c r="AL292" t="e" cm="1">
        <f t="array" aca="1" ref="AL292" ca="1">IF(INDIRECT("実施計画様式!AL"&amp;ROW($A292))&lt;&gt;朱色変色!AL292,1,0)</f>
        <v>#VALUE!</v>
      </c>
      <c r="AM292" t="e" cm="1">
        <f t="array" aca="1" ref="AM292" ca="1">IF(INDIRECT("実施計画様式!AM"&amp;ROW($A292))&lt;&gt;朱色変色!AM292,1,0)</f>
        <v>#VALUE!</v>
      </c>
      <c r="AN292" t="e" cm="1">
        <f t="array" aca="1" ref="AN292" ca="1">IF(INDIRECT("実施計画様式!AN"&amp;ROW($A292))&lt;&gt;朱色変色!AN292,1,0)</f>
        <v>#VALUE!</v>
      </c>
      <c r="AO292" t="e" cm="1">
        <f t="array" aca="1" ref="AO292" ca="1">IF(INDIRECT("実施計画様式!AO"&amp;ROW($A292))&lt;&gt;朱色変色!AO292,1,0)</f>
        <v>#VALUE!</v>
      </c>
      <c r="AP292" t="e" cm="1">
        <f t="array" aca="1" ref="AP292" ca="1">IF(INDIRECT("実施計画様式!AP"&amp;ROW($A292))&lt;&gt;朱色変色!AP292,1,0)</f>
        <v>#VALUE!</v>
      </c>
      <c r="AQ292" t="e" cm="1">
        <f t="array" aca="1" ref="AQ292" ca="1">IF(INDIRECT("実施計画様式!AQ"&amp;ROW($A292))&lt;&gt;朱色変色!AQ292,1,0)</f>
        <v>#VALUE!</v>
      </c>
      <c r="AR292" t="e" cm="1">
        <f t="array" aca="1" ref="AR292" ca="1">IF(INDIRECT("実施計画様式!AR"&amp;ROW($A292))&lt;&gt;朱色変色!AR292,1,0)</f>
        <v>#VALUE!</v>
      </c>
      <c r="AS292" t="e" cm="1">
        <f t="array" aca="1" ref="AS292" ca="1">IF(INDIRECT("実施計画様式!AS"&amp;ROW($A292))&lt;&gt;朱色変色!AS292,1,0)</f>
        <v>#VALUE!</v>
      </c>
      <c r="AT292" t="e" cm="1">
        <f t="array" aca="1" ref="AT292" ca="1">IF(INDIRECT("実施計画様式!AT"&amp;ROW($A292))&lt;&gt;朱色変色!AT292,1,0)</f>
        <v>#VALUE!</v>
      </c>
      <c r="AU292" t="e" cm="1">
        <f t="array" aca="1" ref="AU292" ca="1">IF(INDIRECT("実施計画様式!AU"&amp;ROW($A292))&lt;&gt;朱色変色!AU292,1,0)</f>
        <v>#VALUE!</v>
      </c>
      <c r="AV292" t="e" cm="1">
        <f t="array" aca="1" ref="AV292" ca="1">IF(INDIRECT("実施計画様式!AV"&amp;ROW($A292))&lt;&gt;朱色変色!AV292,1,0)</f>
        <v>#VALUE!</v>
      </c>
      <c r="AW292" t="e" cm="1">
        <f t="array" aca="1" ref="AW292" ca="1">IF(INDIRECT("実施計画様式!AW"&amp;ROW($A292))&lt;&gt;朱色変色!AW292,1,0)</f>
        <v>#VALUE!</v>
      </c>
      <c r="AX292" t="e" cm="1">
        <f t="array" aca="1" ref="AX292" ca="1">IF(INDIRECT("実施計画様式!AX"&amp;ROW($A292))&lt;&gt;朱色変色!AX292,1,0)</f>
        <v>#VALUE!</v>
      </c>
      <c r="AY292" t="e" cm="1">
        <f t="array" aca="1" ref="AY292" ca="1">IF(INDIRECT("実施計画様式!AY"&amp;ROW($A292))&lt;&gt;朱色変色!AU292,1,0)</f>
        <v>#VALUE!</v>
      </c>
      <c r="AZ292" t="e" cm="1">
        <f t="array" aca="1" ref="AZ292" ca="1">IF(INDIRECT("実施計画様式!AZ"&amp;ROW($A292))&lt;&gt;朱色変色!AV292,1,0)</f>
        <v>#VALUE!</v>
      </c>
      <c r="BA292" t="e" cm="1">
        <f t="array" aca="1" ref="BA292" ca="1">IF(INDIRECT("実施計画様式!BA"&amp;ROW($A292))&lt;&gt;朱色変色!AW292,1,0)</f>
        <v>#VALUE!</v>
      </c>
      <c r="BB292" t="e" cm="1">
        <f t="array" aca="1" ref="BB292" ca="1">IF(INDIRECT("実施計画様式!BB"&amp;ROW($A292))&lt;&gt;朱色変色!AX292,1,0)</f>
        <v>#VALUE!</v>
      </c>
      <c r="BC292" t="e">
        <f t="shared" ca="1" si="9"/>
        <v>#VALUE!</v>
      </c>
      <c r="BD292" t="e">
        <f t="shared" ca="1" si="10"/>
        <v>#VALUE!</v>
      </c>
      <c r="BE292" t="e">
        <f t="shared" ca="1" si="11"/>
        <v>#VALUE!</v>
      </c>
    </row>
    <row r="293" spans="3:57">
      <c r="C293" s="310">
        <v>221</v>
      </c>
      <c r="D293" t="e" cm="1">
        <f t="array" aca="1" ref="D293" ca="1">IF(INDIRECT("実施計画様式!D"&amp;ROW($A293))&lt;&gt;朱色変色!D293,1,0)</f>
        <v>#VALUE!</v>
      </c>
      <c r="E293" t="e" cm="1">
        <f t="array" aca="1" ref="E293" ca="1">IF(INDIRECT("実施計画様式!E"&amp;ROW($A293))&lt;&gt;朱色変色!E293,1,0)</f>
        <v>#VALUE!</v>
      </c>
      <c r="F293" t="e" cm="1">
        <f t="array" aca="1" ref="F293" ca="1">IF(INDIRECT("実施計画様式!F"&amp;ROW($A293))&lt;&gt;朱色変色!F293,1,0)</f>
        <v>#VALUE!</v>
      </c>
      <c r="G293" t="e" cm="1">
        <f t="array" aca="1" ref="G293" ca="1">IF(INDIRECT("実施計画様式!G"&amp;ROW($A293))&lt;&gt;朱色変色!G293,1,0)</f>
        <v>#VALUE!</v>
      </c>
      <c r="H293" t="e" cm="1">
        <f t="array" aca="1" ref="H293" ca="1">IF(INDIRECT("実施計画様式!H"&amp;ROW($A293))&lt;&gt;朱色変色!H293,1,0)</f>
        <v>#VALUE!</v>
      </c>
      <c r="I293" t="e" cm="1">
        <f t="array" aca="1" ref="I293" ca="1">IF(INDIRECT("実施計画様式!I"&amp;ROW($A293))&lt;&gt;朱色変色!I293,1,0)</f>
        <v>#VALUE!</v>
      </c>
      <c r="J293" t="e" cm="1">
        <f t="array" aca="1" ref="J293" ca="1">IF(INDIRECT("実施計画様式!J"&amp;ROW($A293))&lt;&gt;朱色変色!J293,1,0)</f>
        <v>#VALUE!</v>
      </c>
      <c r="K293" t="e" cm="1">
        <f t="array" aca="1" ref="K293" ca="1">IF(INDIRECT("実施計画様式!K"&amp;ROW($A293))&lt;&gt;朱色変色!K293,1,0)</f>
        <v>#VALUE!</v>
      </c>
      <c r="L293" t="e" cm="1">
        <f t="array" aca="1" ref="L293" ca="1">IF(INDIRECT("実施計画様式!L"&amp;ROW($A293))&lt;&gt;朱色変色!L293,1,0)</f>
        <v>#VALUE!</v>
      </c>
      <c r="M293" t="e" cm="1">
        <f t="array" aca="1" ref="M293" ca="1">IF(INDIRECT("実施計画様式!M"&amp;ROW($A293))&lt;&gt;朱色変色!M293,1,0)</f>
        <v>#VALUE!</v>
      </c>
      <c r="N293" t="e" cm="1">
        <f t="array" aca="1" ref="N293" ca="1">IF(INDIRECT("実施計画様式!N"&amp;ROW($A293))&lt;&gt;朱色変色!N293,1,0)</f>
        <v>#VALUE!</v>
      </c>
      <c r="O293" t="e" cm="1">
        <f t="array" aca="1" ref="O293" ca="1">IF(INDIRECT("実施計画様式!O"&amp;ROW($A293))&lt;&gt;朱色変色!O293,1,0)</f>
        <v>#VALUE!</v>
      </c>
      <c r="P293" t="e" cm="1">
        <f t="array" aca="1" ref="P293" ca="1">IF(INDIRECT("実施計画様式!P"&amp;ROW($A293))&lt;&gt;朱色変色!P293,1,0)</f>
        <v>#VALUE!</v>
      </c>
      <c r="Q293" t="e" cm="1">
        <f t="array" aca="1" ref="Q293" ca="1">IF(INDIRECT("実施計画様式!Q"&amp;ROW($A293))&lt;&gt;朱色変色!Q293,1,0)</f>
        <v>#VALUE!</v>
      </c>
      <c r="R293" t="e" cm="1">
        <f t="array" aca="1" ref="R293" ca="1">IF(INDIRECT("実施計画様式!R"&amp;ROW($A293))&lt;&gt;朱色変色!R293,1,0)</f>
        <v>#VALUE!</v>
      </c>
      <c r="S293" t="e" cm="1">
        <f t="array" aca="1" ref="S293" ca="1">IF(INDIRECT("実施計画様式!S"&amp;ROW($A293))&lt;&gt;朱色変色!S293,1,0)</f>
        <v>#VALUE!</v>
      </c>
      <c r="T293" t="e" cm="1">
        <f t="array" aca="1" ref="T293" ca="1">IF(INDIRECT("実施計画様式!T"&amp;ROW($A293))&lt;&gt;朱色変色!T293,1,0)</f>
        <v>#VALUE!</v>
      </c>
      <c r="U293" t="e" cm="1">
        <f t="array" aca="1" ref="U293" ca="1">IF(INDIRECT("実施計画様式!U"&amp;ROW($A293))&lt;&gt;朱色変色!U293,1,0)</f>
        <v>#VALUE!</v>
      </c>
      <c r="V293" t="e" cm="1">
        <f t="array" aca="1" ref="V293" ca="1">IF(INDIRECT("実施計画様式!V"&amp;ROW($A293))&lt;&gt;朱色変色!V293,1,0)</f>
        <v>#VALUE!</v>
      </c>
      <c r="W293" t="e" cm="1">
        <f t="array" aca="1" ref="W293" ca="1">IF(INDIRECT("実施計画様式!W"&amp;ROW($A293))&lt;&gt;朱色変色!W293,1,0)</f>
        <v>#VALUE!</v>
      </c>
      <c r="X293" t="e" cm="1">
        <f t="array" aca="1" ref="X293" ca="1">IF(INDIRECT("実施計画様式!X"&amp;ROW($A293))&lt;&gt;朱色変色!X293,1,0)</f>
        <v>#VALUE!</v>
      </c>
      <c r="Y293" t="e" cm="1">
        <f t="array" aca="1" ref="Y293" ca="1">IF(INDIRECT("実施計画様式!Y"&amp;ROW($A293))&lt;&gt;朱色変色!Y293,1,0)</f>
        <v>#VALUE!</v>
      </c>
      <c r="Z293" t="e" cm="1">
        <f t="array" aca="1" ref="Z293" ca="1">IF(INDIRECT("実施計画様式!Z"&amp;ROW($A293))&lt;&gt;朱色変色!Z293,1,0)</f>
        <v>#VALUE!</v>
      </c>
      <c r="AA293" t="e" cm="1">
        <f t="array" aca="1" ref="AA293" ca="1">IF(INDIRECT("実施計画様式!AA"&amp;ROW($A293))&lt;&gt;朱色変色!AA293,1,0)</f>
        <v>#VALUE!</v>
      </c>
      <c r="AB293" t="e" cm="1">
        <f t="array" aca="1" ref="AB293" ca="1">IF(INDIRECT("実施計画様式!AB"&amp;ROW($A293))&lt;&gt;朱色変色!AB293,1,0)</f>
        <v>#VALUE!</v>
      </c>
      <c r="AC293" t="e" cm="1">
        <f t="array" aca="1" ref="AC293" ca="1">IF(INDIRECT("実施計画様式!AC"&amp;ROW($A293))&lt;&gt;朱色変色!AC293,1,0)</f>
        <v>#VALUE!</v>
      </c>
      <c r="AD293" t="e" cm="1">
        <f t="array" aca="1" ref="AD293" ca="1">IF(INDIRECT("実施計画様式!AD"&amp;ROW($A293))&lt;&gt;朱色変色!AD293,1,0)</f>
        <v>#VALUE!</v>
      </c>
      <c r="AE293" t="e" cm="1">
        <f t="array" aca="1" ref="AE293" ca="1">IF(INDIRECT("実施計画様式!AE"&amp;ROW($A293))&lt;&gt;朱色変色!AE293,1,0)</f>
        <v>#VALUE!</v>
      </c>
      <c r="AF293" t="e" cm="1">
        <f t="array" aca="1" ref="AF293" ca="1">IF(INDIRECT("実施計画様式!AF"&amp;ROW($A293))&lt;&gt;朱色変色!AF293,1,0)</f>
        <v>#VALUE!</v>
      </c>
      <c r="AG293" t="e" cm="1">
        <f t="array" aca="1" ref="AG293" ca="1">IF(INDIRECT("実施計画様式!AG"&amp;ROW($A293))&lt;&gt;朱色変色!AG293,1,0)</f>
        <v>#VALUE!</v>
      </c>
      <c r="AH293" t="e" cm="1">
        <f t="array" aca="1" ref="AH293" ca="1">IF(INDIRECT("実施計画様式!AH"&amp;ROW($A293))&lt;&gt;朱色変色!AH293,1,0)</f>
        <v>#VALUE!</v>
      </c>
      <c r="AI293" t="e" cm="1">
        <f t="array" aca="1" ref="AI293" ca="1">IF(INDIRECT("実施計画様式!AI"&amp;ROW($A293))&lt;&gt;朱色変色!AI293,1,0)</f>
        <v>#VALUE!</v>
      </c>
      <c r="AJ293" t="e" cm="1">
        <f t="array" aca="1" ref="AJ293" ca="1">IF(INDIRECT("実施計画様式!AJ"&amp;ROW($A293))&lt;&gt;朱色変色!AJ293,1,0)</f>
        <v>#VALUE!</v>
      </c>
      <c r="AK293" t="e" cm="1">
        <f t="array" aca="1" ref="AK293" ca="1">IF(INDIRECT("実施計画様式!AK"&amp;ROW($A293))&lt;&gt;朱色変色!AK293,1,0)</f>
        <v>#VALUE!</v>
      </c>
      <c r="AL293" t="e" cm="1">
        <f t="array" aca="1" ref="AL293" ca="1">IF(INDIRECT("実施計画様式!AL"&amp;ROW($A293))&lt;&gt;朱色変色!AL293,1,0)</f>
        <v>#VALUE!</v>
      </c>
      <c r="AM293" t="e" cm="1">
        <f t="array" aca="1" ref="AM293" ca="1">IF(INDIRECT("実施計画様式!AM"&amp;ROW($A293))&lt;&gt;朱色変色!AM293,1,0)</f>
        <v>#VALUE!</v>
      </c>
      <c r="AN293" t="e" cm="1">
        <f t="array" aca="1" ref="AN293" ca="1">IF(INDIRECT("実施計画様式!AN"&amp;ROW($A293))&lt;&gt;朱色変色!AN293,1,0)</f>
        <v>#VALUE!</v>
      </c>
      <c r="AO293" t="e" cm="1">
        <f t="array" aca="1" ref="AO293" ca="1">IF(INDIRECT("実施計画様式!AO"&amp;ROW($A293))&lt;&gt;朱色変色!AO293,1,0)</f>
        <v>#VALUE!</v>
      </c>
      <c r="AP293" t="e" cm="1">
        <f t="array" aca="1" ref="AP293" ca="1">IF(INDIRECT("実施計画様式!AP"&amp;ROW($A293))&lt;&gt;朱色変色!AP293,1,0)</f>
        <v>#VALUE!</v>
      </c>
      <c r="AQ293" t="e" cm="1">
        <f t="array" aca="1" ref="AQ293" ca="1">IF(INDIRECT("実施計画様式!AQ"&amp;ROW($A293))&lt;&gt;朱色変色!AQ293,1,0)</f>
        <v>#VALUE!</v>
      </c>
      <c r="AR293" t="e" cm="1">
        <f t="array" aca="1" ref="AR293" ca="1">IF(INDIRECT("実施計画様式!AR"&amp;ROW($A293))&lt;&gt;朱色変色!AR293,1,0)</f>
        <v>#VALUE!</v>
      </c>
      <c r="AS293" t="e" cm="1">
        <f t="array" aca="1" ref="AS293" ca="1">IF(INDIRECT("実施計画様式!AS"&amp;ROW($A293))&lt;&gt;朱色変色!AS293,1,0)</f>
        <v>#VALUE!</v>
      </c>
      <c r="AT293" t="e" cm="1">
        <f t="array" aca="1" ref="AT293" ca="1">IF(INDIRECT("実施計画様式!AT"&amp;ROW($A293))&lt;&gt;朱色変色!AT293,1,0)</f>
        <v>#VALUE!</v>
      </c>
      <c r="AU293" t="e" cm="1">
        <f t="array" aca="1" ref="AU293" ca="1">IF(INDIRECT("実施計画様式!AU"&amp;ROW($A293))&lt;&gt;朱色変色!AU293,1,0)</f>
        <v>#VALUE!</v>
      </c>
      <c r="AV293" t="e" cm="1">
        <f t="array" aca="1" ref="AV293" ca="1">IF(INDIRECT("実施計画様式!AV"&amp;ROW($A293))&lt;&gt;朱色変色!AV293,1,0)</f>
        <v>#VALUE!</v>
      </c>
      <c r="AW293" t="e" cm="1">
        <f t="array" aca="1" ref="AW293" ca="1">IF(INDIRECT("実施計画様式!AW"&amp;ROW($A293))&lt;&gt;朱色変色!AW293,1,0)</f>
        <v>#VALUE!</v>
      </c>
      <c r="AX293" t="e" cm="1">
        <f t="array" aca="1" ref="AX293" ca="1">IF(INDIRECT("実施計画様式!AX"&amp;ROW($A293))&lt;&gt;朱色変色!AX293,1,0)</f>
        <v>#VALUE!</v>
      </c>
      <c r="AY293" t="e" cm="1">
        <f t="array" aca="1" ref="AY293" ca="1">IF(INDIRECT("実施計画様式!AY"&amp;ROW($A293))&lt;&gt;朱色変色!AU293,1,0)</f>
        <v>#VALUE!</v>
      </c>
      <c r="AZ293" t="e" cm="1">
        <f t="array" aca="1" ref="AZ293" ca="1">IF(INDIRECT("実施計画様式!AZ"&amp;ROW($A293))&lt;&gt;朱色変色!AV293,1,0)</f>
        <v>#VALUE!</v>
      </c>
      <c r="BA293" t="e" cm="1">
        <f t="array" aca="1" ref="BA293" ca="1">IF(INDIRECT("実施計画様式!BA"&amp;ROW($A293))&lt;&gt;朱色変色!AW293,1,0)</f>
        <v>#VALUE!</v>
      </c>
      <c r="BB293" t="e" cm="1">
        <f t="array" aca="1" ref="BB293" ca="1">IF(INDIRECT("実施計画様式!BB"&amp;ROW($A293))&lt;&gt;朱色変色!AX293,1,0)</f>
        <v>#VALUE!</v>
      </c>
      <c r="BC293" t="e">
        <f t="shared" ca="1" si="9"/>
        <v>#VALUE!</v>
      </c>
      <c r="BD293" t="e">
        <f t="shared" ca="1" si="10"/>
        <v>#VALUE!</v>
      </c>
      <c r="BE293" t="e">
        <f t="shared" ca="1" si="11"/>
        <v>#VALUE!</v>
      </c>
    </row>
    <row r="294" spans="3:57">
      <c r="C294" s="310">
        <v>222</v>
      </c>
      <c r="D294" t="e" cm="1">
        <f t="array" aca="1" ref="D294" ca="1">IF(INDIRECT("実施計画様式!D"&amp;ROW($A294))&lt;&gt;朱色変色!D294,1,0)</f>
        <v>#VALUE!</v>
      </c>
      <c r="E294" t="e" cm="1">
        <f t="array" aca="1" ref="E294" ca="1">IF(INDIRECT("実施計画様式!E"&amp;ROW($A294))&lt;&gt;朱色変色!E294,1,0)</f>
        <v>#VALUE!</v>
      </c>
      <c r="F294" t="e" cm="1">
        <f t="array" aca="1" ref="F294" ca="1">IF(INDIRECT("実施計画様式!F"&amp;ROW($A294))&lt;&gt;朱色変色!F294,1,0)</f>
        <v>#VALUE!</v>
      </c>
      <c r="G294" t="e" cm="1">
        <f t="array" aca="1" ref="G294" ca="1">IF(INDIRECT("実施計画様式!G"&amp;ROW($A294))&lt;&gt;朱色変色!G294,1,0)</f>
        <v>#VALUE!</v>
      </c>
      <c r="H294" t="e" cm="1">
        <f t="array" aca="1" ref="H294" ca="1">IF(INDIRECT("実施計画様式!H"&amp;ROW($A294))&lt;&gt;朱色変色!H294,1,0)</f>
        <v>#VALUE!</v>
      </c>
      <c r="I294" t="e" cm="1">
        <f t="array" aca="1" ref="I294" ca="1">IF(INDIRECT("実施計画様式!I"&amp;ROW($A294))&lt;&gt;朱色変色!I294,1,0)</f>
        <v>#VALUE!</v>
      </c>
      <c r="J294" t="e" cm="1">
        <f t="array" aca="1" ref="J294" ca="1">IF(INDIRECT("実施計画様式!J"&amp;ROW($A294))&lt;&gt;朱色変色!J294,1,0)</f>
        <v>#VALUE!</v>
      </c>
      <c r="K294" t="e" cm="1">
        <f t="array" aca="1" ref="K294" ca="1">IF(INDIRECT("実施計画様式!K"&amp;ROW($A294))&lt;&gt;朱色変色!K294,1,0)</f>
        <v>#VALUE!</v>
      </c>
      <c r="L294" t="e" cm="1">
        <f t="array" aca="1" ref="L294" ca="1">IF(INDIRECT("実施計画様式!L"&amp;ROW($A294))&lt;&gt;朱色変色!L294,1,0)</f>
        <v>#VALUE!</v>
      </c>
      <c r="M294" t="e" cm="1">
        <f t="array" aca="1" ref="M294" ca="1">IF(INDIRECT("実施計画様式!M"&amp;ROW($A294))&lt;&gt;朱色変色!M294,1,0)</f>
        <v>#VALUE!</v>
      </c>
      <c r="N294" t="e" cm="1">
        <f t="array" aca="1" ref="N294" ca="1">IF(INDIRECT("実施計画様式!N"&amp;ROW($A294))&lt;&gt;朱色変色!N294,1,0)</f>
        <v>#VALUE!</v>
      </c>
      <c r="O294" t="e" cm="1">
        <f t="array" aca="1" ref="O294" ca="1">IF(INDIRECT("実施計画様式!O"&amp;ROW($A294))&lt;&gt;朱色変色!O294,1,0)</f>
        <v>#VALUE!</v>
      </c>
      <c r="P294" t="e" cm="1">
        <f t="array" aca="1" ref="P294" ca="1">IF(INDIRECT("実施計画様式!P"&amp;ROW($A294))&lt;&gt;朱色変色!P294,1,0)</f>
        <v>#VALUE!</v>
      </c>
      <c r="Q294" t="e" cm="1">
        <f t="array" aca="1" ref="Q294" ca="1">IF(INDIRECT("実施計画様式!Q"&amp;ROW($A294))&lt;&gt;朱色変色!Q294,1,0)</f>
        <v>#VALUE!</v>
      </c>
      <c r="R294" t="e" cm="1">
        <f t="array" aca="1" ref="R294" ca="1">IF(INDIRECT("実施計画様式!R"&amp;ROW($A294))&lt;&gt;朱色変色!R294,1,0)</f>
        <v>#VALUE!</v>
      </c>
      <c r="S294" t="e" cm="1">
        <f t="array" aca="1" ref="S294" ca="1">IF(INDIRECT("実施計画様式!S"&amp;ROW($A294))&lt;&gt;朱色変色!S294,1,0)</f>
        <v>#VALUE!</v>
      </c>
      <c r="T294" t="e" cm="1">
        <f t="array" aca="1" ref="T294" ca="1">IF(INDIRECT("実施計画様式!T"&amp;ROW($A294))&lt;&gt;朱色変色!T294,1,0)</f>
        <v>#VALUE!</v>
      </c>
      <c r="U294" t="e" cm="1">
        <f t="array" aca="1" ref="U294" ca="1">IF(INDIRECT("実施計画様式!U"&amp;ROW($A294))&lt;&gt;朱色変色!U294,1,0)</f>
        <v>#VALUE!</v>
      </c>
      <c r="V294" t="e" cm="1">
        <f t="array" aca="1" ref="V294" ca="1">IF(INDIRECT("実施計画様式!V"&amp;ROW($A294))&lt;&gt;朱色変色!V294,1,0)</f>
        <v>#VALUE!</v>
      </c>
      <c r="W294" t="e" cm="1">
        <f t="array" aca="1" ref="W294" ca="1">IF(INDIRECT("実施計画様式!W"&amp;ROW($A294))&lt;&gt;朱色変色!W294,1,0)</f>
        <v>#VALUE!</v>
      </c>
      <c r="X294" t="e" cm="1">
        <f t="array" aca="1" ref="X294" ca="1">IF(INDIRECT("実施計画様式!X"&amp;ROW($A294))&lt;&gt;朱色変色!X294,1,0)</f>
        <v>#VALUE!</v>
      </c>
      <c r="Y294" t="e" cm="1">
        <f t="array" aca="1" ref="Y294" ca="1">IF(INDIRECT("実施計画様式!Y"&amp;ROW($A294))&lt;&gt;朱色変色!Y294,1,0)</f>
        <v>#VALUE!</v>
      </c>
      <c r="Z294" t="e" cm="1">
        <f t="array" aca="1" ref="Z294" ca="1">IF(INDIRECT("実施計画様式!Z"&amp;ROW($A294))&lt;&gt;朱色変色!Z294,1,0)</f>
        <v>#VALUE!</v>
      </c>
      <c r="AA294" t="e" cm="1">
        <f t="array" aca="1" ref="AA294" ca="1">IF(INDIRECT("実施計画様式!AA"&amp;ROW($A294))&lt;&gt;朱色変色!AA294,1,0)</f>
        <v>#VALUE!</v>
      </c>
      <c r="AB294" t="e" cm="1">
        <f t="array" aca="1" ref="AB294" ca="1">IF(INDIRECT("実施計画様式!AB"&amp;ROW($A294))&lt;&gt;朱色変色!AB294,1,0)</f>
        <v>#VALUE!</v>
      </c>
      <c r="AC294" t="e" cm="1">
        <f t="array" aca="1" ref="AC294" ca="1">IF(INDIRECT("実施計画様式!AC"&amp;ROW($A294))&lt;&gt;朱色変色!AC294,1,0)</f>
        <v>#VALUE!</v>
      </c>
      <c r="AD294" t="e" cm="1">
        <f t="array" aca="1" ref="AD294" ca="1">IF(INDIRECT("実施計画様式!AD"&amp;ROW($A294))&lt;&gt;朱色変色!AD294,1,0)</f>
        <v>#VALUE!</v>
      </c>
      <c r="AE294" t="e" cm="1">
        <f t="array" aca="1" ref="AE294" ca="1">IF(INDIRECT("実施計画様式!AE"&amp;ROW($A294))&lt;&gt;朱色変色!AE294,1,0)</f>
        <v>#VALUE!</v>
      </c>
      <c r="AF294" t="e" cm="1">
        <f t="array" aca="1" ref="AF294" ca="1">IF(INDIRECT("実施計画様式!AF"&amp;ROW($A294))&lt;&gt;朱色変色!AF294,1,0)</f>
        <v>#VALUE!</v>
      </c>
      <c r="AG294" t="e" cm="1">
        <f t="array" aca="1" ref="AG294" ca="1">IF(INDIRECT("実施計画様式!AG"&amp;ROW($A294))&lt;&gt;朱色変色!AG294,1,0)</f>
        <v>#VALUE!</v>
      </c>
      <c r="AH294" t="e" cm="1">
        <f t="array" aca="1" ref="AH294" ca="1">IF(INDIRECT("実施計画様式!AH"&amp;ROW($A294))&lt;&gt;朱色変色!AH294,1,0)</f>
        <v>#VALUE!</v>
      </c>
      <c r="AI294" t="e" cm="1">
        <f t="array" aca="1" ref="AI294" ca="1">IF(INDIRECT("実施計画様式!AI"&amp;ROW($A294))&lt;&gt;朱色変色!AI294,1,0)</f>
        <v>#VALUE!</v>
      </c>
      <c r="AJ294" t="e" cm="1">
        <f t="array" aca="1" ref="AJ294" ca="1">IF(INDIRECT("実施計画様式!AJ"&amp;ROW($A294))&lt;&gt;朱色変色!AJ294,1,0)</f>
        <v>#VALUE!</v>
      </c>
      <c r="AK294" t="e" cm="1">
        <f t="array" aca="1" ref="AK294" ca="1">IF(INDIRECT("実施計画様式!AK"&amp;ROW($A294))&lt;&gt;朱色変色!AK294,1,0)</f>
        <v>#VALUE!</v>
      </c>
      <c r="AL294" t="e" cm="1">
        <f t="array" aca="1" ref="AL294" ca="1">IF(INDIRECT("実施計画様式!AL"&amp;ROW($A294))&lt;&gt;朱色変色!AL294,1,0)</f>
        <v>#VALUE!</v>
      </c>
      <c r="AM294" t="e" cm="1">
        <f t="array" aca="1" ref="AM294" ca="1">IF(INDIRECT("実施計画様式!AM"&amp;ROW($A294))&lt;&gt;朱色変色!AM294,1,0)</f>
        <v>#VALUE!</v>
      </c>
      <c r="AN294" t="e" cm="1">
        <f t="array" aca="1" ref="AN294" ca="1">IF(INDIRECT("実施計画様式!AN"&amp;ROW($A294))&lt;&gt;朱色変色!AN294,1,0)</f>
        <v>#VALUE!</v>
      </c>
      <c r="AO294" t="e" cm="1">
        <f t="array" aca="1" ref="AO294" ca="1">IF(INDIRECT("実施計画様式!AO"&amp;ROW($A294))&lt;&gt;朱色変色!AO294,1,0)</f>
        <v>#VALUE!</v>
      </c>
      <c r="AP294" t="e" cm="1">
        <f t="array" aca="1" ref="AP294" ca="1">IF(INDIRECT("実施計画様式!AP"&amp;ROW($A294))&lt;&gt;朱色変色!AP294,1,0)</f>
        <v>#VALUE!</v>
      </c>
      <c r="AQ294" t="e" cm="1">
        <f t="array" aca="1" ref="AQ294" ca="1">IF(INDIRECT("実施計画様式!AQ"&amp;ROW($A294))&lt;&gt;朱色変色!AQ294,1,0)</f>
        <v>#VALUE!</v>
      </c>
      <c r="AR294" t="e" cm="1">
        <f t="array" aca="1" ref="AR294" ca="1">IF(INDIRECT("実施計画様式!AR"&amp;ROW($A294))&lt;&gt;朱色変色!AR294,1,0)</f>
        <v>#VALUE!</v>
      </c>
      <c r="AS294" t="e" cm="1">
        <f t="array" aca="1" ref="AS294" ca="1">IF(INDIRECT("実施計画様式!AS"&amp;ROW($A294))&lt;&gt;朱色変色!AS294,1,0)</f>
        <v>#VALUE!</v>
      </c>
      <c r="AT294" t="e" cm="1">
        <f t="array" aca="1" ref="AT294" ca="1">IF(INDIRECT("実施計画様式!AT"&amp;ROW($A294))&lt;&gt;朱色変色!AT294,1,0)</f>
        <v>#VALUE!</v>
      </c>
      <c r="AU294" t="e" cm="1">
        <f t="array" aca="1" ref="AU294" ca="1">IF(INDIRECT("実施計画様式!AU"&amp;ROW($A294))&lt;&gt;朱色変色!AU294,1,0)</f>
        <v>#VALUE!</v>
      </c>
      <c r="AV294" t="e" cm="1">
        <f t="array" aca="1" ref="AV294" ca="1">IF(INDIRECT("実施計画様式!AV"&amp;ROW($A294))&lt;&gt;朱色変色!AV294,1,0)</f>
        <v>#VALUE!</v>
      </c>
      <c r="AW294" t="e" cm="1">
        <f t="array" aca="1" ref="AW294" ca="1">IF(INDIRECT("実施計画様式!AW"&amp;ROW($A294))&lt;&gt;朱色変色!AW294,1,0)</f>
        <v>#VALUE!</v>
      </c>
      <c r="AX294" t="e" cm="1">
        <f t="array" aca="1" ref="AX294" ca="1">IF(INDIRECT("実施計画様式!AX"&amp;ROW($A294))&lt;&gt;朱色変色!AX294,1,0)</f>
        <v>#VALUE!</v>
      </c>
      <c r="AY294" t="e" cm="1">
        <f t="array" aca="1" ref="AY294" ca="1">IF(INDIRECT("実施計画様式!AY"&amp;ROW($A294))&lt;&gt;朱色変色!AU294,1,0)</f>
        <v>#VALUE!</v>
      </c>
      <c r="AZ294" t="e" cm="1">
        <f t="array" aca="1" ref="AZ294" ca="1">IF(INDIRECT("実施計画様式!AZ"&amp;ROW($A294))&lt;&gt;朱色変色!AV294,1,0)</f>
        <v>#VALUE!</v>
      </c>
      <c r="BA294" t="e" cm="1">
        <f t="array" aca="1" ref="BA294" ca="1">IF(INDIRECT("実施計画様式!BA"&amp;ROW($A294))&lt;&gt;朱色変色!AW294,1,0)</f>
        <v>#VALUE!</v>
      </c>
      <c r="BB294" t="e" cm="1">
        <f t="array" aca="1" ref="BB294" ca="1">IF(INDIRECT("実施計画様式!BB"&amp;ROW($A294))&lt;&gt;朱色変色!AX294,1,0)</f>
        <v>#VALUE!</v>
      </c>
      <c r="BC294" t="e">
        <f t="shared" ca="1" si="9"/>
        <v>#VALUE!</v>
      </c>
      <c r="BD294" t="e">
        <f t="shared" ca="1" si="10"/>
        <v>#VALUE!</v>
      </c>
      <c r="BE294" t="e">
        <f t="shared" ca="1" si="11"/>
        <v>#VALUE!</v>
      </c>
    </row>
    <row r="295" spans="3:57">
      <c r="C295" s="310">
        <v>223</v>
      </c>
      <c r="D295" t="e" cm="1">
        <f t="array" aca="1" ref="D295" ca="1">IF(INDIRECT("実施計画様式!D"&amp;ROW($A295))&lt;&gt;朱色変色!D295,1,0)</f>
        <v>#VALUE!</v>
      </c>
      <c r="E295" t="e" cm="1">
        <f t="array" aca="1" ref="E295" ca="1">IF(INDIRECT("実施計画様式!E"&amp;ROW($A295))&lt;&gt;朱色変色!E295,1,0)</f>
        <v>#VALUE!</v>
      </c>
      <c r="F295" t="e" cm="1">
        <f t="array" aca="1" ref="F295" ca="1">IF(INDIRECT("実施計画様式!F"&amp;ROW($A295))&lt;&gt;朱色変色!F295,1,0)</f>
        <v>#VALUE!</v>
      </c>
      <c r="G295" t="e" cm="1">
        <f t="array" aca="1" ref="G295" ca="1">IF(INDIRECT("実施計画様式!G"&amp;ROW($A295))&lt;&gt;朱色変色!G295,1,0)</f>
        <v>#VALUE!</v>
      </c>
      <c r="H295" t="e" cm="1">
        <f t="array" aca="1" ref="H295" ca="1">IF(INDIRECT("実施計画様式!H"&amp;ROW($A295))&lt;&gt;朱色変色!H295,1,0)</f>
        <v>#VALUE!</v>
      </c>
      <c r="I295" t="e" cm="1">
        <f t="array" aca="1" ref="I295" ca="1">IF(INDIRECT("実施計画様式!I"&amp;ROW($A295))&lt;&gt;朱色変色!I295,1,0)</f>
        <v>#VALUE!</v>
      </c>
      <c r="J295" t="e" cm="1">
        <f t="array" aca="1" ref="J295" ca="1">IF(INDIRECT("実施計画様式!J"&amp;ROW($A295))&lt;&gt;朱色変色!J295,1,0)</f>
        <v>#VALUE!</v>
      </c>
      <c r="K295" t="e" cm="1">
        <f t="array" aca="1" ref="K295" ca="1">IF(INDIRECT("実施計画様式!K"&amp;ROW($A295))&lt;&gt;朱色変色!K295,1,0)</f>
        <v>#VALUE!</v>
      </c>
      <c r="L295" t="e" cm="1">
        <f t="array" aca="1" ref="L295" ca="1">IF(INDIRECT("実施計画様式!L"&amp;ROW($A295))&lt;&gt;朱色変色!L295,1,0)</f>
        <v>#VALUE!</v>
      </c>
      <c r="M295" t="e" cm="1">
        <f t="array" aca="1" ref="M295" ca="1">IF(INDIRECT("実施計画様式!M"&amp;ROW($A295))&lt;&gt;朱色変色!M295,1,0)</f>
        <v>#VALUE!</v>
      </c>
      <c r="N295" t="e" cm="1">
        <f t="array" aca="1" ref="N295" ca="1">IF(INDIRECT("実施計画様式!N"&amp;ROW($A295))&lt;&gt;朱色変色!N295,1,0)</f>
        <v>#VALUE!</v>
      </c>
      <c r="O295" t="e" cm="1">
        <f t="array" aca="1" ref="O295" ca="1">IF(INDIRECT("実施計画様式!O"&amp;ROW($A295))&lt;&gt;朱色変色!O295,1,0)</f>
        <v>#VALUE!</v>
      </c>
      <c r="P295" t="e" cm="1">
        <f t="array" aca="1" ref="P295" ca="1">IF(INDIRECT("実施計画様式!P"&amp;ROW($A295))&lt;&gt;朱色変色!P295,1,0)</f>
        <v>#VALUE!</v>
      </c>
      <c r="Q295" t="e" cm="1">
        <f t="array" aca="1" ref="Q295" ca="1">IF(INDIRECT("実施計画様式!Q"&amp;ROW($A295))&lt;&gt;朱色変色!Q295,1,0)</f>
        <v>#VALUE!</v>
      </c>
      <c r="R295" t="e" cm="1">
        <f t="array" aca="1" ref="R295" ca="1">IF(INDIRECT("実施計画様式!R"&amp;ROW($A295))&lt;&gt;朱色変色!R295,1,0)</f>
        <v>#VALUE!</v>
      </c>
      <c r="S295" t="e" cm="1">
        <f t="array" aca="1" ref="S295" ca="1">IF(INDIRECT("実施計画様式!S"&amp;ROW($A295))&lt;&gt;朱色変色!S295,1,0)</f>
        <v>#VALUE!</v>
      </c>
      <c r="T295" t="e" cm="1">
        <f t="array" aca="1" ref="T295" ca="1">IF(INDIRECT("実施計画様式!T"&amp;ROW($A295))&lt;&gt;朱色変色!T295,1,0)</f>
        <v>#VALUE!</v>
      </c>
      <c r="U295" t="e" cm="1">
        <f t="array" aca="1" ref="U295" ca="1">IF(INDIRECT("実施計画様式!U"&amp;ROW($A295))&lt;&gt;朱色変色!U295,1,0)</f>
        <v>#VALUE!</v>
      </c>
      <c r="V295" t="e" cm="1">
        <f t="array" aca="1" ref="V295" ca="1">IF(INDIRECT("実施計画様式!V"&amp;ROW($A295))&lt;&gt;朱色変色!V295,1,0)</f>
        <v>#VALUE!</v>
      </c>
      <c r="W295" t="e" cm="1">
        <f t="array" aca="1" ref="W295" ca="1">IF(INDIRECT("実施計画様式!W"&amp;ROW($A295))&lt;&gt;朱色変色!W295,1,0)</f>
        <v>#VALUE!</v>
      </c>
      <c r="X295" t="e" cm="1">
        <f t="array" aca="1" ref="X295" ca="1">IF(INDIRECT("実施計画様式!X"&amp;ROW($A295))&lt;&gt;朱色変色!X295,1,0)</f>
        <v>#VALUE!</v>
      </c>
      <c r="Y295" t="e" cm="1">
        <f t="array" aca="1" ref="Y295" ca="1">IF(INDIRECT("実施計画様式!Y"&amp;ROW($A295))&lt;&gt;朱色変色!Y295,1,0)</f>
        <v>#VALUE!</v>
      </c>
      <c r="Z295" t="e" cm="1">
        <f t="array" aca="1" ref="Z295" ca="1">IF(INDIRECT("実施計画様式!Z"&amp;ROW($A295))&lt;&gt;朱色変色!Z295,1,0)</f>
        <v>#VALUE!</v>
      </c>
      <c r="AA295" t="e" cm="1">
        <f t="array" aca="1" ref="AA295" ca="1">IF(INDIRECT("実施計画様式!AA"&amp;ROW($A295))&lt;&gt;朱色変色!AA295,1,0)</f>
        <v>#VALUE!</v>
      </c>
      <c r="AB295" t="e" cm="1">
        <f t="array" aca="1" ref="AB295" ca="1">IF(INDIRECT("実施計画様式!AB"&amp;ROW($A295))&lt;&gt;朱色変色!AB295,1,0)</f>
        <v>#VALUE!</v>
      </c>
      <c r="AC295" t="e" cm="1">
        <f t="array" aca="1" ref="AC295" ca="1">IF(INDIRECT("実施計画様式!AC"&amp;ROW($A295))&lt;&gt;朱色変色!AC295,1,0)</f>
        <v>#VALUE!</v>
      </c>
      <c r="AD295" t="e" cm="1">
        <f t="array" aca="1" ref="AD295" ca="1">IF(INDIRECT("実施計画様式!AD"&amp;ROW($A295))&lt;&gt;朱色変色!AD295,1,0)</f>
        <v>#VALUE!</v>
      </c>
      <c r="AE295" t="e" cm="1">
        <f t="array" aca="1" ref="AE295" ca="1">IF(INDIRECT("実施計画様式!AE"&amp;ROW($A295))&lt;&gt;朱色変色!AE295,1,0)</f>
        <v>#VALUE!</v>
      </c>
      <c r="AF295" t="e" cm="1">
        <f t="array" aca="1" ref="AF295" ca="1">IF(INDIRECT("実施計画様式!AF"&amp;ROW($A295))&lt;&gt;朱色変色!AF295,1,0)</f>
        <v>#VALUE!</v>
      </c>
      <c r="AG295" t="e" cm="1">
        <f t="array" aca="1" ref="AG295" ca="1">IF(INDIRECT("実施計画様式!AG"&amp;ROW($A295))&lt;&gt;朱色変色!AG295,1,0)</f>
        <v>#VALUE!</v>
      </c>
      <c r="AH295" t="e" cm="1">
        <f t="array" aca="1" ref="AH295" ca="1">IF(INDIRECT("実施計画様式!AH"&amp;ROW($A295))&lt;&gt;朱色変色!AH295,1,0)</f>
        <v>#VALUE!</v>
      </c>
      <c r="AI295" t="e" cm="1">
        <f t="array" aca="1" ref="AI295" ca="1">IF(INDIRECT("実施計画様式!AI"&amp;ROW($A295))&lt;&gt;朱色変色!AI295,1,0)</f>
        <v>#VALUE!</v>
      </c>
      <c r="AJ295" t="e" cm="1">
        <f t="array" aca="1" ref="AJ295" ca="1">IF(INDIRECT("実施計画様式!AJ"&amp;ROW($A295))&lt;&gt;朱色変色!AJ295,1,0)</f>
        <v>#VALUE!</v>
      </c>
      <c r="AK295" t="e" cm="1">
        <f t="array" aca="1" ref="AK295" ca="1">IF(INDIRECT("実施計画様式!AK"&amp;ROW($A295))&lt;&gt;朱色変色!AK295,1,0)</f>
        <v>#VALUE!</v>
      </c>
      <c r="AL295" t="e" cm="1">
        <f t="array" aca="1" ref="AL295" ca="1">IF(INDIRECT("実施計画様式!AL"&amp;ROW($A295))&lt;&gt;朱色変色!AL295,1,0)</f>
        <v>#VALUE!</v>
      </c>
      <c r="AM295" t="e" cm="1">
        <f t="array" aca="1" ref="AM295" ca="1">IF(INDIRECT("実施計画様式!AM"&amp;ROW($A295))&lt;&gt;朱色変色!AM295,1,0)</f>
        <v>#VALUE!</v>
      </c>
      <c r="AN295" t="e" cm="1">
        <f t="array" aca="1" ref="AN295" ca="1">IF(INDIRECT("実施計画様式!AN"&amp;ROW($A295))&lt;&gt;朱色変色!AN295,1,0)</f>
        <v>#VALUE!</v>
      </c>
      <c r="AO295" t="e" cm="1">
        <f t="array" aca="1" ref="AO295" ca="1">IF(INDIRECT("実施計画様式!AO"&amp;ROW($A295))&lt;&gt;朱色変色!AO295,1,0)</f>
        <v>#VALUE!</v>
      </c>
      <c r="AP295" t="e" cm="1">
        <f t="array" aca="1" ref="AP295" ca="1">IF(INDIRECT("実施計画様式!AP"&amp;ROW($A295))&lt;&gt;朱色変色!AP295,1,0)</f>
        <v>#VALUE!</v>
      </c>
      <c r="AQ295" t="e" cm="1">
        <f t="array" aca="1" ref="AQ295" ca="1">IF(INDIRECT("実施計画様式!AQ"&amp;ROW($A295))&lt;&gt;朱色変色!AQ295,1,0)</f>
        <v>#VALUE!</v>
      </c>
      <c r="AR295" t="e" cm="1">
        <f t="array" aca="1" ref="AR295" ca="1">IF(INDIRECT("実施計画様式!AR"&amp;ROW($A295))&lt;&gt;朱色変色!AR295,1,0)</f>
        <v>#VALUE!</v>
      </c>
      <c r="AS295" t="e" cm="1">
        <f t="array" aca="1" ref="AS295" ca="1">IF(INDIRECT("実施計画様式!AS"&amp;ROW($A295))&lt;&gt;朱色変色!AS295,1,0)</f>
        <v>#VALUE!</v>
      </c>
      <c r="AT295" t="e" cm="1">
        <f t="array" aca="1" ref="AT295" ca="1">IF(INDIRECT("実施計画様式!AT"&amp;ROW($A295))&lt;&gt;朱色変色!AT295,1,0)</f>
        <v>#VALUE!</v>
      </c>
      <c r="AU295" t="e" cm="1">
        <f t="array" aca="1" ref="AU295" ca="1">IF(INDIRECT("実施計画様式!AU"&amp;ROW($A295))&lt;&gt;朱色変色!AU295,1,0)</f>
        <v>#VALUE!</v>
      </c>
      <c r="AV295" t="e" cm="1">
        <f t="array" aca="1" ref="AV295" ca="1">IF(INDIRECT("実施計画様式!AV"&amp;ROW($A295))&lt;&gt;朱色変色!AV295,1,0)</f>
        <v>#VALUE!</v>
      </c>
      <c r="AW295" t="e" cm="1">
        <f t="array" aca="1" ref="AW295" ca="1">IF(INDIRECT("実施計画様式!AW"&amp;ROW($A295))&lt;&gt;朱色変色!AW295,1,0)</f>
        <v>#VALUE!</v>
      </c>
      <c r="AX295" t="e" cm="1">
        <f t="array" aca="1" ref="AX295" ca="1">IF(INDIRECT("実施計画様式!AX"&amp;ROW($A295))&lt;&gt;朱色変色!AX295,1,0)</f>
        <v>#VALUE!</v>
      </c>
      <c r="AY295" t="e" cm="1">
        <f t="array" aca="1" ref="AY295" ca="1">IF(INDIRECT("実施計画様式!AY"&amp;ROW($A295))&lt;&gt;朱色変色!AU295,1,0)</f>
        <v>#VALUE!</v>
      </c>
      <c r="AZ295" t="e" cm="1">
        <f t="array" aca="1" ref="AZ295" ca="1">IF(INDIRECT("実施計画様式!AZ"&amp;ROW($A295))&lt;&gt;朱色変色!AV295,1,0)</f>
        <v>#VALUE!</v>
      </c>
      <c r="BA295" t="e" cm="1">
        <f t="array" aca="1" ref="BA295" ca="1">IF(INDIRECT("実施計画様式!BA"&amp;ROW($A295))&lt;&gt;朱色変色!AW295,1,0)</f>
        <v>#VALUE!</v>
      </c>
      <c r="BB295" t="e" cm="1">
        <f t="array" aca="1" ref="BB295" ca="1">IF(INDIRECT("実施計画様式!BB"&amp;ROW($A295))&lt;&gt;朱色変色!AX295,1,0)</f>
        <v>#VALUE!</v>
      </c>
      <c r="BC295" t="e">
        <f t="shared" ca="1" si="9"/>
        <v>#VALUE!</v>
      </c>
      <c r="BD295" t="e">
        <f t="shared" ca="1" si="10"/>
        <v>#VALUE!</v>
      </c>
      <c r="BE295" t="e">
        <f t="shared" ca="1" si="11"/>
        <v>#VALUE!</v>
      </c>
    </row>
    <row r="296" spans="3:57">
      <c r="C296" s="310">
        <v>224</v>
      </c>
      <c r="D296" t="e" cm="1">
        <f t="array" aca="1" ref="D296" ca="1">IF(INDIRECT("実施計画様式!D"&amp;ROW($A296))&lt;&gt;朱色変色!D296,1,0)</f>
        <v>#VALUE!</v>
      </c>
      <c r="E296" t="e" cm="1">
        <f t="array" aca="1" ref="E296" ca="1">IF(INDIRECT("実施計画様式!E"&amp;ROW($A296))&lt;&gt;朱色変色!E296,1,0)</f>
        <v>#VALUE!</v>
      </c>
      <c r="F296" t="e" cm="1">
        <f t="array" aca="1" ref="F296" ca="1">IF(INDIRECT("実施計画様式!F"&amp;ROW($A296))&lt;&gt;朱色変色!F296,1,0)</f>
        <v>#VALUE!</v>
      </c>
      <c r="G296" t="e" cm="1">
        <f t="array" aca="1" ref="G296" ca="1">IF(INDIRECT("実施計画様式!G"&amp;ROW($A296))&lt;&gt;朱色変色!G296,1,0)</f>
        <v>#VALUE!</v>
      </c>
      <c r="H296" t="e" cm="1">
        <f t="array" aca="1" ref="H296" ca="1">IF(INDIRECT("実施計画様式!H"&amp;ROW($A296))&lt;&gt;朱色変色!H296,1,0)</f>
        <v>#VALUE!</v>
      </c>
      <c r="I296" t="e" cm="1">
        <f t="array" aca="1" ref="I296" ca="1">IF(INDIRECT("実施計画様式!I"&amp;ROW($A296))&lt;&gt;朱色変色!I296,1,0)</f>
        <v>#VALUE!</v>
      </c>
      <c r="J296" t="e" cm="1">
        <f t="array" aca="1" ref="J296" ca="1">IF(INDIRECT("実施計画様式!J"&amp;ROW($A296))&lt;&gt;朱色変色!J296,1,0)</f>
        <v>#VALUE!</v>
      </c>
      <c r="K296" t="e" cm="1">
        <f t="array" aca="1" ref="K296" ca="1">IF(INDIRECT("実施計画様式!K"&amp;ROW($A296))&lt;&gt;朱色変色!K296,1,0)</f>
        <v>#VALUE!</v>
      </c>
      <c r="L296" t="e" cm="1">
        <f t="array" aca="1" ref="L296" ca="1">IF(INDIRECT("実施計画様式!L"&amp;ROW($A296))&lt;&gt;朱色変色!L296,1,0)</f>
        <v>#VALUE!</v>
      </c>
      <c r="M296" t="e" cm="1">
        <f t="array" aca="1" ref="M296" ca="1">IF(INDIRECT("実施計画様式!M"&amp;ROW($A296))&lt;&gt;朱色変色!M296,1,0)</f>
        <v>#VALUE!</v>
      </c>
      <c r="N296" t="e" cm="1">
        <f t="array" aca="1" ref="N296" ca="1">IF(INDIRECT("実施計画様式!N"&amp;ROW($A296))&lt;&gt;朱色変色!N296,1,0)</f>
        <v>#VALUE!</v>
      </c>
      <c r="O296" t="e" cm="1">
        <f t="array" aca="1" ref="O296" ca="1">IF(INDIRECT("実施計画様式!O"&amp;ROW($A296))&lt;&gt;朱色変色!O296,1,0)</f>
        <v>#VALUE!</v>
      </c>
      <c r="P296" t="e" cm="1">
        <f t="array" aca="1" ref="P296" ca="1">IF(INDIRECT("実施計画様式!P"&amp;ROW($A296))&lt;&gt;朱色変色!P296,1,0)</f>
        <v>#VALUE!</v>
      </c>
      <c r="Q296" t="e" cm="1">
        <f t="array" aca="1" ref="Q296" ca="1">IF(INDIRECT("実施計画様式!Q"&amp;ROW($A296))&lt;&gt;朱色変色!Q296,1,0)</f>
        <v>#VALUE!</v>
      </c>
      <c r="R296" t="e" cm="1">
        <f t="array" aca="1" ref="R296" ca="1">IF(INDIRECT("実施計画様式!R"&amp;ROW($A296))&lt;&gt;朱色変色!R296,1,0)</f>
        <v>#VALUE!</v>
      </c>
      <c r="S296" t="e" cm="1">
        <f t="array" aca="1" ref="S296" ca="1">IF(INDIRECT("実施計画様式!S"&amp;ROW($A296))&lt;&gt;朱色変色!S296,1,0)</f>
        <v>#VALUE!</v>
      </c>
      <c r="T296" t="e" cm="1">
        <f t="array" aca="1" ref="T296" ca="1">IF(INDIRECT("実施計画様式!T"&amp;ROW($A296))&lt;&gt;朱色変色!T296,1,0)</f>
        <v>#VALUE!</v>
      </c>
      <c r="U296" t="e" cm="1">
        <f t="array" aca="1" ref="U296" ca="1">IF(INDIRECT("実施計画様式!U"&amp;ROW($A296))&lt;&gt;朱色変色!U296,1,0)</f>
        <v>#VALUE!</v>
      </c>
      <c r="V296" t="e" cm="1">
        <f t="array" aca="1" ref="V296" ca="1">IF(INDIRECT("実施計画様式!V"&amp;ROW($A296))&lt;&gt;朱色変色!V296,1,0)</f>
        <v>#VALUE!</v>
      </c>
      <c r="W296" t="e" cm="1">
        <f t="array" aca="1" ref="W296" ca="1">IF(INDIRECT("実施計画様式!W"&amp;ROW($A296))&lt;&gt;朱色変色!W296,1,0)</f>
        <v>#VALUE!</v>
      </c>
      <c r="X296" t="e" cm="1">
        <f t="array" aca="1" ref="X296" ca="1">IF(INDIRECT("実施計画様式!X"&amp;ROW($A296))&lt;&gt;朱色変色!X296,1,0)</f>
        <v>#VALUE!</v>
      </c>
      <c r="Y296" t="e" cm="1">
        <f t="array" aca="1" ref="Y296" ca="1">IF(INDIRECT("実施計画様式!Y"&amp;ROW($A296))&lt;&gt;朱色変色!Y296,1,0)</f>
        <v>#VALUE!</v>
      </c>
      <c r="Z296" t="e" cm="1">
        <f t="array" aca="1" ref="Z296" ca="1">IF(INDIRECT("実施計画様式!Z"&amp;ROW($A296))&lt;&gt;朱色変色!Z296,1,0)</f>
        <v>#VALUE!</v>
      </c>
      <c r="AA296" t="e" cm="1">
        <f t="array" aca="1" ref="AA296" ca="1">IF(INDIRECT("実施計画様式!AA"&amp;ROW($A296))&lt;&gt;朱色変色!AA296,1,0)</f>
        <v>#VALUE!</v>
      </c>
      <c r="AB296" t="e" cm="1">
        <f t="array" aca="1" ref="AB296" ca="1">IF(INDIRECT("実施計画様式!AB"&amp;ROW($A296))&lt;&gt;朱色変色!AB296,1,0)</f>
        <v>#VALUE!</v>
      </c>
      <c r="AC296" t="e" cm="1">
        <f t="array" aca="1" ref="AC296" ca="1">IF(INDIRECT("実施計画様式!AC"&amp;ROW($A296))&lt;&gt;朱色変色!AC296,1,0)</f>
        <v>#VALUE!</v>
      </c>
      <c r="AD296" t="e" cm="1">
        <f t="array" aca="1" ref="AD296" ca="1">IF(INDIRECT("実施計画様式!AD"&amp;ROW($A296))&lt;&gt;朱色変色!AD296,1,0)</f>
        <v>#VALUE!</v>
      </c>
      <c r="AE296" t="e" cm="1">
        <f t="array" aca="1" ref="AE296" ca="1">IF(INDIRECT("実施計画様式!AE"&amp;ROW($A296))&lt;&gt;朱色変色!AE296,1,0)</f>
        <v>#VALUE!</v>
      </c>
      <c r="AF296" t="e" cm="1">
        <f t="array" aca="1" ref="AF296" ca="1">IF(INDIRECT("実施計画様式!AF"&amp;ROW($A296))&lt;&gt;朱色変色!AF296,1,0)</f>
        <v>#VALUE!</v>
      </c>
      <c r="AG296" t="e" cm="1">
        <f t="array" aca="1" ref="AG296" ca="1">IF(INDIRECT("実施計画様式!AG"&amp;ROW($A296))&lt;&gt;朱色変色!AG296,1,0)</f>
        <v>#VALUE!</v>
      </c>
      <c r="AH296" t="e" cm="1">
        <f t="array" aca="1" ref="AH296" ca="1">IF(INDIRECT("実施計画様式!AH"&amp;ROW($A296))&lt;&gt;朱色変色!AH296,1,0)</f>
        <v>#VALUE!</v>
      </c>
      <c r="AI296" t="e" cm="1">
        <f t="array" aca="1" ref="AI296" ca="1">IF(INDIRECT("実施計画様式!AI"&amp;ROW($A296))&lt;&gt;朱色変色!AI296,1,0)</f>
        <v>#VALUE!</v>
      </c>
      <c r="AJ296" t="e" cm="1">
        <f t="array" aca="1" ref="AJ296" ca="1">IF(INDIRECT("実施計画様式!AJ"&amp;ROW($A296))&lt;&gt;朱色変色!AJ296,1,0)</f>
        <v>#VALUE!</v>
      </c>
      <c r="AK296" t="e" cm="1">
        <f t="array" aca="1" ref="AK296" ca="1">IF(INDIRECT("実施計画様式!AK"&amp;ROW($A296))&lt;&gt;朱色変色!AK296,1,0)</f>
        <v>#VALUE!</v>
      </c>
      <c r="AL296" t="e" cm="1">
        <f t="array" aca="1" ref="AL296" ca="1">IF(INDIRECT("実施計画様式!AL"&amp;ROW($A296))&lt;&gt;朱色変色!AL296,1,0)</f>
        <v>#VALUE!</v>
      </c>
      <c r="AM296" t="e" cm="1">
        <f t="array" aca="1" ref="AM296" ca="1">IF(INDIRECT("実施計画様式!AM"&amp;ROW($A296))&lt;&gt;朱色変色!AM296,1,0)</f>
        <v>#VALUE!</v>
      </c>
      <c r="AN296" t="e" cm="1">
        <f t="array" aca="1" ref="AN296" ca="1">IF(INDIRECT("実施計画様式!AN"&amp;ROW($A296))&lt;&gt;朱色変色!AN296,1,0)</f>
        <v>#VALUE!</v>
      </c>
      <c r="AO296" t="e" cm="1">
        <f t="array" aca="1" ref="AO296" ca="1">IF(INDIRECT("実施計画様式!AO"&amp;ROW($A296))&lt;&gt;朱色変色!AO296,1,0)</f>
        <v>#VALUE!</v>
      </c>
      <c r="AP296" t="e" cm="1">
        <f t="array" aca="1" ref="AP296" ca="1">IF(INDIRECT("実施計画様式!AP"&amp;ROW($A296))&lt;&gt;朱色変色!AP296,1,0)</f>
        <v>#VALUE!</v>
      </c>
      <c r="AQ296" t="e" cm="1">
        <f t="array" aca="1" ref="AQ296" ca="1">IF(INDIRECT("実施計画様式!AQ"&amp;ROW($A296))&lt;&gt;朱色変色!AQ296,1,0)</f>
        <v>#VALUE!</v>
      </c>
      <c r="AR296" t="e" cm="1">
        <f t="array" aca="1" ref="AR296" ca="1">IF(INDIRECT("実施計画様式!AR"&amp;ROW($A296))&lt;&gt;朱色変色!AR296,1,0)</f>
        <v>#VALUE!</v>
      </c>
      <c r="AS296" t="e" cm="1">
        <f t="array" aca="1" ref="AS296" ca="1">IF(INDIRECT("実施計画様式!AS"&amp;ROW($A296))&lt;&gt;朱色変色!AS296,1,0)</f>
        <v>#VALUE!</v>
      </c>
      <c r="AT296" t="e" cm="1">
        <f t="array" aca="1" ref="AT296" ca="1">IF(INDIRECT("実施計画様式!AT"&amp;ROW($A296))&lt;&gt;朱色変色!AT296,1,0)</f>
        <v>#VALUE!</v>
      </c>
      <c r="AU296" t="e" cm="1">
        <f t="array" aca="1" ref="AU296" ca="1">IF(INDIRECT("実施計画様式!AU"&amp;ROW($A296))&lt;&gt;朱色変色!AU296,1,0)</f>
        <v>#VALUE!</v>
      </c>
      <c r="AV296" t="e" cm="1">
        <f t="array" aca="1" ref="AV296" ca="1">IF(INDIRECT("実施計画様式!AV"&amp;ROW($A296))&lt;&gt;朱色変色!AV296,1,0)</f>
        <v>#VALUE!</v>
      </c>
      <c r="AW296" t="e" cm="1">
        <f t="array" aca="1" ref="AW296" ca="1">IF(INDIRECT("実施計画様式!AW"&amp;ROW($A296))&lt;&gt;朱色変色!AW296,1,0)</f>
        <v>#VALUE!</v>
      </c>
      <c r="AX296" t="e" cm="1">
        <f t="array" aca="1" ref="AX296" ca="1">IF(INDIRECT("実施計画様式!AX"&amp;ROW($A296))&lt;&gt;朱色変色!AX296,1,0)</f>
        <v>#VALUE!</v>
      </c>
      <c r="AY296" t="e" cm="1">
        <f t="array" aca="1" ref="AY296" ca="1">IF(INDIRECT("実施計画様式!AY"&amp;ROW($A296))&lt;&gt;朱色変色!AU296,1,0)</f>
        <v>#VALUE!</v>
      </c>
      <c r="AZ296" t="e" cm="1">
        <f t="array" aca="1" ref="AZ296" ca="1">IF(INDIRECT("実施計画様式!AZ"&amp;ROW($A296))&lt;&gt;朱色変色!AV296,1,0)</f>
        <v>#VALUE!</v>
      </c>
      <c r="BA296" t="e" cm="1">
        <f t="array" aca="1" ref="BA296" ca="1">IF(INDIRECT("実施計画様式!BA"&amp;ROW($A296))&lt;&gt;朱色変色!AW296,1,0)</f>
        <v>#VALUE!</v>
      </c>
      <c r="BB296" t="e" cm="1">
        <f t="array" aca="1" ref="BB296" ca="1">IF(INDIRECT("実施計画様式!BB"&amp;ROW($A296))&lt;&gt;朱色変色!AX296,1,0)</f>
        <v>#VALUE!</v>
      </c>
      <c r="BC296" t="e">
        <f t="shared" ca="1" si="9"/>
        <v>#VALUE!</v>
      </c>
      <c r="BD296" t="e">
        <f t="shared" ca="1" si="10"/>
        <v>#VALUE!</v>
      </c>
      <c r="BE296" t="e">
        <f t="shared" ca="1" si="11"/>
        <v>#VALUE!</v>
      </c>
    </row>
    <row r="297" spans="3:57">
      <c r="C297" s="310">
        <v>225</v>
      </c>
      <c r="D297" t="e" cm="1">
        <f t="array" aca="1" ref="D297" ca="1">IF(INDIRECT("実施計画様式!D"&amp;ROW($A297))&lt;&gt;朱色変色!D297,1,0)</f>
        <v>#VALUE!</v>
      </c>
      <c r="E297" t="e" cm="1">
        <f t="array" aca="1" ref="E297" ca="1">IF(INDIRECT("実施計画様式!E"&amp;ROW($A297))&lt;&gt;朱色変色!E297,1,0)</f>
        <v>#VALUE!</v>
      </c>
      <c r="F297" t="e" cm="1">
        <f t="array" aca="1" ref="F297" ca="1">IF(INDIRECT("実施計画様式!F"&amp;ROW($A297))&lt;&gt;朱色変色!F297,1,0)</f>
        <v>#VALUE!</v>
      </c>
      <c r="G297" t="e" cm="1">
        <f t="array" aca="1" ref="G297" ca="1">IF(INDIRECT("実施計画様式!G"&amp;ROW($A297))&lt;&gt;朱色変色!G297,1,0)</f>
        <v>#VALUE!</v>
      </c>
      <c r="H297" t="e" cm="1">
        <f t="array" aca="1" ref="H297" ca="1">IF(INDIRECT("実施計画様式!H"&amp;ROW($A297))&lt;&gt;朱色変色!H297,1,0)</f>
        <v>#VALUE!</v>
      </c>
      <c r="I297" t="e" cm="1">
        <f t="array" aca="1" ref="I297" ca="1">IF(INDIRECT("実施計画様式!I"&amp;ROW($A297))&lt;&gt;朱色変色!I297,1,0)</f>
        <v>#VALUE!</v>
      </c>
      <c r="J297" t="e" cm="1">
        <f t="array" aca="1" ref="J297" ca="1">IF(INDIRECT("実施計画様式!J"&amp;ROW($A297))&lt;&gt;朱色変色!J297,1,0)</f>
        <v>#VALUE!</v>
      </c>
      <c r="K297" t="e" cm="1">
        <f t="array" aca="1" ref="K297" ca="1">IF(INDIRECT("実施計画様式!K"&amp;ROW($A297))&lt;&gt;朱色変色!K297,1,0)</f>
        <v>#VALUE!</v>
      </c>
      <c r="L297" t="e" cm="1">
        <f t="array" aca="1" ref="L297" ca="1">IF(INDIRECT("実施計画様式!L"&amp;ROW($A297))&lt;&gt;朱色変色!L297,1,0)</f>
        <v>#VALUE!</v>
      </c>
      <c r="M297" t="e" cm="1">
        <f t="array" aca="1" ref="M297" ca="1">IF(INDIRECT("実施計画様式!M"&amp;ROW($A297))&lt;&gt;朱色変色!M297,1,0)</f>
        <v>#VALUE!</v>
      </c>
      <c r="N297" t="e" cm="1">
        <f t="array" aca="1" ref="N297" ca="1">IF(INDIRECT("実施計画様式!N"&amp;ROW($A297))&lt;&gt;朱色変色!N297,1,0)</f>
        <v>#VALUE!</v>
      </c>
      <c r="O297" t="e" cm="1">
        <f t="array" aca="1" ref="O297" ca="1">IF(INDIRECT("実施計画様式!O"&amp;ROW($A297))&lt;&gt;朱色変色!O297,1,0)</f>
        <v>#VALUE!</v>
      </c>
      <c r="P297" t="e" cm="1">
        <f t="array" aca="1" ref="P297" ca="1">IF(INDIRECT("実施計画様式!P"&amp;ROW($A297))&lt;&gt;朱色変色!P297,1,0)</f>
        <v>#VALUE!</v>
      </c>
      <c r="Q297" t="e" cm="1">
        <f t="array" aca="1" ref="Q297" ca="1">IF(INDIRECT("実施計画様式!Q"&amp;ROW($A297))&lt;&gt;朱色変色!Q297,1,0)</f>
        <v>#VALUE!</v>
      </c>
      <c r="R297" t="e" cm="1">
        <f t="array" aca="1" ref="R297" ca="1">IF(INDIRECT("実施計画様式!R"&amp;ROW($A297))&lt;&gt;朱色変色!R297,1,0)</f>
        <v>#VALUE!</v>
      </c>
      <c r="S297" t="e" cm="1">
        <f t="array" aca="1" ref="S297" ca="1">IF(INDIRECT("実施計画様式!S"&amp;ROW($A297))&lt;&gt;朱色変色!S297,1,0)</f>
        <v>#VALUE!</v>
      </c>
      <c r="T297" t="e" cm="1">
        <f t="array" aca="1" ref="T297" ca="1">IF(INDIRECT("実施計画様式!T"&amp;ROW($A297))&lt;&gt;朱色変色!T297,1,0)</f>
        <v>#VALUE!</v>
      </c>
      <c r="U297" t="e" cm="1">
        <f t="array" aca="1" ref="U297" ca="1">IF(INDIRECT("実施計画様式!U"&amp;ROW($A297))&lt;&gt;朱色変色!U297,1,0)</f>
        <v>#VALUE!</v>
      </c>
      <c r="V297" t="e" cm="1">
        <f t="array" aca="1" ref="V297" ca="1">IF(INDIRECT("実施計画様式!V"&amp;ROW($A297))&lt;&gt;朱色変色!V297,1,0)</f>
        <v>#VALUE!</v>
      </c>
      <c r="W297" t="e" cm="1">
        <f t="array" aca="1" ref="W297" ca="1">IF(INDIRECT("実施計画様式!W"&amp;ROW($A297))&lt;&gt;朱色変色!W297,1,0)</f>
        <v>#VALUE!</v>
      </c>
      <c r="X297" t="e" cm="1">
        <f t="array" aca="1" ref="X297" ca="1">IF(INDIRECT("実施計画様式!X"&amp;ROW($A297))&lt;&gt;朱色変色!X297,1,0)</f>
        <v>#VALUE!</v>
      </c>
      <c r="Y297" t="e" cm="1">
        <f t="array" aca="1" ref="Y297" ca="1">IF(INDIRECT("実施計画様式!Y"&amp;ROW($A297))&lt;&gt;朱色変色!Y297,1,0)</f>
        <v>#VALUE!</v>
      </c>
      <c r="Z297" t="e" cm="1">
        <f t="array" aca="1" ref="Z297" ca="1">IF(INDIRECT("実施計画様式!Z"&amp;ROW($A297))&lt;&gt;朱色変色!Z297,1,0)</f>
        <v>#VALUE!</v>
      </c>
      <c r="AA297" t="e" cm="1">
        <f t="array" aca="1" ref="AA297" ca="1">IF(INDIRECT("実施計画様式!AA"&amp;ROW($A297))&lt;&gt;朱色変色!AA297,1,0)</f>
        <v>#VALUE!</v>
      </c>
      <c r="AB297" t="e" cm="1">
        <f t="array" aca="1" ref="AB297" ca="1">IF(INDIRECT("実施計画様式!AB"&amp;ROW($A297))&lt;&gt;朱色変色!AB297,1,0)</f>
        <v>#VALUE!</v>
      </c>
      <c r="AC297" t="e" cm="1">
        <f t="array" aca="1" ref="AC297" ca="1">IF(INDIRECT("実施計画様式!AC"&amp;ROW($A297))&lt;&gt;朱色変色!AC297,1,0)</f>
        <v>#VALUE!</v>
      </c>
      <c r="AD297" t="e" cm="1">
        <f t="array" aca="1" ref="AD297" ca="1">IF(INDIRECT("実施計画様式!AD"&amp;ROW($A297))&lt;&gt;朱色変色!AD297,1,0)</f>
        <v>#VALUE!</v>
      </c>
      <c r="AE297" t="e" cm="1">
        <f t="array" aca="1" ref="AE297" ca="1">IF(INDIRECT("実施計画様式!AE"&amp;ROW($A297))&lt;&gt;朱色変色!AE297,1,0)</f>
        <v>#VALUE!</v>
      </c>
      <c r="AF297" t="e" cm="1">
        <f t="array" aca="1" ref="AF297" ca="1">IF(INDIRECT("実施計画様式!AF"&amp;ROW($A297))&lt;&gt;朱色変色!AF297,1,0)</f>
        <v>#VALUE!</v>
      </c>
      <c r="AG297" t="e" cm="1">
        <f t="array" aca="1" ref="AG297" ca="1">IF(INDIRECT("実施計画様式!AG"&amp;ROW($A297))&lt;&gt;朱色変色!AG297,1,0)</f>
        <v>#VALUE!</v>
      </c>
      <c r="AH297" t="e" cm="1">
        <f t="array" aca="1" ref="AH297" ca="1">IF(INDIRECT("実施計画様式!AH"&amp;ROW($A297))&lt;&gt;朱色変色!AH297,1,0)</f>
        <v>#VALUE!</v>
      </c>
      <c r="AI297" t="e" cm="1">
        <f t="array" aca="1" ref="AI297" ca="1">IF(INDIRECT("実施計画様式!AI"&amp;ROW($A297))&lt;&gt;朱色変色!AI297,1,0)</f>
        <v>#VALUE!</v>
      </c>
      <c r="AJ297" t="e" cm="1">
        <f t="array" aca="1" ref="AJ297" ca="1">IF(INDIRECT("実施計画様式!AJ"&amp;ROW($A297))&lt;&gt;朱色変色!AJ297,1,0)</f>
        <v>#VALUE!</v>
      </c>
      <c r="AK297" t="e" cm="1">
        <f t="array" aca="1" ref="AK297" ca="1">IF(INDIRECT("実施計画様式!AK"&amp;ROW($A297))&lt;&gt;朱色変色!AK297,1,0)</f>
        <v>#VALUE!</v>
      </c>
      <c r="AL297" t="e" cm="1">
        <f t="array" aca="1" ref="AL297" ca="1">IF(INDIRECT("実施計画様式!AL"&amp;ROW($A297))&lt;&gt;朱色変色!AL297,1,0)</f>
        <v>#VALUE!</v>
      </c>
      <c r="AM297" t="e" cm="1">
        <f t="array" aca="1" ref="AM297" ca="1">IF(INDIRECT("実施計画様式!AM"&amp;ROW($A297))&lt;&gt;朱色変色!AM297,1,0)</f>
        <v>#VALUE!</v>
      </c>
      <c r="AN297" t="e" cm="1">
        <f t="array" aca="1" ref="AN297" ca="1">IF(INDIRECT("実施計画様式!AN"&amp;ROW($A297))&lt;&gt;朱色変色!AN297,1,0)</f>
        <v>#VALUE!</v>
      </c>
      <c r="AO297" t="e" cm="1">
        <f t="array" aca="1" ref="AO297" ca="1">IF(INDIRECT("実施計画様式!AO"&amp;ROW($A297))&lt;&gt;朱色変色!AO297,1,0)</f>
        <v>#VALUE!</v>
      </c>
      <c r="AP297" t="e" cm="1">
        <f t="array" aca="1" ref="AP297" ca="1">IF(INDIRECT("実施計画様式!AP"&amp;ROW($A297))&lt;&gt;朱色変色!AP297,1,0)</f>
        <v>#VALUE!</v>
      </c>
      <c r="AQ297" t="e" cm="1">
        <f t="array" aca="1" ref="AQ297" ca="1">IF(INDIRECT("実施計画様式!AQ"&amp;ROW($A297))&lt;&gt;朱色変色!AQ297,1,0)</f>
        <v>#VALUE!</v>
      </c>
      <c r="AR297" t="e" cm="1">
        <f t="array" aca="1" ref="AR297" ca="1">IF(INDIRECT("実施計画様式!AR"&amp;ROW($A297))&lt;&gt;朱色変色!AR297,1,0)</f>
        <v>#VALUE!</v>
      </c>
      <c r="AS297" t="e" cm="1">
        <f t="array" aca="1" ref="AS297" ca="1">IF(INDIRECT("実施計画様式!AS"&amp;ROW($A297))&lt;&gt;朱色変色!AS297,1,0)</f>
        <v>#VALUE!</v>
      </c>
      <c r="AT297" t="e" cm="1">
        <f t="array" aca="1" ref="AT297" ca="1">IF(INDIRECT("実施計画様式!AT"&amp;ROW($A297))&lt;&gt;朱色変色!AT297,1,0)</f>
        <v>#VALUE!</v>
      </c>
      <c r="AU297" t="e" cm="1">
        <f t="array" aca="1" ref="AU297" ca="1">IF(INDIRECT("実施計画様式!AU"&amp;ROW($A297))&lt;&gt;朱色変色!AU297,1,0)</f>
        <v>#VALUE!</v>
      </c>
      <c r="AV297" t="e" cm="1">
        <f t="array" aca="1" ref="AV297" ca="1">IF(INDIRECT("実施計画様式!AV"&amp;ROW($A297))&lt;&gt;朱色変色!AV297,1,0)</f>
        <v>#VALUE!</v>
      </c>
      <c r="AW297" t="e" cm="1">
        <f t="array" aca="1" ref="AW297" ca="1">IF(INDIRECT("実施計画様式!AW"&amp;ROW($A297))&lt;&gt;朱色変色!AW297,1,0)</f>
        <v>#VALUE!</v>
      </c>
      <c r="AX297" t="e" cm="1">
        <f t="array" aca="1" ref="AX297" ca="1">IF(INDIRECT("実施計画様式!AX"&amp;ROW($A297))&lt;&gt;朱色変色!AX297,1,0)</f>
        <v>#VALUE!</v>
      </c>
      <c r="AY297" t="e" cm="1">
        <f t="array" aca="1" ref="AY297" ca="1">IF(INDIRECT("実施計画様式!AY"&amp;ROW($A297))&lt;&gt;朱色変色!AU297,1,0)</f>
        <v>#VALUE!</v>
      </c>
      <c r="AZ297" t="e" cm="1">
        <f t="array" aca="1" ref="AZ297" ca="1">IF(INDIRECT("実施計画様式!AZ"&amp;ROW($A297))&lt;&gt;朱色変色!AV297,1,0)</f>
        <v>#VALUE!</v>
      </c>
      <c r="BA297" t="e" cm="1">
        <f t="array" aca="1" ref="BA297" ca="1">IF(INDIRECT("実施計画様式!BA"&amp;ROW($A297))&lt;&gt;朱色変色!AW297,1,0)</f>
        <v>#VALUE!</v>
      </c>
      <c r="BB297" t="e" cm="1">
        <f t="array" aca="1" ref="BB297" ca="1">IF(INDIRECT("実施計画様式!BB"&amp;ROW($A297))&lt;&gt;朱色変色!AX297,1,0)</f>
        <v>#VALUE!</v>
      </c>
      <c r="BC297" t="e">
        <f t="shared" ca="1" si="9"/>
        <v>#VALUE!</v>
      </c>
      <c r="BD297" t="e">
        <f t="shared" ca="1" si="10"/>
        <v>#VALUE!</v>
      </c>
      <c r="BE297" t="e">
        <f t="shared" ca="1" si="11"/>
        <v>#VALUE!</v>
      </c>
    </row>
    <row r="298" spans="3:57">
      <c r="C298" s="310">
        <v>226</v>
      </c>
      <c r="D298" t="e" cm="1">
        <f t="array" aca="1" ref="D298" ca="1">IF(INDIRECT("実施計画様式!D"&amp;ROW($A298))&lt;&gt;朱色変色!D298,1,0)</f>
        <v>#VALUE!</v>
      </c>
      <c r="E298" t="e" cm="1">
        <f t="array" aca="1" ref="E298" ca="1">IF(INDIRECT("実施計画様式!E"&amp;ROW($A298))&lt;&gt;朱色変色!E298,1,0)</f>
        <v>#VALUE!</v>
      </c>
      <c r="F298" t="e" cm="1">
        <f t="array" aca="1" ref="F298" ca="1">IF(INDIRECT("実施計画様式!F"&amp;ROW($A298))&lt;&gt;朱色変色!F298,1,0)</f>
        <v>#VALUE!</v>
      </c>
      <c r="G298" t="e" cm="1">
        <f t="array" aca="1" ref="G298" ca="1">IF(INDIRECT("実施計画様式!G"&amp;ROW($A298))&lt;&gt;朱色変色!G298,1,0)</f>
        <v>#VALUE!</v>
      </c>
      <c r="H298" t="e" cm="1">
        <f t="array" aca="1" ref="H298" ca="1">IF(INDIRECT("実施計画様式!H"&amp;ROW($A298))&lt;&gt;朱色変色!H298,1,0)</f>
        <v>#VALUE!</v>
      </c>
      <c r="I298" t="e" cm="1">
        <f t="array" aca="1" ref="I298" ca="1">IF(INDIRECT("実施計画様式!I"&amp;ROW($A298))&lt;&gt;朱色変色!I298,1,0)</f>
        <v>#VALUE!</v>
      </c>
      <c r="J298" t="e" cm="1">
        <f t="array" aca="1" ref="J298" ca="1">IF(INDIRECT("実施計画様式!J"&amp;ROW($A298))&lt;&gt;朱色変色!J298,1,0)</f>
        <v>#VALUE!</v>
      </c>
      <c r="K298" t="e" cm="1">
        <f t="array" aca="1" ref="K298" ca="1">IF(INDIRECT("実施計画様式!K"&amp;ROW($A298))&lt;&gt;朱色変色!K298,1,0)</f>
        <v>#VALUE!</v>
      </c>
      <c r="L298" t="e" cm="1">
        <f t="array" aca="1" ref="L298" ca="1">IF(INDIRECT("実施計画様式!L"&amp;ROW($A298))&lt;&gt;朱色変色!L298,1,0)</f>
        <v>#VALUE!</v>
      </c>
      <c r="M298" t="e" cm="1">
        <f t="array" aca="1" ref="M298" ca="1">IF(INDIRECT("実施計画様式!M"&amp;ROW($A298))&lt;&gt;朱色変色!M298,1,0)</f>
        <v>#VALUE!</v>
      </c>
      <c r="N298" t="e" cm="1">
        <f t="array" aca="1" ref="N298" ca="1">IF(INDIRECT("実施計画様式!N"&amp;ROW($A298))&lt;&gt;朱色変色!N298,1,0)</f>
        <v>#VALUE!</v>
      </c>
      <c r="O298" t="e" cm="1">
        <f t="array" aca="1" ref="O298" ca="1">IF(INDIRECT("実施計画様式!O"&amp;ROW($A298))&lt;&gt;朱色変色!O298,1,0)</f>
        <v>#VALUE!</v>
      </c>
      <c r="P298" t="e" cm="1">
        <f t="array" aca="1" ref="P298" ca="1">IF(INDIRECT("実施計画様式!P"&amp;ROW($A298))&lt;&gt;朱色変色!P298,1,0)</f>
        <v>#VALUE!</v>
      </c>
      <c r="Q298" t="e" cm="1">
        <f t="array" aca="1" ref="Q298" ca="1">IF(INDIRECT("実施計画様式!Q"&amp;ROW($A298))&lt;&gt;朱色変色!Q298,1,0)</f>
        <v>#VALUE!</v>
      </c>
      <c r="R298" t="e" cm="1">
        <f t="array" aca="1" ref="R298" ca="1">IF(INDIRECT("実施計画様式!R"&amp;ROW($A298))&lt;&gt;朱色変色!R298,1,0)</f>
        <v>#VALUE!</v>
      </c>
      <c r="S298" t="e" cm="1">
        <f t="array" aca="1" ref="S298" ca="1">IF(INDIRECT("実施計画様式!S"&amp;ROW($A298))&lt;&gt;朱色変色!S298,1,0)</f>
        <v>#VALUE!</v>
      </c>
      <c r="T298" t="e" cm="1">
        <f t="array" aca="1" ref="T298" ca="1">IF(INDIRECT("実施計画様式!T"&amp;ROW($A298))&lt;&gt;朱色変色!T298,1,0)</f>
        <v>#VALUE!</v>
      </c>
      <c r="U298" t="e" cm="1">
        <f t="array" aca="1" ref="U298" ca="1">IF(INDIRECT("実施計画様式!U"&amp;ROW($A298))&lt;&gt;朱色変色!U298,1,0)</f>
        <v>#VALUE!</v>
      </c>
      <c r="V298" t="e" cm="1">
        <f t="array" aca="1" ref="V298" ca="1">IF(INDIRECT("実施計画様式!V"&amp;ROW($A298))&lt;&gt;朱色変色!V298,1,0)</f>
        <v>#VALUE!</v>
      </c>
      <c r="W298" t="e" cm="1">
        <f t="array" aca="1" ref="W298" ca="1">IF(INDIRECT("実施計画様式!W"&amp;ROW($A298))&lt;&gt;朱色変色!W298,1,0)</f>
        <v>#VALUE!</v>
      </c>
      <c r="X298" t="e" cm="1">
        <f t="array" aca="1" ref="X298" ca="1">IF(INDIRECT("実施計画様式!X"&amp;ROW($A298))&lt;&gt;朱色変色!X298,1,0)</f>
        <v>#VALUE!</v>
      </c>
      <c r="Y298" t="e" cm="1">
        <f t="array" aca="1" ref="Y298" ca="1">IF(INDIRECT("実施計画様式!Y"&amp;ROW($A298))&lt;&gt;朱色変色!Y298,1,0)</f>
        <v>#VALUE!</v>
      </c>
      <c r="Z298" t="e" cm="1">
        <f t="array" aca="1" ref="Z298" ca="1">IF(INDIRECT("実施計画様式!Z"&amp;ROW($A298))&lt;&gt;朱色変色!Z298,1,0)</f>
        <v>#VALUE!</v>
      </c>
      <c r="AA298" t="e" cm="1">
        <f t="array" aca="1" ref="AA298" ca="1">IF(INDIRECT("実施計画様式!AA"&amp;ROW($A298))&lt;&gt;朱色変色!AA298,1,0)</f>
        <v>#VALUE!</v>
      </c>
      <c r="AB298" t="e" cm="1">
        <f t="array" aca="1" ref="AB298" ca="1">IF(INDIRECT("実施計画様式!AB"&amp;ROW($A298))&lt;&gt;朱色変色!AB298,1,0)</f>
        <v>#VALUE!</v>
      </c>
      <c r="AC298" t="e" cm="1">
        <f t="array" aca="1" ref="AC298" ca="1">IF(INDIRECT("実施計画様式!AC"&amp;ROW($A298))&lt;&gt;朱色変色!AC298,1,0)</f>
        <v>#VALUE!</v>
      </c>
      <c r="AD298" t="e" cm="1">
        <f t="array" aca="1" ref="AD298" ca="1">IF(INDIRECT("実施計画様式!AD"&amp;ROW($A298))&lt;&gt;朱色変色!AD298,1,0)</f>
        <v>#VALUE!</v>
      </c>
      <c r="AE298" t="e" cm="1">
        <f t="array" aca="1" ref="AE298" ca="1">IF(INDIRECT("実施計画様式!AE"&amp;ROW($A298))&lt;&gt;朱色変色!AE298,1,0)</f>
        <v>#VALUE!</v>
      </c>
      <c r="AF298" t="e" cm="1">
        <f t="array" aca="1" ref="AF298" ca="1">IF(INDIRECT("実施計画様式!AF"&amp;ROW($A298))&lt;&gt;朱色変色!AF298,1,0)</f>
        <v>#VALUE!</v>
      </c>
      <c r="AG298" t="e" cm="1">
        <f t="array" aca="1" ref="AG298" ca="1">IF(INDIRECT("実施計画様式!AG"&amp;ROW($A298))&lt;&gt;朱色変色!AG298,1,0)</f>
        <v>#VALUE!</v>
      </c>
      <c r="AH298" t="e" cm="1">
        <f t="array" aca="1" ref="AH298" ca="1">IF(INDIRECT("実施計画様式!AH"&amp;ROW($A298))&lt;&gt;朱色変色!AH298,1,0)</f>
        <v>#VALUE!</v>
      </c>
      <c r="AI298" t="e" cm="1">
        <f t="array" aca="1" ref="AI298" ca="1">IF(INDIRECT("実施計画様式!AI"&amp;ROW($A298))&lt;&gt;朱色変色!AI298,1,0)</f>
        <v>#VALUE!</v>
      </c>
      <c r="AJ298" t="e" cm="1">
        <f t="array" aca="1" ref="AJ298" ca="1">IF(INDIRECT("実施計画様式!AJ"&amp;ROW($A298))&lt;&gt;朱色変色!AJ298,1,0)</f>
        <v>#VALUE!</v>
      </c>
      <c r="AK298" t="e" cm="1">
        <f t="array" aca="1" ref="AK298" ca="1">IF(INDIRECT("実施計画様式!AK"&amp;ROW($A298))&lt;&gt;朱色変色!AK298,1,0)</f>
        <v>#VALUE!</v>
      </c>
      <c r="AL298" t="e" cm="1">
        <f t="array" aca="1" ref="AL298" ca="1">IF(INDIRECT("実施計画様式!AL"&amp;ROW($A298))&lt;&gt;朱色変色!AL298,1,0)</f>
        <v>#VALUE!</v>
      </c>
      <c r="AM298" t="e" cm="1">
        <f t="array" aca="1" ref="AM298" ca="1">IF(INDIRECT("実施計画様式!AM"&amp;ROW($A298))&lt;&gt;朱色変色!AM298,1,0)</f>
        <v>#VALUE!</v>
      </c>
      <c r="AN298" t="e" cm="1">
        <f t="array" aca="1" ref="AN298" ca="1">IF(INDIRECT("実施計画様式!AN"&amp;ROW($A298))&lt;&gt;朱色変色!AN298,1,0)</f>
        <v>#VALUE!</v>
      </c>
      <c r="AO298" t="e" cm="1">
        <f t="array" aca="1" ref="AO298" ca="1">IF(INDIRECT("実施計画様式!AO"&amp;ROW($A298))&lt;&gt;朱色変色!AO298,1,0)</f>
        <v>#VALUE!</v>
      </c>
      <c r="AP298" t="e" cm="1">
        <f t="array" aca="1" ref="AP298" ca="1">IF(INDIRECT("実施計画様式!AP"&amp;ROW($A298))&lt;&gt;朱色変色!AP298,1,0)</f>
        <v>#VALUE!</v>
      </c>
      <c r="AQ298" t="e" cm="1">
        <f t="array" aca="1" ref="AQ298" ca="1">IF(INDIRECT("実施計画様式!AQ"&amp;ROW($A298))&lt;&gt;朱色変色!AQ298,1,0)</f>
        <v>#VALUE!</v>
      </c>
      <c r="AR298" t="e" cm="1">
        <f t="array" aca="1" ref="AR298" ca="1">IF(INDIRECT("実施計画様式!AR"&amp;ROW($A298))&lt;&gt;朱色変色!AR298,1,0)</f>
        <v>#VALUE!</v>
      </c>
      <c r="AS298" t="e" cm="1">
        <f t="array" aca="1" ref="AS298" ca="1">IF(INDIRECT("実施計画様式!AS"&amp;ROW($A298))&lt;&gt;朱色変色!AS298,1,0)</f>
        <v>#VALUE!</v>
      </c>
      <c r="AT298" t="e" cm="1">
        <f t="array" aca="1" ref="AT298" ca="1">IF(INDIRECT("実施計画様式!AT"&amp;ROW($A298))&lt;&gt;朱色変色!AT298,1,0)</f>
        <v>#VALUE!</v>
      </c>
      <c r="AU298" t="e" cm="1">
        <f t="array" aca="1" ref="AU298" ca="1">IF(INDIRECT("実施計画様式!AU"&amp;ROW($A298))&lt;&gt;朱色変色!AU298,1,0)</f>
        <v>#VALUE!</v>
      </c>
      <c r="AV298" t="e" cm="1">
        <f t="array" aca="1" ref="AV298" ca="1">IF(INDIRECT("実施計画様式!AV"&amp;ROW($A298))&lt;&gt;朱色変色!AV298,1,0)</f>
        <v>#VALUE!</v>
      </c>
      <c r="AW298" t="e" cm="1">
        <f t="array" aca="1" ref="AW298" ca="1">IF(INDIRECT("実施計画様式!AW"&amp;ROW($A298))&lt;&gt;朱色変色!AW298,1,0)</f>
        <v>#VALUE!</v>
      </c>
      <c r="AX298" t="e" cm="1">
        <f t="array" aca="1" ref="AX298" ca="1">IF(INDIRECT("実施計画様式!AX"&amp;ROW($A298))&lt;&gt;朱色変色!AX298,1,0)</f>
        <v>#VALUE!</v>
      </c>
      <c r="AY298" t="e" cm="1">
        <f t="array" aca="1" ref="AY298" ca="1">IF(INDIRECT("実施計画様式!AY"&amp;ROW($A298))&lt;&gt;朱色変色!AU298,1,0)</f>
        <v>#VALUE!</v>
      </c>
      <c r="AZ298" t="e" cm="1">
        <f t="array" aca="1" ref="AZ298" ca="1">IF(INDIRECT("実施計画様式!AZ"&amp;ROW($A298))&lt;&gt;朱色変色!AV298,1,0)</f>
        <v>#VALUE!</v>
      </c>
      <c r="BA298" t="e" cm="1">
        <f t="array" aca="1" ref="BA298" ca="1">IF(INDIRECT("実施計画様式!BA"&amp;ROW($A298))&lt;&gt;朱色変色!AW298,1,0)</f>
        <v>#VALUE!</v>
      </c>
      <c r="BB298" t="e" cm="1">
        <f t="array" aca="1" ref="BB298" ca="1">IF(INDIRECT("実施計画様式!BB"&amp;ROW($A298))&lt;&gt;朱色変色!AX298,1,0)</f>
        <v>#VALUE!</v>
      </c>
      <c r="BC298" t="e">
        <f t="shared" ca="1" si="9"/>
        <v>#VALUE!</v>
      </c>
      <c r="BD298" t="e">
        <f t="shared" ca="1" si="10"/>
        <v>#VALUE!</v>
      </c>
      <c r="BE298" t="e">
        <f t="shared" ca="1" si="11"/>
        <v>#VALUE!</v>
      </c>
    </row>
    <row r="299" spans="3:57">
      <c r="C299" s="310">
        <v>227</v>
      </c>
      <c r="D299" t="e" cm="1">
        <f t="array" aca="1" ref="D299" ca="1">IF(INDIRECT("実施計画様式!D"&amp;ROW($A299))&lt;&gt;朱色変色!D299,1,0)</f>
        <v>#VALUE!</v>
      </c>
      <c r="E299" t="e" cm="1">
        <f t="array" aca="1" ref="E299" ca="1">IF(INDIRECT("実施計画様式!E"&amp;ROW($A299))&lt;&gt;朱色変色!E299,1,0)</f>
        <v>#VALUE!</v>
      </c>
      <c r="F299" t="e" cm="1">
        <f t="array" aca="1" ref="F299" ca="1">IF(INDIRECT("実施計画様式!F"&amp;ROW($A299))&lt;&gt;朱色変色!F299,1,0)</f>
        <v>#VALUE!</v>
      </c>
      <c r="G299" t="e" cm="1">
        <f t="array" aca="1" ref="G299" ca="1">IF(INDIRECT("実施計画様式!G"&amp;ROW($A299))&lt;&gt;朱色変色!G299,1,0)</f>
        <v>#VALUE!</v>
      </c>
      <c r="H299" t="e" cm="1">
        <f t="array" aca="1" ref="H299" ca="1">IF(INDIRECT("実施計画様式!H"&amp;ROW($A299))&lt;&gt;朱色変色!H299,1,0)</f>
        <v>#VALUE!</v>
      </c>
      <c r="I299" t="e" cm="1">
        <f t="array" aca="1" ref="I299" ca="1">IF(INDIRECT("実施計画様式!I"&amp;ROW($A299))&lt;&gt;朱色変色!I299,1,0)</f>
        <v>#VALUE!</v>
      </c>
      <c r="J299" t="e" cm="1">
        <f t="array" aca="1" ref="J299" ca="1">IF(INDIRECT("実施計画様式!J"&amp;ROW($A299))&lt;&gt;朱色変色!J299,1,0)</f>
        <v>#VALUE!</v>
      </c>
      <c r="K299" t="e" cm="1">
        <f t="array" aca="1" ref="K299" ca="1">IF(INDIRECT("実施計画様式!K"&amp;ROW($A299))&lt;&gt;朱色変色!K299,1,0)</f>
        <v>#VALUE!</v>
      </c>
      <c r="L299" t="e" cm="1">
        <f t="array" aca="1" ref="L299" ca="1">IF(INDIRECT("実施計画様式!L"&amp;ROW($A299))&lt;&gt;朱色変色!L299,1,0)</f>
        <v>#VALUE!</v>
      </c>
      <c r="M299" t="e" cm="1">
        <f t="array" aca="1" ref="M299" ca="1">IF(INDIRECT("実施計画様式!M"&amp;ROW($A299))&lt;&gt;朱色変色!M299,1,0)</f>
        <v>#VALUE!</v>
      </c>
      <c r="N299" t="e" cm="1">
        <f t="array" aca="1" ref="N299" ca="1">IF(INDIRECT("実施計画様式!N"&amp;ROW($A299))&lt;&gt;朱色変色!N299,1,0)</f>
        <v>#VALUE!</v>
      </c>
      <c r="O299" t="e" cm="1">
        <f t="array" aca="1" ref="O299" ca="1">IF(INDIRECT("実施計画様式!O"&amp;ROW($A299))&lt;&gt;朱色変色!O299,1,0)</f>
        <v>#VALUE!</v>
      </c>
      <c r="P299" t="e" cm="1">
        <f t="array" aca="1" ref="P299" ca="1">IF(INDIRECT("実施計画様式!P"&amp;ROW($A299))&lt;&gt;朱色変色!P299,1,0)</f>
        <v>#VALUE!</v>
      </c>
      <c r="Q299" t="e" cm="1">
        <f t="array" aca="1" ref="Q299" ca="1">IF(INDIRECT("実施計画様式!Q"&amp;ROW($A299))&lt;&gt;朱色変色!Q299,1,0)</f>
        <v>#VALUE!</v>
      </c>
      <c r="R299" t="e" cm="1">
        <f t="array" aca="1" ref="R299" ca="1">IF(INDIRECT("実施計画様式!R"&amp;ROW($A299))&lt;&gt;朱色変色!R299,1,0)</f>
        <v>#VALUE!</v>
      </c>
      <c r="S299" t="e" cm="1">
        <f t="array" aca="1" ref="S299" ca="1">IF(INDIRECT("実施計画様式!S"&amp;ROW($A299))&lt;&gt;朱色変色!S299,1,0)</f>
        <v>#VALUE!</v>
      </c>
      <c r="T299" t="e" cm="1">
        <f t="array" aca="1" ref="T299" ca="1">IF(INDIRECT("実施計画様式!T"&amp;ROW($A299))&lt;&gt;朱色変色!T299,1,0)</f>
        <v>#VALUE!</v>
      </c>
      <c r="U299" t="e" cm="1">
        <f t="array" aca="1" ref="U299" ca="1">IF(INDIRECT("実施計画様式!U"&amp;ROW($A299))&lt;&gt;朱色変色!U299,1,0)</f>
        <v>#VALUE!</v>
      </c>
      <c r="V299" t="e" cm="1">
        <f t="array" aca="1" ref="V299" ca="1">IF(INDIRECT("実施計画様式!V"&amp;ROW($A299))&lt;&gt;朱色変色!V299,1,0)</f>
        <v>#VALUE!</v>
      </c>
      <c r="W299" t="e" cm="1">
        <f t="array" aca="1" ref="W299" ca="1">IF(INDIRECT("実施計画様式!W"&amp;ROW($A299))&lt;&gt;朱色変色!W299,1,0)</f>
        <v>#VALUE!</v>
      </c>
      <c r="X299" t="e" cm="1">
        <f t="array" aca="1" ref="X299" ca="1">IF(INDIRECT("実施計画様式!X"&amp;ROW($A299))&lt;&gt;朱色変色!X299,1,0)</f>
        <v>#VALUE!</v>
      </c>
      <c r="Y299" t="e" cm="1">
        <f t="array" aca="1" ref="Y299" ca="1">IF(INDIRECT("実施計画様式!Y"&amp;ROW($A299))&lt;&gt;朱色変色!Y299,1,0)</f>
        <v>#VALUE!</v>
      </c>
      <c r="Z299" t="e" cm="1">
        <f t="array" aca="1" ref="Z299" ca="1">IF(INDIRECT("実施計画様式!Z"&amp;ROW($A299))&lt;&gt;朱色変色!Z299,1,0)</f>
        <v>#VALUE!</v>
      </c>
      <c r="AA299" t="e" cm="1">
        <f t="array" aca="1" ref="AA299" ca="1">IF(INDIRECT("実施計画様式!AA"&amp;ROW($A299))&lt;&gt;朱色変色!AA299,1,0)</f>
        <v>#VALUE!</v>
      </c>
      <c r="AB299" t="e" cm="1">
        <f t="array" aca="1" ref="AB299" ca="1">IF(INDIRECT("実施計画様式!AB"&amp;ROW($A299))&lt;&gt;朱色変色!AB299,1,0)</f>
        <v>#VALUE!</v>
      </c>
      <c r="AC299" t="e" cm="1">
        <f t="array" aca="1" ref="AC299" ca="1">IF(INDIRECT("実施計画様式!AC"&amp;ROW($A299))&lt;&gt;朱色変色!AC299,1,0)</f>
        <v>#VALUE!</v>
      </c>
      <c r="AD299" t="e" cm="1">
        <f t="array" aca="1" ref="AD299" ca="1">IF(INDIRECT("実施計画様式!AD"&amp;ROW($A299))&lt;&gt;朱色変色!AD299,1,0)</f>
        <v>#VALUE!</v>
      </c>
      <c r="AE299" t="e" cm="1">
        <f t="array" aca="1" ref="AE299" ca="1">IF(INDIRECT("実施計画様式!AE"&amp;ROW($A299))&lt;&gt;朱色変色!AE299,1,0)</f>
        <v>#VALUE!</v>
      </c>
      <c r="AF299" t="e" cm="1">
        <f t="array" aca="1" ref="AF299" ca="1">IF(INDIRECT("実施計画様式!AF"&amp;ROW($A299))&lt;&gt;朱色変色!AF299,1,0)</f>
        <v>#VALUE!</v>
      </c>
      <c r="AG299" t="e" cm="1">
        <f t="array" aca="1" ref="AG299" ca="1">IF(INDIRECT("実施計画様式!AG"&amp;ROW($A299))&lt;&gt;朱色変色!AG299,1,0)</f>
        <v>#VALUE!</v>
      </c>
      <c r="AH299" t="e" cm="1">
        <f t="array" aca="1" ref="AH299" ca="1">IF(INDIRECT("実施計画様式!AH"&amp;ROW($A299))&lt;&gt;朱色変色!AH299,1,0)</f>
        <v>#VALUE!</v>
      </c>
      <c r="AI299" t="e" cm="1">
        <f t="array" aca="1" ref="AI299" ca="1">IF(INDIRECT("実施計画様式!AI"&amp;ROW($A299))&lt;&gt;朱色変色!AI299,1,0)</f>
        <v>#VALUE!</v>
      </c>
      <c r="AJ299" t="e" cm="1">
        <f t="array" aca="1" ref="AJ299" ca="1">IF(INDIRECT("実施計画様式!AJ"&amp;ROW($A299))&lt;&gt;朱色変色!AJ299,1,0)</f>
        <v>#VALUE!</v>
      </c>
      <c r="AK299" t="e" cm="1">
        <f t="array" aca="1" ref="AK299" ca="1">IF(INDIRECT("実施計画様式!AK"&amp;ROW($A299))&lt;&gt;朱色変色!AK299,1,0)</f>
        <v>#VALUE!</v>
      </c>
      <c r="AL299" t="e" cm="1">
        <f t="array" aca="1" ref="AL299" ca="1">IF(INDIRECT("実施計画様式!AL"&amp;ROW($A299))&lt;&gt;朱色変色!AL299,1,0)</f>
        <v>#VALUE!</v>
      </c>
      <c r="AM299" t="e" cm="1">
        <f t="array" aca="1" ref="AM299" ca="1">IF(INDIRECT("実施計画様式!AM"&amp;ROW($A299))&lt;&gt;朱色変色!AM299,1,0)</f>
        <v>#VALUE!</v>
      </c>
      <c r="AN299" t="e" cm="1">
        <f t="array" aca="1" ref="AN299" ca="1">IF(INDIRECT("実施計画様式!AN"&amp;ROW($A299))&lt;&gt;朱色変色!AN299,1,0)</f>
        <v>#VALUE!</v>
      </c>
      <c r="AO299" t="e" cm="1">
        <f t="array" aca="1" ref="AO299" ca="1">IF(INDIRECT("実施計画様式!AO"&amp;ROW($A299))&lt;&gt;朱色変色!AO299,1,0)</f>
        <v>#VALUE!</v>
      </c>
      <c r="AP299" t="e" cm="1">
        <f t="array" aca="1" ref="AP299" ca="1">IF(INDIRECT("実施計画様式!AP"&amp;ROW($A299))&lt;&gt;朱色変色!AP299,1,0)</f>
        <v>#VALUE!</v>
      </c>
      <c r="AQ299" t="e" cm="1">
        <f t="array" aca="1" ref="AQ299" ca="1">IF(INDIRECT("実施計画様式!AQ"&amp;ROW($A299))&lt;&gt;朱色変色!AQ299,1,0)</f>
        <v>#VALUE!</v>
      </c>
      <c r="AR299" t="e" cm="1">
        <f t="array" aca="1" ref="AR299" ca="1">IF(INDIRECT("実施計画様式!AR"&amp;ROW($A299))&lt;&gt;朱色変色!AR299,1,0)</f>
        <v>#VALUE!</v>
      </c>
      <c r="AS299" t="e" cm="1">
        <f t="array" aca="1" ref="AS299" ca="1">IF(INDIRECT("実施計画様式!AS"&amp;ROW($A299))&lt;&gt;朱色変色!AS299,1,0)</f>
        <v>#VALUE!</v>
      </c>
      <c r="AT299" t="e" cm="1">
        <f t="array" aca="1" ref="AT299" ca="1">IF(INDIRECT("実施計画様式!AT"&amp;ROW($A299))&lt;&gt;朱色変色!AT299,1,0)</f>
        <v>#VALUE!</v>
      </c>
      <c r="AU299" t="e" cm="1">
        <f t="array" aca="1" ref="AU299" ca="1">IF(INDIRECT("実施計画様式!AU"&amp;ROW($A299))&lt;&gt;朱色変色!AU299,1,0)</f>
        <v>#VALUE!</v>
      </c>
      <c r="AV299" t="e" cm="1">
        <f t="array" aca="1" ref="AV299" ca="1">IF(INDIRECT("実施計画様式!AV"&amp;ROW($A299))&lt;&gt;朱色変色!AV299,1,0)</f>
        <v>#VALUE!</v>
      </c>
      <c r="AW299" t="e" cm="1">
        <f t="array" aca="1" ref="AW299" ca="1">IF(INDIRECT("実施計画様式!AW"&amp;ROW($A299))&lt;&gt;朱色変色!AW299,1,0)</f>
        <v>#VALUE!</v>
      </c>
      <c r="AX299" t="e" cm="1">
        <f t="array" aca="1" ref="AX299" ca="1">IF(INDIRECT("実施計画様式!AX"&amp;ROW($A299))&lt;&gt;朱色変色!AX299,1,0)</f>
        <v>#VALUE!</v>
      </c>
      <c r="AY299" t="e" cm="1">
        <f t="array" aca="1" ref="AY299" ca="1">IF(INDIRECT("実施計画様式!AY"&amp;ROW($A299))&lt;&gt;朱色変色!AU299,1,0)</f>
        <v>#VALUE!</v>
      </c>
      <c r="AZ299" t="e" cm="1">
        <f t="array" aca="1" ref="AZ299" ca="1">IF(INDIRECT("実施計画様式!AZ"&amp;ROW($A299))&lt;&gt;朱色変色!AV299,1,0)</f>
        <v>#VALUE!</v>
      </c>
      <c r="BA299" t="e" cm="1">
        <f t="array" aca="1" ref="BA299" ca="1">IF(INDIRECT("実施計画様式!BA"&amp;ROW($A299))&lt;&gt;朱色変色!AW299,1,0)</f>
        <v>#VALUE!</v>
      </c>
      <c r="BB299" t="e" cm="1">
        <f t="array" aca="1" ref="BB299" ca="1">IF(INDIRECT("実施計画様式!BB"&amp;ROW($A299))&lt;&gt;朱色変色!AX299,1,0)</f>
        <v>#VALUE!</v>
      </c>
      <c r="BC299" t="e">
        <f t="shared" ca="1" si="9"/>
        <v>#VALUE!</v>
      </c>
      <c r="BD299" t="e">
        <f t="shared" ca="1" si="10"/>
        <v>#VALUE!</v>
      </c>
      <c r="BE299" t="e">
        <f t="shared" ca="1" si="11"/>
        <v>#VALUE!</v>
      </c>
    </row>
    <row r="300" spans="3:57">
      <c r="C300" s="310">
        <v>228</v>
      </c>
      <c r="D300" t="e" cm="1">
        <f t="array" aca="1" ref="D300" ca="1">IF(INDIRECT("実施計画様式!D"&amp;ROW($A300))&lt;&gt;朱色変色!D300,1,0)</f>
        <v>#VALUE!</v>
      </c>
      <c r="E300" t="e" cm="1">
        <f t="array" aca="1" ref="E300" ca="1">IF(INDIRECT("実施計画様式!E"&amp;ROW($A300))&lt;&gt;朱色変色!E300,1,0)</f>
        <v>#VALUE!</v>
      </c>
      <c r="F300" t="e" cm="1">
        <f t="array" aca="1" ref="F300" ca="1">IF(INDIRECT("実施計画様式!F"&amp;ROW($A300))&lt;&gt;朱色変色!F300,1,0)</f>
        <v>#VALUE!</v>
      </c>
      <c r="G300" t="e" cm="1">
        <f t="array" aca="1" ref="G300" ca="1">IF(INDIRECT("実施計画様式!G"&amp;ROW($A300))&lt;&gt;朱色変色!G300,1,0)</f>
        <v>#VALUE!</v>
      </c>
      <c r="H300" t="e" cm="1">
        <f t="array" aca="1" ref="H300" ca="1">IF(INDIRECT("実施計画様式!H"&amp;ROW($A300))&lt;&gt;朱色変色!H300,1,0)</f>
        <v>#VALUE!</v>
      </c>
      <c r="I300" t="e" cm="1">
        <f t="array" aca="1" ref="I300" ca="1">IF(INDIRECT("実施計画様式!I"&amp;ROW($A300))&lt;&gt;朱色変色!I300,1,0)</f>
        <v>#VALUE!</v>
      </c>
      <c r="J300" t="e" cm="1">
        <f t="array" aca="1" ref="J300" ca="1">IF(INDIRECT("実施計画様式!J"&amp;ROW($A300))&lt;&gt;朱色変色!J300,1,0)</f>
        <v>#VALUE!</v>
      </c>
      <c r="K300" t="e" cm="1">
        <f t="array" aca="1" ref="K300" ca="1">IF(INDIRECT("実施計画様式!K"&amp;ROW($A300))&lt;&gt;朱色変色!K300,1,0)</f>
        <v>#VALUE!</v>
      </c>
      <c r="L300" t="e" cm="1">
        <f t="array" aca="1" ref="L300" ca="1">IF(INDIRECT("実施計画様式!L"&amp;ROW($A300))&lt;&gt;朱色変色!L300,1,0)</f>
        <v>#VALUE!</v>
      </c>
      <c r="M300" t="e" cm="1">
        <f t="array" aca="1" ref="M300" ca="1">IF(INDIRECT("実施計画様式!M"&amp;ROW($A300))&lt;&gt;朱色変色!M300,1,0)</f>
        <v>#VALUE!</v>
      </c>
      <c r="N300" t="e" cm="1">
        <f t="array" aca="1" ref="N300" ca="1">IF(INDIRECT("実施計画様式!N"&amp;ROW($A300))&lt;&gt;朱色変色!N300,1,0)</f>
        <v>#VALUE!</v>
      </c>
      <c r="O300" t="e" cm="1">
        <f t="array" aca="1" ref="O300" ca="1">IF(INDIRECT("実施計画様式!O"&amp;ROW($A300))&lt;&gt;朱色変色!O300,1,0)</f>
        <v>#VALUE!</v>
      </c>
      <c r="P300" t="e" cm="1">
        <f t="array" aca="1" ref="P300" ca="1">IF(INDIRECT("実施計画様式!P"&amp;ROW($A300))&lt;&gt;朱色変色!P300,1,0)</f>
        <v>#VALUE!</v>
      </c>
      <c r="Q300" t="e" cm="1">
        <f t="array" aca="1" ref="Q300" ca="1">IF(INDIRECT("実施計画様式!Q"&amp;ROW($A300))&lt;&gt;朱色変色!Q300,1,0)</f>
        <v>#VALUE!</v>
      </c>
      <c r="R300" t="e" cm="1">
        <f t="array" aca="1" ref="R300" ca="1">IF(INDIRECT("実施計画様式!R"&amp;ROW($A300))&lt;&gt;朱色変色!R300,1,0)</f>
        <v>#VALUE!</v>
      </c>
      <c r="S300" t="e" cm="1">
        <f t="array" aca="1" ref="S300" ca="1">IF(INDIRECT("実施計画様式!S"&amp;ROW($A300))&lt;&gt;朱色変色!S300,1,0)</f>
        <v>#VALUE!</v>
      </c>
      <c r="T300" t="e" cm="1">
        <f t="array" aca="1" ref="T300" ca="1">IF(INDIRECT("実施計画様式!T"&amp;ROW($A300))&lt;&gt;朱色変色!T300,1,0)</f>
        <v>#VALUE!</v>
      </c>
      <c r="U300" t="e" cm="1">
        <f t="array" aca="1" ref="U300" ca="1">IF(INDIRECT("実施計画様式!U"&amp;ROW($A300))&lt;&gt;朱色変色!U300,1,0)</f>
        <v>#VALUE!</v>
      </c>
      <c r="V300" t="e" cm="1">
        <f t="array" aca="1" ref="V300" ca="1">IF(INDIRECT("実施計画様式!V"&amp;ROW($A300))&lt;&gt;朱色変色!V300,1,0)</f>
        <v>#VALUE!</v>
      </c>
      <c r="W300" t="e" cm="1">
        <f t="array" aca="1" ref="W300" ca="1">IF(INDIRECT("実施計画様式!W"&amp;ROW($A300))&lt;&gt;朱色変色!W300,1,0)</f>
        <v>#VALUE!</v>
      </c>
      <c r="X300" t="e" cm="1">
        <f t="array" aca="1" ref="X300" ca="1">IF(INDIRECT("実施計画様式!X"&amp;ROW($A300))&lt;&gt;朱色変色!X300,1,0)</f>
        <v>#VALUE!</v>
      </c>
      <c r="Y300" t="e" cm="1">
        <f t="array" aca="1" ref="Y300" ca="1">IF(INDIRECT("実施計画様式!Y"&amp;ROW($A300))&lt;&gt;朱色変色!Y300,1,0)</f>
        <v>#VALUE!</v>
      </c>
      <c r="Z300" t="e" cm="1">
        <f t="array" aca="1" ref="Z300" ca="1">IF(INDIRECT("実施計画様式!Z"&amp;ROW($A300))&lt;&gt;朱色変色!Z300,1,0)</f>
        <v>#VALUE!</v>
      </c>
      <c r="AA300" t="e" cm="1">
        <f t="array" aca="1" ref="AA300" ca="1">IF(INDIRECT("実施計画様式!AA"&amp;ROW($A300))&lt;&gt;朱色変色!AA300,1,0)</f>
        <v>#VALUE!</v>
      </c>
      <c r="AB300" t="e" cm="1">
        <f t="array" aca="1" ref="AB300" ca="1">IF(INDIRECT("実施計画様式!AB"&amp;ROW($A300))&lt;&gt;朱色変色!AB300,1,0)</f>
        <v>#VALUE!</v>
      </c>
      <c r="AC300" t="e" cm="1">
        <f t="array" aca="1" ref="AC300" ca="1">IF(INDIRECT("実施計画様式!AC"&amp;ROW($A300))&lt;&gt;朱色変色!AC300,1,0)</f>
        <v>#VALUE!</v>
      </c>
      <c r="AD300" t="e" cm="1">
        <f t="array" aca="1" ref="AD300" ca="1">IF(INDIRECT("実施計画様式!AD"&amp;ROW($A300))&lt;&gt;朱色変色!AD300,1,0)</f>
        <v>#VALUE!</v>
      </c>
      <c r="AE300" t="e" cm="1">
        <f t="array" aca="1" ref="AE300" ca="1">IF(INDIRECT("実施計画様式!AE"&amp;ROW($A300))&lt;&gt;朱色変色!AE300,1,0)</f>
        <v>#VALUE!</v>
      </c>
      <c r="AF300" t="e" cm="1">
        <f t="array" aca="1" ref="AF300" ca="1">IF(INDIRECT("実施計画様式!AF"&amp;ROW($A300))&lt;&gt;朱色変色!AF300,1,0)</f>
        <v>#VALUE!</v>
      </c>
      <c r="AG300" t="e" cm="1">
        <f t="array" aca="1" ref="AG300" ca="1">IF(INDIRECT("実施計画様式!AG"&amp;ROW($A300))&lt;&gt;朱色変色!AG300,1,0)</f>
        <v>#VALUE!</v>
      </c>
      <c r="AH300" t="e" cm="1">
        <f t="array" aca="1" ref="AH300" ca="1">IF(INDIRECT("実施計画様式!AH"&amp;ROW($A300))&lt;&gt;朱色変色!AH300,1,0)</f>
        <v>#VALUE!</v>
      </c>
      <c r="AI300" t="e" cm="1">
        <f t="array" aca="1" ref="AI300" ca="1">IF(INDIRECT("実施計画様式!AI"&amp;ROW($A300))&lt;&gt;朱色変色!AI300,1,0)</f>
        <v>#VALUE!</v>
      </c>
      <c r="AJ300" t="e" cm="1">
        <f t="array" aca="1" ref="AJ300" ca="1">IF(INDIRECT("実施計画様式!AJ"&amp;ROW($A300))&lt;&gt;朱色変色!AJ300,1,0)</f>
        <v>#VALUE!</v>
      </c>
      <c r="AK300" t="e" cm="1">
        <f t="array" aca="1" ref="AK300" ca="1">IF(INDIRECT("実施計画様式!AK"&amp;ROW($A300))&lt;&gt;朱色変色!AK300,1,0)</f>
        <v>#VALUE!</v>
      </c>
      <c r="AL300" t="e" cm="1">
        <f t="array" aca="1" ref="AL300" ca="1">IF(INDIRECT("実施計画様式!AL"&amp;ROW($A300))&lt;&gt;朱色変色!AL300,1,0)</f>
        <v>#VALUE!</v>
      </c>
      <c r="AM300" t="e" cm="1">
        <f t="array" aca="1" ref="AM300" ca="1">IF(INDIRECT("実施計画様式!AM"&amp;ROW($A300))&lt;&gt;朱色変色!AM300,1,0)</f>
        <v>#VALUE!</v>
      </c>
      <c r="AN300" t="e" cm="1">
        <f t="array" aca="1" ref="AN300" ca="1">IF(INDIRECT("実施計画様式!AN"&amp;ROW($A300))&lt;&gt;朱色変色!AN300,1,0)</f>
        <v>#VALUE!</v>
      </c>
      <c r="AO300" t="e" cm="1">
        <f t="array" aca="1" ref="AO300" ca="1">IF(INDIRECT("実施計画様式!AO"&amp;ROW($A300))&lt;&gt;朱色変色!AO300,1,0)</f>
        <v>#VALUE!</v>
      </c>
      <c r="AP300" t="e" cm="1">
        <f t="array" aca="1" ref="AP300" ca="1">IF(INDIRECT("実施計画様式!AP"&amp;ROW($A300))&lt;&gt;朱色変色!AP300,1,0)</f>
        <v>#VALUE!</v>
      </c>
      <c r="AQ300" t="e" cm="1">
        <f t="array" aca="1" ref="AQ300" ca="1">IF(INDIRECT("実施計画様式!AQ"&amp;ROW($A300))&lt;&gt;朱色変色!AQ300,1,0)</f>
        <v>#VALUE!</v>
      </c>
      <c r="AR300" t="e" cm="1">
        <f t="array" aca="1" ref="AR300" ca="1">IF(INDIRECT("実施計画様式!AR"&amp;ROW($A300))&lt;&gt;朱色変色!AR300,1,0)</f>
        <v>#VALUE!</v>
      </c>
      <c r="AS300" t="e" cm="1">
        <f t="array" aca="1" ref="AS300" ca="1">IF(INDIRECT("実施計画様式!AS"&amp;ROW($A300))&lt;&gt;朱色変色!AS300,1,0)</f>
        <v>#VALUE!</v>
      </c>
      <c r="AT300" t="e" cm="1">
        <f t="array" aca="1" ref="AT300" ca="1">IF(INDIRECT("実施計画様式!AT"&amp;ROW($A300))&lt;&gt;朱色変色!AT300,1,0)</f>
        <v>#VALUE!</v>
      </c>
      <c r="AU300" t="e" cm="1">
        <f t="array" aca="1" ref="AU300" ca="1">IF(INDIRECT("実施計画様式!AU"&amp;ROW($A300))&lt;&gt;朱色変色!AU300,1,0)</f>
        <v>#VALUE!</v>
      </c>
      <c r="AV300" t="e" cm="1">
        <f t="array" aca="1" ref="AV300" ca="1">IF(INDIRECT("実施計画様式!AV"&amp;ROW($A300))&lt;&gt;朱色変色!AV300,1,0)</f>
        <v>#VALUE!</v>
      </c>
      <c r="AW300" t="e" cm="1">
        <f t="array" aca="1" ref="AW300" ca="1">IF(INDIRECT("実施計画様式!AW"&amp;ROW($A300))&lt;&gt;朱色変色!AW300,1,0)</f>
        <v>#VALUE!</v>
      </c>
      <c r="AX300" t="e" cm="1">
        <f t="array" aca="1" ref="AX300" ca="1">IF(INDIRECT("実施計画様式!AX"&amp;ROW($A300))&lt;&gt;朱色変色!AX300,1,0)</f>
        <v>#VALUE!</v>
      </c>
      <c r="AY300" t="e" cm="1">
        <f t="array" aca="1" ref="AY300" ca="1">IF(INDIRECT("実施計画様式!AY"&amp;ROW($A300))&lt;&gt;朱色変色!AU300,1,0)</f>
        <v>#VALUE!</v>
      </c>
      <c r="AZ300" t="e" cm="1">
        <f t="array" aca="1" ref="AZ300" ca="1">IF(INDIRECT("実施計画様式!AZ"&amp;ROW($A300))&lt;&gt;朱色変色!AV300,1,0)</f>
        <v>#VALUE!</v>
      </c>
      <c r="BA300" t="e" cm="1">
        <f t="array" aca="1" ref="BA300" ca="1">IF(INDIRECT("実施計画様式!BA"&amp;ROW($A300))&lt;&gt;朱色変色!AW300,1,0)</f>
        <v>#VALUE!</v>
      </c>
      <c r="BB300" t="e" cm="1">
        <f t="array" aca="1" ref="BB300" ca="1">IF(INDIRECT("実施計画様式!BB"&amp;ROW($A300))&lt;&gt;朱色変色!AX300,1,0)</f>
        <v>#VALUE!</v>
      </c>
      <c r="BC300" t="e">
        <f t="shared" ca="1" si="9"/>
        <v>#VALUE!</v>
      </c>
      <c r="BD300" t="e">
        <f t="shared" ca="1" si="10"/>
        <v>#VALUE!</v>
      </c>
      <c r="BE300" t="e">
        <f t="shared" ca="1" si="11"/>
        <v>#VALUE!</v>
      </c>
    </row>
    <row r="301" spans="3:57">
      <c r="C301" s="310">
        <v>229</v>
      </c>
      <c r="D301" t="e" cm="1">
        <f t="array" aca="1" ref="D301" ca="1">IF(INDIRECT("実施計画様式!D"&amp;ROW($A301))&lt;&gt;朱色変色!D301,1,0)</f>
        <v>#VALUE!</v>
      </c>
      <c r="E301" t="e" cm="1">
        <f t="array" aca="1" ref="E301" ca="1">IF(INDIRECT("実施計画様式!E"&amp;ROW($A301))&lt;&gt;朱色変色!E301,1,0)</f>
        <v>#VALUE!</v>
      </c>
      <c r="F301" t="e" cm="1">
        <f t="array" aca="1" ref="F301" ca="1">IF(INDIRECT("実施計画様式!F"&amp;ROW($A301))&lt;&gt;朱色変色!F301,1,0)</f>
        <v>#VALUE!</v>
      </c>
      <c r="G301" t="e" cm="1">
        <f t="array" aca="1" ref="G301" ca="1">IF(INDIRECT("実施計画様式!G"&amp;ROW($A301))&lt;&gt;朱色変色!G301,1,0)</f>
        <v>#VALUE!</v>
      </c>
      <c r="H301" t="e" cm="1">
        <f t="array" aca="1" ref="H301" ca="1">IF(INDIRECT("実施計画様式!H"&amp;ROW($A301))&lt;&gt;朱色変色!H301,1,0)</f>
        <v>#VALUE!</v>
      </c>
      <c r="I301" t="e" cm="1">
        <f t="array" aca="1" ref="I301" ca="1">IF(INDIRECT("実施計画様式!I"&amp;ROW($A301))&lt;&gt;朱色変色!I301,1,0)</f>
        <v>#VALUE!</v>
      </c>
      <c r="J301" t="e" cm="1">
        <f t="array" aca="1" ref="J301" ca="1">IF(INDIRECT("実施計画様式!J"&amp;ROW($A301))&lt;&gt;朱色変色!J301,1,0)</f>
        <v>#VALUE!</v>
      </c>
      <c r="K301" t="e" cm="1">
        <f t="array" aca="1" ref="K301" ca="1">IF(INDIRECT("実施計画様式!K"&amp;ROW($A301))&lt;&gt;朱色変色!K301,1,0)</f>
        <v>#VALUE!</v>
      </c>
      <c r="L301" t="e" cm="1">
        <f t="array" aca="1" ref="L301" ca="1">IF(INDIRECT("実施計画様式!L"&amp;ROW($A301))&lt;&gt;朱色変色!L301,1,0)</f>
        <v>#VALUE!</v>
      </c>
      <c r="M301" t="e" cm="1">
        <f t="array" aca="1" ref="M301" ca="1">IF(INDIRECT("実施計画様式!M"&amp;ROW($A301))&lt;&gt;朱色変色!M301,1,0)</f>
        <v>#VALUE!</v>
      </c>
      <c r="N301" t="e" cm="1">
        <f t="array" aca="1" ref="N301" ca="1">IF(INDIRECT("実施計画様式!N"&amp;ROW($A301))&lt;&gt;朱色変色!N301,1,0)</f>
        <v>#VALUE!</v>
      </c>
      <c r="O301" t="e" cm="1">
        <f t="array" aca="1" ref="O301" ca="1">IF(INDIRECT("実施計画様式!O"&amp;ROW($A301))&lt;&gt;朱色変色!O301,1,0)</f>
        <v>#VALUE!</v>
      </c>
      <c r="P301" t="e" cm="1">
        <f t="array" aca="1" ref="P301" ca="1">IF(INDIRECT("実施計画様式!P"&amp;ROW($A301))&lt;&gt;朱色変色!P301,1,0)</f>
        <v>#VALUE!</v>
      </c>
      <c r="Q301" t="e" cm="1">
        <f t="array" aca="1" ref="Q301" ca="1">IF(INDIRECT("実施計画様式!Q"&amp;ROW($A301))&lt;&gt;朱色変色!Q301,1,0)</f>
        <v>#VALUE!</v>
      </c>
      <c r="R301" t="e" cm="1">
        <f t="array" aca="1" ref="R301" ca="1">IF(INDIRECT("実施計画様式!R"&amp;ROW($A301))&lt;&gt;朱色変色!R301,1,0)</f>
        <v>#VALUE!</v>
      </c>
      <c r="S301" t="e" cm="1">
        <f t="array" aca="1" ref="S301" ca="1">IF(INDIRECT("実施計画様式!S"&amp;ROW($A301))&lt;&gt;朱色変色!S301,1,0)</f>
        <v>#VALUE!</v>
      </c>
      <c r="T301" t="e" cm="1">
        <f t="array" aca="1" ref="T301" ca="1">IF(INDIRECT("実施計画様式!T"&amp;ROW($A301))&lt;&gt;朱色変色!T301,1,0)</f>
        <v>#VALUE!</v>
      </c>
      <c r="U301" t="e" cm="1">
        <f t="array" aca="1" ref="U301" ca="1">IF(INDIRECT("実施計画様式!U"&amp;ROW($A301))&lt;&gt;朱色変色!U301,1,0)</f>
        <v>#VALUE!</v>
      </c>
      <c r="V301" t="e" cm="1">
        <f t="array" aca="1" ref="V301" ca="1">IF(INDIRECT("実施計画様式!V"&amp;ROW($A301))&lt;&gt;朱色変色!V301,1,0)</f>
        <v>#VALUE!</v>
      </c>
      <c r="W301" t="e" cm="1">
        <f t="array" aca="1" ref="W301" ca="1">IF(INDIRECT("実施計画様式!W"&amp;ROW($A301))&lt;&gt;朱色変色!W301,1,0)</f>
        <v>#VALUE!</v>
      </c>
      <c r="X301" t="e" cm="1">
        <f t="array" aca="1" ref="X301" ca="1">IF(INDIRECT("実施計画様式!X"&amp;ROW($A301))&lt;&gt;朱色変色!X301,1,0)</f>
        <v>#VALUE!</v>
      </c>
      <c r="Y301" t="e" cm="1">
        <f t="array" aca="1" ref="Y301" ca="1">IF(INDIRECT("実施計画様式!Y"&amp;ROW($A301))&lt;&gt;朱色変色!Y301,1,0)</f>
        <v>#VALUE!</v>
      </c>
      <c r="Z301" t="e" cm="1">
        <f t="array" aca="1" ref="Z301" ca="1">IF(INDIRECT("実施計画様式!Z"&amp;ROW($A301))&lt;&gt;朱色変色!Z301,1,0)</f>
        <v>#VALUE!</v>
      </c>
      <c r="AA301" t="e" cm="1">
        <f t="array" aca="1" ref="AA301" ca="1">IF(INDIRECT("実施計画様式!AA"&amp;ROW($A301))&lt;&gt;朱色変色!AA301,1,0)</f>
        <v>#VALUE!</v>
      </c>
      <c r="AB301" t="e" cm="1">
        <f t="array" aca="1" ref="AB301" ca="1">IF(INDIRECT("実施計画様式!AB"&amp;ROW($A301))&lt;&gt;朱色変色!AB301,1,0)</f>
        <v>#VALUE!</v>
      </c>
      <c r="AC301" t="e" cm="1">
        <f t="array" aca="1" ref="AC301" ca="1">IF(INDIRECT("実施計画様式!AC"&amp;ROW($A301))&lt;&gt;朱色変色!AC301,1,0)</f>
        <v>#VALUE!</v>
      </c>
      <c r="AD301" t="e" cm="1">
        <f t="array" aca="1" ref="AD301" ca="1">IF(INDIRECT("実施計画様式!AD"&amp;ROW($A301))&lt;&gt;朱色変色!AD301,1,0)</f>
        <v>#VALUE!</v>
      </c>
      <c r="AE301" t="e" cm="1">
        <f t="array" aca="1" ref="AE301" ca="1">IF(INDIRECT("実施計画様式!AE"&amp;ROW($A301))&lt;&gt;朱色変色!AE301,1,0)</f>
        <v>#VALUE!</v>
      </c>
      <c r="AF301" t="e" cm="1">
        <f t="array" aca="1" ref="AF301" ca="1">IF(INDIRECT("実施計画様式!AF"&amp;ROW($A301))&lt;&gt;朱色変色!AF301,1,0)</f>
        <v>#VALUE!</v>
      </c>
      <c r="AG301" t="e" cm="1">
        <f t="array" aca="1" ref="AG301" ca="1">IF(INDIRECT("実施計画様式!AG"&amp;ROW($A301))&lt;&gt;朱色変色!AG301,1,0)</f>
        <v>#VALUE!</v>
      </c>
      <c r="AH301" t="e" cm="1">
        <f t="array" aca="1" ref="AH301" ca="1">IF(INDIRECT("実施計画様式!AH"&amp;ROW($A301))&lt;&gt;朱色変色!AH301,1,0)</f>
        <v>#VALUE!</v>
      </c>
      <c r="AI301" t="e" cm="1">
        <f t="array" aca="1" ref="AI301" ca="1">IF(INDIRECT("実施計画様式!AI"&amp;ROW($A301))&lt;&gt;朱色変色!AI301,1,0)</f>
        <v>#VALUE!</v>
      </c>
      <c r="AJ301" t="e" cm="1">
        <f t="array" aca="1" ref="AJ301" ca="1">IF(INDIRECT("実施計画様式!AJ"&amp;ROW($A301))&lt;&gt;朱色変色!AJ301,1,0)</f>
        <v>#VALUE!</v>
      </c>
      <c r="AK301" t="e" cm="1">
        <f t="array" aca="1" ref="AK301" ca="1">IF(INDIRECT("実施計画様式!AK"&amp;ROW($A301))&lt;&gt;朱色変色!AK301,1,0)</f>
        <v>#VALUE!</v>
      </c>
      <c r="AL301" t="e" cm="1">
        <f t="array" aca="1" ref="AL301" ca="1">IF(INDIRECT("実施計画様式!AL"&amp;ROW($A301))&lt;&gt;朱色変色!AL301,1,0)</f>
        <v>#VALUE!</v>
      </c>
      <c r="AM301" t="e" cm="1">
        <f t="array" aca="1" ref="AM301" ca="1">IF(INDIRECT("実施計画様式!AM"&amp;ROW($A301))&lt;&gt;朱色変色!AM301,1,0)</f>
        <v>#VALUE!</v>
      </c>
      <c r="AN301" t="e" cm="1">
        <f t="array" aca="1" ref="AN301" ca="1">IF(INDIRECT("実施計画様式!AN"&amp;ROW($A301))&lt;&gt;朱色変色!AN301,1,0)</f>
        <v>#VALUE!</v>
      </c>
      <c r="AO301" t="e" cm="1">
        <f t="array" aca="1" ref="AO301" ca="1">IF(INDIRECT("実施計画様式!AO"&amp;ROW($A301))&lt;&gt;朱色変色!AO301,1,0)</f>
        <v>#VALUE!</v>
      </c>
      <c r="AP301" t="e" cm="1">
        <f t="array" aca="1" ref="AP301" ca="1">IF(INDIRECT("実施計画様式!AP"&amp;ROW($A301))&lt;&gt;朱色変色!AP301,1,0)</f>
        <v>#VALUE!</v>
      </c>
      <c r="AQ301" t="e" cm="1">
        <f t="array" aca="1" ref="AQ301" ca="1">IF(INDIRECT("実施計画様式!AQ"&amp;ROW($A301))&lt;&gt;朱色変色!AQ301,1,0)</f>
        <v>#VALUE!</v>
      </c>
      <c r="AR301" t="e" cm="1">
        <f t="array" aca="1" ref="AR301" ca="1">IF(INDIRECT("実施計画様式!AR"&amp;ROW($A301))&lt;&gt;朱色変色!AR301,1,0)</f>
        <v>#VALUE!</v>
      </c>
      <c r="AS301" t="e" cm="1">
        <f t="array" aca="1" ref="AS301" ca="1">IF(INDIRECT("実施計画様式!AS"&amp;ROW($A301))&lt;&gt;朱色変色!AS301,1,0)</f>
        <v>#VALUE!</v>
      </c>
      <c r="AT301" t="e" cm="1">
        <f t="array" aca="1" ref="AT301" ca="1">IF(INDIRECT("実施計画様式!AT"&amp;ROW($A301))&lt;&gt;朱色変色!AT301,1,0)</f>
        <v>#VALUE!</v>
      </c>
      <c r="AU301" t="e" cm="1">
        <f t="array" aca="1" ref="AU301" ca="1">IF(INDIRECT("実施計画様式!AU"&amp;ROW($A301))&lt;&gt;朱色変色!AU301,1,0)</f>
        <v>#VALUE!</v>
      </c>
      <c r="AV301" t="e" cm="1">
        <f t="array" aca="1" ref="AV301" ca="1">IF(INDIRECT("実施計画様式!AV"&amp;ROW($A301))&lt;&gt;朱色変色!AV301,1,0)</f>
        <v>#VALUE!</v>
      </c>
      <c r="AW301" t="e" cm="1">
        <f t="array" aca="1" ref="AW301" ca="1">IF(INDIRECT("実施計画様式!AW"&amp;ROW($A301))&lt;&gt;朱色変色!AW301,1,0)</f>
        <v>#VALUE!</v>
      </c>
      <c r="AX301" t="e" cm="1">
        <f t="array" aca="1" ref="AX301" ca="1">IF(INDIRECT("実施計画様式!AX"&amp;ROW($A301))&lt;&gt;朱色変色!AX301,1,0)</f>
        <v>#VALUE!</v>
      </c>
      <c r="AY301" t="e" cm="1">
        <f t="array" aca="1" ref="AY301" ca="1">IF(INDIRECT("実施計画様式!AY"&amp;ROW($A301))&lt;&gt;朱色変色!AU301,1,0)</f>
        <v>#VALUE!</v>
      </c>
      <c r="AZ301" t="e" cm="1">
        <f t="array" aca="1" ref="AZ301" ca="1">IF(INDIRECT("実施計画様式!AZ"&amp;ROW($A301))&lt;&gt;朱色変色!AV301,1,0)</f>
        <v>#VALUE!</v>
      </c>
      <c r="BA301" t="e" cm="1">
        <f t="array" aca="1" ref="BA301" ca="1">IF(INDIRECT("実施計画様式!BA"&amp;ROW($A301))&lt;&gt;朱色変色!AW301,1,0)</f>
        <v>#VALUE!</v>
      </c>
      <c r="BB301" t="e" cm="1">
        <f t="array" aca="1" ref="BB301" ca="1">IF(INDIRECT("実施計画様式!BB"&amp;ROW($A301))&lt;&gt;朱色変色!AX301,1,0)</f>
        <v>#VALUE!</v>
      </c>
      <c r="BC301" t="e">
        <f t="shared" ca="1" si="9"/>
        <v>#VALUE!</v>
      </c>
      <c r="BD301" t="e">
        <f t="shared" ca="1" si="10"/>
        <v>#VALUE!</v>
      </c>
      <c r="BE301" t="e">
        <f t="shared" ca="1" si="11"/>
        <v>#VALUE!</v>
      </c>
    </row>
    <row r="302" spans="3:57">
      <c r="C302" s="310">
        <v>230</v>
      </c>
      <c r="D302" t="e" cm="1">
        <f t="array" aca="1" ref="D302" ca="1">IF(INDIRECT("実施計画様式!D"&amp;ROW($A302))&lt;&gt;朱色変色!D302,1,0)</f>
        <v>#VALUE!</v>
      </c>
      <c r="E302" t="e" cm="1">
        <f t="array" aca="1" ref="E302" ca="1">IF(INDIRECT("実施計画様式!E"&amp;ROW($A302))&lt;&gt;朱色変色!E302,1,0)</f>
        <v>#VALUE!</v>
      </c>
      <c r="F302" t="e" cm="1">
        <f t="array" aca="1" ref="F302" ca="1">IF(INDIRECT("実施計画様式!F"&amp;ROW($A302))&lt;&gt;朱色変色!F302,1,0)</f>
        <v>#VALUE!</v>
      </c>
      <c r="G302" t="e" cm="1">
        <f t="array" aca="1" ref="G302" ca="1">IF(INDIRECT("実施計画様式!G"&amp;ROW($A302))&lt;&gt;朱色変色!G302,1,0)</f>
        <v>#VALUE!</v>
      </c>
      <c r="H302" t="e" cm="1">
        <f t="array" aca="1" ref="H302" ca="1">IF(INDIRECT("実施計画様式!H"&amp;ROW($A302))&lt;&gt;朱色変色!H302,1,0)</f>
        <v>#VALUE!</v>
      </c>
      <c r="I302" t="e" cm="1">
        <f t="array" aca="1" ref="I302" ca="1">IF(INDIRECT("実施計画様式!I"&amp;ROW($A302))&lt;&gt;朱色変色!I302,1,0)</f>
        <v>#VALUE!</v>
      </c>
      <c r="J302" t="e" cm="1">
        <f t="array" aca="1" ref="J302" ca="1">IF(INDIRECT("実施計画様式!J"&amp;ROW($A302))&lt;&gt;朱色変色!J302,1,0)</f>
        <v>#VALUE!</v>
      </c>
      <c r="K302" t="e" cm="1">
        <f t="array" aca="1" ref="K302" ca="1">IF(INDIRECT("実施計画様式!K"&amp;ROW($A302))&lt;&gt;朱色変色!K302,1,0)</f>
        <v>#VALUE!</v>
      </c>
      <c r="L302" t="e" cm="1">
        <f t="array" aca="1" ref="L302" ca="1">IF(INDIRECT("実施計画様式!L"&amp;ROW($A302))&lt;&gt;朱色変色!L302,1,0)</f>
        <v>#VALUE!</v>
      </c>
      <c r="M302" t="e" cm="1">
        <f t="array" aca="1" ref="M302" ca="1">IF(INDIRECT("実施計画様式!M"&amp;ROW($A302))&lt;&gt;朱色変色!M302,1,0)</f>
        <v>#VALUE!</v>
      </c>
      <c r="N302" t="e" cm="1">
        <f t="array" aca="1" ref="N302" ca="1">IF(INDIRECT("実施計画様式!N"&amp;ROW($A302))&lt;&gt;朱色変色!N302,1,0)</f>
        <v>#VALUE!</v>
      </c>
      <c r="O302" t="e" cm="1">
        <f t="array" aca="1" ref="O302" ca="1">IF(INDIRECT("実施計画様式!O"&amp;ROW($A302))&lt;&gt;朱色変色!O302,1,0)</f>
        <v>#VALUE!</v>
      </c>
      <c r="P302" t="e" cm="1">
        <f t="array" aca="1" ref="P302" ca="1">IF(INDIRECT("実施計画様式!P"&amp;ROW($A302))&lt;&gt;朱色変色!P302,1,0)</f>
        <v>#VALUE!</v>
      </c>
      <c r="Q302" t="e" cm="1">
        <f t="array" aca="1" ref="Q302" ca="1">IF(INDIRECT("実施計画様式!Q"&amp;ROW($A302))&lt;&gt;朱色変色!Q302,1,0)</f>
        <v>#VALUE!</v>
      </c>
      <c r="R302" t="e" cm="1">
        <f t="array" aca="1" ref="R302" ca="1">IF(INDIRECT("実施計画様式!R"&amp;ROW($A302))&lt;&gt;朱色変色!R302,1,0)</f>
        <v>#VALUE!</v>
      </c>
      <c r="S302" t="e" cm="1">
        <f t="array" aca="1" ref="S302" ca="1">IF(INDIRECT("実施計画様式!S"&amp;ROW($A302))&lt;&gt;朱色変色!S302,1,0)</f>
        <v>#VALUE!</v>
      </c>
      <c r="T302" t="e" cm="1">
        <f t="array" aca="1" ref="T302" ca="1">IF(INDIRECT("実施計画様式!T"&amp;ROW($A302))&lt;&gt;朱色変色!T302,1,0)</f>
        <v>#VALUE!</v>
      </c>
      <c r="U302" t="e" cm="1">
        <f t="array" aca="1" ref="U302" ca="1">IF(INDIRECT("実施計画様式!U"&amp;ROW($A302))&lt;&gt;朱色変色!U302,1,0)</f>
        <v>#VALUE!</v>
      </c>
      <c r="V302" t="e" cm="1">
        <f t="array" aca="1" ref="V302" ca="1">IF(INDIRECT("実施計画様式!V"&amp;ROW($A302))&lt;&gt;朱色変色!V302,1,0)</f>
        <v>#VALUE!</v>
      </c>
      <c r="W302" t="e" cm="1">
        <f t="array" aca="1" ref="W302" ca="1">IF(INDIRECT("実施計画様式!W"&amp;ROW($A302))&lt;&gt;朱色変色!W302,1,0)</f>
        <v>#VALUE!</v>
      </c>
      <c r="X302" t="e" cm="1">
        <f t="array" aca="1" ref="X302" ca="1">IF(INDIRECT("実施計画様式!X"&amp;ROW($A302))&lt;&gt;朱色変色!X302,1,0)</f>
        <v>#VALUE!</v>
      </c>
      <c r="Y302" t="e" cm="1">
        <f t="array" aca="1" ref="Y302" ca="1">IF(INDIRECT("実施計画様式!Y"&amp;ROW($A302))&lt;&gt;朱色変色!Y302,1,0)</f>
        <v>#VALUE!</v>
      </c>
      <c r="Z302" t="e" cm="1">
        <f t="array" aca="1" ref="Z302" ca="1">IF(INDIRECT("実施計画様式!Z"&amp;ROW($A302))&lt;&gt;朱色変色!Z302,1,0)</f>
        <v>#VALUE!</v>
      </c>
      <c r="AA302" t="e" cm="1">
        <f t="array" aca="1" ref="AA302" ca="1">IF(INDIRECT("実施計画様式!AA"&amp;ROW($A302))&lt;&gt;朱色変色!AA302,1,0)</f>
        <v>#VALUE!</v>
      </c>
      <c r="AB302" t="e" cm="1">
        <f t="array" aca="1" ref="AB302" ca="1">IF(INDIRECT("実施計画様式!AB"&amp;ROW($A302))&lt;&gt;朱色変色!AB302,1,0)</f>
        <v>#VALUE!</v>
      </c>
      <c r="AC302" t="e" cm="1">
        <f t="array" aca="1" ref="AC302" ca="1">IF(INDIRECT("実施計画様式!AC"&amp;ROW($A302))&lt;&gt;朱色変色!AC302,1,0)</f>
        <v>#VALUE!</v>
      </c>
      <c r="AD302" t="e" cm="1">
        <f t="array" aca="1" ref="AD302" ca="1">IF(INDIRECT("実施計画様式!AD"&amp;ROW($A302))&lt;&gt;朱色変色!AD302,1,0)</f>
        <v>#VALUE!</v>
      </c>
      <c r="AE302" t="e" cm="1">
        <f t="array" aca="1" ref="AE302" ca="1">IF(INDIRECT("実施計画様式!AE"&amp;ROW($A302))&lt;&gt;朱色変色!AE302,1,0)</f>
        <v>#VALUE!</v>
      </c>
      <c r="AF302" t="e" cm="1">
        <f t="array" aca="1" ref="AF302" ca="1">IF(INDIRECT("実施計画様式!AF"&amp;ROW($A302))&lt;&gt;朱色変色!AF302,1,0)</f>
        <v>#VALUE!</v>
      </c>
      <c r="AG302" t="e" cm="1">
        <f t="array" aca="1" ref="AG302" ca="1">IF(INDIRECT("実施計画様式!AG"&amp;ROW($A302))&lt;&gt;朱色変色!AG302,1,0)</f>
        <v>#VALUE!</v>
      </c>
      <c r="AH302" t="e" cm="1">
        <f t="array" aca="1" ref="AH302" ca="1">IF(INDIRECT("実施計画様式!AH"&amp;ROW($A302))&lt;&gt;朱色変色!AH302,1,0)</f>
        <v>#VALUE!</v>
      </c>
      <c r="AI302" t="e" cm="1">
        <f t="array" aca="1" ref="AI302" ca="1">IF(INDIRECT("実施計画様式!AI"&amp;ROW($A302))&lt;&gt;朱色変色!AI302,1,0)</f>
        <v>#VALUE!</v>
      </c>
      <c r="AJ302" t="e" cm="1">
        <f t="array" aca="1" ref="AJ302" ca="1">IF(INDIRECT("実施計画様式!AJ"&amp;ROW($A302))&lt;&gt;朱色変色!AJ302,1,0)</f>
        <v>#VALUE!</v>
      </c>
      <c r="AK302" t="e" cm="1">
        <f t="array" aca="1" ref="AK302" ca="1">IF(INDIRECT("実施計画様式!AK"&amp;ROW($A302))&lt;&gt;朱色変色!AK302,1,0)</f>
        <v>#VALUE!</v>
      </c>
      <c r="AL302" t="e" cm="1">
        <f t="array" aca="1" ref="AL302" ca="1">IF(INDIRECT("実施計画様式!AL"&amp;ROW($A302))&lt;&gt;朱色変色!AL302,1,0)</f>
        <v>#VALUE!</v>
      </c>
      <c r="AM302" t="e" cm="1">
        <f t="array" aca="1" ref="AM302" ca="1">IF(INDIRECT("実施計画様式!AM"&amp;ROW($A302))&lt;&gt;朱色変色!AM302,1,0)</f>
        <v>#VALUE!</v>
      </c>
      <c r="AN302" t="e" cm="1">
        <f t="array" aca="1" ref="AN302" ca="1">IF(INDIRECT("実施計画様式!AN"&amp;ROW($A302))&lt;&gt;朱色変色!AN302,1,0)</f>
        <v>#VALUE!</v>
      </c>
      <c r="AO302" t="e" cm="1">
        <f t="array" aca="1" ref="AO302" ca="1">IF(INDIRECT("実施計画様式!AO"&amp;ROW($A302))&lt;&gt;朱色変色!AO302,1,0)</f>
        <v>#VALUE!</v>
      </c>
      <c r="AP302" t="e" cm="1">
        <f t="array" aca="1" ref="AP302" ca="1">IF(INDIRECT("実施計画様式!AP"&amp;ROW($A302))&lt;&gt;朱色変色!AP302,1,0)</f>
        <v>#VALUE!</v>
      </c>
      <c r="AQ302" t="e" cm="1">
        <f t="array" aca="1" ref="AQ302" ca="1">IF(INDIRECT("実施計画様式!AQ"&amp;ROW($A302))&lt;&gt;朱色変色!AQ302,1,0)</f>
        <v>#VALUE!</v>
      </c>
      <c r="AR302" t="e" cm="1">
        <f t="array" aca="1" ref="AR302" ca="1">IF(INDIRECT("実施計画様式!AR"&amp;ROW($A302))&lt;&gt;朱色変色!AR302,1,0)</f>
        <v>#VALUE!</v>
      </c>
      <c r="AS302" t="e" cm="1">
        <f t="array" aca="1" ref="AS302" ca="1">IF(INDIRECT("実施計画様式!AS"&amp;ROW($A302))&lt;&gt;朱色変色!AS302,1,0)</f>
        <v>#VALUE!</v>
      </c>
      <c r="AT302" t="e" cm="1">
        <f t="array" aca="1" ref="AT302" ca="1">IF(INDIRECT("実施計画様式!AT"&amp;ROW($A302))&lt;&gt;朱色変色!AT302,1,0)</f>
        <v>#VALUE!</v>
      </c>
      <c r="AU302" t="e" cm="1">
        <f t="array" aca="1" ref="AU302" ca="1">IF(INDIRECT("実施計画様式!AU"&amp;ROW($A302))&lt;&gt;朱色変色!AU302,1,0)</f>
        <v>#VALUE!</v>
      </c>
      <c r="AV302" t="e" cm="1">
        <f t="array" aca="1" ref="AV302" ca="1">IF(INDIRECT("実施計画様式!AV"&amp;ROW($A302))&lt;&gt;朱色変色!AV302,1,0)</f>
        <v>#VALUE!</v>
      </c>
      <c r="AW302" t="e" cm="1">
        <f t="array" aca="1" ref="AW302" ca="1">IF(INDIRECT("実施計画様式!AW"&amp;ROW($A302))&lt;&gt;朱色変色!AW302,1,0)</f>
        <v>#VALUE!</v>
      </c>
      <c r="AX302" t="e" cm="1">
        <f t="array" aca="1" ref="AX302" ca="1">IF(INDIRECT("実施計画様式!AX"&amp;ROW($A302))&lt;&gt;朱色変色!AX302,1,0)</f>
        <v>#VALUE!</v>
      </c>
      <c r="AY302" t="e" cm="1">
        <f t="array" aca="1" ref="AY302" ca="1">IF(INDIRECT("実施計画様式!AY"&amp;ROW($A302))&lt;&gt;朱色変色!AU302,1,0)</f>
        <v>#VALUE!</v>
      </c>
      <c r="AZ302" t="e" cm="1">
        <f t="array" aca="1" ref="AZ302" ca="1">IF(INDIRECT("実施計画様式!AZ"&amp;ROW($A302))&lt;&gt;朱色変色!AV302,1,0)</f>
        <v>#VALUE!</v>
      </c>
      <c r="BA302" t="e" cm="1">
        <f t="array" aca="1" ref="BA302" ca="1">IF(INDIRECT("実施計画様式!BA"&amp;ROW($A302))&lt;&gt;朱色変色!AW302,1,0)</f>
        <v>#VALUE!</v>
      </c>
      <c r="BB302" t="e" cm="1">
        <f t="array" aca="1" ref="BB302" ca="1">IF(INDIRECT("実施計画様式!BB"&amp;ROW($A302))&lt;&gt;朱色変色!AX302,1,0)</f>
        <v>#VALUE!</v>
      </c>
      <c r="BC302" t="e">
        <f t="shared" ca="1" si="9"/>
        <v>#VALUE!</v>
      </c>
      <c r="BD302" t="e">
        <f t="shared" ca="1" si="10"/>
        <v>#VALUE!</v>
      </c>
      <c r="BE302" t="e">
        <f t="shared" ca="1" si="11"/>
        <v>#VALUE!</v>
      </c>
    </row>
    <row r="303" spans="3:57">
      <c r="C303" s="310">
        <v>231</v>
      </c>
      <c r="D303" t="e" cm="1">
        <f t="array" aca="1" ref="D303" ca="1">IF(INDIRECT("実施計画様式!D"&amp;ROW($A303))&lt;&gt;朱色変色!D303,1,0)</f>
        <v>#VALUE!</v>
      </c>
      <c r="E303" t="e" cm="1">
        <f t="array" aca="1" ref="E303" ca="1">IF(INDIRECT("実施計画様式!E"&amp;ROW($A303))&lt;&gt;朱色変色!E303,1,0)</f>
        <v>#VALUE!</v>
      </c>
      <c r="F303" t="e" cm="1">
        <f t="array" aca="1" ref="F303" ca="1">IF(INDIRECT("実施計画様式!F"&amp;ROW($A303))&lt;&gt;朱色変色!F303,1,0)</f>
        <v>#VALUE!</v>
      </c>
      <c r="G303" t="e" cm="1">
        <f t="array" aca="1" ref="G303" ca="1">IF(INDIRECT("実施計画様式!G"&amp;ROW($A303))&lt;&gt;朱色変色!G303,1,0)</f>
        <v>#VALUE!</v>
      </c>
      <c r="H303" t="e" cm="1">
        <f t="array" aca="1" ref="H303" ca="1">IF(INDIRECT("実施計画様式!H"&amp;ROW($A303))&lt;&gt;朱色変色!H303,1,0)</f>
        <v>#VALUE!</v>
      </c>
      <c r="I303" t="e" cm="1">
        <f t="array" aca="1" ref="I303" ca="1">IF(INDIRECT("実施計画様式!I"&amp;ROW($A303))&lt;&gt;朱色変色!I303,1,0)</f>
        <v>#VALUE!</v>
      </c>
      <c r="J303" t="e" cm="1">
        <f t="array" aca="1" ref="J303" ca="1">IF(INDIRECT("実施計画様式!J"&amp;ROW($A303))&lt;&gt;朱色変色!J303,1,0)</f>
        <v>#VALUE!</v>
      </c>
      <c r="K303" t="e" cm="1">
        <f t="array" aca="1" ref="K303" ca="1">IF(INDIRECT("実施計画様式!K"&amp;ROW($A303))&lt;&gt;朱色変色!K303,1,0)</f>
        <v>#VALUE!</v>
      </c>
      <c r="L303" t="e" cm="1">
        <f t="array" aca="1" ref="L303" ca="1">IF(INDIRECT("実施計画様式!L"&amp;ROW($A303))&lt;&gt;朱色変色!L303,1,0)</f>
        <v>#VALUE!</v>
      </c>
      <c r="M303" t="e" cm="1">
        <f t="array" aca="1" ref="M303" ca="1">IF(INDIRECT("実施計画様式!M"&amp;ROW($A303))&lt;&gt;朱色変色!M303,1,0)</f>
        <v>#VALUE!</v>
      </c>
      <c r="N303" t="e" cm="1">
        <f t="array" aca="1" ref="N303" ca="1">IF(INDIRECT("実施計画様式!N"&amp;ROW($A303))&lt;&gt;朱色変色!N303,1,0)</f>
        <v>#VALUE!</v>
      </c>
      <c r="O303" t="e" cm="1">
        <f t="array" aca="1" ref="O303" ca="1">IF(INDIRECT("実施計画様式!O"&amp;ROW($A303))&lt;&gt;朱色変色!O303,1,0)</f>
        <v>#VALUE!</v>
      </c>
      <c r="P303" t="e" cm="1">
        <f t="array" aca="1" ref="P303" ca="1">IF(INDIRECT("実施計画様式!P"&amp;ROW($A303))&lt;&gt;朱色変色!P303,1,0)</f>
        <v>#VALUE!</v>
      </c>
      <c r="Q303" t="e" cm="1">
        <f t="array" aca="1" ref="Q303" ca="1">IF(INDIRECT("実施計画様式!Q"&amp;ROW($A303))&lt;&gt;朱色変色!Q303,1,0)</f>
        <v>#VALUE!</v>
      </c>
      <c r="R303" t="e" cm="1">
        <f t="array" aca="1" ref="R303" ca="1">IF(INDIRECT("実施計画様式!R"&amp;ROW($A303))&lt;&gt;朱色変色!R303,1,0)</f>
        <v>#VALUE!</v>
      </c>
      <c r="S303" t="e" cm="1">
        <f t="array" aca="1" ref="S303" ca="1">IF(INDIRECT("実施計画様式!S"&amp;ROW($A303))&lt;&gt;朱色変色!S303,1,0)</f>
        <v>#VALUE!</v>
      </c>
      <c r="T303" t="e" cm="1">
        <f t="array" aca="1" ref="T303" ca="1">IF(INDIRECT("実施計画様式!T"&amp;ROW($A303))&lt;&gt;朱色変色!T303,1,0)</f>
        <v>#VALUE!</v>
      </c>
      <c r="U303" t="e" cm="1">
        <f t="array" aca="1" ref="U303" ca="1">IF(INDIRECT("実施計画様式!U"&amp;ROW($A303))&lt;&gt;朱色変色!U303,1,0)</f>
        <v>#VALUE!</v>
      </c>
      <c r="V303" t="e" cm="1">
        <f t="array" aca="1" ref="V303" ca="1">IF(INDIRECT("実施計画様式!V"&amp;ROW($A303))&lt;&gt;朱色変色!V303,1,0)</f>
        <v>#VALUE!</v>
      </c>
      <c r="W303" t="e" cm="1">
        <f t="array" aca="1" ref="W303" ca="1">IF(INDIRECT("実施計画様式!W"&amp;ROW($A303))&lt;&gt;朱色変色!W303,1,0)</f>
        <v>#VALUE!</v>
      </c>
      <c r="X303" t="e" cm="1">
        <f t="array" aca="1" ref="X303" ca="1">IF(INDIRECT("実施計画様式!X"&amp;ROW($A303))&lt;&gt;朱色変色!X303,1,0)</f>
        <v>#VALUE!</v>
      </c>
      <c r="Y303" t="e" cm="1">
        <f t="array" aca="1" ref="Y303" ca="1">IF(INDIRECT("実施計画様式!Y"&amp;ROW($A303))&lt;&gt;朱色変色!Y303,1,0)</f>
        <v>#VALUE!</v>
      </c>
      <c r="Z303" t="e" cm="1">
        <f t="array" aca="1" ref="Z303" ca="1">IF(INDIRECT("実施計画様式!Z"&amp;ROW($A303))&lt;&gt;朱色変色!Z303,1,0)</f>
        <v>#VALUE!</v>
      </c>
      <c r="AA303" t="e" cm="1">
        <f t="array" aca="1" ref="AA303" ca="1">IF(INDIRECT("実施計画様式!AA"&amp;ROW($A303))&lt;&gt;朱色変色!AA303,1,0)</f>
        <v>#VALUE!</v>
      </c>
      <c r="AB303" t="e" cm="1">
        <f t="array" aca="1" ref="AB303" ca="1">IF(INDIRECT("実施計画様式!AB"&amp;ROW($A303))&lt;&gt;朱色変色!AB303,1,0)</f>
        <v>#VALUE!</v>
      </c>
      <c r="AC303" t="e" cm="1">
        <f t="array" aca="1" ref="AC303" ca="1">IF(INDIRECT("実施計画様式!AC"&amp;ROW($A303))&lt;&gt;朱色変色!AC303,1,0)</f>
        <v>#VALUE!</v>
      </c>
      <c r="AD303" t="e" cm="1">
        <f t="array" aca="1" ref="AD303" ca="1">IF(INDIRECT("実施計画様式!AD"&amp;ROW($A303))&lt;&gt;朱色変色!AD303,1,0)</f>
        <v>#VALUE!</v>
      </c>
      <c r="AE303" t="e" cm="1">
        <f t="array" aca="1" ref="AE303" ca="1">IF(INDIRECT("実施計画様式!AE"&amp;ROW($A303))&lt;&gt;朱色変色!AE303,1,0)</f>
        <v>#VALUE!</v>
      </c>
      <c r="AF303" t="e" cm="1">
        <f t="array" aca="1" ref="AF303" ca="1">IF(INDIRECT("実施計画様式!AF"&amp;ROW($A303))&lt;&gt;朱色変色!AF303,1,0)</f>
        <v>#VALUE!</v>
      </c>
      <c r="AG303" t="e" cm="1">
        <f t="array" aca="1" ref="AG303" ca="1">IF(INDIRECT("実施計画様式!AG"&amp;ROW($A303))&lt;&gt;朱色変色!AG303,1,0)</f>
        <v>#VALUE!</v>
      </c>
      <c r="AH303" t="e" cm="1">
        <f t="array" aca="1" ref="AH303" ca="1">IF(INDIRECT("実施計画様式!AH"&amp;ROW($A303))&lt;&gt;朱色変色!AH303,1,0)</f>
        <v>#VALUE!</v>
      </c>
      <c r="AI303" t="e" cm="1">
        <f t="array" aca="1" ref="AI303" ca="1">IF(INDIRECT("実施計画様式!AI"&amp;ROW($A303))&lt;&gt;朱色変色!AI303,1,0)</f>
        <v>#VALUE!</v>
      </c>
      <c r="AJ303" t="e" cm="1">
        <f t="array" aca="1" ref="AJ303" ca="1">IF(INDIRECT("実施計画様式!AJ"&amp;ROW($A303))&lt;&gt;朱色変色!AJ303,1,0)</f>
        <v>#VALUE!</v>
      </c>
      <c r="AK303" t="e" cm="1">
        <f t="array" aca="1" ref="AK303" ca="1">IF(INDIRECT("実施計画様式!AK"&amp;ROW($A303))&lt;&gt;朱色変色!AK303,1,0)</f>
        <v>#VALUE!</v>
      </c>
      <c r="AL303" t="e" cm="1">
        <f t="array" aca="1" ref="AL303" ca="1">IF(INDIRECT("実施計画様式!AL"&amp;ROW($A303))&lt;&gt;朱色変色!AL303,1,0)</f>
        <v>#VALUE!</v>
      </c>
      <c r="AM303" t="e" cm="1">
        <f t="array" aca="1" ref="AM303" ca="1">IF(INDIRECT("実施計画様式!AM"&amp;ROW($A303))&lt;&gt;朱色変色!AM303,1,0)</f>
        <v>#VALUE!</v>
      </c>
      <c r="AN303" t="e" cm="1">
        <f t="array" aca="1" ref="AN303" ca="1">IF(INDIRECT("実施計画様式!AN"&amp;ROW($A303))&lt;&gt;朱色変色!AN303,1,0)</f>
        <v>#VALUE!</v>
      </c>
      <c r="AO303" t="e" cm="1">
        <f t="array" aca="1" ref="AO303" ca="1">IF(INDIRECT("実施計画様式!AO"&amp;ROW($A303))&lt;&gt;朱色変色!AO303,1,0)</f>
        <v>#VALUE!</v>
      </c>
      <c r="AP303" t="e" cm="1">
        <f t="array" aca="1" ref="AP303" ca="1">IF(INDIRECT("実施計画様式!AP"&amp;ROW($A303))&lt;&gt;朱色変色!AP303,1,0)</f>
        <v>#VALUE!</v>
      </c>
      <c r="AQ303" t="e" cm="1">
        <f t="array" aca="1" ref="AQ303" ca="1">IF(INDIRECT("実施計画様式!AQ"&amp;ROW($A303))&lt;&gt;朱色変色!AQ303,1,0)</f>
        <v>#VALUE!</v>
      </c>
      <c r="AR303" t="e" cm="1">
        <f t="array" aca="1" ref="AR303" ca="1">IF(INDIRECT("実施計画様式!AR"&amp;ROW($A303))&lt;&gt;朱色変色!AR303,1,0)</f>
        <v>#VALUE!</v>
      </c>
      <c r="AS303" t="e" cm="1">
        <f t="array" aca="1" ref="AS303" ca="1">IF(INDIRECT("実施計画様式!AS"&amp;ROW($A303))&lt;&gt;朱色変色!AS303,1,0)</f>
        <v>#VALUE!</v>
      </c>
      <c r="AT303" t="e" cm="1">
        <f t="array" aca="1" ref="AT303" ca="1">IF(INDIRECT("実施計画様式!AT"&amp;ROW($A303))&lt;&gt;朱色変色!AT303,1,0)</f>
        <v>#VALUE!</v>
      </c>
      <c r="AU303" t="e" cm="1">
        <f t="array" aca="1" ref="AU303" ca="1">IF(INDIRECT("実施計画様式!AU"&amp;ROW($A303))&lt;&gt;朱色変色!AU303,1,0)</f>
        <v>#VALUE!</v>
      </c>
      <c r="AV303" t="e" cm="1">
        <f t="array" aca="1" ref="AV303" ca="1">IF(INDIRECT("実施計画様式!AV"&amp;ROW($A303))&lt;&gt;朱色変色!AV303,1,0)</f>
        <v>#VALUE!</v>
      </c>
      <c r="AW303" t="e" cm="1">
        <f t="array" aca="1" ref="AW303" ca="1">IF(INDIRECT("実施計画様式!AW"&amp;ROW($A303))&lt;&gt;朱色変色!AW303,1,0)</f>
        <v>#VALUE!</v>
      </c>
      <c r="AX303" t="e" cm="1">
        <f t="array" aca="1" ref="AX303" ca="1">IF(INDIRECT("実施計画様式!AX"&amp;ROW($A303))&lt;&gt;朱色変色!AX303,1,0)</f>
        <v>#VALUE!</v>
      </c>
      <c r="AY303" t="e" cm="1">
        <f t="array" aca="1" ref="AY303" ca="1">IF(INDIRECT("実施計画様式!AY"&amp;ROW($A303))&lt;&gt;朱色変色!AU303,1,0)</f>
        <v>#VALUE!</v>
      </c>
      <c r="AZ303" t="e" cm="1">
        <f t="array" aca="1" ref="AZ303" ca="1">IF(INDIRECT("実施計画様式!AZ"&amp;ROW($A303))&lt;&gt;朱色変色!AV303,1,0)</f>
        <v>#VALUE!</v>
      </c>
      <c r="BA303" t="e" cm="1">
        <f t="array" aca="1" ref="BA303" ca="1">IF(INDIRECT("実施計画様式!BA"&amp;ROW($A303))&lt;&gt;朱色変色!AW303,1,0)</f>
        <v>#VALUE!</v>
      </c>
      <c r="BB303" t="e" cm="1">
        <f t="array" aca="1" ref="BB303" ca="1">IF(INDIRECT("実施計画様式!BB"&amp;ROW($A303))&lt;&gt;朱色変色!AX303,1,0)</f>
        <v>#VALUE!</v>
      </c>
      <c r="BC303" t="e">
        <f t="shared" ca="1" si="9"/>
        <v>#VALUE!</v>
      </c>
      <c r="BD303" t="e">
        <f t="shared" ca="1" si="10"/>
        <v>#VALUE!</v>
      </c>
      <c r="BE303" t="e">
        <f t="shared" ca="1" si="11"/>
        <v>#VALUE!</v>
      </c>
    </row>
    <row r="304" spans="3:57">
      <c r="C304" s="310">
        <v>232</v>
      </c>
      <c r="D304" t="e" cm="1">
        <f t="array" aca="1" ref="D304" ca="1">IF(INDIRECT("実施計画様式!D"&amp;ROW($A304))&lt;&gt;朱色変色!D304,1,0)</f>
        <v>#VALUE!</v>
      </c>
      <c r="E304" t="e" cm="1">
        <f t="array" aca="1" ref="E304" ca="1">IF(INDIRECT("実施計画様式!E"&amp;ROW($A304))&lt;&gt;朱色変色!E304,1,0)</f>
        <v>#VALUE!</v>
      </c>
      <c r="F304" t="e" cm="1">
        <f t="array" aca="1" ref="F304" ca="1">IF(INDIRECT("実施計画様式!F"&amp;ROW($A304))&lt;&gt;朱色変色!F304,1,0)</f>
        <v>#VALUE!</v>
      </c>
      <c r="G304" t="e" cm="1">
        <f t="array" aca="1" ref="G304" ca="1">IF(INDIRECT("実施計画様式!G"&amp;ROW($A304))&lt;&gt;朱色変色!G304,1,0)</f>
        <v>#VALUE!</v>
      </c>
      <c r="H304" t="e" cm="1">
        <f t="array" aca="1" ref="H304" ca="1">IF(INDIRECT("実施計画様式!H"&amp;ROW($A304))&lt;&gt;朱色変色!H304,1,0)</f>
        <v>#VALUE!</v>
      </c>
      <c r="I304" t="e" cm="1">
        <f t="array" aca="1" ref="I304" ca="1">IF(INDIRECT("実施計画様式!I"&amp;ROW($A304))&lt;&gt;朱色変色!I304,1,0)</f>
        <v>#VALUE!</v>
      </c>
      <c r="J304" t="e" cm="1">
        <f t="array" aca="1" ref="J304" ca="1">IF(INDIRECT("実施計画様式!J"&amp;ROW($A304))&lt;&gt;朱色変色!J304,1,0)</f>
        <v>#VALUE!</v>
      </c>
      <c r="K304" t="e" cm="1">
        <f t="array" aca="1" ref="K304" ca="1">IF(INDIRECT("実施計画様式!K"&amp;ROW($A304))&lt;&gt;朱色変色!K304,1,0)</f>
        <v>#VALUE!</v>
      </c>
      <c r="L304" t="e" cm="1">
        <f t="array" aca="1" ref="L304" ca="1">IF(INDIRECT("実施計画様式!L"&amp;ROW($A304))&lt;&gt;朱色変色!L304,1,0)</f>
        <v>#VALUE!</v>
      </c>
      <c r="M304" t="e" cm="1">
        <f t="array" aca="1" ref="M304" ca="1">IF(INDIRECT("実施計画様式!M"&amp;ROW($A304))&lt;&gt;朱色変色!M304,1,0)</f>
        <v>#VALUE!</v>
      </c>
      <c r="N304" t="e" cm="1">
        <f t="array" aca="1" ref="N304" ca="1">IF(INDIRECT("実施計画様式!N"&amp;ROW($A304))&lt;&gt;朱色変色!N304,1,0)</f>
        <v>#VALUE!</v>
      </c>
      <c r="O304" t="e" cm="1">
        <f t="array" aca="1" ref="O304" ca="1">IF(INDIRECT("実施計画様式!O"&amp;ROW($A304))&lt;&gt;朱色変色!O304,1,0)</f>
        <v>#VALUE!</v>
      </c>
      <c r="P304" t="e" cm="1">
        <f t="array" aca="1" ref="P304" ca="1">IF(INDIRECT("実施計画様式!P"&amp;ROW($A304))&lt;&gt;朱色変色!P304,1,0)</f>
        <v>#VALUE!</v>
      </c>
      <c r="Q304" t="e" cm="1">
        <f t="array" aca="1" ref="Q304" ca="1">IF(INDIRECT("実施計画様式!Q"&amp;ROW($A304))&lt;&gt;朱色変色!Q304,1,0)</f>
        <v>#VALUE!</v>
      </c>
      <c r="R304" t="e" cm="1">
        <f t="array" aca="1" ref="R304" ca="1">IF(INDIRECT("実施計画様式!R"&amp;ROW($A304))&lt;&gt;朱色変色!R304,1,0)</f>
        <v>#VALUE!</v>
      </c>
      <c r="S304" t="e" cm="1">
        <f t="array" aca="1" ref="S304" ca="1">IF(INDIRECT("実施計画様式!S"&amp;ROW($A304))&lt;&gt;朱色変色!S304,1,0)</f>
        <v>#VALUE!</v>
      </c>
      <c r="T304" t="e" cm="1">
        <f t="array" aca="1" ref="T304" ca="1">IF(INDIRECT("実施計画様式!T"&amp;ROW($A304))&lt;&gt;朱色変色!T304,1,0)</f>
        <v>#VALUE!</v>
      </c>
      <c r="U304" t="e" cm="1">
        <f t="array" aca="1" ref="U304" ca="1">IF(INDIRECT("実施計画様式!U"&amp;ROW($A304))&lt;&gt;朱色変色!U304,1,0)</f>
        <v>#VALUE!</v>
      </c>
      <c r="V304" t="e" cm="1">
        <f t="array" aca="1" ref="V304" ca="1">IF(INDIRECT("実施計画様式!V"&amp;ROW($A304))&lt;&gt;朱色変色!V304,1,0)</f>
        <v>#VALUE!</v>
      </c>
      <c r="W304" t="e" cm="1">
        <f t="array" aca="1" ref="W304" ca="1">IF(INDIRECT("実施計画様式!W"&amp;ROW($A304))&lt;&gt;朱色変色!W304,1,0)</f>
        <v>#VALUE!</v>
      </c>
      <c r="X304" t="e" cm="1">
        <f t="array" aca="1" ref="X304" ca="1">IF(INDIRECT("実施計画様式!X"&amp;ROW($A304))&lt;&gt;朱色変色!X304,1,0)</f>
        <v>#VALUE!</v>
      </c>
      <c r="Y304" t="e" cm="1">
        <f t="array" aca="1" ref="Y304" ca="1">IF(INDIRECT("実施計画様式!Y"&amp;ROW($A304))&lt;&gt;朱色変色!Y304,1,0)</f>
        <v>#VALUE!</v>
      </c>
      <c r="Z304" t="e" cm="1">
        <f t="array" aca="1" ref="Z304" ca="1">IF(INDIRECT("実施計画様式!Z"&amp;ROW($A304))&lt;&gt;朱色変色!Z304,1,0)</f>
        <v>#VALUE!</v>
      </c>
      <c r="AA304" t="e" cm="1">
        <f t="array" aca="1" ref="AA304" ca="1">IF(INDIRECT("実施計画様式!AA"&amp;ROW($A304))&lt;&gt;朱色変色!AA304,1,0)</f>
        <v>#VALUE!</v>
      </c>
      <c r="AB304" t="e" cm="1">
        <f t="array" aca="1" ref="AB304" ca="1">IF(INDIRECT("実施計画様式!AB"&amp;ROW($A304))&lt;&gt;朱色変色!AB304,1,0)</f>
        <v>#VALUE!</v>
      </c>
      <c r="AC304" t="e" cm="1">
        <f t="array" aca="1" ref="AC304" ca="1">IF(INDIRECT("実施計画様式!AC"&amp;ROW($A304))&lt;&gt;朱色変色!AC304,1,0)</f>
        <v>#VALUE!</v>
      </c>
      <c r="AD304" t="e" cm="1">
        <f t="array" aca="1" ref="AD304" ca="1">IF(INDIRECT("実施計画様式!AD"&amp;ROW($A304))&lt;&gt;朱色変色!AD304,1,0)</f>
        <v>#VALUE!</v>
      </c>
      <c r="AE304" t="e" cm="1">
        <f t="array" aca="1" ref="AE304" ca="1">IF(INDIRECT("実施計画様式!AE"&amp;ROW($A304))&lt;&gt;朱色変色!AE304,1,0)</f>
        <v>#VALUE!</v>
      </c>
      <c r="AF304" t="e" cm="1">
        <f t="array" aca="1" ref="AF304" ca="1">IF(INDIRECT("実施計画様式!AF"&amp;ROW($A304))&lt;&gt;朱色変色!AF304,1,0)</f>
        <v>#VALUE!</v>
      </c>
      <c r="AG304" t="e" cm="1">
        <f t="array" aca="1" ref="AG304" ca="1">IF(INDIRECT("実施計画様式!AG"&amp;ROW($A304))&lt;&gt;朱色変色!AG304,1,0)</f>
        <v>#VALUE!</v>
      </c>
      <c r="AH304" t="e" cm="1">
        <f t="array" aca="1" ref="AH304" ca="1">IF(INDIRECT("実施計画様式!AH"&amp;ROW($A304))&lt;&gt;朱色変色!AH304,1,0)</f>
        <v>#VALUE!</v>
      </c>
      <c r="AI304" t="e" cm="1">
        <f t="array" aca="1" ref="AI304" ca="1">IF(INDIRECT("実施計画様式!AI"&amp;ROW($A304))&lt;&gt;朱色変色!AI304,1,0)</f>
        <v>#VALUE!</v>
      </c>
      <c r="AJ304" t="e" cm="1">
        <f t="array" aca="1" ref="AJ304" ca="1">IF(INDIRECT("実施計画様式!AJ"&amp;ROW($A304))&lt;&gt;朱色変色!AJ304,1,0)</f>
        <v>#VALUE!</v>
      </c>
      <c r="AK304" t="e" cm="1">
        <f t="array" aca="1" ref="AK304" ca="1">IF(INDIRECT("実施計画様式!AK"&amp;ROW($A304))&lt;&gt;朱色変色!AK304,1,0)</f>
        <v>#VALUE!</v>
      </c>
      <c r="AL304" t="e" cm="1">
        <f t="array" aca="1" ref="AL304" ca="1">IF(INDIRECT("実施計画様式!AL"&amp;ROW($A304))&lt;&gt;朱色変色!AL304,1,0)</f>
        <v>#VALUE!</v>
      </c>
      <c r="AM304" t="e" cm="1">
        <f t="array" aca="1" ref="AM304" ca="1">IF(INDIRECT("実施計画様式!AM"&amp;ROW($A304))&lt;&gt;朱色変色!AM304,1,0)</f>
        <v>#VALUE!</v>
      </c>
      <c r="AN304" t="e" cm="1">
        <f t="array" aca="1" ref="AN304" ca="1">IF(INDIRECT("実施計画様式!AN"&amp;ROW($A304))&lt;&gt;朱色変色!AN304,1,0)</f>
        <v>#VALUE!</v>
      </c>
      <c r="AO304" t="e" cm="1">
        <f t="array" aca="1" ref="AO304" ca="1">IF(INDIRECT("実施計画様式!AO"&amp;ROW($A304))&lt;&gt;朱色変色!AO304,1,0)</f>
        <v>#VALUE!</v>
      </c>
      <c r="AP304" t="e" cm="1">
        <f t="array" aca="1" ref="AP304" ca="1">IF(INDIRECT("実施計画様式!AP"&amp;ROW($A304))&lt;&gt;朱色変色!AP304,1,0)</f>
        <v>#VALUE!</v>
      </c>
      <c r="AQ304" t="e" cm="1">
        <f t="array" aca="1" ref="AQ304" ca="1">IF(INDIRECT("実施計画様式!AQ"&amp;ROW($A304))&lt;&gt;朱色変色!AQ304,1,0)</f>
        <v>#VALUE!</v>
      </c>
      <c r="AR304" t="e" cm="1">
        <f t="array" aca="1" ref="AR304" ca="1">IF(INDIRECT("実施計画様式!AR"&amp;ROW($A304))&lt;&gt;朱色変色!AR304,1,0)</f>
        <v>#VALUE!</v>
      </c>
      <c r="AS304" t="e" cm="1">
        <f t="array" aca="1" ref="AS304" ca="1">IF(INDIRECT("実施計画様式!AS"&amp;ROW($A304))&lt;&gt;朱色変色!AS304,1,0)</f>
        <v>#VALUE!</v>
      </c>
      <c r="AT304" t="e" cm="1">
        <f t="array" aca="1" ref="AT304" ca="1">IF(INDIRECT("実施計画様式!AT"&amp;ROW($A304))&lt;&gt;朱色変色!AT304,1,0)</f>
        <v>#VALUE!</v>
      </c>
      <c r="AU304" t="e" cm="1">
        <f t="array" aca="1" ref="AU304" ca="1">IF(INDIRECT("実施計画様式!AU"&amp;ROW($A304))&lt;&gt;朱色変色!AU304,1,0)</f>
        <v>#VALUE!</v>
      </c>
      <c r="AV304" t="e" cm="1">
        <f t="array" aca="1" ref="AV304" ca="1">IF(INDIRECT("実施計画様式!AV"&amp;ROW($A304))&lt;&gt;朱色変色!AV304,1,0)</f>
        <v>#VALUE!</v>
      </c>
      <c r="AW304" t="e" cm="1">
        <f t="array" aca="1" ref="AW304" ca="1">IF(INDIRECT("実施計画様式!AW"&amp;ROW($A304))&lt;&gt;朱色変色!AW304,1,0)</f>
        <v>#VALUE!</v>
      </c>
      <c r="AX304" t="e" cm="1">
        <f t="array" aca="1" ref="AX304" ca="1">IF(INDIRECT("実施計画様式!AX"&amp;ROW($A304))&lt;&gt;朱色変色!AX304,1,0)</f>
        <v>#VALUE!</v>
      </c>
      <c r="AY304" t="e" cm="1">
        <f t="array" aca="1" ref="AY304" ca="1">IF(INDIRECT("実施計画様式!AY"&amp;ROW($A304))&lt;&gt;朱色変色!AU304,1,0)</f>
        <v>#VALUE!</v>
      </c>
      <c r="AZ304" t="e" cm="1">
        <f t="array" aca="1" ref="AZ304" ca="1">IF(INDIRECT("実施計画様式!AZ"&amp;ROW($A304))&lt;&gt;朱色変色!AV304,1,0)</f>
        <v>#VALUE!</v>
      </c>
      <c r="BA304" t="e" cm="1">
        <f t="array" aca="1" ref="BA304" ca="1">IF(INDIRECT("実施計画様式!BA"&amp;ROW($A304))&lt;&gt;朱色変色!AW304,1,0)</f>
        <v>#VALUE!</v>
      </c>
      <c r="BB304" t="e" cm="1">
        <f t="array" aca="1" ref="BB304" ca="1">IF(INDIRECT("実施計画様式!BB"&amp;ROW($A304))&lt;&gt;朱色変色!AX304,1,0)</f>
        <v>#VALUE!</v>
      </c>
      <c r="BC304" t="e">
        <f t="shared" ca="1" si="9"/>
        <v>#VALUE!</v>
      </c>
      <c r="BD304" t="e">
        <f t="shared" ca="1" si="10"/>
        <v>#VALUE!</v>
      </c>
      <c r="BE304" t="e">
        <f t="shared" ca="1" si="11"/>
        <v>#VALUE!</v>
      </c>
    </row>
    <row r="305" spans="3:57">
      <c r="C305" s="310">
        <v>233</v>
      </c>
      <c r="D305" t="e" cm="1">
        <f t="array" aca="1" ref="D305" ca="1">IF(INDIRECT("実施計画様式!D"&amp;ROW($A305))&lt;&gt;朱色変色!D305,1,0)</f>
        <v>#VALUE!</v>
      </c>
      <c r="E305" t="e" cm="1">
        <f t="array" aca="1" ref="E305" ca="1">IF(INDIRECT("実施計画様式!E"&amp;ROW($A305))&lt;&gt;朱色変色!E305,1,0)</f>
        <v>#VALUE!</v>
      </c>
      <c r="F305" t="e" cm="1">
        <f t="array" aca="1" ref="F305" ca="1">IF(INDIRECT("実施計画様式!F"&amp;ROW($A305))&lt;&gt;朱色変色!F305,1,0)</f>
        <v>#VALUE!</v>
      </c>
      <c r="G305" t="e" cm="1">
        <f t="array" aca="1" ref="G305" ca="1">IF(INDIRECT("実施計画様式!G"&amp;ROW($A305))&lt;&gt;朱色変色!G305,1,0)</f>
        <v>#VALUE!</v>
      </c>
      <c r="H305" t="e" cm="1">
        <f t="array" aca="1" ref="H305" ca="1">IF(INDIRECT("実施計画様式!H"&amp;ROW($A305))&lt;&gt;朱色変色!H305,1,0)</f>
        <v>#VALUE!</v>
      </c>
      <c r="I305" t="e" cm="1">
        <f t="array" aca="1" ref="I305" ca="1">IF(INDIRECT("実施計画様式!I"&amp;ROW($A305))&lt;&gt;朱色変色!I305,1,0)</f>
        <v>#VALUE!</v>
      </c>
      <c r="J305" t="e" cm="1">
        <f t="array" aca="1" ref="J305" ca="1">IF(INDIRECT("実施計画様式!J"&amp;ROW($A305))&lt;&gt;朱色変色!J305,1,0)</f>
        <v>#VALUE!</v>
      </c>
      <c r="K305" t="e" cm="1">
        <f t="array" aca="1" ref="K305" ca="1">IF(INDIRECT("実施計画様式!K"&amp;ROW($A305))&lt;&gt;朱色変色!K305,1,0)</f>
        <v>#VALUE!</v>
      </c>
      <c r="L305" t="e" cm="1">
        <f t="array" aca="1" ref="L305" ca="1">IF(INDIRECT("実施計画様式!L"&amp;ROW($A305))&lt;&gt;朱色変色!L305,1,0)</f>
        <v>#VALUE!</v>
      </c>
      <c r="M305" t="e" cm="1">
        <f t="array" aca="1" ref="M305" ca="1">IF(INDIRECT("実施計画様式!M"&amp;ROW($A305))&lt;&gt;朱色変色!M305,1,0)</f>
        <v>#VALUE!</v>
      </c>
      <c r="N305" t="e" cm="1">
        <f t="array" aca="1" ref="N305" ca="1">IF(INDIRECT("実施計画様式!N"&amp;ROW($A305))&lt;&gt;朱色変色!N305,1,0)</f>
        <v>#VALUE!</v>
      </c>
      <c r="O305" t="e" cm="1">
        <f t="array" aca="1" ref="O305" ca="1">IF(INDIRECT("実施計画様式!O"&amp;ROW($A305))&lt;&gt;朱色変色!O305,1,0)</f>
        <v>#VALUE!</v>
      </c>
      <c r="P305" t="e" cm="1">
        <f t="array" aca="1" ref="P305" ca="1">IF(INDIRECT("実施計画様式!P"&amp;ROW($A305))&lt;&gt;朱色変色!P305,1,0)</f>
        <v>#VALUE!</v>
      </c>
      <c r="Q305" t="e" cm="1">
        <f t="array" aca="1" ref="Q305" ca="1">IF(INDIRECT("実施計画様式!Q"&amp;ROW($A305))&lt;&gt;朱色変色!Q305,1,0)</f>
        <v>#VALUE!</v>
      </c>
      <c r="R305" t="e" cm="1">
        <f t="array" aca="1" ref="R305" ca="1">IF(INDIRECT("実施計画様式!R"&amp;ROW($A305))&lt;&gt;朱色変色!R305,1,0)</f>
        <v>#VALUE!</v>
      </c>
      <c r="S305" t="e" cm="1">
        <f t="array" aca="1" ref="S305" ca="1">IF(INDIRECT("実施計画様式!S"&amp;ROW($A305))&lt;&gt;朱色変色!S305,1,0)</f>
        <v>#VALUE!</v>
      </c>
      <c r="T305" t="e" cm="1">
        <f t="array" aca="1" ref="T305" ca="1">IF(INDIRECT("実施計画様式!T"&amp;ROW($A305))&lt;&gt;朱色変色!T305,1,0)</f>
        <v>#VALUE!</v>
      </c>
      <c r="U305" t="e" cm="1">
        <f t="array" aca="1" ref="U305" ca="1">IF(INDIRECT("実施計画様式!U"&amp;ROW($A305))&lt;&gt;朱色変色!U305,1,0)</f>
        <v>#VALUE!</v>
      </c>
      <c r="V305" t="e" cm="1">
        <f t="array" aca="1" ref="V305" ca="1">IF(INDIRECT("実施計画様式!V"&amp;ROW($A305))&lt;&gt;朱色変色!V305,1,0)</f>
        <v>#VALUE!</v>
      </c>
      <c r="W305" t="e" cm="1">
        <f t="array" aca="1" ref="W305" ca="1">IF(INDIRECT("実施計画様式!W"&amp;ROW($A305))&lt;&gt;朱色変色!W305,1,0)</f>
        <v>#VALUE!</v>
      </c>
      <c r="X305" t="e" cm="1">
        <f t="array" aca="1" ref="X305" ca="1">IF(INDIRECT("実施計画様式!X"&amp;ROW($A305))&lt;&gt;朱色変色!X305,1,0)</f>
        <v>#VALUE!</v>
      </c>
      <c r="Y305" t="e" cm="1">
        <f t="array" aca="1" ref="Y305" ca="1">IF(INDIRECT("実施計画様式!Y"&amp;ROW($A305))&lt;&gt;朱色変色!Y305,1,0)</f>
        <v>#VALUE!</v>
      </c>
      <c r="Z305" t="e" cm="1">
        <f t="array" aca="1" ref="Z305" ca="1">IF(INDIRECT("実施計画様式!Z"&amp;ROW($A305))&lt;&gt;朱色変色!Z305,1,0)</f>
        <v>#VALUE!</v>
      </c>
      <c r="AA305" t="e" cm="1">
        <f t="array" aca="1" ref="AA305" ca="1">IF(INDIRECT("実施計画様式!AA"&amp;ROW($A305))&lt;&gt;朱色変色!AA305,1,0)</f>
        <v>#VALUE!</v>
      </c>
      <c r="AB305" t="e" cm="1">
        <f t="array" aca="1" ref="AB305" ca="1">IF(INDIRECT("実施計画様式!AB"&amp;ROW($A305))&lt;&gt;朱色変色!AB305,1,0)</f>
        <v>#VALUE!</v>
      </c>
      <c r="AC305" t="e" cm="1">
        <f t="array" aca="1" ref="AC305" ca="1">IF(INDIRECT("実施計画様式!AC"&amp;ROW($A305))&lt;&gt;朱色変色!AC305,1,0)</f>
        <v>#VALUE!</v>
      </c>
      <c r="AD305" t="e" cm="1">
        <f t="array" aca="1" ref="AD305" ca="1">IF(INDIRECT("実施計画様式!AD"&amp;ROW($A305))&lt;&gt;朱色変色!AD305,1,0)</f>
        <v>#VALUE!</v>
      </c>
      <c r="AE305" t="e" cm="1">
        <f t="array" aca="1" ref="AE305" ca="1">IF(INDIRECT("実施計画様式!AE"&amp;ROW($A305))&lt;&gt;朱色変色!AE305,1,0)</f>
        <v>#VALUE!</v>
      </c>
      <c r="AF305" t="e" cm="1">
        <f t="array" aca="1" ref="AF305" ca="1">IF(INDIRECT("実施計画様式!AF"&amp;ROW($A305))&lt;&gt;朱色変色!AF305,1,0)</f>
        <v>#VALUE!</v>
      </c>
      <c r="AG305" t="e" cm="1">
        <f t="array" aca="1" ref="AG305" ca="1">IF(INDIRECT("実施計画様式!AG"&amp;ROW($A305))&lt;&gt;朱色変色!AG305,1,0)</f>
        <v>#VALUE!</v>
      </c>
      <c r="AH305" t="e" cm="1">
        <f t="array" aca="1" ref="AH305" ca="1">IF(INDIRECT("実施計画様式!AH"&amp;ROW($A305))&lt;&gt;朱色変色!AH305,1,0)</f>
        <v>#VALUE!</v>
      </c>
      <c r="AI305" t="e" cm="1">
        <f t="array" aca="1" ref="AI305" ca="1">IF(INDIRECT("実施計画様式!AI"&amp;ROW($A305))&lt;&gt;朱色変色!AI305,1,0)</f>
        <v>#VALUE!</v>
      </c>
      <c r="AJ305" t="e" cm="1">
        <f t="array" aca="1" ref="AJ305" ca="1">IF(INDIRECT("実施計画様式!AJ"&amp;ROW($A305))&lt;&gt;朱色変色!AJ305,1,0)</f>
        <v>#VALUE!</v>
      </c>
      <c r="AK305" t="e" cm="1">
        <f t="array" aca="1" ref="AK305" ca="1">IF(INDIRECT("実施計画様式!AK"&amp;ROW($A305))&lt;&gt;朱色変色!AK305,1,0)</f>
        <v>#VALUE!</v>
      </c>
      <c r="AL305" t="e" cm="1">
        <f t="array" aca="1" ref="AL305" ca="1">IF(INDIRECT("実施計画様式!AL"&amp;ROW($A305))&lt;&gt;朱色変色!AL305,1,0)</f>
        <v>#VALUE!</v>
      </c>
      <c r="AM305" t="e" cm="1">
        <f t="array" aca="1" ref="AM305" ca="1">IF(INDIRECT("実施計画様式!AM"&amp;ROW($A305))&lt;&gt;朱色変色!AM305,1,0)</f>
        <v>#VALUE!</v>
      </c>
      <c r="AN305" t="e" cm="1">
        <f t="array" aca="1" ref="AN305" ca="1">IF(INDIRECT("実施計画様式!AN"&amp;ROW($A305))&lt;&gt;朱色変色!AN305,1,0)</f>
        <v>#VALUE!</v>
      </c>
      <c r="AO305" t="e" cm="1">
        <f t="array" aca="1" ref="AO305" ca="1">IF(INDIRECT("実施計画様式!AO"&amp;ROW($A305))&lt;&gt;朱色変色!AO305,1,0)</f>
        <v>#VALUE!</v>
      </c>
      <c r="AP305" t="e" cm="1">
        <f t="array" aca="1" ref="AP305" ca="1">IF(INDIRECT("実施計画様式!AP"&amp;ROW($A305))&lt;&gt;朱色変色!AP305,1,0)</f>
        <v>#VALUE!</v>
      </c>
      <c r="AQ305" t="e" cm="1">
        <f t="array" aca="1" ref="AQ305" ca="1">IF(INDIRECT("実施計画様式!AQ"&amp;ROW($A305))&lt;&gt;朱色変色!AQ305,1,0)</f>
        <v>#VALUE!</v>
      </c>
      <c r="AR305" t="e" cm="1">
        <f t="array" aca="1" ref="AR305" ca="1">IF(INDIRECT("実施計画様式!AR"&amp;ROW($A305))&lt;&gt;朱色変色!AR305,1,0)</f>
        <v>#VALUE!</v>
      </c>
      <c r="AS305" t="e" cm="1">
        <f t="array" aca="1" ref="AS305" ca="1">IF(INDIRECT("実施計画様式!AS"&amp;ROW($A305))&lt;&gt;朱色変色!AS305,1,0)</f>
        <v>#VALUE!</v>
      </c>
      <c r="AT305" t="e" cm="1">
        <f t="array" aca="1" ref="AT305" ca="1">IF(INDIRECT("実施計画様式!AT"&amp;ROW($A305))&lt;&gt;朱色変色!AT305,1,0)</f>
        <v>#VALUE!</v>
      </c>
      <c r="AU305" t="e" cm="1">
        <f t="array" aca="1" ref="AU305" ca="1">IF(INDIRECT("実施計画様式!AU"&amp;ROW($A305))&lt;&gt;朱色変色!AU305,1,0)</f>
        <v>#VALUE!</v>
      </c>
      <c r="AV305" t="e" cm="1">
        <f t="array" aca="1" ref="AV305" ca="1">IF(INDIRECT("実施計画様式!AV"&amp;ROW($A305))&lt;&gt;朱色変色!AV305,1,0)</f>
        <v>#VALUE!</v>
      </c>
      <c r="AW305" t="e" cm="1">
        <f t="array" aca="1" ref="AW305" ca="1">IF(INDIRECT("実施計画様式!AW"&amp;ROW($A305))&lt;&gt;朱色変色!AW305,1,0)</f>
        <v>#VALUE!</v>
      </c>
      <c r="AX305" t="e" cm="1">
        <f t="array" aca="1" ref="AX305" ca="1">IF(INDIRECT("実施計画様式!AX"&amp;ROW($A305))&lt;&gt;朱色変色!AX305,1,0)</f>
        <v>#VALUE!</v>
      </c>
      <c r="AY305" t="e" cm="1">
        <f t="array" aca="1" ref="AY305" ca="1">IF(INDIRECT("実施計画様式!AY"&amp;ROW($A305))&lt;&gt;朱色変色!AU305,1,0)</f>
        <v>#VALUE!</v>
      </c>
      <c r="AZ305" t="e" cm="1">
        <f t="array" aca="1" ref="AZ305" ca="1">IF(INDIRECT("実施計画様式!AZ"&amp;ROW($A305))&lt;&gt;朱色変色!AV305,1,0)</f>
        <v>#VALUE!</v>
      </c>
      <c r="BA305" t="e" cm="1">
        <f t="array" aca="1" ref="BA305" ca="1">IF(INDIRECT("実施計画様式!BA"&amp;ROW($A305))&lt;&gt;朱色変色!AW305,1,0)</f>
        <v>#VALUE!</v>
      </c>
      <c r="BB305" t="e" cm="1">
        <f t="array" aca="1" ref="BB305" ca="1">IF(INDIRECT("実施計画様式!BB"&amp;ROW($A305))&lt;&gt;朱色変色!AX305,1,0)</f>
        <v>#VALUE!</v>
      </c>
      <c r="BC305" t="e">
        <f t="shared" ca="1" si="9"/>
        <v>#VALUE!</v>
      </c>
      <c r="BD305" t="e">
        <f t="shared" ca="1" si="10"/>
        <v>#VALUE!</v>
      </c>
      <c r="BE305" t="e">
        <f t="shared" ca="1" si="11"/>
        <v>#VALUE!</v>
      </c>
    </row>
    <row r="306" spans="3:57">
      <c r="C306" s="310">
        <v>234</v>
      </c>
      <c r="D306" t="e" cm="1">
        <f t="array" aca="1" ref="D306" ca="1">IF(INDIRECT("実施計画様式!D"&amp;ROW($A306))&lt;&gt;朱色変色!D306,1,0)</f>
        <v>#VALUE!</v>
      </c>
      <c r="E306" t="e" cm="1">
        <f t="array" aca="1" ref="E306" ca="1">IF(INDIRECT("実施計画様式!E"&amp;ROW($A306))&lt;&gt;朱色変色!E306,1,0)</f>
        <v>#VALUE!</v>
      </c>
      <c r="F306" t="e" cm="1">
        <f t="array" aca="1" ref="F306" ca="1">IF(INDIRECT("実施計画様式!F"&amp;ROW($A306))&lt;&gt;朱色変色!F306,1,0)</f>
        <v>#VALUE!</v>
      </c>
      <c r="G306" t="e" cm="1">
        <f t="array" aca="1" ref="G306" ca="1">IF(INDIRECT("実施計画様式!G"&amp;ROW($A306))&lt;&gt;朱色変色!G306,1,0)</f>
        <v>#VALUE!</v>
      </c>
      <c r="H306" t="e" cm="1">
        <f t="array" aca="1" ref="H306" ca="1">IF(INDIRECT("実施計画様式!H"&amp;ROW($A306))&lt;&gt;朱色変色!H306,1,0)</f>
        <v>#VALUE!</v>
      </c>
      <c r="I306" t="e" cm="1">
        <f t="array" aca="1" ref="I306" ca="1">IF(INDIRECT("実施計画様式!I"&amp;ROW($A306))&lt;&gt;朱色変色!I306,1,0)</f>
        <v>#VALUE!</v>
      </c>
      <c r="J306" t="e" cm="1">
        <f t="array" aca="1" ref="J306" ca="1">IF(INDIRECT("実施計画様式!J"&amp;ROW($A306))&lt;&gt;朱色変色!J306,1,0)</f>
        <v>#VALUE!</v>
      </c>
      <c r="K306" t="e" cm="1">
        <f t="array" aca="1" ref="K306" ca="1">IF(INDIRECT("実施計画様式!K"&amp;ROW($A306))&lt;&gt;朱色変色!K306,1,0)</f>
        <v>#VALUE!</v>
      </c>
      <c r="L306" t="e" cm="1">
        <f t="array" aca="1" ref="L306" ca="1">IF(INDIRECT("実施計画様式!L"&amp;ROW($A306))&lt;&gt;朱色変色!L306,1,0)</f>
        <v>#VALUE!</v>
      </c>
      <c r="M306" t="e" cm="1">
        <f t="array" aca="1" ref="M306" ca="1">IF(INDIRECT("実施計画様式!M"&amp;ROW($A306))&lt;&gt;朱色変色!M306,1,0)</f>
        <v>#VALUE!</v>
      </c>
      <c r="N306" t="e" cm="1">
        <f t="array" aca="1" ref="N306" ca="1">IF(INDIRECT("実施計画様式!N"&amp;ROW($A306))&lt;&gt;朱色変色!N306,1,0)</f>
        <v>#VALUE!</v>
      </c>
      <c r="O306" t="e" cm="1">
        <f t="array" aca="1" ref="O306" ca="1">IF(INDIRECT("実施計画様式!O"&amp;ROW($A306))&lt;&gt;朱色変色!O306,1,0)</f>
        <v>#VALUE!</v>
      </c>
      <c r="P306" t="e" cm="1">
        <f t="array" aca="1" ref="P306" ca="1">IF(INDIRECT("実施計画様式!P"&amp;ROW($A306))&lt;&gt;朱色変色!P306,1,0)</f>
        <v>#VALUE!</v>
      </c>
      <c r="Q306" t="e" cm="1">
        <f t="array" aca="1" ref="Q306" ca="1">IF(INDIRECT("実施計画様式!Q"&amp;ROW($A306))&lt;&gt;朱色変色!Q306,1,0)</f>
        <v>#VALUE!</v>
      </c>
      <c r="R306" t="e" cm="1">
        <f t="array" aca="1" ref="R306" ca="1">IF(INDIRECT("実施計画様式!R"&amp;ROW($A306))&lt;&gt;朱色変色!R306,1,0)</f>
        <v>#VALUE!</v>
      </c>
      <c r="S306" t="e" cm="1">
        <f t="array" aca="1" ref="S306" ca="1">IF(INDIRECT("実施計画様式!S"&amp;ROW($A306))&lt;&gt;朱色変色!S306,1,0)</f>
        <v>#VALUE!</v>
      </c>
      <c r="T306" t="e" cm="1">
        <f t="array" aca="1" ref="T306" ca="1">IF(INDIRECT("実施計画様式!T"&amp;ROW($A306))&lt;&gt;朱色変色!T306,1,0)</f>
        <v>#VALUE!</v>
      </c>
      <c r="U306" t="e" cm="1">
        <f t="array" aca="1" ref="U306" ca="1">IF(INDIRECT("実施計画様式!U"&amp;ROW($A306))&lt;&gt;朱色変色!U306,1,0)</f>
        <v>#VALUE!</v>
      </c>
      <c r="V306" t="e" cm="1">
        <f t="array" aca="1" ref="V306" ca="1">IF(INDIRECT("実施計画様式!V"&amp;ROW($A306))&lt;&gt;朱色変色!V306,1,0)</f>
        <v>#VALUE!</v>
      </c>
      <c r="W306" t="e" cm="1">
        <f t="array" aca="1" ref="W306" ca="1">IF(INDIRECT("実施計画様式!W"&amp;ROW($A306))&lt;&gt;朱色変色!W306,1,0)</f>
        <v>#VALUE!</v>
      </c>
      <c r="X306" t="e" cm="1">
        <f t="array" aca="1" ref="X306" ca="1">IF(INDIRECT("実施計画様式!X"&amp;ROW($A306))&lt;&gt;朱色変色!X306,1,0)</f>
        <v>#VALUE!</v>
      </c>
      <c r="Y306" t="e" cm="1">
        <f t="array" aca="1" ref="Y306" ca="1">IF(INDIRECT("実施計画様式!Y"&amp;ROW($A306))&lt;&gt;朱色変色!Y306,1,0)</f>
        <v>#VALUE!</v>
      </c>
      <c r="Z306" t="e" cm="1">
        <f t="array" aca="1" ref="Z306" ca="1">IF(INDIRECT("実施計画様式!Z"&amp;ROW($A306))&lt;&gt;朱色変色!Z306,1,0)</f>
        <v>#VALUE!</v>
      </c>
      <c r="AA306" t="e" cm="1">
        <f t="array" aca="1" ref="AA306" ca="1">IF(INDIRECT("実施計画様式!AA"&amp;ROW($A306))&lt;&gt;朱色変色!AA306,1,0)</f>
        <v>#VALUE!</v>
      </c>
      <c r="AB306" t="e" cm="1">
        <f t="array" aca="1" ref="AB306" ca="1">IF(INDIRECT("実施計画様式!AB"&amp;ROW($A306))&lt;&gt;朱色変色!AB306,1,0)</f>
        <v>#VALUE!</v>
      </c>
      <c r="AC306" t="e" cm="1">
        <f t="array" aca="1" ref="AC306" ca="1">IF(INDIRECT("実施計画様式!AC"&amp;ROW($A306))&lt;&gt;朱色変色!AC306,1,0)</f>
        <v>#VALUE!</v>
      </c>
      <c r="AD306" t="e" cm="1">
        <f t="array" aca="1" ref="AD306" ca="1">IF(INDIRECT("実施計画様式!AD"&amp;ROW($A306))&lt;&gt;朱色変色!AD306,1,0)</f>
        <v>#VALUE!</v>
      </c>
      <c r="AE306" t="e" cm="1">
        <f t="array" aca="1" ref="AE306" ca="1">IF(INDIRECT("実施計画様式!AE"&amp;ROW($A306))&lt;&gt;朱色変色!AE306,1,0)</f>
        <v>#VALUE!</v>
      </c>
      <c r="AF306" t="e" cm="1">
        <f t="array" aca="1" ref="AF306" ca="1">IF(INDIRECT("実施計画様式!AF"&amp;ROW($A306))&lt;&gt;朱色変色!AF306,1,0)</f>
        <v>#VALUE!</v>
      </c>
      <c r="AG306" t="e" cm="1">
        <f t="array" aca="1" ref="AG306" ca="1">IF(INDIRECT("実施計画様式!AG"&amp;ROW($A306))&lt;&gt;朱色変色!AG306,1,0)</f>
        <v>#VALUE!</v>
      </c>
      <c r="AH306" t="e" cm="1">
        <f t="array" aca="1" ref="AH306" ca="1">IF(INDIRECT("実施計画様式!AH"&amp;ROW($A306))&lt;&gt;朱色変色!AH306,1,0)</f>
        <v>#VALUE!</v>
      </c>
      <c r="AI306" t="e" cm="1">
        <f t="array" aca="1" ref="AI306" ca="1">IF(INDIRECT("実施計画様式!AI"&amp;ROW($A306))&lt;&gt;朱色変色!AI306,1,0)</f>
        <v>#VALUE!</v>
      </c>
      <c r="AJ306" t="e" cm="1">
        <f t="array" aca="1" ref="AJ306" ca="1">IF(INDIRECT("実施計画様式!AJ"&amp;ROW($A306))&lt;&gt;朱色変色!AJ306,1,0)</f>
        <v>#VALUE!</v>
      </c>
      <c r="AK306" t="e" cm="1">
        <f t="array" aca="1" ref="AK306" ca="1">IF(INDIRECT("実施計画様式!AK"&amp;ROW($A306))&lt;&gt;朱色変色!AK306,1,0)</f>
        <v>#VALUE!</v>
      </c>
      <c r="AL306" t="e" cm="1">
        <f t="array" aca="1" ref="AL306" ca="1">IF(INDIRECT("実施計画様式!AL"&amp;ROW($A306))&lt;&gt;朱色変色!AL306,1,0)</f>
        <v>#VALUE!</v>
      </c>
      <c r="AM306" t="e" cm="1">
        <f t="array" aca="1" ref="AM306" ca="1">IF(INDIRECT("実施計画様式!AM"&amp;ROW($A306))&lt;&gt;朱色変色!AM306,1,0)</f>
        <v>#VALUE!</v>
      </c>
      <c r="AN306" t="e" cm="1">
        <f t="array" aca="1" ref="AN306" ca="1">IF(INDIRECT("実施計画様式!AN"&amp;ROW($A306))&lt;&gt;朱色変色!AN306,1,0)</f>
        <v>#VALUE!</v>
      </c>
      <c r="AO306" t="e" cm="1">
        <f t="array" aca="1" ref="AO306" ca="1">IF(INDIRECT("実施計画様式!AO"&amp;ROW($A306))&lt;&gt;朱色変色!AO306,1,0)</f>
        <v>#VALUE!</v>
      </c>
      <c r="AP306" t="e" cm="1">
        <f t="array" aca="1" ref="AP306" ca="1">IF(INDIRECT("実施計画様式!AP"&amp;ROW($A306))&lt;&gt;朱色変色!AP306,1,0)</f>
        <v>#VALUE!</v>
      </c>
      <c r="AQ306" t="e" cm="1">
        <f t="array" aca="1" ref="AQ306" ca="1">IF(INDIRECT("実施計画様式!AQ"&amp;ROW($A306))&lt;&gt;朱色変色!AQ306,1,0)</f>
        <v>#VALUE!</v>
      </c>
      <c r="AR306" t="e" cm="1">
        <f t="array" aca="1" ref="AR306" ca="1">IF(INDIRECT("実施計画様式!AR"&amp;ROW($A306))&lt;&gt;朱色変色!AR306,1,0)</f>
        <v>#VALUE!</v>
      </c>
      <c r="AS306" t="e" cm="1">
        <f t="array" aca="1" ref="AS306" ca="1">IF(INDIRECT("実施計画様式!AS"&amp;ROW($A306))&lt;&gt;朱色変色!AS306,1,0)</f>
        <v>#VALUE!</v>
      </c>
      <c r="AT306" t="e" cm="1">
        <f t="array" aca="1" ref="AT306" ca="1">IF(INDIRECT("実施計画様式!AT"&amp;ROW($A306))&lt;&gt;朱色変色!AT306,1,0)</f>
        <v>#VALUE!</v>
      </c>
      <c r="AU306" t="e" cm="1">
        <f t="array" aca="1" ref="AU306" ca="1">IF(INDIRECT("実施計画様式!AU"&amp;ROW($A306))&lt;&gt;朱色変色!AU306,1,0)</f>
        <v>#VALUE!</v>
      </c>
      <c r="AV306" t="e" cm="1">
        <f t="array" aca="1" ref="AV306" ca="1">IF(INDIRECT("実施計画様式!AV"&amp;ROW($A306))&lt;&gt;朱色変色!AV306,1,0)</f>
        <v>#VALUE!</v>
      </c>
      <c r="AW306" t="e" cm="1">
        <f t="array" aca="1" ref="AW306" ca="1">IF(INDIRECT("実施計画様式!AW"&amp;ROW($A306))&lt;&gt;朱色変色!AW306,1,0)</f>
        <v>#VALUE!</v>
      </c>
      <c r="AX306" t="e" cm="1">
        <f t="array" aca="1" ref="AX306" ca="1">IF(INDIRECT("実施計画様式!AX"&amp;ROW($A306))&lt;&gt;朱色変色!AX306,1,0)</f>
        <v>#VALUE!</v>
      </c>
      <c r="AY306" t="e" cm="1">
        <f t="array" aca="1" ref="AY306" ca="1">IF(INDIRECT("実施計画様式!AY"&amp;ROW($A306))&lt;&gt;朱色変色!AU306,1,0)</f>
        <v>#VALUE!</v>
      </c>
      <c r="AZ306" t="e" cm="1">
        <f t="array" aca="1" ref="AZ306" ca="1">IF(INDIRECT("実施計画様式!AZ"&amp;ROW($A306))&lt;&gt;朱色変色!AV306,1,0)</f>
        <v>#VALUE!</v>
      </c>
      <c r="BA306" t="e" cm="1">
        <f t="array" aca="1" ref="BA306" ca="1">IF(INDIRECT("実施計画様式!BA"&amp;ROW($A306))&lt;&gt;朱色変色!AW306,1,0)</f>
        <v>#VALUE!</v>
      </c>
      <c r="BB306" t="e" cm="1">
        <f t="array" aca="1" ref="BB306" ca="1">IF(INDIRECT("実施計画様式!BB"&amp;ROW($A306))&lt;&gt;朱色変色!AX306,1,0)</f>
        <v>#VALUE!</v>
      </c>
      <c r="BC306" t="e">
        <f t="shared" ca="1" si="9"/>
        <v>#VALUE!</v>
      </c>
      <c r="BD306" t="e">
        <f t="shared" ca="1" si="10"/>
        <v>#VALUE!</v>
      </c>
      <c r="BE306" t="e">
        <f t="shared" ca="1" si="11"/>
        <v>#VALUE!</v>
      </c>
    </row>
    <row r="307" spans="3:57">
      <c r="C307" s="310">
        <v>235</v>
      </c>
      <c r="D307" t="e" cm="1">
        <f t="array" aca="1" ref="D307" ca="1">IF(INDIRECT("実施計画様式!D"&amp;ROW($A307))&lt;&gt;朱色変色!D307,1,0)</f>
        <v>#VALUE!</v>
      </c>
      <c r="E307" t="e" cm="1">
        <f t="array" aca="1" ref="E307" ca="1">IF(INDIRECT("実施計画様式!E"&amp;ROW($A307))&lt;&gt;朱色変色!E307,1,0)</f>
        <v>#VALUE!</v>
      </c>
      <c r="F307" t="e" cm="1">
        <f t="array" aca="1" ref="F307" ca="1">IF(INDIRECT("実施計画様式!F"&amp;ROW($A307))&lt;&gt;朱色変色!F307,1,0)</f>
        <v>#VALUE!</v>
      </c>
      <c r="G307" t="e" cm="1">
        <f t="array" aca="1" ref="G307" ca="1">IF(INDIRECT("実施計画様式!G"&amp;ROW($A307))&lt;&gt;朱色変色!G307,1,0)</f>
        <v>#VALUE!</v>
      </c>
      <c r="H307" t="e" cm="1">
        <f t="array" aca="1" ref="H307" ca="1">IF(INDIRECT("実施計画様式!H"&amp;ROW($A307))&lt;&gt;朱色変色!H307,1,0)</f>
        <v>#VALUE!</v>
      </c>
      <c r="I307" t="e" cm="1">
        <f t="array" aca="1" ref="I307" ca="1">IF(INDIRECT("実施計画様式!I"&amp;ROW($A307))&lt;&gt;朱色変色!I307,1,0)</f>
        <v>#VALUE!</v>
      </c>
      <c r="J307" t="e" cm="1">
        <f t="array" aca="1" ref="J307" ca="1">IF(INDIRECT("実施計画様式!J"&amp;ROW($A307))&lt;&gt;朱色変色!J307,1,0)</f>
        <v>#VALUE!</v>
      </c>
      <c r="K307" t="e" cm="1">
        <f t="array" aca="1" ref="K307" ca="1">IF(INDIRECT("実施計画様式!K"&amp;ROW($A307))&lt;&gt;朱色変色!K307,1,0)</f>
        <v>#VALUE!</v>
      </c>
      <c r="L307" t="e" cm="1">
        <f t="array" aca="1" ref="L307" ca="1">IF(INDIRECT("実施計画様式!L"&amp;ROW($A307))&lt;&gt;朱色変色!L307,1,0)</f>
        <v>#VALUE!</v>
      </c>
      <c r="M307" t="e" cm="1">
        <f t="array" aca="1" ref="M307" ca="1">IF(INDIRECT("実施計画様式!M"&amp;ROW($A307))&lt;&gt;朱色変色!M307,1,0)</f>
        <v>#VALUE!</v>
      </c>
      <c r="N307" t="e" cm="1">
        <f t="array" aca="1" ref="N307" ca="1">IF(INDIRECT("実施計画様式!N"&amp;ROW($A307))&lt;&gt;朱色変色!N307,1,0)</f>
        <v>#VALUE!</v>
      </c>
      <c r="O307" t="e" cm="1">
        <f t="array" aca="1" ref="O307" ca="1">IF(INDIRECT("実施計画様式!O"&amp;ROW($A307))&lt;&gt;朱色変色!O307,1,0)</f>
        <v>#VALUE!</v>
      </c>
      <c r="P307" t="e" cm="1">
        <f t="array" aca="1" ref="P307" ca="1">IF(INDIRECT("実施計画様式!P"&amp;ROW($A307))&lt;&gt;朱色変色!P307,1,0)</f>
        <v>#VALUE!</v>
      </c>
      <c r="Q307" t="e" cm="1">
        <f t="array" aca="1" ref="Q307" ca="1">IF(INDIRECT("実施計画様式!Q"&amp;ROW($A307))&lt;&gt;朱色変色!Q307,1,0)</f>
        <v>#VALUE!</v>
      </c>
      <c r="R307" t="e" cm="1">
        <f t="array" aca="1" ref="R307" ca="1">IF(INDIRECT("実施計画様式!R"&amp;ROW($A307))&lt;&gt;朱色変色!R307,1,0)</f>
        <v>#VALUE!</v>
      </c>
      <c r="S307" t="e" cm="1">
        <f t="array" aca="1" ref="S307" ca="1">IF(INDIRECT("実施計画様式!S"&amp;ROW($A307))&lt;&gt;朱色変色!S307,1,0)</f>
        <v>#VALUE!</v>
      </c>
      <c r="T307" t="e" cm="1">
        <f t="array" aca="1" ref="T307" ca="1">IF(INDIRECT("実施計画様式!T"&amp;ROW($A307))&lt;&gt;朱色変色!T307,1,0)</f>
        <v>#VALUE!</v>
      </c>
      <c r="U307" t="e" cm="1">
        <f t="array" aca="1" ref="U307" ca="1">IF(INDIRECT("実施計画様式!U"&amp;ROW($A307))&lt;&gt;朱色変色!U307,1,0)</f>
        <v>#VALUE!</v>
      </c>
      <c r="V307" t="e" cm="1">
        <f t="array" aca="1" ref="V307" ca="1">IF(INDIRECT("実施計画様式!V"&amp;ROW($A307))&lt;&gt;朱色変色!V307,1,0)</f>
        <v>#VALUE!</v>
      </c>
      <c r="W307" t="e" cm="1">
        <f t="array" aca="1" ref="W307" ca="1">IF(INDIRECT("実施計画様式!W"&amp;ROW($A307))&lt;&gt;朱色変色!W307,1,0)</f>
        <v>#VALUE!</v>
      </c>
      <c r="X307" t="e" cm="1">
        <f t="array" aca="1" ref="X307" ca="1">IF(INDIRECT("実施計画様式!X"&amp;ROW($A307))&lt;&gt;朱色変色!X307,1,0)</f>
        <v>#VALUE!</v>
      </c>
      <c r="Y307" t="e" cm="1">
        <f t="array" aca="1" ref="Y307" ca="1">IF(INDIRECT("実施計画様式!Y"&amp;ROW($A307))&lt;&gt;朱色変色!Y307,1,0)</f>
        <v>#VALUE!</v>
      </c>
      <c r="Z307" t="e" cm="1">
        <f t="array" aca="1" ref="Z307" ca="1">IF(INDIRECT("実施計画様式!Z"&amp;ROW($A307))&lt;&gt;朱色変色!Z307,1,0)</f>
        <v>#VALUE!</v>
      </c>
      <c r="AA307" t="e" cm="1">
        <f t="array" aca="1" ref="AA307" ca="1">IF(INDIRECT("実施計画様式!AA"&amp;ROW($A307))&lt;&gt;朱色変色!AA307,1,0)</f>
        <v>#VALUE!</v>
      </c>
      <c r="AB307" t="e" cm="1">
        <f t="array" aca="1" ref="AB307" ca="1">IF(INDIRECT("実施計画様式!AB"&amp;ROW($A307))&lt;&gt;朱色変色!AB307,1,0)</f>
        <v>#VALUE!</v>
      </c>
      <c r="AC307" t="e" cm="1">
        <f t="array" aca="1" ref="AC307" ca="1">IF(INDIRECT("実施計画様式!AC"&amp;ROW($A307))&lt;&gt;朱色変色!AC307,1,0)</f>
        <v>#VALUE!</v>
      </c>
      <c r="AD307" t="e" cm="1">
        <f t="array" aca="1" ref="AD307" ca="1">IF(INDIRECT("実施計画様式!AD"&amp;ROW($A307))&lt;&gt;朱色変色!AD307,1,0)</f>
        <v>#VALUE!</v>
      </c>
      <c r="AE307" t="e" cm="1">
        <f t="array" aca="1" ref="AE307" ca="1">IF(INDIRECT("実施計画様式!AE"&amp;ROW($A307))&lt;&gt;朱色変色!AE307,1,0)</f>
        <v>#VALUE!</v>
      </c>
      <c r="AF307" t="e" cm="1">
        <f t="array" aca="1" ref="AF307" ca="1">IF(INDIRECT("実施計画様式!AF"&amp;ROW($A307))&lt;&gt;朱色変色!AF307,1,0)</f>
        <v>#VALUE!</v>
      </c>
      <c r="AG307" t="e" cm="1">
        <f t="array" aca="1" ref="AG307" ca="1">IF(INDIRECT("実施計画様式!AG"&amp;ROW($A307))&lt;&gt;朱色変色!AG307,1,0)</f>
        <v>#VALUE!</v>
      </c>
      <c r="AH307" t="e" cm="1">
        <f t="array" aca="1" ref="AH307" ca="1">IF(INDIRECT("実施計画様式!AH"&amp;ROW($A307))&lt;&gt;朱色変色!AH307,1,0)</f>
        <v>#VALUE!</v>
      </c>
      <c r="AI307" t="e" cm="1">
        <f t="array" aca="1" ref="AI307" ca="1">IF(INDIRECT("実施計画様式!AI"&amp;ROW($A307))&lt;&gt;朱色変色!AI307,1,0)</f>
        <v>#VALUE!</v>
      </c>
      <c r="AJ307" t="e" cm="1">
        <f t="array" aca="1" ref="AJ307" ca="1">IF(INDIRECT("実施計画様式!AJ"&amp;ROW($A307))&lt;&gt;朱色変色!AJ307,1,0)</f>
        <v>#VALUE!</v>
      </c>
      <c r="AK307" t="e" cm="1">
        <f t="array" aca="1" ref="AK307" ca="1">IF(INDIRECT("実施計画様式!AK"&amp;ROW($A307))&lt;&gt;朱色変色!AK307,1,0)</f>
        <v>#VALUE!</v>
      </c>
      <c r="AL307" t="e" cm="1">
        <f t="array" aca="1" ref="AL307" ca="1">IF(INDIRECT("実施計画様式!AL"&amp;ROW($A307))&lt;&gt;朱色変色!AL307,1,0)</f>
        <v>#VALUE!</v>
      </c>
      <c r="AM307" t="e" cm="1">
        <f t="array" aca="1" ref="AM307" ca="1">IF(INDIRECT("実施計画様式!AM"&amp;ROW($A307))&lt;&gt;朱色変色!AM307,1,0)</f>
        <v>#VALUE!</v>
      </c>
      <c r="AN307" t="e" cm="1">
        <f t="array" aca="1" ref="AN307" ca="1">IF(INDIRECT("実施計画様式!AN"&amp;ROW($A307))&lt;&gt;朱色変色!AN307,1,0)</f>
        <v>#VALUE!</v>
      </c>
      <c r="AO307" t="e" cm="1">
        <f t="array" aca="1" ref="AO307" ca="1">IF(INDIRECT("実施計画様式!AO"&amp;ROW($A307))&lt;&gt;朱色変色!AO307,1,0)</f>
        <v>#VALUE!</v>
      </c>
      <c r="AP307" t="e" cm="1">
        <f t="array" aca="1" ref="AP307" ca="1">IF(INDIRECT("実施計画様式!AP"&amp;ROW($A307))&lt;&gt;朱色変色!AP307,1,0)</f>
        <v>#VALUE!</v>
      </c>
      <c r="AQ307" t="e" cm="1">
        <f t="array" aca="1" ref="AQ307" ca="1">IF(INDIRECT("実施計画様式!AQ"&amp;ROW($A307))&lt;&gt;朱色変色!AQ307,1,0)</f>
        <v>#VALUE!</v>
      </c>
      <c r="AR307" t="e" cm="1">
        <f t="array" aca="1" ref="AR307" ca="1">IF(INDIRECT("実施計画様式!AR"&amp;ROW($A307))&lt;&gt;朱色変色!AR307,1,0)</f>
        <v>#VALUE!</v>
      </c>
      <c r="AS307" t="e" cm="1">
        <f t="array" aca="1" ref="AS307" ca="1">IF(INDIRECT("実施計画様式!AS"&amp;ROW($A307))&lt;&gt;朱色変色!AS307,1,0)</f>
        <v>#VALUE!</v>
      </c>
      <c r="AT307" t="e" cm="1">
        <f t="array" aca="1" ref="AT307" ca="1">IF(INDIRECT("実施計画様式!AT"&amp;ROW($A307))&lt;&gt;朱色変色!AT307,1,0)</f>
        <v>#VALUE!</v>
      </c>
      <c r="AU307" t="e" cm="1">
        <f t="array" aca="1" ref="AU307" ca="1">IF(INDIRECT("実施計画様式!AU"&amp;ROW($A307))&lt;&gt;朱色変色!AU307,1,0)</f>
        <v>#VALUE!</v>
      </c>
      <c r="AV307" t="e" cm="1">
        <f t="array" aca="1" ref="AV307" ca="1">IF(INDIRECT("実施計画様式!AV"&amp;ROW($A307))&lt;&gt;朱色変色!AV307,1,0)</f>
        <v>#VALUE!</v>
      </c>
      <c r="AW307" t="e" cm="1">
        <f t="array" aca="1" ref="AW307" ca="1">IF(INDIRECT("実施計画様式!AW"&amp;ROW($A307))&lt;&gt;朱色変色!AW307,1,0)</f>
        <v>#VALUE!</v>
      </c>
      <c r="AX307" t="e" cm="1">
        <f t="array" aca="1" ref="AX307" ca="1">IF(INDIRECT("実施計画様式!AX"&amp;ROW($A307))&lt;&gt;朱色変色!AX307,1,0)</f>
        <v>#VALUE!</v>
      </c>
      <c r="AY307" t="e" cm="1">
        <f t="array" aca="1" ref="AY307" ca="1">IF(INDIRECT("実施計画様式!AY"&amp;ROW($A307))&lt;&gt;朱色変色!AU307,1,0)</f>
        <v>#VALUE!</v>
      </c>
      <c r="AZ307" t="e" cm="1">
        <f t="array" aca="1" ref="AZ307" ca="1">IF(INDIRECT("実施計画様式!AZ"&amp;ROW($A307))&lt;&gt;朱色変色!AV307,1,0)</f>
        <v>#VALUE!</v>
      </c>
      <c r="BA307" t="e" cm="1">
        <f t="array" aca="1" ref="BA307" ca="1">IF(INDIRECT("実施計画様式!BA"&amp;ROW($A307))&lt;&gt;朱色変色!AW307,1,0)</f>
        <v>#VALUE!</v>
      </c>
      <c r="BB307" t="e" cm="1">
        <f t="array" aca="1" ref="BB307" ca="1">IF(INDIRECT("実施計画様式!BB"&amp;ROW($A307))&lt;&gt;朱色変色!AX307,1,0)</f>
        <v>#VALUE!</v>
      </c>
      <c r="BC307" t="e">
        <f t="shared" ca="1" si="9"/>
        <v>#VALUE!</v>
      </c>
      <c r="BD307" t="e">
        <f t="shared" ca="1" si="10"/>
        <v>#VALUE!</v>
      </c>
      <c r="BE307" t="e">
        <f t="shared" ca="1" si="11"/>
        <v>#VALUE!</v>
      </c>
    </row>
    <row r="308" spans="3:57">
      <c r="C308" s="310">
        <v>236</v>
      </c>
      <c r="D308" t="e" cm="1">
        <f t="array" aca="1" ref="D308" ca="1">IF(INDIRECT("実施計画様式!D"&amp;ROW($A308))&lt;&gt;朱色変色!D308,1,0)</f>
        <v>#VALUE!</v>
      </c>
      <c r="E308" t="e" cm="1">
        <f t="array" aca="1" ref="E308" ca="1">IF(INDIRECT("実施計画様式!E"&amp;ROW($A308))&lt;&gt;朱色変色!E308,1,0)</f>
        <v>#VALUE!</v>
      </c>
      <c r="F308" t="e" cm="1">
        <f t="array" aca="1" ref="F308" ca="1">IF(INDIRECT("実施計画様式!F"&amp;ROW($A308))&lt;&gt;朱色変色!F308,1,0)</f>
        <v>#VALUE!</v>
      </c>
      <c r="G308" t="e" cm="1">
        <f t="array" aca="1" ref="G308" ca="1">IF(INDIRECT("実施計画様式!G"&amp;ROW($A308))&lt;&gt;朱色変色!G308,1,0)</f>
        <v>#VALUE!</v>
      </c>
      <c r="H308" t="e" cm="1">
        <f t="array" aca="1" ref="H308" ca="1">IF(INDIRECT("実施計画様式!H"&amp;ROW($A308))&lt;&gt;朱色変色!H308,1,0)</f>
        <v>#VALUE!</v>
      </c>
      <c r="I308" t="e" cm="1">
        <f t="array" aca="1" ref="I308" ca="1">IF(INDIRECT("実施計画様式!I"&amp;ROW($A308))&lt;&gt;朱色変色!I308,1,0)</f>
        <v>#VALUE!</v>
      </c>
      <c r="J308" t="e" cm="1">
        <f t="array" aca="1" ref="J308" ca="1">IF(INDIRECT("実施計画様式!J"&amp;ROW($A308))&lt;&gt;朱色変色!J308,1,0)</f>
        <v>#VALUE!</v>
      </c>
      <c r="K308" t="e" cm="1">
        <f t="array" aca="1" ref="K308" ca="1">IF(INDIRECT("実施計画様式!K"&amp;ROW($A308))&lt;&gt;朱色変色!K308,1,0)</f>
        <v>#VALUE!</v>
      </c>
      <c r="L308" t="e" cm="1">
        <f t="array" aca="1" ref="L308" ca="1">IF(INDIRECT("実施計画様式!L"&amp;ROW($A308))&lt;&gt;朱色変色!L308,1,0)</f>
        <v>#VALUE!</v>
      </c>
      <c r="M308" t="e" cm="1">
        <f t="array" aca="1" ref="M308" ca="1">IF(INDIRECT("実施計画様式!M"&amp;ROW($A308))&lt;&gt;朱色変色!M308,1,0)</f>
        <v>#VALUE!</v>
      </c>
      <c r="N308" t="e" cm="1">
        <f t="array" aca="1" ref="N308" ca="1">IF(INDIRECT("実施計画様式!N"&amp;ROW($A308))&lt;&gt;朱色変色!N308,1,0)</f>
        <v>#VALUE!</v>
      </c>
      <c r="O308" t="e" cm="1">
        <f t="array" aca="1" ref="O308" ca="1">IF(INDIRECT("実施計画様式!O"&amp;ROW($A308))&lt;&gt;朱色変色!O308,1,0)</f>
        <v>#VALUE!</v>
      </c>
      <c r="P308" t="e" cm="1">
        <f t="array" aca="1" ref="P308" ca="1">IF(INDIRECT("実施計画様式!P"&amp;ROW($A308))&lt;&gt;朱色変色!P308,1,0)</f>
        <v>#VALUE!</v>
      </c>
      <c r="Q308" t="e" cm="1">
        <f t="array" aca="1" ref="Q308" ca="1">IF(INDIRECT("実施計画様式!Q"&amp;ROW($A308))&lt;&gt;朱色変色!Q308,1,0)</f>
        <v>#VALUE!</v>
      </c>
      <c r="R308" t="e" cm="1">
        <f t="array" aca="1" ref="R308" ca="1">IF(INDIRECT("実施計画様式!R"&amp;ROW($A308))&lt;&gt;朱色変色!R308,1,0)</f>
        <v>#VALUE!</v>
      </c>
      <c r="S308" t="e" cm="1">
        <f t="array" aca="1" ref="S308" ca="1">IF(INDIRECT("実施計画様式!S"&amp;ROW($A308))&lt;&gt;朱色変色!S308,1,0)</f>
        <v>#VALUE!</v>
      </c>
      <c r="T308" t="e" cm="1">
        <f t="array" aca="1" ref="T308" ca="1">IF(INDIRECT("実施計画様式!T"&amp;ROW($A308))&lt;&gt;朱色変色!T308,1,0)</f>
        <v>#VALUE!</v>
      </c>
      <c r="U308" t="e" cm="1">
        <f t="array" aca="1" ref="U308" ca="1">IF(INDIRECT("実施計画様式!U"&amp;ROW($A308))&lt;&gt;朱色変色!U308,1,0)</f>
        <v>#VALUE!</v>
      </c>
      <c r="V308" t="e" cm="1">
        <f t="array" aca="1" ref="V308" ca="1">IF(INDIRECT("実施計画様式!V"&amp;ROW($A308))&lt;&gt;朱色変色!V308,1,0)</f>
        <v>#VALUE!</v>
      </c>
      <c r="W308" t="e" cm="1">
        <f t="array" aca="1" ref="W308" ca="1">IF(INDIRECT("実施計画様式!W"&amp;ROW($A308))&lt;&gt;朱色変色!W308,1,0)</f>
        <v>#VALUE!</v>
      </c>
      <c r="X308" t="e" cm="1">
        <f t="array" aca="1" ref="X308" ca="1">IF(INDIRECT("実施計画様式!X"&amp;ROW($A308))&lt;&gt;朱色変色!X308,1,0)</f>
        <v>#VALUE!</v>
      </c>
      <c r="Y308" t="e" cm="1">
        <f t="array" aca="1" ref="Y308" ca="1">IF(INDIRECT("実施計画様式!Y"&amp;ROW($A308))&lt;&gt;朱色変色!Y308,1,0)</f>
        <v>#VALUE!</v>
      </c>
      <c r="Z308" t="e" cm="1">
        <f t="array" aca="1" ref="Z308" ca="1">IF(INDIRECT("実施計画様式!Z"&amp;ROW($A308))&lt;&gt;朱色変色!Z308,1,0)</f>
        <v>#VALUE!</v>
      </c>
      <c r="AA308" t="e" cm="1">
        <f t="array" aca="1" ref="AA308" ca="1">IF(INDIRECT("実施計画様式!AA"&amp;ROW($A308))&lt;&gt;朱色変色!AA308,1,0)</f>
        <v>#VALUE!</v>
      </c>
      <c r="AB308" t="e" cm="1">
        <f t="array" aca="1" ref="AB308" ca="1">IF(INDIRECT("実施計画様式!AB"&amp;ROW($A308))&lt;&gt;朱色変色!AB308,1,0)</f>
        <v>#VALUE!</v>
      </c>
      <c r="AC308" t="e" cm="1">
        <f t="array" aca="1" ref="AC308" ca="1">IF(INDIRECT("実施計画様式!AC"&amp;ROW($A308))&lt;&gt;朱色変色!AC308,1,0)</f>
        <v>#VALUE!</v>
      </c>
      <c r="AD308" t="e" cm="1">
        <f t="array" aca="1" ref="AD308" ca="1">IF(INDIRECT("実施計画様式!AD"&amp;ROW($A308))&lt;&gt;朱色変色!AD308,1,0)</f>
        <v>#VALUE!</v>
      </c>
      <c r="AE308" t="e" cm="1">
        <f t="array" aca="1" ref="AE308" ca="1">IF(INDIRECT("実施計画様式!AE"&amp;ROW($A308))&lt;&gt;朱色変色!AE308,1,0)</f>
        <v>#VALUE!</v>
      </c>
      <c r="AF308" t="e" cm="1">
        <f t="array" aca="1" ref="AF308" ca="1">IF(INDIRECT("実施計画様式!AF"&amp;ROW($A308))&lt;&gt;朱色変色!AF308,1,0)</f>
        <v>#VALUE!</v>
      </c>
      <c r="AG308" t="e" cm="1">
        <f t="array" aca="1" ref="AG308" ca="1">IF(INDIRECT("実施計画様式!AG"&amp;ROW($A308))&lt;&gt;朱色変色!AG308,1,0)</f>
        <v>#VALUE!</v>
      </c>
      <c r="AH308" t="e" cm="1">
        <f t="array" aca="1" ref="AH308" ca="1">IF(INDIRECT("実施計画様式!AH"&amp;ROW($A308))&lt;&gt;朱色変色!AH308,1,0)</f>
        <v>#VALUE!</v>
      </c>
      <c r="AI308" t="e" cm="1">
        <f t="array" aca="1" ref="AI308" ca="1">IF(INDIRECT("実施計画様式!AI"&amp;ROW($A308))&lt;&gt;朱色変色!AI308,1,0)</f>
        <v>#VALUE!</v>
      </c>
      <c r="AJ308" t="e" cm="1">
        <f t="array" aca="1" ref="AJ308" ca="1">IF(INDIRECT("実施計画様式!AJ"&amp;ROW($A308))&lt;&gt;朱色変色!AJ308,1,0)</f>
        <v>#VALUE!</v>
      </c>
      <c r="AK308" t="e" cm="1">
        <f t="array" aca="1" ref="AK308" ca="1">IF(INDIRECT("実施計画様式!AK"&amp;ROW($A308))&lt;&gt;朱色変色!AK308,1,0)</f>
        <v>#VALUE!</v>
      </c>
      <c r="AL308" t="e" cm="1">
        <f t="array" aca="1" ref="AL308" ca="1">IF(INDIRECT("実施計画様式!AL"&amp;ROW($A308))&lt;&gt;朱色変色!AL308,1,0)</f>
        <v>#VALUE!</v>
      </c>
      <c r="AM308" t="e" cm="1">
        <f t="array" aca="1" ref="AM308" ca="1">IF(INDIRECT("実施計画様式!AM"&amp;ROW($A308))&lt;&gt;朱色変色!AM308,1,0)</f>
        <v>#VALUE!</v>
      </c>
      <c r="AN308" t="e" cm="1">
        <f t="array" aca="1" ref="AN308" ca="1">IF(INDIRECT("実施計画様式!AN"&amp;ROW($A308))&lt;&gt;朱色変色!AN308,1,0)</f>
        <v>#VALUE!</v>
      </c>
      <c r="AO308" t="e" cm="1">
        <f t="array" aca="1" ref="AO308" ca="1">IF(INDIRECT("実施計画様式!AO"&amp;ROW($A308))&lt;&gt;朱色変色!AO308,1,0)</f>
        <v>#VALUE!</v>
      </c>
      <c r="AP308" t="e" cm="1">
        <f t="array" aca="1" ref="AP308" ca="1">IF(INDIRECT("実施計画様式!AP"&amp;ROW($A308))&lt;&gt;朱色変色!AP308,1,0)</f>
        <v>#VALUE!</v>
      </c>
      <c r="AQ308" t="e" cm="1">
        <f t="array" aca="1" ref="AQ308" ca="1">IF(INDIRECT("実施計画様式!AQ"&amp;ROW($A308))&lt;&gt;朱色変色!AQ308,1,0)</f>
        <v>#VALUE!</v>
      </c>
      <c r="AR308" t="e" cm="1">
        <f t="array" aca="1" ref="AR308" ca="1">IF(INDIRECT("実施計画様式!AR"&amp;ROW($A308))&lt;&gt;朱色変色!AR308,1,0)</f>
        <v>#VALUE!</v>
      </c>
      <c r="AS308" t="e" cm="1">
        <f t="array" aca="1" ref="AS308" ca="1">IF(INDIRECT("実施計画様式!AS"&amp;ROW($A308))&lt;&gt;朱色変色!AS308,1,0)</f>
        <v>#VALUE!</v>
      </c>
      <c r="AT308" t="e" cm="1">
        <f t="array" aca="1" ref="AT308" ca="1">IF(INDIRECT("実施計画様式!AT"&amp;ROW($A308))&lt;&gt;朱色変色!AT308,1,0)</f>
        <v>#VALUE!</v>
      </c>
      <c r="AU308" t="e" cm="1">
        <f t="array" aca="1" ref="AU308" ca="1">IF(INDIRECT("実施計画様式!AU"&amp;ROW($A308))&lt;&gt;朱色変色!AU308,1,0)</f>
        <v>#VALUE!</v>
      </c>
      <c r="AV308" t="e" cm="1">
        <f t="array" aca="1" ref="AV308" ca="1">IF(INDIRECT("実施計画様式!AV"&amp;ROW($A308))&lt;&gt;朱色変色!AV308,1,0)</f>
        <v>#VALUE!</v>
      </c>
      <c r="AW308" t="e" cm="1">
        <f t="array" aca="1" ref="AW308" ca="1">IF(INDIRECT("実施計画様式!AW"&amp;ROW($A308))&lt;&gt;朱色変色!AW308,1,0)</f>
        <v>#VALUE!</v>
      </c>
      <c r="AX308" t="e" cm="1">
        <f t="array" aca="1" ref="AX308" ca="1">IF(INDIRECT("実施計画様式!AX"&amp;ROW($A308))&lt;&gt;朱色変色!AX308,1,0)</f>
        <v>#VALUE!</v>
      </c>
      <c r="AY308" t="e" cm="1">
        <f t="array" aca="1" ref="AY308" ca="1">IF(INDIRECT("実施計画様式!AY"&amp;ROW($A308))&lt;&gt;朱色変色!AU308,1,0)</f>
        <v>#VALUE!</v>
      </c>
      <c r="AZ308" t="e" cm="1">
        <f t="array" aca="1" ref="AZ308" ca="1">IF(INDIRECT("実施計画様式!AZ"&amp;ROW($A308))&lt;&gt;朱色変色!AV308,1,0)</f>
        <v>#VALUE!</v>
      </c>
      <c r="BA308" t="e" cm="1">
        <f t="array" aca="1" ref="BA308" ca="1">IF(INDIRECT("実施計画様式!BA"&amp;ROW($A308))&lt;&gt;朱色変色!AW308,1,0)</f>
        <v>#VALUE!</v>
      </c>
      <c r="BB308" t="e" cm="1">
        <f t="array" aca="1" ref="BB308" ca="1">IF(INDIRECT("実施計画様式!BB"&amp;ROW($A308))&lt;&gt;朱色変色!AX308,1,0)</f>
        <v>#VALUE!</v>
      </c>
      <c r="BC308" t="e">
        <f t="shared" ca="1" si="9"/>
        <v>#VALUE!</v>
      </c>
      <c r="BD308" t="e">
        <f t="shared" ca="1" si="10"/>
        <v>#VALUE!</v>
      </c>
      <c r="BE308" t="e">
        <f t="shared" ca="1" si="11"/>
        <v>#VALUE!</v>
      </c>
    </row>
    <row r="309" spans="3:57">
      <c r="C309" s="310">
        <v>237</v>
      </c>
      <c r="D309" t="e" cm="1">
        <f t="array" aca="1" ref="D309" ca="1">IF(INDIRECT("実施計画様式!D"&amp;ROW($A309))&lt;&gt;朱色変色!D309,1,0)</f>
        <v>#VALUE!</v>
      </c>
      <c r="E309" t="e" cm="1">
        <f t="array" aca="1" ref="E309" ca="1">IF(INDIRECT("実施計画様式!E"&amp;ROW($A309))&lt;&gt;朱色変色!E309,1,0)</f>
        <v>#VALUE!</v>
      </c>
      <c r="F309" t="e" cm="1">
        <f t="array" aca="1" ref="F309" ca="1">IF(INDIRECT("実施計画様式!F"&amp;ROW($A309))&lt;&gt;朱色変色!F309,1,0)</f>
        <v>#VALUE!</v>
      </c>
      <c r="G309" t="e" cm="1">
        <f t="array" aca="1" ref="G309" ca="1">IF(INDIRECT("実施計画様式!G"&amp;ROW($A309))&lt;&gt;朱色変色!G309,1,0)</f>
        <v>#VALUE!</v>
      </c>
      <c r="H309" t="e" cm="1">
        <f t="array" aca="1" ref="H309" ca="1">IF(INDIRECT("実施計画様式!H"&amp;ROW($A309))&lt;&gt;朱色変色!H309,1,0)</f>
        <v>#VALUE!</v>
      </c>
      <c r="I309" t="e" cm="1">
        <f t="array" aca="1" ref="I309" ca="1">IF(INDIRECT("実施計画様式!I"&amp;ROW($A309))&lt;&gt;朱色変色!I309,1,0)</f>
        <v>#VALUE!</v>
      </c>
      <c r="J309" t="e" cm="1">
        <f t="array" aca="1" ref="J309" ca="1">IF(INDIRECT("実施計画様式!J"&amp;ROW($A309))&lt;&gt;朱色変色!J309,1,0)</f>
        <v>#VALUE!</v>
      </c>
      <c r="K309" t="e" cm="1">
        <f t="array" aca="1" ref="K309" ca="1">IF(INDIRECT("実施計画様式!K"&amp;ROW($A309))&lt;&gt;朱色変色!K309,1,0)</f>
        <v>#VALUE!</v>
      </c>
      <c r="L309" t="e" cm="1">
        <f t="array" aca="1" ref="L309" ca="1">IF(INDIRECT("実施計画様式!L"&amp;ROW($A309))&lt;&gt;朱色変色!L309,1,0)</f>
        <v>#VALUE!</v>
      </c>
      <c r="M309" t="e" cm="1">
        <f t="array" aca="1" ref="M309" ca="1">IF(INDIRECT("実施計画様式!M"&amp;ROW($A309))&lt;&gt;朱色変色!M309,1,0)</f>
        <v>#VALUE!</v>
      </c>
      <c r="N309" t="e" cm="1">
        <f t="array" aca="1" ref="N309" ca="1">IF(INDIRECT("実施計画様式!N"&amp;ROW($A309))&lt;&gt;朱色変色!N309,1,0)</f>
        <v>#VALUE!</v>
      </c>
      <c r="O309" t="e" cm="1">
        <f t="array" aca="1" ref="O309" ca="1">IF(INDIRECT("実施計画様式!O"&amp;ROW($A309))&lt;&gt;朱色変色!O309,1,0)</f>
        <v>#VALUE!</v>
      </c>
      <c r="P309" t="e" cm="1">
        <f t="array" aca="1" ref="P309" ca="1">IF(INDIRECT("実施計画様式!P"&amp;ROW($A309))&lt;&gt;朱色変色!P309,1,0)</f>
        <v>#VALUE!</v>
      </c>
      <c r="Q309" t="e" cm="1">
        <f t="array" aca="1" ref="Q309" ca="1">IF(INDIRECT("実施計画様式!Q"&amp;ROW($A309))&lt;&gt;朱色変色!Q309,1,0)</f>
        <v>#VALUE!</v>
      </c>
      <c r="R309" t="e" cm="1">
        <f t="array" aca="1" ref="R309" ca="1">IF(INDIRECT("実施計画様式!R"&amp;ROW($A309))&lt;&gt;朱色変色!R309,1,0)</f>
        <v>#VALUE!</v>
      </c>
      <c r="S309" t="e" cm="1">
        <f t="array" aca="1" ref="S309" ca="1">IF(INDIRECT("実施計画様式!S"&amp;ROW($A309))&lt;&gt;朱色変色!S309,1,0)</f>
        <v>#VALUE!</v>
      </c>
      <c r="T309" t="e" cm="1">
        <f t="array" aca="1" ref="T309" ca="1">IF(INDIRECT("実施計画様式!T"&amp;ROW($A309))&lt;&gt;朱色変色!T309,1,0)</f>
        <v>#VALUE!</v>
      </c>
      <c r="U309" t="e" cm="1">
        <f t="array" aca="1" ref="U309" ca="1">IF(INDIRECT("実施計画様式!U"&amp;ROW($A309))&lt;&gt;朱色変色!U309,1,0)</f>
        <v>#VALUE!</v>
      </c>
      <c r="V309" t="e" cm="1">
        <f t="array" aca="1" ref="V309" ca="1">IF(INDIRECT("実施計画様式!V"&amp;ROW($A309))&lt;&gt;朱色変色!V309,1,0)</f>
        <v>#VALUE!</v>
      </c>
      <c r="W309" t="e" cm="1">
        <f t="array" aca="1" ref="W309" ca="1">IF(INDIRECT("実施計画様式!W"&amp;ROW($A309))&lt;&gt;朱色変色!W309,1,0)</f>
        <v>#VALUE!</v>
      </c>
      <c r="X309" t="e" cm="1">
        <f t="array" aca="1" ref="X309" ca="1">IF(INDIRECT("実施計画様式!X"&amp;ROW($A309))&lt;&gt;朱色変色!X309,1,0)</f>
        <v>#VALUE!</v>
      </c>
      <c r="Y309" t="e" cm="1">
        <f t="array" aca="1" ref="Y309" ca="1">IF(INDIRECT("実施計画様式!Y"&amp;ROW($A309))&lt;&gt;朱色変色!Y309,1,0)</f>
        <v>#VALUE!</v>
      </c>
      <c r="Z309" t="e" cm="1">
        <f t="array" aca="1" ref="Z309" ca="1">IF(INDIRECT("実施計画様式!Z"&amp;ROW($A309))&lt;&gt;朱色変色!Z309,1,0)</f>
        <v>#VALUE!</v>
      </c>
      <c r="AA309" t="e" cm="1">
        <f t="array" aca="1" ref="AA309" ca="1">IF(INDIRECT("実施計画様式!AA"&amp;ROW($A309))&lt;&gt;朱色変色!AA309,1,0)</f>
        <v>#VALUE!</v>
      </c>
      <c r="AB309" t="e" cm="1">
        <f t="array" aca="1" ref="AB309" ca="1">IF(INDIRECT("実施計画様式!AB"&amp;ROW($A309))&lt;&gt;朱色変色!AB309,1,0)</f>
        <v>#VALUE!</v>
      </c>
      <c r="AC309" t="e" cm="1">
        <f t="array" aca="1" ref="AC309" ca="1">IF(INDIRECT("実施計画様式!AC"&amp;ROW($A309))&lt;&gt;朱色変色!AC309,1,0)</f>
        <v>#VALUE!</v>
      </c>
      <c r="AD309" t="e" cm="1">
        <f t="array" aca="1" ref="AD309" ca="1">IF(INDIRECT("実施計画様式!AD"&amp;ROW($A309))&lt;&gt;朱色変色!AD309,1,0)</f>
        <v>#VALUE!</v>
      </c>
      <c r="AE309" t="e" cm="1">
        <f t="array" aca="1" ref="AE309" ca="1">IF(INDIRECT("実施計画様式!AE"&amp;ROW($A309))&lt;&gt;朱色変色!AE309,1,0)</f>
        <v>#VALUE!</v>
      </c>
      <c r="AF309" t="e" cm="1">
        <f t="array" aca="1" ref="AF309" ca="1">IF(INDIRECT("実施計画様式!AF"&amp;ROW($A309))&lt;&gt;朱色変色!AF309,1,0)</f>
        <v>#VALUE!</v>
      </c>
      <c r="AG309" t="e" cm="1">
        <f t="array" aca="1" ref="AG309" ca="1">IF(INDIRECT("実施計画様式!AG"&amp;ROW($A309))&lt;&gt;朱色変色!AG309,1,0)</f>
        <v>#VALUE!</v>
      </c>
      <c r="AH309" t="e" cm="1">
        <f t="array" aca="1" ref="AH309" ca="1">IF(INDIRECT("実施計画様式!AH"&amp;ROW($A309))&lt;&gt;朱色変色!AH309,1,0)</f>
        <v>#VALUE!</v>
      </c>
      <c r="AI309" t="e" cm="1">
        <f t="array" aca="1" ref="AI309" ca="1">IF(INDIRECT("実施計画様式!AI"&amp;ROW($A309))&lt;&gt;朱色変色!AI309,1,0)</f>
        <v>#VALUE!</v>
      </c>
      <c r="AJ309" t="e" cm="1">
        <f t="array" aca="1" ref="AJ309" ca="1">IF(INDIRECT("実施計画様式!AJ"&amp;ROW($A309))&lt;&gt;朱色変色!AJ309,1,0)</f>
        <v>#VALUE!</v>
      </c>
      <c r="AK309" t="e" cm="1">
        <f t="array" aca="1" ref="AK309" ca="1">IF(INDIRECT("実施計画様式!AK"&amp;ROW($A309))&lt;&gt;朱色変色!AK309,1,0)</f>
        <v>#VALUE!</v>
      </c>
      <c r="AL309" t="e" cm="1">
        <f t="array" aca="1" ref="AL309" ca="1">IF(INDIRECT("実施計画様式!AL"&amp;ROW($A309))&lt;&gt;朱色変色!AL309,1,0)</f>
        <v>#VALUE!</v>
      </c>
      <c r="AM309" t="e" cm="1">
        <f t="array" aca="1" ref="AM309" ca="1">IF(INDIRECT("実施計画様式!AM"&amp;ROW($A309))&lt;&gt;朱色変色!AM309,1,0)</f>
        <v>#VALUE!</v>
      </c>
      <c r="AN309" t="e" cm="1">
        <f t="array" aca="1" ref="AN309" ca="1">IF(INDIRECT("実施計画様式!AN"&amp;ROW($A309))&lt;&gt;朱色変色!AN309,1,0)</f>
        <v>#VALUE!</v>
      </c>
      <c r="AO309" t="e" cm="1">
        <f t="array" aca="1" ref="AO309" ca="1">IF(INDIRECT("実施計画様式!AO"&amp;ROW($A309))&lt;&gt;朱色変色!AO309,1,0)</f>
        <v>#VALUE!</v>
      </c>
      <c r="AP309" t="e" cm="1">
        <f t="array" aca="1" ref="AP309" ca="1">IF(INDIRECT("実施計画様式!AP"&amp;ROW($A309))&lt;&gt;朱色変色!AP309,1,0)</f>
        <v>#VALUE!</v>
      </c>
      <c r="AQ309" t="e" cm="1">
        <f t="array" aca="1" ref="AQ309" ca="1">IF(INDIRECT("実施計画様式!AQ"&amp;ROW($A309))&lt;&gt;朱色変色!AQ309,1,0)</f>
        <v>#VALUE!</v>
      </c>
      <c r="AR309" t="e" cm="1">
        <f t="array" aca="1" ref="AR309" ca="1">IF(INDIRECT("実施計画様式!AR"&amp;ROW($A309))&lt;&gt;朱色変色!AR309,1,0)</f>
        <v>#VALUE!</v>
      </c>
      <c r="AS309" t="e" cm="1">
        <f t="array" aca="1" ref="AS309" ca="1">IF(INDIRECT("実施計画様式!AS"&amp;ROW($A309))&lt;&gt;朱色変色!AS309,1,0)</f>
        <v>#VALUE!</v>
      </c>
      <c r="AT309" t="e" cm="1">
        <f t="array" aca="1" ref="AT309" ca="1">IF(INDIRECT("実施計画様式!AT"&amp;ROW($A309))&lt;&gt;朱色変色!AT309,1,0)</f>
        <v>#VALUE!</v>
      </c>
      <c r="AU309" t="e" cm="1">
        <f t="array" aca="1" ref="AU309" ca="1">IF(INDIRECT("実施計画様式!AU"&amp;ROW($A309))&lt;&gt;朱色変色!AU309,1,0)</f>
        <v>#VALUE!</v>
      </c>
      <c r="AV309" t="e" cm="1">
        <f t="array" aca="1" ref="AV309" ca="1">IF(INDIRECT("実施計画様式!AV"&amp;ROW($A309))&lt;&gt;朱色変色!AV309,1,0)</f>
        <v>#VALUE!</v>
      </c>
      <c r="AW309" t="e" cm="1">
        <f t="array" aca="1" ref="AW309" ca="1">IF(INDIRECT("実施計画様式!AW"&amp;ROW($A309))&lt;&gt;朱色変色!AW309,1,0)</f>
        <v>#VALUE!</v>
      </c>
      <c r="AX309" t="e" cm="1">
        <f t="array" aca="1" ref="AX309" ca="1">IF(INDIRECT("実施計画様式!AX"&amp;ROW($A309))&lt;&gt;朱色変色!AX309,1,0)</f>
        <v>#VALUE!</v>
      </c>
      <c r="AY309" t="e" cm="1">
        <f t="array" aca="1" ref="AY309" ca="1">IF(INDIRECT("実施計画様式!AY"&amp;ROW($A309))&lt;&gt;朱色変色!AU309,1,0)</f>
        <v>#VALUE!</v>
      </c>
      <c r="AZ309" t="e" cm="1">
        <f t="array" aca="1" ref="AZ309" ca="1">IF(INDIRECT("実施計画様式!AZ"&amp;ROW($A309))&lt;&gt;朱色変色!AV309,1,0)</f>
        <v>#VALUE!</v>
      </c>
      <c r="BA309" t="e" cm="1">
        <f t="array" aca="1" ref="BA309" ca="1">IF(INDIRECT("実施計画様式!BA"&amp;ROW($A309))&lt;&gt;朱色変色!AW309,1,0)</f>
        <v>#VALUE!</v>
      </c>
      <c r="BB309" t="e" cm="1">
        <f t="array" aca="1" ref="BB309" ca="1">IF(INDIRECT("実施計画様式!BB"&amp;ROW($A309))&lt;&gt;朱色変色!AX309,1,0)</f>
        <v>#VALUE!</v>
      </c>
      <c r="BC309" t="e">
        <f t="shared" ca="1" si="9"/>
        <v>#VALUE!</v>
      </c>
      <c r="BD309" t="e">
        <f t="shared" ca="1" si="10"/>
        <v>#VALUE!</v>
      </c>
      <c r="BE309" t="e">
        <f t="shared" ca="1" si="11"/>
        <v>#VALUE!</v>
      </c>
    </row>
    <row r="310" spans="3:57">
      <c r="C310" s="310">
        <v>238</v>
      </c>
      <c r="D310" t="e" cm="1">
        <f t="array" aca="1" ref="D310" ca="1">IF(INDIRECT("実施計画様式!D"&amp;ROW($A310))&lt;&gt;朱色変色!D310,1,0)</f>
        <v>#VALUE!</v>
      </c>
      <c r="E310" t="e" cm="1">
        <f t="array" aca="1" ref="E310" ca="1">IF(INDIRECT("実施計画様式!E"&amp;ROW($A310))&lt;&gt;朱色変色!E310,1,0)</f>
        <v>#VALUE!</v>
      </c>
      <c r="F310" t="e" cm="1">
        <f t="array" aca="1" ref="F310" ca="1">IF(INDIRECT("実施計画様式!F"&amp;ROW($A310))&lt;&gt;朱色変色!F310,1,0)</f>
        <v>#VALUE!</v>
      </c>
      <c r="G310" t="e" cm="1">
        <f t="array" aca="1" ref="G310" ca="1">IF(INDIRECT("実施計画様式!G"&amp;ROW($A310))&lt;&gt;朱色変色!G310,1,0)</f>
        <v>#VALUE!</v>
      </c>
      <c r="H310" t="e" cm="1">
        <f t="array" aca="1" ref="H310" ca="1">IF(INDIRECT("実施計画様式!H"&amp;ROW($A310))&lt;&gt;朱色変色!H310,1,0)</f>
        <v>#VALUE!</v>
      </c>
      <c r="I310" t="e" cm="1">
        <f t="array" aca="1" ref="I310" ca="1">IF(INDIRECT("実施計画様式!I"&amp;ROW($A310))&lt;&gt;朱色変色!I310,1,0)</f>
        <v>#VALUE!</v>
      </c>
      <c r="J310" t="e" cm="1">
        <f t="array" aca="1" ref="J310" ca="1">IF(INDIRECT("実施計画様式!J"&amp;ROW($A310))&lt;&gt;朱色変色!J310,1,0)</f>
        <v>#VALUE!</v>
      </c>
      <c r="K310" t="e" cm="1">
        <f t="array" aca="1" ref="K310" ca="1">IF(INDIRECT("実施計画様式!K"&amp;ROW($A310))&lt;&gt;朱色変色!K310,1,0)</f>
        <v>#VALUE!</v>
      </c>
      <c r="L310" t="e" cm="1">
        <f t="array" aca="1" ref="L310" ca="1">IF(INDIRECT("実施計画様式!L"&amp;ROW($A310))&lt;&gt;朱色変色!L310,1,0)</f>
        <v>#VALUE!</v>
      </c>
      <c r="M310" t="e" cm="1">
        <f t="array" aca="1" ref="M310" ca="1">IF(INDIRECT("実施計画様式!M"&amp;ROW($A310))&lt;&gt;朱色変色!M310,1,0)</f>
        <v>#VALUE!</v>
      </c>
      <c r="N310" t="e" cm="1">
        <f t="array" aca="1" ref="N310" ca="1">IF(INDIRECT("実施計画様式!N"&amp;ROW($A310))&lt;&gt;朱色変色!N310,1,0)</f>
        <v>#VALUE!</v>
      </c>
      <c r="O310" t="e" cm="1">
        <f t="array" aca="1" ref="O310" ca="1">IF(INDIRECT("実施計画様式!O"&amp;ROW($A310))&lt;&gt;朱色変色!O310,1,0)</f>
        <v>#VALUE!</v>
      </c>
      <c r="P310" t="e" cm="1">
        <f t="array" aca="1" ref="P310" ca="1">IF(INDIRECT("実施計画様式!P"&amp;ROW($A310))&lt;&gt;朱色変色!P310,1,0)</f>
        <v>#VALUE!</v>
      </c>
      <c r="Q310" t="e" cm="1">
        <f t="array" aca="1" ref="Q310" ca="1">IF(INDIRECT("実施計画様式!Q"&amp;ROW($A310))&lt;&gt;朱色変色!Q310,1,0)</f>
        <v>#VALUE!</v>
      </c>
      <c r="R310" t="e" cm="1">
        <f t="array" aca="1" ref="R310" ca="1">IF(INDIRECT("実施計画様式!R"&amp;ROW($A310))&lt;&gt;朱色変色!R310,1,0)</f>
        <v>#VALUE!</v>
      </c>
      <c r="S310" t="e" cm="1">
        <f t="array" aca="1" ref="S310" ca="1">IF(INDIRECT("実施計画様式!S"&amp;ROW($A310))&lt;&gt;朱色変色!S310,1,0)</f>
        <v>#VALUE!</v>
      </c>
      <c r="T310" t="e" cm="1">
        <f t="array" aca="1" ref="T310" ca="1">IF(INDIRECT("実施計画様式!T"&amp;ROW($A310))&lt;&gt;朱色変色!T310,1,0)</f>
        <v>#VALUE!</v>
      </c>
      <c r="U310" t="e" cm="1">
        <f t="array" aca="1" ref="U310" ca="1">IF(INDIRECT("実施計画様式!U"&amp;ROW($A310))&lt;&gt;朱色変色!U310,1,0)</f>
        <v>#VALUE!</v>
      </c>
      <c r="V310" t="e" cm="1">
        <f t="array" aca="1" ref="V310" ca="1">IF(INDIRECT("実施計画様式!V"&amp;ROW($A310))&lt;&gt;朱色変色!V310,1,0)</f>
        <v>#VALUE!</v>
      </c>
      <c r="W310" t="e" cm="1">
        <f t="array" aca="1" ref="W310" ca="1">IF(INDIRECT("実施計画様式!W"&amp;ROW($A310))&lt;&gt;朱色変色!W310,1,0)</f>
        <v>#VALUE!</v>
      </c>
      <c r="X310" t="e" cm="1">
        <f t="array" aca="1" ref="X310" ca="1">IF(INDIRECT("実施計画様式!X"&amp;ROW($A310))&lt;&gt;朱色変色!X310,1,0)</f>
        <v>#VALUE!</v>
      </c>
      <c r="Y310" t="e" cm="1">
        <f t="array" aca="1" ref="Y310" ca="1">IF(INDIRECT("実施計画様式!Y"&amp;ROW($A310))&lt;&gt;朱色変色!Y310,1,0)</f>
        <v>#VALUE!</v>
      </c>
      <c r="Z310" t="e" cm="1">
        <f t="array" aca="1" ref="Z310" ca="1">IF(INDIRECT("実施計画様式!Z"&amp;ROW($A310))&lt;&gt;朱色変色!Z310,1,0)</f>
        <v>#VALUE!</v>
      </c>
      <c r="AA310" t="e" cm="1">
        <f t="array" aca="1" ref="AA310" ca="1">IF(INDIRECT("実施計画様式!AA"&amp;ROW($A310))&lt;&gt;朱色変色!AA310,1,0)</f>
        <v>#VALUE!</v>
      </c>
      <c r="AB310" t="e" cm="1">
        <f t="array" aca="1" ref="AB310" ca="1">IF(INDIRECT("実施計画様式!AB"&amp;ROW($A310))&lt;&gt;朱色変色!AB310,1,0)</f>
        <v>#VALUE!</v>
      </c>
      <c r="AC310" t="e" cm="1">
        <f t="array" aca="1" ref="AC310" ca="1">IF(INDIRECT("実施計画様式!AC"&amp;ROW($A310))&lt;&gt;朱色変色!AC310,1,0)</f>
        <v>#VALUE!</v>
      </c>
      <c r="AD310" t="e" cm="1">
        <f t="array" aca="1" ref="AD310" ca="1">IF(INDIRECT("実施計画様式!AD"&amp;ROW($A310))&lt;&gt;朱色変色!AD310,1,0)</f>
        <v>#VALUE!</v>
      </c>
      <c r="AE310" t="e" cm="1">
        <f t="array" aca="1" ref="AE310" ca="1">IF(INDIRECT("実施計画様式!AE"&amp;ROW($A310))&lt;&gt;朱色変色!AE310,1,0)</f>
        <v>#VALUE!</v>
      </c>
      <c r="AF310" t="e" cm="1">
        <f t="array" aca="1" ref="AF310" ca="1">IF(INDIRECT("実施計画様式!AF"&amp;ROW($A310))&lt;&gt;朱色変色!AF310,1,0)</f>
        <v>#VALUE!</v>
      </c>
      <c r="AG310" t="e" cm="1">
        <f t="array" aca="1" ref="AG310" ca="1">IF(INDIRECT("実施計画様式!AG"&amp;ROW($A310))&lt;&gt;朱色変色!AG310,1,0)</f>
        <v>#VALUE!</v>
      </c>
      <c r="AH310" t="e" cm="1">
        <f t="array" aca="1" ref="AH310" ca="1">IF(INDIRECT("実施計画様式!AH"&amp;ROW($A310))&lt;&gt;朱色変色!AH310,1,0)</f>
        <v>#VALUE!</v>
      </c>
      <c r="AI310" t="e" cm="1">
        <f t="array" aca="1" ref="AI310" ca="1">IF(INDIRECT("実施計画様式!AI"&amp;ROW($A310))&lt;&gt;朱色変色!AI310,1,0)</f>
        <v>#VALUE!</v>
      </c>
      <c r="AJ310" t="e" cm="1">
        <f t="array" aca="1" ref="AJ310" ca="1">IF(INDIRECT("実施計画様式!AJ"&amp;ROW($A310))&lt;&gt;朱色変色!AJ310,1,0)</f>
        <v>#VALUE!</v>
      </c>
      <c r="AK310" t="e" cm="1">
        <f t="array" aca="1" ref="AK310" ca="1">IF(INDIRECT("実施計画様式!AK"&amp;ROW($A310))&lt;&gt;朱色変色!AK310,1,0)</f>
        <v>#VALUE!</v>
      </c>
      <c r="AL310" t="e" cm="1">
        <f t="array" aca="1" ref="AL310" ca="1">IF(INDIRECT("実施計画様式!AL"&amp;ROW($A310))&lt;&gt;朱色変色!AL310,1,0)</f>
        <v>#VALUE!</v>
      </c>
      <c r="AM310" t="e" cm="1">
        <f t="array" aca="1" ref="AM310" ca="1">IF(INDIRECT("実施計画様式!AM"&amp;ROW($A310))&lt;&gt;朱色変色!AM310,1,0)</f>
        <v>#VALUE!</v>
      </c>
      <c r="AN310" t="e" cm="1">
        <f t="array" aca="1" ref="AN310" ca="1">IF(INDIRECT("実施計画様式!AN"&amp;ROW($A310))&lt;&gt;朱色変色!AN310,1,0)</f>
        <v>#VALUE!</v>
      </c>
      <c r="AO310" t="e" cm="1">
        <f t="array" aca="1" ref="AO310" ca="1">IF(INDIRECT("実施計画様式!AO"&amp;ROW($A310))&lt;&gt;朱色変色!AO310,1,0)</f>
        <v>#VALUE!</v>
      </c>
      <c r="AP310" t="e" cm="1">
        <f t="array" aca="1" ref="AP310" ca="1">IF(INDIRECT("実施計画様式!AP"&amp;ROW($A310))&lt;&gt;朱色変色!AP310,1,0)</f>
        <v>#VALUE!</v>
      </c>
      <c r="AQ310" t="e" cm="1">
        <f t="array" aca="1" ref="AQ310" ca="1">IF(INDIRECT("実施計画様式!AQ"&amp;ROW($A310))&lt;&gt;朱色変色!AQ310,1,0)</f>
        <v>#VALUE!</v>
      </c>
      <c r="AR310" t="e" cm="1">
        <f t="array" aca="1" ref="AR310" ca="1">IF(INDIRECT("実施計画様式!AR"&amp;ROW($A310))&lt;&gt;朱色変色!AR310,1,0)</f>
        <v>#VALUE!</v>
      </c>
      <c r="AS310" t="e" cm="1">
        <f t="array" aca="1" ref="AS310" ca="1">IF(INDIRECT("実施計画様式!AS"&amp;ROW($A310))&lt;&gt;朱色変色!AS310,1,0)</f>
        <v>#VALUE!</v>
      </c>
      <c r="AT310" t="e" cm="1">
        <f t="array" aca="1" ref="AT310" ca="1">IF(INDIRECT("実施計画様式!AT"&amp;ROW($A310))&lt;&gt;朱色変色!AT310,1,0)</f>
        <v>#VALUE!</v>
      </c>
      <c r="AU310" t="e" cm="1">
        <f t="array" aca="1" ref="AU310" ca="1">IF(INDIRECT("実施計画様式!AU"&amp;ROW($A310))&lt;&gt;朱色変色!AU310,1,0)</f>
        <v>#VALUE!</v>
      </c>
      <c r="AV310" t="e" cm="1">
        <f t="array" aca="1" ref="AV310" ca="1">IF(INDIRECT("実施計画様式!AV"&amp;ROW($A310))&lt;&gt;朱色変色!AV310,1,0)</f>
        <v>#VALUE!</v>
      </c>
      <c r="AW310" t="e" cm="1">
        <f t="array" aca="1" ref="AW310" ca="1">IF(INDIRECT("実施計画様式!AW"&amp;ROW($A310))&lt;&gt;朱色変色!AW310,1,0)</f>
        <v>#VALUE!</v>
      </c>
      <c r="AX310" t="e" cm="1">
        <f t="array" aca="1" ref="AX310" ca="1">IF(INDIRECT("実施計画様式!AX"&amp;ROW($A310))&lt;&gt;朱色変色!AX310,1,0)</f>
        <v>#VALUE!</v>
      </c>
      <c r="AY310" t="e" cm="1">
        <f t="array" aca="1" ref="AY310" ca="1">IF(INDIRECT("実施計画様式!AY"&amp;ROW($A310))&lt;&gt;朱色変色!AU310,1,0)</f>
        <v>#VALUE!</v>
      </c>
      <c r="AZ310" t="e" cm="1">
        <f t="array" aca="1" ref="AZ310" ca="1">IF(INDIRECT("実施計画様式!AZ"&amp;ROW($A310))&lt;&gt;朱色変色!AV310,1,0)</f>
        <v>#VALUE!</v>
      </c>
      <c r="BA310" t="e" cm="1">
        <f t="array" aca="1" ref="BA310" ca="1">IF(INDIRECT("実施計画様式!BA"&amp;ROW($A310))&lt;&gt;朱色変色!AW310,1,0)</f>
        <v>#VALUE!</v>
      </c>
      <c r="BB310" t="e" cm="1">
        <f t="array" aca="1" ref="BB310" ca="1">IF(INDIRECT("実施計画様式!BB"&amp;ROW($A310))&lt;&gt;朱色変色!AX310,1,0)</f>
        <v>#VALUE!</v>
      </c>
      <c r="BC310" t="e">
        <f t="shared" ca="1" si="9"/>
        <v>#VALUE!</v>
      </c>
      <c r="BD310" t="e">
        <f t="shared" ca="1" si="10"/>
        <v>#VALUE!</v>
      </c>
      <c r="BE310" t="e">
        <f t="shared" ca="1" si="11"/>
        <v>#VALUE!</v>
      </c>
    </row>
    <row r="311" spans="3:57">
      <c r="C311" s="310">
        <v>239</v>
      </c>
      <c r="D311" t="e" cm="1">
        <f t="array" aca="1" ref="D311" ca="1">IF(INDIRECT("実施計画様式!D"&amp;ROW($A311))&lt;&gt;朱色変色!D311,1,0)</f>
        <v>#VALUE!</v>
      </c>
      <c r="E311" t="e" cm="1">
        <f t="array" aca="1" ref="E311" ca="1">IF(INDIRECT("実施計画様式!E"&amp;ROW($A311))&lt;&gt;朱色変色!E311,1,0)</f>
        <v>#VALUE!</v>
      </c>
      <c r="F311" t="e" cm="1">
        <f t="array" aca="1" ref="F311" ca="1">IF(INDIRECT("実施計画様式!F"&amp;ROW($A311))&lt;&gt;朱色変色!F311,1,0)</f>
        <v>#VALUE!</v>
      </c>
      <c r="G311" t="e" cm="1">
        <f t="array" aca="1" ref="G311" ca="1">IF(INDIRECT("実施計画様式!G"&amp;ROW($A311))&lt;&gt;朱色変色!G311,1,0)</f>
        <v>#VALUE!</v>
      </c>
      <c r="H311" t="e" cm="1">
        <f t="array" aca="1" ref="H311" ca="1">IF(INDIRECT("実施計画様式!H"&amp;ROW($A311))&lt;&gt;朱色変色!H311,1,0)</f>
        <v>#VALUE!</v>
      </c>
      <c r="I311" t="e" cm="1">
        <f t="array" aca="1" ref="I311" ca="1">IF(INDIRECT("実施計画様式!I"&amp;ROW($A311))&lt;&gt;朱色変色!I311,1,0)</f>
        <v>#VALUE!</v>
      </c>
      <c r="J311" t="e" cm="1">
        <f t="array" aca="1" ref="J311" ca="1">IF(INDIRECT("実施計画様式!J"&amp;ROW($A311))&lt;&gt;朱色変色!J311,1,0)</f>
        <v>#VALUE!</v>
      </c>
      <c r="K311" t="e" cm="1">
        <f t="array" aca="1" ref="K311" ca="1">IF(INDIRECT("実施計画様式!K"&amp;ROW($A311))&lt;&gt;朱色変色!K311,1,0)</f>
        <v>#VALUE!</v>
      </c>
      <c r="L311" t="e" cm="1">
        <f t="array" aca="1" ref="L311" ca="1">IF(INDIRECT("実施計画様式!L"&amp;ROW($A311))&lt;&gt;朱色変色!L311,1,0)</f>
        <v>#VALUE!</v>
      </c>
      <c r="M311" t="e" cm="1">
        <f t="array" aca="1" ref="M311" ca="1">IF(INDIRECT("実施計画様式!M"&amp;ROW($A311))&lt;&gt;朱色変色!M311,1,0)</f>
        <v>#VALUE!</v>
      </c>
      <c r="N311" t="e" cm="1">
        <f t="array" aca="1" ref="N311" ca="1">IF(INDIRECT("実施計画様式!N"&amp;ROW($A311))&lt;&gt;朱色変色!N311,1,0)</f>
        <v>#VALUE!</v>
      </c>
      <c r="O311" t="e" cm="1">
        <f t="array" aca="1" ref="O311" ca="1">IF(INDIRECT("実施計画様式!O"&amp;ROW($A311))&lt;&gt;朱色変色!O311,1,0)</f>
        <v>#VALUE!</v>
      </c>
      <c r="P311" t="e" cm="1">
        <f t="array" aca="1" ref="P311" ca="1">IF(INDIRECT("実施計画様式!P"&amp;ROW($A311))&lt;&gt;朱色変色!P311,1,0)</f>
        <v>#VALUE!</v>
      </c>
      <c r="Q311" t="e" cm="1">
        <f t="array" aca="1" ref="Q311" ca="1">IF(INDIRECT("実施計画様式!Q"&amp;ROW($A311))&lt;&gt;朱色変色!Q311,1,0)</f>
        <v>#VALUE!</v>
      </c>
      <c r="R311" t="e" cm="1">
        <f t="array" aca="1" ref="R311" ca="1">IF(INDIRECT("実施計画様式!R"&amp;ROW($A311))&lt;&gt;朱色変色!R311,1,0)</f>
        <v>#VALUE!</v>
      </c>
      <c r="S311" t="e" cm="1">
        <f t="array" aca="1" ref="S311" ca="1">IF(INDIRECT("実施計画様式!S"&amp;ROW($A311))&lt;&gt;朱色変色!S311,1,0)</f>
        <v>#VALUE!</v>
      </c>
      <c r="T311" t="e" cm="1">
        <f t="array" aca="1" ref="T311" ca="1">IF(INDIRECT("実施計画様式!T"&amp;ROW($A311))&lt;&gt;朱色変色!T311,1,0)</f>
        <v>#VALUE!</v>
      </c>
      <c r="U311" t="e" cm="1">
        <f t="array" aca="1" ref="U311" ca="1">IF(INDIRECT("実施計画様式!U"&amp;ROW($A311))&lt;&gt;朱色変色!U311,1,0)</f>
        <v>#VALUE!</v>
      </c>
      <c r="V311" t="e" cm="1">
        <f t="array" aca="1" ref="V311" ca="1">IF(INDIRECT("実施計画様式!V"&amp;ROW($A311))&lt;&gt;朱色変色!V311,1,0)</f>
        <v>#VALUE!</v>
      </c>
      <c r="W311" t="e" cm="1">
        <f t="array" aca="1" ref="W311" ca="1">IF(INDIRECT("実施計画様式!W"&amp;ROW($A311))&lt;&gt;朱色変色!W311,1,0)</f>
        <v>#VALUE!</v>
      </c>
      <c r="X311" t="e" cm="1">
        <f t="array" aca="1" ref="X311" ca="1">IF(INDIRECT("実施計画様式!X"&amp;ROW($A311))&lt;&gt;朱色変色!X311,1,0)</f>
        <v>#VALUE!</v>
      </c>
      <c r="Y311" t="e" cm="1">
        <f t="array" aca="1" ref="Y311" ca="1">IF(INDIRECT("実施計画様式!Y"&amp;ROW($A311))&lt;&gt;朱色変色!Y311,1,0)</f>
        <v>#VALUE!</v>
      </c>
      <c r="Z311" t="e" cm="1">
        <f t="array" aca="1" ref="Z311" ca="1">IF(INDIRECT("実施計画様式!Z"&amp;ROW($A311))&lt;&gt;朱色変色!Z311,1,0)</f>
        <v>#VALUE!</v>
      </c>
      <c r="AA311" t="e" cm="1">
        <f t="array" aca="1" ref="AA311" ca="1">IF(INDIRECT("実施計画様式!AA"&amp;ROW($A311))&lt;&gt;朱色変色!AA311,1,0)</f>
        <v>#VALUE!</v>
      </c>
      <c r="AB311" t="e" cm="1">
        <f t="array" aca="1" ref="AB311" ca="1">IF(INDIRECT("実施計画様式!AB"&amp;ROW($A311))&lt;&gt;朱色変色!AB311,1,0)</f>
        <v>#VALUE!</v>
      </c>
      <c r="AC311" t="e" cm="1">
        <f t="array" aca="1" ref="AC311" ca="1">IF(INDIRECT("実施計画様式!AC"&amp;ROW($A311))&lt;&gt;朱色変色!AC311,1,0)</f>
        <v>#VALUE!</v>
      </c>
      <c r="AD311" t="e" cm="1">
        <f t="array" aca="1" ref="AD311" ca="1">IF(INDIRECT("実施計画様式!AD"&amp;ROW($A311))&lt;&gt;朱色変色!AD311,1,0)</f>
        <v>#VALUE!</v>
      </c>
      <c r="AE311" t="e" cm="1">
        <f t="array" aca="1" ref="AE311" ca="1">IF(INDIRECT("実施計画様式!AE"&amp;ROW($A311))&lt;&gt;朱色変色!AE311,1,0)</f>
        <v>#VALUE!</v>
      </c>
      <c r="AF311" t="e" cm="1">
        <f t="array" aca="1" ref="AF311" ca="1">IF(INDIRECT("実施計画様式!AF"&amp;ROW($A311))&lt;&gt;朱色変色!AF311,1,0)</f>
        <v>#VALUE!</v>
      </c>
      <c r="AG311" t="e" cm="1">
        <f t="array" aca="1" ref="AG311" ca="1">IF(INDIRECT("実施計画様式!AG"&amp;ROW($A311))&lt;&gt;朱色変色!AG311,1,0)</f>
        <v>#VALUE!</v>
      </c>
      <c r="AH311" t="e" cm="1">
        <f t="array" aca="1" ref="AH311" ca="1">IF(INDIRECT("実施計画様式!AH"&amp;ROW($A311))&lt;&gt;朱色変色!AH311,1,0)</f>
        <v>#VALUE!</v>
      </c>
      <c r="AI311" t="e" cm="1">
        <f t="array" aca="1" ref="AI311" ca="1">IF(INDIRECT("実施計画様式!AI"&amp;ROW($A311))&lt;&gt;朱色変色!AI311,1,0)</f>
        <v>#VALUE!</v>
      </c>
      <c r="AJ311" t="e" cm="1">
        <f t="array" aca="1" ref="AJ311" ca="1">IF(INDIRECT("実施計画様式!AJ"&amp;ROW($A311))&lt;&gt;朱色変色!AJ311,1,0)</f>
        <v>#VALUE!</v>
      </c>
      <c r="AK311" t="e" cm="1">
        <f t="array" aca="1" ref="AK311" ca="1">IF(INDIRECT("実施計画様式!AK"&amp;ROW($A311))&lt;&gt;朱色変色!AK311,1,0)</f>
        <v>#VALUE!</v>
      </c>
      <c r="AL311" t="e" cm="1">
        <f t="array" aca="1" ref="AL311" ca="1">IF(INDIRECT("実施計画様式!AL"&amp;ROW($A311))&lt;&gt;朱色変色!AL311,1,0)</f>
        <v>#VALUE!</v>
      </c>
      <c r="AM311" t="e" cm="1">
        <f t="array" aca="1" ref="AM311" ca="1">IF(INDIRECT("実施計画様式!AM"&amp;ROW($A311))&lt;&gt;朱色変色!AM311,1,0)</f>
        <v>#VALUE!</v>
      </c>
      <c r="AN311" t="e" cm="1">
        <f t="array" aca="1" ref="AN311" ca="1">IF(INDIRECT("実施計画様式!AN"&amp;ROW($A311))&lt;&gt;朱色変色!AN311,1,0)</f>
        <v>#VALUE!</v>
      </c>
      <c r="AO311" t="e" cm="1">
        <f t="array" aca="1" ref="AO311" ca="1">IF(INDIRECT("実施計画様式!AO"&amp;ROW($A311))&lt;&gt;朱色変色!AO311,1,0)</f>
        <v>#VALUE!</v>
      </c>
      <c r="AP311" t="e" cm="1">
        <f t="array" aca="1" ref="AP311" ca="1">IF(INDIRECT("実施計画様式!AP"&amp;ROW($A311))&lt;&gt;朱色変色!AP311,1,0)</f>
        <v>#VALUE!</v>
      </c>
      <c r="AQ311" t="e" cm="1">
        <f t="array" aca="1" ref="AQ311" ca="1">IF(INDIRECT("実施計画様式!AQ"&amp;ROW($A311))&lt;&gt;朱色変色!AQ311,1,0)</f>
        <v>#VALUE!</v>
      </c>
      <c r="AR311" t="e" cm="1">
        <f t="array" aca="1" ref="AR311" ca="1">IF(INDIRECT("実施計画様式!AR"&amp;ROW($A311))&lt;&gt;朱色変色!AR311,1,0)</f>
        <v>#VALUE!</v>
      </c>
      <c r="AS311" t="e" cm="1">
        <f t="array" aca="1" ref="AS311" ca="1">IF(INDIRECT("実施計画様式!AS"&amp;ROW($A311))&lt;&gt;朱色変色!AS311,1,0)</f>
        <v>#VALUE!</v>
      </c>
      <c r="AT311" t="e" cm="1">
        <f t="array" aca="1" ref="AT311" ca="1">IF(INDIRECT("実施計画様式!AT"&amp;ROW($A311))&lt;&gt;朱色変色!AT311,1,0)</f>
        <v>#VALUE!</v>
      </c>
      <c r="AU311" t="e" cm="1">
        <f t="array" aca="1" ref="AU311" ca="1">IF(INDIRECT("実施計画様式!AU"&amp;ROW($A311))&lt;&gt;朱色変色!AU311,1,0)</f>
        <v>#VALUE!</v>
      </c>
      <c r="AV311" t="e" cm="1">
        <f t="array" aca="1" ref="AV311" ca="1">IF(INDIRECT("実施計画様式!AV"&amp;ROW($A311))&lt;&gt;朱色変色!AV311,1,0)</f>
        <v>#VALUE!</v>
      </c>
      <c r="AW311" t="e" cm="1">
        <f t="array" aca="1" ref="AW311" ca="1">IF(INDIRECT("実施計画様式!AW"&amp;ROW($A311))&lt;&gt;朱色変色!AW311,1,0)</f>
        <v>#VALUE!</v>
      </c>
      <c r="AX311" t="e" cm="1">
        <f t="array" aca="1" ref="AX311" ca="1">IF(INDIRECT("実施計画様式!AX"&amp;ROW($A311))&lt;&gt;朱色変色!AX311,1,0)</f>
        <v>#VALUE!</v>
      </c>
      <c r="AY311" t="e" cm="1">
        <f t="array" aca="1" ref="AY311" ca="1">IF(INDIRECT("実施計画様式!AY"&amp;ROW($A311))&lt;&gt;朱色変色!AU311,1,0)</f>
        <v>#VALUE!</v>
      </c>
      <c r="AZ311" t="e" cm="1">
        <f t="array" aca="1" ref="AZ311" ca="1">IF(INDIRECT("実施計画様式!AZ"&amp;ROW($A311))&lt;&gt;朱色変色!AV311,1,0)</f>
        <v>#VALUE!</v>
      </c>
      <c r="BA311" t="e" cm="1">
        <f t="array" aca="1" ref="BA311" ca="1">IF(INDIRECT("実施計画様式!BA"&amp;ROW($A311))&lt;&gt;朱色変色!AW311,1,0)</f>
        <v>#VALUE!</v>
      </c>
      <c r="BB311" t="e" cm="1">
        <f t="array" aca="1" ref="BB311" ca="1">IF(INDIRECT("実施計画様式!BB"&amp;ROW($A311))&lt;&gt;朱色変色!AX311,1,0)</f>
        <v>#VALUE!</v>
      </c>
      <c r="BC311" t="e">
        <f t="shared" ca="1" si="9"/>
        <v>#VALUE!</v>
      </c>
      <c r="BD311" t="e">
        <f t="shared" ca="1" si="10"/>
        <v>#VALUE!</v>
      </c>
      <c r="BE311" t="e">
        <f t="shared" ca="1" si="11"/>
        <v>#VALUE!</v>
      </c>
    </row>
    <row r="312" spans="3:57">
      <c r="C312" s="310">
        <v>240</v>
      </c>
      <c r="D312" t="e" cm="1">
        <f t="array" aca="1" ref="D312" ca="1">IF(INDIRECT("実施計画様式!D"&amp;ROW($A312))&lt;&gt;朱色変色!D312,1,0)</f>
        <v>#VALUE!</v>
      </c>
      <c r="E312" t="e" cm="1">
        <f t="array" aca="1" ref="E312" ca="1">IF(INDIRECT("実施計画様式!E"&amp;ROW($A312))&lt;&gt;朱色変色!E312,1,0)</f>
        <v>#VALUE!</v>
      </c>
      <c r="F312" t="e" cm="1">
        <f t="array" aca="1" ref="F312" ca="1">IF(INDIRECT("実施計画様式!F"&amp;ROW($A312))&lt;&gt;朱色変色!F312,1,0)</f>
        <v>#VALUE!</v>
      </c>
      <c r="G312" t="e" cm="1">
        <f t="array" aca="1" ref="G312" ca="1">IF(INDIRECT("実施計画様式!G"&amp;ROW($A312))&lt;&gt;朱色変色!G312,1,0)</f>
        <v>#VALUE!</v>
      </c>
      <c r="H312" t="e" cm="1">
        <f t="array" aca="1" ref="H312" ca="1">IF(INDIRECT("実施計画様式!H"&amp;ROW($A312))&lt;&gt;朱色変色!H312,1,0)</f>
        <v>#VALUE!</v>
      </c>
      <c r="I312" t="e" cm="1">
        <f t="array" aca="1" ref="I312" ca="1">IF(INDIRECT("実施計画様式!I"&amp;ROW($A312))&lt;&gt;朱色変色!I312,1,0)</f>
        <v>#VALUE!</v>
      </c>
      <c r="J312" t="e" cm="1">
        <f t="array" aca="1" ref="J312" ca="1">IF(INDIRECT("実施計画様式!J"&amp;ROW($A312))&lt;&gt;朱色変色!J312,1,0)</f>
        <v>#VALUE!</v>
      </c>
      <c r="K312" t="e" cm="1">
        <f t="array" aca="1" ref="K312" ca="1">IF(INDIRECT("実施計画様式!K"&amp;ROW($A312))&lt;&gt;朱色変色!K312,1,0)</f>
        <v>#VALUE!</v>
      </c>
      <c r="L312" t="e" cm="1">
        <f t="array" aca="1" ref="L312" ca="1">IF(INDIRECT("実施計画様式!L"&amp;ROW($A312))&lt;&gt;朱色変色!L312,1,0)</f>
        <v>#VALUE!</v>
      </c>
      <c r="M312" t="e" cm="1">
        <f t="array" aca="1" ref="M312" ca="1">IF(INDIRECT("実施計画様式!M"&amp;ROW($A312))&lt;&gt;朱色変色!M312,1,0)</f>
        <v>#VALUE!</v>
      </c>
      <c r="N312" t="e" cm="1">
        <f t="array" aca="1" ref="N312" ca="1">IF(INDIRECT("実施計画様式!N"&amp;ROW($A312))&lt;&gt;朱色変色!N312,1,0)</f>
        <v>#VALUE!</v>
      </c>
      <c r="O312" t="e" cm="1">
        <f t="array" aca="1" ref="O312" ca="1">IF(INDIRECT("実施計画様式!O"&amp;ROW($A312))&lt;&gt;朱色変色!O312,1,0)</f>
        <v>#VALUE!</v>
      </c>
      <c r="P312" t="e" cm="1">
        <f t="array" aca="1" ref="P312" ca="1">IF(INDIRECT("実施計画様式!P"&amp;ROW($A312))&lt;&gt;朱色変色!P312,1,0)</f>
        <v>#VALUE!</v>
      </c>
      <c r="Q312" t="e" cm="1">
        <f t="array" aca="1" ref="Q312" ca="1">IF(INDIRECT("実施計画様式!Q"&amp;ROW($A312))&lt;&gt;朱色変色!Q312,1,0)</f>
        <v>#VALUE!</v>
      </c>
      <c r="R312" t="e" cm="1">
        <f t="array" aca="1" ref="R312" ca="1">IF(INDIRECT("実施計画様式!R"&amp;ROW($A312))&lt;&gt;朱色変色!R312,1,0)</f>
        <v>#VALUE!</v>
      </c>
      <c r="S312" t="e" cm="1">
        <f t="array" aca="1" ref="S312" ca="1">IF(INDIRECT("実施計画様式!S"&amp;ROW($A312))&lt;&gt;朱色変色!S312,1,0)</f>
        <v>#VALUE!</v>
      </c>
      <c r="T312" t="e" cm="1">
        <f t="array" aca="1" ref="T312" ca="1">IF(INDIRECT("実施計画様式!T"&amp;ROW($A312))&lt;&gt;朱色変色!T312,1,0)</f>
        <v>#VALUE!</v>
      </c>
      <c r="U312" t="e" cm="1">
        <f t="array" aca="1" ref="U312" ca="1">IF(INDIRECT("実施計画様式!U"&amp;ROW($A312))&lt;&gt;朱色変色!U312,1,0)</f>
        <v>#VALUE!</v>
      </c>
      <c r="V312" t="e" cm="1">
        <f t="array" aca="1" ref="V312" ca="1">IF(INDIRECT("実施計画様式!V"&amp;ROW($A312))&lt;&gt;朱色変色!V312,1,0)</f>
        <v>#VALUE!</v>
      </c>
      <c r="W312" t="e" cm="1">
        <f t="array" aca="1" ref="W312" ca="1">IF(INDIRECT("実施計画様式!W"&amp;ROW($A312))&lt;&gt;朱色変色!W312,1,0)</f>
        <v>#VALUE!</v>
      </c>
      <c r="X312" t="e" cm="1">
        <f t="array" aca="1" ref="X312" ca="1">IF(INDIRECT("実施計画様式!X"&amp;ROW($A312))&lt;&gt;朱色変色!X312,1,0)</f>
        <v>#VALUE!</v>
      </c>
      <c r="Y312" t="e" cm="1">
        <f t="array" aca="1" ref="Y312" ca="1">IF(INDIRECT("実施計画様式!Y"&amp;ROW($A312))&lt;&gt;朱色変色!Y312,1,0)</f>
        <v>#VALUE!</v>
      </c>
      <c r="Z312" t="e" cm="1">
        <f t="array" aca="1" ref="Z312" ca="1">IF(INDIRECT("実施計画様式!Z"&amp;ROW($A312))&lt;&gt;朱色変色!Z312,1,0)</f>
        <v>#VALUE!</v>
      </c>
      <c r="AA312" t="e" cm="1">
        <f t="array" aca="1" ref="AA312" ca="1">IF(INDIRECT("実施計画様式!AA"&amp;ROW($A312))&lt;&gt;朱色変色!AA312,1,0)</f>
        <v>#VALUE!</v>
      </c>
      <c r="AB312" t="e" cm="1">
        <f t="array" aca="1" ref="AB312" ca="1">IF(INDIRECT("実施計画様式!AB"&amp;ROW($A312))&lt;&gt;朱色変色!AB312,1,0)</f>
        <v>#VALUE!</v>
      </c>
      <c r="AC312" t="e" cm="1">
        <f t="array" aca="1" ref="AC312" ca="1">IF(INDIRECT("実施計画様式!AC"&amp;ROW($A312))&lt;&gt;朱色変色!AC312,1,0)</f>
        <v>#VALUE!</v>
      </c>
      <c r="AD312" t="e" cm="1">
        <f t="array" aca="1" ref="AD312" ca="1">IF(INDIRECT("実施計画様式!AD"&amp;ROW($A312))&lt;&gt;朱色変色!AD312,1,0)</f>
        <v>#VALUE!</v>
      </c>
      <c r="AE312" t="e" cm="1">
        <f t="array" aca="1" ref="AE312" ca="1">IF(INDIRECT("実施計画様式!AE"&amp;ROW($A312))&lt;&gt;朱色変色!AE312,1,0)</f>
        <v>#VALUE!</v>
      </c>
      <c r="AF312" t="e" cm="1">
        <f t="array" aca="1" ref="AF312" ca="1">IF(INDIRECT("実施計画様式!AF"&amp;ROW($A312))&lt;&gt;朱色変色!AF312,1,0)</f>
        <v>#VALUE!</v>
      </c>
      <c r="AG312" t="e" cm="1">
        <f t="array" aca="1" ref="AG312" ca="1">IF(INDIRECT("実施計画様式!AG"&amp;ROW($A312))&lt;&gt;朱色変色!AG312,1,0)</f>
        <v>#VALUE!</v>
      </c>
      <c r="AH312" t="e" cm="1">
        <f t="array" aca="1" ref="AH312" ca="1">IF(INDIRECT("実施計画様式!AH"&amp;ROW($A312))&lt;&gt;朱色変色!AH312,1,0)</f>
        <v>#VALUE!</v>
      </c>
      <c r="AI312" t="e" cm="1">
        <f t="array" aca="1" ref="AI312" ca="1">IF(INDIRECT("実施計画様式!AI"&amp;ROW($A312))&lt;&gt;朱色変色!AI312,1,0)</f>
        <v>#VALUE!</v>
      </c>
      <c r="AJ312" t="e" cm="1">
        <f t="array" aca="1" ref="AJ312" ca="1">IF(INDIRECT("実施計画様式!AJ"&amp;ROW($A312))&lt;&gt;朱色変色!AJ312,1,0)</f>
        <v>#VALUE!</v>
      </c>
      <c r="AK312" t="e" cm="1">
        <f t="array" aca="1" ref="AK312" ca="1">IF(INDIRECT("実施計画様式!AK"&amp;ROW($A312))&lt;&gt;朱色変色!AK312,1,0)</f>
        <v>#VALUE!</v>
      </c>
      <c r="AL312" t="e" cm="1">
        <f t="array" aca="1" ref="AL312" ca="1">IF(INDIRECT("実施計画様式!AL"&amp;ROW($A312))&lt;&gt;朱色変色!AL312,1,0)</f>
        <v>#VALUE!</v>
      </c>
      <c r="AM312" t="e" cm="1">
        <f t="array" aca="1" ref="AM312" ca="1">IF(INDIRECT("実施計画様式!AM"&amp;ROW($A312))&lt;&gt;朱色変色!AM312,1,0)</f>
        <v>#VALUE!</v>
      </c>
      <c r="AN312" t="e" cm="1">
        <f t="array" aca="1" ref="AN312" ca="1">IF(INDIRECT("実施計画様式!AN"&amp;ROW($A312))&lt;&gt;朱色変色!AN312,1,0)</f>
        <v>#VALUE!</v>
      </c>
      <c r="AO312" t="e" cm="1">
        <f t="array" aca="1" ref="AO312" ca="1">IF(INDIRECT("実施計画様式!AO"&amp;ROW($A312))&lt;&gt;朱色変色!AO312,1,0)</f>
        <v>#VALUE!</v>
      </c>
      <c r="AP312" t="e" cm="1">
        <f t="array" aca="1" ref="AP312" ca="1">IF(INDIRECT("実施計画様式!AP"&amp;ROW($A312))&lt;&gt;朱色変色!AP312,1,0)</f>
        <v>#VALUE!</v>
      </c>
      <c r="AQ312" t="e" cm="1">
        <f t="array" aca="1" ref="AQ312" ca="1">IF(INDIRECT("実施計画様式!AQ"&amp;ROW($A312))&lt;&gt;朱色変色!AQ312,1,0)</f>
        <v>#VALUE!</v>
      </c>
      <c r="AR312" t="e" cm="1">
        <f t="array" aca="1" ref="AR312" ca="1">IF(INDIRECT("実施計画様式!AR"&amp;ROW($A312))&lt;&gt;朱色変色!AR312,1,0)</f>
        <v>#VALUE!</v>
      </c>
      <c r="AS312" t="e" cm="1">
        <f t="array" aca="1" ref="AS312" ca="1">IF(INDIRECT("実施計画様式!AS"&amp;ROW($A312))&lt;&gt;朱色変色!AS312,1,0)</f>
        <v>#VALUE!</v>
      </c>
      <c r="AT312" t="e" cm="1">
        <f t="array" aca="1" ref="AT312" ca="1">IF(INDIRECT("実施計画様式!AT"&amp;ROW($A312))&lt;&gt;朱色変色!AT312,1,0)</f>
        <v>#VALUE!</v>
      </c>
      <c r="AU312" t="e" cm="1">
        <f t="array" aca="1" ref="AU312" ca="1">IF(INDIRECT("実施計画様式!AU"&amp;ROW($A312))&lt;&gt;朱色変色!AU312,1,0)</f>
        <v>#VALUE!</v>
      </c>
      <c r="AV312" t="e" cm="1">
        <f t="array" aca="1" ref="AV312" ca="1">IF(INDIRECT("実施計画様式!AV"&amp;ROW($A312))&lt;&gt;朱色変色!AV312,1,0)</f>
        <v>#VALUE!</v>
      </c>
      <c r="AW312" t="e" cm="1">
        <f t="array" aca="1" ref="AW312" ca="1">IF(INDIRECT("実施計画様式!AW"&amp;ROW($A312))&lt;&gt;朱色変色!AW312,1,0)</f>
        <v>#VALUE!</v>
      </c>
      <c r="AX312" t="e" cm="1">
        <f t="array" aca="1" ref="AX312" ca="1">IF(INDIRECT("実施計画様式!AX"&amp;ROW($A312))&lt;&gt;朱色変色!AX312,1,0)</f>
        <v>#VALUE!</v>
      </c>
      <c r="AY312" t="e" cm="1">
        <f t="array" aca="1" ref="AY312" ca="1">IF(INDIRECT("実施計画様式!AY"&amp;ROW($A312))&lt;&gt;朱色変色!AU312,1,0)</f>
        <v>#VALUE!</v>
      </c>
      <c r="AZ312" t="e" cm="1">
        <f t="array" aca="1" ref="AZ312" ca="1">IF(INDIRECT("実施計画様式!AZ"&amp;ROW($A312))&lt;&gt;朱色変色!AV312,1,0)</f>
        <v>#VALUE!</v>
      </c>
      <c r="BA312" t="e" cm="1">
        <f t="array" aca="1" ref="BA312" ca="1">IF(INDIRECT("実施計画様式!BA"&amp;ROW($A312))&lt;&gt;朱色変色!AW312,1,0)</f>
        <v>#VALUE!</v>
      </c>
      <c r="BB312" t="e" cm="1">
        <f t="array" aca="1" ref="BB312" ca="1">IF(INDIRECT("実施計画様式!BB"&amp;ROW($A312))&lt;&gt;朱色変色!AX312,1,0)</f>
        <v>#VALUE!</v>
      </c>
      <c r="BC312" t="e">
        <f t="shared" ca="1" si="9"/>
        <v>#VALUE!</v>
      </c>
      <c r="BD312" t="e">
        <f t="shared" ca="1" si="10"/>
        <v>#VALUE!</v>
      </c>
      <c r="BE312" t="e">
        <f t="shared" ca="1" si="11"/>
        <v>#VALUE!</v>
      </c>
    </row>
    <row r="313" spans="3:57">
      <c r="C313" s="310">
        <v>241</v>
      </c>
      <c r="D313" t="e" cm="1">
        <f t="array" aca="1" ref="D313" ca="1">IF(INDIRECT("実施計画様式!D"&amp;ROW($A313))&lt;&gt;朱色変色!D313,1,0)</f>
        <v>#VALUE!</v>
      </c>
      <c r="E313" t="e" cm="1">
        <f t="array" aca="1" ref="E313" ca="1">IF(INDIRECT("実施計画様式!E"&amp;ROW($A313))&lt;&gt;朱色変色!E313,1,0)</f>
        <v>#VALUE!</v>
      </c>
      <c r="F313" t="e" cm="1">
        <f t="array" aca="1" ref="F313" ca="1">IF(INDIRECT("実施計画様式!F"&amp;ROW($A313))&lt;&gt;朱色変色!F313,1,0)</f>
        <v>#VALUE!</v>
      </c>
      <c r="G313" t="e" cm="1">
        <f t="array" aca="1" ref="G313" ca="1">IF(INDIRECT("実施計画様式!G"&amp;ROW($A313))&lt;&gt;朱色変色!G313,1,0)</f>
        <v>#VALUE!</v>
      </c>
      <c r="H313" t="e" cm="1">
        <f t="array" aca="1" ref="H313" ca="1">IF(INDIRECT("実施計画様式!H"&amp;ROW($A313))&lt;&gt;朱色変色!H313,1,0)</f>
        <v>#VALUE!</v>
      </c>
      <c r="I313" t="e" cm="1">
        <f t="array" aca="1" ref="I313" ca="1">IF(INDIRECT("実施計画様式!I"&amp;ROW($A313))&lt;&gt;朱色変色!I313,1,0)</f>
        <v>#VALUE!</v>
      </c>
      <c r="J313" t="e" cm="1">
        <f t="array" aca="1" ref="J313" ca="1">IF(INDIRECT("実施計画様式!J"&amp;ROW($A313))&lt;&gt;朱色変色!J313,1,0)</f>
        <v>#VALUE!</v>
      </c>
      <c r="K313" t="e" cm="1">
        <f t="array" aca="1" ref="K313" ca="1">IF(INDIRECT("実施計画様式!K"&amp;ROW($A313))&lt;&gt;朱色変色!K313,1,0)</f>
        <v>#VALUE!</v>
      </c>
      <c r="L313" t="e" cm="1">
        <f t="array" aca="1" ref="L313" ca="1">IF(INDIRECT("実施計画様式!L"&amp;ROW($A313))&lt;&gt;朱色変色!L313,1,0)</f>
        <v>#VALUE!</v>
      </c>
      <c r="M313" t="e" cm="1">
        <f t="array" aca="1" ref="M313" ca="1">IF(INDIRECT("実施計画様式!M"&amp;ROW($A313))&lt;&gt;朱色変色!M313,1,0)</f>
        <v>#VALUE!</v>
      </c>
      <c r="N313" t="e" cm="1">
        <f t="array" aca="1" ref="N313" ca="1">IF(INDIRECT("実施計画様式!N"&amp;ROW($A313))&lt;&gt;朱色変色!N313,1,0)</f>
        <v>#VALUE!</v>
      </c>
      <c r="O313" t="e" cm="1">
        <f t="array" aca="1" ref="O313" ca="1">IF(INDIRECT("実施計画様式!O"&amp;ROW($A313))&lt;&gt;朱色変色!O313,1,0)</f>
        <v>#VALUE!</v>
      </c>
      <c r="P313" t="e" cm="1">
        <f t="array" aca="1" ref="P313" ca="1">IF(INDIRECT("実施計画様式!P"&amp;ROW($A313))&lt;&gt;朱色変色!P313,1,0)</f>
        <v>#VALUE!</v>
      </c>
      <c r="Q313" t="e" cm="1">
        <f t="array" aca="1" ref="Q313" ca="1">IF(INDIRECT("実施計画様式!Q"&amp;ROW($A313))&lt;&gt;朱色変色!Q313,1,0)</f>
        <v>#VALUE!</v>
      </c>
      <c r="R313" t="e" cm="1">
        <f t="array" aca="1" ref="R313" ca="1">IF(INDIRECT("実施計画様式!R"&amp;ROW($A313))&lt;&gt;朱色変色!R313,1,0)</f>
        <v>#VALUE!</v>
      </c>
      <c r="S313" t="e" cm="1">
        <f t="array" aca="1" ref="S313" ca="1">IF(INDIRECT("実施計画様式!S"&amp;ROW($A313))&lt;&gt;朱色変色!S313,1,0)</f>
        <v>#VALUE!</v>
      </c>
      <c r="T313" t="e" cm="1">
        <f t="array" aca="1" ref="T313" ca="1">IF(INDIRECT("実施計画様式!T"&amp;ROW($A313))&lt;&gt;朱色変色!T313,1,0)</f>
        <v>#VALUE!</v>
      </c>
      <c r="U313" t="e" cm="1">
        <f t="array" aca="1" ref="U313" ca="1">IF(INDIRECT("実施計画様式!U"&amp;ROW($A313))&lt;&gt;朱色変色!U313,1,0)</f>
        <v>#VALUE!</v>
      </c>
      <c r="V313" t="e" cm="1">
        <f t="array" aca="1" ref="V313" ca="1">IF(INDIRECT("実施計画様式!V"&amp;ROW($A313))&lt;&gt;朱色変色!V313,1,0)</f>
        <v>#VALUE!</v>
      </c>
      <c r="W313" t="e" cm="1">
        <f t="array" aca="1" ref="W313" ca="1">IF(INDIRECT("実施計画様式!W"&amp;ROW($A313))&lt;&gt;朱色変色!W313,1,0)</f>
        <v>#VALUE!</v>
      </c>
      <c r="X313" t="e" cm="1">
        <f t="array" aca="1" ref="X313" ca="1">IF(INDIRECT("実施計画様式!X"&amp;ROW($A313))&lt;&gt;朱色変色!X313,1,0)</f>
        <v>#VALUE!</v>
      </c>
      <c r="Y313" t="e" cm="1">
        <f t="array" aca="1" ref="Y313" ca="1">IF(INDIRECT("実施計画様式!Y"&amp;ROW($A313))&lt;&gt;朱色変色!Y313,1,0)</f>
        <v>#VALUE!</v>
      </c>
      <c r="Z313" t="e" cm="1">
        <f t="array" aca="1" ref="Z313" ca="1">IF(INDIRECT("実施計画様式!Z"&amp;ROW($A313))&lt;&gt;朱色変色!Z313,1,0)</f>
        <v>#VALUE!</v>
      </c>
      <c r="AA313" t="e" cm="1">
        <f t="array" aca="1" ref="AA313" ca="1">IF(INDIRECT("実施計画様式!AA"&amp;ROW($A313))&lt;&gt;朱色変色!AA313,1,0)</f>
        <v>#VALUE!</v>
      </c>
      <c r="AB313" t="e" cm="1">
        <f t="array" aca="1" ref="AB313" ca="1">IF(INDIRECT("実施計画様式!AB"&amp;ROW($A313))&lt;&gt;朱色変色!AB313,1,0)</f>
        <v>#VALUE!</v>
      </c>
      <c r="AC313" t="e" cm="1">
        <f t="array" aca="1" ref="AC313" ca="1">IF(INDIRECT("実施計画様式!AC"&amp;ROW($A313))&lt;&gt;朱色変色!AC313,1,0)</f>
        <v>#VALUE!</v>
      </c>
      <c r="AD313" t="e" cm="1">
        <f t="array" aca="1" ref="AD313" ca="1">IF(INDIRECT("実施計画様式!AD"&amp;ROW($A313))&lt;&gt;朱色変色!AD313,1,0)</f>
        <v>#VALUE!</v>
      </c>
      <c r="AE313" t="e" cm="1">
        <f t="array" aca="1" ref="AE313" ca="1">IF(INDIRECT("実施計画様式!AE"&amp;ROW($A313))&lt;&gt;朱色変色!AE313,1,0)</f>
        <v>#VALUE!</v>
      </c>
      <c r="AF313" t="e" cm="1">
        <f t="array" aca="1" ref="AF313" ca="1">IF(INDIRECT("実施計画様式!AF"&amp;ROW($A313))&lt;&gt;朱色変色!AF313,1,0)</f>
        <v>#VALUE!</v>
      </c>
      <c r="AG313" t="e" cm="1">
        <f t="array" aca="1" ref="AG313" ca="1">IF(INDIRECT("実施計画様式!AG"&amp;ROW($A313))&lt;&gt;朱色変色!AG313,1,0)</f>
        <v>#VALUE!</v>
      </c>
      <c r="AH313" t="e" cm="1">
        <f t="array" aca="1" ref="AH313" ca="1">IF(INDIRECT("実施計画様式!AH"&amp;ROW($A313))&lt;&gt;朱色変色!AH313,1,0)</f>
        <v>#VALUE!</v>
      </c>
      <c r="AI313" t="e" cm="1">
        <f t="array" aca="1" ref="AI313" ca="1">IF(INDIRECT("実施計画様式!AI"&amp;ROW($A313))&lt;&gt;朱色変色!AI313,1,0)</f>
        <v>#VALUE!</v>
      </c>
      <c r="AJ313" t="e" cm="1">
        <f t="array" aca="1" ref="AJ313" ca="1">IF(INDIRECT("実施計画様式!AJ"&amp;ROW($A313))&lt;&gt;朱色変色!AJ313,1,0)</f>
        <v>#VALUE!</v>
      </c>
      <c r="AK313" t="e" cm="1">
        <f t="array" aca="1" ref="AK313" ca="1">IF(INDIRECT("実施計画様式!AK"&amp;ROW($A313))&lt;&gt;朱色変色!AK313,1,0)</f>
        <v>#VALUE!</v>
      </c>
      <c r="AL313" t="e" cm="1">
        <f t="array" aca="1" ref="AL313" ca="1">IF(INDIRECT("実施計画様式!AL"&amp;ROW($A313))&lt;&gt;朱色変色!AL313,1,0)</f>
        <v>#VALUE!</v>
      </c>
      <c r="AM313" t="e" cm="1">
        <f t="array" aca="1" ref="AM313" ca="1">IF(INDIRECT("実施計画様式!AM"&amp;ROW($A313))&lt;&gt;朱色変色!AM313,1,0)</f>
        <v>#VALUE!</v>
      </c>
      <c r="AN313" t="e" cm="1">
        <f t="array" aca="1" ref="AN313" ca="1">IF(INDIRECT("実施計画様式!AN"&amp;ROW($A313))&lt;&gt;朱色変色!AN313,1,0)</f>
        <v>#VALUE!</v>
      </c>
      <c r="AO313" t="e" cm="1">
        <f t="array" aca="1" ref="AO313" ca="1">IF(INDIRECT("実施計画様式!AO"&amp;ROW($A313))&lt;&gt;朱色変色!AO313,1,0)</f>
        <v>#VALUE!</v>
      </c>
      <c r="AP313" t="e" cm="1">
        <f t="array" aca="1" ref="AP313" ca="1">IF(INDIRECT("実施計画様式!AP"&amp;ROW($A313))&lt;&gt;朱色変色!AP313,1,0)</f>
        <v>#VALUE!</v>
      </c>
      <c r="AQ313" t="e" cm="1">
        <f t="array" aca="1" ref="AQ313" ca="1">IF(INDIRECT("実施計画様式!AQ"&amp;ROW($A313))&lt;&gt;朱色変色!AQ313,1,0)</f>
        <v>#VALUE!</v>
      </c>
      <c r="AR313" t="e" cm="1">
        <f t="array" aca="1" ref="AR313" ca="1">IF(INDIRECT("実施計画様式!AR"&amp;ROW($A313))&lt;&gt;朱色変色!AR313,1,0)</f>
        <v>#VALUE!</v>
      </c>
      <c r="AS313" t="e" cm="1">
        <f t="array" aca="1" ref="AS313" ca="1">IF(INDIRECT("実施計画様式!AS"&amp;ROW($A313))&lt;&gt;朱色変色!AS313,1,0)</f>
        <v>#VALUE!</v>
      </c>
      <c r="AT313" t="e" cm="1">
        <f t="array" aca="1" ref="AT313" ca="1">IF(INDIRECT("実施計画様式!AT"&amp;ROW($A313))&lt;&gt;朱色変色!AT313,1,0)</f>
        <v>#VALUE!</v>
      </c>
      <c r="AU313" t="e" cm="1">
        <f t="array" aca="1" ref="AU313" ca="1">IF(INDIRECT("実施計画様式!AU"&amp;ROW($A313))&lt;&gt;朱色変色!AU313,1,0)</f>
        <v>#VALUE!</v>
      </c>
      <c r="AV313" t="e" cm="1">
        <f t="array" aca="1" ref="AV313" ca="1">IF(INDIRECT("実施計画様式!AV"&amp;ROW($A313))&lt;&gt;朱色変色!AV313,1,0)</f>
        <v>#VALUE!</v>
      </c>
      <c r="AW313" t="e" cm="1">
        <f t="array" aca="1" ref="AW313" ca="1">IF(INDIRECT("実施計画様式!AW"&amp;ROW($A313))&lt;&gt;朱色変色!AW313,1,0)</f>
        <v>#VALUE!</v>
      </c>
      <c r="AX313" t="e" cm="1">
        <f t="array" aca="1" ref="AX313" ca="1">IF(INDIRECT("実施計画様式!AX"&amp;ROW($A313))&lt;&gt;朱色変色!AX313,1,0)</f>
        <v>#VALUE!</v>
      </c>
      <c r="AY313" t="e" cm="1">
        <f t="array" aca="1" ref="AY313" ca="1">IF(INDIRECT("実施計画様式!AY"&amp;ROW($A313))&lt;&gt;朱色変色!AU313,1,0)</f>
        <v>#VALUE!</v>
      </c>
      <c r="AZ313" t="e" cm="1">
        <f t="array" aca="1" ref="AZ313" ca="1">IF(INDIRECT("実施計画様式!AZ"&amp;ROW($A313))&lt;&gt;朱色変色!AV313,1,0)</f>
        <v>#VALUE!</v>
      </c>
      <c r="BA313" t="e" cm="1">
        <f t="array" aca="1" ref="BA313" ca="1">IF(INDIRECT("実施計画様式!BA"&amp;ROW($A313))&lt;&gt;朱色変色!AW313,1,0)</f>
        <v>#VALUE!</v>
      </c>
      <c r="BB313" t="e" cm="1">
        <f t="array" aca="1" ref="BB313" ca="1">IF(INDIRECT("実施計画様式!BB"&amp;ROW($A313))&lt;&gt;朱色変色!AX313,1,0)</f>
        <v>#VALUE!</v>
      </c>
      <c r="BC313" t="e">
        <f t="shared" ca="1" si="9"/>
        <v>#VALUE!</v>
      </c>
      <c r="BD313" t="e">
        <f t="shared" ca="1" si="10"/>
        <v>#VALUE!</v>
      </c>
      <c r="BE313" t="e">
        <f t="shared" ca="1" si="11"/>
        <v>#VALUE!</v>
      </c>
    </row>
    <row r="314" spans="3:57">
      <c r="C314" s="310">
        <v>242</v>
      </c>
      <c r="D314" t="e" cm="1">
        <f t="array" aca="1" ref="D314" ca="1">IF(INDIRECT("実施計画様式!D"&amp;ROW($A314))&lt;&gt;朱色変色!D314,1,0)</f>
        <v>#VALUE!</v>
      </c>
      <c r="E314" t="e" cm="1">
        <f t="array" aca="1" ref="E314" ca="1">IF(INDIRECT("実施計画様式!E"&amp;ROW($A314))&lt;&gt;朱色変色!E314,1,0)</f>
        <v>#VALUE!</v>
      </c>
      <c r="F314" t="e" cm="1">
        <f t="array" aca="1" ref="F314" ca="1">IF(INDIRECT("実施計画様式!F"&amp;ROW($A314))&lt;&gt;朱色変色!F314,1,0)</f>
        <v>#VALUE!</v>
      </c>
      <c r="G314" t="e" cm="1">
        <f t="array" aca="1" ref="G314" ca="1">IF(INDIRECT("実施計画様式!G"&amp;ROW($A314))&lt;&gt;朱色変色!G314,1,0)</f>
        <v>#VALUE!</v>
      </c>
      <c r="H314" t="e" cm="1">
        <f t="array" aca="1" ref="H314" ca="1">IF(INDIRECT("実施計画様式!H"&amp;ROW($A314))&lt;&gt;朱色変色!H314,1,0)</f>
        <v>#VALUE!</v>
      </c>
      <c r="I314" t="e" cm="1">
        <f t="array" aca="1" ref="I314" ca="1">IF(INDIRECT("実施計画様式!I"&amp;ROW($A314))&lt;&gt;朱色変色!I314,1,0)</f>
        <v>#VALUE!</v>
      </c>
      <c r="J314" t="e" cm="1">
        <f t="array" aca="1" ref="J314" ca="1">IF(INDIRECT("実施計画様式!J"&amp;ROW($A314))&lt;&gt;朱色変色!J314,1,0)</f>
        <v>#VALUE!</v>
      </c>
      <c r="K314" t="e" cm="1">
        <f t="array" aca="1" ref="K314" ca="1">IF(INDIRECT("実施計画様式!K"&amp;ROW($A314))&lt;&gt;朱色変色!K314,1,0)</f>
        <v>#VALUE!</v>
      </c>
      <c r="L314" t="e" cm="1">
        <f t="array" aca="1" ref="L314" ca="1">IF(INDIRECT("実施計画様式!L"&amp;ROW($A314))&lt;&gt;朱色変色!L314,1,0)</f>
        <v>#VALUE!</v>
      </c>
      <c r="M314" t="e" cm="1">
        <f t="array" aca="1" ref="M314" ca="1">IF(INDIRECT("実施計画様式!M"&amp;ROW($A314))&lt;&gt;朱色変色!M314,1,0)</f>
        <v>#VALUE!</v>
      </c>
      <c r="N314" t="e" cm="1">
        <f t="array" aca="1" ref="N314" ca="1">IF(INDIRECT("実施計画様式!N"&amp;ROW($A314))&lt;&gt;朱色変色!N314,1,0)</f>
        <v>#VALUE!</v>
      </c>
      <c r="O314" t="e" cm="1">
        <f t="array" aca="1" ref="O314" ca="1">IF(INDIRECT("実施計画様式!O"&amp;ROW($A314))&lt;&gt;朱色変色!O314,1,0)</f>
        <v>#VALUE!</v>
      </c>
      <c r="P314" t="e" cm="1">
        <f t="array" aca="1" ref="P314" ca="1">IF(INDIRECT("実施計画様式!P"&amp;ROW($A314))&lt;&gt;朱色変色!P314,1,0)</f>
        <v>#VALUE!</v>
      </c>
      <c r="Q314" t="e" cm="1">
        <f t="array" aca="1" ref="Q314" ca="1">IF(INDIRECT("実施計画様式!Q"&amp;ROW($A314))&lt;&gt;朱色変色!Q314,1,0)</f>
        <v>#VALUE!</v>
      </c>
      <c r="R314" t="e" cm="1">
        <f t="array" aca="1" ref="R314" ca="1">IF(INDIRECT("実施計画様式!R"&amp;ROW($A314))&lt;&gt;朱色変色!R314,1,0)</f>
        <v>#VALUE!</v>
      </c>
      <c r="S314" t="e" cm="1">
        <f t="array" aca="1" ref="S314" ca="1">IF(INDIRECT("実施計画様式!S"&amp;ROW($A314))&lt;&gt;朱色変色!S314,1,0)</f>
        <v>#VALUE!</v>
      </c>
      <c r="T314" t="e" cm="1">
        <f t="array" aca="1" ref="T314" ca="1">IF(INDIRECT("実施計画様式!T"&amp;ROW($A314))&lt;&gt;朱色変色!T314,1,0)</f>
        <v>#VALUE!</v>
      </c>
      <c r="U314" t="e" cm="1">
        <f t="array" aca="1" ref="U314" ca="1">IF(INDIRECT("実施計画様式!U"&amp;ROW($A314))&lt;&gt;朱色変色!U314,1,0)</f>
        <v>#VALUE!</v>
      </c>
      <c r="V314" t="e" cm="1">
        <f t="array" aca="1" ref="V314" ca="1">IF(INDIRECT("実施計画様式!V"&amp;ROW($A314))&lt;&gt;朱色変色!V314,1,0)</f>
        <v>#VALUE!</v>
      </c>
      <c r="W314" t="e" cm="1">
        <f t="array" aca="1" ref="W314" ca="1">IF(INDIRECT("実施計画様式!W"&amp;ROW($A314))&lt;&gt;朱色変色!W314,1,0)</f>
        <v>#VALUE!</v>
      </c>
      <c r="X314" t="e" cm="1">
        <f t="array" aca="1" ref="X314" ca="1">IF(INDIRECT("実施計画様式!X"&amp;ROW($A314))&lt;&gt;朱色変色!X314,1,0)</f>
        <v>#VALUE!</v>
      </c>
      <c r="Y314" t="e" cm="1">
        <f t="array" aca="1" ref="Y314" ca="1">IF(INDIRECT("実施計画様式!Y"&amp;ROW($A314))&lt;&gt;朱色変色!Y314,1,0)</f>
        <v>#VALUE!</v>
      </c>
      <c r="Z314" t="e" cm="1">
        <f t="array" aca="1" ref="Z314" ca="1">IF(INDIRECT("実施計画様式!Z"&amp;ROW($A314))&lt;&gt;朱色変色!Z314,1,0)</f>
        <v>#VALUE!</v>
      </c>
      <c r="AA314" t="e" cm="1">
        <f t="array" aca="1" ref="AA314" ca="1">IF(INDIRECT("実施計画様式!AA"&amp;ROW($A314))&lt;&gt;朱色変色!AA314,1,0)</f>
        <v>#VALUE!</v>
      </c>
      <c r="AB314" t="e" cm="1">
        <f t="array" aca="1" ref="AB314" ca="1">IF(INDIRECT("実施計画様式!AB"&amp;ROW($A314))&lt;&gt;朱色変色!AB314,1,0)</f>
        <v>#VALUE!</v>
      </c>
      <c r="AC314" t="e" cm="1">
        <f t="array" aca="1" ref="AC314" ca="1">IF(INDIRECT("実施計画様式!AC"&amp;ROW($A314))&lt;&gt;朱色変色!AC314,1,0)</f>
        <v>#VALUE!</v>
      </c>
      <c r="AD314" t="e" cm="1">
        <f t="array" aca="1" ref="AD314" ca="1">IF(INDIRECT("実施計画様式!AD"&amp;ROW($A314))&lt;&gt;朱色変色!AD314,1,0)</f>
        <v>#VALUE!</v>
      </c>
      <c r="AE314" t="e" cm="1">
        <f t="array" aca="1" ref="AE314" ca="1">IF(INDIRECT("実施計画様式!AE"&amp;ROW($A314))&lt;&gt;朱色変色!AE314,1,0)</f>
        <v>#VALUE!</v>
      </c>
      <c r="AF314" t="e" cm="1">
        <f t="array" aca="1" ref="AF314" ca="1">IF(INDIRECT("実施計画様式!AF"&amp;ROW($A314))&lt;&gt;朱色変色!AF314,1,0)</f>
        <v>#VALUE!</v>
      </c>
      <c r="AG314" t="e" cm="1">
        <f t="array" aca="1" ref="AG314" ca="1">IF(INDIRECT("実施計画様式!AG"&amp;ROW($A314))&lt;&gt;朱色変色!AG314,1,0)</f>
        <v>#VALUE!</v>
      </c>
      <c r="AH314" t="e" cm="1">
        <f t="array" aca="1" ref="AH314" ca="1">IF(INDIRECT("実施計画様式!AH"&amp;ROW($A314))&lt;&gt;朱色変色!AH314,1,0)</f>
        <v>#VALUE!</v>
      </c>
      <c r="AI314" t="e" cm="1">
        <f t="array" aca="1" ref="AI314" ca="1">IF(INDIRECT("実施計画様式!AI"&amp;ROW($A314))&lt;&gt;朱色変色!AI314,1,0)</f>
        <v>#VALUE!</v>
      </c>
      <c r="AJ314" t="e" cm="1">
        <f t="array" aca="1" ref="AJ314" ca="1">IF(INDIRECT("実施計画様式!AJ"&amp;ROW($A314))&lt;&gt;朱色変色!AJ314,1,0)</f>
        <v>#VALUE!</v>
      </c>
      <c r="AK314" t="e" cm="1">
        <f t="array" aca="1" ref="AK314" ca="1">IF(INDIRECT("実施計画様式!AK"&amp;ROW($A314))&lt;&gt;朱色変色!AK314,1,0)</f>
        <v>#VALUE!</v>
      </c>
      <c r="AL314" t="e" cm="1">
        <f t="array" aca="1" ref="AL314" ca="1">IF(INDIRECT("実施計画様式!AL"&amp;ROW($A314))&lt;&gt;朱色変色!AL314,1,0)</f>
        <v>#VALUE!</v>
      </c>
      <c r="AM314" t="e" cm="1">
        <f t="array" aca="1" ref="AM314" ca="1">IF(INDIRECT("実施計画様式!AM"&amp;ROW($A314))&lt;&gt;朱色変色!AM314,1,0)</f>
        <v>#VALUE!</v>
      </c>
      <c r="AN314" t="e" cm="1">
        <f t="array" aca="1" ref="AN314" ca="1">IF(INDIRECT("実施計画様式!AN"&amp;ROW($A314))&lt;&gt;朱色変色!AN314,1,0)</f>
        <v>#VALUE!</v>
      </c>
      <c r="AO314" t="e" cm="1">
        <f t="array" aca="1" ref="AO314" ca="1">IF(INDIRECT("実施計画様式!AO"&amp;ROW($A314))&lt;&gt;朱色変色!AO314,1,0)</f>
        <v>#VALUE!</v>
      </c>
      <c r="AP314" t="e" cm="1">
        <f t="array" aca="1" ref="AP314" ca="1">IF(INDIRECT("実施計画様式!AP"&amp;ROW($A314))&lt;&gt;朱色変色!AP314,1,0)</f>
        <v>#VALUE!</v>
      </c>
      <c r="AQ314" t="e" cm="1">
        <f t="array" aca="1" ref="AQ314" ca="1">IF(INDIRECT("実施計画様式!AQ"&amp;ROW($A314))&lt;&gt;朱色変色!AQ314,1,0)</f>
        <v>#VALUE!</v>
      </c>
      <c r="AR314" t="e" cm="1">
        <f t="array" aca="1" ref="AR314" ca="1">IF(INDIRECT("実施計画様式!AR"&amp;ROW($A314))&lt;&gt;朱色変色!AR314,1,0)</f>
        <v>#VALUE!</v>
      </c>
      <c r="AS314" t="e" cm="1">
        <f t="array" aca="1" ref="AS314" ca="1">IF(INDIRECT("実施計画様式!AS"&amp;ROW($A314))&lt;&gt;朱色変色!AS314,1,0)</f>
        <v>#VALUE!</v>
      </c>
      <c r="AT314" t="e" cm="1">
        <f t="array" aca="1" ref="AT314" ca="1">IF(INDIRECT("実施計画様式!AT"&amp;ROW($A314))&lt;&gt;朱色変色!AT314,1,0)</f>
        <v>#VALUE!</v>
      </c>
      <c r="AU314" t="e" cm="1">
        <f t="array" aca="1" ref="AU314" ca="1">IF(INDIRECT("実施計画様式!AU"&amp;ROW($A314))&lt;&gt;朱色変色!AU314,1,0)</f>
        <v>#VALUE!</v>
      </c>
      <c r="AV314" t="e" cm="1">
        <f t="array" aca="1" ref="AV314" ca="1">IF(INDIRECT("実施計画様式!AV"&amp;ROW($A314))&lt;&gt;朱色変色!AV314,1,0)</f>
        <v>#VALUE!</v>
      </c>
      <c r="AW314" t="e" cm="1">
        <f t="array" aca="1" ref="AW314" ca="1">IF(INDIRECT("実施計画様式!AW"&amp;ROW($A314))&lt;&gt;朱色変色!AW314,1,0)</f>
        <v>#VALUE!</v>
      </c>
      <c r="AX314" t="e" cm="1">
        <f t="array" aca="1" ref="AX314" ca="1">IF(INDIRECT("実施計画様式!AX"&amp;ROW($A314))&lt;&gt;朱色変色!AX314,1,0)</f>
        <v>#VALUE!</v>
      </c>
      <c r="AY314" t="e" cm="1">
        <f t="array" aca="1" ref="AY314" ca="1">IF(INDIRECT("実施計画様式!AY"&amp;ROW($A314))&lt;&gt;朱色変色!AU314,1,0)</f>
        <v>#VALUE!</v>
      </c>
      <c r="AZ314" t="e" cm="1">
        <f t="array" aca="1" ref="AZ314" ca="1">IF(INDIRECT("実施計画様式!AZ"&amp;ROW($A314))&lt;&gt;朱色変色!AV314,1,0)</f>
        <v>#VALUE!</v>
      </c>
      <c r="BA314" t="e" cm="1">
        <f t="array" aca="1" ref="BA314" ca="1">IF(INDIRECT("実施計画様式!BA"&amp;ROW($A314))&lt;&gt;朱色変色!AW314,1,0)</f>
        <v>#VALUE!</v>
      </c>
      <c r="BB314" t="e" cm="1">
        <f t="array" aca="1" ref="BB314" ca="1">IF(INDIRECT("実施計画様式!BB"&amp;ROW($A314))&lt;&gt;朱色変色!AX314,1,0)</f>
        <v>#VALUE!</v>
      </c>
      <c r="BC314" t="e">
        <f t="shared" ca="1" si="9"/>
        <v>#VALUE!</v>
      </c>
      <c r="BD314" t="e">
        <f t="shared" ca="1" si="10"/>
        <v>#VALUE!</v>
      </c>
      <c r="BE314" t="e">
        <f t="shared" ca="1" si="11"/>
        <v>#VALUE!</v>
      </c>
    </row>
    <row r="315" spans="3:57">
      <c r="C315" s="310">
        <v>243</v>
      </c>
      <c r="D315" t="e" cm="1">
        <f t="array" aca="1" ref="D315" ca="1">IF(INDIRECT("実施計画様式!D"&amp;ROW($A315))&lt;&gt;朱色変色!D315,1,0)</f>
        <v>#VALUE!</v>
      </c>
      <c r="E315" t="e" cm="1">
        <f t="array" aca="1" ref="E315" ca="1">IF(INDIRECT("実施計画様式!E"&amp;ROW($A315))&lt;&gt;朱色変色!E315,1,0)</f>
        <v>#VALUE!</v>
      </c>
      <c r="F315" t="e" cm="1">
        <f t="array" aca="1" ref="F315" ca="1">IF(INDIRECT("実施計画様式!F"&amp;ROW($A315))&lt;&gt;朱色変色!F315,1,0)</f>
        <v>#VALUE!</v>
      </c>
      <c r="G315" t="e" cm="1">
        <f t="array" aca="1" ref="G315" ca="1">IF(INDIRECT("実施計画様式!G"&amp;ROW($A315))&lt;&gt;朱色変色!G315,1,0)</f>
        <v>#VALUE!</v>
      </c>
      <c r="H315" t="e" cm="1">
        <f t="array" aca="1" ref="H315" ca="1">IF(INDIRECT("実施計画様式!H"&amp;ROW($A315))&lt;&gt;朱色変色!H315,1,0)</f>
        <v>#VALUE!</v>
      </c>
      <c r="I315" t="e" cm="1">
        <f t="array" aca="1" ref="I315" ca="1">IF(INDIRECT("実施計画様式!I"&amp;ROW($A315))&lt;&gt;朱色変色!I315,1,0)</f>
        <v>#VALUE!</v>
      </c>
      <c r="J315" t="e" cm="1">
        <f t="array" aca="1" ref="J315" ca="1">IF(INDIRECT("実施計画様式!J"&amp;ROW($A315))&lt;&gt;朱色変色!J315,1,0)</f>
        <v>#VALUE!</v>
      </c>
      <c r="K315" t="e" cm="1">
        <f t="array" aca="1" ref="K315" ca="1">IF(INDIRECT("実施計画様式!K"&amp;ROW($A315))&lt;&gt;朱色変色!K315,1,0)</f>
        <v>#VALUE!</v>
      </c>
      <c r="L315" t="e" cm="1">
        <f t="array" aca="1" ref="L315" ca="1">IF(INDIRECT("実施計画様式!L"&amp;ROW($A315))&lt;&gt;朱色変色!L315,1,0)</f>
        <v>#VALUE!</v>
      </c>
      <c r="M315" t="e" cm="1">
        <f t="array" aca="1" ref="M315" ca="1">IF(INDIRECT("実施計画様式!M"&amp;ROW($A315))&lt;&gt;朱色変色!M315,1,0)</f>
        <v>#VALUE!</v>
      </c>
      <c r="N315" t="e" cm="1">
        <f t="array" aca="1" ref="N315" ca="1">IF(INDIRECT("実施計画様式!N"&amp;ROW($A315))&lt;&gt;朱色変色!N315,1,0)</f>
        <v>#VALUE!</v>
      </c>
      <c r="O315" t="e" cm="1">
        <f t="array" aca="1" ref="O315" ca="1">IF(INDIRECT("実施計画様式!O"&amp;ROW($A315))&lt;&gt;朱色変色!O315,1,0)</f>
        <v>#VALUE!</v>
      </c>
      <c r="P315" t="e" cm="1">
        <f t="array" aca="1" ref="P315" ca="1">IF(INDIRECT("実施計画様式!P"&amp;ROW($A315))&lt;&gt;朱色変色!P315,1,0)</f>
        <v>#VALUE!</v>
      </c>
      <c r="Q315" t="e" cm="1">
        <f t="array" aca="1" ref="Q315" ca="1">IF(INDIRECT("実施計画様式!Q"&amp;ROW($A315))&lt;&gt;朱色変色!Q315,1,0)</f>
        <v>#VALUE!</v>
      </c>
      <c r="R315" t="e" cm="1">
        <f t="array" aca="1" ref="R315" ca="1">IF(INDIRECT("実施計画様式!R"&amp;ROW($A315))&lt;&gt;朱色変色!R315,1,0)</f>
        <v>#VALUE!</v>
      </c>
      <c r="S315" t="e" cm="1">
        <f t="array" aca="1" ref="S315" ca="1">IF(INDIRECT("実施計画様式!S"&amp;ROW($A315))&lt;&gt;朱色変色!S315,1,0)</f>
        <v>#VALUE!</v>
      </c>
      <c r="T315" t="e" cm="1">
        <f t="array" aca="1" ref="T315" ca="1">IF(INDIRECT("実施計画様式!T"&amp;ROW($A315))&lt;&gt;朱色変色!T315,1,0)</f>
        <v>#VALUE!</v>
      </c>
      <c r="U315" t="e" cm="1">
        <f t="array" aca="1" ref="U315" ca="1">IF(INDIRECT("実施計画様式!U"&amp;ROW($A315))&lt;&gt;朱色変色!U315,1,0)</f>
        <v>#VALUE!</v>
      </c>
      <c r="V315" t="e" cm="1">
        <f t="array" aca="1" ref="V315" ca="1">IF(INDIRECT("実施計画様式!V"&amp;ROW($A315))&lt;&gt;朱色変色!V315,1,0)</f>
        <v>#VALUE!</v>
      </c>
      <c r="W315" t="e" cm="1">
        <f t="array" aca="1" ref="W315" ca="1">IF(INDIRECT("実施計画様式!W"&amp;ROW($A315))&lt;&gt;朱色変色!W315,1,0)</f>
        <v>#VALUE!</v>
      </c>
      <c r="X315" t="e" cm="1">
        <f t="array" aca="1" ref="X315" ca="1">IF(INDIRECT("実施計画様式!X"&amp;ROW($A315))&lt;&gt;朱色変色!X315,1,0)</f>
        <v>#VALUE!</v>
      </c>
      <c r="Y315" t="e" cm="1">
        <f t="array" aca="1" ref="Y315" ca="1">IF(INDIRECT("実施計画様式!Y"&amp;ROW($A315))&lt;&gt;朱色変色!Y315,1,0)</f>
        <v>#VALUE!</v>
      </c>
      <c r="Z315" t="e" cm="1">
        <f t="array" aca="1" ref="Z315" ca="1">IF(INDIRECT("実施計画様式!Z"&amp;ROW($A315))&lt;&gt;朱色変色!Z315,1,0)</f>
        <v>#VALUE!</v>
      </c>
      <c r="AA315" t="e" cm="1">
        <f t="array" aca="1" ref="AA315" ca="1">IF(INDIRECT("実施計画様式!AA"&amp;ROW($A315))&lt;&gt;朱色変色!AA315,1,0)</f>
        <v>#VALUE!</v>
      </c>
      <c r="AB315" t="e" cm="1">
        <f t="array" aca="1" ref="AB315" ca="1">IF(INDIRECT("実施計画様式!AB"&amp;ROW($A315))&lt;&gt;朱色変色!AB315,1,0)</f>
        <v>#VALUE!</v>
      </c>
      <c r="AC315" t="e" cm="1">
        <f t="array" aca="1" ref="AC315" ca="1">IF(INDIRECT("実施計画様式!AC"&amp;ROW($A315))&lt;&gt;朱色変色!AC315,1,0)</f>
        <v>#VALUE!</v>
      </c>
      <c r="AD315" t="e" cm="1">
        <f t="array" aca="1" ref="AD315" ca="1">IF(INDIRECT("実施計画様式!AD"&amp;ROW($A315))&lt;&gt;朱色変色!AD315,1,0)</f>
        <v>#VALUE!</v>
      </c>
      <c r="AE315" t="e" cm="1">
        <f t="array" aca="1" ref="AE315" ca="1">IF(INDIRECT("実施計画様式!AE"&amp;ROW($A315))&lt;&gt;朱色変色!AE315,1,0)</f>
        <v>#VALUE!</v>
      </c>
      <c r="AF315" t="e" cm="1">
        <f t="array" aca="1" ref="AF315" ca="1">IF(INDIRECT("実施計画様式!AF"&amp;ROW($A315))&lt;&gt;朱色変色!AF315,1,0)</f>
        <v>#VALUE!</v>
      </c>
      <c r="AG315" t="e" cm="1">
        <f t="array" aca="1" ref="AG315" ca="1">IF(INDIRECT("実施計画様式!AG"&amp;ROW($A315))&lt;&gt;朱色変色!AG315,1,0)</f>
        <v>#VALUE!</v>
      </c>
      <c r="AH315" t="e" cm="1">
        <f t="array" aca="1" ref="AH315" ca="1">IF(INDIRECT("実施計画様式!AH"&amp;ROW($A315))&lt;&gt;朱色変色!AH315,1,0)</f>
        <v>#VALUE!</v>
      </c>
      <c r="AI315" t="e" cm="1">
        <f t="array" aca="1" ref="AI315" ca="1">IF(INDIRECT("実施計画様式!AI"&amp;ROW($A315))&lt;&gt;朱色変色!AI315,1,0)</f>
        <v>#VALUE!</v>
      </c>
      <c r="AJ315" t="e" cm="1">
        <f t="array" aca="1" ref="AJ315" ca="1">IF(INDIRECT("実施計画様式!AJ"&amp;ROW($A315))&lt;&gt;朱色変色!AJ315,1,0)</f>
        <v>#VALUE!</v>
      </c>
      <c r="AK315" t="e" cm="1">
        <f t="array" aca="1" ref="AK315" ca="1">IF(INDIRECT("実施計画様式!AK"&amp;ROW($A315))&lt;&gt;朱色変色!AK315,1,0)</f>
        <v>#VALUE!</v>
      </c>
      <c r="AL315" t="e" cm="1">
        <f t="array" aca="1" ref="AL315" ca="1">IF(INDIRECT("実施計画様式!AL"&amp;ROW($A315))&lt;&gt;朱色変色!AL315,1,0)</f>
        <v>#VALUE!</v>
      </c>
      <c r="AM315" t="e" cm="1">
        <f t="array" aca="1" ref="AM315" ca="1">IF(INDIRECT("実施計画様式!AM"&amp;ROW($A315))&lt;&gt;朱色変色!AM315,1,0)</f>
        <v>#VALUE!</v>
      </c>
      <c r="AN315" t="e" cm="1">
        <f t="array" aca="1" ref="AN315" ca="1">IF(INDIRECT("実施計画様式!AN"&amp;ROW($A315))&lt;&gt;朱色変色!AN315,1,0)</f>
        <v>#VALUE!</v>
      </c>
      <c r="AO315" t="e" cm="1">
        <f t="array" aca="1" ref="AO315" ca="1">IF(INDIRECT("実施計画様式!AO"&amp;ROW($A315))&lt;&gt;朱色変色!AO315,1,0)</f>
        <v>#VALUE!</v>
      </c>
      <c r="AP315" t="e" cm="1">
        <f t="array" aca="1" ref="AP315" ca="1">IF(INDIRECT("実施計画様式!AP"&amp;ROW($A315))&lt;&gt;朱色変色!AP315,1,0)</f>
        <v>#VALUE!</v>
      </c>
      <c r="AQ315" t="e" cm="1">
        <f t="array" aca="1" ref="AQ315" ca="1">IF(INDIRECT("実施計画様式!AQ"&amp;ROW($A315))&lt;&gt;朱色変色!AQ315,1,0)</f>
        <v>#VALUE!</v>
      </c>
      <c r="AR315" t="e" cm="1">
        <f t="array" aca="1" ref="AR315" ca="1">IF(INDIRECT("実施計画様式!AR"&amp;ROW($A315))&lt;&gt;朱色変色!AR315,1,0)</f>
        <v>#VALUE!</v>
      </c>
      <c r="AS315" t="e" cm="1">
        <f t="array" aca="1" ref="AS315" ca="1">IF(INDIRECT("実施計画様式!AS"&amp;ROW($A315))&lt;&gt;朱色変色!AS315,1,0)</f>
        <v>#VALUE!</v>
      </c>
      <c r="AT315" t="e" cm="1">
        <f t="array" aca="1" ref="AT315" ca="1">IF(INDIRECT("実施計画様式!AT"&amp;ROW($A315))&lt;&gt;朱色変色!AT315,1,0)</f>
        <v>#VALUE!</v>
      </c>
      <c r="AU315" t="e" cm="1">
        <f t="array" aca="1" ref="AU315" ca="1">IF(INDIRECT("実施計画様式!AU"&amp;ROW($A315))&lt;&gt;朱色変色!AU315,1,0)</f>
        <v>#VALUE!</v>
      </c>
      <c r="AV315" t="e" cm="1">
        <f t="array" aca="1" ref="AV315" ca="1">IF(INDIRECT("実施計画様式!AV"&amp;ROW($A315))&lt;&gt;朱色変色!AV315,1,0)</f>
        <v>#VALUE!</v>
      </c>
      <c r="AW315" t="e" cm="1">
        <f t="array" aca="1" ref="AW315" ca="1">IF(INDIRECT("実施計画様式!AW"&amp;ROW($A315))&lt;&gt;朱色変色!AW315,1,0)</f>
        <v>#VALUE!</v>
      </c>
      <c r="AX315" t="e" cm="1">
        <f t="array" aca="1" ref="AX315" ca="1">IF(INDIRECT("実施計画様式!AX"&amp;ROW($A315))&lt;&gt;朱色変色!AX315,1,0)</f>
        <v>#VALUE!</v>
      </c>
      <c r="AY315" t="e" cm="1">
        <f t="array" aca="1" ref="AY315" ca="1">IF(INDIRECT("実施計画様式!AY"&amp;ROW($A315))&lt;&gt;朱色変色!AU315,1,0)</f>
        <v>#VALUE!</v>
      </c>
      <c r="AZ315" t="e" cm="1">
        <f t="array" aca="1" ref="AZ315" ca="1">IF(INDIRECT("実施計画様式!AZ"&amp;ROW($A315))&lt;&gt;朱色変色!AV315,1,0)</f>
        <v>#VALUE!</v>
      </c>
      <c r="BA315" t="e" cm="1">
        <f t="array" aca="1" ref="BA315" ca="1">IF(INDIRECT("実施計画様式!BA"&amp;ROW($A315))&lt;&gt;朱色変色!AW315,1,0)</f>
        <v>#VALUE!</v>
      </c>
      <c r="BB315" t="e" cm="1">
        <f t="array" aca="1" ref="BB315" ca="1">IF(INDIRECT("実施計画様式!BB"&amp;ROW($A315))&lt;&gt;朱色変色!AX315,1,0)</f>
        <v>#VALUE!</v>
      </c>
      <c r="BC315" t="e">
        <f t="shared" ca="1" si="9"/>
        <v>#VALUE!</v>
      </c>
      <c r="BD315" t="e">
        <f t="shared" ca="1" si="10"/>
        <v>#VALUE!</v>
      </c>
      <c r="BE315" t="e">
        <f t="shared" ca="1" si="11"/>
        <v>#VALUE!</v>
      </c>
    </row>
    <row r="316" spans="3:57">
      <c r="C316" s="310">
        <v>244</v>
      </c>
      <c r="D316" t="e" cm="1">
        <f t="array" aca="1" ref="D316" ca="1">IF(INDIRECT("実施計画様式!D"&amp;ROW($A316))&lt;&gt;朱色変色!D316,1,0)</f>
        <v>#VALUE!</v>
      </c>
      <c r="E316" t="e" cm="1">
        <f t="array" aca="1" ref="E316" ca="1">IF(INDIRECT("実施計画様式!E"&amp;ROW($A316))&lt;&gt;朱色変色!E316,1,0)</f>
        <v>#VALUE!</v>
      </c>
      <c r="F316" t="e" cm="1">
        <f t="array" aca="1" ref="F316" ca="1">IF(INDIRECT("実施計画様式!F"&amp;ROW($A316))&lt;&gt;朱色変色!F316,1,0)</f>
        <v>#VALUE!</v>
      </c>
      <c r="G316" t="e" cm="1">
        <f t="array" aca="1" ref="G316" ca="1">IF(INDIRECT("実施計画様式!G"&amp;ROW($A316))&lt;&gt;朱色変色!G316,1,0)</f>
        <v>#VALUE!</v>
      </c>
      <c r="H316" t="e" cm="1">
        <f t="array" aca="1" ref="H316" ca="1">IF(INDIRECT("実施計画様式!H"&amp;ROW($A316))&lt;&gt;朱色変色!H316,1,0)</f>
        <v>#VALUE!</v>
      </c>
      <c r="I316" t="e" cm="1">
        <f t="array" aca="1" ref="I316" ca="1">IF(INDIRECT("実施計画様式!I"&amp;ROW($A316))&lt;&gt;朱色変色!I316,1,0)</f>
        <v>#VALUE!</v>
      </c>
      <c r="J316" t="e" cm="1">
        <f t="array" aca="1" ref="J316" ca="1">IF(INDIRECT("実施計画様式!J"&amp;ROW($A316))&lt;&gt;朱色変色!J316,1,0)</f>
        <v>#VALUE!</v>
      </c>
      <c r="K316" t="e" cm="1">
        <f t="array" aca="1" ref="K316" ca="1">IF(INDIRECT("実施計画様式!K"&amp;ROW($A316))&lt;&gt;朱色変色!K316,1,0)</f>
        <v>#VALUE!</v>
      </c>
      <c r="L316" t="e" cm="1">
        <f t="array" aca="1" ref="L316" ca="1">IF(INDIRECT("実施計画様式!L"&amp;ROW($A316))&lt;&gt;朱色変色!L316,1,0)</f>
        <v>#VALUE!</v>
      </c>
      <c r="M316" t="e" cm="1">
        <f t="array" aca="1" ref="M316" ca="1">IF(INDIRECT("実施計画様式!M"&amp;ROW($A316))&lt;&gt;朱色変色!M316,1,0)</f>
        <v>#VALUE!</v>
      </c>
      <c r="N316" t="e" cm="1">
        <f t="array" aca="1" ref="N316" ca="1">IF(INDIRECT("実施計画様式!N"&amp;ROW($A316))&lt;&gt;朱色変色!N316,1,0)</f>
        <v>#VALUE!</v>
      </c>
      <c r="O316" t="e" cm="1">
        <f t="array" aca="1" ref="O316" ca="1">IF(INDIRECT("実施計画様式!O"&amp;ROW($A316))&lt;&gt;朱色変色!O316,1,0)</f>
        <v>#VALUE!</v>
      </c>
      <c r="P316" t="e" cm="1">
        <f t="array" aca="1" ref="P316" ca="1">IF(INDIRECT("実施計画様式!P"&amp;ROW($A316))&lt;&gt;朱色変色!P316,1,0)</f>
        <v>#VALUE!</v>
      </c>
      <c r="Q316" t="e" cm="1">
        <f t="array" aca="1" ref="Q316" ca="1">IF(INDIRECT("実施計画様式!Q"&amp;ROW($A316))&lt;&gt;朱色変色!Q316,1,0)</f>
        <v>#VALUE!</v>
      </c>
      <c r="R316" t="e" cm="1">
        <f t="array" aca="1" ref="R316" ca="1">IF(INDIRECT("実施計画様式!R"&amp;ROW($A316))&lt;&gt;朱色変色!R316,1,0)</f>
        <v>#VALUE!</v>
      </c>
      <c r="S316" t="e" cm="1">
        <f t="array" aca="1" ref="S316" ca="1">IF(INDIRECT("実施計画様式!S"&amp;ROW($A316))&lt;&gt;朱色変色!S316,1,0)</f>
        <v>#VALUE!</v>
      </c>
      <c r="T316" t="e" cm="1">
        <f t="array" aca="1" ref="T316" ca="1">IF(INDIRECT("実施計画様式!T"&amp;ROW($A316))&lt;&gt;朱色変色!T316,1,0)</f>
        <v>#VALUE!</v>
      </c>
      <c r="U316" t="e" cm="1">
        <f t="array" aca="1" ref="U316" ca="1">IF(INDIRECT("実施計画様式!U"&amp;ROW($A316))&lt;&gt;朱色変色!U316,1,0)</f>
        <v>#VALUE!</v>
      </c>
      <c r="V316" t="e" cm="1">
        <f t="array" aca="1" ref="V316" ca="1">IF(INDIRECT("実施計画様式!V"&amp;ROW($A316))&lt;&gt;朱色変色!V316,1,0)</f>
        <v>#VALUE!</v>
      </c>
      <c r="W316" t="e" cm="1">
        <f t="array" aca="1" ref="W316" ca="1">IF(INDIRECT("実施計画様式!W"&amp;ROW($A316))&lt;&gt;朱色変色!W316,1,0)</f>
        <v>#VALUE!</v>
      </c>
      <c r="X316" t="e" cm="1">
        <f t="array" aca="1" ref="X316" ca="1">IF(INDIRECT("実施計画様式!X"&amp;ROW($A316))&lt;&gt;朱色変色!X316,1,0)</f>
        <v>#VALUE!</v>
      </c>
      <c r="Y316" t="e" cm="1">
        <f t="array" aca="1" ref="Y316" ca="1">IF(INDIRECT("実施計画様式!Y"&amp;ROW($A316))&lt;&gt;朱色変色!Y316,1,0)</f>
        <v>#VALUE!</v>
      </c>
      <c r="Z316" t="e" cm="1">
        <f t="array" aca="1" ref="Z316" ca="1">IF(INDIRECT("実施計画様式!Z"&amp;ROW($A316))&lt;&gt;朱色変色!Z316,1,0)</f>
        <v>#VALUE!</v>
      </c>
      <c r="AA316" t="e" cm="1">
        <f t="array" aca="1" ref="AA316" ca="1">IF(INDIRECT("実施計画様式!AA"&amp;ROW($A316))&lt;&gt;朱色変色!AA316,1,0)</f>
        <v>#VALUE!</v>
      </c>
      <c r="AB316" t="e" cm="1">
        <f t="array" aca="1" ref="AB316" ca="1">IF(INDIRECT("実施計画様式!AB"&amp;ROW($A316))&lt;&gt;朱色変色!AB316,1,0)</f>
        <v>#VALUE!</v>
      </c>
      <c r="AC316" t="e" cm="1">
        <f t="array" aca="1" ref="AC316" ca="1">IF(INDIRECT("実施計画様式!AC"&amp;ROW($A316))&lt;&gt;朱色変色!AC316,1,0)</f>
        <v>#VALUE!</v>
      </c>
      <c r="AD316" t="e" cm="1">
        <f t="array" aca="1" ref="AD316" ca="1">IF(INDIRECT("実施計画様式!AD"&amp;ROW($A316))&lt;&gt;朱色変色!AD316,1,0)</f>
        <v>#VALUE!</v>
      </c>
      <c r="AE316" t="e" cm="1">
        <f t="array" aca="1" ref="AE316" ca="1">IF(INDIRECT("実施計画様式!AE"&amp;ROW($A316))&lt;&gt;朱色変色!AE316,1,0)</f>
        <v>#VALUE!</v>
      </c>
      <c r="AF316" t="e" cm="1">
        <f t="array" aca="1" ref="AF316" ca="1">IF(INDIRECT("実施計画様式!AF"&amp;ROW($A316))&lt;&gt;朱色変色!AF316,1,0)</f>
        <v>#VALUE!</v>
      </c>
      <c r="AG316" t="e" cm="1">
        <f t="array" aca="1" ref="AG316" ca="1">IF(INDIRECT("実施計画様式!AG"&amp;ROW($A316))&lt;&gt;朱色変色!AG316,1,0)</f>
        <v>#VALUE!</v>
      </c>
      <c r="AH316" t="e" cm="1">
        <f t="array" aca="1" ref="AH316" ca="1">IF(INDIRECT("実施計画様式!AH"&amp;ROW($A316))&lt;&gt;朱色変色!AH316,1,0)</f>
        <v>#VALUE!</v>
      </c>
      <c r="AI316" t="e" cm="1">
        <f t="array" aca="1" ref="AI316" ca="1">IF(INDIRECT("実施計画様式!AI"&amp;ROW($A316))&lt;&gt;朱色変色!AI316,1,0)</f>
        <v>#VALUE!</v>
      </c>
      <c r="AJ316" t="e" cm="1">
        <f t="array" aca="1" ref="AJ316" ca="1">IF(INDIRECT("実施計画様式!AJ"&amp;ROW($A316))&lt;&gt;朱色変色!AJ316,1,0)</f>
        <v>#VALUE!</v>
      </c>
      <c r="AK316" t="e" cm="1">
        <f t="array" aca="1" ref="AK316" ca="1">IF(INDIRECT("実施計画様式!AK"&amp;ROW($A316))&lt;&gt;朱色変色!AK316,1,0)</f>
        <v>#VALUE!</v>
      </c>
      <c r="AL316" t="e" cm="1">
        <f t="array" aca="1" ref="AL316" ca="1">IF(INDIRECT("実施計画様式!AL"&amp;ROW($A316))&lt;&gt;朱色変色!AL316,1,0)</f>
        <v>#VALUE!</v>
      </c>
      <c r="AM316" t="e" cm="1">
        <f t="array" aca="1" ref="AM316" ca="1">IF(INDIRECT("実施計画様式!AM"&amp;ROW($A316))&lt;&gt;朱色変色!AM316,1,0)</f>
        <v>#VALUE!</v>
      </c>
      <c r="AN316" t="e" cm="1">
        <f t="array" aca="1" ref="AN316" ca="1">IF(INDIRECT("実施計画様式!AN"&amp;ROW($A316))&lt;&gt;朱色変色!AN316,1,0)</f>
        <v>#VALUE!</v>
      </c>
      <c r="AO316" t="e" cm="1">
        <f t="array" aca="1" ref="AO316" ca="1">IF(INDIRECT("実施計画様式!AO"&amp;ROW($A316))&lt;&gt;朱色変色!AO316,1,0)</f>
        <v>#VALUE!</v>
      </c>
      <c r="AP316" t="e" cm="1">
        <f t="array" aca="1" ref="AP316" ca="1">IF(INDIRECT("実施計画様式!AP"&amp;ROW($A316))&lt;&gt;朱色変色!AP316,1,0)</f>
        <v>#VALUE!</v>
      </c>
      <c r="AQ316" t="e" cm="1">
        <f t="array" aca="1" ref="AQ316" ca="1">IF(INDIRECT("実施計画様式!AQ"&amp;ROW($A316))&lt;&gt;朱色変色!AQ316,1,0)</f>
        <v>#VALUE!</v>
      </c>
      <c r="AR316" t="e" cm="1">
        <f t="array" aca="1" ref="AR316" ca="1">IF(INDIRECT("実施計画様式!AR"&amp;ROW($A316))&lt;&gt;朱色変色!AR316,1,0)</f>
        <v>#VALUE!</v>
      </c>
      <c r="AS316" t="e" cm="1">
        <f t="array" aca="1" ref="AS316" ca="1">IF(INDIRECT("実施計画様式!AS"&amp;ROW($A316))&lt;&gt;朱色変色!AS316,1,0)</f>
        <v>#VALUE!</v>
      </c>
      <c r="AT316" t="e" cm="1">
        <f t="array" aca="1" ref="AT316" ca="1">IF(INDIRECT("実施計画様式!AT"&amp;ROW($A316))&lt;&gt;朱色変色!AT316,1,0)</f>
        <v>#VALUE!</v>
      </c>
      <c r="AU316" t="e" cm="1">
        <f t="array" aca="1" ref="AU316" ca="1">IF(INDIRECT("実施計画様式!AU"&amp;ROW($A316))&lt;&gt;朱色変色!AU316,1,0)</f>
        <v>#VALUE!</v>
      </c>
      <c r="AV316" t="e" cm="1">
        <f t="array" aca="1" ref="AV316" ca="1">IF(INDIRECT("実施計画様式!AV"&amp;ROW($A316))&lt;&gt;朱色変色!AV316,1,0)</f>
        <v>#VALUE!</v>
      </c>
      <c r="AW316" t="e" cm="1">
        <f t="array" aca="1" ref="AW316" ca="1">IF(INDIRECT("実施計画様式!AW"&amp;ROW($A316))&lt;&gt;朱色変色!AW316,1,0)</f>
        <v>#VALUE!</v>
      </c>
      <c r="AX316" t="e" cm="1">
        <f t="array" aca="1" ref="AX316" ca="1">IF(INDIRECT("実施計画様式!AX"&amp;ROW($A316))&lt;&gt;朱色変色!AX316,1,0)</f>
        <v>#VALUE!</v>
      </c>
      <c r="AY316" t="e" cm="1">
        <f t="array" aca="1" ref="AY316" ca="1">IF(INDIRECT("実施計画様式!AY"&amp;ROW($A316))&lt;&gt;朱色変色!AU316,1,0)</f>
        <v>#VALUE!</v>
      </c>
      <c r="AZ316" t="e" cm="1">
        <f t="array" aca="1" ref="AZ316" ca="1">IF(INDIRECT("実施計画様式!AZ"&amp;ROW($A316))&lt;&gt;朱色変色!AV316,1,0)</f>
        <v>#VALUE!</v>
      </c>
      <c r="BA316" t="e" cm="1">
        <f t="array" aca="1" ref="BA316" ca="1">IF(INDIRECT("実施計画様式!BA"&amp;ROW($A316))&lt;&gt;朱色変色!AW316,1,0)</f>
        <v>#VALUE!</v>
      </c>
      <c r="BB316" t="e" cm="1">
        <f t="array" aca="1" ref="BB316" ca="1">IF(INDIRECT("実施計画様式!BB"&amp;ROW($A316))&lt;&gt;朱色変色!AX316,1,0)</f>
        <v>#VALUE!</v>
      </c>
      <c r="BC316" t="e">
        <f t="shared" ca="1" si="9"/>
        <v>#VALUE!</v>
      </c>
      <c r="BD316" t="e">
        <f t="shared" ca="1" si="10"/>
        <v>#VALUE!</v>
      </c>
      <c r="BE316" t="e">
        <f t="shared" ca="1" si="11"/>
        <v>#VALUE!</v>
      </c>
    </row>
    <row r="317" spans="3:57">
      <c r="C317" s="310">
        <v>245</v>
      </c>
      <c r="D317" t="e" cm="1">
        <f t="array" aca="1" ref="D317" ca="1">IF(INDIRECT("実施計画様式!D"&amp;ROW($A317))&lt;&gt;朱色変色!D317,1,0)</f>
        <v>#VALUE!</v>
      </c>
      <c r="E317" t="e" cm="1">
        <f t="array" aca="1" ref="E317" ca="1">IF(INDIRECT("実施計画様式!E"&amp;ROW($A317))&lt;&gt;朱色変色!E317,1,0)</f>
        <v>#VALUE!</v>
      </c>
      <c r="F317" t="e" cm="1">
        <f t="array" aca="1" ref="F317" ca="1">IF(INDIRECT("実施計画様式!F"&amp;ROW($A317))&lt;&gt;朱色変色!F317,1,0)</f>
        <v>#VALUE!</v>
      </c>
      <c r="G317" t="e" cm="1">
        <f t="array" aca="1" ref="G317" ca="1">IF(INDIRECT("実施計画様式!G"&amp;ROW($A317))&lt;&gt;朱色変色!G317,1,0)</f>
        <v>#VALUE!</v>
      </c>
      <c r="H317" t="e" cm="1">
        <f t="array" aca="1" ref="H317" ca="1">IF(INDIRECT("実施計画様式!H"&amp;ROW($A317))&lt;&gt;朱色変色!H317,1,0)</f>
        <v>#VALUE!</v>
      </c>
      <c r="I317" t="e" cm="1">
        <f t="array" aca="1" ref="I317" ca="1">IF(INDIRECT("実施計画様式!I"&amp;ROW($A317))&lt;&gt;朱色変色!I317,1,0)</f>
        <v>#VALUE!</v>
      </c>
      <c r="J317" t="e" cm="1">
        <f t="array" aca="1" ref="J317" ca="1">IF(INDIRECT("実施計画様式!J"&amp;ROW($A317))&lt;&gt;朱色変色!J317,1,0)</f>
        <v>#VALUE!</v>
      </c>
      <c r="K317" t="e" cm="1">
        <f t="array" aca="1" ref="K317" ca="1">IF(INDIRECT("実施計画様式!K"&amp;ROW($A317))&lt;&gt;朱色変色!K317,1,0)</f>
        <v>#VALUE!</v>
      </c>
      <c r="L317" t="e" cm="1">
        <f t="array" aca="1" ref="L317" ca="1">IF(INDIRECT("実施計画様式!L"&amp;ROW($A317))&lt;&gt;朱色変色!L317,1,0)</f>
        <v>#VALUE!</v>
      </c>
      <c r="M317" t="e" cm="1">
        <f t="array" aca="1" ref="M317" ca="1">IF(INDIRECT("実施計画様式!M"&amp;ROW($A317))&lt;&gt;朱色変色!M317,1,0)</f>
        <v>#VALUE!</v>
      </c>
      <c r="N317" t="e" cm="1">
        <f t="array" aca="1" ref="N317" ca="1">IF(INDIRECT("実施計画様式!N"&amp;ROW($A317))&lt;&gt;朱色変色!N317,1,0)</f>
        <v>#VALUE!</v>
      </c>
      <c r="O317" t="e" cm="1">
        <f t="array" aca="1" ref="O317" ca="1">IF(INDIRECT("実施計画様式!O"&amp;ROW($A317))&lt;&gt;朱色変色!O317,1,0)</f>
        <v>#VALUE!</v>
      </c>
      <c r="P317" t="e" cm="1">
        <f t="array" aca="1" ref="P317" ca="1">IF(INDIRECT("実施計画様式!P"&amp;ROW($A317))&lt;&gt;朱色変色!P317,1,0)</f>
        <v>#VALUE!</v>
      </c>
      <c r="Q317" t="e" cm="1">
        <f t="array" aca="1" ref="Q317" ca="1">IF(INDIRECT("実施計画様式!Q"&amp;ROW($A317))&lt;&gt;朱色変色!Q317,1,0)</f>
        <v>#VALUE!</v>
      </c>
      <c r="R317" t="e" cm="1">
        <f t="array" aca="1" ref="R317" ca="1">IF(INDIRECT("実施計画様式!R"&amp;ROW($A317))&lt;&gt;朱色変色!R317,1,0)</f>
        <v>#VALUE!</v>
      </c>
      <c r="S317" t="e" cm="1">
        <f t="array" aca="1" ref="S317" ca="1">IF(INDIRECT("実施計画様式!S"&amp;ROW($A317))&lt;&gt;朱色変色!S317,1,0)</f>
        <v>#VALUE!</v>
      </c>
      <c r="T317" t="e" cm="1">
        <f t="array" aca="1" ref="T317" ca="1">IF(INDIRECT("実施計画様式!T"&amp;ROW($A317))&lt;&gt;朱色変色!T317,1,0)</f>
        <v>#VALUE!</v>
      </c>
      <c r="U317" t="e" cm="1">
        <f t="array" aca="1" ref="U317" ca="1">IF(INDIRECT("実施計画様式!U"&amp;ROW($A317))&lt;&gt;朱色変色!U317,1,0)</f>
        <v>#VALUE!</v>
      </c>
      <c r="V317" t="e" cm="1">
        <f t="array" aca="1" ref="V317" ca="1">IF(INDIRECT("実施計画様式!V"&amp;ROW($A317))&lt;&gt;朱色変色!V317,1,0)</f>
        <v>#VALUE!</v>
      </c>
      <c r="W317" t="e" cm="1">
        <f t="array" aca="1" ref="W317" ca="1">IF(INDIRECT("実施計画様式!W"&amp;ROW($A317))&lt;&gt;朱色変色!W317,1,0)</f>
        <v>#VALUE!</v>
      </c>
      <c r="X317" t="e" cm="1">
        <f t="array" aca="1" ref="X317" ca="1">IF(INDIRECT("実施計画様式!X"&amp;ROW($A317))&lt;&gt;朱色変色!X317,1,0)</f>
        <v>#VALUE!</v>
      </c>
      <c r="Y317" t="e" cm="1">
        <f t="array" aca="1" ref="Y317" ca="1">IF(INDIRECT("実施計画様式!Y"&amp;ROW($A317))&lt;&gt;朱色変色!Y317,1,0)</f>
        <v>#VALUE!</v>
      </c>
      <c r="Z317" t="e" cm="1">
        <f t="array" aca="1" ref="Z317" ca="1">IF(INDIRECT("実施計画様式!Z"&amp;ROW($A317))&lt;&gt;朱色変色!Z317,1,0)</f>
        <v>#VALUE!</v>
      </c>
      <c r="AA317" t="e" cm="1">
        <f t="array" aca="1" ref="AA317" ca="1">IF(INDIRECT("実施計画様式!AA"&amp;ROW($A317))&lt;&gt;朱色変色!AA317,1,0)</f>
        <v>#VALUE!</v>
      </c>
      <c r="AB317" t="e" cm="1">
        <f t="array" aca="1" ref="AB317" ca="1">IF(INDIRECT("実施計画様式!AB"&amp;ROW($A317))&lt;&gt;朱色変色!AB317,1,0)</f>
        <v>#VALUE!</v>
      </c>
      <c r="AC317" t="e" cm="1">
        <f t="array" aca="1" ref="AC317" ca="1">IF(INDIRECT("実施計画様式!AC"&amp;ROW($A317))&lt;&gt;朱色変色!AC317,1,0)</f>
        <v>#VALUE!</v>
      </c>
      <c r="AD317" t="e" cm="1">
        <f t="array" aca="1" ref="AD317" ca="1">IF(INDIRECT("実施計画様式!AD"&amp;ROW($A317))&lt;&gt;朱色変色!AD317,1,0)</f>
        <v>#VALUE!</v>
      </c>
      <c r="AE317" t="e" cm="1">
        <f t="array" aca="1" ref="AE317" ca="1">IF(INDIRECT("実施計画様式!AE"&amp;ROW($A317))&lt;&gt;朱色変色!AE317,1,0)</f>
        <v>#VALUE!</v>
      </c>
      <c r="AF317" t="e" cm="1">
        <f t="array" aca="1" ref="AF317" ca="1">IF(INDIRECT("実施計画様式!AF"&amp;ROW($A317))&lt;&gt;朱色変色!AF317,1,0)</f>
        <v>#VALUE!</v>
      </c>
      <c r="AG317" t="e" cm="1">
        <f t="array" aca="1" ref="AG317" ca="1">IF(INDIRECT("実施計画様式!AG"&amp;ROW($A317))&lt;&gt;朱色変色!AG317,1,0)</f>
        <v>#VALUE!</v>
      </c>
      <c r="AH317" t="e" cm="1">
        <f t="array" aca="1" ref="AH317" ca="1">IF(INDIRECT("実施計画様式!AH"&amp;ROW($A317))&lt;&gt;朱色変色!AH317,1,0)</f>
        <v>#VALUE!</v>
      </c>
      <c r="AI317" t="e" cm="1">
        <f t="array" aca="1" ref="AI317" ca="1">IF(INDIRECT("実施計画様式!AI"&amp;ROW($A317))&lt;&gt;朱色変色!AI317,1,0)</f>
        <v>#VALUE!</v>
      </c>
      <c r="AJ317" t="e" cm="1">
        <f t="array" aca="1" ref="AJ317" ca="1">IF(INDIRECT("実施計画様式!AJ"&amp;ROW($A317))&lt;&gt;朱色変色!AJ317,1,0)</f>
        <v>#VALUE!</v>
      </c>
      <c r="AK317" t="e" cm="1">
        <f t="array" aca="1" ref="AK317" ca="1">IF(INDIRECT("実施計画様式!AK"&amp;ROW($A317))&lt;&gt;朱色変色!AK317,1,0)</f>
        <v>#VALUE!</v>
      </c>
      <c r="AL317" t="e" cm="1">
        <f t="array" aca="1" ref="AL317" ca="1">IF(INDIRECT("実施計画様式!AL"&amp;ROW($A317))&lt;&gt;朱色変色!AL317,1,0)</f>
        <v>#VALUE!</v>
      </c>
      <c r="AM317" t="e" cm="1">
        <f t="array" aca="1" ref="AM317" ca="1">IF(INDIRECT("実施計画様式!AM"&amp;ROW($A317))&lt;&gt;朱色変色!AM317,1,0)</f>
        <v>#VALUE!</v>
      </c>
      <c r="AN317" t="e" cm="1">
        <f t="array" aca="1" ref="AN317" ca="1">IF(INDIRECT("実施計画様式!AN"&amp;ROW($A317))&lt;&gt;朱色変色!AN317,1,0)</f>
        <v>#VALUE!</v>
      </c>
      <c r="AO317" t="e" cm="1">
        <f t="array" aca="1" ref="AO317" ca="1">IF(INDIRECT("実施計画様式!AO"&amp;ROW($A317))&lt;&gt;朱色変色!AO317,1,0)</f>
        <v>#VALUE!</v>
      </c>
      <c r="AP317" t="e" cm="1">
        <f t="array" aca="1" ref="AP317" ca="1">IF(INDIRECT("実施計画様式!AP"&amp;ROW($A317))&lt;&gt;朱色変色!AP317,1,0)</f>
        <v>#VALUE!</v>
      </c>
      <c r="AQ317" t="e" cm="1">
        <f t="array" aca="1" ref="AQ317" ca="1">IF(INDIRECT("実施計画様式!AQ"&amp;ROW($A317))&lt;&gt;朱色変色!AQ317,1,0)</f>
        <v>#VALUE!</v>
      </c>
      <c r="AR317" t="e" cm="1">
        <f t="array" aca="1" ref="AR317" ca="1">IF(INDIRECT("実施計画様式!AR"&amp;ROW($A317))&lt;&gt;朱色変色!AR317,1,0)</f>
        <v>#VALUE!</v>
      </c>
      <c r="AS317" t="e" cm="1">
        <f t="array" aca="1" ref="AS317" ca="1">IF(INDIRECT("実施計画様式!AS"&amp;ROW($A317))&lt;&gt;朱色変色!AS317,1,0)</f>
        <v>#VALUE!</v>
      </c>
      <c r="AT317" t="e" cm="1">
        <f t="array" aca="1" ref="AT317" ca="1">IF(INDIRECT("実施計画様式!AT"&amp;ROW($A317))&lt;&gt;朱色変色!AT317,1,0)</f>
        <v>#VALUE!</v>
      </c>
      <c r="AU317" t="e" cm="1">
        <f t="array" aca="1" ref="AU317" ca="1">IF(INDIRECT("実施計画様式!AU"&amp;ROW($A317))&lt;&gt;朱色変色!AU317,1,0)</f>
        <v>#VALUE!</v>
      </c>
      <c r="AV317" t="e" cm="1">
        <f t="array" aca="1" ref="AV317" ca="1">IF(INDIRECT("実施計画様式!AV"&amp;ROW($A317))&lt;&gt;朱色変色!AV317,1,0)</f>
        <v>#VALUE!</v>
      </c>
      <c r="AW317" t="e" cm="1">
        <f t="array" aca="1" ref="AW317" ca="1">IF(INDIRECT("実施計画様式!AW"&amp;ROW($A317))&lt;&gt;朱色変色!AW317,1,0)</f>
        <v>#VALUE!</v>
      </c>
      <c r="AX317" t="e" cm="1">
        <f t="array" aca="1" ref="AX317" ca="1">IF(INDIRECT("実施計画様式!AX"&amp;ROW($A317))&lt;&gt;朱色変色!AX317,1,0)</f>
        <v>#VALUE!</v>
      </c>
      <c r="AY317" t="e" cm="1">
        <f t="array" aca="1" ref="AY317" ca="1">IF(INDIRECT("実施計画様式!AY"&amp;ROW($A317))&lt;&gt;朱色変色!AU317,1,0)</f>
        <v>#VALUE!</v>
      </c>
      <c r="AZ317" t="e" cm="1">
        <f t="array" aca="1" ref="AZ317" ca="1">IF(INDIRECT("実施計画様式!AZ"&amp;ROW($A317))&lt;&gt;朱色変色!AV317,1,0)</f>
        <v>#VALUE!</v>
      </c>
      <c r="BA317" t="e" cm="1">
        <f t="array" aca="1" ref="BA317" ca="1">IF(INDIRECT("実施計画様式!BA"&amp;ROW($A317))&lt;&gt;朱色変色!AW317,1,0)</f>
        <v>#VALUE!</v>
      </c>
      <c r="BB317" t="e" cm="1">
        <f t="array" aca="1" ref="BB317" ca="1">IF(INDIRECT("実施計画様式!BB"&amp;ROW($A317))&lt;&gt;朱色変色!AX317,1,0)</f>
        <v>#VALUE!</v>
      </c>
      <c r="BC317" t="e">
        <f t="shared" ca="1" si="9"/>
        <v>#VALUE!</v>
      </c>
      <c r="BD317" t="e">
        <f t="shared" ca="1" si="10"/>
        <v>#VALUE!</v>
      </c>
      <c r="BE317" t="e">
        <f t="shared" ca="1" si="11"/>
        <v>#VALUE!</v>
      </c>
    </row>
    <row r="318" spans="3:57">
      <c r="C318" s="310">
        <v>246</v>
      </c>
      <c r="D318" t="e" cm="1">
        <f t="array" aca="1" ref="D318" ca="1">IF(INDIRECT("実施計画様式!D"&amp;ROW($A318))&lt;&gt;朱色変色!D318,1,0)</f>
        <v>#VALUE!</v>
      </c>
      <c r="E318" t="e" cm="1">
        <f t="array" aca="1" ref="E318" ca="1">IF(INDIRECT("実施計画様式!E"&amp;ROW($A318))&lt;&gt;朱色変色!E318,1,0)</f>
        <v>#VALUE!</v>
      </c>
      <c r="F318" t="e" cm="1">
        <f t="array" aca="1" ref="F318" ca="1">IF(INDIRECT("実施計画様式!F"&amp;ROW($A318))&lt;&gt;朱色変色!F318,1,0)</f>
        <v>#VALUE!</v>
      </c>
      <c r="G318" t="e" cm="1">
        <f t="array" aca="1" ref="G318" ca="1">IF(INDIRECT("実施計画様式!G"&amp;ROW($A318))&lt;&gt;朱色変色!G318,1,0)</f>
        <v>#VALUE!</v>
      </c>
      <c r="H318" t="e" cm="1">
        <f t="array" aca="1" ref="H318" ca="1">IF(INDIRECT("実施計画様式!H"&amp;ROW($A318))&lt;&gt;朱色変色!H318,1,0)</f>
        <v>#VALUE!</v>
      </c>
      <c r="I318" t="e" cm="1">
        <f t="array" aca="1" ref="I318" ca="1">IF(INDIRECT("実施計画様式!I"&amp;ROW($A318))&lt;&gt;朱色変色!I318,1,0)</f>
        <v>#VALUE!</v>
      </c>
      <c r="J318" t="e" cm="1">
        <f t="array" aca="1" ref="J318" ca="1">IF(INDIRECT("実施計画様式!J"&amp;ROW($A318))&lt;&gt;朱色変色!J318,1,0)</f>
        <v>#VALUE!</v>
      </c>
      <c r="K318" t="e" cm="1">
        <f t="array" aca="1" ref="K318" ca="1">IF(INDIRECT("実施計画様式!K"&amp;ROW($A318))&lt;&gt;朱色変色!K318,1,0)</f>
        <v>#VALUE!</v>
      </c>
      <c r="L318" t="e" cm="1">
        <f t="array" aca="1" ref="L318" ca="1">IF(INDIRECT("実施計画様式!L"&amp;ROW($A318))&lt;&gt;朱色変色!L318,1,0)</f>
        <v>#VALUE!</v>
      </c>
      <c r="M318" t="e" cm="1">
        <f t="array" aca="1" ref="M318" ca="1">IF(INDIRECT("実施計画様式!M"&amp;ROW($A318))&lt;&gt;朱色変色!M318,1,0)</f>
        <v>#VALUE!</v>
      </c>
      <c r="N318" t="e" cm="1">
        <f t="array" aca="1" ref="N318" ca="1">IF(INDIRECT("実施計画様式!N"&amp;ROW($A318))&lt;&gt;朱色変色!N318,1,0)</f>
        <v>#VALUE!</v>
      </c>
      <c r="O318" t="e" cm="1">
        <f t="array" aca="1" ref="O318" ca="1">IF(INDIRECT("実施計画様式!O"&amp;ROW($A318))&lt;&gt;朱色変色!O318,1,0)</f>
        <v>#VALUE!</v>
      </c>
      <c r="P318" t="e" cm="1">
        <f t="array" aca="1" ref="P318" ca="1">IF(INDIRECT("実施計画様式!P"&amp;ROW($A318))&lt;&gt;朱色変色!P318,1,0)</f>
        <v>#VALUE!</v>
      </c>
      <c r="Q318" t="e" cm="1">
        <f t="array" aca="1" ref="Q318" ca="1">IF(INDIRECT("実施計画様式!Q"&amp;ROW($A318))&lt;&gt;朱色変色!Q318,1,0)</f>
        <v>#VALUE!</v>
      </c>
      <c r="R318" t="e" cm="1">
        <f t="array" aca="1" ref="R318" ca="1">IF(INDIRECT("実施計画様式!R"&amp;ROW($A318))&lt;&gt;朱色変色!R318,1,0)</f>
        <v>#VALUE!</v>
      </c>
      <c r="S318" t="e" cm="1">
        <f t="array" aca="1" ref="S318" ca="1">IF(INDIRECT("実施計画様式!S"&amp;ROW($A318))&lt;&gt;朱色変色!S318,1,0)</f>
        <v>#VALUE!</v>
      </c>
      <c r="T318" t="e" cm="1">
        <f t="array" aca="1" ref="T318" ca="1">IF(INDIRECT("実施計画様式!T"&amp;ROW($A318))&lt;&gt;朱色変色!T318,1,0)</f>
        <v>#VALUE!</v>
      </c>
      <c r="U318" t="e" cm="1">
        <f t="array" aca="1" ref="U318" ca="1">IF(INDIRECT("実施計画様式!U"&amp;ROW($A318))&lt;&gt;朱色変色!U318,1,0)</f>
        <v>#VALUE!</v>
      </c>
      <c r="V318" t="e" cm="1">
        <f t="array" aca="1" ref="V318" ca="1">IF(INDIRECT("実施計画様式!V"&amp;ROW($A318))&lt;&gt;朱色変色!V318,1,0)</f>
        <v>#VALUE!</v>
      </c>
      <c r="W318" t="e" cm="1">
        <f t="array" aca="1" ref="W318" ca="1">IF(INDIRECT("実施計画様式!W"&amp;ROW($A318))&lt;&gt;朱色変色!W318,1,0)</f>
        <v>#VALUE!</v>
      </c>
      <c r="X318" t="e" cm="1">
        <f t="array" aca="1" ref="X318" ca="1">IF(INDIRECT("実施計画様式!X"&amp;ROW($A318))&lt;&gt;朱色変色!X318,1,0)</f>
        <v>#VALUE!</v>
      </c>
      <c r="Y318" t="e" cm="1">
        <f t="array" aca="1" ref="Y318" ca="1">IF(INDIRECT("実施計画様式!Y"&amp;ROW($A318))&lt;&gt;朱色変色!Y318,1,0)</f>
        <v>#VALUE!</v>
      </c>
      <c r="Z318" t="e" cm="1">
        <f t="array" aca="1" ref="Z318" ca="1">IF(INDIRECT("実施計画様式!Z"&amp;ROW($A318))&lt;&gt;朱色変色!Z318,1,0)</f>
        <v>#VALUE!</v>
      </c>
      <c r="AA318" t="e" cm="1">
        <f t="array" aca="1" ref="AA318" ca="1">IF(INDIRECT("実施計画様式!AA"&amp;ROW($A318))&lt;&gt;朱色変色!AA318,1,0)</f>
        <v>#VALUE!</v>
      </c>
      <c r="AB318" t="e" cm="1">
        <f t="array" aca="1" ref="AB318" ca="1">IF(INDIRECT("実施計画様式!AB"&amp;ROW($A318))&lt;&gt;朱色変色!AB318,1,0)</f>
        <v>#VALUE!</v>
      </c>
      <c r="AC318" t="e" cm="1">
        <f t="array" aca="1" ref="AC318" ca="1">IF(INDIRECT("実施計画様式!AC"&amp;ROW($A318))&lt;&gt;朱色変色!AC318,1,0)</f>
        <v>#VALUE!</v>
      </c>
      <c r="AD318" t="e" cm="1">
        <f t="array" aca="1" ref="AD318" ca="1">IF(INDIRECT("実施計画様式!AD"&amp;ROW($A318))&lt;&gt;朱色変色!AD318,1,0)</f>
        <v>#VALUE!</v>
      </c>
      <c r="AE318" t="e" cm="1">
        <f t="array" aca="1" ref="AE318" ca="1">IF(INDIRECT("実施計画様式!AE"&amp;ROW($A318))&lt;&gt;朱色変色!AE318,1,0)</f>
        <v>#VALUE!</v>
      </c>
      <c r="AF318" t="e" cm="1">
        <f t="array" aca="1" ref="AF318" ca="1">IF(INDIRECT("実施計画様式!AF"&amp;ROW($A318))&lt;&gt;朱色変色!AF318,1,0)</f>
        <v>#VALUE!</v>
      </c>
      <c r="AG318" t="e" cm="1">
        <f t="array" aca="1" ref="AG318" ca="1">IF(INDIRECT("実施計画様式!AG"&amp;ROW($A318))&lt;&gt;朱色変色!AG318,1,0)</f>
        <v>#VALUE!</v>
      </c>
      <c r="AH318" t="e" cm="1">
        <f t="array" aca="1" ref="AH318" ca="1">IF(INDIRECT("実施計画様式!AH"&amp;ROW($A318))&lt;&gt;朱色変色!AH318,1,0)</f>
        <v>#VALUE!</v>
      </c>
      <c r="AI318" t="e" cm="1">
        <f t="array" aca="1" ref="AI318" ca="1">IF(INDIRECT("実施計画様式!AI"&amp;ROW($A318))&lt;&gt;朱色変色!AI318,1,0)</f>
        <v>#VALUE!</v>
      </c>
      <c r="AJ318" t="e" cm="1">
        <f t="array" aca="1" ref="AJ318" ca="1">IF(INDIRECT("実施計画様式!AJ"&amp;ROW($A318))&lt;&gt;朱色変色!AJ318,1,0)</f>
        <v>#VALUE!</v>
      </c>
      <c r="AK318" t="e" cm="1">
        <f t="array" aca="1" ref="AK318" ca="1">IF(INDIRECT("実施計画様式!AK"&amp;ROW($A318))&lt;&gt;朱色変色!AK318,1,0)</f>
        <v>#VALUE!</v>
      </c>
      <c r="AL318" t="e" cm="1">
        <f t="array" aca="1" ref="AL318" ca="1">IF(INDIRECT("実施計画様式!AL"&amp;ROW($A318))&lt;&gt;朱色変色!AL318,1,0)</f>
        <v>#VALUE!</v>
      </c>
      <c r="AM318" t="e" cm="1">
        <f t="array" aca="1" ref="AM318" ca="1">IF(INDIRECT("実施計画様式!AM"&amp;ROW($A318))&lt;&gt;朱色変色!AM318,1,0)</f>
        <v>#VALUE!</v>
      </c>
      <c r="AN318" t="e" cm="1">
        <f t="array" aca="1" ref="AN318" ca="1">IF(INDIRECT("実施計画様式!AN"&amp;ROW($A318))&lt;&gt;朱色変色!AN318,1,0)</f>
        <v>#VALUE!</v>
      </c>
      <c r="AO318" t="e" cm="1">
        <f t="array" aca="1" ref="AO318" ca="1">IF(INDIRECT("実施計画様式!AO"&amp;ROW($A318))&lt;&gt;朱色変色!AO318,1,0)</f>
        <v>#VALUE!</v>
      </c>
      <c r="AP318" t="e" cm="1">
        <f t="array" aca="1" ref="AP318" ca="1">IF(INDIRECT("実施計画様式!AP"&amp;ROW($A318))&lt;&gt;朱色変色!AP318,1,0)</f>
        <v>#VALUE!</v>
      </c>
      <c r="AQ318" t="e" cm="1">
        <f t="array" aca="1" ref="AQ318" ca="1">IF(INDIRECT("実施計画様式!AQ"&amp;ROW($A318))&lt;&gt;朱色変色!AQ318,1,0)</f>
        <v>#VALUE!</v>
      </c>
      <c r="AR318" t="e" cm="1">
        <f t="array" aca="1" ref="AR318" ca="1">IF(INDIRECT("実施計画様式!AR"&amp;ROW($A318))&lt;&gt;朱色変色!AR318,1,0)</f>
        <v>#VALUE!</v>
      </c>
      <c r="AS318" t="e" cm="1">
        <f t="array" aca="1" ref="AS318" ca="1">IF(INDIRECT("実施計画様式!AS"&amp;ROW($A318))&lt;&gt;朱色変色!AS318,1,0)</f>
        <v>#VALUE!</v>
      </c>
      <c r="AT318" t="e" cm="1">
        <f t="array" aca="1" ref="AT318" ca="1">IF(INDIRECT("実施計画様式!AT"&amp;ROW($A318))&lt;&gt;朱色変色!AT318,1,0)</f>
        <v>#VALUE!</v>
      </c>
      <c r="AU318" t="e" cm="1">
        <f t="array" aca="1" ref="AU318" ca="1">IF(INDIRECT("実施計画様式!AU"&amp;ROW($A318))&lt;&gt;朱色変色!AU318,1,0)</f>
        <v>#VALUE!</v>
      </c>
      <c r="AV318" t="e" cm="1">
        <f t="array" aca="1" ref="AV318" ca="1">IF(INDIRECT("実施計画様式!AV"&amp;ROW($A318))&lt;&gt;朱色変色!AV318,1,0)</f>
        <v>#VALUE!</v>
      </c>
      <c r="AW318" t="e" cm="1">
        <f t="array" aca="1" ref="AW318" ca="1">IF(INDIRECT("実施計画様式!AW"&amp;ROW($A318))&lt;&gt;朱色変色!AW318,1,0)</f>
        <v>#VALUE!</v>
      </c>
      <c r="AX318" t="e" cm="1">
        <f t="array" aca="1" ref="AX318" ca="1">IF(INDIRECT("実施計画様式!AX"&amp;ROW($A318))&lt;&gt;朱色変色!AX318,1,0)</f>
        <v>#VALUE!</v>
      </c>
      <c r="AY318" t="e" cm="1">
        <f t="array" aca="1" ref="AY318" ca="1">IF(INDIRECT("実施計画様式!AY"&amp;ROW($A318))&lt;&gt;朱色変色!AU318,1,0)</f>
        <v>#VALUE!</v>
      </c>
      <c r="AZ318" t="e" cm="1">
        <f t="array" aca="1" ref="AZ318" ca="1">IF(INDIRECT("実施計画様式!AZ"&amp;ROW($A318))&lt;&gt;朱色変色!AV318,1,0)</f>
        <v>#VALUE!</v>
      </c>
      <c r="BA318" t="e" cm="1">
        <f t="array" aca="1" ref="BA318" ca="1">IF(INDIRECT("実施計画様式!BA"&amp;ROW($A318))&lt;&gt;朱色変色!AW318,1,0)</f>
        <v>#VALUE!</v>
      </c>
      <c r="BB318" t="e" cm="1">
        <f t="array" aca="1" ref="BB318" ca="1">IF(INDIRECT("実施計画様式!BB"&amp;ROW($A318))&lt;&gt;朱色変色!AX318,1,0)</f>
        <v>#VALUE!</v>
      </c>
      <c r="BC318" t="e">
        <f t="shared" ca="1" si="9"/>
        <v>#VALUE!</v>
      </c>
      <c r="BD318" t="e">
        <f t="shared" ca="1" si="10"/>
        <v>#VALUE!</v>
      </c>
      <c r="BE318" t="e">
        <f t="shared" ca="1" si="11"/>
        <v>#VALUE!</v>
      </c>
    </row>
    <row r="319" spans="3:57">
      <c r="C319" s="310">
        <v>247</v>
      </c>
      <c r="D319" t="e" cm="1">
        <f t="array" aca="1" ref="D319" ca="1">IF(INDIRECT("実施計画様式!D"&amp;ROW($A319))&lt;&gt;朱色変色!D319,1,0)</f>
        <v>#VALUE!</v>
      </c>
      <c r="E319" t="e" cm="1">
        <f t="array" aca="1" ref="E319" ca="1">IF(INDIRECT("実施計画様式!E"&amp;ROW($A319))&lt;&gt;朱色変色!E319,1,0)</f>
        <v>#VALUE!</v>
      </c>
      <c r="F319" t="e" cm="1">
        <f t="array" aca="1" ref="F319" ca="1">IF(INDIRECT("実施計画様式!F"&amp;ROW($A319))&lt;&gt;朱色変色!F319,1,0)</f>
        <v>#VALUE!</v>
      </c>
      <c r="G319" t="e" cm="1">
        <f t="array" aca="1" ref="G319" ca="1">IF(INDIRECT("実施計画様式!G"&amp;ROW($A319))&lt;&gt;朱色変色!G319,1,0)</f>
        <v>#VALUE!</v>
      </c>
      <c r="H319" t="e" cm="1">
        <f t="array" aca="1" ref="H319" ca="1">IF(INDIRECT("実施計画様式!H"&amp;ROW($A319))&lt;&gt;朱色変色!H319,1,0)</f>
        <v>#VALUE!</v>
      </c>
      <c r="I319" t="e" cm="1">
        <f t="array" aca="1" ref="I319" ca="1">IF(INDIRECT("実施計画様式!I"&amp;ROW($A319))&lt;&gt;朱色変色!I319,1,0)</f>
        <v>#VALUE!</v>
      </c>
      <c r="J319" t="e" cm="1">
        <f t="array" aca="1" ref="J319" ca="1">IF(INDIRECT("実施計画様式!J"&amp;ROW($A319))&lt;&gt;朱色変色!J319,1,0)</f>
        <v>#VALUE!</v>
      </c>
      <c r="K319" t="e" cm="1">
        <f t="array" aca="1" ref="K319" ca="1">IF(INDIRECT("実施計画様式!K"&amp;ROW($A319))&lt;&gt;朱色変色!K319,1,0)</f>
        <v>#VALUE!</v>
      </c>
      <c r="L319" t="e" cm="1">
        <f t="array" aca="1" ref="L319" ca="1">IF(INDIRECT("実施計画様式!L"&amp;ROW($A319))&lt;&gt;朱色変色!L319,1,0)</f>
        <v>#VALUE!</v>
      </c>
      <c r="M319" t="e" cm="1">
        <f t="array" aca="1" ref="M319" ca="1">IF(INDIRECT("実施計画様式!M"&amp;ROW($A319))&lt;&gt;朱色変色!M319,1,0)</f>
        <v>#VALUE!</v>
      </c>
      <c r="N319" t="e" cm="1">
        <f t="array" aca="1" ref="N319" ca="1">IF(INDIRECT("実施計画様式!N"&amp;ROW($A319))&lt;&gt;朱色変色!N319,1,0)</f>
        <v>#VALUE!</v>
      </c>
      <c r="O319" t="e" cm="1">
        <f t="array" aca="1" ref="O319" ca="1">IF(INDIRECT("実施計画様式!O"&amp;ROW($A319))&lt;&gt;朱色変色!O319,1,0)</f>
        <v>#VALUE!</v>
      </c>
      <c r="P319" t="e" cm="1">
        <f t="array" aca="1" ref="P319" ca="1">IF(INDIRECT("実施計画様式!P"&amp;ROW($A319))&lt;&gt;朱色変色!P319,1,0)</f>
        <v>#VALUE!</v>
      </c>
      <c r="Q319" t="e" cm="1">
        <f t="array" aca="1" ref="Q319" ca="1">IF(INDIRECT("実施計画様式!Q"&amp;ROW($A319))&lt;&gt;朱色変色!Q319,1,0)</f>
        <v>#VALUE!</v>
      </c>
      <c r="R319" t="e" cm="1">
        <f t="array" aca="1" ref="R319" ca="1">IF(INDIRECT("実施計画様式!R"&amp;ROW($A319))&lt;&gt;朱色変色!R319,1,0)</f>
        <v>#VALUE!</v>
      </c>
      <c r="S319" t="e" cm="1">
        <f t="array" aca="1" ref="S319" ca="1">IF(INDIRECT("実施計画様式!S"&amp;ROW($A319))&lt;&gt;朱色変色!S319,1,0)</f>
        <v>#VALUE!</v>
      </c>
      <c r="T319" t="e" cm="1">
        <f t="array" aca="1" ref="T319" ca="1">IF(INDIRECT("実施計画様式!T"&amp;ROW($A319))&lt;&gt;朱色変色!T319,1,0)</f>
        <v>#VALUE!</v>
      </c>
      <c r="U319" t="e" cm="1">
        <f t="array" aca="1" ref="U319" ca="1">IF(INDIRECT("実施計画様式!U"&amp;ROW($A319))&lt;&gt;朱色変色!U319,1,0)</f>
        <v>#VALUE!</v>
      </c>
      <c r="V319" t="e" cm="1">
        <f t="array" aca="1" ref="V319" ca="1">IF(INDIRECT("実施計画様式!V"&amp;ROW($A319))&lt;&gt;朱色変色!V319,1,0)</f>
        <v>#VALUE!</v>
      </c>
      <c r="W319" t="e" cm="1">
        <f t="array" aca="1" ref="W319" ca="1">IF(INDIRECT("実施計画様式!W"&amp;ROW($A319))&lt;&gt;朱色変色!W319,1,0)</f>
        <v>#VALUE!</v>
      </c>
      <c r="X319" t="e" cm="1">
        <f t="array" aca="1" ref="X319" ca="1">IF(INDIRECT("実施計画様式!X"&amp;ROW($A319))&lt;&gt;朱色変色!X319,1,0)</f>
        <v>#VALUE!</v>
      </c>
      <c r="Y319" t="e" cm="1">
        <f t="array" aca="1" ref="Y319" ca="1">IF(INDIRECT("実施計画様式!Y"&amp;ROW($A319))&lt;&gt;朱色変色!Y319,1,0)</f>
        <v>#VALUE!</v>
      </c>
      <c r="Z319" t="e" cm="1">
        <f t="array" aca="1" ref="Z319" ca="1">IF(INDIRECT("実施計画様式!Z"&amp;ROW($A319))&lt;&gt;朱色変色!Z319,1,0)</f>
        <v>#VALUE!</v>
      </c>
      <c r="AA319" t="e" cm="1">
        <f t="array" aca="1" ref="AA319" ca="1">IF(INDIRECT("実施計画様式!AA"&amp;ROW($A319))&lt;&gt;朱色変色!AA319,1,0)</f>
        <v>#VALUE!</v>
      </c>
      <c r="AB319" t="e" cm="1">
        <f t="array" aca="1" ref="AB319" ca="1">IF(INDIRECT("実施計画様式!AB"&amp;ROW($A319))&lt;&gt;朱色変色!AB319,1,0)</f>
        <v>#VALUE!</v>
      </c>
      <c r="AC319" t="e" cm="1">
        <f t="array" aca="1" ref="AC319" ca="1">IF(INDIRECT("実施計画様式!AC"&amp;ROW($A319))&lt;&gt;朱色変色!AC319,1,0)</f>
        <v>#VALUE!</v>
      </c>
      <c r="AD319" t="e" cm="1">
        <f t="array" aca="1" ref="AD319" ca="1">IF(INDIRECT("実施計画様式!AD"&amp;ROW($A319))&lt;&gt;朱色変色!AD319,1,0)</f>
        <v>#VALUE!</v>
      </c>
      <c r="AE319" t="e" cm="1">
        <f t="array" aca="1" ref="AE319" ca="1">IF(INDIRECT("実施計画様式!AE"&amp;ROW($A319))&lt;&gt;朱色変色!AE319,1,0)</f>
        <v>#VALUE!</v>
      </c>
      <c r="AF319" t="e" cm="1">
        <f t="array" aca="1" ref="AF319" ca="1">IF(INDIRECT("実施計画様式!AF"&amp;ROW($A319))&lt;&gt;朱色変色!AF319,1,0)</f>
        <v>#VALUE!</v>
      </c>
      <c r="AG319" t="e" cm="1">
        <f t="array" aca="1" ref="AG319" ca="1">IF(INDIRECT("実施計画様式!AG"&amp;ROW($A319))&lt;&gt;朱色変色!AG319,1,0)</f>
        <v>#VALUE!</v>
      </c>
      <c r="AH319" t="e" cm="1">
        <f t="array" aca="1" ref="AH319" ca="1">IF(INDIRECT("実施計画様式!AH"&amp;ROW($A319))&lt;&gt;朱色変色!AH319,1,0)</f>
        <v>#VALUE!</v>
      </c>
      <c r="AI319" t="e" cm="1">
        <f t="array" aca="1" ref="AI319" ca="1">IF(INDIRECT("実施計画様式!AI"&amp;ROW($A319))&lt;&gt;朱色変色!AI319,1,0)</f>
        <v>#VALUE!</v>
      </c>
      <c r="AJ319" t="e" cm="1">
        <f t="array" aca="1" ref="AJ319" ca="1">IF(INDIRECT("実施計画様式!AJ"&amp;ROW($A319))&lt;&gt;朱色変色!AJ319,1,0)</f>
        <v>#VALUE!</v>
      </c>
      <c r="AK319" t="e" cm="1">
        <f t="array" aca="1" ref="AK319" ca="1">IF(INDIRECT("実施計画様式!AK"&amp;ROW($A319))&lt;&gt;朱色変色!AK319,1,0)</f>
        <v>#VALUE!</v>
      </c>
      <c r="AL319" t="e" cm="1">
        <f t="array" aca="1" ref="AL319" ca="1">IF(INDIRECT("実施計画様式!AL"&amp;ROW($A319))&lt;&gt;朱色変色!AL319,1,0)</f>
        <v>#VALUE!</v>
      </c>
      <c r="AM319" t="e" cm="1">
        <f t="array" aca="1" ref="AM319" ca="1">IF(INDIRECT("実施計画様式!AM"&amp;ROW($A319))&lt;&gt;朱色変色!AM319,1,0)</f>
        <v>#VALUE!</v>
      </c>
      <c r="AN319" t="e" cm="1">
        <f t="array" aca="1" ref="AN319" ca="1">IF(INDIRECT("実施計画様式!AN"&amp;ROW($A319))&lt;&gt;朱色変色!AN319,1,0)</f>
        <v>#VALUE!</v>
      </c>
      <c r="AO319" t="e" cm="1">
        <f t="array" aca="1" ref="AO319" ca="1">IF(INDIRECT("実施計画様式!AO"&amp;ROW($A319))&lt;&gt;朱色変色!AO319,1,0)</f>
        <v>#VALUE!</v>
      </c>
      <c r="AP319" t="e" cm="1">
        <f t="array" aca="1" ref="AP319" ca="1">IF(INDIRECT("実施計画様式!AP"&amp;ROW($A319))&lt;&gt;朱色変色!AP319,1,0)</f>
        <v>#VALUE!</v>
      </c>
      <c r="AQ319" t="e" cm="1">
        <f t="array" aca="1" ref="AQ319" ca="1">IF(INDIRECT("実施計画様式!AQ"&amp;ROW($A319))&lt;&gt;朱色変色!AQ319,1,0)</f>
        <v>#VALUE!</v>
      </c>
      <c r="AR319" t="e" cm="1">
        <f t="array" aca="1" ref="AR319" ca="1">IF(INDIRECT("実施計画様式!AR"&amp;ROW($A319))&lt;&gt;朱色変色!AR319,1,0)</f>
        <v>#VALUE!</v>
      </c>
      <c r="AS319" t="e" cm="1">
        <f t="array" aca="1" ref="AS319" ca="1">IF(INDIRECT("実施計画様式!AS"&amp;ROW($A319))&lt;&gt;朱色変色!AS319,1,0)</f>
        <v>#VALUE!</v>
      </c>
      <c r="AT319" t="e" cm="1">
        <f t="array" aca="1" ref="AT319" ca="1">IF(INDIRECT("実施計画様式!AT"&amp;ROW($A319))&lt;&gt;朱色変色!AT319,1,0)</f>
        <v>#VALUE!</v>
      </c>
      <c r="AU319" t="e" cm="1">
        <f t="array" aca="1" ref="AU319" ca="1">IF(INDIRECT("実施計画様式!AU"&amp;ROW($A319))&lt;&gt;朱色変色!AU319,1,0)</f>
        <v>#VALUE!</v>
      </c>
      <c r="AV319" t="e" cm="1">
        <f t="array" aca="1" ref="AV319" ca="1">IF(INDIRECT("実施計画様式!AV"&amp;ROW($A319))&lt;&gt;朱色変色!AV319,1,0)</f>
        <v>#VALUE!</v>
      </c>
      <c r="AW319" t="e" cm="1">
        <f t="array" aca="1" ref="AW319" ca="1">IF(INDIRECT("実施計画様式!AW"&amp;ROW($A319))&lt;&gt;朱色変色!AW319,1,0)</f>
        <v>#VALUE!</v>
      </c>
      <c r="AX319" t="e" cm="1">
        <f t="array" aca="1" ref="AX319" ca="1">IF(INDIRECT("実施計画様式!AX"&amp;ROW($A319))&lt;&gt;朱色変色!AX319,1,0)</f>
        <v>#VALUE!</v>
      </c>
      <c r="AY319" t="e" cm="1">
        <f t="array" aca="1" ref="AY319" ca="1">IF(INDIRECT("実施計画様式!AY"&amp;ROW($A319))&lt;&gt;朱色変色!AU319,1,0)</f>
        <v>#VALUE!</v>
      </c>
      <c r="AZ319" t="e" cm="1">
        <f t="array" aca="1" ref="AZ319" ca="1">IF(INDIRECT("実施計画様式!AZ"&amp;ROW($A319))&lt;&gt;朱色変色!AV319,1,0)</f>
        <v>#VALUE!</v>
      </c>
      <c r="BA319" t="e" cm="1">
        <f t="array" aca="1" ref="BA319" ca="1">IF(INDIRECT("実施計画様式!BA"&amp;ROW($A319))&lt;&gt;朱色変色!AW319,1,0)</f>
        <v>#VALUE!</v>
      </c>
      <c r="BB319" t="e" cm="1">
        <f t="array" aca="1" ref="BB319" ca="1">IF(INDIRECT("実施計画様式!BB"&amp;ROW($A319))&lt;&gt;朱色変色!AX319,1,0)</f>
        <v>#VALUE!</v>
      </c>
      <c r="BC319" t="e">
        <f t="shared" ca="1" si="9"/>
        <v>#VALUE!</v>
      </c>
      <c r="BD319" t="e">
        <f t="shared" ca="1" si="10"/>
        <v>#VALUE!</v>
      </c>
      <c r="BE319" t="e">
        <f t="shared" ca="1" si="11"/>
        <v>#VALUE!</v>
      </c>
    </row>
    <row r="320" spans="3:57">
      <c r="C320" s="310">
        <v>248</v>
      </c>
      <c r="D320" t="e" cm="1">
        <f t="array" aca="1" ref="D320" ca="1">IF(INDIRECT("実施計画様式!D"&amp;ROW($A320))&lt;&gt;朱色変色!D320,1,0)</f>
        <v>#VALUE!</v>
      </c>
      <c r="E320" t="e" cm="1">
        <f t="array" aca="1" ref="E320" ca="1">IF(INDIRECT("実施計画様式!E"&amp;ROW($A320))&lt;&gt;朱色変色!E320,1,0)</f>
        <v>#VALUE!</v>
      </c>
      <c r="F320" t="e" cm="1">
        <f t="array" aca="1" ref="F320" ca="1">IF(INDIRECT("実施計画様式!F"&amp;ROW($A320))&lt;&gt;朱色変色!F320,1,0)</f>
        <v>#VALUE!</v>
      </c>
      <c r="G320" t="e" cm="1">
        <f t="array" aca="1" ref="G320" ca="1">IF(INDIRECT("実施計画様式!G"&amp;ROW($A320))&lt;&gt;朱色変色!G320,1,0)</f>
        <v>#VALUE!</v>
      </c>
      <c r="H320" t="e" cm="1">
        <f t="array" aca="1" ref="H320" ca="1">IF(INDIRECT("実施計画様式!H"&amp;ROW($A320))&lt;&gt;朱色変色!H320,1,0)</f>
        <v>#VALUE!</v>
      </c>
      <c r="I320" t="e" cm="1">
        <f t="array" aca="1" ref="I320" ca="1">IF(INDIRECT("実施計画様式!I"&amp;ROW($A320))&lt;&gt;朱色変色!I320,1,0)</f>
        <v>#VALUE!</v>
      </c>
      <c r="J320" t="e" cm="1">
        <f t="array" aca="1" ref="J320" ca="1">IF(INDIRECT("実施計画様式!J"&amp;ROW($A320))&lt;&gt;朱色変色!J320,1,0)</f>
        <v>#VALUE!</v>
      </c>
      <c r="K320" t="e" cm="1">
        <f t="array" aca="1" ref="K320" ca="1">IF(INDIRECT("実施計画様式!K"&amp;ROW($A320))&lt;&gt;朱色変色!K320,1,0)</f>
        <v>#VALUE!</v>
      </c>
      <c r="L320" t="e" cm="1">
        <f t="array" aca="1" ref="L320" ca="1">IF(INDIRECT("実施計画様式!L"&amp;ROW($A320))&lt;&gt;朱色変色!L320,1,0)</f>
        <v>#VALUE!</v>
      </c>
      <c r="M320" t="e" cm="1">
        <f t="array" aca="1" ref="M320" ca="1">IF(INDIRECT("実施計画様式!M"&amp;ROW($A320))&lt;&gt;朱色変色!M320,1,0)</f>
        <v>#VALUE!</v>
      </c>
      <c r="N320" t="e" cm="1">
        <f t="array" aca="1" ref="N320" ca="1">IF(INDIRECT("実施計画様式!N"&amp;ROW($A320))&lt;&gt;朱色変色!N320,1,0)</f>
        <v>#VALUE!</v>
      </c>
      <c r="O320" t="e" cm="1">
        <f t="array" aca="1" ref="O320" ca="1">IF(INDIRECT("実施計画様式!O"&amp;ROW($A320))&lt;&gt;朱色変色!O320,1,0)</f>
        <v>#VALUE!</v>
      </c>
      <c r="P320" t="e" cm="1">
        <f t="array" aca="1" ref="P320" ca="1">IF(INDIRECT("実施計画様式!P"&amp;ROW($A320))&lt;&gt;朱色変色!P320,1,0)</f>
        <v>#VALUE!</v>
      </c>
      <c r="Q320" t="e" cm="1">
        <f t="array" aca="1" ref="Q320" ca="1">IF(INDIRECT("実施計画様式!Q"&amp;ROW($A320))&lt;&gt;朱色変色!Q320,1,0)</f>
        <v>#VALUE!</v>
      </c>
      <c r="R320" t="e" cm="1">
        <f t="array" aca="1" ref="R320" ca="1">IF(INDIRECT("実施計画様式!R"&amp;ROW($A320))&lt;&gt;朱色変色!R320,1,0)</f>
        <v>#VALUE!</v>
      </c>
      <c r="S320" t="e" cm="1">
        <f t="array" aca="1" ref="S320" ca="1">IF(INDIRECT("実施計画様式!S"&amp;ROW($A320))&lt;&gt;朱色変色!S320,1,0)</f>
        <v>#VALUE!</v>
      </c>
      <c r="T320" t="e" cm="1">
        <f t="array" aca="1" ref="T320" ca="1">IF(INDIRECT("実施計画様式!T"&amp;ROW($A320))&lt;&gt;朱色変色!T320,1,0)</f>
        <v>#VALUE!</v>
      </c>
      <c r="U320" t="e" cm="1">
        <f t="array" aca="1" ref="U320" ca="1">IF(INDIRECT("実施計画様式!U"&amp;ROW($A320))&lt;&gt;朱色変色!U320,1,0)</f>
        <v>#VALUE!</v>
      </c>
      <c r="V320" t="e" cm="1">
        <f t="array" aca="1" ref="V320" ca="1">IF(INDIRECT("実施計画様式!V"&amp;ROW($A320))&lt;&gt;朱色変色!V320,1,0)</f>
        <v>#VALUE!</v>
      </c>
      <c r="W320" t="e" cm="1">
        <f t="array" aca="1" ref="W320" ca="1">IF(INDIRECT("実施計画様式!W"&amp;ROW($A320))&lt;&gt;朱色変色!W320,1,0)</f>
        <v>#VALUE!</v>
      </c>
      <c r="X320" t="e" cm="1">
        <f t="array" aca="1" ref="X320" ca="1">IF(INDIRECT("実施計画様式!X"&amp;ROW($A320))&lt;&gt;朱色変色!X320,1,0)</f>
        <v>#VALUE!</v>
      </c>
      <c r="Y320" t="e" cm="1">
        <f t="array" aca="1" ref="Y320" ca="1">IF(INDIRECT("実施計画様式!Y"&amp;ROW($A320))&lt;&gt;朱色変色!Y320,1,0)</f>
        <v>#VALUE!</v>
      </c>
      <c r="Z320" t="e" cm="1">
        <f t="array" aca="1" ref="Z320" ca="1">IF(INDIRECT("実施計画様式!Z"&amp;ROW($A320))&lt;&gt;朱色変色!Z320,1,0)</f>
        <v>#VALUE!</v>
      </c>
      <c r="AA320" t="e" cm="1">
        <f t="array" aca="1" ref="AA320" ca="1">IF(INDIRECT("実施計画様式!AA"&amp;ROW($A320))&lt;&gt;朱色変色!AA320,1,0)</f>
        <v>#VALUE!</v>
      </c>
      <c r="AB320" t="e" cm="1">
        <f t="array" aca="1" ref="AB320" ca="1">IF(INDIRECT("実施計画様式!AB"&amp;ROW($A320))&lt;&gt;朱色変色!AB320,1,0)</f>
        <v>#VALUE!</v>
      </c>
      <c r="AC320" t="e" cm="1">
        <f t="array" aca="1" ref="AC320" ca="1">IF(INDIRECT("実施計画様式!AC"&amp;ROW($A320))&lt;&gt;朱色変色!AC320,1,0)</f>
        <v>#VALUE!</v>
      </c>
      <c r="AD320" t="e" cm="1">
        <f t="array" aca="1" ref="AD320" ca="1">IF(INDIRECT("実施計画様式!AD"&amp;ROW($A320))&lt;&gt;朱色変色!AD320,1,0)</f>
        <v>#VALUE!</v>
      </c>
      <c r="AE320" t="e" cm="1">
        <f t="array" aca="1" ref="AE320" ca="1">IF(INDIRECT("実施計画様式!AE"&amp;ROW($A320))&lt;&gt;朱色変色!AE320,1,0)</f>
        <v>#VALUE!</v>
      </c>
      <c r="AF320" t="e" cm="1">
        <f t="array" aca="1" ref="AF320" ca="1">IF(INDIRECT("実施計画様式!AF"&amp;ROW($A320))&lt;&gt;朱色変色!AF320,1,0)</f>
        <v>#VALUE!</v>
      </c>
      <c r="AG320" t="e" cm="1">
        <f t="array" aca="1" ref="AG320" ca="1">IF(INDIRECT("実施計画様式!AG"&amp;ROW($A320))&lt;&gt;朱色変色!AG320,1,0)</f>
        <v>#VALUE!</v>
      </c>
      <c r="AH320" t="e" cm="1">
        <f t="array" aca="1" ref="AH320" ca="1">IF(INDIRECT("実施計画様式!AH"&amp;ROW($A320))&lt;&gt;朱色変色!AH320,1,0)</f>
        <v>#VALUE!</v>
      </c>
      <c r="AI320" t="e" cm="1">
        <f t="array" aca="1" ref="AI320" ca="1">IF(INDIRECT("実施計画様式!AI"&amp;ROW($A320))&lt;&gt;朱色変色!AI320,1,0)</f>
        <v>#VALUE!</v>
      </c>
      <c r="AJ320" t="e" cm="1">
        <f t="array" aca="1" ref="AJ320" ca="1">IF(INDIRECT("実施計画様式!AJ"&amp;ROW($A320))&lt;&gt;朱色変色!AJ320,1,0)</f>
        <v>#VALUE!</v>
      </c>
      <c r="AK320" t="e" cm="1">
        <f t="array" aca="1" ref="AK320" ca="1">IF(INDIRECT("実施計画様式!AK"&amp;ROW($A320))&lt;&gt;朱色変色!AK320,1,0)</f>
        <v>#VALUE!</v>
      </c>
      <c r="AL320" t="e" cm="1">
        <f t="array" aca="1" ref="AL320" ca="1">IF(INDIRECT("実施計画様式!AL"&amp;ROW($A320))&lt;&gt;朱色変色!AL320,1,0)</f>
        <v>#VALUE!</v>
      </c>
      <c r="AM320" t="e" cm="1">
        <f t="array" aca="1" ref="AM320" ca="1">IF(INDIRECT("実施計画様式!AM"&amp;ROW($A320))&lt;&gt;朱色変色!AM320,1,0)</f>
        <v>#VALUE!</v>
      </c>
      <c r="AN320" t="e" cm="1">
        <f t="array" aca="1" ref="AN320" ca="1">IF(INDIRECT("実施計画様式!AN"&amp;ROW($A320))&lt;&gt;朱色変色!AN320,1,0)</f>
        <v>#VALUE!</v>
      </c>
      <c r="AO320" t="e" cm="1">
        <f t="array" aca="1" ref="AO320" ca="1">IF(INDIRECT("実施計画様式!AO"&amp;ROW($A320))&lt;&gt;朱色変色!AO320,1,0)</f>
        <v>#VALUE!</v>
      </c>
      <c r="AP320" t="e" cm="1">
        <f t="array" aca="1" ref="AP320" ca="1">IF(INDIRECT("実施計画様式!AP"&amp;ROW($A320))&lt;&gt;朱色変色!AP320,1,0)</f>
        <v>#VALUE!</v>
      </c>
      <c r="AQ320" t="e" cm="1">
        <f t="array" aca="1" ref="AQ320" ca="1">IF(INDIRECT("実施計画様式!AQ"&amp;ROW($A320))&lt;&gt;朱色変色!AQ320,1,0)</f>
        <v>#VALUE!</v>
      </c>
      <c r="AR320" t="e" cm="1">
        <f t="array" aca="1" ref="AR320" ca="1">IF(INDIRECT("実施計画様式!AR"&amp;ROW($A320))&lt;&gt;朱色変色!AR320,1,0)</f>
        <v>#VALUE!</v>
      </c>
      <c r="AS320" t="e" cm="1">
        <f t="array" aca="1" ref="AS320" ca="1">IF(INDIRECT("実施計画様式!AS"&amp;ROW($A320))&lt;&gt;朱色変色!AS320,1,0)</f>
        <v>#VALUE!</v>
      </c>
      <c r="AT320" t="e" cm="1">
        <f t="array" aca="1" ref="AT320" ca="1">IF(INDIRECT("実施計画様式!AT"&amp;ROW($A320))&lt;&gt;朱色変色!AT320,1,0)</f>
        <v>#VALUE!</v>
      </c>
      <c r="AU320" t="e" cm="1">
        <f t="array" aca="1" ref="AU320" ca="1">IF(INDIRECT("実施計画様式!AU"&amp;ROW($A320))&lt;&gt;朱色変色!AU320,1,0)</f>
        <v>#VALUE!</v>
      </c>
      <c r="AV320" t="e" cm="1">
        <f t="array" aca="1" ref="AV320" ca="1">IF(INDIRECT("実施計画様式!AV"&amp;ROW($A320))&lt;&gt;朱色変色!AV320,1,0)</f>
        <v>#VALUE!</v>
      </c>
      <c r="AW320" t="e" cm="1">
        <f t="array" aca="1" ref="AW320" ca="1">IF(INDIRECT("実施計画様式!AW"&amp;ROW($A320))&lt;&gt;朱色変色!AW320,1,0)</f>
        <v>#VALUE!</v>
      </c>
      <c r="AX320" t="e" cm="1">
        <f t="array" aca="1" ref="AX320" ca="1">IF(INDIRECT("実施計画様式!AX"&amp;ROW($A320))&lt;&gt;朱色変色!AX320,1,0)</f>
        <v>#VALUE!</v>
      </c>
      <c r="AY320" t="e" cm="1">
        <f t="array" aca="1" ref="AY320" ca="1">IF(INDIRECT("実施計画様式!AY"&amp;ROW($A320))&lt;&gt;朱色変色!AU320,1,0)</f>
        <v>#VALUE!</v>
      </c>
      <c r="AZ320" t="e" cm="1">
        <f t="array" aca="1" ref="AZ320" ca="1">IF(INDIRECT("実施計画様式!AZ"&amp;ROW($A320))&lt;&gt;朱色変色!AV320,1,0)</f>
        <v>#VALUE!</v>
      </c>
      <c r="BA320" t="e" cm="1">
        <f t="array" aca="1" ref="BA320" ca="1">IF(INDIRECT("実施計画様式!BA"&amp;ROW($A320))&lt;&gt;朱色変色!AW320,1,0)</f>
        <v>#VALUE!</v>
      </c>
      <c r="BB320" t="e" cm="1">
        <f t="array" aca="1" ref="BB320" ca="1">IF(INDIRECT("実施計画様式!BB"&amp;ROW($A320))&lt;&gt;朱色変色!AX320,1,0)</f>
        <v>#VALUE!</v>
      </c>
      <c r="BC320" t="e">
        <f t="shared" ca="1" si="9"/>
        <v>#VALUE!</v>
      </c>
      <c r="BD320" t="e">
        <f t="shared" ca="1" si="10"/>
        <v>#VALUE!</v>
      </c>
      <c r="BE320" t="e">
        <f t="shared" ca="1" si="11"/>
        <v>#VALUE!</v>
      </c>
    </row>
    <row r="321" spans="3:57">
      <c r="C321" s="310">
        <v>249</v>
      </c>
      <c r="D321" t="e" cm="1">
        <f t="array" aca="1" ref="D321" ca="1">IF(INDIRECT("実施計画様式!D"&amp;ROW($A321))&lt;&gt;朱色変色!D321,1,0)</f>
        <v>#VALUE!</v>
      </c>
      <c r="E321" t="e" cm="1">
        <f t="array" aca="1" ref="E321" ca="1">IF(INDIRECT("実施計画様式!E"&amp;ROW($A321))&lt;&gt;朱色変色!E321,1,0)</f>
        <v>#VALUE!</v>
      </c>
      <c r="F321" t="e" cm="1">
        <f t="array" aca="1" ref="F321" ca="1">IF(INDIRECT("実施計画様式!F"&amp;ROW($A321))&lt;&gt;朱色変色!F321,1,0)</f>
        <v>#VALUE!</v>
      </c>
      <c r="G321" t="e" cm="1">
        <f t="array" aca="1" ref="G321" ca="1">IF(INDIRECT("実施計画様式!G"&amp;ROW($A321))&lt;&gt;朱色変色!G321,1,0)</f>
        <v>#VALUE!</v>
      </c>
      <c r="H321" t="e" cm="1">
        <f t="array" aca="1" ref="H321" ca="1">IF(INDIRECT("実施計画様式!H"&amp;ROW($A321))&lt;&gt;朱色変色!H321,1,0)</f>
        <v>#VALUE!</v>
      </c>
      <c r="I321" t="e" cm="1">
        <f t="array" aca="1" ref="I321" ca="1">IF(INDIRECT("実施計画様式!I"&amp;ROW($A321))&lt;&gt;朱色変色!I321,1,0)</f>
        <v>#VALUE!</v>
      </c>
      <c r="J321" t="e" cm="1">
        <f t="array" aca="1" ref="J321" ca="1">IF(INDIRECT("実施計画様式!J"&amp;ROW($A321))&lt;&gt;朱色変色!J321,1,0)</f>
        <v>#VALUE!</v>
      </c>
      <c r="K321" t="e" cm="1">
        <f t="array" aca="1" ref="K321" ca="1">IF(INDIRECT("実施計画様式!K"&amp;ROW($A321))&lt;&gt;朱色変色!K321,1,0)</f>
        <v>#VALUE!</v>
      </c>
      <c r="L321" t="e" cm="1">
        <f t="array" aca="1" ref="L321" ca="1">IF(INDIRECT("実施計画様式!L"&amp;ROW($A321))&lt;&gt;朱色変色!L321,1,0)</f>
        <v>#VALUE!</v>
      </c>
      <c r="M321" t="e" cm="1">
        <f t="array" aca="1" ref="M321" ca="1">IF(INDIRECT("実施計画様式!M"&amp;ROW($A321))&lt;&gt;朱色変色!M321,1,0)</f>
        <v>#VALUE!</v>
      </c>
      <c r="N321" t="e" cm="1">
        <f t="array" aca="1" ref="N321" ca="1">IF(INDIRECT("実施計画様式!N"&amp;ROW($A321))&lt;&gt;朱色変色!N321,1,0)</f>
        <v>#VALUE!</v>
      </c>
      <c r="O321" t="e" cm="1">
        <f t="array" aca="1" ref="O321" ca="1">IF(INDIRECT("実施計画様式!O"&amp;ROW($A321))&lt;&gt;朱色変色!O321,1,0)</f>
        <v>#VALUE!</v>
      </c>
      <c r="P321" t="e" cm="1">
        <f t="array" aca="1" ref="P321" ca="1">IF(INDIRECT("実施計画様式!P"&amp;ROW($A321))&lt;&gt;朱色変色!P321,1,0)</f>
        <v>#VALUE!</v>
      </c>
      <c r="Q321" t="e" cm="1">
        <f t="array" aca="1" ref="Q321" ca="1">IF(INDIRECT("実施計画様式!Q"&amp;ROW($A321))&lt;&gt;朱色変色!Q321,1,0)</f>
        <v>#VALUE!</v>
      </c>
      <c r="R321" t="e" cm="1">
        <f t="array" aca="1" ref="R321" ca="1">IF(INDIRECT("実施計画様式!R"&amp;ROW($A321))&lt;&gt;朱色変色!R321,1,0)</f>
        <v>#VALUE!</v>
      </c>
      <c r="S321" t="e" cm="1">
        <f t="array" aca="1" ref="S321" ca="1">IF(INDIRECT("実施計画様式!S"&amp;ROW($A321))&lt;&gt;朱色変色!S321,1,0)</f>
        <v>#VALUE!</v>
      </c>
      <c r="T321" t="e" cm="1">
        <f t="array" aca="1" ref="T321" ca="1">IF(INDIRECT("実施計画様式!T"&amp;ROW($A321))&lt;&gt;朱色変色!T321,1,0)</f>
        <v>#VALUE!</v>
      </c>
      <c r="U321" t="e" cm="1">
        <f t="array" aca="1" ref="U321" ca="1">IF(INDIRECT("実施計画様式!U"&amp;ROW($A321))&lt;&gt;朱色変色!U321,1,0)</f>
        <v>#VALUE!</v>
      </c>
      <c r="V321" t="e" cm="1">
        <f t="array" aca="1" ref="V321" ca="1">IF(INDIRECT("実施計画様式!V"&amp;ROW($A321))&lt;&gt;朱色変色!V321,1,0)</f>
        <v>#VALUE!</v>
      </c>
      <c r="W321" t="e" cm="1">
        <f t="array" aca="1" ref="W321" ca="1">IF(INDIRECT("実施計画様式!W"&amp;ROW($A321))&lt;&gt;朱色変色!W321,1,0)</f>
        <v>#VALUE!</v>
      </c>
      <c r="X321" t="e" cm="1">
        <f t="array" aca="1" ref="X321" ca="1">IF(INDIRECT("実施計画様式!X"&amp;ROW($A321))&lt;&gt;朱色変色!X321,1,0)</f>
        <v>#VALUE!</v>
      </c>
      <c r="Y321" t="e" cm="1">
        <f t="array" aca="1" ref="Y321" ca="1">IF(INDIRECT("実施計画様式!Y"&amp;ROW($A321))&lt;&gt;朱色変色!Y321,1,0)</f>
        <v>#VALUE!</v>
      </c>
      <c r="Z321" t="e" cm="1">
        <f t="array" aca="1" ref="Z321" ca="1">IF(INDIRECT("実施計画様式!Z"&amp;ROW($A321))&lt;&gt;朱色変色!Z321,1,0)</f>
        <v>#VALUE!</v>
      </c>
      <c r="AA321" t="e" cm="1">
        <f t="array" aca="1" ref="AA321" ca="1">IF(INDIRECT("実施計画様式!AA"&amp;ROW($A321))&lt;&gt;朱色変色!AA321,1,0)</f>
        <v>#VALUE!</v>
      </c>
      <c r="AB321" t="e" cm="1">
        <f t="array" aca="1" ref="AB321" ca="1">IF(INDIRECT("実施計画様式!AB"&amp;ROW($A321))&lt;&gt;朱色変色!AB321,1,0)</f>
        <v>#VALUE!</v>
      </c>
      <c r="AC321" t="e" cm="1">
        <f t="array" aca="1" ref="AC321" ca="1">IF(INDIRECT("実施計画様式!AC"&amp;ROW($A321))&lt;&gt;朱色変色!AC321,1,0)</f>
        <v>#VALUE!</v>
      </c>
      <c r="AD321" t="e" cm="1">
        <f t="array" aca="1" ref="AD321" ca="1">IF(INDIRECT("実施計画様式!AD"&amp;ROW($A321))&lt;&gt;朱色変色!AD321,1,0)</f>
        <v>#VALUE!</v>
      </c>
      <c r="AE321" t="e" cm="1">
        <f t="array" aca="1" ref="AE321" ca="1">IF(INDIRECT("実施計画様式!AE"&amp;ROW($A321))&lt;&gt;朱色変色!AE321,1,0)</f>
        <v>#VALUE!</v>
      </c>
      <c r="AF321" t="e" cm="1">
        <f t="array" aca="1" ref="AF321" ca="1">IF(INDIRECT("実施計画様式!AF"&amp;ROW($A321))&lt;&gt;朱色変色!AF321,1,0)</f>
        <v>#VALUE!</v>
      </c>
      <c r="AG321" t="e" cm="1">
        <f t="array" aca="1" ref="AG321" ca="1">IF(INDIRECT("実施計画様式!AG"&amp;ROW($A321))&lt;&gt;朱色変色!AG321,1,0)</f>
        <v>#VALUE!</v>
      </c>
      <c r="AH321" t="e" cm="1">
        <f t="array" aca="1" ref="AH321" ca="1">IF(INDIRECT("実施計画様式!AH"&amp;ROW($A321))&lt;&gt;朱色変色!AH321,1,0)</f>
        <v>#VALUE!</v>
      </c>
      <c r="AI321" t="e" cm="1">
        <f t="array" aca="1" ref="AI321" ca="1">IF(INDIRECT("実施計画様式!AI"&amp;ROW($A321))&lt;&gt;朱色変色!AI321,1,0)</f>
        <v>#VALUE!</v>
      </c>
      <c r="AJ321" t="e" cm="1">
        <f t="array" aca="1" ref="AJ321" ca="1">IF(INDIRECT("実施計画様式!AJ"&amp;ROW($A321))&lt;&gt;朱色変色!AJ321,1,0)</f>
        <v>#VALUE!</v>
      </c>
      <c r="AK321" t="e" cm="1">
        <f t="array" aca="1" ref="AK321" ca="1">IF(INDIRECT("実施計画様式!AK"&amp;ROW($A321))&lt;&gt;朱色変色!AK321,1,0)</f>
        <v>#VALUE!</v>
      </c>
      <c r="AL321" t="e" cm="1">
        <f t="array" aca="1" ref="AL321" ca="1">IF(INDIRECT("実施計画様式!AL"&amp;ROW($A321))&lt;&gt;朱色変色!AL321,1,0)</f>
        <v>#VALUE!</v>
      </c>
      <c r="AM321" t="e" cm="1">
        <f t="array" aca="1" ref="AM321" ca="1">IF(INDIRECT("実施計画様式!AM"&amp;ROW($A321))&lt;&gt;朱色変色!AM321,1,0)</f>
        <v>#VALUE!</v>
      </c>
      <c r="AN321" t="e" cm="1">
        <f t="array" aca="1" ref="AN321" ca="1">IF(INDIRECT("実施計画様式!AN"&amp;ROW($A321))&lt;&gt;朱色変色!AN321,1,0)</f>
        <v>#VALUE!</v>
      </c>
      <c r="AO321" t="e" cm="1">
        <f t="array" aca="1" ref="AO321" ca="1">IF(INDIRECT("実施計画様式!AO"&amp;ROW($A321))&lt;&gt;朱色変色!AO321,1,0)</f>
        <v>#VALUE!</v>
      </c>
      <c r="AP321" t="e" cm="1">
        <f t="array" aca="1" ref="AP321" ca="1">IF(INDIRECT("実施計画様式!AP"&amp;ROW($A321))&lt;&gt;朱色変色!AP321,1,0)</f>
        <v>#VALUE!</v>
      </c>
      <c r="AQ321" t="e" cm="1">
        <f t="array" aca="1" ref="AQ321" ca="1">IF(INDIRECT("実施計画様式!AQ"&amp;ROW($A321))&lt;&gt;朱色変色!AQ321,1,0)</f>
        <v>#VALUE!</v>
      </c>
      <c r="AR321" t="e" cm="1">
        <f t="array" aca="1" ref="AR321" ca="1">IF(INDIRECT("実施計画様式!AR"&amp;ROW($A321))&lt;&gt;朱色変色!AR321,1,0)</f>
        <v>#VALUE!</v>
      </c>
      <c r="AS321" t="e" cm="1">
        <f t="array" aca="1" ref="AS321" ca="1">IF(INDIRECT("実施計画様式!AS"&amp;ROW($A321))&lt;&gt;朱色変色!AS321,1,0)</f>
        <v>#VALUE!</v>
      </c>
      <c r="AT321" t="e" cm="1">
        <f t="array" aca="1" ref="AT321" ca="1">IF(INDIRECT("実施計画様式!AT"&amp;ROW($A321))&lt;&gt;朱色変色!AT321,1,0)</f>
        <v>#VALUE!</v>
      </c>
      <c r="AU321" t="e" cm="1">
        <f t="array" aca="1" ref="AU321" ca="1">IF(INDIRECT("実施計画様式!AU"&amp;ROW($A321))&lt;&gt;朱色変色!AU321,1,0)</f>
        <v>#VALUE!</v>
      </c>
      <c r="AV321" t="e" cm="1">
        <f t="array" aca="1" ref="AV321" ca="1">IF(INDIRECT("実施計画様式!AV"&amp;ROW($A321))&lt;&gt;朱色変色!AV321,1,0)</f>
        <v>#VALUE!</v>
      </c>
      <c r="AW321" t="e" cm="1">
        <f t="array" aca="1" ref="AW321" ca="1">IF(INDIRECT("実施計画様式!AW"&amp;ROW($A321))&lt;&gt;朱色変色!AW321,1,0)</f>
        <v>#VALUE!</v>
      </c>
      <c r="AX321" t="e" cm="1">
        <f t="array" aca="1" ref="AX321" ca="1">IF(INDIRECT("実施計画様式!AX"&amp;ROW($A321))&lt;&gt;朱色変色!AX321,1,0)</f>
        <v>#VALUE!</v>
      </c>
      <c r="AY321" t="e" cm="1">
        <f t="array" aca="1" ref="AY321" ca="1">IF(INDIRECT("実施計画様式!AY"&amp;ROW($A321))&lt;&gt;朱色変色!AU321,1,0)</f>
        <v>#VALUE!</v>
      </c>
      <c r="AZ321" t="e" cm="1">
        <f t="array" aca="1" ref="AZ321" ca="1">IF(INDIRECT("実施計画様式!AZ"&amp;ROW($A321))&lt;&gt;朱色変色!AV321,1,0)</f>
        <v>#VALUE!</v>
      </c>
      <c r="BA321" t="e" cm="1">
        <f t="array" aca="1" ref="BA321" ca="1">IF(INDIRECT("実施計画様式!BA"&amp;ROW($A321))&lt;&gt;朱色変色!AW321,1,0)</f>
        <v>#VALUE!</v>
      </c>
      <c r="BB321" t="e" cm="1">
        <f t="array" aca="1" ref="BB321" ca="1">IF(INDIRECT("実施計画様式!BB"&amp;ROW($A321))&lt;&gt;朱色変色!AX321,1,0)</f>
        <v>#VALUE!</v>
      </c>
      <c r="BC321" t="e">
        <f t="shared" ca="1" si="9"/>
        <v>#VALUE!</v>
      </c>
      <c r="BD321" t="e">
        <f t="shared" ca="1" si="10"/>
        <v>#VALUE!</v>
      </c>
      <c r="BE321" t="e">
        <f t="shared" ca="1" si="11"/>
        <v>#VALUE!</v>
      </c>
    </row>
    <row r="322" spans="3:57">
      <c r="C322" s="310">
        <v>250</v>
      </c>
      <c r="D322" t="e" cm="1">
        <f t="array" aca="1" ref="D322" ca="1">IF(INDIRECT("実施計画様式!D"&amp;ROW($A322))&lt;&gt;朱色変色!D322,1,0)</f>
        <v>#VALUE!</v>
      </c>
      <c r="E322" t="e" cm="1">
        <f t="array" aca="1" ref="E322" ca="1">IF(INDIRECT("実施計画様式!E"&amp;ROW($A322))&lt;&gt;朱色変色!E322,1,0)</f>
        <v>#VALUE!</v>
      </c>
      <c r="F322" t="e" cm="1">
        <f t="array" aca="1" ref="F322" ca="1">IF(INDIRECT("実施計画様式!F"&amp;ROW($A322))&lt;&gt;朱色変色!F322,1,0)</f>
        <v>#VALUE!</v>
      </c>
      <c r="G322" t="e" cm="1">
        <f t="array" aca="1" ref="G322" ca="1">IF(INDIRECT("実施計画様式!G"&amp;ROW($A322))&lt;&gt;朱色変色!G322,1,0)</f>
        <v>#VALUE!</v>
      </c>
      <c r="H322" t="e" cm="1">
        <f t="array" aca="1" ref="H322" ca="1">IF(INDIRECT("実施計画様式!H"&amp;ROW($A322))&lt;&gt;朱色変色!H322,1,0)</f>
        <v>#VALUE!</v>
      </c>
      <c r="I322" t="e" cm="1">
        <f t="array" aca="1" ref="I322" ca="1">IF(INDIRECT("実施計画様式!I"&amp;ROW($A322))&lt;&gt;朱色変色!I322,1,0)</f>
        <v>#VALUE!</v>
      </c>
      <c r="J322" t="e" cm="1">
        <f t="array" aca="1" ref="J322" ca="1">IF(INDIRECT("実施計画様式!J"&amp;ROW($A322))&lt;&gt;朱色変色!J322,1,0)</f>
        <v>#VALUE!</v>
      </c>
      <c r="K322" t="e" cm="1">
        <f t="array" aca="1" ref="K322" ca="1">IF(INDIRECT("実施計画様式!K"&amp;ROW($A322))&lt;&gt;朱色変色!K322,1,0)</f>
        <v>#VALUE!</v>
      </c>
      <c r="L322" t="e" cm="1">
        <f t="array" aca="1" ref="L322" ca="1">IF(INDIRECT("実施計画様式!L"&amp;ROW($A322))&lt;&gt;朱色変色!L322,1,0)</f>
        <v>#VALUE!</v>
      </c>
      <c r="M322" t="e" cm="1">
        <f t="array" aca="1" ref="M322" ca="1">IF(INDIRECT("実施計画様式!M"&amp;ROW($A322))&lt;&gt;朱色変色!M322,1,0)</f>
        <v>#VALUE!</v>
      </c>
      <c r="N322" t="e" cm="1">
        <f t="array" aca="1" ref="N322" ca="1">IF(INDIRECT("実施計画様式!N"&amp;ROW($A322))&lt;&gt;朱色変色!N322,1,0)</f>
        <v>#VALUE!</v>
      </c>
      <c r="O322" t="e" cm="1">
        <f t="array" aca="1" ref="O322" ca="1">IF(INDIRECT("実施計画様式!O"&amp;ROW($A322))&lt;&gt;朱色変色!O322,1,0)</f>
        <v>#VALUE!</v>
      </c>
      <c r="P322" t="e" cm="1">
        <f t="array" aca="1" ref="P322" ca="1">IF(INDIRECT("実施計画様式!P"&amp;ROW($A322))&lt;&gt;朱色変色!P322,1,0)</f>
        <v>#VALUE!</v>
      </c>
      <c r="Q322" t="e" cm="1">
        <f t="array" aca="1" ref="Q322" ca="1">IF(INDIRECT("実施計画様式!Q"&amp;ROW($A322))&lt;&gt;朱色変色!Q322,1,0)</f>
        <v>#VALUE!</v>
      </c>
      <c r="R322" t="e" cm="1">
        <f t="array" aca="1" ref="R322" ca="1">IF(INDIRECT("実施計画様式!R"&amp;ROW($A322))&lt;&gt;朱色変色!R322,1,0)</f>
        <v>#VALUE!</v>
      </c>
      <c r="S322" t="e" cm="1">
        <f t="array" aca="1" ref="S322" ca="1">IF(INDIRECT("実施計画様式!S"&amp;ROW($A322))&lt;&gt;朱色変色!S322,1,0)</f>
        <v>#VALUE!</v>
      </c>
      <c r="T322" t="e" cm="1">
        <f t="array" aca="1" ref="T322" ca="1">IF(INDIRECT("実施計画様式!T"&amp;ROW($A322))&lt;&gt;朱色変色!T322,1,0)</f>
        <v>#VALUE!</v>
      </c>
      <c r="U322" t="e" cm="1">
        <f t="array" aca="1" ref="U322" ca="1">IF(INDIRECT("実施計画様式!U"&amp;ROW($A322))&lt;&gt;朱色変色!U322,1,0)</f>
        <v>#VALUE!</v>
      </c>
      <c r="V322" t="e" cm="1">
        <f t="array" aca="1" ref="V322" ca="1">IF(INDIRECT("実施計画様式!V"&amp;ROW($A322))&lt;&gt;朱色変色!V322,1,0)</f>
        <v>#VALUE!</v>
      </c>
      <c r="W322" t="e" cm="1">
        <f t="array" aca="1" ref="W322" ca="1">IF(INDIRECT("実施計画様式!W"&amp;ROW($A322))&lt;&gt;朱色変色!W322,1,0)</f>
        <v>#VALUE!</v>
      </c>
      <c r="X322" t="e" cm="1">
        <f t="array" aca="1" ref="X322" ca="1">IF(INDIRECT("実施計画様式!X"&amp;ROW($A322))&lt;&gt;朱色変色!X322,1,0)</f>
        <v>#VALUE!</v>
      </c>
      <c r="Y322" t="e" cm="1">
        <f t="array" aca="1" ref="Y322" ca="1">IF(INDIRECT("実施計画様式!Y"&amp;ROW($A322))&lt;&gt;朱色変色!Y322,1,0)</f>
        <v>#VALUE!</v>
      </c>
      <c r="Z322" t="e" cm="1">
        <f t="array" aca="1" ref="Z322" ca="1">IF(INDIRECT("実施計画様式!Z"&amp;ROW($A322))&lt;&gt;朱色変色!Z322,1,0)</f>
        <v>#VALUE!</v>
      </c>
      <c r="AA322" t="e" cm="1">
        <f t="array" aca="1" ref="AA322" ca="1">IF(INDIRECT("実施計画様式!AA"&amp;ROW($A322))&lt;&gt;朱色変色!AA322,1,0)</f>
        <v>#VALUE!</v>
      </c>
      <c r="AB322" t="e" cm="1">
        <f t="array" aca="1" ref="AB322" ca="1">IF(INDIRECT("実施計画様式!AB"&amp;ROW($A322))&lt;&gt;朱色変色!AB322,1,0)</f>
        <v>#VALUE!</v>
      </c>
      <c r="AC322" t="e" cm="1">
        <f t="array" aca="1" ref="AC322" ca="1">IF(INDIRECT("実施計画様式!AC"&amp;ROW($A322))&lt;&gt;朱色変色!AC322,1,0)</f>
        <v>#VALUE!</v>
      </c>
      <c r="AD322" t="e" cm="1">
        <f t="array" aca="1" ref="AD322" ca="1">IF(INDIRECT("実施計画様式!AD"&amp;ROW($A322))&lt;&gt;朱色変色!AD322,1,0)</f>
        <v>#VALUE!</v>
      </c>
      <c r="AE322" t="e" cm="1">
        <f t="array" aca="1" ref="AE322" ca="1">IF(INDIRECT("実施計画様式!AE"&amp;ROW($A322))&lt;&gt;朱色変色!AE322,1,0)</f>
        <v>#VALUE!</v>
      </c>
      <c r="AF322" t="e" cm="1">
        <f t="array" aca="1" ref="AF322" ca="1">IF(INDIRECT("実施計画様式!AF"&amp;ROW($A322))&lt;&gt;朱色変色!AF322,1,0)</f>
        <v>#VALUE!</v>
      </c>
      <c r="AG322" t="e" cm="1">
        <f t="array" aca="1" ref="AG322" ca="1">IF(INDIRECT("実施計画様式!AG"&amp;ROW($A322))&lt;&gt;朱色変色!AG322,1,0)</f>
        <v>#VALUE!</v>
      </c>
      <c r="AH322" t="e" cm="1">
        <f t="array" aca="1" ref="AH322" ca="1">IF(INDIRECT("実施計画様式!AH"&amp;ROW($A322))&lt;&gt;朱色変色!AH322,1,0)</f>
        <v>#VALUE!</v>
      </c>
      <c r="AI322" t="e" cm="1">
        <f t="array" aca="1" ref="AI322" ca="1">IF(INDIRECT("実施計画様式!AI"&amp;ROW($A322))&lt;&gt;朱色変色!AI322,1,0)</f>
        <v>#VALUE!</v>
      </c>
      <c r="AJ322" t="e" cm="1">
        <f t="array" aca="1" ref="AJ322" ca="1">IF(INDIRECT("実施計画様式!AJ"&amp;ROW($A322))&lt;&gt;朱色変色!AJ322,1,0)</f>
        <v>#VALUE!</v>
      </c>
      <c r="AK322" t="e" cm="1">
        <f t="array" aca="1" ref="AK322" ca="1">IF(INDIRECT("実施計画様式!AK"&amp;ROW($A322))&lt;&gt;朱色変色!AK322,1,0)</f>
        <v>#VALUE!</v>
      </c>
      <c r="AL322" t="e" cm="1">
        <f t="array" aca="1" ref="AL322" ca="1">IF(INDIRECT("実施計画様式!AL"&amp;ROW($A322))&lt;&gt;朱色変色!AL322,1,0)</f>
        <v>#VALUE!</v>
      </c>
      <c r="AM322" t="e" cm="1">
        <f t="array" aca="1" ref="AM322" ca="1">IF(INDIRECT("実施計画様式!AM"&amp;ROW($A322))&lt;&gt;朱色変色!AM322,1,0)</f>
        <v>#VALUE!</v>
      </c>
      <c r="AN322" t="e" cm="1">
        <f t="array" aca="1" ref="AN322" ca="1">IF(INDIRECT("実施計画様式!AN"&amp;ROW($A322))&lt;&gt;朱色変色!AN322,1,0)</f>
        <v>#VALUE!</v>
      </c>
      <c r="AO322" t="e" cm="1">
        <f t="array" aca="1" ref="AO322" ca="1">IF(INDIRECT("実施計画様式!AO"&amp;ROW($A322))&lt;&gt;朱色変色!AO322,1,0)</f>
        <v>#VALUE!</v>
      </c>
      <c r="AP322" t="e" cm="1">
        <f t="array" aca="1" ref="AP322" ca="1">IF(INDIRECT("実施計画様式!AP"&amp;ROW($A322))&lt;&gt;朱色変色!AP322,1,0)</f>
        <v>#VALUE!</v>
      </c>
      <c r="AQ322" t="e" cm="1">
        <f t="array" aca="1" ref="AQ322" ca="1">IF(INDIRECT("実施計画様式!AQ"&amp;ROW($A322))&lt;&gt;朱色変色!AQ322,1,0)</f>
        <v>#VALUE!</v>
      </c>
      <c r="AR322" t="e" cm="1">
        <f t="array" aca="1" ref="AR322" ca="1">IF(INDIRECT("実施計画様式!AR"&amp;ROW($A322))&lt;&gt;朱色変色!AR322,1,0)</f>
        <v>#VALUE!</v>
      </c>
      <c r="AS322" t="e" cm="1">
        <f t="array" aca="1" ref="AS322" ca="1">IF(INDIRECT("実施計画様式!AS"&amp;ROW($A322))&lt;&gt;朱色変色!AS322,1,0)</f>
        <v>#VALUE!</v>
      </c>
      <c r="AT322" t="e" cm="1">
        <f t="array" aca="1" ref="AT322" ca="1">IF(INDIRECT("実施計画様式!AT"&amp;ROW($A322))&lt;&gt;朱色変色!AT322,1,0)</f>
        <v>#VALUE!</v>
      </c>
      <c r="AU322" t="e" cm="1">
        <f t="array" aca="1" ref="AU322" ca="1">IF(INDIRECT("実施計画様式!AU"&amp;ROW($A322))&lt;&gt;朱色変色!AU322,1,0)</f>
        <v>#VALUE!</v>
      </c>
      <c r="AV322" t="e" cm="1">
        <f t="array" aca="1" ref="AV322" ca="1">IF(INDIRECT("実施計画様式!AV"&amp;ROW($A322))&lt;&gt;朱色変色!AV322,1,0)</f>
        <v>#VALUE!</v>
      </c>
      <c r="AW322" t="e" cm="1">
        <f t="array" aca="1" ref="AW322" ca="1">IF(INDIRECT("実施計画様式!AW"&amp;ROW($A322))&lt;&gt;朱色変色!AW322,1,0)</f>
        <v>#VALUE!</v>
      </c>
      <c r="AX322" t="e" cm="1">
        <f t="array" aca="1" ref="AX322" ca="1">IF(INDIRECT("実施計画様式!AX"&amp;ROW($A322))&lt;&gt;朱色変色!AX322,1,0)</f>
        <v>#VALUE!</v>
      </c>
      <c r="AY322" t="e" cm="1">
        <f t="array" aca="1" ref="AY322" ca="1">IF(INDIRECT("実施計画様式!AY"&amp;ROW($A322))&lt;&gt;朱色変色!AU322,1,0)</f>
        <v>#VALUE!</v>
      </c>
      <c r="AZ322" t="e" cm="1">
        <f t="array" aca="1" ref="AZ322" ca="1">IF(INDIRECT("実施計画様式!AZ"&amp;ROW($A322))&lt;&gt;朱色変色!AV322,1,0)</f>
        <v>#VALUE!</v>
      </c>
      <c r="BA322" t="e" cm="1">
        <f t="array" aca="1" ref="BA322" ca="1">IF(INDIRECT("実施計画様式!BA"&amp;ROW($A322))&lt;&gt;朱色変色!AW322,1,0)</f>
        <v>#VALUE!</v>
      </c>
      <c r="BB322" t="e" cm="1">
        <f t="array" aca="1" ref="BB322" ca="1">IF(INDIRECT("実施計画様式!BB"&amp;ROW($A322))&lt;&gt;朱色変色!AX322,1,0)</f>
        <v>#VALUE!</v>
      </c>
      <c r="BC322" t="e">
        <f t="shared" ca="1" si="9"/>
        <v>#VALUE!</v>
      </c>
      <c r="BD322" t="e">
        <f t="shared" ca="1" si="10"/>
        <v>#VALUE!</v>
      </c>
      <c r="BE322" t="e">
        <f t="shared" ca="1" si="11"/>
        <v>#VALUE!</v>
      </c>
    </row>
    <row r="323" spans="3:57">
      <c r="C323" s="310">
        <v>251</v>
      </c>
      <c r="D323" t="e" cm="1">
        <f t="array" aca="1" ref="D323" ca="1">IF(INDIRECT("実施計画様式!D"&amp;ROW($A323))&lt;&gt;朱色変色!D323,1,0)</f>
        <v>#VALUE!</v>
      </c>
      <c r="E323" t="e" cm="1">
        <f t="array" aca="1" ref="E323" ca="1">IF(INDIRECT("実施計画様式!E"&amp;ROW($A323))&lt;&gt;朱色変色!E323,1,0)</f>
        <v>#VALUE!</v>
      </c>
      <c r="F323" t="e" cm="1">
        <f t="array" aca="1" ref="F323" ca="1">IF(INDIRECT("実施計画様式!F"&amp;ROW($A323))&lt;&gt;朱色変色!F323,1,0)</f>
        <v>#VALUE!</v>
      </c>
      <c r="G323" t="e" cm="1">
        <f t="array" aca="1" ref="G323" ca="1">IF(INDIRECT("実施計画様式!G"&amp;ROW($A323))&lt;&gt;朱色変色!G323,1,0)</f>
        <v>#VALUE!</v>
      </c>
      <c r="H323" t="e" cm="1">
        <f t="array" aca="1" ref="H323" ca="1">IF(INDIRECT("実施計画様式!H"&amp;ROW($A323))&lt;&gt;朱色変色!H323,1,0)</f>
        <v>#VALUE!</v>
      </c>
      <c r="I323" t="e" cm="1">
        <f t="array" aca="1" ref="I323" ca="1">IF(INDIRECT("実施計画様式!I"&amp;ROW($A323))&lt;&gt;朱色変色!I323,1,0)</f>
        <v>#VALUE!</v>
      </c>
      <c r="J323" t="e" cm="1">
        <f t="array" aca="1" ref="J323" ca="1">IF(INDIRECT("実施計画様式!J"&amp;ROW($A323))&lt;&gt;朱色変色!J323,1,0)</f>
        <v>#VALUE!</v>
      </c>
      <c r="K323" t="e" cm="1">
        <f t="array" aca="1" ref="K323" ca="1">IF(INDIRECT("実施計画様式!K"&amp;ROW($A323))&lt;&gt;朱色変色!K323,1,0)</f>
        <v>#VALUE!</v>
      </c>
      <c r="L323" t="e" cm="1">
        <f t="array" aca="1" ref="L323" ca="1">IF(INDIRECT("実施計画様式!L"&amp;ROW($A323))&lt;&gt;朱色変色!L323,1,0)</f>
        <v>#VALUE!</v>
      </c>
      <c r="M323" t="e" cm="1">
        <f t="array" aca="1" ref="M323" ca="1">IF(INDIRECT("実施計画様式!M"&amp;ROW($A323))&lt;&gt;朱色変色!M323,1,0)</f>
        <v>#VALUE!</v>
      </c>
      <c r="N323" t="e" cm="1">
        <f t="array" aca="1" ref="N323" ca="1">IF(INDIRECT("実施計画様式!N"&amp;ROW($A323))&lt;&gt;朱色変色!N323,1,0)</f>
        <v>#VALUE!</v>
      </c>
      <c r="O323" t="e" cm="1">
        <f t="array" aca="1" ref="O323" ca="1">IF(INDIRECT("実施計画様式!O"&amp;ROW($A323))&lt;&gt;朱色変色!O323,1,0)</f>
        <v>#VALUE!</v>
      </c>
      <c r="P323" t="e" cm="1">
        <f t="array" aca="1" ref="P323" ca="1">IF(INDIRECT("実施計画様式!P"&amp;ROW($A323))&lt;&gt;朱色変色!P323,1,0)</f>
        <v>#VALUE!</v>
      </c>
      <c r="Q323" t="e" cm="1">
        <f t="array" aca="1" ref="Q323" ca="1">IF(INDIRECT("実施計画様式!Q"&amp;ROW($A323))&lt;&gt;朱色変色!Q323,1,0)</f>
        <v>#VALUE!</v>
      </c>
      <c r="R323" t="e" cm="1">
        <f t="array" aca="1" ref="R323" ca="1">IF(INDIRECT("実施計画様式!R"&amp;ROW($A323))&lt;&gt;朱色変色!R323,1,0)</f>
        <v>#VALUE!</v>
      </c>
      <c r="S323" t="e" cm="1">
        <f t="array" aca="1" ref="S323" ca="1">IF(INDIRECT("実施計画様式!S"&amp;ROW($A323))&lt;&gt;朱色変色!S323,1,0)</f>
        <v>#VALUE!</v>
      </c>
      <c r="T323" t="e" cm="1">
        <f t="array" aca="1" ref="T323" ca="1">IF(INDIRECT("実施計画様式!T"&amp;ROW($A323))&lt;&gt;朱色変色!T323,1,0)</f>
        <v>#VALUE!</v>
      </c>
      <c r="U323" t="e" cm="1">
        <f t="array" aca="1" ref="U323" ca="1">IF(INDIRECT("実施計画様式!U"&amp;ROW($A323))&lt;&gt;朱色変色!U323,1,0)</f>
        <v>#VALUE!</v>
      </c>
      <c r="V323" t="e" cm="1">
        <f t="array" aca="1" ref="V323" ca="1">IF(INDIRECT("実施計画様式!V"&amp;ROW($A323))&lt;&gt;朱色変色!V323,1,0)</f>
        <v>#VALUE!</v>
      </c>
      <c r="W323" t="e" cm="1">
        <f t="array" aca="1" ref="W323" ca="1">IF(INDIRECT("実施計画様式!W"&amp;ROW($A323))&lt;&gt;朱色変色!W323,1,0)</f>
        <v>#VALUE!</v>
      </c>
      <c r="X323" t="e" cm="1">
        <f t="array" aca="1" ref="X323" ca="1">IF(INDIRECT("実施計画様式!X"&amp;ROW($A323))&lt;&gt;朱色変色!X323,1,0)</f>
        <v>#VALUE!</v>
      </c>
      <c r="Y323" t="e" cm="1">
        <f t="array" aca="1" ref="Y323" ca="1">IF(INDIRECT("実施計画様式!Y"&amp;ROW($A323))&lt;&gt;朱色変色!Y323,1,0)</f>
        <v>#VALUE!</v>
      </c>
      <c r="Z323" t="e" cm="1">
        <f t="array" aca="1" ref="Z323" ca="1">IF(INDIRECT("実施計画様式!Z"&amp;ROW($A323))&lt;&gt;朱色変色!Z323,1,0)</f>
        <v>#VALUE!</v>
      </c>
      <c r="AA323" t="e" cm="1">
        <f t="array" aca="1" ref="AA323" ca="1">IF(INDIRECT("実施計画様式!AA"&amp;ROW($A323))&lt;&gt;朱色変色!AA323,1,0)</f>
        <v>#VALUE!</v>
      </c>
      <c r="AB323" t="e" cm="1">
        <f t="array" aca="1" ref="AB323" ca="1">IF(INDIRECT("実施計画様式!AB"&amp;ROW($A323))&lt;&gt;朱色変色!AB323,1,0)</f>
        <v>#VALUE!</v>
      </c>
      <c r="AC323" t="e" cm="1">
        <f t="array" aca="1" ref="AC323" ca="1">IF(INDIRECT("実施計画様式!AC"&amp;ROW($A323))&lt;&gt;朱色変色!AC323,1,0)</f>
        <v>#VALUE!</v>
      </c>
      <c r="AD323" t="e" cm="1">
        <f t="array" aca="1" ref="AD323" ca="1">IF(INDIRECT("実施計画様式!AD"&amp;ROW($A323))&lt;&gt;朱色変色!AD323,1,0)</f>
        <v>#VALUE!</v>
      </c>
      <c r="AE323" t="e" cm="1">
        <f t="array" aca="1" ref="AE323" ca="1">IF(INDIRECT("実施計画様式!AE"&amp;ROW($A323))&lt;&gt;朱色変色!AE323,1,0)</f>
        <v>#VALUE!</v>
      </c>
      <c r="AF323" t="e" cm="1">
        <f t="array" aca="1" ref="AF323" ca="1">IF(INDIRECT("実施計画様式!AF"&amp;ROW($A323))&lt;&gt;朱色変色!AF323,1,0)</f>
        <v>#VALUE!</v>
      </c>
      <c r="AG323" t="e" cm="1">
        <f t="array" aca="1" ref="AG323" ca="1">IF(INDIRECT("実施計画様式!AG"&amp;ROW($A323))&lt;&gt;朱色変色!AG323,1,0)</f>
        <v>#VALUE!</v>
      </c>
      <c r="AH323" t="e" cm="1">
        <f t="array" aca="1" ref="AH323" ca="1">IF(INDIRECT("実施計画様式!AH"&amp;ROW($A323))&lt;&gt;朱色変色!AH323,1,0)</f>
        <v>#VALUE!</v>
      </c>
      <c r="AI323" t="e" cm="1">
        <f t="array" aca="1" ref="AI323" ca="1">IF(INDIRECT("実施計画様式!AI"&amp;ROW($A323))&lt;&gt;朱色変色!AI323,1,0)</f>
        <v>#VALUE!</v>
      </c>
      <c r="AJ323" t="e" cm="1">
        <f t="array" aca="1" ref="AJ323" ca="1">IF(INDIRECT("実施計画様式!AJ"&amp;ROW($A323))&lt;&gt;朱色変色!AJ323,1,0)</f>
        <v>#VALUE!</v>
      </c>
      <c r="AK323" t="e" cm="1">
        <f t="array" aca="1" ref="AK323" ca="1">IF(INDIRECT("実施計画様式!AK"&amp;ROW($A323))&lt;&gt;朱色変色!AK323,1,0)</f>
        <v>#VALUE!</v>
      </c>
      <c r="AL323" t="e" cm="1">
        <f t="array" aca="1" ref="AL323" ca="1">IF(INDIRECT("実施計画様式!AL"&amp;ROW($A323))&lt;&gt;朱色変色!AL323,1,0)</f>
        <v>#VALUE!</v>
      </c>
      <c r="AM323" t="e" cm="1">
        <f t="array" aca="1" ref="AM323" ca="1">IF(INDIRECT("実施計画様式!AM"&amp;ROW($A323))&lt;&gt;朱色変色!AM323,1,0)</f>
        <v>#VALUE!</v>
      </c>
      <c r="AN323" t="e" cm="1">
        <f t="array" aca="1" ref="AN323" ca="1">IF(INDIRECT("実施計画様式!AN"&amp;ROW($A323))&lt;&gt;朱色変色!AN323,1,0)</f>
        <v>#VALUE!</v>
      </c>
      <c r="AO323" t="e" cm="1">
        <f t="array" aca="1" ref="AO323" ca="1">IF(INDIRECT("実施計画様式!AO"&amp;ROW($A323))&lt;&gt;朱色変色!AO323,1,0)</f>
        <v>#VALUE!</v>
      </c>
      <c r="AP323" t="e" cm="1">
        <f t="array" aca="1" ref="AP323" ca="1">IF(INDIRECT("実施計画様式!AP"&amp;ROW($A323))&lt;&gt;朱色変色!AP323,1,0)</f>
        <v>#VALUE!</v>
      </c>
      <c r="AQ323" t="e" cm="1">
        <f t="array" aca="1" ref="AQ323" ca="1">IF(INDIRECT("実施計画様式!AQ"&amp;ROW($A323))&lt;&gt;朱色変色!AQ323,1,0)</f>
        <v>#VALUE!</v>
      </c>
      <c r="AR323" t="e" cm="1">
        <f t="array" aca="1" ref="AR323" ca="1">IF(INDIRECT("実施計画様式!AR"&amp;ROW($A323))&lt;&gt;朱色変色!AR323,1,0)</f>
        <v>#VALUE!</v>
      </c>
      <c r="AS323" t="e" cm="1">
        <f t="array" aca="1" ref="AS323" ca="1">IF(INDIRECT("実施計画様式!AS"&amp;ROW($A323))&lt;&gt;朱色変色!AS323,1,0)</f>
        <v>#VALUE!</v>
      </c>
      <c r="AT323" t="e" cm="1">
        <f t="array" aca="1" ref="AT323" ca="1">IF(INDIRECT("実施計画様式!AT"&amp;ROW($A323))&lt;&gt;朱色変色!AT323,1,0)</f>
        <v>#VALUE!</v>
      </c>
      <c r="AU323" t="e" cm="1">
        <f t="array" aca="1" ref="AU323" ca="1">IF(INDIRECT("実施計画様式!AU"&amp;ROW($A323))&lt;&gt;朱色変色!AU323,1,0)</f>
        <v>#VALUE!</v>
      </c>
      <c r="AV323" t="e" cm="1">
        <f t="array" aca="1" ref="AV323" ca="1">IF(INDIRECT("実施計画様式!AV"&amp;ROW($A323))&lt;&gt;朱色変色!AV323,1,0)</f>
        <v>#VALUE!</v>
      </c>
      <c r="AW323" t="e" cm="1">
        <f t="array" aca="1" ref="AW323" ca="1">IF(INDIRECT("実施計画様式!AW"&amp;ROW($A323))&lt;&gt;朱色変色!AW323,1,0)</f>
        <v>#VALUE!</v>
      </c>
      <c r="AX323" t="e" cm="1">
        <f t="array" aca="1" ref="AX323" ca="1">IF(INDIRECT("実施計画様式!AX"&amp;ROW($A323))&lt;&gt;朱色変色!AX323,1,0)</f>
        <v>#VALUE!</v>
      </c>
      <c r="AY323" t="e" cm="1">
        <f t="array" aca="1" ref="AY323" ca="1">IF(INDIRECT("実施計画様式!AY"&amp;ROW($A323))&lt;&gt;朱色変色!AU323,1,0)</f>
        <v>#VALUE!</v>
      </c>
      <c r="AZ323" t="e" cm="1">
        <f t="array" aca="1" ref="AZ323" ca="1">IF(INDIRECT("実施計画様式!AZ"&amp;ROW($A323))&lt;&gt;朱色変色!AV323,1,0)</f>
        <v>#VALUE!</v>
      </c>
      <c r="BA323" t="e" cm="1">
        <f t="array" aca="1" ref="BA323" ca="1">IF(INDIRECT("実施計画様式!BA"&amp;ROW($A323))&lt;&gt;朱色変色!AW323,1,0)</f>
        <v>#VALUE!</v>
      </c>
      <c r="BB323" t="e" cm="1">
        <f t="array" aca="1" ref="BB323" ca="1">IF(INDIRECT("実施計画様式!BB"&amp;ROW($A323))&lt;&gt;朱色変色!AX323,1,0)</f>
        <v>#VALUE!</v>
      </c>
      <c r="BC323" t="e">
        <f t="shared" ca="1" si="9"/>
        <v>#VALUE!</v>
      </c>
      <c r="BD323" t="e">
        <f t="shared" ca="1" si="10"/>
        <v>#VALUE!</v>
      </c>
      <c r="BE323" t="e">
        <f t="shared" ca="1" si="11"/>
        <v>#VALUE!</v>
      </c>
    </row>
    <row r="324" spans="3:57">
      <c r="C324" s="310">
        <v>252</v>
      </c>
      <c r="D324" t="e" cm="1">
        <f t="array" aca="1" ref="D324" ca="1">IF(INDIRECT("実施計画様式!D"&amp;ROW($A324))&lt;&gt;朱色変色!D324,1,0)</f>
        <v>#VALUE!</v>
      </c>
      <c r="E324" t="e" cm="1">
        <f t="array" aca="1" ref="E324" ca="1">IF(INDIRECT("実施計画様式!E"&amp;ROW($A324))&lt;&gt;朱色変色!E324,1,0)</f>
        <v>#VALUE!</v>
      </c>
      <c r="F324" t="e" cm="1">
        <f t="array" aca="1" ref="F324" ca="1">IF(INDIRECT("実施計画様式!F"&amp;ROW($A324))&lt;&gt;朱色変色!F324,1,0)</f>
        <v>#VALUE!</v>
      </c>
      <c r="G324" t="e" cm="1">
        <f t="array" aca="1" ref="G324" ca="1">IF(INDIRECT("実施計画様式!G"&amp;ROW($A324))&lt;&gt;朱色変色!G324,1,0)</f>
        <v>#VALUE!</v>
      </c>
      <c r="H324" t="e" cm="1">
        <f t="array" aca="1" ref="H324" ca="1">IF(INDIRECT("実施計画様式!H"&amp;ROW($A324))&lt;&gt;朱色変色!H324,1,0)</f>
        <v>#VALUE!</v>
      </c>
      <c r="I324" t="e" cm="1">
        <f t="array" aca="1" ref="I324" ca="1">IF(INDIRECT("実施計画様式!I"&amp;ROW($A324))&lt;&gt;朱色変色!I324,1,0)</f>
        <v>#VALUE!</v>
      </c>
      <c r="J324" t="e" cm="1">
        <f t="array" aca="1" ref="J324" ca="1">IF(INDIRECT("実施計画様式!J"&amp;ROW($A324))&lt;&gt;朱色変色!J324,1,0)</f>
        <v>#VALUE!</v>
      </c>
      <c r="K324" t="e" cm="1">
        <f t="array" aca="1" ref="K324" ca="1">IF(INDIRECT("実施計画様式!K"&amp;ROW($A324))&lt;&gt;朱色変色!K324,1,0)</f>
        <v>#VALUE!</v>
      </c>
      <c r="L324" t="e" cm="1">
        <f t="array" aca="1" ref="L324" ca="1">IF(INDIRECT("実施計画様式!L"&amp;ROW($A324))&lt;&gt;朱色変色!L324,1,0)</f>
        <v>#VALUE!</v>
      </c>
      <c r="M324" t="e" cm="1">
        <f t="array" aca="1" ref="M324" ca="1">IF(INDIRECT("実施計画様式!M"&amp;ROW($A324))&lt;&gt;朱色変色!M324,1,0)</f>
        <v>#VALUE!</v>
      </c>
      <c r="N324" t="e" cm="1">
        <f t="array" aca="1" ref="N324" ca="1">IF(INDIRECT("実施計画様式!N"&amp;ROW($A324))&lt;&gt;朱色変色!N324,1,0)</f>
        <v>#VALUE!</v>
      </c>
      <c r="O324" t="e" cm="1">
        <f t="array" aca="1" ref="O324" ca="1">IF(INDIRECT("実施計画様式!O"&amp;ROW($A324))&lt;&gt;朱色変色!O324,1,0)</f>
        <v>#VALUE!</v>
      </c>
      <c r="P324" t="e" cm="1">
        <f t="array" aca="1" ref="P324" ca="1">IF(INDIRECT("実施計画様式!P"&amp;ROW($A324))&lt;&gt;朱色変色!P324,1,0)</f>
        <v>#VALUE!</v>
      </c>
      <c r="Q324" t="e" cm="1">
        <f t="array" aca="1" ref="Q324" ca="1">IF(INDIRECT("実施計画様式!Q"&amp;ROW($A324))&lt;&gt;朱色変色!Q324,1,0)</f>
        <v>#VALUE!</v>
      </c>
      <c r="R324" t="e" cm="1">
        <f t="array" aca="1" ref="R324" ca="1">IF(INDIRECT("実施計画様式!R"&amp;ROW($A324))&lt;&gt;朱色変色!R324,1,0)</f>
        <v>#VALUE!</v>
      </c>
      <c r="S324" t="e" cm="1">
        <f t="array" aca="1" ref="S324" ca="1">IF(INDIRECT("実施計画様式!S"&amp;ROW($A324))&lt;&gt;朱色変色!S324,1,0)</f>
        <v>#VALUE!</v>
      </c>
      <c r="T324" t="e" cm="1">
        <f t="array" aca="1" ref="T324" ca="1">IF(INDIRECT("実施計画様式!T"&amp;ROW($A324))&lt;&gt;朱色変色!T324,1,0)</f>
        <v>#VALUE!</v>
      </c>
      <c r="U324" t="e" cm="1">
        <f t="array" aca="1" ref="U324" ca="1">IF(INDIRECT("実施計画様式!U"&amp;ROW($A324))&lt;&gt;朱色変色!U324,1,0)</f>
        <v>#VALUE!</v>
      </c>
      <c r="V324" t="e" cm="1">
        <f t="array" aca="1" ref="V324" ca="1">IF(INDIRECT("実施計画様式!V"&amp;ROW($A324))&lt;&gt;朱色変色!V324,1,0)</f>
        <v>#VALUE!</v>
      </c>
      <c r="W324" t="e" cm="1">
        <f t="array" aca="1" ref="W324" ca="1">IF(INDIRECT("実施計画様式!W"&amp;ROW($A324))&lt;&gt;朱色変色!W324,1,0)</f>
        <v>#VALUE!</v>
      </c>
      <c r="X324" t="e" cm="1">
        <f t="array" aca="1" ref="X324" ca="1">IF(INDIRECT("実施計画様式!X"&amp;ROW($A324))&lt;&gt;朱色変色!X324,1,0)</f>
        <v>#VALUE!</v>
      </c>
      <c r="Y324" t="e" cm="1">
        <f t="array" aca="1" ref="Y324" ca="1">IF(INDIRECT("実施計画様式!Y"&amp;ROW($A324))&lt;&gt;朱色変色!Y324,1,0)</f>
        <v>#VALUE!</v>
      </c>
      <c r="Z324" t="e" cm="1">
        <f t="array" aca="1" ref="Z324" ca="1">IF(INDIRECT("実施計画様式!Z"&amp;ROW($A324))&lt;&gt;朱色変色!Z324,1,0)</f>
        <v>#VALUE!</v>
      </c>
      <c r="AA324" t="e" cm="1">
        <f t="array" aca="1" ref="AA324" ca="1">IF(INDIRECT("実施計画様式!AA"&amp;ROW($A324))&lt;&gt;朱色変色!AA324,1,0)</f>
        <v>#VALUE!</v>
      </c>
      <c r="AB324" t="e" cm="1">
        <f t="array" aca="1" ref="AB324" ca="1">IF(INDIRECT("実施計画様式!AB"&amp;ROW($A324))&lt;&gt;朱色変色!AB324,1,0)</f>
        <v>#VALUE!</v>
      </c>
      <c r="AC324" t="e" cm="1">
        <f t="array" aca="1" ref="AC324" ca="1">IF(INDIRECT("実施計画様式!AC"&amp;ROW($A324))&lt;&gt;朱色変色!AC324,1,0)</f>
        <v>#VALUE!</v>
      </c>
      <c r="AD324" t="e" cm="1">
        <f t="array" aca="1" ref="AD324" ca="1">IF(INDIRECT("実施計画様式!AD"&amp;ROW($A324))&lt;&gt;朱色変色!AD324,1,0)</f>
        <v>#VALUE!</v>
      </c>
      <c r="AE324" t="e" cm="1">
        <f t="array" aca="1" ref="AE324" ca="1">IF(INDIRECT("実施計画様式!AE"&amp;ROW($A324))&lt;&gt;朱色変色!AE324,1,0)</f>
        <v>#VALUE!</v>
      </c>
      <c r="AF324" t="e" cm="1">
        <f t="array" aca="1" ref="AF324" ca="1">IF(INDIRECT("実施計画様式!AF"&amp;ROW($A324))&lt;&gt;朱色変色!AF324,1,0)</f>
        <v>#VALUE!</v>
      </c>
      <c r="AG324" t="e" cm="1">
        <f t="array" aca="1" ref="AG324" ca="1">IF(INDIRECT("実施計画様式!AG"&amp;ROW($A324))&lt;&gt;朱色変色!AG324,1,0)</f>
        <v>#VALUE!</v>
      </c>
      <c r="AH324" t="e" cm="1">
        <f t="array" aca="1" ref="AH324" ca="1">IF(INDIRECT("実施計画様式!AH"&amp;ROW($A324))&lt;&gt;朱色変色!AH324,1,0)</f>
        <v>#VALUE!</v>
      </c>
      <c r="AI324" t="e" cm="1">
        <f t="array" aca="1" ref="AI324" ca="1">IF(INDIRECT("実施計画様式!AI"&amp;ROW($A324))&lt;&gt;朱色変色!AI324,1,0)</f>
        <v>#VALUE!</v>
      </c>
      <c r="AJ324" t="e" cm="1">
        <f t="array" aca="1" ref="AJ324" ca="1">IF(INDIRECT("実施計画様式!AJ"&amp;ROW($A324))&lt;&gt;朱色変色!AJ324,1,0)</f>
        <v>#VALUE!</v>
      </c>
      <c r="AK324" t="e" cm="1">
        <f t="array" aca="1" ref="AK324" ca="1">IF(INDIRECT("実施計画様式!AK"&amp;ROW($A324))&lt;&gt;朱色変色!AK324,1,0)</f>
        <v>#VALUE!</v>
      </c>
      <c r="AL324" t="e" cm="1">
        <f t="array" aca="1" ref="AL324" ca="1">IF(INDIRECT("実施計画様式!AL"&amp;ROW($A324))&lt;&gt;朱色変色!AL324,1,0)</f>
        <v>#VALUE!</v>
      </c>
      <c r="AM324" t="e" cm="1">
        <f t="array" aca="1" ref="AM324" ca="1">IF(INDIRECT("実施計画様式!AM"&amp;ROW($A324))&lt;&gt;朱色変色!AM324,1,0)</f>
        <v>#VALUE!</v>
      </c>
      <c r="AN324" t="e" cm="1">
        <f t="array" aca="1" ref="AN324" ca="1">IF(INDIRECT("実施計画様式!AN"&amp;ROW($A324))&lt;&gt;朱色変色!AN324,1,0)</f>
        <v>#VALUE!</v>
      </c>
      <c r="AO324" t="e" cm="1">
        <f t="array" aca="1" ref="AO324" ca="1">IF(INDIRECT("実施計画様式!AO"&amp;ROW($A324))&lt;&gt;朱色変色!AO324,1,0)</f>
        <v>#VALUE!</v>
      </c>
      <c r="AP324" t="e" cm="1">
        <f t="array" aca="1" ref="AP324" ca="1">IF(INDIRECT("実施計画様式!AP"&amp;ROW($A324))&lt;&gt;朱色変色!AP324,1,0)</f>
        <v>#VALUE!</v>
      </c>
      <c r="AQ324" t="e" cm="1">
        <f t="array" aca="1" ref="AQ324" ca="1">IF(INDIRECT("実施計画様式!AQ"&amp;ROW($A324))&lt;&gt;朱色変色!AQ324,1,0)</f>
        <v>#VALUE!</v>
      </c>
      <c r="AR324" t="e" cm="1">
        <f t="array" aca="1" ref="AR324" ca="1">IF(INDIRECT("実施計画様式!AR"&amp;ROW($A324))&lt;&gt;朱色変色!AR324,1,0)</f>
        <v>#VALUE!</v>
      </c>
      <c r="AS324" t="e" cm="1">
        <f t="array" aca="1" ref="AS324" ca="1">IF(INDIRECT("実施計画様式!AS"&amp;ROW($A324))&lt;&gt;朱色変色!AS324,1,0)</f>
        <v>#VALUE!</v>
      </c>
      <c r="AT324" t="e" cm="1">
        <f t="array" aca="1" ref="AT324" ca="1">IF(INDIRECT("実施計画様式!AT"&amp;ROW($A324))&lt;&gt;朱色変色!AT324,1,0)</f>
        <v>#VALUE!</v>
      </c>
      <c r="AU324" t="e" cm="1">
        <f t="array" aca="1" ref="AU324" ca="1">IF(INDIRECT("実施計画様式!AU"&amp;ROW($A324))&lt;&gt;朱色変色!AU324,1,0)</f>
        <v>#VALUE!</v>
      </c>
      <c r="AV324" t="e" cm="1">
        <f t="array" aca="1" ref="AV324" ca="1">IF(INDIRECT("実施計画様式!AV"&amp;ROW($A324))&lt;&gt;朱色変色!AV324,1,0)</f>
        <v>#VALUE!</v>
      </c>
      <c r="AW324" t="e" cm="1">
        <f t="array" aca="1" ref="AW324" ca="1">IF(INDIRECT("実施計画様式!AW"&amp;ROW($A324))&lt;&gt;朱色変色!AW324,1,0)</f>
        <v>#VALUE!</v>
      </c>
      <c r="AX324" t="e" cm="1">
        <f t="array" aca="1" ref="AX324" ca="1">IF(INDIRECT("実施計画様式!AX"&amp;ROW($A324))&lt;&gt;朱色変色!AX324,1,0)</f>
        <v>#VALUE!</v>
      </c>
      <c r="AY324" t="e" cm="1">
        <f t="array" aca="1" ref="AY324" ca="1">IF(INDIRECT("実施計画様式!AY"&amp;ROW($A324))&lt;&gt;朱色変色!AU324,1,0)</f>
        <v>#VALUE!</v>
      </c>
      <c r="AZ324" t="e" cm="1">
        <f t="array" aca="1" ref="AZ324" ca="1">IF(INDIRECT("実施計画様式!AZ"&amp;ROW($A324))&lt;&gt;朱色変色!AV324,1,0)</f>
        <v>#VALUE!</v>
      </c>
      <c r="BA324" t="e" cm="1">
        <f t="array" aca="1" ref="BA324" ca="1">IF(INDIRECT("実施計画様式!BA"&amp;ROW($A324))&lt;&gt;朱色変色!AW324,1,0)</f>
        <v>#VALUE!</v>
      </c>
      <c r="BB324" t="e" cm="1">
        <f t="array" aca="1" ref="BB324" ca="1">IF(INDIRECT("実施計画様式!BB"&amp;ROW($A324))&lt;&gt;朱色変色!AX324,1,0)</f>
        <v>#VALUE!</v>
      </c>
      <c r="BC324" t="e">
        <f t="shared" ca="1" si="9"/>
        <v>#VALUE!</v>
      </c>
      <c r="BD324" t="e">
        <f t="shared" ca="1" si="10"/>
        <v>#VALUE!</v>
      </c>
      <c r="BE324" t="e">
        <f t="shared" ca="1" si="11"/>
        <v>#VALUE!</v>
      </c>
    </row>
    <row r="325" spans="3:57">
      <c r="C325" s="310">
        <v>253</v>
      </c>
      <c r="D325" t="e" cm="1">
        <f t="array" aca="1" ref="D325" ca="1">IF(INDIRECT("実施計画様式!D"&amp;ROW($A325))&lt;&gt;朱色変色!D325,1,0)</f>
        <v>#VALUE!</v>
      </c>
      <c r="E325" t="e" cm="1">
        <f t="array" aca="1" ref="E325" ca="1">IF(INDIRECT("実施計画様式!E"&amp;ROW($A325))&lt;&gt;朱色変色!E325,1,0)</f>
        <v>#VALUE!</v>
      </c>
      <c r="F325" t="e" cm="1">
        <f t="array" aca="1" ref="F325" ca="1">IF(INDIRECT("実施計画様式!F"&amp;ROW($A325))&lt;&gt;朱色変色!F325,1,0)</f>
        <v>#VALUE!</v>
      </c>
      <c r="G325" t="e" cm="1">
        <f t="array" aca="1" ref="G325" ca="1">IF(INDIRECT("実施計画様式!G"&amp;ROW($A325))&lt;&gt;朱色変色!G325,1,0)</f>
        <v>#VALUE!</v>
      </c>
      <c r="H325" t="e" cm="1">
        <f t="array" aca="1" ref="H325" ca="1">IF(INDIRECT("実施計画様式!H"&amp;ROW($A325))&lt;&gt;朱色変色!H325,1,0)</f>
        <v>#VALUE!</v>
      </c>
      <c r="I325" t="e" cm="1">
        <f t="array" aca="1" ref="I325" ca="1">IF(INDIRECT("実施計画様式!I"&amp;ROW($A325))&lt;&gt;朱色変色!I325,1,0)</f>
        <v>#VALUE!</v>
      </c>
      <c r="J325" t="e" cm="1">
        <f t="array" aca="1" ref="J325" ca="1">IF(INDIRECT("実施計画様式!J"&amp;ROW($A325))&lt;&gt;朱色変色!J325,1,0)</f>
        <v>#VALUE!</v>
      </c>
      <c r="K325" t="e" cm="1">
        <f t="array" aca="1" ref="K325" ca="1">IF(INDIRECT("実施計画様式!K"&amp;ROW($A325))&lt;&gt;朱色変色!K325,1,0)</f>
        <v>#VALUE!</v>
      </c>
      <c r="L325" t="e" cm="1">
        <f t="array" aca="1" ref="L325" ca="1">IF(INDIRECT("実施計画様式!L"&amp;ROW($A325))&lt;&gt;朱色変色!L325,1,0)</f>
        <v>#VALUE!</v>
      </c>
      <c r="M325" t="e" cm="1">
        <f t="array" aca="1" ref="M325" ca="1">IF(INDIRECT("実施計画様式!M"&amp;ROW($A325))&lt;&gt;朱色変色!M325,1,0)</f>
        <v>#VALUE!</v>
      </c>
      <c r="N325" t="e" cm="1">
        <f t="array" aca="1" ref="N325" ca="1">IF(INDIRECT("実施計画様式!N"&amp;ROW($A325))&lt;&gt;朱色変色!N325,1,0)</f>
        <v>#VALUE!</v>
      </c>
      <c r="O325" t="e" cm="1">
        <f t="array" aca="1" ref="O325" ca="1">IF(INDIRECT("実施計画様式!O"&amp;ROW($A325))&lt;&gt;朱色変色!O325,1,0)</f>
        <v>#VALUE!</v>
      </c>
      <c r="P325" t="e" cm="1">
        <f t="array" aca="1" ref="P325" ca="1">IF(INDIRECT("実施計画様式!P"&amp;ROW($A325))&lt;&gt;朱色変色!P325,1,0)</f>
        <v>#VALUE!</v>
      </c>
      <c r="Q325" t="e" cm="1">
        <f t="array" aca="1" ref="Q325" ca="1">IF(INDIRECT("実施計画様式!Q"&amp;ROW($A325))&lt;&gt;朱色変色!Q325,1,0)</f>
        <v>#VALUE!</v>
      </c>
      <c r="R325" t="e" cm="1">
        <f t="array" aca="1" ref="R325" ca="1">IF(INDIRECT("実施計画様式!R"&amp;ROW($A325))&lt;&gt;朱色変色!R325,1,0)</f>
        <v>#VALUE!</v>
      </c>
      <c r="S325" t="e" cm="1">
        <f t="array" aca="1" ref="S325" ca="1">IF(INDIRECT("実施計画様式!S"&amp;ROW($A325))&lt;&gt;朱色変色!S325,1,0)</f>
        <v>#VALUE!</v>
      </c>
      <c r="T325" t="e" cm="1">
        <f t="array" aca="1" ref="T325" ca="1">IF(INDIRECT("実施計画様式!T"&amp;ROW($A325))&lt;&gt;朱色変色!T325,1,0)</f>
        <v>#VALUE!</v>
      </c>
      <c r="U325" t="e" cm="1">
        <f t="array" aca="1" ref="U325" ca="1">IF(INDIRECT("実施計画様式!U"&amp;ROW($A325))&lt;&gt;朱色変色!U325,1,0)</f>
        <v>#VALUE!</v>
      </c>
      <c r="V325" t="e" cm="1">
        <f t="array" aca="1" ref="V325" ca="1">IF(INDIRECT("実施計画様式!V"&amp;ROW($A325))&lt;&gt;朱色変色!V325,1,0)</f>
        <v>#VALUE!</v>
      </c>
      <c r="W325" t="e" cm="1">
        <f t="array" aca="1" ref="W325" ca="1">IF(INDIRECT("実施計画様式!W"&amp;ROW($A325))&lt;&gt;朱色変色!W325,1,0)</f>
        <v>#VALUE!</v>
      </c>
      <c r="X325" t="e" cm="1">
        <f t="array" aca="1" ref="X325" ca="1">IF(INDIRECT("実施計画様式!X"&amp;ROW($A325))&lt;&gt;朱色変色!X325,1,0)</f>
        <v>#VALUE!</v>
      </c>
      <c r="Y325" t="e" cm="1">
        <f t="array" aca="1" ref="Y325" ca="1">IF(INDIRECT("実施計画様式!Y"&amp;ROW($A325))&lt;&gt;朱色変色!Y325,1,0)</f>
        <v>#VALUE!</v>
      </c>
      <c r="Z325" t="e" cm="1">
        <f t="array" aca="1" ref="Z325" ca="1">IF(INDIRECT("実施計画様式!Z"&amp;ROW($A325))&lt;&gt;朱色変色!Z325,1,0)</f>
        <v>#VALUE!</v>
      </c>
      <c r="AA325" t="e" cm="1">
        <f t="array" aca="1" ref="AA325" ca="1">IF(INDIRECT("実施計画様式!AA"&amp;ROW($A325))&lt;&gt;朱色変色!AA325,1,0)</f>
        <v>#VALUE!</v>
      </c>
      <c r="AB325" t="e" cm="1">
        <f t="array" aca="1" ref="AB325" ca="1">IF(INDIRECT("実施計画様式!AB"&amp;ROW($A325))&lt;&gt;朱色変色!AB325,1,0)</f>
        <v>#VALUE!</v>
      </c>
      <c r="AC325" t="e" cm="1">
        <f t="array" aca="1" ref="AC325" ca="1">IF(INDIRECT("実施計画様式!AC"&amp;ROW($A325))&lt;&gt;朱色変色!AC325,1,0)</f>
        <v>#VALUE!</v>
      </c>
      <c r="AD325" t="e" cm="1">
        <f t="array" aca="1" ref="AD325" ca="1">IF(INDIRECT("実施計画様式!AD"&amp;ROW($A325))&lt;&gt;朱色変色!AD325,1,0)</f>
        <v>#VALUE!</v>
      </c>
      <c r="AE325" t="e" cm="1">
        <f t="array" aca="1" ref="AE325" ca="1">IF(INDIRECT("実施計画様式!AE"&amp;ROW($A325))&lt;&gt;朱色変色!AE325,1,0)</f>
        <v>#VALUE!</v>
      </c>
      <c r="AF325" t="e" cm="1">
        <f t="array" aca="1" ref="AF325" ca="1">IF(INDIRECT("実施計画様式!AF"&amp;ROW($A325))&lt;&gt;朱色変色!AF325,1,0)</f>
        <v>#VALUE!</v>
      </c>
      <c r="AG325" t="e" cm="1">
        <f t="array" aca="1" ref="AG325" ca="1">IF(INDIRECT("実施計画様式!AG"&amp;ROW($A325))&lt;&gt;朱色変色!AG325,1,0)</f>
        <v>#VALUE!</v>
      </c>
      <c r="AH325" t="e" cm="1">
        <f t="array" aca="1" ref="AH325" ca="1">IF(INDIRECT("実施計画様式!AH"&amp;ROW($A325))&lt;&gt;朱色変色!AH325,1,0)</f>
        <v>#VALUE!</v>
      </c>
      <c r="AI325" t="e" cm="1">
        <f t="array" aca="1" ref="AI325" ca="1">IF(INDIRECT("実施計画様式!AI"&amp;ROW($A325))&lt;&gt;朱色変色!AI325,1,0)</f>
        <v>#VALUE!</v>
      </c>
      <c r="AJ325" t="e" cm="1">
        <f t="array" aca="1" ref="AJ325" ca="1">IF(INDIRECT("実施計画様式!AJ"&amp;ROW($A325))&lt;&gt;朱色変色!AJ325,1,0)</f>
        <v>#VALUE!</v>
      </c>
      <c r="AK325" t="e" cm="1">
        <f t="array" aca="1" ref="AK325" ca="1">IF(INDIRECT("実施計画様式!AK"&amp;ROW($A325))&lt;&gt;朱色変色!AK325,1,0)</f>
        <v>#VALUE!</v>
      </c>
      <c r="AL325" t="e" cm="1">
        <f t="array" aca="1" ref="AL325" ca="1">IF(INDIRECT("実施計画様式!AL"&amp;ROW($A325))&lt;&gt;朱色変色!AL325,1,0)</f>
        <v>#VALUE!</v>
      </c>
      <c r="AM325" t="e" cm="1">
        <f t="array" aca="1" ref="AM325" ca="1">IF(INDIRECT("実施計画様式!AM"&amp;ROW($A325))&lt;&gt;朱色変色!AM325,1,0)</f>
        <v>#VALUE!</v>
      </c>
      <c r="AN325" t="e" cm="1">
        <f t="array" aca="1" ref="AN325" ca="1">IF(INDIRECT("実施計画様式!AN"&amp;ROW($A325))&lt;&gt;朱色変色!AN325,1,0)</f>
        <v>#VALUE!</v>
      </c>
      <c r="AO325" t="e" cm="1">
        <f t="array" aca="1" ref="AO325" ca="1">IF(INDIRECT("実施計画様式!AO"&amp;ROW($A325))&lt;&gt;朱色変色!AO325,1,0)</f>
        <v>#VALUE!</v>
      </c>
      <c r="AP325" t="e" cm="1">
        <f t="array" aca="1" ref="AP325" ca="1">IF(INDIRECT("実施計画様式!AP"&amp;ROW($A325))&lt;&gt;朱色変色!AP325,1,0)</f>
        <v>#VALUE!</v>
      </c>
      <c r="AQ325" t="e" cm="1">
        <f t="array" aca="1" ref="AQ325" ca="1">IF(INDIRECT("実施計画様式!AQ"&amp;ROW($A325))&lt;&gt;朱色変色!AQ325,1,0)</f>
        <v>#VALUE!</v>
      </c>
      <c r="AR325" t="e" cm="1">
        <f t="array" aca="1" ref="AR325" ca="1">IF(INDIRECT("実施計画様式!AR"&amp;ROW($A325))&lt;&gt;朱色変色!AR325,1,0)</f>
        <v>#VALUE!</v>
      </c>
      <c r="AS325" t="e" cm="1">
        <f t="array" aca="1" ref="AS325" ca="1">IF(INDIRECT("実施計画様式!AS"&amp;ROW($A325))&lt;&gt;朱色変色!AS325,1,0)</f>
        <v>#VALUE!</v>
      </c>
      <c r="AT325" t="e" cm="1">
        <f t="array" aca="1" ref="AT325" ca="1">IF(INDIRECT("実施計画様式!AT"&amp;ROW($A325))&lt;&gt;朱色変色!AT325,1,0)</f>
        <v>#VALUE!</v>
      </c>
      <c r="AU325" t="e" cm="1">
        <f t="array" aca="1" ref="AU325" ca="1">IF(INDIRECT("実施計画様式!AU"&amp;ROW($A325))&lt;&gt;朱色変色!AU325,1,0)</f>
        <v>#VALUE!</v>
      </c>
      <c r="AV325" t="e" cm="1">
        <f t="array" aca="1" ref="AV325" ca="1">IF(INDIRECT("実施計画様式!AV"&amp;ROW($A325))&lt;&gt;朱色変色!AV325,1,0)</f>
        <v>#VALUE!</v>
      </c>
      <c r="AW325" t="e" cm="1">
        <f t="array" aca="1" ref="AW325" ca="1">IF(INDIRECT("実施計画様式!AW"&amp;ROW($A325))&lt;&gt;朱色変色!AW325,1,0)</f>
        <v>#VALUE!</v>
      </c>
      <c r="AX325" t="e" cm="1">
        <f t="array" aca="1" ref="AX325" ca="1">IF(INDIRECT("実施計画様式!AX"&amp;ROW($A325))&lt;&gt;朱色変色!AX325,1,0)</f>
        <v>#VALUE!</v>
      </c>
      <c r="AY325" t="e" cm="1">
        <f t="array" aca="1" ref="AY325" ca="1">IF(INDIRECT("実施計画様式!AY"&amp;ROW($A325))&lt;&gt;朱色変色!AU325,1,0)</f>
        <v>#VALUE!</v>
      </c>
      <c r="AZ325" t="e" cm="1">
        <f t="array" aca="1" ref="AZ325" ca="1">IF(INDIRECT("実施計画様式!AZ"&amp;ROW($A325))&lt;&gt;朱色変色!AV325,1,0)</f>
        <v>#VALUE!</v>
      </c>
      <c r="BA325" t="e" cm="1">
        <f t="array" aca="1" ref="BA325" ca="1">IF(INDIRECT("実施計画様式!BA"&amp;ROW($A325))&lt;&gt;朱色変色!AW325,1,0)</f>
        <v>#VALUE!</v>
      </c>
      <c r="BB325" t="e" cm="1">
        <f t="array" aca="1" ref="BB325" ca="1">IF(INDIRECT("実施計画様式!BB"&amp;ROW($A325))&lt;&gt;朱色変色!AX325,1,0)</f>
        <v>#VALUE!</v>
      </c>
      <c r="BC325" t="e">
        <f t="shared" ca="1" si="9"/>
        <v>#VALUE!</v>
      </c>
      <c r="BD325" t="e">
        <f t="shared" ca="1" si="10"/>
        <v>#VALUE!</v>
      </c>
      <c r="BE325" t="e">
        <f t="shared" ca="1" si="11"/>
        <v>#VALUE!</v>
      </c>
    </row>
    <row r="326" spans="3:57">
      <c r="C326" s="310">
        <v>254</v>
      </c>
      <c r="D326" t="e" cm="1">
        <f t="array" aca="1" ref="D326" ca="1">IF(INDIRECT("実施計画様式!D"&amp;ROW($A326))&lt;&gt;朱色変色!D326,1,0)</f>
        <v>#VALUE!</v>
      </c>
      <c r="E326" t="e" cm="1">
        <f t="array" aca="1" ref="E326" ca="1">IF(INDIRECT("実施計画様式!E"&amp;ROW($A326))&lt;&gt;朱色変色!E326,1,0)</f>
        <v>#VALUE!</v>
      </c>
      <c r="F326" t="e" cm="1">
        <f t="array" aca="1" ref="F326" ca="1">IF(INDIRECT("実施計画様式!F"&amp;ROW($A326))&lt;&gt;朱色変色!F326,1,0)</f>
        <v>#VALUE!</v>
      </c>
      <c r="G326" t="e" cm="1">
        <f t="array" aca="1" ref="G326" ca="1">IF(INDIRECT("実施計画様式!G"&amp;ROW($A326))&lt;&gt;朱色変色!G326,1,0)</f>
        <v>#VALUE!</v>
      </c>
      <c r="H326" t="e" cm="1">
        <f t="array" aca="1" ref="H326" ca="1">IF(INDIRECT("実施計画様式!H"&amp;ROW($A326))&lt;&gt;朱色変色!H326,1,0)</f>
        <v>#VALUE!</v>
      </c>
      <c r="I326" t="e" cm="1">
        <f t="array" aca="1" ref="I326" ca="1">IF(INDIRECT("実施計画様式!I"&amp;ROW($A326))&lt;&gt;朱色変色!I326,1,0)</f>
        <v>#VALUE!</v>
      </c>
      <c r="J326" t="e" cm="1">
        <f t="array" aca="1" ref="J326" ca="1">IF(INDIRECT("実施計画様式!J"&amp;ROW($A326))&lt;&gt;朱色変色!J326,1,0)</f>
        <v>#VALUE!</v>
      </c>
      <c r="K326" t="e" cm="1">
        <f t="array" aca="1" ref="K326" ca="1">IF(INDIRECT("実施計画様式!K"&amp;ROW($A326))&lt;&gt;朱色変色!K326,1,0)</f>
        <v>#VALUE!</v>
      </c>
      <c r="L326" t="e" cm="1">
        <f t="array" aca="1" ref="L326" ca="1">IF(INDIRECT("実施計画様式!L"&amp;ROW($A326))&lt;&gt;朱色変色!L326,1,0)</f>
        <v>#VALUE!</v>
      </c>
      <c r="M326" t="e" cm="1">
        <f t="array" aca="1" ref="M326" ca="1">IF(INDIRECT("実施計画様式!M"&amp;ROW($A326))&lt;&gt;朱色変色!M326,1,0)</f>
        <v>#VALUE!</v>
      </c>
      <c r="N326" t="e" cm="1">
        <f t="array" aca="1" ref="N326" ca="1">IF(INDIRECT("実施計画様式!N"&amp;ROW($A326))&lt;&gt;朱色変色!N326,1,0)</f>
        <v>#VALUE!</v>
      </c>
      <c r="O326" t="e" cm="1">
        <f t="array" aca="1" ref="O326" ca="1">IF(INDIRECT("実施計画様式!O"&amp;ROW($A326))&lt;&gt;朱色変色!O326,1,0)</f>
        <v>#VALUE!</v>
      </c>
      <c r="P326" t="e" cm="1">
        <f t="array" aca="1" ref="P326" ca="1">IF(INDIRECT("実施計画様式!P"&amp;ROW($A326))&lt;&gt;朱色変色!P326,1,0)</f>
        <v>#VALUE!</v>
      </c>
      <c r="Q326" t="e" cm="1">
        <f t="array" aca="1" ref="Q326" ca="1">IF(INDIRECT("実施計画様式!Q"&amp;ROW($A326))&lt;&gt;朱色変色!Q326,1,0)</f>
        <v>#VALUE!</v>
      </c>
      <c r="R326" t="e" cm="1">
        <f t="array" aca="1" ref="R326" ca="1">IF(INDIRECT("実施計画様式!R"&amp;ROW($A326))&lt;&gt;朱色変色!R326,1,0)</f>
        <v>#VALUE!</v>
      </c>
      <c r="S326" t="e" cm="1">
        <f t="array" aca="1" ref="S326" ca="1">IF(INDIRECT("実施計画様式!S"&amp;ROW($A326))&lt;&gt;朱色変色!S326,1,0)</f>
        <v>#VALUE!</v>
      </c>
      <c r="T326" t="e" cm="1">
        <f t="array" aca="1" ref="T326" ca="1">IF(INDIRECT("実施計画様式!T"&amp;ROW($A326))&lt;&gt;朱色変色!T326,1,0)</f>
        <v>#VALUE!</v>
      </c>
      <c r="U326" t="e" cm="1">
        <f t="array" aca="1" ref="U326" ca="1">IF(INDIRECT("実施計画様式!U"&amp;ROW($A326))&lt;&gt;朱色変色!U326,1,0)</f>
        <v>#VALUE!</v>
      </c>
      <c r="V326" t="e" cm="1">
        <f t="array" aca="1" ref="V326" ca="1">IF(INDIRECT("実施計画様式!V"&amp;ROW($A326))&lt;&gt;朱色変色!V326,1,0)</f>
        <v>#VALUE!</v>
      </c>
      <c r="W326" t="e" cm="1">
        <f t="array" aca="1" ref="W326" ca="1">IF(INDIRECT("実施計画様式!W"&amp;ROW($A326))&lt;&gt;朱色変色!W326,1,0)</f>
        <v>#VALUE!</v>
      </c>
      <c r="X326" t="e" cm="1">
        <f t="array" aca="1" ref="X326" ca="1">IF(INDIRECT("実施計画様式!X"&amp;ROW($A326))&lt;&gt;朱色変色!X326,1,0)</f>
        <v>#VALUE!</v>
      </c>
      <c r="Y326" t="e" cm="1">
        <f t="array" aca="1" ref="Y326" ca="1">IF(INDIRECT("実施計画様式!Y"&amp;ROW($A326))&lt;&gt;朱色変色!Y326,1,0)</f>
        <v>#VALUE!</v>
      </c>
      <c r="Z326" t="e" cm="1">
        <f t="array" aca="1" ref="Z326" ca="1">IF(INDIRECT("実施計画様式!Z"&amp;ROW($A326))&lt;&gt;朱色変色!Z326,1,0)</f>
        <v>#VALUE!</v>
      </c>
      <c r="AA326" t="e" cm="1">
        <f t="array" aca="1" ref="AA326" ca="1">IF(INDIRECT("実施計画様式!AA"&amp;ROW($A326))&lt;&gt;朱色変色!AA326,1,0)</f>
        <v>#VALUE!</v>
      </c>
      <c r="AB326" t="e" cm="1">
        <f t="array" aca="1" ref="AB326" ca="1">IF(INDIRECT("実施計画様式!AB"&amp;ROW($A326))&lt;&gt;朱色変色!AB326,1,0)</f>
        <v>#VALUE!</v>
      </c>
      <c r="AC326" t="e" cm="1">
        <f t="array" aca="1" ref="AC326" ca="1">IF(INDIRECT("実施計画様式!AC"&amp;ROW($A326))&lt;&gt;朱色変色!AC326,1,0)</f>
        <v>#VALUE!</v>
      </c>
      <c r="AD326" t="e" cm="1">
        <f t="array" aca="1" ref="AD326" ca="1">IF(INDIRECT("実施計画様式!AD"&amp;ROW($A326))&lt;&gt;朱色変色!AD326,1,0)</f>
        <v>#VALUE!</v>
      </c>
      <c r="AE326" t="e" cm="1">
        <f t="array" aca="1" ref="AE326" ca="1">IF(INDIRECT("実施計画様式!AE"&amp;ROW($A326))&lt;&gt;朱色変色!AE326,1,0)</f>
        <v>#VALUE!</v>
      </c>
      <c r="AF326" t="e" cm="1">
        <f t="array" aca="1" ref="AF326" ca="1">IF(INDIRECT("実施計画様式!AF"&amp;ROW($A326))&lt;&gt;朱色変色!AF326,1,0)</f>
        <v>#VALUE!</v>
      </c>
      <c r="AG326" t="e" cm="1">
        <f t="array" aca="1" ref="AG326" ca="1">IF(INDIRECT("実施計画様式!AG"&amp;ROW($A326))&lt;&gt;朱色変色!AG326,1,0)</f>
        <v>#VALUE!</v>
      </c>
      <c r="AH326" t="e" cm="1">
        <f t="array" aca="1" ref="AH326" ca="1">IF(INDIRECT("実施計画様式!AH"&amp;ROW($A326))&lt;&gt;朱色変色!AH326,1,0)</f>
        <v>#VALUE!</v>
      </c>
      <c r="AI326" t="e" cm="1">
        <f t="array" aca="1" ref="AI326" ca="1">IF(INDIRECT("実施計画様式!AI"&amp;ROW($A326))&lt;&gt;朱色変色!AI326,1,0)</f>
        <v>#VALUE!</v>
      </c>
      <c r="AJ326" t="e" cm="1">
        <f t="array" aca="1" ref="AJ326" ca="1">IF(INDIRECT("実施計画様式!AJ"&amp;ROW($A326))&lt;&gt;朱色変色!AJ326,1,0)</f>
        <v>#VALUE!</v>
      </c>
      <c r="AK326" t="e" cm="1">
        <f t="array" aca="1" ref="AK326" ca="1">IF(INDIRECT("実施計画様式!AK"&amp;ROW($A326))&lt;&gt;朱色変色!AK326,1,0)</f>
        <v>#VALUE!</v>
      </c>
      <c r="AL326" t="e" cm="1">
        <f t="array" aca="1" ref="AL326" ca="1">IF(INDIRECT("実施計画様式!AL"&amp;ROW($A326))&lt;&gt;朱色変色!AL326,1,0)</f>
        <v>#VALUE!</v>
      </c>
      <c r="AM326" t="e" cm="1">
        <f t="array" aca="1" ref="AM326" ca="1">IF(INDIRECT("実施計画様式!AM"&amp;ROW($A326))&lt;&gt;朱色変色!AM326,1,0)</f>
        <v>#VALUE!</v>
      </c>
      <c r="AN326" t="e" cm="1">
        <f t="array" aca="1" ref="AN326" ca="1">IF(INDIRECT("実施計画様式!AN"&amp;ROW($A326))&lt;&gt;朱色変色!AN326,1,0)</f>
        <v>#VALUE!</v>
      </c>
      <c r="AO326" t="e" cm="1">
        <f t="array" aca="1" ref="AO326" ca="1">IF(INDIRECT("実施計画様式!AO"&amp;ROW($A326))&lt;&gt;朱色変色!AO326,1,0)</f>
        <v>#VALUE!</v>
      </c>
      <c r="AP326" t="e" cm="1">
        <f t="array" aca="1" ref="AP326" ca="1">IF(INDIRECT("実施計画様式!AP"&amp;ROW($A326))&lt;&gt;朱色変色!AP326,1,0)</f>
        <v>#VALUE!</v>
      </c>
      <c r="AQ326" t="e" cm="1">
        <f t="array" aca="1" ref="AQ326" ca="1">IF(INDIRECT("実施計画様式!AQ"&amp;ROW($A326))&lt;&gt;朱色変色!AQ326,1,0)</f>
        <v>#VALUE!</v>
      </c>
      <c r="AR326" t="e" cm="1">
        <f t="array" aca="1" ref="AR326" ca="1">IF(INDIRECT("実施計画様式!AR"&amp;ROW($A326))&lt;&gt;朱色変色!AR326,1,0)</f>
        <v>#VALUE!</v>
      </c>
      <c r="AS326" t="e" cm="1">
        <f t="array" aca="1" ref="AS326" ca="1">IF(INDIRECT("実施計画様式!AS"&amp;ROW($A326))&lt;&gt;朱色変色!AS326,1,0)</f>
        <v>#VALUE!</v>
      </c>
      <c r="AT326" t="e" cm="1">
        <f t="array" aca="1" ref="AT326" ca="1">IF(INDIRECT("実施計画様式!AT"&amp;ROW($A326))&lt;&gt;朱色変色!AT326,1,0)</f>
        <v>#VALUE!</v>
      </c>
      <c r="AU326" t="e" cm="1">
        <f t="array" aca="1" ref="AU326" ca="1">IF(INDIRECT("実施計画様式!AU"&amp;ROW($A326))&lt;&gt;朱色変色!AU326,1,0)</f>
        <v>#VALUE!</v>
      </c>
      <c r="AV326" t="e" cm="1">
        <f t="array" aca="1" ref="AV326" ca="1">IF(INDIRECT("実施計画様式!AV"&amp;ROW($A326))&lt;&gt;朱色変色!AV326,1,0)</f>
        <v>#VALUE!</v>
      </c>
      <c r="AW326" t="e" cm="1">
        <f t="array" aca="1" ref="AW326" ca="1">IF(INDIRECT("実施計画様式!AW"&amp;ROW($A326))&lt;&gt;朱色変色!AW326,1,0)</f>
        <v>#VALUE!</v>
      </c>
      <c r="AX326" t="e" cm="1">
        <f t="array" aca="1" ref="AX326" ca="1">IF(INDIRECT("実施計画様式!AX"&amp;ROW($A326))&lt;&gt;朱色変色!AX326,1,0)</f>
        <v>#VALUE!</v>
      </c>
      <c r="AY326" t="e" cm="1">
        <f t="array" aca="1" ref="AY326" ca="1">IF(INDIRECT("実施計画様式!AY"&amp;ROW($A326))&lt;&gt;朱色変色!AU326,1,0)</f>
        <v>#VALUE!</v>
      </c>
      <c r="AZ326" t="e" cm="1">
        <f t="array" aca="1" ref="AZ326" ca="1">IF(INDIRECT("実施計画様式!AZ"&amp;ROW($A326))&lt;&gt;朱色変色!AV326,1,0)</f>
        <v>#VALUE!</v>
      </c>
      <c r="BA326" t="e" cm="1">
        <f t="array" aca="1" ref="BA326" ca="1">IF(INDIRECT("実施計画様式!BA"&amp;ROW($A326))&lt;&gt;朱色変色!AW326,1,0)</f>
        <v>#VALUE!</v>
      </c>
      <c r="BB326" t="e" cm="1">
        <f t="array" aca="1" ref="BB326" ca="1">IF(INDIRECT("実施計画様式!BB"&amp;ROW($A326))&lt;&gt;朱色変色!AX326,1,0)</f>
        <v>#VALUE!</v>
      </c>
      <c r="BC326" t="e">
        <f t="shared" ca="1" si="9"/>
        <v>#VALUE!</v>
      </c>
      <c r="BD326" t="e">
        <f t="shared" ca="1" si="10"/>
        <v>#VALUE!</v>
      </c>
      <c r="BE326" t="e">
        <f t="shared" ca="1" si="11"/>
        <v>#VALUE!</v>
      </c>
    </row>
    <row r="327" spans="3:57">
      <c r="C327" s="310">
        <v>255</v>
      </c>
      <c r="D327" t="e" cm="1">
        <f t="array" aca="1" ref="D327" ca="1">IF(INDIRECT("実施計画様式!D"&amp;ROW($A327))&lt;&gt;朱色変色!D327,1,0)</f>
        <v>#VALUE!</v>
      </c>
      <c r="E327" t="e" cm="1">
        <f t="array" aca="1" ref="E327" ca="1">IF(INDIRECT("実施計画様式!E"&amp;ROW($A327))&lt;&gt;朱色変色!E327,1,0)</f>
        <v>#VALUE!</v>
      </c>
      <c r="F327" t="e" cm="1">
        <f t="array" aca="1" ref="F327" ca="1">IF(INDIRECT("実施計画様式!F"&amp;ROW($A327))&lt;&gt;朱色変色!F327,1,0)</f>
        <v>#VALUE!</v>
      </c>
      <c r="G327" t="e" cm="1">
        <f t="array" aca="1" ref="G327" ca="1">IF(INDIRECT("実施計画様式!G"&amp;ROW($A327))&lt;&gt;朱色変色!G327,1,0)</f>
        <v>#VALUE!</v>
      </c>
      <c r="H327" t="e" cm="1">
        <f t="array" aca="1" ref="H327" ca="1">IF(INDIRECT("実施計画様式!H"&amp;ROW($A327))&lt;&gt;朱色変色!H327,1,0)</f>
        <v>#VALUE!</v>
      </c>
      <c r="I327" t="e" cm="1">
        <f t="array" aca="1" ref="I327" ca="1">IF(INDIRECT("実施計画様式!I"&amp;ROW($A327))&lt;&gt;朱色変色!I327,1,0)</f>
        <v>#VALUE!</v>
      </c>
      <c r="J327" t="e" cm="1">
        <f t="array" aca="1" ref="J327" ca="1">IF(INDIRECT("実施計画様式!J"&amp;ROW($A327))&lt;&gt;朱色変色!J327,1,0)</f>
        <v>#VALUE!</v>
      </c>
      <c r="K327" t="e" cm="1">
        <f t="array" aca="1" ref="K327" ca="1">IF(INDIRECT("実施計画様式!K"&amp;ROW($A327))&lt;&gt;朱色変色!K327,1,0)</f>
        <v>#VALUE!</v>
      </c>
      <c r="L327" t="e" cm="1">
        <f t="array" aca="1" ref="L327" ca="1">IF(INDIRECT("実施計画様式!L"&amp;ROW($A327))&lt;&gt;朱色変色!L327,1,0)</f>
        <v>#VALUE!</v>
      </c>
      <c r="M327" t="e" cm="1">
        <f t="array" aca="1" ref="M327" ca="1">IF(INDIRECT("実施計画様式!M"&amp;ROW($A327))&lt;&gt;朱色変色!M327,1,0)</f>
        <v>#VALUE!</v>
      </c>
      <c r="N327" t="e" cm="1">
        <f t="array" aca="1" ref="N327" ca="1">IF(INDIRECT("実施計画様式!N"&amp;ROW($A327))&lt;&gt;朱色変色!N327,1,0)</f>
        <v>#VALUE!</v>
      </c>
      <c r="O327" t="e" cm="1">
        <f t="array" aca="1" ref="O327" ca="1">IF(INDIRECT("実施計画様式!O"&amp;ROW($A327))&lt;&gt;朱色変色!O327,1,0)</f>
        <v>#VALUE!</v>
      </c>
      <c r="P327" t="e" cm="1">
        <f t="array" aca="1" ref="P327" ca="1">IF(INDIRECT("実施計画様式!P"&amp;ROW($A327))&lt;&gt;朱色変色!P327,1,0)</f>
        <v>#VALUE!</v>
      </c>
      <c r="Q327" t="e" cm="1">
        <f t="array" aca="1" ref="Q327" ca="1">IF(INDIRECT("実施計画様式!Q"&amp;ROW($A327))&lt;&gt;朱色変色!Q327,1,0)</f>
        <v>#VALUE!</v>
      </c>
      <c r="R327" t="e" cm="1">
        <f t="array" aca="1" ref="R327" ca="1">IF(INDIRECT("実施計画様式!R"&amp;ROW($A327))&lt;&gt;朱色変色!R327,1,0)</f>
        <v>#VALUE!</v>
      </c>
      <c r="S327" t="e" cm="1">
        <f t="array" aca="1" ref="S327" ca="1">IF(INDIRECT("実施計画様式!S"&amp;ROW($A327))&lt;&gt;朱色変色!S327,1,0)</f>
        <v>#VALUE!</v>
      </c>
      <c r="T327" t="e" cm="1">
        <f t="array" aca="1" ref="T327" ca="1">IF(INDIRECT("実施計画様式!T"&amp;ROW($A327))&lt;&gt;朱色変色!T327,1,0)</f>
        <v>#VALUE!</v>
      </c>
      <c r="U327" t="e" cm="1">
        <f t="array" aca="1" ref="U327" ca="1">IF(INDIRECT("実施計画様式!U"&amp;ROW($A327))&lt;&gt;朱色変色!U327,1,0)</f>
        <v>#VALUE!</v>
      </c>
      <c r="V327" t="e" cm="1">
        <f t="array" aca="1" ref="V327" ca="1">IF(INDIRECT("実施計画様式!V"&amp;ROW($A327))&lt;&gt;朱色変色!V327,1,0)</f>
        <v>#VALUE!</v>
      </c>
      <c r="W327" t="e" cm="1">
        <f t="array" aca="1" ref="W327" ca="1">IF(INDIRECT("実施計画様式!W"&amp;ROW($A327))&lt;&gt;朱色変色!W327,1,0)</f>
        <v>#VALUE!</v>
      </c>
      <c r="X327" t="e" cm="1">
        <f t="array" aca="1" ref="X327" ca="1">IF(INDIRECT("実施計画様式!X"&amp;ROW($A327))&lt;&gt;朱色変色!X327,1,0)</f>
        <v>#VALUE!</v>
      </c>
      <c r="Y327" t="e" cm="1">
        <f t="array" aca="1" ref="Y327" ca="1">IF(INDIRECT("実施計画様式!Y"&amp;ROW($A327))&lt;&gt;朱色変色!Y327,1,0)</f>
        <v>#VALUE!</v>
      </c>
      <c r="Z327" t="e" cm="1">
        <f t="array" aca="1" ref="Z327" ca="1">IF(INDIRECT("実施計画様式!Z"&amp;ROW($A327))&lt;&gt;朱色変色!Z327,1,0)</f>
        <v>#VALUE!</v>
      </c>
      <c r="AA327" t="e" cm="1">
        <f t="array" aca="1" ref="AA327" ca="1">IF(INDIRECT("実施計画様式!AA"&amp;ROW($A327))&lt;&gt;朱色変色!AA327,1,0)</f>
        <v>#VALUE!</v>
      </c>
      <c r="AB327" t="e" cm="1">
        <f t="array" aca="1" ref="AB327" ca="1">IF(INDIRECT("実施計画様式!AB"&amp;ROW($A327))&lt;&gt;朱色変色!AB327,1,0)</f>
        <v>#VALUE!</v>
      </c>
      <c r="AC327" t="e" cm="1">
        <f t="array" aca="1" ref="AC327" ca="1">IF(INDIRECT("実施計画様式!AC"&amp;ROW($A327))&lt;&gt;朱色変色!AC327,1,0)</f>
        <v>#VALUE!</v>
      </c>
      <c r="AD327" t="e" cm="1">
        <f t="array" aca="1" ref="AD327" ca="1">IF(INDIRECT("実施計画様式!AD"&amp;ROW($A327))&lt;&gt;朱色変色!AD327,1,0)</f>
        <v>#VALUE!</v>
      </c>
      <c r="AE327" t="e" cm="1">
        <f t="array" aca="1" ref="AE327" ca="1">IF(INDIRECT("実施計画様式!AE"&amp;ROW($A327))&lt;&gt;朱色変色!AE327,1,0)</f>
        <v>#VALUE!</v>
      </c>
      <c r="AF327" t="e" cm="1">
        <f t="array" aca="1" ref="AF327" ca="1">IF(INDIRECT("実施計画様式!AF"&amp;ROW($A327))&lt;&gt;朱色変色!AF327,1,0)</f>
        <v>#VALUE!</v>
      </c>
      <c r="AG327" t="e" cm="1">
        <f t="array" aca="1" ref="AG327" ca="1">IF(INDIRECT("実施計画様式!AG"&amp;ROW($A327))&lt;&gt;朱色変色!AG327,1,0)</f>
        <v>#VALUE!</v>
      </c>
      <c r="AH327" t="e" cm="1">
        <f t="array" aca="1" ref="AH327" ca="1">IF(INDIRECT("実施計画様式!AH"&amp;ROW($A327))&lt;&gt;朱色変色!AH327,1,0)</f>
        <v>#VALUE!</v>
      </c>
      <c r="AI327" t="e" cm="1">
        <f t="array" aca="1" ref="AI327" ca="1">IF(INDIRECT("実施計画様式!AI"&amp;ROW($A327))&lt;&gt;朱色変色!AI327,1,0)</f>
        <v>#VALUE!</v>
      </c>
      <c r="AJ327" t="e" cm="1">
        <f t="array" aca="1" ref="AJ327" ca="1">IF(INDIRECT("実施計画様式!AJ"&amp;ROW($A327))&lt;&gt;朱色変色!AJ327,1,0)</f>
        <v>#VALUE!</v>
      </c>
      <c r="AK327" t="e" cm="1">
        <f t="array" aca="1" ref="AK327" ca="1">IF(INDIRECT("実施計画様式!AK"&amp;ROW($A327))&lt;&gt;朱色変色!AK327,1,0)</f>
        <v>#VALUE!</v>
      </c>
      <c r="AL327" t="e" cm="1">
        <f t="array" aca="1" ref="AL327" ca="1">IF(INDIRECT("実施計画様式!AL"&amp;ROW($A327))&lt;&gt;朱色変色!AL327,1,0)</f>
        <v>#VALUE!</v>
      </c>
      <c r="AM327" t="e" cm="1">
        <f t="array" aca="1" ref="AM327" ca="1">IF(INDIRECT("実施計画様式!AM"&amp;ROW($A327))&lt;&gt;朱色変色!AM327,1,0)</f>
        <v>#VALUE!</v>
      </c>
      <c r="AN327" t="e" cm="1">
        <f t="array" aca="1" ref="AN327" ca="1">IF(INDIRECT("実施計画様式!AN"&amp;ROW($A327))&lt;&gt;朱色変色!AN327,1,0)</f>
        <v>#VALUE!</v>
      </c>
      <c r="AO327" t="e" cm="1">
        <f t="array" aca="1" ref="AO327" ca="1">IF(INDIRECT("実施計画様式!AO"&amp;ROW($A327))&lt;&gt;朱色変色!AO327,1,0)</f>
        <v>#VALUE!</v>
      </c>
      <c r="AP327" t="e" cm="1">
        <f t="array" aca="1" ref="AP327" ca="1">IF(INDIRECT("実施計画様式!AP"&amp;ROW($A327))&lt;&gt;朱色変色!AP327,1,0)</f>
        <v>#VALUE!</v>
      </c>
      <c r="AQ327" t="e" cm="1">
        <f t="array" aca="1" ref="AQ327" ca="1">IF(INDIRECT("実施計画様式!AQ"&amp;ROW($A327))&lt;&gt;朱色変色!AQ327,1,0)</f>
        <v>#VALUE!</v>
      </c>
      <c r="AR327" t="e" cm="1">
        <f t="array" aca="1" ref="AR327" ca="1">IF(INDIRECT("実施計画様式!AR"&amp;ROW($A327))&lt;&gt;朱色変色!AR327,1,0)</f>
        <v>#VALUE!</v>
      </c>
      <c r="AS327" t="e" cm="1">
        <f t="array" aca="1" ref="AS327" ca="1">IF(INDIRECT("実施計画様式!AS"&amp;ROW($A327))&lt;&gt;朱色変色!AS327,1,0)</f>
        <v>#VALUE!</v>
      </c>
      <c r="AT327" t="e" cm="1">
        <f t="array" aca="1" ref="AT327" ca="1">IF(INDIRECT("実施計画様式!AT"&amp;ROW($A327))&lt;&gt;朱色変色!AT327,1,0)</f>
        <v>#VALUE!</v>
      </c>
      <c r="AU327" t="e" cm="1">
        <f t="array" aca="1" ref="AU327" ca="1">IF(INDIRECT("実施計画様式!AU"&amp;ROW($A327))&lt;&gt;朱色変色!AU327,1,0)</f>
        <v>#VALUE!</v>
      </c>
      <c r="AV327" t="e" cm="1">
        <f t="array" aca="1" ref="AV327" ca="1">IF(INDIRECT("実施計画様式!AV"&amp;ROW($A327))&lt;&gt;朱色変色!AV327,1,0)</f>
        <v>#VALUE!</v>
      </c>
      <c r="AW327" t="e" cm="1">
        <f t="array" aca="1" ref="AW327" ca="1">IF(INDIRECT("実施計画様式!AW"&amp;ROW($A327))&lt;&gt;朱色変色!AW327,1,0)</f>
        <v>#VALUE!</v>
      </c>
      <c r="AX327" t="e" cm="1">
        <f t="array" aca="1" ref="AX327" ca="1">IF(INDIRECT("実施計画様式!AX"&amp;ROW($A327))&lt;&gt;朱色変色!AX327,1,0)</f>
        <v>#VALUE!</v>
      </c>
      <c r="AY327" t="e" cm="1">
        <f t="array" aca="1" ref="AY327" ca="1">IF(INDIRECT("実施計画様式!AY"&amp;ROW($A327))&lt;&gt;朱色変色!AU327,1,0)</f>
        <v>#VALUE!</v>
      </c>
      <c r="AZ327" t="e" cm="1">
        <f t="array" aca="1" ref="AZ327" ca="1">IF(INDIRECT("実施計画様式!AZ"&amp;ROW($A327))&lt;&gt;朱色変色!AV327,1,0)</f>
        <v>#VALUE!</v>
      </c>
      <c r="BA327" t="e" cm="1">
        <f t="array" aca="1" ref="BA327" ca="1">IF(INDIRECT("実施計画様式!BA"&amp;ROW($A327))&lt;&gt;朱色変色!AW327,1,0)</f>
        <v>#VALUE!</v>
      </c>
      <c r="BB327" t="e" cm="1">
        <f t="array" aca="1" ref="BB327" ca="1">IF(INDIRECT("実施計画様式!BB"&amp;ROW($A327))&lt;&gt;朱色変色!AX327,1,0)</f>
        <v>#VALUE!</v>
      </c>
      <c r="BC327" t="e">
        <f t="shared" ca="1" si="9"/>
        <v>#VALUE!</v>
      </c>
      <c r="BD327" t="e">
        <f t="shared" ca="1" si="10"/>
        <v>#VALUE!</v>
      </c>
      <c r="BE327" t="e">
        <f t="shared" ca="1" si="11"/>
        <v>#VALUE!</v>
      </c>
    </row>
    <row r="328" spans="3:57">
      <c r="C328" s="310">
        <v>256</v>
      </c>
      <c r="D328" t="e" cm="1">
        <f t="array" aca="1" ref="D328" ca="1">IF(INDIRECT("実施計画様式!D"&amp;ROW($A328))&lt;&gt;朱色変色!D328,1,0)</f>
        <v>#VALUE!</v>
      </c>
      <c r="E328" t="e" cm="1">
        <f t="array" aca="1" ref="E328" ca="1">IF(INDIRECT("実施計画様式!E"&amp;ROW($A328))&lt;&gt;朱色変色!E328,1,0)</f>
        <v>#VALUE!</v>
      </c>
      <c r="F328" t="e" cm="1">
        <f t="array" aca="1" ref="F328" ca="1">IF(INDIRECT("実施計画様式!F"&amp;ROW($A328))&lt;&gt;朱色変色!F328,1,0)</f>
        <v>#VALUE!</v>
      </c>
      <c r="G328" t="e" cm="1">
        <f t="array" aca="1" ref="G328" ca="1">IF(INDIRECT("実施計画様式!G"&amp;ROW($A328))&lt;&gt;朱色変色!G328,1,0)</f>
        <v>#VALUE!</v>
      </c>
      <c r="H328" t="e" cm="1">
        <f t="array" aca="1" ref="H328" ca="1">IF(INDIRECT("実施計画様式!H"&amp;ROW($A328))&lt;&gt;朱色変色!H328,1,0)</f>
        <v>#VALUE!</v>
      </c>
      <c r="I328" t="e" cm="1">
        <f t="array" aca="1" ref="I328" ca="1">IF(INDIRECT("実施計画様式!I"&amp;ROW($A328))&lt;&gt;朱色変色!I328,1,0)</f>
        <v>#VALUE!</v>
      </c>
      <c r="J328" t="e" cm="1">
        <f t="array" aca="1" ref="J328" ca="1">IF(INDIRECT("実施計画様式!J"&amp;ROW($A328))&lt;&gt;朱色変色!J328,1,0)</f>
        <v>#VALUE!</v>
      </c>
      <c r="K328" t="e" cm="1">
        <f t="array" aca="1" ref="K328" ca="1">IF(INDIRECT("実施計画様式!K"&amp;ROW($A328))&lt;&gt;朱色変色!K328,1,0)</f>
        <v>#VALUE!</v>
      </c>
      <c r="L328" t="e" cm="1">
        <f t="array" aca="1" ref="L328" ca="1">IF(INDIRECT("実施計画様式!L"&amp;ROW($A328))&lt;&gt;朱色変色!L328,1,0)</f>
        <v>#VALUE!</v>
      </c>
      <c r="M328" t="e" cm="1">
        <f t="array" aca="1" ref="M328" ca="1">IF(INDIRECT("実施計画様式!M"&amp;ROW($A328))&lt;&gt;朱色変色!M328,1,0)</f>
        <v>#VALUE!</v>
      </c>
      <c r="N328" t="e" cm="1">
        <f t="array" aca="1" ref="N328" ca="1">IF(INDIRECT("実施計画様式!N"&amp;ROW($A328))&lt;&gt;朱色変色!N328,1,0)</f>
        <v>#VALUE!</v>
      </c>
      <c r="O328" t="e" cm="1">
        <f t="array" aca="1" ref="O328" ca="1">IF(INDIRECT("実施計画様式!O"&amp;ROW($A328))&lt;&gt;朱色変色!O328,1,0)</f>
        <v>#VALUE!</v>
      </c>
      <c r="P328" t="e" cm="1">
        <f t="array" aca="1" ref="P328" ca="1">IF(INDIRECT("実施計画様式!P"&amp;ROW($A328))&lt;&gt;朱色変色!P328,1,0)</f>
        <v>#VALUE!</v>
      </c>
      <c r="Q328" t="e" cm="1">
        <f t="array" aca="1" ref="Q328" ca="1">IF(INDIRECT("実施計画様式!Q"&amp;ROW($A328))&lt;&gt;朱色変色!Q328,1,0)</f>
        <v>#VALUE!</v>
      </c>
      <c r="R328" t="e" cm="1">
        <f t="array" aca="1" ref="R328" ca="1">IF(INDIRECT("実施計画様式!R"&amp;ROW($A328))&lt;&gt;朱色変色!R328,1,0)</f>
        <v>#VALUE!</v>
      </c>
      <c r="S328" t="e" cm="1">
        <f t="array" aca="1" ref="S328" ca="1">IF(INDIRECT("実施計画様式!S"&amp;ROW($A328))&lt;&gt;朱色変色!S328,1,0)</f>
        <v>#VALUE!</v>
      </c>
      <c r="T328" t="e" cm="1">
        <f t="array" aca="1" ref="T328" ca="1">IF(INDIRECT("実施計画様式!T"&amp;ROW($A328))&lt;&gt;朱色変色!T328,1,0)</f>
        <v>#VALUE!</v>
      </c>
      <c r="U328" t="e" cm="1">
        <f t="array" aca="1" ref="U328" ca="1">IF(INDIRECT("実施計画様式!U"&amp;ROW($A328))&lt;&gt;朱色変色!U328,1,0)</f>
        <v>#VALUE!</v>
      </c>
      <c r="V328" t="e" cm="1">
        <f t="array" aca="1" ref="V328" ca="1">IF(INDIRECT("実施計画様式!V"&amp;ROW($A328))&lt;&gt;朱色変色!V328,1,0)</f>
        <v>#VALUE!</v>
      </c>
      <c r="W328" t="e" cm="1">
        <f t="array" aca="1" ref="W328" ca="1">IF(INDIRECT("実施計画様式!W"&amp;ROW($A328))&lt;&gt;朱色変色!W328,1,0)</f>
        <v>#VALUE!</v>
      </c>
      <c r="X328" t="e" cm="1">
        <f t="array" aca="1" ref="X328" ca="1">IF(INDIRECT("実施計画様式!X"&amp;ROW($A328))&lt;&gt;朱色変色!X328,1,0)</f>
        <v>#VALUE!</v>
      </c>
      <c r="Y328" t="e" cm="1">
        <f t="array" aca="1" ref="Y328" ca="1">IF(INDIRECT("実施計画様式!Y"&amp;ROW($A328))&lt;&gt;朱色変色!Y328,1,0)</f>
        <v>#VALUE!</v>
      </c>
      <c r="Z328" t="e" cm="1">
        <f t="array" aca="1" ref="Z328" ca="1">IF(INDIRECT("実施計画様式!Z"&amp;ROW($A328))&lt;&gt;朱色変色!Z328,1,0)</f>
        <v>#VALUE!</v>
      </c>
      <c r="AA328" t="e" cm="1">
        <f t="array" aca="1" ref="AA328" ca="1">IF(INDIRECT("実施計画様式!AA"&amp;ROW($A328))&lt;&gt;朱色変色!AA328,1,0)</f>
        <v>#VALUE!</v>
      </c>
      <c r="AB328" t="e" cm="1">
        <f t="array" aca="1" ref="AB328" ca="1">IF(INDIRECT("実施計画様式!AB"&amp;ROW($A328))&lt;&gt;朱色変色!AB328,1,0)</f>
        <v>#VALUE!</v>
      </c>
      <c r="AC328" t="e" cm="1">
        <f t="array" aca="1" ref="AC328" ca="1">IF(INDIRECT("実施計画様式!AC"&amp;ROW($A328))&lt;&gt;朱色変色!AC328,1,0)</f>
        <v>#VALUE!</v>
      </c>
      <c r="AD328" t="e" cm="1">
        <f t="array" aca="1" ref="AD328" ca="1">IF(INDIRECT("実施計画様式!AD"&amp;ROW($A328))&lt;&gt;朱色変色!AD328,1,0)</f>
        <v>#VALUE!</v>
      </c>
      <c r="AE328" t="e" cm="1">
        <f t="array" aca="1" ref="AE328" ca="1">IF(INDIRECT("実施計画様式!AE"&amp;ROW($A328))&lt;&gt;朱色変色!AE328,1,0)</f>
        <v>#VALUE!</v>
      </c>
      <c r="AF328" t="e" cm="1">
        <f t="array" aca="1" ref="AF328" ca="1">IF(INDIRECT("実施計画様式!AF"&amp;ROW($A328))&lt;&gt;朱色変色!AF328,1,0)</f>
        <v>#VALUE!</v>
      </c>
      <c r="AG328" t="e" cm="1">
        <f t="array" aca="1" ref="AG328" ca="1">IF(INDIRECT("実施計画様式!AG"&amp;ROW($A328))&lt;&gt;朱色変色!AG328,1,0)</f>
        <v>#VALUE!</v>
      </c>
      <c r="AH328" t="e" cm="1">
        <f t="array" aca="1" ref="AH328" ca="1">IF(INDIRECT("実施計画様式!AH"&amp;ROW($A328))&lt;&gt;朱色変色!AH328,1,0)</f>
        <v>#VALUE!</v>
      </c>
      <c r="AI328" t="e" cm="1">
        <f t="array" aca="1" ref="AI328" ca="1">IF(INDIRECT("実施計画様式!AI"&amp;ROW($A328))&lt;&gt;朱色変色!AI328,1,0)</f>
        <v>#VALUE!</v>
      </c>
      <c r="AJ328" t="e" cm="1">
        <f t="array" aca="1" ref="AJ328" ca="1">IF(INDIRECT("実施計画様式!AJ"&amp;ROW($A328))&lt;&gt;朱色変色!AJ328,1,0)</f>
        <v>#VALUE!</v>
      </c>
      <c r="AK328" t="e" cm="1">
        <f t="array" aca="1" ref="AK328" ca="1">IF(INDIRECT("実施計画様式!AK"&amp;ROW($A328))&lt;&gt;朱色変色!AK328,1,0)</f>
        <v>#VALUE!</v>
      </c>
      <c r="AL328" t="e" cm="1">
        <f t="array" aca="1" ref="AL328" ca="1">IF(INDIRECT("実施計画様式!AL"&amp;ROW($A328))&lt;&gt;朱色変色!AL328,1,0)</f>
        <v>#VALUE!</v>
      </c>
      <c r="AM328" t="e" cm="1">
        <f t="array" aca="1" ref="AM328" ca="1">IF(INDIRECT("実施計画様式!AM"&amp;ROW($A328))&lt;&gt;朱色変色!AM328,1,0)</f>
        <v>#VALUE!</v>
      </c>
      <c r="AN328" t="e" cm="1">
        <f t="array" aca="1" ref="AN328" ca="1">IF(INDIRECT("実施計画様式!AN"&amp;ROW($A328))&lt;&gt;朱色変色!AN328,1,0)</f>
        <v>#VALUE!</v>
      </c>
      <c r="AO328" t="e" cm="1">
        <f t="array" aca="1" ref="AO328" ca="1">IF(INDIRECT("実施計画様式!AO"&amp;ROW($A328))&lt;&gt;朱色変色!AO328,1,0)</f>
        <v>#VALUE!</v>
      </c>
      <c r="AP328" t="e" cm="1">
        <f t="array" aca="1" ref="AP328" ca="1">IF(INDIRECT("実施計画様式!AP"&amp;ROW($A328))&lt;&gt;朱色変色!AP328,1,0)</f>
        <v>#VALUE!</v>
      </c>
      <c r="AQ328" t="e" cm="1">
        <f t="array" aca="1" ref="AQ328" ca="1">IF(INDIRECT("実施計画様式!AQ"&amp;ROW($A328))&lt;&gt;朱色変色!AQ328,1,0)</f>
        <v>#VALUE!</v>
      </c>
      <c r="AR328" t="e" cm="1">
        <f t="array" aca="1" ref="AR328" ca="1">IF(INDIRECT("実施計画様式!AR"&amp;ROW($A328))&lt;&gt;朱色変色!AR328,1,0)</f>
        <v>#VALUE!</v>
      </c>
      <c r="AS328" t="e" cm="1">
        <f t="array" aca="1" ref="AS328" ca="1">IF(INDIRECT("実施計画様式!AS"&amp;ROW($A328))&lt;&gt;朱色変色!AS328,1,0)</f>
        <v>#VALUE!</v>
      </c>
      <c r="AT328" t="e" cm="1">
        <f t="array" aca="1" ref="AT328" ca="1">IF(INDIRECT("実施計画様式!AT"&amp;ROW($A328))&lt;&gt;朱色変色!AT328,1,0)</f>
        <v>#VALUE!</v>
      </c>
      <c r="AU328" t="e" cm="1">
        <f t="array" aca="1" ref="AU328" ca="1">IF(INDIRECT("実施計画様式!AU"&amp;ROW($A328))&lt;&gt;朱色変色!AU328,1,0)</f>
        <v>#VALUE!</v>
      </c>
      <c r="AV328" t="e" cm="1">
        <f t="array" aca="1" ref="AV328" ca="1">IF(INDIRECT("実施計画様式!AV"&amp;ROW($A328))&lt;&gt;朱色変色!AV328,1,0)</f>
        <v>#VALUE!</v>
      </c>
      <c r="AW328" t="e" cm="1">
        <f t="array" aca="1" ref="AW328" ca="1">IF(INDIRECT("実施計画様式!AW"&amp;ROW($A328))&lt;&gt;朱色変色!AW328,1,0)</f>
        <v>#VALUE!</v>
      </c>
      <c r="AX328" t="e" cm="1">
        <f t="array" aca="1" ref="AX328" ca="1">IF(INDIRECT("実施計画様式!AX"&amp;ROW($A328))&lt;&gt;朱色変色!AX328,1,0)</f>
        <v>#VALUE!</v>
      </c>
      <c r="AY328" t="e" cm="1">
        <f t="array" aca="1" ref="AY328" ca="1">IF(INDIRECT("実施計画様式!AY"&amp;ROW($A328))&lt;&gt;朱色変色!AU328,1,0)</f>
        <v>#VALUE!</v>
      </c>
      <c r="AZ328" t="e" cm="1">
        <f t="array" aca="1" ref="AZ328" ca="1">IF(INDIRECT("実施計画様式!AZ"&amp;ROW($A328))&lt;&gt;朱色変色!AV328,1,0)</f>
        <v>#VALUE!</v>
      </c>
      <c r="BA328" t="e" cm="1">
        <f t="array" aca="1" ref="BA328" ca="1">IF(INDIRECT("実施計画様式!BA"&amp;ROW($A328))&lt;&gt;朱色変色!AW328,1,0)</f>
        <v>#VALUE!</v>
      </c>
      <c r="BB328" t="e" cm="1">
        <f t="array" aca="1" ref="BB328" ca="1">IF(INDIRECT("実施計画様式!BB"&amp;ROW($A328))&lt;&gt;朱色変色!AX328,1,0)</f>
        <v>#VALUE!</v>
      </c>
      <c r="BC328" t="e">
        <f t="shared" ca="1" si="9"/>
        <v>#VALUE!</v>
      </c>
      <c r="BD328" t="e">
        <f t="shared" ca="1" si="10"/>
        <v>#VALUE!</v>
      </c>
      <c r="BE328" t="e">
        <f t="shared" ca="1" si="11"/>
        <v>#VALUE!</v>
      </c>
    </row>
    <row r="329" spans="3:57">
      <c r="C329" s="310">
        <v>257</v>
      </c>
      <c r="D329" t="e" cm="1">
        <f t="array" aca="1" ref="D329" ca="1">IF(INDIRECT("実施計画様式!D"&amp;ROW($A329))&lt;&gt;朱色変色!D329,1,0)</f>
        <v>#VALUE!</v>
      </c>
      <c r="E329" t="e" cm="1">
        <f t="array" aca="1" ref="E329" ca="1">IF(INDIRECT("実施計画様式!E"&amp;ROW($A329))&lt;&gt;朱色変色!E329,1,0)</f>
        <v>#VALUE!</v>
      </c>
      <c r="F329" t="e" cm="1">
        <f t="array" aca="1" ref="F329" ca="1">IF(INDIRECT("実施計画様式!F"&amp;ROW($A329))&lt;&gt;朱色変色!F329,1,0)</f>
        <v>#VALUE!</v>
      </c>
      <c r="G329" t="e" cm="1">
        <f t="array" aca="1" ref="G329" ca="1">IF(INDIRECT("実施計画様式!G"&amp;ROW($A329))&lt;&gt;朱色変色!G329,1,0)</f>
        <v>#VALUE!</v>
      </c>
      <c r="H329" t="e" cm="1">
        <f t="array" aca="1" ref="H329" ca="1">IF(INDIRECT("実施計画様式!H"&amp;ROW($A329))&lt;&gt;朱色変色!H329,1,0)</f>
        <v>#VALUE!</v>
      </c>
      <c r="I329" t="e" cm="1">
        <f t="array" aca="1" ref="I329" ca="1">IF(INDIRECT("実施計画様式!I"&amp;ROW($A329))&lt;&gt;朱色変色!I329,1,0)</f>
        <v>#VALUE!</v>
      </c>
      <c r="J329" t="e" cm="1">
        <f t="array" aca="1" ref="J329" ca="1">IF(INDIRECT("実施計画様式!J"&amp;ROW($A329))&lt;&gt;朱色変色!J329,1,0)</f>
        <v>#VALUE!</v>
      </c>
      <c r="K329" t="e" cm="1">
        <f t="array" aca="1" ref="K329" ca="1">IF(INDIRECT("実施計画様式!K"&amp;ROW($A329))&lt;&gt;朱色変色!K329,1,0)</f>
        <v>#VALUE!</v>
      </c>
      <c r="L329" t="e" cm="1">
        <f t="array" aca="1" ref="L329" ca="1">IF(INDIRECT("実施計画様式!L"&amp;ROW($A329))&lt;&gt;朱色変色!L329,1,0)</f>
        <v>#VALUE!</v>
      </c>
      <c r="M329" t="e" cm="1">
        <f t="array" aca="1" ref="M329" ca="1">IF(INDIRECT("実施計画様式!M"&amp;ROW($A329))&lt;&gt;朱色変色!M329,1,0)</f>
        <v>#VALUE!</v>
      </c>
      <c r="N329" t="e" cm="1">
        <f t="array" aca="1" ref="N329" ca="1">IF(INDIRECT("実施計画様式!N"&amp;ROW($A329))&lt;&gt;朱色変色!N329,1,0)</f>
        <v>#VALUE!</v>
      </c>
      <c r="O329" t="e" cm="1">
        <f t="array" aca="1" ref="O329" ca="1">IF(INDIRECT("実施計画様式!O"&amp;ROW($A329))&lt;&gt;朱色変色!O329,1,0)</f>
        <v>#VALUE!</v>
      </c>
      <c r="P329" t="e" cm="1">
        <f t="array" aca="1" ref="P329" ca="1">IF(INDIRECT("実施計画様式!P"&amp;ROW($A329))&lt;&gt;朱色変色!P329,1,0)</f>
        <v>#VALUE!</v>
      </c>
      <c r="Q329" t="e" cm="1">
        <f t="array" aca="1" ref="Q329" ca="1">IF(INDIRECT("実施計画様式!Q"&amp;ROW($A329))&lt;&gt;朱色変色!Q329,1,0)</f>
        <v>#VALUE!</v>
      </c>
      <c r="R329" t="e" cm="1">
        <f t="array" aca="1" ref="R329" ca="1">IF(INDIRECT("実施計画様式!R"&amp;ROW($A329))&lt;&gt;朱色変色!R329,1,0)</f>
        <v>#VALUE!</v>
      </c>
      <c r="S329" t="e" cm="1">
        <f t="array" aca="1" ref="S329" ca="1">IF(INDIRECT("実施計画様式!S"&amp;ROW($A329))&lt;&gt;朱色変色!S329,1,0)</f>
        <v>#VALUE!</v>
      </c>
      <c r="T329" t="e" cm="1">
        <f t="array" aca="1" ref="T329" ca="1">IF(INDIRECT("実施計画様式!T"&amp;ROW($A329))&lt;&gt;朱色変色!T329,1,0)</f>
        <v>#VALUE!</v>
      </c>
      <c r="U329" t="e" cm="1">
        <f t="array" aca="1" ref="U329" ca="1">IF(INDIRECT("実施計画様式!U"&amp;ROW($A329))&lt;&gt;朱色変色!U329,1,0)</f>
        <v>#VALUE!</v>
      </c>
      <c r="V329" t="e" cm="1">
        <f t="array" aca="1" ref="V329" ca="1">IF(INDIRECT("実施計画様式!V"&amp;ROW($A329))&lt;&gt;朱色変色!V329,1,0)</f>
        <v>#VALUE!</v>
      </c>
      <c r="W329" t="e" cm="1">
        <f t="array" aca="1" ref="W329" ca="1">IF(INDIRECT("実施計画様式!W"&amp;ROW($A329))&lt;&gt;朱色変色!W329,1,0)</f>
        <v>#VALUE!</v>
      </c>
      <c r="X329" t="e" cm="1">
        <f t="array" aca="1" ref="X329" ca="1">IF(INDIRECT("実施計画様式!X"&amp;ROW($A329))&lt;&gt;朱色変色!X329,1,0)</f>
        <v>#VALUE!</v>
      </c>
      <c r="Y329" t="e" cm="1">
        <f t="array" aca="1" ref="Y329" ca="1">IF(INDIRECT("実施計画様式!Y"&amp;ROW($A329))&lt;&gt;朱色変色!Y329,1,0)</f>
        <v>#VALUE!</v>
      </c>
      <c r="Z329" t="e" cm="1">
        <f t="array" aca="1" ref="Z329" ca="1">IF(INDIRECT("実施計画様式!Z"&amp;ROW($A329))&lt;&gt;朱色変色!Z329,1,0)</f>
        <v>#VALUE!</v>
      </c>
      <c r="AA329" t="e" cm="1">
        <f t="array" aca="1" ref="AA329" ca="1">IF(INDIRECT("実施計画様式!AA"&amp;ROW($A329))&lt;&gt;朱色変色!AA329,1,0)</f>
        <v>#VALUE!</v>
      </c>
      <c r="AB329" t="e" cm="1">
        <f t="array" aca="1" ref="AB329" ca="1">IF(INDIRECT("実施計画様式!AB"&amp;ROW($A329))&lt;&gt;朱色変色!AB329,1,0)</f>
        <v>#VALUE!</v>
      </c>
      <c r="AC329" t="e" cm="1">
        <f t="array" aca="1" ref="AC329" ca="1">IF(INDIRECT("実施計画様式!AC"&amp;ROW($A329))&lt;&gt;朱色変色!AC329,1,0)</f>
        <v>#VALUE!</v>
      </c>
      <c r="AD329" t="e" cm="1">
        <f t="array" aca="1" ref="AD329" ca="1">IF(INDIRECT("実施計画様式!AD"&amp;ROW($A329))&lt;&gt;朱色変色!AD329,1,0)</f>
        <v>#VALUE!</v>
      </c>
      <c r="AE329" t="e" cm="1">
        <f t="array" aca="1" ref="AE329" ca="1">IF(INDIRECT("実施計画様式!AE"&amp;ROW($A329))&lt;&gt;朱色変色!AE329,1,0)</f>
        <v>#VALUE!</v>
      </c>
      <c r="AF329" t="e" cm="1">
        <f t="array" aca="1" ref="AF329" ca="1">IF(INDIRECT("実施計画様式!AF"&amp;ROW($A329))&lt;&gt;朱色変色!AF329,1,0)</f>
        <v>#VALUE!</v>
      </c>
      <c r="AG329" t="e" cm="1">
        <f t="array" aca="1" ref="AG329" ca="1">IF(INDIRECT("実施計画様式!AG"&amp;ROW($A329))&lt;&gt;朱色変色!AG329,1,0)</f>
        <v>#VALUE!</v>
      </c>
      <c r="AH329" t="e" cm="1">
        <f t="array" aca="1" ref="AH329" ca="1">IF(INDIRECT("実施計画様式!AH"&amp;ROW($A329))&lt;&gt;朱色変色!AH329,1,0)</f>
        <v>#VALUE!</v>
      </c>
      <c r="AI329" t="e" cm="1">
        <f t="array" aca="1" ref="AI329" ca="1">IF(INDIRECT("実施計画様式!AI"&amp;ROW($A329))&lt;&gt;朱色変色!AI329,1,0)</f>
        <v>#VALUE!</v>
      </c>
      <c r="AJ329" t="e" cm="1">
        <f t="array" aca="1" ref="AJ329" ca="1">IF(INDIRECT("実施計画様式!AJ"&amp;ROW($A329))&lt;&gt;朱色変色!AJ329,1,0)</f>
        <v>#VALUE!</v>
      </c>
      <c r="AK329" t="e" cm="1">
        <f t="array" aca="1" ref="AK329" ca="1">IF(INDIRECT("実施計画様式!AK"&amp;ROW($A329))&lt;&gt;朱色変色!AK329,1,0)</f>
        <v>#VALUE!</v>
      </c>
      <c r="AL329" t="e" cm="1">
        <f t="array" aca="1" ref="AL329" ca="1">IF(INDIRECT("実施計画様式!AL"&amp;ROW($A329))&lt;&gt;朱色変色!AL329,1,0)</f>
        <v>#VALUE!</v>
      </c>
      <c r="AM329" t="e" cm="1">
        <f t="array" aca="1" ref="AM329" ca="1">IF(INDIRECT("実施計画様式!AM"&amp;ROW($A329))&lt;&gt;朱色変色!AM329,1,0)</f>
        <v>#VALUE!</v>
      </c>
      <c r="AN329" t="e" cm="1">
        <f t="array" aca="1" ref="AN329" ca="1">IF(INDIRECT("実施計画様式!AN"&amp;ROW($A329))&lt;&gt;朱色変色!AN329,1,0)</f>
        <v>#VALUE!</v>
      </c>
      <c r="AO329" t="e" cm="1">
        <f t="array" aca="1" ref="AO329" ca="1">IF(INDIRECT("実施計画様式!AO"&amp;ROW($A329))&lt;&gt;朱色変色!AO329,1,0)</f>
        <v>#VALUE!</v>
      </c>
      <c r="AP329" t="e" cm="1">
        <f t="array" aca="1" ref="AP329" ca="1">IF(INDIRECT("実施計画様式!AP"&amp;ROW($A329))&lt;&gt;朱色変色!AP329,1,0)</f>
        <v>#VALUE!</v>
      </c>
      <c r="AQ329" t="e" cm="1">
        <f t="array" aca="1" ref="AQ329" ca="1">IF(INDIRECT("実施計画様式!AQ"&amp;ROW($A329))&lt;&gt;朱色変色!AQ329,1,0)</f>
        <v>#VALUE!</v>
      </c>
      <c r="AR329" t="e" cm="1">
        <f t="array" aca="1" ref="AR329" ca="1">IF(INDIRECT("実施計画様式!AR"&amp;ROW($A329))&lt;&gt;朱色変色!AR329,1,0)</f>
        <v>#VALUE!</v>
      </c>
      <c r="AS329" t="e" cm="1">
        <f t="array" aca="1" ref="AS329" ca="1">IF(INDIRECT("実施計画様式!AS"&amp;ROW($A329))&lt;&gt;朱色変色!AS329,1,0)</f>
        <v>#VALUE!</v>
      </c>
      <c r="AT329" t="e" cm="1">
        <f t="array" aca="1" ref="AT329" ca="1">IF(INDIRECT("実施計画様式!AT"&amp;ROW($A329))&lt;&gt;朱色変色!AT329,1,0)</f>
        <v>#VALUE!</v>
      </c>
      <c r="AU329" t="e" cm="1">
        <f t="array" aca="1" ref="AU329" ca="1">IF(INDIRECT("実施計画様式!AU"&amp;ROW($A329))&lt;&gt;朱色変色!AU329,1,0)</f>
        <v>#VALUE!</v>
      </c>
      <c r="AV329" t="e" cm="1">
        <f t="array" aca="1" ref="AV329" ca="1">IF(INDIRECT("実施計画様式!AV"&amp;ROW($A329))&lt;&gt;朱色変色!AV329,1,0)</f>
        <v>#VALUE!</v>
      </c>
      <c r="AW329" t="e" cm="1">
        <f t="array" aca="1" ref="AW329" ca="1">IF(INDIRECT("実施計画様式!AW"&amp;ROW($A329))&lt;&gt;朱色変色!AW329,1,0)</f>
        <v>#VALUE!</v>
      </c>
      <c r="AX329" t="e" cm="1">
        <f t="array" aca="1" ref="AX329" ca="1">IF(INDIRECT("実施計画様式!AX"&amp;ROW($A329))&lt;&gt;朱色変色!AX329,1,0)</f>
        <v>#VALUE!</v>
      </c>
      <c r="AY329" t="e" cm="1">
        <f t="array" aca="1" ref="AY329" ca="1">IF(INDIRECT("実施計画様式!AY"&amp;ROW($A329))&lt;&gt;朱色変色!AU329,1,0)</f>
        <v>#VALUE!</v>
      </c>
      <c r="AZ329" t="e" cm="1">
        <f t="array" aca="1" ref="AZ329" ca="1">IF(INDIRECT("実施計画様式!AZ"&amp;ROW($A329))&lt;&gt;朱色変色!AV329,1,0)</f>
        <v>#VALUE!</v>
      </c>
      <c r="BA329" t="e" cm="1">
        <f t="array" aca="1" ref="BA329" ca="1">IF(INDIRECT("実施計画様式!BA"&amp;ROW($A329))&lt;&gt;朱色変色!AW329,1,0)</f>
        <v>#VALUE!</v>
      </c>
      <c r="BB329" t="e" cm="1">
        <f t="array" aca="1" ref="BB329" ca="1">IF(INDIRECT("実施計画様式!BB"&amp;ROW($A329))&lt;&gt;朱色変色!AX329,1,0)</f>
        <v>#VALUE!</v>
      </c>
      <c r="BC329" t="e">
        <f t="shared" ref="BC329:BC392" ca="1" si="12">MIN(SUM(D329:BB329),1)</f>
        <v>#VALUE!</v>
      </c>
      <c r="BD329" t="e">
        <f t="shared" ca="1" si="10"/>
        <v>#VALUE!</v>
      </c>
      <c r="BE329" t="e">
        <f t="shared" ca="1" si="11"/>
        <v>#VALUE!</v>
      </c>
    </row>
    <row r="330" spans="3:57">
      <c r="C330" s="310">
        <v>258</v>
      </c>
      <c r="D330" t="e" cm="1">
        <f t="array" aca="1" ref="D330" ca="1">IF(INDIRECT("実施計画様式!D"&amp;ROW($A330))&lt;&gt;朱色変色!D330,1,0)</f>
        <v>#VALUE!</v>
      </c>
      <c r="E330" t="e" cm="1">
        <f t="array" aca="1" ref="E330" ca="1">IF(INDIRECT("実施計画様式!E"&amp;ROW($A330))&lt;&gt;朱色変色!E330,1,0)</f>
        <v>#VALUE!</v>
      </c>
      <c r="F330" t="e" cm="1">
        <f t="array" aca="1" ref="F330" ca="1">IF(INDIRECT("実施計画様式!F"&amp;ROW($A330))&lt;&gt;朱色変色!F330,1,0)</f>
        <v>#VALUE!</v>
      </c>
      <c r="G330" t="e" cm="1">
        <f t="array" aca="1" ref="G330" ca="1">IF(INDIRECT("実施計画様式!G"&amp;ROW($A330))&lt;&gt;朱色変色!G330,1,0)</f>
        <v>#VALUE!</v>
      </c>
      <c r="H330" t="e" cm="1">
        <f t="array" aca="1" ref="H330" ca="1">IF(INDIRECT("実施計画様式!H"&amp;ROW($A330))&lt;&gt;朱色変色!H330,1,0)</f>
        <v>#VALUE!</v>
      </c>
      <c r="I330" t="e" cm="1">
        <f t="array" aca="1" ref="I330" ca="1">IF(INDIRECT("実施計画様式!I"&amp;ROW($A330))&lt;&gt;朱色変色!I330,1,0)</f>
        <v>#VALUE!</v>
      </c>
      <c r="J330" t="e" cm="1">
        <f t="array" aca="1" ref="J330" ca="1">IF(INDIRECT("実施計画様式!J"&amp;ROW($A330))&lt;&gt;朱色変色!J330,1,0)</f>
        <v>#VALUE!</v>
      </c>
      <c r="K330" t="e" cm="1">
        <f t="array" aca="1" ref="K330" ca="1">IF(INDIRECT("実施計画様式!K"&amp;ROW($A330))&lt;&gt;朱色変色!K330,1,0)</f>
        <v>#VALUE!</v>
      </c>
      <c r="L330" t="e" cm="1">
        <f t="array" aca="1" ref="L330" ca="1">IF(INDIRECT("実施計画様式!L"&amp;ROW($A330))&lt;&gt;朱色変色!L330,1,0)</f>
        <v>#VALUE!</v>
      </c>
      <c r="M330" t="e" cm="1">
        <f t="array" aca="1" ref="M330" ca="1">IF(INDIRECT("実施計画様式!M"&amp;ROW($A330))&lt;&gt;朱色変色!M330,1,0)</f>
        <v>#VALUE!</v>
      </c>
      <c r="N330" t="e" cm="1">
        <f t="array" aca="1" ref="N330" ca="1">IF(INDIRECT("実施計画様式!N"&amp;ROW($A330))&lt;&gt;朱色変色!N330,1,0)</f>
        <v>#VALUE!</v>
      </c>
      <c r="O330" t="e" cm="1">
        <f t="array" aca="1" ref="O330" ca="1">IF(INDIRECT("実施計画様式!O"&amp;ROW($A330))&lt;&gt;朱色変色!O330,1,0)</f>
        <v>#VALUE!</v>
      </c>
      <c r="P330" t="e" cm="1">
        <f t="array" aca="1" ref="P330" ca="1">IF(INDIRECT("実施計画様式!P"&amp;ROW($A330))&lt;&gt;朱色変色!P330,1,0)</f>
        <v>#VALUE!</v>
      </c>
      <c r="Q330" t="e" cm="1">
        <f t="array" aca="1" ref="Q330" ca="1">IF(INDIRECT("実施計画様式!Q"&amp;ROW($A330))&lt;&gt;朱色変色!Q330,1,0)</f>
        <v>#VALUE!</v>
      </c>
      <c r="R330" t="e" cm="1">
        <f t="array" aca="1" ref="R330" ca="1">IF(INDIRECT("実施計画様式!R"&amp;ROW($A330))&lt;&gt;朱色変色!R330,1,0)</f>
        <v>#VALUE!</v>
      </c>
      <c r="S330" t="e" cm="1">
        <f t="array" aca="1" ref="S330" ca="1">IF(INDIRECT("実施計画様式!S"&amp;ROW($A330))&lt;&gt;朱色変色!S330,1,0)</f>
        <v>#VALUE!</v>
      </c>
      <c r="T330" t="e" cm="1">
        <f t="array" aca="1" ref="T330" ca="1">IF(INDIRECT("実施計画様式!T"&amp;ROW($A330))&lt;&gt;朱色変色!T330,1,0)</f>
        <v>#VALUE!</v>
      </c>
      <c r="U330" t="e" cm="1">
        <f t="array" aca="1" ref="U330" ca="1">IF(INDIRECT("実施計画様式!U"&amp;ROW($A330))&lt;&gt;朱色変色!U330,1,0)</f>
        <v>#VALUE!</v>
      </c>
      <c r="V330" t="e" cm="1">
        <f t="array" aca="1" ref="V330" ca="1">IF(INDIRECT("実施計画様式!V"&amp;ROW($A330))&lt;&gt;朱色変色!V330,1,0)</f>
        <v>#VALUE!</v>
      </c>
      <c r="W330" t="e" cm="1">
        <f t="array" aca="1" ref="W330" ca="1">IF(INDIRECT("実施計画様式!W"&amp;ROW($A330))&lt;&gt;朱色変色!W330,1,0)</f>
        <v>#VALUE!</v>
      </c>
      <c r="X330" t="e" cm="1">
        <f t="array" aca="1" ref="X330" ca="1">IF(INDIRECT("実施計画様式!X"&amp;ROW($A330))&lt;&gt;朱色変色!X330,1,0)</f>
        <v>#VALUE!</v>
      </c>
      <c r="Y330" t="e" cm="1">
        <f t="array" aca="1" ref="Y330" ca="1">IF(INDIRECT("実施計画様式!Y"&amp;ROW($A330))&lt;&gt;朱色変色!Y330,1,0)</f>
        <v>#VALUE!</v>
      </c>
      <c r="Z330" t="e" cm="1">
        <f t="array" aca="1" ref="Z330" ca="1">IF(INDIRECT("実施計画様式!Z"&amp;ROW($A330))&lt;&gt;朱色変色!Z330,1,0)</f>
        <v>#VALUE!</v>
      </c>
      <c r="AA330" t="e" cm="1">
        <f t="array" aca="1" ref="AA330" ca="1">IF(INDIRECT("実施計画様式!AA"&amp;ROW($A330))&lt;&gt;朱色変色!AA330,1,0)</f>
        <v>#VALUE!</v>
      </c>
      <c r="AB330" t="e" cm="1">
        <f t="array" aca="1" ref="AB330" ca="1">IF(INDIRECT("実施計画様式!AB"&amp;ROW($A330))&lt;&gt;朱色変色!AB330,1,0)</f>
        <v>#VALUE!</v>
      </c>
      <c r="AC330" t="e" cm="1">
        <f t="array" aca="1" ref="AC330" ca="1">IF(INDIRECT("実施計画様式!AC"&amp;ROW($A330))&lt;&gt;朱色変色!AC330,1,0)</f>
        <v>#VALUE!</v>
      </c>
      <c r="AD330" t="e" cm="1">
        <f t="array" aca="1" ref="AD330" ca="1">IF(INDIRECT("実施計画様式!AD"&amp;ROW($A330))&lt;&gt;朱色変色!AD330,1,0)</f>
        <v>#VALUE!</v>
      </c>
      <c r="AE330" t="e" cm="1">
        <f t="array" aca="1" ref="AE330" ca="1">IF(INDIRECT("実施計画様式!AE"&amp;ROW($A330))&lt;&gt;朱色変色!AE330,1,0)</f>
        <v>#VALUE!</v>
      </c>
      <c r="AF330" t="e" cm="1">
        <f t="array" aca="1" ref="AF330" ca="1">IF(INDIRECT("実施計画様式!AF"&amp;ROW($A330))&lt;&gt;朱色変色!AF330,1,0)</f>
        <v>#VALUE!</v>
      </c>
      <c r="AG330" t="e" cm="1">
        <f t="array" aca="1" ref="AG330" ca="1">IF(INDIRECT("実施計画様式!AG"&amp;ROW($A330))&lt;&gt;朱色変色!AG330,1,0)</f>
        <v>#VALUE!</v>
      </c>
      <c r="AH330" t="e" cm="1">
        <f t="array" aca="1" ref="AH330" ca="1">IF(INDIRECT("実施計画様式!AH"&amp;ROW($A330))&lt;&gt;朱色変色!AH330,1,0)</f>
        <v>#VALUE!</v>
      </c>
      <c r="AI330" t="e" cm="1">
        <f t="array" aca="1" ref="AI330" ca="1">IF(INDIRECT("実施計画様式!AI"&amp;ROW($A330))&lt;&gt;朱色変色!AI330,1,0)</f>
        <v>#VALUE!</v>
      </c>
      <c r="AJ330" t="e" cm="1">
        <f t="array" aca="1" ref="AJ330" ca="1">IF(INDIRECT("実施計画様式!AJ"&amp;ROW($A330))&lt;&gt;朱色変色!AJ330,1,0)</f>
        <v>#VALUE!</v>
      </c>
      <c r="AK330" t="e" cm="1">
        <f t="array" aca="1" ref="AK330" ca="1">IF(INDIRECT("実施計画様式!AK"&amp;ROW($A330))&lt;&gt;朱色変色!AK330,1,0)</f>
        <v>#VALUE!</v>
      </c>
      <c r="AL330" t="e" cm="1">
        <f t="array" aca="1" ref="AL330" ca="1">IF(INDIRECT("実施計画様式!AL"&amp;ROW($A330))&lt;&gt;朱色変色!AL330,1,0)</f>
        <v>#VALUE!</v>
      </c>
      <c r="AM330" t="e" cm="1">
        <f t="array" aca="1" ref="AM330" ca="1">IF(INDIRECT("実施計画様式!AM"&amp;ROW($A330))&lt;&gt;朱色変色!AM330,1,0)</f>
        <v>#VALUE!</v>
      </c>
      <c r="AN330" t="e" cm="1">
        <f t="array" aca="1" ref="AN330" ca="1">IF(INDIRECT("実施計画様式!AN"&amp;ROW($A330))&lt;&gt;朱色変色!AN330,1,0)</f>
        <v>#VALUE!</v>
      </c>
      <c r="AO330" t="e" cm="1">
        <f t="array" aca="1" ref="AO330" ca="1">IF(INDIRECT("実施計画様式!AO"&amp;ROW($A330))&lt;&gt;朱色変色!AO330,1,0)</f>
        <v>#VALUE!</v>
      </c>
      <c r="AP330" t="e" cm="1">
        <f t="array" aca="1" ref="AP330" ca="1">IF(INDIRECT("実施計画様式!AP"&amp;ROW($A330))&lt;&gt;朱色変色!AP330,1,0)</f>
        <v>#VALUE!</v>
      </c>
      <c r="AQ330" t="e" cm="1">
        <f t="array" aca="1" ref="AQ330" ca="1">IF(INDIRECT("実施計画様式!AQ"&amp;ROW($A330))&lt;&gt;朱色変色!AQ330,1,0)</f>
        <v>#VALUE!</v>
      </c>
      <c r="AR330" t="e" cm="1">
        <f t="array" aca="1" ref="AR330" ca="1">IF(INDIRECT("実施計画様式!AR"&amp;ROW($A330))&lt;&gt;朱色変色!AR330,1,0)</f>
        <v>#VALUE!</v>
      </c>
      <c r="AS330" t="e" cm="1">
        <f t="array" aca="1" ref="AS330" ca="1">IF(INDIRECT("実施計画様式!AS"&amp;ROW($A330))&lt;&gt;朱色変色!AS330,1,0)</f>
        <v>#VALUE!</v>
      </c>
      <c r="AT330" t="e" cm="1">
        <f t="array" aca="1" ref="AT330" ca="1">IF(INDIRECT("実施計画様式!AT"&amp;ROW($A330))&lt;&gt;朱色変色!AT330,1,0)</f>
        <v>#VALUE!</v>
      </c>
      <c r="AU330" t="e" cm="1">
        <f t="array" aca="1" ref="AU330" ca="1">IF(INDIRECT("実施計画様式!AU"&amp;ROW($A330))&lt;&gt;朱色変色!AU330,1,0)</f>
        <v>#VALUE!</v>
      </c>
      <c r="AV330" t="e" cm="1">
        <f t="array" aca="1" ref="AV330" ca="1">IF(INDIRECT("実施計画様式!AV"&amp;ROW($A330))&lt;&gt;朱色変色!AV330,1,0)</f>
        <v>#VALUE!</v>
      </c>
      <c r="AW330" t="e" cm="1">
        <f t="array" aca="1" ref="AW330" ca="1">IF(INDIRECT("実施計画様式!AW"&amp;ROW($A330))&lt;&gt;朱色変色!AW330,1,0)</f>
        <v>#VALUE!</v>
      </c>
      <c r="AX330" t="e" cm="1">
        <f t="array" aca="1" ref="AX330" ca="1">IF(INDIRECT("実施計画様式!AX"&amp;ROW($A330))&lt;&gt;朱色変色!AX330,1,0)</f>
        <v>#VALUE!</v>
      </c>
      <c r="AY330" t="e" cm="1">
        <f t="array" aca="1" ref="AY330" ca="1">IF(INDIRECT("実施計画様式!AY"&amp;ROW($A330))&lt;&gt;朱色変色!AU330,1,0)</f>
        <v>#VALUE!</v>
      </c>
      <c r="AZ330" t="e" cm="1">
        <f t="array" aca="1" ref="AZ330" ca="1">IF(INDIRECT("実施計画様式!AZ"&amp;ROW($A330))&lt;&gt;朱色変色!AV330,1,0)</f>
        <v>#VALUE!</v>
      </c>
      <c r="BA330" t="e" cm="1">
        <f t="array" aca="1" ref="BA330" ca="1">IF(INDIRECT("実施計画様式!BA"&amp;ROW($A330))&lt;&gt;朱色変色!AW330,1,0)</f>
        <v>#VALUE!</v>
      </c>
      <c r="BB330" t="e" cm="1">
        <f t="array" aca="1" ref="BB330" ca="1">IF(INDIRECT("実施計画様式!BB"&amp;ROW($A330))&lt;&gt;朱色変色!AX330,1,0)</f>
        <v>#VALUE!</v>
      </c>
      <c r="BC330" t="e">
        <f t="shared" ca="1" si="12"/>
        <v>#VALUE!</v>
      </c>
      <c r="BD330" t="e">
        <f t="shared" ref="BD330:BD393" ca="1" si="13">IF(SUM(D330:Q330,Z330:BB330)&gt;0,0,MIN(SUM(R330:Y330),1))</f>
        <v>#VALUE!</v>
      </c>
      <c r="BE330" t="e">
        <f t="shared" ref="BE330:BE393" ca="1" si="14">MIN(SUM(D330:Q330,Z330:BB330),1)</f>
        <v>#VALUE!</v>
      </c>
    </row>
    <row r="331" spans="3:57">
      <c r="C331" s="310">
        <v>259</v>
      </c>
      <c r="D331" t="e" cm="1">
        <f t="array" aca="1" ref="D331" ca="1">IF(INDIRECT("実施計画様式!D"&amp;ROW($A331))&lt;&gt;朱色変色!D331,1,0)</f>
        <v>#VALUE!</v>
      </c>
      <c r="E331" t="e" cm="1">
        <f t="array" aca="1" ref="E331" ca="1">IF(INDIRECT("実施計画様式!E"&amp;ROW($A331))&lt;&gt;朱色変色!E331,1,0)</f>
        <v>#VALUE!</v>
      </c>
      <c r="F331" t="e" cm="1">
        <f t="array" aca="1" ref="F331" ca="1">IF(INDIRECT("実施計画様式!F"&amp;ROW($A331))&lt;&gt;朱色変色!F331,1,0)</f>
        <v>#VALUE!</v>
      </c>
      <c r="G331" t="e" cm="1">
        <f t="array" aca="1" ref="G331" ca="1">IF(INDIRECT("実施計画様式!G"&amp;ROW($A331))&lt;&gt;朱色変色!G331,1,0)</f>
        <v>#VALUE!</v>
      </c>
      <c r="H331" t="e" cm="1">
        <f t="array" aca="1" ref="H331" ca="1">IF(INDIRECT("実施計画様式!H"&amp;ROW($A331))&lt;&gt;朱色変色!H331,1,0)</f>
        <v>#VALUE!</v>
      </c>
      <c r="I331" t="e" cm="1">
        <f t="array" aca="1" ref="I331" ca="1">IF(INDIRECT("実施計画様式!I"&amp;ROW($A331))&lt;&gt;朱色変色!I331,1,0)</f>
        <v>#VALUE!</v>
      </c>
      <c r="J331" t="e" cm="1">
        <f t="array" aca="1" ref="J331" ca="1">IF(INDIRECT("実施計画様式!J"&amp;ROW($A331))&lt;&gt;朱色変色!J331,1,0)</f>
        <v>#VALUE!</v>
      </c>
      <c r="K331" t="e" cm="1">
        <f t="array" aca="1" ref="K331" ca="1">IF(INDIRECT("実施計画様式!K"&amp;ROW($A331))&lt;&gt;朱色変色!K331,1,0)</f>
        <v>#VALUE!</v>
      </c>
      <c r="L331" t="e" cm="1">
        <f t="array" aca="1" ref="L331" ca="1">IF(INDIRECT("実施計画様式!L"&amp;ROW($A331))&lt;&gt;朱色変色!L331,1,0)</f>
        <v>#VALUE!</v>
      </c>
      <c r="M331" t="e" cm="1">
        <f t="array" aca="1" ref="M331" ca="1">IF(INDIRECT("実施計画様式!M"&amp;ROW($A331))&lt;&gt;朱色変色!M331,1,0)</f>
        <v>#VALUE!</v>
      </c>
      <c r="N331" t="e" cm="1">
        <f t="array" aca="1" ref="N331" ca="1">IF(INDIRECT("実施計画様式!N"&amp;ROW($A331))&lt;&gt;朱色変色!N331,1,0)</f>
        <v>#VALUE!</v>
      </c>
      <c r="O331" t="e" cm="1">
        <f t="array" aca="1" ref="O331" ca="1">IF(INDIRECT("実施計画様式!O"&amp;ROW($A331))&lt;&gt;朱色変色!O331,1,0)</f>
        <v>#VALUE!</v>
      </c>
      <c r="P331" t="e" cm="1">
        <f t="array" aca="1" ref="P331" ca="1">IF(INDIRECT("実施計画様式!P"&amp;ROW($A331))&lt;&gt;朱色変色!P331,1,0)</f>
        <v>#VALUE!</v>
      </c>
      <c r="Q331" t="e" cm="1">
        <f t="array" aca="1" ref="Q331" ca="1">IF(INDIRECT("実施計画様式!Q"&amp;ROW($A331))&lt;&gt;朱色変色!Q331,1,0)</f>
        <v>#VALUE!</v>
      </c>
      <c r="R331" t="e" cm="1">
        <f t="array" aca="1" ref="R331" ca="1">IF(INDIRECT("実施計画様式!R"&amp;ROW($A331))&lt;&gt;朱色変色!R331,1,0)</f>
        <v>#VALUE!</v>
      </c>
      <c r="S331" t="e" cm="1">
        <f t="array" aca="1" ref="S331" ca="1">IF(INDIRECT("実施計画様式!S"&amp;ROW($A331))&lt;&gt;朱色変色!S331,1,0)</f>
        <v>#VALUE!</v>
      </c>
      <c r="T331" t="e" cm="1">
        <f t="array" aca="1" ref="T331" ca="1">IF(INDIRECT("実施計画様式!T"&amp;ROW($A331))&lt;&gt;朱色変色!T331,1,0)</f>
        <v>#VALUE!</v>
      </c>
      <c r="U331" t="e" cm="1">
        <f t="array" aca="1" ref="U331" ca="1">IF(INDIRECT("実施計画様式!U"&amp;ROW($A331))&lt;&gt;朱色変色!U331,1,0)</f>
        <v>#VALUE!</v>
      </c>
      <c r="V331" t="e" cm="1">
        <f t="array" aca="1" ref="V331" ca="1">IF(INDIRECT("実施計画様式!V"&amp;ROW($A331))&lt;&gt;朱色変色!V331,1,0)</f>
        <v>#VALUE!</v>
      </c>
      <c r="W331" t="e" cm="1">
        <f t="array" aca="1" ref="W331" ca="1">IF(INDIRECT("実施計画様式!W"&amp;ROW($A331))&lt;&gt;朱色変色!W331,1,0)</f>
        <v>#VALUE!</v>
      </c>
      <c r="X331" t="e" cm="1">
        <f t="array" aca="1" ref="X331" ca="1">IF(INDIRECT("実施計画様式!X"&amp;ROW($A331))&lt;&gt;朱色変色!X331,1,0)</f>
        <v>#VALUE!</v>
      </c>
      <c r="Y331" t="e" cm="1">
        <f t="array" aca="1" ref="Y331" ca="1">IF(INDIRECT("実施計画様式!Y"&amp;ROW($A331))&lt;&gt;朱色変色!Y331,1,0)</f>
        <v>#VALUE!</v>
      </c>
      <c r="Z331" t="e" cm="1">
        <f t="array" aca="1" ref="Z331" ca="1">IF(INDIRECT("実施計画様式!Z"&amp;ROW($A331))&lt;&gt;朱色変色!Z331,1,0)</f>
        <v>#VALUE!</v>
      </c>
      <c r="AA331" t="e" cm="1">
        <f t="array" aca="1" ref="AA331" ca="1">IF(INDIRECT("実施計画様式!AA"&amp;ROW($A331))&lt;&gt;朱色変色!AA331,1,0)</f>
        <v>#VALUE!</v>
      </c>
      <c r="AB331" t="e" cm="1">
        <f t="array" aca="1" ref="AB331" ca="1">IF(INDIRECT("実施計画様式!AB"&amp;ROW($A331))&lt;&gt;朱色変色!AB331,1,0)</f>
        <v>#VALUE!</v>
      </c>
      <c r="AC331" t="e" cm="1">
        <f t="array" aca="1" ref="AC331" ca="1">IF(INDIRECT("実施計画様式!AC"&amp;ROW($A331))&lt;&gt;朱色変色!AC331,1,0)</f>
        <v>#VALUE!</v>
      </c>
      <c r="AD331" t="e" cm="1">
        <f t="array" aca="1" ref="AD331" ca="1">IF(INDIRECT("実施計画様式!AD"&amp;ROW($A331))&lt;&gt;朱色変色!AD331,1,0)</f>
        <v>#VALUE!</v>
      </c>
      <c r="AE331" t="e" cm="1">
        <f t="array" aca="1" ref="AE331" ca="1">IF(INDIRECT("実施計画様式!AE"&amp;ROW($A331))&lt;&gt;朱色変色!AE331,1,0)</f>
        <v>#VALUE!</v>
      </c>
      <c r="AF331" t="e" cm="1">
        <f t="array" aca="1" ref="AF331" ca="1">IF(INDIRECT("実施計画様式!AF"&amp;ROW($A331))&lt;&gt;朱色変色!AF331,1,0)</f>
        <v>#VALUE!</v>
      </c>
      <c r="AG331" t="e" cm="1">
        <f t="array" aca="1" ref="AG331" ca="1">IF(INDIRECT("実施計画様式!AG"&amp;ROW($A331))&lt;&gt;朱色変色!AG331,1,0)</f>
        <v>#VALUE!</v>
      </c>
      <c r="AH331" t="e" cm="1">
        <f t="array" aca="1" ref="AH331" ca="1">IF(INDIRECT("実施計画様式!AH"&amp;ROW($A331))&lt;&gt;朱色変色!AH331,1,0)</f>
        <v>#VALUE!</v>
      </c>
      <c r="AI331" t="e" cm="1">
        <f t="array" aca="1" ref="AI331" ca="1">IF(INDIRECT("実施計画様式!AI"&amp;ROW($A331))&lt;&gt;朱色変色!AI331,1,0)</f>
        <v>#VALUE!</v>
      </c>
      <c r="AJ331" t="e" cm="1">
        <f t="array" aca="1" ref="AJ331" ca="1">IF(INDIRECT("実施計画様式!AJ"&amp;ROW($A331))&lt;&gt;朱色変色!AJ331,1,0)</f>
        <v>#VALUE!</v>
      </c>
      <c r="AK331" t="e" cm="1">
        <f t="array" aca="1" ref="AK331" ca="1">IF(INDIRECT("実施計画様式!AK"&amp;ROW($A331))&lt;&gt;朱色変色!AK331,1,0)</f>
        <v>#VALUE!</v>
      </c>
      <c r="AL331" t="e" cm="1">
        <f t="array" aca="1" ref="AL331" ca="1">IF(INDIRECT("実施計画様式!AL"&amp;ROW($A331))&lt;&gt;朱色変色!AL331,1,0)</f>
        <v>#VALUE!</v>
      </c>
      <c r="AM331" t="e" cm="1">
        <f t="array" aca="1" ref="AM331" ca="1">IF(INDIRECT("実施計画様式!AM"&amp;ROW($A331))&lt;&gt;朱色変色!AM331,1,0)</f>
        <v>#VALUE!</v>
      </c>
      <c r="AN331" t="e" cm="1">
        <f t="array" aca="1" ref="AN331" ca="1">IF(INDIRECT("実施計画様式!AN"&amp;ROW($A331))&lt;&gt;朱色変色!AN331,1,0)</f>
        <v>#VALUE!</v>
      </c>
      <c r="AO331" t="e" cm="1">
        <f t="array" aca="1" ref="AO331" ca="1">IF(INDIRECT("実施計画様式!AO"&amp;ROW($A331))&lt;&gt;朱色変色!AO331,1,0)</f>
        <v>#VALUE!</v>
      </c>
      <c r="AP331" t="e" cm="1">
        <f t="array" aca="1" ref="AP331" ca="1">IF(INDIRECT("実施計画様式!AP"&amp;ROW($A331))&lt;&gt;朱色変色!AP331,1,0)</f>
        <v>#VALUE!</v>
      </c>
      <c r="AQ331" t="e" cm="1">
        <f t="array" aca="1" ref="AQ331" ca="1">IF(INDIRECT("実施計画様式!AQ"&amp;ROW($A331))&lt;&gt;朱色変色!AQ331,1,0)</f>
        <v>#VALUE!</v>
      </c>
      <c r="AR331" t="e" cm="1">
        <f t="array" aca="1" ref="AR331" ca="1">IF(INDIRECT("実施計画様式!AR"&amp;ROW($A331))&lt;&gt;朱色変色!AR331,1,0)</f>
        <v>#VALUE!</v>
      </c>
      <c r="AS331" t="e" cm="1">
        <f t="array" aca="1" ref="AS331" ca="1">IF(INDIRECT("実施計画様式!AS"&amp;ROW($A331))&lt;&gt;朱色変色!AS331,1,0)</f>
        <v>#VALUE!</v>
      </c>
      <c r="AT331" t="e" cm="1">
        <f t="array" aca="1" ref="AT331" ca="1">IF(INDIRECT("実施計画様式!AT"&amp;ROW($A331))&lt;&gt;朱色変色!AT331,1,0)</f>
        <v>#VALUE!</v>
      </c>
      <c r="AU331" t="e" cm="1">
        <f t="array" aca="1" ref="AU331" ca="1">IF(INDIRECT("実施計画様式!AU"&amp;ROW($A331))&lt;&gt;朱色変色!AU331,1,0)</f>
        <v>#VALUE!</v>
      </c>
      <c r="AV331" t="e" cm="1">
        <f t="array" aca="1" ref="AV331" ca="1">IF(INDIRECT("実施計画様式!AV"&amp;ROW($A331))&lt;&gt;朱色変色!AV331,1,0)</f>
        <v>#VALUE!</v>
      </c>
      <c r="AW331" t="e" cm="1">
        <f t="array" aca="1" ref="AW331" ca="1">IF(INDIRECT("実施計画様式!AW"&amp;ROW($A331))&lt;&gt;朱色変色!AW331,1,0)</f>
        <v>#VALUE!</v>
      </c>
      <c r="AX331" t="e" cm="1">
        <f t="array" aca="1" ref="AX331" ca="1">IF(INDIRECT("実施計画様式!AX"&amp;ROW($A331))&lt;&gt;朱色変色!AX331,1,0)</f>
        <v>#VALUE!</v>
      </c>
      <c r="AY331" t="e" cm="1">
        <f t="array" aca="1" ref="AY331" ca="1">IF(INDIRECT("実施計画様式!AY"&amp;ROW($A331))&lt;&gt;朱色変色!AU331,1,0)</f>
        <v>#VALUE!</v>
      </c>
      <c r="AZ331" t="e" cm="1">
        <f t="array" aca="1" ref="AZ331" ca="1">IF(INDIRECT("実施計画様式!AZ"&amp;ROW($A331))&lt;&gt;朱色変色!AV331,1,0)</f>
        <v>#VALUE!</v>
      </c>
      <c r="BA331" t="e" cm="1">
        <f t="array" aca="1" ref="BA331" ca="1">IF(INDIRECT("実施計画様式!BA"&amp;ROW($A331))&lt;&gt;朱色変色!AW331,1,0)</f>
        <v>#VALUE!</v>
      </c>
      <c r="BB331" t="e" cm="1">
        <f t="array" aca="1" ref="BB331" ca="1">IF(INDIRECT("実施計画様式!BB"&amp;ROW($A331))&lt;&gt;朱色変色!AX331,1,0)</f>
        <v>#VALUE!</v>
      </c>
      <c r="BC331" t="e">
        <f t="shared" ca="1" si="12"/>
        <v>#VALUE!</v>
      </c>
      <c r="BD331" t="e">
        <f t="shared" ca="1" si="13"/>
        <v>#VALUE!</v>
      </c>
      <c r="BE331" t="e">
        <f t="shared" ca="1" si="14"/>
        <v>#VALUE!</v>
      </c>
    </row>
    <row r="332" spans="3:57">
      <c r="C332" s="310">
        <v>260</v>
      </c>
      <c r="D332" t="e" cm="1">
        <f t="array" aca="1" ref="D332" ca="1">IF(INDIRECT("実施計画様式!D"&amp;ROW($A332))&lt;&gt;朱色変色!D332,1,0)</f>
        <v>#VALUE!</v>
      </c>
      <c r="E332" t="e" cm="1">
        <f t="array" aca="1" ref="E332" ca="1">IF(INDIRECT("実施計画様式!E"&amp;ROW($A332))&lt;&gt;朱色変色!E332,1,0)</f>
        <v>#VALUE!</v>
      </c>
      <c r="F332" t="e" cm="1">
        <f t="array" aca="1" ref="F332" ca="1">IF(INDIRECT("実施計画様式!F"&amp;ROW($A332))&lt;&gt;朱色変色!F332,1,0)</f>
        <v>#VALUE!</v>
      </c>
      <c r="G332" t="e" cm="1">
        <f t="array" aca="1" ref="G332" ca="1">IF(INDIRECT("実施計画様式!G"&amp;ROW($A332))&lt;&gt;朱色変色!G332,1,0)</f>
        <v>#VALUE!</v>
      </c>
      <c r="H332" t="e" cm="1">
        <f t="array" aca="1" ref="H332" ca="1">IF(INDIRECT("実施計画様式!H"&amp;ROW($A332))&lt;&gt;朱色変色!H332,1,0)</f>
        <v>#VALUE!</v>
      </c>
      <c r="I332" t="e" cm="1">
        <f t="array" aca="1" ref="I332" ca="1">IF(INDIRECT("実施計画様式!I"&amp;ROW($A332))&lt;&gt;朱色変色!I332,1,0)</f>
        <v>#VALUE!</v>
      </c>
      <c r="J332" t="e" cm="1">
        <f t="array" aca="1" ref="J332" ca="1">IF(INDIRECT("実施計画様式!J"&amp;ROW($A332))&lt;&gt;朱色変色!J332,1,0)</f>
        <v>#VALUE!</v>
      </c>
      <c r="K332" t="e" cm="1">
        <f t="array" aca="1" ref="K332" ca="1">IF(INDIRECT("実施計画様式!K"&amp;ROW($A332))&lt;&gt;朱色変色!K332,1,0)</f>
        <v>#VALUE!</v>
      </c>
      <c r="L332" t="e" cm="1">
        <f t="array" aca="1" ref="L332" ca="1">IF(INDIRECT("実施計画様式!L"&amp;ROW($A332))&lt;&gt;朱色変色!L332,1,0)</f>
        <v>#VALUE!</v>
      </c>
      <c r="M332" t="e" cm="1">
        <f t="array" aca="1" ref="M332" ca="1">IF(INDIRECT("実施計画様式!M"&amp;ROW($A332))&lt;&gt;朱色変色!M332,1,0)</f>
        <v>#VALUE!</v>
      </c>
      <c r="N332" t="e" cm="1">
        <f t="array" aca="1" ref="N332" ca="1">IF(INDIRECT("実施計画様式!N"&amp;ROW($A332))&lt;&gt;朱色変色!N332,1,0)</f>
        <v>#VALUE!</v>
      </c>
      <c r="O332" t="e" cm="1">
        <f t="array" aca="1" ref="O332" ca="1">IF(INDIRECT("実施計画様式!O"&amp;ROW($A332))&lt;&gt;朱色変色!O332,1,0)</f>
        <v>#VALUE!</v>
      </c>
      <c r="P332" t="e" cm="1">
        <f t="array" aca="1" ref="P332" ca="1">IF(INDIRECT("実施計画様式!P"&amp;ROW($A332))&lt;&gt;朱色変色!P332,1,0)</f>
        <v>#VALUE!</v>
      </c>
      <c r="Q332" t="e" cm="1">
        <f t="array" aca="1" ref="Q332" ca="1">IF(INDIRECT("実施計画様式!Q"&amp;ROW($A332))&lt;&gt;朱色変色!Q332,1,0)</f>
        <v>#VALUE!</v>
      </c>
      <c r="R332" t="e" cm="1">
        <f t="array" aca="1" ref="R332" ca="1">IF(INDIRECT("実施計画様式!R"&amp;ROW($A332))&lt;&gt;朱色変色!R332,1,0)</f>
        <v>#VALUE!</v>
      </c>
      <c r="S332" t="e" cm="1">
        <f t="array" aca="1" ref="S332" ca="1">IF(INDIRECT("実施計画様式!S"&amp;ROW($A332))&lt;&gt;朱色変色!S332,1,0)</f>
        <v>#VALUE!</v>
      </c>
      <c r="T332" t="e" cm="1">
        <f t="array" aca="1" ref="T332" ca="1">IF(INDIRECT("実施計画様式!T"&amp;ROW($A332))&lt;&gt;朱色変色!T332,1,0)</f>
        <v>#VALUE!</v>
      </c>
      <c r="U332" t="e" cm="1">
        <f t="array" aca="1" ref="U332" ca="1">IF(INDIRECT("実施計画様式!U"&amp;ROW($A332))&lt;&gt;朱色変色!U332,1,0)</f>
        <v>#VALUE!</v>
      </c>
      <c r="V332" t="e" cm="1">
        <f t="array" aca="1" ref="V332" ca="1">IF(INDIRECT("実施計画様式!V"&amp;ROW($A332))&lt;&gt;朱色変色!V332,1,0)</f>
        <v>#VALUE!</v>
      </c>
      <c r="W332" t="e" cm="1">
        <f t="array" aca="1" ref="W332" ca="1">IF(INDIRECT("実施計画様式!W"&amp;ROW($A332))&lt;&gt;朱色変色!W332,1,0)</f>
        <v>#VALUE!</v>
      </c>
      <c r="X332" t="e" cm="1">
        <f t="array" aca="1" ref="X332" ca="1">IF(INDIRECT("実施計画様式!X"&amp;ROW($A332))&lt;&gt;朱色変色!X332,1,0)</f>
        <v>#VALUE!</v>
      </c>
      <c r="Y332" t="e" cm="1">
        <f t="array" aca="1" ref="Y332" ca="1">IF(INDIRECT("実施計画様式!Y"&amp;ROW($A332))&lt;&gt;朱色変色!Y332,1,0)</f>
        <v>#VALUE!</v>
      </c>
      <c r="Z332" t="e" cm="1">
        <f t="array" aca="1" ref="Z332" ca="1">IF(INDIRECT("実施計画様式!Z"&amp;ROW($A332))&lt;&gt;朱色変色!Z332,1,0)</f>
        <v>#VALUE!</v>
      </c>
      <c r="AA332" t="e" cm="1">
        <f t="array" aca="1" ref="AA332" ca="1">IF(INDIRECT("実施計画様式!AA"&amp;ROW($A332))&lt;&gt;朱色変色!AA332,1,0)</f>
        <v>#VALUE!</v>
      </c>
      <c r="AB332" t="e" cm="1">
        <f t="array" aca="1" ref="AB332" ca="1">IF(INDIRECT("実施計画様式!AB"&amp;ROW($A332))&lt;&gt;朱色変色!AB332,1,0)</f>
        <v>#VALUE!</v>
      </c>
      <c r="AC332" t="e" cm="1">
        <f t="array" aca="1" ref="AC332" ca="1">IF(INDIRECT("実施計画様式!AC"&amp;ROW($A332))&lt;&gt;朱色変色!AC332,1,0)</f>
        <v>#VALUE!</v>
      </c>
      <c r="AD332" t="e" cm="1">
        <f t="array" aca="1" ref="AD332" ca="1">IF(INDIRECT("実施計画様式!AD"&amp;ROW($A332))&lt;&gt;朱色変色!AD332,1,0)</f>
        <v>#VALUE!</v>
      </c>
      <c r="AE332" t="e" cm="1">
        <f t="array" aca="1" ref="AE332" ca="1">IF(INDIRECT("実施計画様式!AE"&amp;ROW($A332))&lt;&gt;朱色変色!AE332,1,0)</f>
        <v>#VALUE!</v>
      </c>
      <c r="AF332" t="e" cm="1">
        <f t="array" aca="1" ref="AF332" ca="1">IF(INDIRECT("実施計画様式!AF"&amp;ROW($A332))&lt;&gt;朱色変色!AF332,1,0)</f>
        <v>#VALUE!</v>
      </c>
      <c r="AG332" t="e" cm="1">
        <f t="array" aca="1" ref="AG332" ca="1">IF(INDIRECT("実施計画様式!AG"&amp;ROW($A332))&lt;&gt;朱色変色!AG332,1,0)</f>
        <v>#VALUE!</v>
      </c>
      <c r="AH332" t="e" cm="1">
        <f t="array" aca="1" ref="AH332" ca="1">IF(INDIRECT("実施計画様式!AH"&amp;ROW($A332))&lt;&gt;朱色変色!AH332,1,0)</f>
        <v>#VALUE!</v>
      </c>
      <c r="AI332" t="e" cm="1">
        <f t="array" aca="1" ref="AI332" ca="1">IF(INDIRECT("実施計画様式!AI"&amp;ROW($A332))&lt;&gt;朱色変色!AI332,1,0)</f>
        <v>#VALUE!</v>
      </c>
      <c r="AJ332" t="e" cm="1">
        <f t="array" aca="1" ref="AJ332" ca="1">IF(INDIRECT("実施計画様式!AJ"&amp;ROW($A332))&lt;&gt;朱色変色!AJ332,1,0)</f>
        <v>#VALUE!</v>
      </c>
      <c r="AK332" t="e" cm="1">
        <f t="array" aca="1" ref="AK332" ca="1">IF(INDIRECT("実施計画様式!AK"&amp;ROW($A332))&lt;&gt;朱色変色!AK332,1,0)</f>
        <v>#VALUE!</v>
      </c>
      <c r="AL332" t="e" cm="1">
        <f t="array" aca="1" ref="AL332" ca="1">IF(INDIRECT("実施計画様式!AL"&amp;ROW($A332))&lt;&gt;朱色変色!AL332,1,0)</f>
        <v>#VALUE!</v>
      </c>
      <c r="AM332" t="e" cm="1">
        <f t="array" aca="1" ref="AM332" ca="1">IF(INDIRECT("実施計画様式!AM"&amp;ROW($A332))&lt;&gt;朱色変色!AM332,1,0)</f>
        <v>#VALUE!</v>
      </c>
      <c r="AN332" t="e" cm="1">
        <f t="array" aca="1" ref="AN332" ca="1">IF(INDIRECT("実施計画様式!AN"&amp;ROW($A332))&lt;&gt;朱色変色!AN332,1,0)</f>
        <v>#VALUE!</v>
      </c>
      <c r="AO332" t="e" cm="1">
        <f t="array" aca="1" ref="AO332" ca="1">IF(INDIRECT("実施計画様式!AO"&amp;ROW($A332))&lt;&gt;朱色変色!AO332,1,0)</f>
        <v>#VALUE!</v>
      </c>
      <c r="AP332" t="e" cm="1">
        <f t="array" aca="1" ref="AP332" ca="1">IF(INDIRECT("実施計画様式!AP"&amp;ROW($A332))&lt;&gt;朱色変色!AP332,1,0)</f>
        <v>#VALUE!</v>
      </c>
      <c r="AQ332" t="e" cm="1">
        <f t="array" aca="1" ref="AQ332" ca="1">IF(INDIRECT("実施計画様式!AQ"&amp;ROW($A332))&lt;&gt;朱色変色!AQ332,1,0)</f>
        <v>#VALUE!</v>
      </c>
      <c r="AR332" t="e" cm="1">
        <f t="array" aca="1" ref="AR332" ca="1">IF(INDIRECT("実施計画様式!AR"&amp;ROW($A332))&lt;&gt;朱色変色!AR332,1,0)</f>
        <v>#VALUE!</v>
      </c>
      <c r="AS332" t="e" cm="1">
        <f t="array" aca="1" ref="AS332" ca="1">IF(INDIRECT("実施計画様式!AS"&amp;ROW($A332))&lt;&gt;朱色変色!AS332,1,0)</f>
        <v>#VALUE!</v>
      </c>
      <c r="AT332" t="e" cm="1">
        <f t="array" aca="1" ref="AT332" ca="1">IF(INDIRECT("実施計画様式!AT"&amp;ROW($A332))&lt;&gt;朱色変色!AT332,1,0)</f>
        <v>#VALUE!</v>
      </c>
      <c r="AU332" t="e" cm="1">
        <f t="array" aca="1" ref="AU332" ca="1">IF(INDIRECT("実施計画様式!AU"&amp;ROW($A332))&lt;&gt;朱色変色!AU332,1,0)</f>
        <v>#VALUE!</v>
      </c>
      <c r="AV332" t="e" cm="1">
        <f t="array" aca="1" ref="AV332" ca="1">IF(INDIRECT("実施計画様式!AV"&amp;ROW($A332))&lt;&gt;朱色変色!AV332,1,0)</f>
        <v>#VALUE!</v>
      </c>
      <c r="AW332" t="e" cm="1">
        <f t="array" aca="1" ref="AW332" ca="1">IF(INDIRECT("実施計画様式!AW"&amp;ROW($A332))&lt;&gt;朱色変色!AW332,1,0)</f>
        <v>#VALUE!</v>
      </c>
      <c r="AX332" t="e" cm="1">
        <f t="array" aca="1" ref="AX332" ca="1">IF(INDIRECT("実施計画様式!AX"&amp;ROW($A332))&lt;&gt;朱色変色!AX332,1,0)</f>
        <v>#VALUE!</v>
      </c>
      <c r="AY332" t="e" cm="1">
        <f t="array" aca="1" ref="AY332" ca="1">IF(INDIRECT("実施計画様式!AY"&amp;ROW($A332))&lt;&gt;朱色変色!AU332,1,0)</f>
        <v>#VALUE!</v>
      </c>
      <c r="AZ332" t="e" cm="1">
        <f t="array" aca="1" ref="AZ332" ca="1">IF(INDIRECT("実施計画様式!AZ"&amp;ROW($A332))&lt;&gt;朱色変色!AV332,1,0)</f>
        <v>#VALUE!</v>
      </c>
      <c r="BA332" t="e" cm="1">
        <f t="array" aca="1" ref="BA332" ca="1">IF(INDIRECT("実施計画様式!BA"&amp;ROW($A332))&lt;&gt;朱色変色!AW332,1,0)</f>
        <v>#VALUE!</v>
      </c>
      <c r="BB332" t="e" cm="1">
        <f t="array" aca="1" ref="BB332" ca="1">IF(INDIRECT("実施計画様式!BB"&amp;ROW($A332))&lt;&gt;朱色変色!AX332,1,0)</f>
        <v>#VALUE!</v>
      </c>
      <c r="BC332" t="e">
        <f t="shared" ca="1" si="12"/>
        <v>#VALUE!</v>
      </c>
      <c r="BD332" t="e">
        <f t="shared" ca="1" si="13"/>
        <v>#VALUE!</v>
      </c>
      <c r="BE332" t="e">
        <f t="shared" ca="1" si="14"/>
        <v>#VALUE!</v>
      </c>
    </row>
    <row r="333" spans="3:57">
      <c r="C333" s="310">
        <v>261</v>
      </c>
      <c r="D333" t="e" cm="1">
        <f t="array" aca="1" ref="D333" ca="1">IF(INDIRECT("実施計画様式!D"&amp;ROW($A333))&lt;&gt;朱色変色!D333,1,0)</f>
        <v>#VALUE!</v>
      </c>
      <c r="E333" t="e" cm="1">
        <f t="array" aca="1" ref="E333" ca="1">IF(INDIRECT("実施計画様式!E"&amp;ROW($A333))&lt;&gt;朱色変色!E333,1,0)</f>
        <v>#VALUE!</v>
      </c>
      <c r="F333" t="e" cm="1">
        <f t="array" aca="1" ref="F333" ca="1">IF(INDIRECT("実施計画様式!F"&amp;ROW($A333))&lt;&gt;朱色変色!F333,1,0)</f>
        <v>#VALUE!</v>
      </c>
      <c r="G333" t="e" cm="1">
        <f t="array" aca="1" ref="G333" ca="1">IF(INDIRECT("実施計画様式!G"&amp;ROW($A333))&lt;&gt;朱色変色!G333,1,0)</f>
        <v>#VALUE!</v>
      </c>
      <c r="H333" t="e" cm="1">
        <f t="array" aca="1" ref="H333" ca="1">IF(INDIRECT("実施計画様式!H"&amp;ROW($A333))&lt;&gt;朱色変色!H333,1,0)</f>
        <v>#VALUE!</v>
      </c>
      <c r="I333" t="e" cm="1">
        <f t="array" aca="1" ref="I333" ca="1">IF(INDIRECT("実施計画様式!I"&amp;ROW($A333))&lt;&gt;朱色変色!I333,1,0)</f>
        <v>#VALUE!</v>
      </c>
      <c r="J333" t="e" cm="1">
        <f t="array" aca="1" ref="J333" ca="1">IF(INDIRECT("実施計画様式!J"&amp;ROW($A333))&lt;&gt;朱色変色!J333,1,0)</f>
        <v>#VALUE!</v>
      </c>
      <c r="K333" t="e" cm="1">
        <f t="array" aca="1" ref="K333" ca="1">IF(INDIRECT("実施計画様式!K"&amp;ROW($A333))&lt;&gt;朱色変色!K333,1,0)</f>
        <v>#VALUE!</v>
      </c>
      <c r="L333" t="e" cm="1">
        <f t="array" aca="1" ref="L333" ca="1">IF(INDIRECT("実施計画様式!L"&amp;ROW($A333))&lt;&gt;朱色変色!L333,1,0)</f>
        <v>#VALUE!</v>
      </c>
      <c r="M333" t="e" cm="1">
        <f t="array" aca="1" ref="M333" ca="1">IF(INDIRECT("実施計画様式!M"&amp;ROW($A333))&lt;&gt;朱色変色!M333,1,0)</f>
        <v>#VALUE!</v>
      </c>
      <c r="N333" t="e" cm="1">
        <f t="array" aca="1" ref="N333" ca="1">IF(INDIRECT("実施計画様式!N"&amp;ROW($A333))&lt;&gt;朱色変色!N333,1,0)</f>
        <v>#VALUE!</v>
      </c>
      <c r="O333" t="e" cm="1">
        <f t="array" aca="1" ref="O333" ca="1">IF(INDIRECT("実施計画様式!O"&amp;ROW($A333))&lt;&gt;朱色変色!O333,1,0)</f>
        <v>#VALUE!</v>
      </c>
      <c r="P333" t="e" cm="1">
        <f t="array" aca="1" ref="P333" ca="1">IF(INDIRECT("実施計画様式!P"&amp;ROW($A333))&lt;&gt;朱色変色!P333,1,0)</f>
        <v>#VALUE!</v>
      </c>
      <c r="Q333" t="e" cm="1">
        <f t="array" aca="1" ref="Q333" ca="1">IF(INDIRECT("実施計画様式!Q"&amp;ROW($A333))&lt;&gt;朱色変色!Q333,1,0)</f>
        <v>#VALUE!</v>
      </c>
      <c r="R333" t="e" cm="1">
        <f t="array" aca="1" ref="R333" ca="1">IF(INDIRECT("実施計画様式!R"&amp;ROW($A333))&lt;&gt;朱色変色!R333,1,0)</f>
        <v>#VALUE!</v>
      </c>
      <c r="S333" t="e" cm="1">
        <f t="array" aca="1" ref="S333" ca="1">IF(INDIRECT("実施計画様式!S"&amp;ROW($A333))&lt;&gt;朱色変色!S333,1,0)</f>
        <v>#VALUE!</v>
      </c>
      <c r="T333" t="e" cm="1">
        <f t="array" aca="1" ref="T333" ca="1">IF(INDIRECT("実施計画様式!T"&amp;ROW($A333))&lt;&gt;朱色変色!T333,1,0)</f>
        <v>#VALUE!</v>
      </c>
      <c r="U333" t="e" cm="1">
        <f t="array" aca="1" ref="U333" ca="1">IF(INDIRECT("実施計画様式!U"&amp;ROW($A333))&lt;&gt;朱色変色!U333,1,0)</f>
        <v>#VALUE!</v>
      </c>
      <c r="V333" t="e" cm="1">
        <f t="array" aca="1" ref="V333" ca="1">IF(INDIRECT("実施計画様式!V"&amp;ROW($A333))&lt;&gt;朱色変色!V333,1,0)</f>
        <v>#VALUE!</v>
      </c>
      <c r="W333" t="e" cm="1">
        <f t="array" aca="1" ref="W333" ca="1">IF(INDIRECT("実施計画様式!W"&amp;ROW($A333))&lt;&gt;朱色変色!W333,1,0)</f>
        <v>#VALUE!</v>
      </c>
      <c r="X333" t="e" cm="1">
        <f t="array" aca="1" ref="X333" ca="1">IF(INDIRECT("実施計画様式!X"&amp;ROW($A333))&lt;&gt;朱色変色!X333,1,0)</f>
        <v>#VALUE!</v>
      </c>
      <c r="Y333" t="e" cm="1">
        <f t="array" aca="1" ref="Y333" ca="1">IF(INDIRECT("実施計画様式!Y"&amp;ROW($A333))&lt;&gt;朱色変色!Y333,1,0)</f>
        <v>#VALUE!</v>
      </c>
      <c r="Z333" t="e" cm="1">
        <f t="array" aca="1" ref="Z333" ca="1">IF(INDIRECT("実施計画様式!Z"&amp;ROW($A333))&lt;&gt;朱色変色!Z333,1,0)</f>
        <v>#VALUE!</v>
      </c>
      <c r="AA333" t="e" cm="1">
        <f t="array" aca="1" ref="AA333" ca="1">IF(INDIRECT("実施計画様式!AA"&amp;ROW($A333))&lt;&gt;朱色変色!AA333,1,0)</f>
        <v>#VALUE!</v>
      </c>
      <c r="AB333" t="e" cm="1">
        <f t="array" aca="1" ref="AB333" ca="1">IF(INDIRECT("実施計画様式!AB"&amp;ROW($A333))&lt;&gt;朱色変色!AB333,1,0)</f>
        <v>#VALUE!</v>
      </c>
      <c r="AC333" t="e" cm="1">
        <f t="array" aca="1" ref="AC333" ca="1">IF(INDIRECT("実施計画様式!AC"&amp;ROW($A333))&lt;&gt;朱色変色!AC333,1,0)</f>
        <v>#VALUE!</v>
      </c>
      <c r="AD333" t="e" cm="1">
        <f t="array" aca="1" ref="AD333" ca="1">IF(INDIRECT("実施計画様式!AD"&amp;ROW($A333))&lt;&gt;朱色変色!AD333,1,0)</f>
        <v>#VALUE!</v>
      </c>
      <c r="AE333" t="e" cm="1">
        <f t="array" aca="1" ref="AE333" ca="1">IF(INDIRECT("実施計画様式!AE"&amp;ROW($A333))&lt;&gt;朱色変色!AE333,1,0)</f>
        <v>#VALUE!</v>
      </c>
      <c r="AF333" t="e" cm="1">
        <f t="array" aca="1" ref="AF333" ca="1">IF(INDIRECT("実施計画様式!AF"&amp;ROW($A333))&lt;&gt;朱色変色!AF333,1,0)</f>
        <v>#VALUE!</v>
      </c>
      <c r="AG333" t="e" cm="1">
        <f t="array" aca="1" ref="AG333" ca="1">IF(INDIRECT("実施計画様式!AG"&amp;ROW($A333))&lt;&gt;朱色変色!AG333,1,0)</f>
        <v>#VALUE!</v>
      </c>
      <c r="AH333" t="e" cm="1">
        <f t="array" aca="1" ref="AH333" ca="1">IF(INDIRECT("実施計画様式!AH"&amp;ROW($A333))&lt;&gt;朱色変色!AH333,1,0)</f>
        <v>#VALUE!</v>
      </c>
      <c r="AI333" t="e" cm="1">
        <f t="array" aca="1" ref="AI333" ca="1">IF(INDIRECT("実施計画様式!AI"&amp;ROW($A333))&lt;&gt;朱色変色!AI333,1,0)</f>
        <v>#VALUE!</v>
      </c>
      <c r="AJ333" t="e" cm="1">
        <f t="array" aca="1" ref="AJ333" ca="1">IF(INDIRECT("実施計画様式!AJ"&amp;ROW($A333))&lt;&gt;朱色変色!AJ333,1,0)</f>
        <v>#VALUE!</v>
      </c>
      <c r="AK333" t="e" cm="1">
        <f t="array" aca="1" ref="AK333" ca="1">IF(INDIRECT("実施計画様式!AK"&amp;ROW($A333))&lt;&gt;朱色変色!AK333,1,0)</f>
        <v>#VALUE!</v>
      </c>
      <c r="AL333" t="e" cm="1">
        <f t="array" aca="1" ref="AL333" ca="1">IF(INDIRECT("実施計画様式!AL"&amp;ROW($A333))&lt;&gt;朱色変色!AL333,1,0)</f>
        <v>#VALUE!</v>
      </c>
      <c r="AM333" t="e" cm="1">
        <f t="array" aca="1" ref="AM333" ca="1">IF(INDIRECT("実施計画様式!AM"&amp;ROW($A333))&lt;&gt;朱色変色!AM333,1,0)</f>
        <v>#VALUE!</v>
      </c>
      <c r="AN333" t="e" cm="1">
        <f t="array" aca="1" ref="AN333" ca="1">IF(INDIRECT("実施計画様式!AN"&amp;ROW($A333))&lt;&gt;朱色変色!AN333,1,0)</f>
        <v>#VALUE!</v>
      </c>
      <c r="AO333" t="e" cm="1">
        <f t="array" aca="1" ref="AO333" ca="1">IF(INDIRECT("実施計画様式!AO"&amp;ROW($A333))&lt;&gt;朱色変色!AO333,1,0)</f>
        <v>#VALUE!</v>
      </c>
      <c r="AP333" t="e" cm="1">
        <f t="array" aca="1" ref="AP333" ca="1">IF(INDIRECT("実施計画様式!AP"&amp;ROW($A333))&lt;&gt;朱色変色!AP333,1,0)</f>
        <v>#VALUE!</v>
      </c>
      <c r="AQ333" t="e" cm="1">
        <f t="array" aca="1" ref="AQ333" ca="1">IF(INDIRECT("実施計画様式!AQ"&amp;ROW($A333))&lt;&gt;朱色変色!AQ333,1,0)</f>
        <v>#VALUE!</v>
      </c>
      <c r="AR333" t="e" cm="1">
        <f t="array" aca="1" ref="AR333" ca="1">IF(INDIRECT("実施計画様式!AR"&amp;ROW($A333))&lt;&gt;朱色変色!AR333,1,0)</f>
        <v>#VALUE!</v>
      </c>
      <c r="AS333" t="e" cm="1">
        <f t="array" aca="1" ref="AS333" ca="1">IF(INDIRECT("実施計画様式!AS"&amp;ROW($A333))&lt;&gt;朱色変色!AS333,1,0)</f>
        <v>#VALUE!</v>
      </c>
      <c r="AT333" t="e" cm="1">
        <f t="array" aca="1" ref="AT333" ca="1">IF(INDIRECT("実施計画様式!AT"&amp;ROW($A333))&lt;&gt;朱色変色!AT333,1,0)</f>
        <v>#VALUE!</v>
      </c>
      <c r="AU333" t="e" cm="1">
        <f t="array" aca="1" ref="AU333" ca="1">IF(INDIRECT("実施計画様式!AU"&amp;ROW($A333))&lt;&gt;朱色変色!AU333,1,0)</f>
        <v>#VALUE!</v>
      </c>
      <c r="AV333" t="e" cm="1">
        <f t="array" aca="1" ref="AV333" ca="1">IF(INDIRECT("実施計画様式!AV"&amp;ROW($A333))&lt;&gt;朱色変色!AV333,1,0)</f>
        <v>#VALUE!</v>
      </c>
      <c r="AW333" t="e" cm="1">
        <f t="array" aca="1" ref="AW333" ca="1">IF(INDIRECT("実施計画様式!AW"&amp;ROW($A333))&lt;&gt;朱色変色!AW333,1,0)</f>
        <v>#VALUE!</v>
      </c>
      <c r="AX333" t="e" cm="1">
        <f t="array" aca="1" ref="AX333" ca="1">IF(INDIRECT("実施計画様式!AX"&amp;ROW($A333))&lt;&gt;朱色変色!AX333,1,0)</f>
        <v>#VALUE!</v>
      </c>
      <c r="AY333" t="e" cm="1">
        <f t="array" aca="1" ref="AY333" ca="1">IF(INDIRECT("実施計画様式!AY"&amp;ROW($A333))&lt;&gt;朱色変色!AU333,1,0)</f>
        <v>#VALUE!</v>
      </c>
      <c r="AZ333" t="e" cm="1">
        <f t="array" aca="1" ref="AZ333" ca="1">IF(INDIRECT("実施計画様式!AZ"&amp;ROW($A333))&lt;&gt;朱色変色!AV333,1,0)</f>
        <v>#VALUE!</v>
      </c>
      <c r="BA333" t="e" cm="1">
        <f t="array" aca="1" ref="BA333" ca="1">IF(INDIRECT("実施計画様式!BA"&amp;ROW($A333))&lt;&gt;朱色変色!AW333,1,0)</f>
        <v>#VALUE!</v>
      </c>
      <c r="BB333" t="e" cm="1">
        <f t="array" aca="1" ref="BB333" ca="1">IF(INDIRECT("実施計画様式!BB"&amp;ROW($A333))&lt;&gt;朱色変色!AX333,1,0)</f>
        <v>#VALUE!</v>
      </c>
      <c r="BC333" t="e">
        <f t="shared" ca="1" si="12"/>
        <v>#VALUE!</v>
      </c>
      <c r="BD333" t="e">
        <f t="shared" ca="1" si="13"/>
        <v>#VALUE!</v>
      </c>
      <c r="BE333" t="e">
        <f t="shared" ca="1" si="14"/>
        <v>#VALUE!</v>
      </c>
    </row>
    <row r="334" spans="3:57">
      <c r="C334" s="310">
        <v>262</v>
      </c>
      <c r="D334" t="e" cm="1">
        <f t="array" aca="1" ref="D334" ca="1">IF(INDIRECT("実施計画様式!D"&amp;ROW($A334))&lt;&gt;朱色変色!D334,1,0)</f>
        <v>#VALUE!</v>
      </c>
      <c r="E334" t="e" cm="1">
        <f t="array" aca="1" ref="E334" ca="1">IF(INDIRECT("実施計画様式!E"&amp;ROW($A334))&lt;&gt;朱色変色!E334,1,0)</f>
        <v>#VALUE!</v>
      </c>
      <c r="F334" t="e" cm="1">
        <f t="array" aca="1" ref="F334" ca="1">IF(INDIRECT("実施計画様式!F"&amp;ROW($A334))&lt;&gt;朱色変色!F334,1,0)</f>
        <v>#VALUE!</v>
      </c>
      <c r="G334" t="e" cm="1">
        <f t="array" aca="1" ref="G334" ca="1">IF(INDIRECT("実施計画様式!G"&amp;ROW($A334))&lt;&gt;朱色変色!G334,1,0)</f>
        <v>#VALUE!</v>
      </c>
      <c r="H334" t="e" cm="1">
        <f t="array" aca="1" ref="H334" ca="1">IF(INDIRECT("実施計画様式!H"&amp;ROW($A334))&lt;&gt;朱色変色!H334,1,0)</f>
        <v>#VALUE!</v>
      </c>
      <c r="I334" t="e" cm="1">
        <f t="array" aca="1" ref="I334" ca="1">IF(INDIRECT("実施計画様式!I"&amp;ROW($A334))&lt;&gt;朱色変色!I334,1,0)</f>
        <v>#VALUE!</v>
      </c>
      <c r="J334" t="e" cm="1">
        <f t="array" aca="1" ref="J334" ca="1">IF(INDIRECT("実施計画様式!J"&amp;ROW($A334))&lt;&gt;朱色変色!J334,1,0)</f>
        <v>#VALUE!</v>
      </c>
      <c r="K334" t="e" cm="1">
        <f t="array" aca="1" ref="K334" ca="1">IF(INDIRECT("実施計画様式!K"&amp;ROW($A334))&lt;&gt;朱色変色!K334,1,0)</f>
        <v>#VALUE!</v>
      </c>
      <c r="L334" t="e" cm="1">
        <f t="array" aca="1" ref="L334" ca="1">IF(INDIRECT("実施計画様式!L"&amp;ROW($A334))&lt;&gt;朱色変色!L334,1,0)</f>
        <v>#VALUE!</v>
      </c>
      <c r="M334" t="e" cm="1">
        <f t="array" aca="1" ref="M334" ca="1">IF(INDIRECT("実施計画様式!M"&amp;ROW($A334))&lt;&gt;朱色変色!M334,1,0)</f>
        <v>#VALUE!</v>
      </c>
      <c r="N334" t="e" cm="1">
        <f t="array" aca="1" ref="N334" ca="1">IF(INDIRECT("実施計画様式!N"&amp;ROW($A334))&lt;&gt;朱色変色!N334,1,0)</f>
        <v>#VALUE!</v>
      </c>
      <c r="O334" t="e" cm="1">
        <f t="array" aca="1" ref="O334" ca="1">IF(INDIRECT("実施計画様式!O"&amp;ROW($A334))&lt;&gt;朱色変色!O334,1,0)</f>
        <v>#VALUE!</v>
      </c>
      <c r="P334" t="e" cm="1">
        <f t="array" aca="1" ref="P334" ca="1">IF(INDIRECT("実施計画様式!P"&amp;ROW($A334))&lt;&gt;朱色変色!P334,1,0)</f>
        <v>#VALUE!</v>
      </c>
      <c r="Q334" t="e" cm="1">
        <f t="array" aca="1" ref="Q334" ca="1">IF(INDIRECT("実施計画様式!Q"&amp;ROW($A334))&lt;&gt;朱色変色!Q334,1,0)</f>
        <v>#VALUE!</v>
      </c>
      <c r="R334" t="e" cm="1">
        <f t="array" aca="1" ref="R334" ca="1">IF(INDIRECT("実施計画様式!R"&amp;ROW($A334))&lt;&gt;朱色変色!R334,1,0)</f>
        <v>#VALUE!</v>
      </c>
      <c r="S334" t="e" cm="1">
        <f t="array" aca="1" ref="S334" ca="1">IF(INDIRECT("実施計画様式!S"&amp;ROW($A334))&lt;&gt;朱色変色!S334,1,0)</f>
        <v>#VALUE!</v>
      </c>
      <c r="T334" t="e" cm="1">
        <f t="array" aca="1" ref="T334" ca="1">IF(INDIRECT("実施計画様式!T"&amp;ROW($A334))&lt;&gt;朱色変色!T334,1,0)</f>
        <v>#VALUE!</v>
      </c>
      <c r="U334" t="e" cm="1">
        <f t="array" aca="1" ref="U334" ca="1">IF(INDIRECT("実施計画様式!U"&amp;ROW($A334))&lt;&gt;朱色変色!U334,1,0)</f>
        <v>#VALUE!</v>
      </c>
      <c r="V334" t="e" cm="1">
        <f t="array" aca="1" ref="V334" ca="1">IF(INDIRECT("実施計画様式!V"&amp;ROW($A334))&lt;&gt;朱色変色!V334,1,0)</f>
        <v>#VALUE!</v>
      </c>
      <c r="W334" t="e" cm="1">
        <f t="array" aca="1" ref="W334" ca="1">IF(INDIRECT("実施計画様式!W"&amp;ROW($A334))&lt;&gt;朱色変色!W334,1,0)</f>
        <v>#VALUE!</v>
      </c>
      <c r="X334" t="e" cm="1">
        <f t="array" aca="1" ref="X334" ca="1">IF(INDIRECT("実施計画様式!X"&amp;ROW($A334))&lt;&gt;朱色変色!X334,1,0)</f>
        <v>#VALUE!</v>
      </c>
      <c r="Y334" t="e" cm="1">
        <f t="array" aca="1" ref="Y334" ca="1">IF(INDIRECT("実施計画様式!Y"&amp;ROW($A334))&lt;&gt;朱色変色!Y334,1,0)</f>
        <v>#VALUE!</v>
      </c>
      <c r="Z334" t="e" cm="1">
        <f t="array" aca="1" ref="Z334" ca="1">IF(INDIRECT("実施計画様式!Z"&amp;ROW($A334))&lt;&gt;朱色変色!Z334,1,0)</f>
        <v>#VALUE!</v>
      </c>
      <c r="AA334" t="e" cm="1">
        <f t="array" aca="1" ref="AA334" ca="1">IF(INDIRECT("実施計画様式!AA"&amp;ROW($A334))&lt;&gt;朱色変色!AA334,1,0)</f>
        <v>#VALUE!</v>
      </c>
      <c r="AB334" t="e" cm="1">
        <f t="array" aca="1" ref="AB334" ca="1">IF(INDIRECT("実施計画様式!AB"&amp;ROW($A334))&lt;&gt;朱色変色!AB334,1,0)</f>
        <v>#VALUE!</v>
      </c>
      <c r="AC334" t="e" cm="1">
        <f t="array" aca="1" ref="AC334" ca="1">IF(INDIRECT("実施計画様式!AC"&amp;ROW($A334))&lt;&gt;朱色変色!AC334,1,0)</f>
        <v>#VALUE!</v>
      </c>
      <c r="AD334" t="e" cm="1">
        <f t="array" aca="1" ref="AD334" ca="1">IF(INDIRECT("実施計画様式!AD"&amp;ROW($A334))&lt;&gt;朱色変色!AD334,1,0)</f>
        <v>#VALUE!</v>
      </c>
      <c r="AE334" t="e" cm="1">
        <f t="array" aca="1" ref="AE334" ca="1">IF(INDIRECT("実施計画様式!AE"&amp;ROW($A334))&lt;&gt;朱色変色!AE334,1,0)</f>
        <v>#VALUE!</v>
      </c>
      <c r="AF334" t="e" cm="1">
        <f t="array" aca="1" ref="AF334" ca="1">IF(INDIRECT("実施計画様式!AF"&amp;ROW($A334))&lt;&gt;朱色変色!AF334,1,0)</f>
        <v>#VALUE!</v>
      </c>
      <c r="AG334" t="e" cm="1">
        <f t="array" aca="1" ref="AG334" ca="1">IF(INDIRECT("実施計画様式!AG"&amp;ROW($A334))&lt;&gt;朱色変色!AG334,1,0)</f>
        <v>#VALUE!</v>
      </c>
      <c r="AH334" t="e" cm="1">
        <f t="array" aca="1" ref="AH334" ca="1">IF(INDIRECT("実施計画様式!AH"&amp;ROW($A334))&lt;&gt;朱色変色!AH334,1,0)</f>
        <v>#VALUE!</v>
      </c>
      <c r="AI334" t="e" cm="1">
        <f t="array" aca="1" ref="AI334" ca="1">IF(INDIRECT("実施計画様式!AI"&amp;ROW($A334))&lt;&gt;朱色変色!AI334,1,0)</f>
        <v>#VALUE!</v>
      </c>
      <c r="AJ334" t="e" cm="1">
        <f t="array" aca="1" ref="AJ334" ca="1">IF(INDIRECT("実施計画様式!AJ"&amp;ROW($A334))&lt;&gt;朱色変色!AJ334,1,0)</f>
        <v>#VALUE!</v>
      </c>
      <c r="AK334" t="e" cm="1">
        <f t="array" aca="1" ref="AK334" ca="1">IF(INDIRECT("実施計画様式!AK"&amp;ROW($A334))&lt;&gt;朱色変色!AK334,1,0)</f>
        <v>#VALUE!</v>
      </c>
      <c r="AL334" t="e" cm="1">
        <f t="array" aca="1" ref="AL334" ca="1">IF(INDIRECT("実施計画様式!AL"&amp;ROW($A334))&lt;&gt;朱色変色!AL334,1,0)</f>
        <v>#VALUE!</v>
      </c>
      <c r="AM334" t="e" cm="1">
        <f t="array" aca="1" ref="AM334" ca="1">IF(INDIRECT("実施計画様式!AM"&amp;ROW($A334))&lt;&gt;朱色変色!AM334,1,0)</f>
        <v>#VALUE!</v>
      </c>
      <c r="AN334" t="e" cm="1">
        <f t="array" aca="1" ref="AN334" ca="1">IF(INDIRECT("実施計画様式!AN"&amp;ROW($A334))&lt;&gt;朱色変色!AN334,1,0)</f>
        <v>#VALUE!</v>
      </c>
      <c r="AO334" t="e" cm="1">
        <f t="array" aca="1" ref="AO334" ca="1">IF(INDIRECT("実施計画様式!AO"&amp;ROW($A334))&lt;&gt;朱色変色!AO334,1,0)</f>
        <v>#VALUE!</v>
      </c>
      <c r="AP334" t="e" cm="1">
        <f t="array" aca="1" ref="AP334" ca="1">IF(INDIRECT("実施計画様式!AP"&amp;ROW($A334))&lt;&gt;朱色変色!AP334,1,0)</f>
        <v>#VALUE!</v>
      </c>
      <c r="AQ334" t="e" cm="1">
        <f t="array" aca="1" ref="AQ334" ca="1">IF(INDIRECT("実施計画様式!AQ"&amp;ROW($A334))&lt;&gt;朱色変色!AQ334,1,0)</f>
        <v>#VALUE!</v>
      </c>
      <c r="AR334" t="e" cm="1">
        <f t="array" aca="1" ref="AR334" ca="1">IF(INDIRECT("実施計画様式!AR"&amp;ROW($A334))&lt;&gt;朱色変色!AR334,1,0)</f>
        <v>#VALUE!</v>
      </c>
      <c r="AS334" t="e" cm="1">
        <f t="array" aca="1" ref="AS334" ca="1">IF(INDIRECT("実施計画様式!AS"&amp;ROW($A334))&lt;&gt;朱色変色!AS334,1,0)</f>
        <v>#VALUE!</v>
      </c>
      <c r="AT334" t="e" cm="1">
        <f t="array" aca="1" ref="AT334" ca="1">IF(INDIRECT("実施計画様式!AT"&amp;ROW($A334))&lt;&gt;朱色変色!AT334,1,0)</f>
        <v>#VALUE!</v>
      </c>
      <c r="AU334" t="e" cm="1">
        <f t="array" aca="1" ref="AU334" ca="1">IF(INDIRECT("実施計画様式!AU"&amp;ROW($A334))&lt;&gt;朱色変色!AU334,1,0)</f>
        <v>#VALUE!</v>
      </c>
      <c r="AV334" t="e" cm="1">
        <f t="array" aca="1" ref="AV334" ca="1">IF(INDIRECT("実施計画様式!AV"&amp;ROW($A334))&lt;&gt;朱色変色!AV334,1,0)</f>
        <v>#VALUE!</v>
      </c>
      <c r="AW334" t="e" cm="1">
        <f t="array" aca="1" ref="AW334" ca="1">IF(INDIRECT("実施計画様式!AW"&amp;ROW($A334))&lt;&gt;朱色変色!AW334,1,0)</f>
        <v>#VALUE!</v>
      </c>
      <c r="AX334" t="e" cm="1">
        <f t="array" aca="1" ref="AX334" ca="1">IF(INDIRECT("実施計画様式!AX"&amp;ROW($A334))&lt;&gt;朱色変色!AX334,1,0)</f>
        <v>#VALUE!</v>
      </c>
      <c r="AY334" t="e" cm="1">
        <f t="array" aca="1" ref="AY334" ca="1">IF(INDIRECT("実施計画様式!AY"&amp;ROW($A334))&lt;&gt;朱色変色!AU334,1,0)</f>
        <v>#VALUE!</v>
      </c>
      <c r="AZ334" t="e" cm="1">
        <f t="array" aca="1" ref="AZ334" ca="1">IF(INDIRECT("実施計画様式!AZ"&amp;ROW($A334))&lt;&gt;朱色変色!AV334,1,0)</f>
        <v>#VALUE!</v>
      </c>
      <c r="BA334" t="e" cm="1">
        <f t="array" aca="1" ref="BA334" ca="1">IF(INDIRECT("実施計画様式!BA"&amp;ROW($A334))&lt;&gt;朱色変色!AW334,1,0)</f>
        <v>#VALUE!</v>
      </c>
      <c r="BB334" t="e" cm="1">
        <f t="array" aca="1" ref="BB334" ca="1">IF(INDIRECT("実施計画様式!BB"&amp;ROW($A334))&lt;&gt;朱色変色!AX334,1,0)</f>
        <v>#VALUE!</v>
      </c>
      <c r="BC334" t="e">
        <f t="shared" ca="1" si="12"/>
        <v>#VALUE!</v>
      </c>
      <c r="BD334" t="e">
        <f t="shared" ca="1" si="13"/>
        <v>#VALUE!</v>
      </c>
      <c r="BE334" t="e">
        <f t="shared" ca="1" si="14"/>
        <v>#VALUE!</v>
      </c>
    </row>
    <row r="335" spans="3:57">
      <c r="C335" s="310">
        <v>263</v>
      </c>
      <c r="D335" t="e" cm="1">
        <f t="array" aca="1" ref="D335" ca="1">IF(INDIRECT("実施計画様式!D"&amp;ROW($A335))&lt;&gt;朱色変色!D335,1,0)</f>
        <v>#VALUE!</v>
      </c>
      <c r="E335" t="e" cm="1">
        <f t="array" aca="1" ref="E335" ca="1">IF(INDIRECT("実施計画様式!E"&amp;ROW($A335))&lt;&gt;朱色変色!E335,1,0)</f>
        <v>#VALUE!</v>
      </c>
      <c r="F335" t="e" cm="1">
        <f t="array" aca="1" ref="F335" ca="1">IF(INDIRECT("実施計画様式!F"&amp;ROW($A335))&lt;&gt;朱色変色!F335,1,0)</f>
        <v>#VALUE!</v>
      </c>
      <c r="G335" t="e" cm="1">
        <f t="array" aca="1" ref="G335" ca="1">IF(INDIRECT("実施計画様式!G"&amp;ROW($A335))&lt;&gt;朱色変色!G335,1,0)</f>
        <v>#VALUE!</v>
      </c>
      <c r="H335" t="e" cm="1">
        <f t="array" aca="1" ref="H335" ca="1">IF(INDIRECT("実施計画様式!H"&amp;ROW($A335))&lt;&gt;朱色変色!H335,1,0)</f>
        <v>#VALUE!</v>
      </c>
      <c r="I335" t="e" cm="1">
        <f t="array" aca="1" ref="I335" ca="1">IF(INDIRECT("実施計画様式!I"&amp;ROW($A335))&lt;&gt;朱色変色!I335,1,0)</f>
        <v>#VALUE!</v>
      </c>
      <c r="J335" t="e" cm="1">
        <f t="array" aca="1" ref="J335" ca="1">IF(INDIRECT("実施計画様式!J"&amp;ROW($A335))&lt;&gt;朱色変色!J335,1,0)</f>
        <v>#VALUE!</v>
      </c>
      <c r="K335" t="e" cm="1">
        <f t="array" aca="1" ref="K335" ca="1">IF(INDIRECT("実施計画様式!K"&amp;ROW($A335))&lt;&gt;朱色変色!K335,1,0)</f>
        <v>#VALUE!</v>
      </c>
      <c r="L335" t="e" cm="1">
        <f t="array" aca="1" ref="L335" ca="1">IF(INDIRECT("実施計画様式!L"&amp;ROW($A335))&lt;&gt;朱色変色!L335,1,0)</f>
        <v>#VALUE!</v>
      </c>
      <c r="M335" t="e" cm="1">
        <f t="array" aca="1" ref="M335" ca="1">IF(INDIRECT("実施計画様式!M"&amp;ROW($A335))&lt;&gt;朱色変色!M335,1,0)</f>
        <v>#VALUE!</v>
      </c>
      <c r="N335" t="e" cm="1">
        <f t="array" aca="1" ref="N335" ca="1">IF(INDIRECT("実施計画様式!N"&amp;ROW($A335))&lt;&gt;朱色変色!N335,1,0)</f>
        <v>#VALUE!</v>
      </c>
      <c r="O335" t="e" cm="1">
        <f t="array" aca="1" ref="O335" ca="1">IF(INDIRECT("実施計画様式!O"&amp;ROW($A335))&lt;&gt;朱色変色!O335,1,0)</f>
        <v>#VALUE!</v>
      </c>
      <c r="P335" t="e" cm="1">
        <f t="array" aca="1" ref="P335" ca="1">IF(INDIRECT("実施計画様式!P"&amp;ROW($A335))&lt;&gt;朱色変色!P335,1,0)</f>
        <v>#VALUE!</v>
      </c>
      <c r="Q335" t="e" cm="1">
        <f t="array" aca="1" ref="Q335" ca="1">IF(INDIRECT("実施計画様式!Q"&amp;ROW($A335))&lt;&gt;朱色変色!Q335,1,0)</f>
        <v>#VALUE!</v>
      </c>
      <c r="R335" t="e" cm="1">
        <f t="array" aca="1" ref="R335" ca="1">IF(INDIRECT("実施計画様式!R"&amp;ROW($A335))&lt;&gt;朱色変色!R335,1,0)</f>
        <v>#VALUE!</v>
      </c>
      <c r="S335" t="e" cm="1">
        <f t="array" aca="1" ref="S335" ca="1">IF(INDIRECT("実施計画様式!S"&amp;ROW($A335))&lt;&gt;朱色変色!S335,1,0)</f>
        <v>#VALUE!</v>
      </c>
      <c r="T335" t="e" cm="1">
        <f t="array" aca="1" ref="T335" ca="1">IF(INDIRECT("実施計画様式!T"&amp;ROW($A335))&lt;&gt;朱色変色!T335,1,0)</f>
        <v>#VALUE!</v>
      </c>
      <c r="U335" t="e" cm="1">
        <f t="array" aca="1" ref="U335" ca="1">IF(INDIRECT("実施計画様式!U"&amp;ROW($A335))&lt;&gt;朱色変色!U335,1,0)</f>
        <v>#VALUE!</v>
      </c>
      <c r="V335" t="e" cm="1">
        <f t="array" aca="1" ref="V335" ca="1">IF(INDIRECT("実施計画様式!V"&amp;ROW($A335))&lt;&gt;朱色変色!V335,1,0)</f>
        <v>#VALUE!</v>
      </c>
      <c r="W335" t="e" cm="1">
        <f t="array" aca="1" ref="W335" ca="1">IF(INDIRECT("実施計画様式!W"&amp;ROW($A335))&lt;&gt;朱色変色!W335,1,0)</f>
        <v>#VALUE!</v>
      </c>
      <c r="X335" t="e" cm="1">
        <f t="array" aca="1" ref="X335" ca="1">IF(INDIRECT("実施計画様式!X"&amp;ROW($A335))&lt;&gt;朱色変色!X335,1,0)</f>
        <v>#VALUE!</v>
      </c>
      <c r="Y335" t="e" cm="1">
        <f t="array" aca="1" ref="Y335" ca="1">IF(INDIRECT("実施計画様式!Y"&amp;ROW($A335))&lt;&gt;朱色変色!Y335,1,0)</f>
        <v>#VALUE!</v>
      </c>
      <c r="Z335" t="e" cm="1">
        <f t="array" aca="1" ref="Z335" ca="1">IF(INDIRECT("実施計画様式!Z"&amp;ROW($A335))&lt;&gt;朱色変色!Z335,1,0)</f>
        <v>#VALUE!</v>
      </c>
      <c r="AA335" t="e" cm="1">
        <f t="array" aca="1" ref="AA335" ca="1">IF(INDIRECT("実施計画様式!AA"&amp;ROW($A335))&lt;&gt;朱色変色!AA335,1,0)</f>
        <v>#VALUE!</v>
      </c>
      <c r="AB335" t="e" cm="1">
        <f t="array" aca="1" ref="AB335" ca="1">IF(INDIRECT("実施計画様式!AB"&amp;ROW($A335))&lt;&gt;朱色変色!AB335,1,0)</f>
        <v>#VALUE!</v>
      </c>
      <c r="AC335" t="e" cm="1">
        <f t="array" aca="1" ref="AC335" ca="1">IF(INDIRECT("実施計画様式!AC"&amp;ROW($A335))&lt;&gt;朱色変色!AC335,1,0)</f>
        <v>#VALUE!</v>
      </c>
      <c r="AD335" t="e" cm="1">
        <f t="array" aca="1" ref="AD335" ca="1">IF(INDIRECT("実施計画様式!AD"&amp;ROW($A335))&lt;&gt;朱色変色!AD335,1,0)</f>
        <v>#VALUE!</v>
      </c>
      <c r="AE335" t="e" cm="1">
        <f t="array" aca="1" ref="AE335" ca="1">IF(INDIRECT("実施計画様式!AE"&amp;ROW($A335))&lt;&gt;朱色変色!AE335,1,0)</f>
        <v>#VALUE!</v>
      </c>
      <c r="AF335" t="e" cm="1">
        <f t="array" aca="1" ref="AF335" ca="1">IF(INDIRECT("実施計画様式!AF"&amp;ROW($A335))&lt;&gt;朱色変色!AF335,1,0)</f>
        <v>#VALUE!</v>
      </c>
      <c r="AG335" t="e" cm="1">
        <f t="array" aca="1" ref="AG335" ca="1">IF(INDIRECT("実施計画様式!AG"&amp;ROW($A335))&lt;&gt;朱色変色!AG335,1,0)</f>
        <v>#VALUE!</v>
      </c>
      <c r="AH335" t="e" cm="1">
        <f t="array" aca="1" ref="AH335" ca="1">IF(INDIRECT("実施計画様式!AH"&amp;ROW($A335))&lt;&gt;朱色変色!AH335,1,0)</f>
        <v>#VALUE!</v>
      </c>
      <c r="AI335" t="e" cm="1">
        <f t="array" aca="1" ref="AI335" ca="1">IF(INDIRECT("実施計画様式!AI"&amp;ROW($A335))&lt;&gt;朱色変色!AI335,1,0)</f>
        <v>#VALUE!</v>
      </c>
      <c r="AJ335" t="e" cm="1">
        <f t="array" aca="1" ref="AJ335" ca="1">IF(INDIRECT("実施計画様式!AJ"&amp;ROW($A335))&lt;&gt;朱色変色!AJ335,1,0)</f>
        <v>#VALUE!</v>
      </c>
      <c r="AK335" t="e" cm="1">
        <f t="array" aca="1" ref="AK335" ca="1">IF(INDIRECT("実施計画様式!AK"&amp;ROW($A335))&lt;&gt;朱色変色!AK335,1,0)</f>
        <v>#VALUE!</v>
      </c>
      <c r="AL335" t="e" cm="1">
        <f t="array" aca="1" ref="AL335" ca="1">IF(INDIRECT("実施計画様式!AL"&amp;ROW($A335))&lt;&gt;朱色変色!AL335,1,0)</f>
        <v>#VALUE!</v>
      </c>
      <c r="AM335" t="e" cm="1">
        <f t="array" aca="1" ref="AM335" ca="1">IF(INDIRECT("実施計画様式!AM"&amp;ROW($A335))&lt;&gt;朱色変色!AM335,1,0)</f>
        <v>#VALUE!</v>
      </c>
      <c r="AN335" t="e" cm="1">
        <f t="array" aca="1" ref="AN335" ca="1">IF(INDIRECT("実施計画様式!AN"&amp;ROW($A335))&lt;&gt;朱色変色!AN335,1,0)</f>
        <v>#VALUE!</v>
      </c>
      <c r="AO335" t="e" cm="1">
        <f t="array" aca="1" ref="AO335" ca="1">IF(INDIRECT("実施計画様式!AO"&amp;ROW($A335))&lt;&gt;朱色変色!AO335,1,0)</f>
        <v>#VALUE!</v>
      </c>
      <c r="AP335" t="e" cm="1">
        <f t="array" aca="1" ref="AP335" ca="1">IF(INDIRECT("実施計画様式!AP"&amp;ROW($A335))&lt;&gt;朱色変色!AP335,1,0)</f>
        <v>#VALUE!</v>
      </c>
      <c r="AQ335" t="e" cm="1">
        <f t="array" aca="1" ref="AQ335" ca="1">IF(INDIRECT("実施計画様式!AQ"&amp;ROW($A335))&lt;&gt;朱色変色!AQ335,1,0)</f>
        <v>#VALUE!</v>
      </c>
      <c r="AR335" t="e" cm="1">
        <f t="array" aca="1" ref="AR335" ca="1">IF(INDIRECT("実施計画様式!AR"&amp;ROW($A335))&lt;&gt;朱色変色!AR335,1,0)</f>
        <v>#VALUE!</v>
      </c>
      <c r="AS335" t="e" cm="1">
        <f t="array" aca="1" ref="AS335" ca="1">IF(INDIRECT("実施計画様式!AS"&amp;ROW($A335))&lt;&gt;朱色変色!AS335,1,0)</f>
        <v>#VALUE!</v>
      </c>
      <c r="AT335" t="e" cm="1">
        <f t="array" aca="1" ref="AT335" ca="1">IF(INDIRECT("実施計画様式!AT"&amp;ROW($A335))&lt;&gt;朱色変色!AT335,1,0)</f>
        <v>#VALUE!</v>
      </c>
      <c r="AU335" t="e" cm="1">
        <f t="array" aca="1" ref="AU335" ca="1">IF(INDIRECT("実施計画様式!AU"&amp;ROW($A335))&lt;&gt;朱色変色!AU335,1,0)</f>
        <v>#VALUE!</v>
      </c>
      <c r="AV335" t="e" cm="1">
        <f t="array" aca="1" ref="AV335" ca="1">IF(INDIRECT("実施計画様式!AV"&amp;ROW($A335))&lt;&gt;朱色変色!AV335,1,0)</f>
        <v>#VALUE!</v>
      </c>
      <c r="AW335" t="e" cm="1">
        <f t="array" aca="1" ref="AW335" ca="1">IF(INDIRECT("実施計画様式!AW"&amp;ROW($A335))&lt;&gt;朱色変色!AW335,1,0)</f>
        <v>#VALUE!</v>
      </c>
      <c r="AX335" t="e" cm="1">
        <f t="array" aca="1" ref="AX335" ca="1">IF(INDIRECT("実施計画様式!AX"&amp;ROW($A335))&lt;&gt;朱色変色!AX335,1,0)</f>
        <v>#VALUE!</v>
      </c>
      <c r="AY335" t="e" cm="1">
        <f t="array" aca="1" ref="AY335" ca="1">IF(INDIRECT("実施計画様式!AY"&amp;ROW($A335))&lt;&gt;朱色変色!AU335,1,0)</f>
        <v>#VALUE!</v>
      </c>
      <c r="AZ335" t="e" cm="1">
        <f t="array" aca="1" ref="AZ335" ca="1">IF(INDIRECT("実施計画様式!AZ"&amp;ROW($A335))&lt;&gt;朱色変色!AV335,1,0)</f>
        <v>#VALUE!</v>
      </c>
      <c r="BA335" t="e" cm="1">
        <f t="array" aca="1" ref="BA335" ca="1">IF(INDIRECT("実施計画様式!BA"&amp;ROW($A335))&lt;&gt;朱色変色!AW335,1,0)</f>
        <v>#VALUE!</v>
      </c>
      <c r="BB335" t="e" cm="1">
        <f t="array" aca="1" ref="BB335" ca="1">IF(INDIRECT("実施計画様式!BB"&amp;ROW($A335))&lt;&gt;朱色変色!AX335,1,0)</f>
        <v>#VALUE!</v>
      </c>
      <c r="BC335" t="e">
        <f t="shared" ca="1" si="12"/>
        <v>#VALUE!</v>
      </c>
      <c r="BD335" t="e">
        <f t="shared" ca="1" si="13"/>
        <v>#VALUE!</v>
      </c>
      <c r="BE335" t="e">
        <f t="shared" ca="1" si="14"/>
        <v>#VALUE!</v>
      </c>
    </row>
    <row r="336" spans="3:57">
      <c r="C336" s="310">
        <v>264</v>
      </c>
      <c r="D336" t="e" cm="1">
        <f t="array" aca="1" ref="D336" ca="1">IF(INDIRECT("実施計画様式!D"&amp;ROW($A336))&lt;&gt;朱色変色!D336,1,0)</f>
        <v>#VALUE!</v>
      </c>
      <c r="E336" t="e" cm="1">
        <f t="array" aca="1" ref="E336" ca="1">IF(INDIRECT("実施計画様式!E"&amp;ROW($A336))&lt;&gt;朱色変色!E336,1,0)</f>
        <v>#VALUE!</v>
      </c>
      <c r="F336" t="e" cm="1">
        <f t="array" aca="1" ref="F336" ca="1">IF(INDIRECT("実施計画様式!F"&amp;ROW($A336))&lt;&gt;朱色変色!F336,1,0)</f>
        <v>#VALUE!</v>
      </c>
      <c r="G336" t="e" cm="1">
        <f t="array" aca="1" ref="G336" ca="1">IF(INDIRECT("実施計画様式!G"&amp;ROW($A336))&lt;&gt;朱色変色!G336,1,0)</f>
        <v>#VALUE!</v>
      </c>
      <c r="H336" t="e" cm="1">
        <f t="array" aca="1" ref="H336" ca="1">IF(INDIRECT("実施計画様式!H"&amp;ROW($A336))&lt;&gt;朱色変色!H336,1,0)</f>
        <v>#VALUE!</v>
      </c>
      <c r="I336" t="e" cm="1">
        <f t="array" aca="1" ref="I336" ca="1">IF(INDIRECT("実施計画様式!I"&amp;ROW($A336))&lt;&gt;朱色変色!I336,1,0)</f>
        <v>#VALUE!</v>
      </c>
      <c r="J336" t="e" cm="1">
        <f t="array" aca="1" ref="J336" ca="1">IF(INDIRECT("実施計画様式!J"&amp;ROW($A336))&lt;&gt;朱色変色!J336,1,0)</f>
        <v>#VALUE!</v>
      </c>
      <c r="K336" t="e" cm="1">
        <f t="array" aca="1" ref="K336" ca="1">IF(INDIRECT("実施計画様式!K"&amp;ROW($A336))&lt;&gt;朱色変色!K336,1,0)</f>
        <v>#VALUE!</v>
      </c>
      <c r="L336" t="e" cm="1">
        <f t="array" aca="1" ref="L336" ca="1">IF(INDIRECT("実施計画様式!L"&amp;ROW($A336))&lt;&gt;朱色変色!L336,1,0)</f>
        <v>#VALUE!</v>
      </c>
      <c r="M336" t="e" cm="1">
        <f t="array" aca="1" ref="M336" ca="1">IF(INDIRECT("実施計画様式!M"&amp;ROW($A336))&lt;&gt;朱色変色!M336,1,0)</f>
        <v>#VALUE!</v>
      </c>
      <c r="N336" t="e" cm="1">
        <f t="array" aca="1" ref="N336" ca="1">IF(INDIRECT("実施計画様式!N"&amp;ROW($A336))&lt;&gt;朱色変色!N336,1,0)</f>
        <v>#VALUE!</v>
      </c>
      <c r="O336" t="e" cm="1">
        <f t="array" aca="1" ref="O336" ca="1">IF(INDIRECT("実施計画様式!O"&amp;ROW($A336))&lt;&gt;朱色変色!O336,1,0)</f>
        <v>#VALUE!</v>
      </c>
      <c r="P336" t="e" cm="1">
        <f t="array" aca="1" ref="P336" ca="1">IF(INDIRECT("実施計画様式!P"&amp;ROW($A336))&lt;&gt;朱色変色!P336,1,0)</f>
        <v>#VALUE!</v>
      </c>
      <c r="Q336" t="e" cm="1">
        <f t="array" aca="1" ref="Q336" ca="1">IF(INDIRECT("実施計画様式!Q"&amp;ROW($A336))&lt;&gt;朱色変色!Q336,1,0)</f>
        <v>#VALUE!</v>
      </c>
      <c r="R336" t="e" cm="1">
        <f t="array" aca="1" ref="R336" ca="1">IF(INDIRECT("実施計画様式!R"&amp;ROW($A336))&lt;&gt;朱色変色!R336,1,0)</f>
        <v>#VALUE!</v>
      </c>
      <c r="S336" t="e" cm="1">
        <f t="array" aca="1" ref="S336" ca="1">IF(INDIRECT("実施計画様式!S"&amp;ROW($A336))&lt;&gt;朱色変色!S336,1,0)</f>
        <v>#VALUE!</v>
      </c>
      <c r="T336" t="e" cm="1">
        <f t="array" aca="1" ref="T336" ca="1">IF(INDIRECT("実施計画様式!T"&amp;ROW($A336))&lt;&gt;朱色変色!T336,1,0)</f>
        <v>#VALUE!</v>
      </c>
      <c r="U336" t="e" cm="1">
        <f t="array" aca="1" ref="U336" ca="1">IF(INDIRECT("実施計画様式!U"&amp;ROW($A336))&lt;&gt;朱色変色!U336,1,0)</f>
        <v>#VALUE!</v>
      </c>
      <c r="V336" t="e" cm="1">
        <f t="array" aca="1" ref="V336" ca="1">IF(INDIRECT("実施計画様式!V"&amp;ROW($A336))&lt;&gt;朱色変色!V336,1,0)</f>
        <v>#VALUE!</v>
      </c>
      <c r="W336" t="e" cm="1">
        <f t="array" aca="1" ref="W336" ca="1">IF(INDIRECT("実施計画様式!W"&amp;ROW($A336))&lt;&gt;朱色変色!W336,1,0)</f>
        <v>#VALUE!</v>
      </c>
      <c r="X336" t="e" cm="1">
        <f t="array" aca="1" ref="X336" ca="1">IF(INDIRECT("実施計画様式!X"&amp;ROW($A336))&lt;&gt;朱色変色!X336,1,0)</f>
        <v>#VALUE!</v>
      </c>
      <c r="Y336" t="e" cm="1">
        <f t="array" aca="1" ref="Y336" ca="1">IF(INDIRECT("実施計画様式!Y"&amp;ROW($A336))&lt;&gt;朱色変色!Y336,1,0)</f>
        <v>#VALUE!</v>
      </c>
      <c r="Z336" t="e" cm="1">
        <f t="array" aca="1" ref="Z336" ca="1">IF(INDIRECT("実施計画様式!Z"&amp;ROW($A336))&lt;&gt;朱色変色!Z336,1,0)</f>
        <v>#VALUE!</v>
      </c>
      <c r="AA336" t="e" cm="1">
        <f t="array" aca="1" ref="AA336" ca="1">IF(INDIRECT("実施計画様式!AA"&amp;ROW($A336))&lt;&gt;朱色変色!AA336,1,0)</f>
        <v>#VALUE!</v>
      </c>
      <c r="AB336" t="e" cm="1">
        <f t="array" aca="1" ref="AB336" ca="1">IF(INDIRECT("実施計画様式!AB"&amp;ROW($A336))&lt;&gt;朱色変色!AB336,1,0)</f>
        <v>#VALUE!</v>
      </c>
      <c r="AC336" t="e" cm="1">
        <f t="array" aca="1" ref="AC336" ca="1">IF(INDIRECT("実施計画様式!AC"&amp;ROW($A336))&lt;&gt;朱色変色!AC336,1,0)</f>
        <v>#VALUE!</v>
      </c>
      <c r="AD336" t="e" cm="1">
        <f t="array" aca="1" ref="AD336" ca="1">IF(INDIRECT("実施計画様式!AD"&amp;ROW($A336))&lt;&gt;朱色変色!AD336,1,0)</f>
        <v>#VALUE!</v>
      </c>
      <c r="AE336" t="e" cm="1">
        <f t="array" aca="1" ref="AE336" ca="1">IF(INDIRECT("実施計画様式!AE"&amp;ROW($A336))&lt;&gt;朱色変色!AE336,1,0)</f>
        <v>#VALUE!</v>
      </c>
      <c r="AF336" t="e" cm="1">
        <f t="array" aca="1" ref="AF336" ca="1">IF(INDIRECT("実施計画様式!AF"&amp;ROW($A336))&lt;&gt;朱色変色!AF336,1,0)</f>
        <v>#VALUE!</v>
      </c>
      <c r="AG336" t="e" cm="1">
        <f t="array" aca="1" ref="AG336" ca="1">IF(INDIRECT("実施計画様式!AG"&amp;ROW($A336))&lt;&gt;朱色変色!AG336,1,0)</f>
        <v>#VALUE!</v>
      </c>
      <c r="AH336" t="e" cm="1">
        <f t="array" aca="1" ref="AH336" ca="1">IF(INDIRECT("実施計画様式!AH"&amp;ROW($A336))&lt;&gt;朱色変色!AH336,1,0)</f>
        <v>#VALUE!</v>
      </c>
      <c r="AI336" t="e" cm="1">
        <f t="array" aca="1" ref="AI336" ca="1">IF(INDIRECT("実施計画様式!AI"&amp;ROW($A336))&lt;&gt;朱色変色!AI336,1,0)</f>
        <v>#VALUE!</v>
      </c>
      <c r="AJ336" t="e" cm="1">
        <f t="array" aca="1" ref="AJ336" ca="1">IF(INDIRECT("実施計画様式!AJ"&amp;ROW($A336))&lt;&gt;朱色変色!AJ336,1,0)</f>
        <v>#VALUE!</v>
      </c>
      <c r="AK336" t="e" cm="1">
        <f t="array" aca="1" ref="AK336" ca="1">IF(INDIRECT("実施計画様式!AK"&amp;ROW($A336))&lt;&gt;朱色変色!AK336,1,0)</f>
        <v>#VALUE!</v>
      </c>
      <c r="AL336" t="e" cm="1">
        <f t="array" aca="1" ref="AL336" ca="1">IF(INDIRECT("実施計画様式!AL"&amp;ROW($A336))&lt;&gt;朱色変色!AL336,1,0)</f>
        <v>#VALUE!</v>
      </c>
      <c r="AM336" t="e" cm="1">
        <f t="array" aca="1" ref="AM336" ca="1">IF(INDIRECT("実施計画様式!AM"&amp;ROW($A336))&lt;&gt;朱色変色!AM336,1,0)</f>
        <v>#VALUE!</v>
      </c>
      <c r="AN336" t="e" cm="1">
        <f t="array" aca="1" ref="AN336" ca="1">IF(INDIRECT("実施計画様式!AN"&amp;ROW($A336))&lt;&gt;朱色変色!AN336,1,0)</f>
        <v>#VALUE!</v>
      </c>
      <c r="AO336" t="e" cm="1">
        <f t="array" aca="1" ref="AO336" ca="1">IF(INDIRECT("実施計画様式!AO"&amp;ROW($A336))&lt;&gt;朱色変色!AO336,1,0)</f>
        <v>#VALUE!</v>
      </c>
      <c r="AP336" t="e" cm="1">
        <f t="array" aca="1" ref="AP336" ca="1">IF(INDIRECT("実施計画様式!AP"&amp;ROW($A336))&lt;&gt;朱色変色!AP336,1,0)</f>
        <v>#VALUE!</v>
      </c>
      <c r="AQ336" t="e" cm="1">
        <f t="array" aca="1" ref="AQ336" ca="1">IF(INDIRECT("実施計画様式!AQ"&amp;ROW($A336))&lt;&gt;朱色変色!AQ336,1,0)</f>
        <v>#VALUE!</v>
      </c>
      <c r="AR336" t="e" cm="1">
        <f t="array" aca="1" ref="AR336" ca="1">IF(INDIRECT("実施計画様式!AR"&amp;ROW($A336))&lt;&gt;朱色変色!AR336,1,0)</f>
        <v>#VALUE!</v>
      </c>
      <c r="AS336" t="e" cm="1">
        <f t="array" aca="1" ref="AS336" ca="1">IF(INDIRECT("実施計画様式!AS"&amp;ROW($A336))&lt;&gt;朱色変色!AS336,1,0)</f>
        <v>#VALUE!</v>
      </c>
      <c r="AT336" t="e" cm="1">
        <f t="array" aca="1" ref="AT336" ca="1">IF(INDIRECT("実施計画様式!AT"&amp;ROW($A336))&lt;&gt;朱色変色!AT336,1,0)</f>
        <v>#VALUE!</v>
      </c>
      <c r="AU336" t="e" cm="1">
        <f t="array" aca="1" ref="AU336" ca="1">IF(INDIRECT("実施計画様式!AU"&amp;ROW($A336))&lt;&gt;朱色変色!AU336,1,0)</f>
        <v>#VALUE!</v>
      </c>
      <c r="AV336" t="e" cm="1">
        <f t="array" aca="1" ref="AV336" ca="1">IF(INDIRECT("実施計画様式!AV"&amp;ROW($A336))&lt;&gt;朱色変色!AV336,1,0)</f>
        <v>#VALUE!</v>
      </c>
      <c r="AW336" t="e" cm="1">
        <f t="array" aca="1" ref="AW336" ca="1">IF(INDIRECT("実施計画様式!AW"&amp;ROW($A336))&lt;&gt;朱色変色!AW336,1,0)</f>
        <v>#VALUE!</v>
      </c>
      <c r="AX336" t="e" cm="1">
        <f t="array" aca="1" ref="AX336" ca="1">IF(INDIRECT("実施計画様式!AX"&amp;ROW($A336))&lt;&gt;朱色変色!AX336,1,0)</f>
        <v>#VALUE!</v>
      </c>
      <c r="AY336" t="e" cm="1">
        <f t="array" aca="1" ref="AY336" ca="1">IF(INDIRECT("実施計画様式!AY"&amp;ROW($A336))&lt;&gt;朱色変色!AU336,1,0)</f>
        <v>#VALUE!</v>
      </c>
      <c r="AZ336" t="e" cm="1">
        <f t="array" aca="1" ref="AZ336" ca="1">IF(INDIRECT("実施計画様式!AZ"&amp;ROW($A336))&lt;&gt;朱色変色!AV336,1,0)</f>
        <v>#VALUE!</v>
      </c>
      <c r="BA336" t="e" cm="1">
        <f t="array" aca="1" ref="BA336" ca="1">IF(INDIRECT("実施計画様式!BA"&amp;ROW($A336))&lt;&gt;朱色変色!AW336,1,0)</f>
        <v>#VALUE!</v>
      </c>
      <c r="BB336" t="e" cm="1">
        <f t="array" aca="1" ref="BB336" ca="1">IF(INDIRECT("実施計画様式!BB"&amp;ROW($A336))&lt;&gt;朱色変色!AX336,1,0)</f>
        <v>#VALUE!</v>
      </c>
      <c r="BC336" t="e">
        <f t="shared" ca="1" si="12"/>
        <v>#VALUE!</v>
      </c>
      <c r="BD336" t="e">
        <f t="shared" ca="1" si="13"/>
        <v>#VALUE!</v>
      </c>
      <c r="BE336" t="e">
        <f t="shared" ca="1" si="14"/>
        <v>#VALUE!</v>
      </c>
    </row>
    <row r="337" spans="3:57">
      <c r="C337" s="310">
        <v>265</v>
      </c>
      <c r="D337" t="e" cm="1">
        <f t="array" aca="1" ref="D337" ca="1">IF(INDIRECT("実施計画様式!D"&amp;ROW($A337))&lt;&gt;朱色変色!D337,1,0)</f>
        <v>#VALUE!</v>
      </c>
      <c r="E337" t="e" cm="1">
        <f t="array" aca="1" ref="E337" ca="1">IF(INDIRECT("実施計画様式!E"&amp;ROW($A337))&lt;&gt;朱色変色!E337,1,0)</f>
        <v>#VALUE!</v>
      </c>
      <c r="F337" t="e" cm="1">
        <f t="array" aca="1" ref="F337" ca="1">IF(INDIRECT("実施計画様式!F"&amp;ROW($A337))&lt;&gt;朱色変色!F337,1,0)</f>
        <v>#VALUE!</v>
      </c>
      <c r="G337" t="e" cm="1">
        <f t="array" aca="1" ref="G337" ca="1">IF(INDIRECT("実施計画様式!G"&amp;ROW($A337))&lt;&gt;朱色変色!G337,1,0)</f>
        <v>#VALUE!</v>
      </c>
      <c r="H337" t="e" cm="1">
        <f t="array" aca="1" ref="H337" ca="1">IF(INDIRECT("実施計画様式!H"&amp;ROW($A337))&lt;&gt;朱色変色!H337,1,0)</f>
        <v>#VALUE!</v>
      </c>
      <c r="I337" t="e" cm="1">
        <f t="array" aca="1" ref="I337" ca="1">IF(INDIRECT("実施計画様式!I"&amp;ROW($A337))&lt;&gt;朱色変色!I337,1,0)</f>
        <v>#VALUE!</v>
      </c>
      <c r="J337" t="e" cm="1">
        <f t="array" aca="1" ref="J337" ca="1">IF(INDIRECT("実施計画様式!J"&amp;ROW($A337))&lt;&gt;朱色変色!J337,1,0)</f>
        <v>#VALUE!</v>
      </c>
      <c r="K337" t="e" cm="1">
        <f t="array" aca="1" ref="K337" ca="1">IF(INDIRECT("実施計画様式!K"&amp;ROW($A337))&lt;&gt;朱色変色!K337,1,0)</f>
        <v>#VALUE!</v>
      </c>
      <c r="L337" t="e" cm="1">
        <f t="array" aca="1" ref="L337" ca="1">IF(INDIRECT("実施計画様式!L"&amp;ROW($A337))&lt;&gt;朱色変色!L337,1,0)</f>
        <v>#VALUE!</v>
      </c>
      <c r="M337" t="e" cm="1">
        <f t="array" aca="1" ref="M337" ca="1">IF(INDIRECT("実施計画様式!M"&amp;ROW($A337))&lt;&gt;朱色変色!M337,1,0)</f>
        <v>#VALUE!</v>
      </c>
      <c r="N337" t="e" cm="1">
        <f t="array" aca="1" ref="N337" ca="1">IF(INDIRECT("実施計画様式!N"&amp;ROW($A337))&lt;&gt;朱色変色!N337,1,0)</f>
        <v>#VALUE!</v>
      </c>
      <c r="O337" t="e" cm="1">
        <f t="array" aca="1" ref="O337" ca="1">IF(INDIRECT("実施計画様式!O"&amp;ROW($A337))&lt;&gt;朱色変色!O337,1,0)</f>
        <v>#VALUE!</v>
      </c>
      <c r="P337" t="e" cm="1">
        <f t="array" aca="1" ref="P337" ca="1">IF(INDIRECT("実施計画様式!P"&amp;ROW($A337))&lt;&gt;朱色変色!P337,1,0)</f>
        <v>#VALUE!</v>
      </c>
      <c r="Q337" t="e" cm="1">
        <f t="array" aca="1" ref="Q337" ca="1">IF(INDIRECT("実施計画様式!Q"&amp;ROW($A337))&lt;&gt;朱色変色!Q337,1,0)</f>
        <v>#VALUE!</v>
      </c>
      <c r="R337" t="e" cm="1">
        <f t="array" aca="1" ref="R337" ca="1">IF(INDIRECT("実施計画様式!R"&amp;ROW($A337))&lt;&gt;朱色変色!R337,1,0)</f>
        <v>#VALUE!</v>
      </c>
      <c r="S337" t="e" cm="1">
        <f t="array" aca="1" ref="S337" ca="1">IF(INDIRECT("実施計画様式!S"&amp;ROW($A337))&lt;&gt;朱色変色!S337,1,0)</f>
        <v>#VALUE!</v>
      </c>
      <c r="T337" t="e" cm="1">
        <f t="array" aca="1" ref="T337" ca="1">IF(INDIRECT("実施計画様式!T"&amp;ROW($A337))&lt;&gt;朱色変色!T337,1,0)</f>
        <v>#VALUE!</v>
      </c>
      <c r="U337" t="e" cm="1">
        <f t="array" aca="1" ref="U337" ca="1">IF(INDIRECT("実施計画様式!U"&amp;ROW($A337))&lt;&gt;朱色変色!U337,1,0)</f>
        <v>#VALUE!</v>
      </c>
      <c r="V337" t="e" cm="1">
        <f t="array" aca="1" ref="V337" ca="1">IF(INDIRECT("実施計画様式!V"&amp;ROW($A337))&lt;&gt;朱色変色!V337,1,0)</f>
        <v>#VALUE!</v>
      </c>
      <c r="W337" t="e" cm="1">
        <f t="array" aca="1" ref="W337" ca="1">IF(INDIRECT("実施計画様式!W"&amp;ROW($A337))&lt;&gt;朱色変色!W337,1,0)</f>
        <v>#VALUE!</v>
      </c>
      <c r="X337" t="e" cm="1">
        <f t="array" aca="1" ref="X337" ca="1">IF(INDIRECT("実施計画様式!X"&amp;ROW($A337))&lt;&gt;朱色変色!X337,1,0)</f>
        <v>#VALUE!</v>
      </c>
      <c r="Y337" t="e" cm="1">
        <f t="array" aca="1" ref="Y337" ca="1">IF(INDIRECT("実施計画様式!Y"&amp;ROW($A337))&lt;&gt;朱色変色!Y337,1,0)</f>
        <v>#VALUE!</v>
      </c>
      <c r="Z337" t="e" cm="1">
        <f t="array" aca="1" ref="Z337" ca="1">IF(INDIRECT("実施計画様式!Z"&amp;ROW($A337))&lt;&gt;朱色変色!Z337,1,0)</f>
        <v>#VALUE!</v>
      </c>
      <c r="AA337" t="e" cm="1">
        <f t="array" aca="1" ref="AA337" ca="1">IF(INDIRECT("実施計画様式!AA"&amp;ROW($A337))&lt;&gt;朱色変色!AA337,1,0)</f>
        <v>#VALUE!</v>
      </c>
      <c r="AB337" t="e" cm="1">
        <f t="array" aca="1" ref="AB337" ca="1">IF(INDIRECT("実施計画様式!AB"&amp;ROW($A337))&lt;&gt;朱色変色!AB337,1,0)</f>
        <v>#VALUE!</v>
      </c>
      <c r="AC337" t="e" cm="1">
        <f t="array" aca="1" ref="AC337" ca="1">IF(INDIRECT("実施計画様式!AC"&amp;ROW($A337))&lt;&gt;朱色変色!AC337,1,0)</f>
        <v>#VALUE!</v>
      </c>
      <c r="AD337" t="e" cm="1">
        <f t="array" aca="1" ref="AD337" ca="1">IF(INDIRECT("実施計画様式!AD"&amp;ROW($A337))&lt;&gt;朱色変色!AD337,1,0)</f>
        <v>#VALUE!</v>
      </c>
      <c r="AE337" t="e" cm="1">
        <f t="array" aca="1" ref="AE337" ca="1">IF(INDIRECT("実施計画様式!AE"&amp;ROW($A337))&lt;&gt;朱色変色!AE337,1,0)</f>
        <v>#VALUE!</v>
      </c>
      <c r="AF337" t="e" cm="1">
        <f t="array" aca="1" ref="AF337" ca="1">IF(INDIRECT("実施計画様式!AF"&amp;ROW($A337))&lt;&gt;朱色変色!AF337,1,0)</f>
        <v>#VALUE!</v>
      </c>
      <c r="AG337" t="e" cm="1">
        <f t="array" aca="1" ref="AG337" ca="1">IF(INDIRECT("実施計画様式!AG"&amp;ROW($A337))&lt;&gt;朱色変色!AG337,1,0)</f>
        <v>#VALUE!</v>
      </c>
      <c r="AH337" t="e" cm="1">
        <f t="array" aca="1" ref="AH337" ca="1">IF(INDIRECT("実施計画様式!AH"&amp;ROW($A337))&lt;&gt;朱色変色!AH337,1,0)</f>
        <v>#VALUE!</v>
      </c>
      <c r="AI337" t="e" cm="1">
        <f t="array" aca="1" ref="AI337" ca="1">IF(INDIRECT("実施計画様式!AI"&amp;ROW($A337))&lt;&gt;朱色変色!AI337,1,0)</f>
        <v>#VALUE!</v>
      </c>
      <c r="AJ337" t="e" cm="1">
        <f t="array" aca="1" ref="AJ337" ca="1">IF(INDIRECT("実施計画様式!AJ"&amp;ROW($A337))&lt;&gt;朱色変色!AJ337,1,0)</f>
        <v>#VALUE!</v>
      </c>
      <c r="AK337" t="e" cm="1">
        <f t="array" aca="1" ref="AK337" ca="1">IF(INDIRECT("実施計画様式!AK"&amp;ROW($A337))&lt;&gt;朱色変色!AK337,1,0)</f>
        <v>#VALUE!</v>
      </c>
      <c r="AL337" t="e" cm="1">
        <f t="array" aca="1" ref="AL337" ca="1">IF(INDIRECT("実施計画様式!AL"&amp;ROW($A337))&lt;&gt;朱色変色!AL337,1,0)</f>
        <v>#VALUE!</v>
      </c>
      <c r="AM337" t="e" cm="1">
        <f t="array" aca="1" ref="AM337" ca="1">IF(INDIRECT("実施計画様式!AM"&amp;ROW($A337))&lt;&gt;朱色変色!AM337,1,0)</f>
        <v>#VALUE!</v>
      </c>
      <c r="AN337" t="e" cm="1">
        <f t="array" aca="1" ref="AN337" ca="1">IF(INDIRECT("実施計画様式!AN"&amp;ROW($A337))&lt;&gt;朱色変色!AN337,1,0)</f>
        <v>#VALUE!</v>
      </c>
      <c r="AO337" t="e" cm="1">
        <f t="array" aca="1" ref="AO337" ca="1">IF(INDIRECT("実施計画様式!AO"&amp;ROW($A337))&lt;&gt;朱色変色!AO337,1,0)</f>
        <v>#VALUE!</v>
      </c>
      <c r="AP337" t="e" cm="1">
        <f t="array" aca="1" ref="AP337" ca="1">IF(INDIRECT("実施計画様式!AP"&amp;ROW($A337))&lt;&gt;朱色変色!AP337,1,0)</f>
        <v>#VALUE!</v>
      </c>
      <c r="AQ337" t="e" cm="1">
        <f t="array" aca="1" ref="AQ337" ca="1">IF(INDIRECT("実施計画様式!AQ"&amp;ROW($A337))&lt;&gt;朱色変色!AQ337,1,0)</f>
        <v>#VALUE!</v>
      </c>
      <c r="AR337" t="e" cm="1">
        <f t="array" aca="1" ref="AR337" ca="1">IF(INDIRECT("実施計画様式!AR"&amp;ROW($A337))&lt;&gt;朱色変色!AR337,1,0)</f>
        <v>#VALUE!</v>
      </c>
      <c r="AS337" t="e" cm="1">
        <f t="array" aca="1" ref="AS337" ca="1">IF(INDIRECT("実施計画様式!AS"&amp;ROW($A337))&lt;&gt;朱色変色!AS337,1,0)</f>
        <v>#VALUE!</v>
      </c>
      <c r="AT337" t="e" cm="1">
        <f t="array" aca="1" ref="AT337" ca="1">IF(INDIRECT("実施計画様式!AT"&amp;ROW($A337))&lt;&gt;朱色変色!AT337,1,0)</f>
        <v>#VALUE!</v>
      </c>
      <c r="AU337" t="e" cm="1">
        <f t="array" aca="1" ref="AU337" ca="1">IF(INDIRECT("実施計画様式!AU"&amp;ROW($A337))&lt;&gt;朱色変色!AU337,1,0)</f>
        <v>#VALUE!</v>
      </c>
      <c r="AV337" t="e" cm="1">
        <f t="array" aca="1" ref="AV337" ca="1">IF(INDIRECT("実施計画様式!AV"&amp;ROW($A337))&lt;&gt;朱色変色!AV337,1,0)</f>
        <v>#VALUE!</v>
      </c>
      <c r="AW337" t="e" cm="1">
        <f t="array" aca="1" ref="AW337" ca="1">IF(INDIRECT("実施計画様式!AW"&amp;ROW($A337))&lt;&gt;朱色変色!AW337,1,0)</f>
        <v>#VALUE!</v>
      </c>
      <c r="AX337" t="e" cm="1">
        <f t="array" aca="1" ref="AX337" ca="1">IF(INDIRECT("実施計画様式!AX"&amp;ROW($A337))&lt;&gt;朱色変色!AX337,1,0)</f>
        <v>#VALUE!</v>
      </c>
      <c r="AY337" t="e" cm="1">
        <f t="array" aca="1" ref="AY337" ca="1">IF(INDIRECT("実施計画様式!AY"&amp;ROW($A337))&lt;&gt;朱色変色!AU337,1,0)</f>
        <v>#VALUE!</v>
      </c>
      <c r="AZ337" t="e" cm="1">
        <f t="array" aca="1" ref="AZ337" ca="1">IF(INDIRECT("実施計画様式!AZ"&amp;ROW($A337))&lt;&gt;朱色変色!AV337,1,0)</f>
        <v>#VALUE!</v>
      </c>
      <c r="BA337" t="e" cm="1">
        <f t="array" aca="1" ref="BA337" ca="1">IF(INDIRECT("実施計画様式!BA"&amp;ROW($A337))&lt;&gt;朱色変色!AW337,1,0)</f>
        <v>#VALUE!</v>
      </c>
      <c r="BB337" t="e" cm="1">
        <f t="array" aca="1" ref="BB337" ca="1">IF(INDIRECT("実施計画様式!BB"&amp;ROW($A337))&lt;&gt;朱色変色!AX337,1,0)</f>
        <v>#VALUE!</v>
      </c>
      <c r="BC337" t="e">
        <f t="shared" ca="1" si="12"/>
        <v>#VALUE!</v>
      </c>
      <c r="BD337" t="e">
        <f t="shared" ca="1" si="13"/>
        <v>#VALUE!</v>
      </c>
      <c r="BE337" t="e">
        <f t="shared" ca="1" si="14"/>
        <v>#VALUE!</v>
      </c>
    </row>
    <row r="338" spans="3:57">
      <c r="C338" s="310">
        <v>266</v>
      </c>
      <c r="D338" t="e" cm="1">
        <f t="array" aca="1" ref="D338" ca="1">IF(INDIRECT("実施計画様式!D"&amp;ROW($A338))&lt;&gt;朱色変色!D338,1,0)</f>
        <v>#VALUE!</v>
      </c>
      <c r="E338" t="e" cm="1">
        <f t="array" aca="1" ref="E338" ca="1">IF(INDIRECT("実施計画様式!E"&amp;ROW($A338))&lt;&gt;朱色変色!E338,1,0)</f>
        <v>#VALUE!</v>
      </c>
      <c r="F338" t="e" cm="1">
        <f t="array" aca="1" ref="F338" ca="1">IF(INDIRECT("実施計画様式!F"&amp;ROW($A338))&lt;&gt;朱色変色!F338,1,0)</f>
        <v>#VALUE!</v>
      </c>
      <c r="G338" t="e" cm="1">
        <f t="array" aca="1" ref="G338" ca="1">IF(INDIRECT("実施計画様式!G"&amp;ROW($A338))&lt;&gt;朱色変色!G338,1,0)</f>
        <v>#VALUE!</v>
      </c>
      <c r="H338" t="e" cm="1">
        <f t="array" aca="1" ref="H338" ca="1">IF(INDIRECT("実施計画様式!H"&amp;ROW($A338))&lt;&gt;朱色変色!H338,1,0)</f>
        <v>#VALUE!</v>
      </c>
      <c r="I338" t="e" cm="1">
        <f t="array" aca="1" ref="I338" ca="1">IF(INDIRECT("実施計画様式!I"&amp;ROW($A338))&lt;&gt;朱色変色!I338,1,0)</f>
        <v>#VALUE!</v>
      </c>
      <c r="J338" t="e" cm="1">
        <f t="array" aca="1" ref="J338" ca="1">IF(INDIRECT("実施計画様式!J"&amp;ROW($A338))&lt;&gt;朱色変色!J338,1,0)</f>
        <v>#VALUE!</v>
      </c>
      <c r="K338" t="e" cm="1">
        <f t="array" aca="1" ref="K338" ca="1">IF(INDIRECT("実施計画様式!K"&amp;ROW($A338))&lt;&gt;朱色変色!K338,1,0)</f>
        <v>#VALUE!</v>
      </c>
      <c r="L338" t="e" cm="1">
        <f t="array" aca="1" ref="L338" ca="1">IF(INDIRECT("実施計画様式!L"&amp;ROW($A338))&lt;&gt;朱色変色!L338,1,0)</f>
        <v>#VALUE!</v>
      </c>
      <c r="M338" t="e" cm="1">
        <f t="array" aca="1" ref="M338" ca="1">IF(INDIRECT("実施計画様式!M"&amp;ROW($A338))&lt;&gt;朱色変色!M338,1,0)</f>
        <v>#VALUE!</v>
      </c>
      <c r="N338" t="e" cm="1">
        <f t="array" aca="1" ref="N338" ca="1">IF(INDIRECT("実施計画様式!N"&amp;ROW($A338))&lt;&gt;朱色変色!N338,1,0)</f>
        <v>#VALUE!</v>
      </c>
      <c r="O338" t="e" cm="1">
        <f t="array" aca="1" ref="O338" ca="1">IF(INDIRECT("実施計画様式!O"&amp;ROW($A338))&lt;&gt;朱色変色!O338,1,0)</f>
        <v>#VALUE!</v>
      </c>
      <c r="P338" t="e" cm="1">
        <f t="array" aca="1" ref="P338" ca="1">IF(INDIRECT("実施計画様式!P"&amp;ROW($A338))&lt;&gt;朱色変色!P338,1,0)</f>
        <v>#VALUE!</v>
      </c>
      <c r="Q338" t="e" cm="1">
        <f t="array" aca="1" ref="Q338" ca="1">IF(INDIRECT("実施計画様式!Q"&amp;ROW($A338))&lt;&gt;朱色変色!Q338,1,0)</f>
        <v>#VALUE!</v>
      </c>
      <c r="R338" t="e" cm="1">
        <f t="array" aca="1" ref="R338" ca="1">IF(INDIRECT("実施計画様式!R"&amp;ROW($A338))&lt;&gt;朱色変色!R338,1,0)</f>
        <v>#VALUE!</v>
      </c>
      <c r="S338" t="e" cm="1">
        <f t="array" aca="1" ref="S338" ca="1">IF(INDIRECT("実施計画様式!S"&amp;ROW($A338))&lt;&gt;朱色変色!S338,1,0)</f>
        <v>#VALUE!</v>
      </c>
      <c r="T338" t="e" cm="1">
        <f t="array" aca="1" ref="T338" ca="1">IF(INDIRECT("実施計画様式!T"&amp;ROW($A338))&lt;&gt;朱色変色!T338,1,0)</f>
        <v>#VALUE!</v>
      </c>
      <c r="U338" t="e" cm="1">
        <f t="array" aca="1" ref="U338" ca="1">IF(INDIRECT("実施計画様式!U"&amp;ROW($A338))&lt;&gt;朱色変色!U338,1,0)</f>
        <v>#VALUE!</v>
      </c>
      <c r="V338" t="e" cm="1">
        <f t="array" aca="1" ref="V338" ca="1">IF(INDIRECT("実施計画様式!V"&amp;ROW($A338))&lt;&gt;朱色変色!V338,1,0)</f>
        <v>#VALUE!</v>
      </c>
      <c r="W338" t="e" cm="1">
        <f t="array" aca="1" ref="W338" ca="1">IF(INDIRECT("実施計画様式!W"&amp;ROW($A338))&lt;&gt;朱色変色!W338,1,0)</f>
        <v>#VALUE!</v>
      </c>
      <c r="X338" t="e" cm="1">
        <f t="array" aca="1" ref="X338" ca="1">IF(INDIRECT("実施計画様式!X"&amp;ROW($A338))&lt;&gt;朱色変色!X338,1,0)</f>
        <v>#VALUE!</v>
      </c>
      <c r="Y338" t="e" cm="1">
        <f t="array" aca="1" ref="Y338" ca="1">IF(INDIRECT("実施計画様式!Y"&amp;ROW($A338))&lt;&gt;朱色変色!Y338,1,0)</f>
        <v>#VALUE!</v>
      </c>
      <c r="Z338" t="e" cm="1">
        <f t="array" aca="1" ref="Z338" ca="1">IF(INDIRECT("実施計画様式!Z"&amp;ROW($A338))&lt;&gt;朱色変色!Z338,1,0)</f>
        <v>#VALUE!</v>
      </c>
      <c r="AA338" t="e" cm="1">
        <f t="array" aca="1" ref="AA338" ca="1">IF(INDIRECT("実施計画様式!AA"&amp;ROW($A338))&lt;&gt;朱色変色!AA338,1,0)</f>
        <v>#VALUE!</v>
      </c>
      <c r="AB338" t="e" cm="1">
        <f t="array" aca="1" ref="AB338" ca="1">IF(INDIRECT("実施計画様式!AB"&amp;ROW($A338))&lt;&gt;朱色変色!AB338,1,0)</f>
        <v>#VALUE!</v>
      </c>
      <c r="AC338" t="e" cm="1">
        <f t="array" aca="1" ref="AC338" ca="1">IF(INDIRECT("実施計画様式!AC"&amp;ROW($A338))&lt;&gt;朱色変色!AC338,1,0)</f>
        <v>#VALUE!</v>
      </c>
      <c r="AD338" t="e" cm="1">
        <f t="array" aca="1" ref="AD338" ca="1">IF(INDIRECT("実施計画様式!AD"&amp;ROW($A338))&lt;&gt;朱色変色!AD338,1,0)</f>
        <v>#VALUE!</v>
      </c>
      <c r="AE338" t="e" cm="1">
        <f t="array" aca="1" ref="AE338" ca="1">IF(INDIRECT("実施計画様式!AE"&amp;ROW($A338))&lt;&gt;朱色変色!AE338,1,0)</f>
        <v>#VALUE!</v>
      </c>
      <c r="AF338" t="e" cm="1">
        <f t="array" aca="1" ref="AF338" ca="1">IF(INDIRECT("実施計画様式!AF"&amp;ROW($A338))&lt;&gt;朱色変色!AF338,1,0)</f>
        <v>#VALUE!</v>
      </c>
      <c r="AG338" t="e" cm="1">
        <f t="array" aca="1" ref="AG338" ca="1">IF(INDIRECT("実施計画様式!AG"&amp;ROW($A338))&lt;&gt;朱色変色!AG338,1,0)</f>
        <v>#VALUE!</v>
      </c>
      <c r="AH338" t="e" cm="1">
        <f t="array" aca="1" ref="AH338" ca="1">IF(INDIRECT("実施計画様式!AH"&amp;ROW($A338))&lt;&gt;朱色変色!AH338,1,0)</f>
        <v>#VALUE!</v>
      </c>
      <c r="AI338" t="e" cm="1">
        <f t="array" aca="1" ref="AI338" ca="1">IF(INDIRECT("実施計画様式!AI"&amp;ROW($A338))&lt;&gt;朱色変色!AI338,1,0)</f>
        <v>#VALUE!</v>
      </c>
      <c r="AJ338" t="e" cm="1">
        <f t="array" aca="1" ref="AJ338" ca="1">IF(INDIRECT("実施計画様式!AJ"&amp;ROW($A338))&lt;&gt;朱色変色!AJ338,1,0)</f>
        <v>#VALUE!</v>
      </c>
      <c r="AK338" t="e" cm="1">
        <f t="array" aca="1" ref="AK338" ca="1">IF(INDIRECT("実施計画様式!AK"&amp;ROW($A338))&lt;&gt;朱色変色!AK338,1,0)</f>
        <v>#VALUE!</v>
      </c>
      <c r="AL338" t="e" cm="1">
        <f t="array" aca="1" ref="AL338" ca="1">IF(INDIRECT("実施計画様式!AL"&amp;ROW($A338))&lt;&gt;朱色変色!AL338,1,0)</f>
        <v>#VALUE!</v>
      </c>
      <c r="AM338" t="e" cm="1">
        <f t="array" aca="1" ref="AM338" ca="1">IF(INDIRECT("実施計画様式!AM"&amp;ROW($A338))&lt;&gt;朱色変色!AM338,1,0)</f>
        <v>#VALUE!</v>
      </c>
      <c r="AN338" t="e" cm="1">
        <f t="array" aca="1" ref="AN338" ca="1">IF(INDIRECT("実施計画様式!AN"&amp;ROW($A338))&lt;&gt;朱色変色!AN338,1,0)</f>
        <v>#VALUE!</v>
      </c>
      <c r="AO338" t="e" cm="1">
        <f t="array" aca="1" ref="AO338" ca="1">IF(INDIRECT("実施計画様式!AO"&amp;ROW($A338))&lt;&gt;朱色変色!AO338,1,0)</f>
        <v>#VALUE!</v>
      </c>
      <c r="AP338" t="e" cm="1">
        <f t="array" aca="1" ref="AP338" ca="1">IF(INDIRECT("実施計画様式!AP"&amp;ROW($A338))&lt;&gt;朱色変色!AP338,1,0)</f>
        <v>#VALUE!</v>
      </c>
      <c r="AQ338" t="e" cm="1">
        <f t="array" aca="1" ref="AQ338" ca="1">IF(INDIRECT("実施計画様式!AQ"&amp;ROW($A338))&lt;&gt;朱色変色!AQ338,1,0)</f>
        <v>#VALUE!</v>
      </c>
      <c r="AR338" t="e" cm="1">
        <f t="array" aca="1" ref="AR338" ca="1">IF(INDIRECT("実施計画様式!AR"&amp;ROW($A338))&lt;&gt;朱色変色!AR338,1,0)</f>
        <v>#VALUE!</v>
      </c>
      <c r="AS338" t="e" cm="1">
        <f t="array" aca="1" ref="AS338" ca="1">IF(INDIRECT("実施計画様式!AS"&amp;ROW($A338))&lt;&gt;朱色変色!AS338,1,0)</f>
        <v>#VALUE!</v>
      </c>
      <c r="AT338" t="e" cm="1">
        <f t="array" aca="1" ref="AT338" ca="1">IF(INDIRECT("実施計画様式!AT"&amp;ROW($A338))&lt;&gt;朱色変色!AT338,1,0)</f>
        <v>#VALUE!</v>
      </c>
      <c r="AU338" t="e" cm="1">
        <f t="array" aca="1" ref="AU338" ca="1">IF(INDIRECT("実施計画様式!AU"&amp;ROW($A338))&lt;&gt;朱色変色!AU338,1,0)</f>
        <v>#VALUE!</v>
      </c>
      <c r="AV338" t="e" cm="1">
        <f t="array" aca="1" ref="AV338" ca="1">IF(INDIRECT("実施計画様式!AV"&amp;ROW($A338))&lt;&gt;朱色変色!AV338,1,0)</f>
        <v>#VALUE!</v>
      </c>
      <c r="AW338" t="e" cm="1">
        <f t="array" aca="1" ref="AW338" ca="1">IF(INDIRECT("実施計画様式!AW"&amp;ROW($A338))&lt;&gt;朱色変色!AW338,1,0)</f>
        <v>#VALUE!</v>
      </c>
      <c r="AX338" t="e" cm="1">
        <f t="array" aca="1" ref="AX338" ca="1">IF(INDIRECT("実施計画様式!AX"&amp;ROW($A338))&lt;&gt;朱色変色!AX338,1,0)</f>
        <v>#VALUE!</v>
      </c>
      <c r="AY338" t="e" cm="1">
        <f t="array" aca="1" ref="AY338" ca="1">IF(INDIRECT("実施計画様式!AY"&amp;ROW($A338))&lt;&gt;朱色変色!AU338,1,0)</f>
        <v>#VALUE!</v>
      </c>
      <c r="AZ338" t="e" cm="1">
        <f t="array" aca="1" ref="AZ338" ca="1">IF(INDIRECT("実施計画様式!AZ"&amp;ROW($A338))&lt;&gt;朱色変色!AV338,1,0)</f>
        <v>#VALUE!</v>
      </c>
      <c r="BA338" t="e" cm="1">
        <f t="array" aca="1" ref="BA338" ca="1">IF(INDIRECT("実施計画様式!BA"&amp;ROW($A338))&lt;&gt;朱色変色!AW338,1,0)</f>
        <v>#VALUE!</v>
      </c>
      <c r="BB338" t="e" cm="1">
        <f t="array" aca="1" ref="BB338" ca="1">IF(INDIRECT("実施計画様式!BB"&amp;ROW($A338))&lt;&gt;朱色変色!AX338,1,0)</f>
        <v>#VALUE!</v>
      </c>
      <c r="BC338" t="e">
        <f t="shared" ca="1" si="12"/>
        <v>#VALUE!</v>
      </c>
      <c r="BD338" t="e">
        <f t="shared" ca="1" si="13"/>
        <v>#VALUE!</v>
      </c>
      <c r="BE338" t="e">
        <f t="shared" ca="1" si="14"/>
        <v>#VALUE!</v>
      </c>
    </row>
    <row r="339" spans="3:57">
      <c r="C339" s="310">
        <v>267</v>
      </c>
      <c r="D339" t="e" cm="1">
        <f t="array" aca="1" ref="D339" ca="1">IF(INDIRECT("実施計画様式!D"&amp;ROW($A339))&lt;&gt;朱色変色!D339,1,0)</f>
        <v>#VALUE!</v>
      </c>
      <c r="E339" t="e" cm="1">
        <f t="array" aca="1" ref="E339" ca="1">IF(INDIRECT("実施計画様式!E"&amp;ROW($A339))&lt;&gt;朱色変色!E339,1,0)</f>
        <v>#VALUE!</v>
      </c>
      <c r="F339" t="e" cm="1">
        <f t="array" aca="1" ref="F339" ca="1">IF(INDIRECT("実施計画様式!F"&amp;ROW($A339))&lt;&gt;朱色変色!F339,1,0)</f>
        <v>#VALUE!</v>
      </c>
      <c r="G339" t="e" cm="1">
        <f t="array" aca="1" ref="G339" ca="1">IF(INDIRECT("実施計画様式!G"&amp;ROW($A339))&lt;&gt;朱色変色!G339,1,0)</f>
        <v>#VALUE!</v>
      </c>
      <c r="H339" t="e" cm="1">
        <f t="array" aca="1" ref="H339" ca="1">IF(INDIRECT("実施計画様式!H"&amp;ROW($A339))&lt;&gt;朱色変色!H339,1,0)</f>
        <v>#VALUE!</v>
      </c>
      <c r="I339" t="e" cm="1">
        <f t="array" aca="1" ref="I339" ca="1">IF(INDIRECT("実施計画様式!I"&amp;ROW($A339))&lt;&gt;朱色変色!I339,1,0)</f>
        <v>#VALUE!</v>
      </c>
      <c r="J339" t="e" cm="1">
        <f t="array" aca="1" ref="J339" ca="1">IF(INDIRECT("実施計画様式!J"&amp;ROW($A339))&lt;&gt;朱色変色!J339,1,0)</f>
        <v>#VALUE!</v>
      </c>
      <c r="K339" t="e" cm="1">
        <f t="array" aca="1" ref="K339" ca="1">IF(INDIRECT("実施計画様式!K"&amp;ROW($A339))&lt;&gt;朱色変色!K339,1,0)</f>
        <v>#VALUE!</v>
      </c>
      <c r="L339" t="e" cm="1">
        <f t="array" aca="1" ref="L339" ca="1">IF(INDIRECT("実施計画様式!L"&amp;ROW($A339))&lt;&gt;朱色変色!L339,1,0)</f>
        <v>#VALUE!</v>
      </c>
      <c r="M339" t="e" cm="1">
        <f t="array" aca="1" ref="M339" ca="1">IF(INDIRECT("実施計画様式!M"&amp;ROW($A339))&lt;&gt;朱色変色!M339,1,0)</f>
        <v>#VALUE!</v>
      </c>
      <c r="N339" t="e" cm="1">
        <f t="array" aca="1" ref="N339" ca="1">IF(INDIRECT("実施計画様式!N"&amp;ROW($A339))&lt;&gt;朱色変色!N339,1,0)</f>
        <v>#VALUE!</v>
      </c>
      <c r="O339" t="e" cm="1">
        <f t="array" aca="1" ref="O339" ca="1">IF(INDIRECT("実施計画様式!O"&amp;ROW($A339))&lt;&gt;朱色変色!O339,1,0)</f>
        <v>#VALUE!</v>
      </c>
      <c r="P339" t="e" cm="1">
        <f t="array" aca="1" ref="P339" ca="1">IF(INDIRECT("実施計画様式!P"&amp;ROW($A339))&lt;&gt;朱色変色!P339,1,0)</f>
        <v>#VALUE!</v>
      </c>
      <c r="Q339" t="e" cm="1">
        <f t="array" aca="1" ref="Q339" ca="1">IF(INDIRECT("実施計画様式!Q"&amp;ROW($A339))&lt;&gt;朱色変色!Q339,1,0)</f>
        <v>#VALUE!</v>
      </c>
      <c r="R339" t="e" cm="1">
        <f t="array" aca="1" ref="R339" ca="1">IF(INDIRECT("実施計画様式!R"&amp;ROW($A339))&lt;&gt;朱色変色!R339,1,0)</f>
        <v>#VALUE!</v>
      </c>
      <c r="S339" t="e" cm="1">
        <f t="array" aca="1" ref="S339" ca="1">IF(INDIRECT("実施計画様式!S"&amp;ROW($A339))&lt;&gt;朱色変色!S339,1,0)</f>
        <v>#VALUE!</v>
      </c>
      <c r="T339" t="e" cm="1">
        <f t="array" aca="1" ref="T339" ca="1">IF(INDIRECT("実施計画様式!T"&amp;ROW($A339))&lt;&gt;朱色変色!T339,1,0)</f>
        <v>#VALUE!</v>
      </c>
      <c r="U339" t="e" cm="1">
        <f t="array" aca="1" ref="U339" ca="1">IF(INDIRECT("実施計画様式!U"&amp;ROW($A339))&lt;&gt;朱色変色!U339,1,0)</f>
        <v>#VALUE!</v>
      </c>
      <c r="V339" t="e" cm="1">
        <f t="array" aca="1" ref="V339" ca="1">IF(INDIRECT("実施計画様式!V"&amp;ROW($A339))&lt;&gt;朱色変色!V339,1,0)</f>
        <v>#VALUE!</v>
      </c>
      <c r="W339" t="e" cm="1">
        <f t="array" aca="1" ref="W339" ca="1">IF(INDIRECT("実施計画様式!W"&amp;ROW($A339))&lt;&gt;朱色変色!W339,1,0)</f>
        <v>#VALUE!</v>
      </c>
      <c r="X339" t="e" cm="1">
        <f t="array" aca="1" ref="X339" ca="1">IF(INDIRECT("実施計画様式!X"&amp;ROW($A339))&lt;&gt;朱色変色!X339,1,0)</f>
        <v>#VALUE!</v>
      </c>
      <c r="Y339" t="e" cm="1">
        <f t="array" aca="1" ref="Y339" ca="1">IF(INDIRECT("実施計画様式!Y"&amp;ROW($A339))&lt;&gt;朱色変色!Y339,1,0)</f>
        <v>#VALUE!</v>
      </c>
      <c r="Z339" t="e" cm="1">
        <f t="array" aca="1" ref="Z339" ca="1">IF(INDIRECT("実施計画様式!Z"&amp;ROW($A339))&lt;&gt;朱色変色!Z339,1,0)</f>
        <v>#VALUE!</v>
      </c>
      <c r="AA339" t="e" cm="1">
        <f t="array" aca="1" ref="AA339" ca="1">IF(INDIRECT("実施計画様式!AA"&amp;ROW($A339))&lt;&gt;朱色変色!AA339,1,0)</f>
        <v>#VALUE!</v>
      </c>
      <c r="AB339" t="e" cm="1">
        <f t="array" aca="1" ref="AB339" ca="1">IF(INDIRECT("実施計画様式!AB"&amp;ROW($A339))&lt;&gt;朱色変色!AB339,1,0)</f>
        <v>#VALUE!</v>
      </c>
      <c r="AC339" t="e" cm="1">
        <f t="array" aca="1" ref="AC339" ca="1">IF(INDIRECT("実施計画様式!AC"&amp;ROW($A339))&lt;&gt;朱色変色!AC339,1,0)</f>
        <v>#VALUE!</v>
      </c>
      <c r="AD339" t="e" cm="1">
        <f t="array" aca="1" ref="AD339" ca="1">IF(INDIRECT("実施計画様式!AD"&amp;ROW($A339))&lt;&gt;朱色変色!AD339,1,0)</f>
        <v>#VALUE!</v>
      </c>
      <c r="AE339" t="e" cm="1">
        <f t="array" aca="1" ref="AE339" ca="1">IF(INDIRECT("実施計画様式!AE"&amp;ROW($A339))&lt;&gt;朱色変色!AE339,1,0)</f>
        <v>#VALUE!</v>
      </c>
      <c r="AF339" t="e" cm="1">
        <f t="array" aca="1" ref="AF339" ca="1">IF(INDIRECT("実施計画様式!AF"&amp;ROW($A339))&lt;&gt;朱色変色!AF339,1,0)</f>
        <v>#VALUE!</v>
      </c>
      <c r="AG339" t="e" cm="1">
        <f t="array" aca="1" ref="AG339" ca="1">IF(INDIRECT("実施計画様式!AG"&amp;ROW($A339))&lt;&gt;朱色変色!AG339,1,0)</f>
        <v>#VALUE!</v>
      </c>
      <c r="AH339" t="e" cm="1">
        <f t="array" aca="1" ref="AH339" ca="1">IF(INDIRECT("実施計画様式!AH"&amp;ROW($A339))&lt;&gt;朱色変色!AH339,1,0)</f>
        <v>#VALUE!</v>
      </c>
      <c r="AI339" t="e" cm="1">
        <f t="array" aca="1" ref="AI339" ca="1">IF(INDIRECT("実施計画様式!AI"&amp;ROW($A339))&lt;&gt;朱色変色!AI339,1,0)</f>
        <v>#VALUE!</v>
      </c>
      <c r="AJ339" t="e" cm="1">
        <f t="array" aca="1" ref="AJ339" ca="1">IF(INDIRECT("実施計画様式!AJ"&amp;ROW($A339))&lt;&gt;朱色変色!AJ339,1,0)</f>
        <v>#VALUE!</v>
      </c>
      <c r="AK339" t="e" cm="1">
        <f t="array" aca="1" ref="AK339" ca="1">IF(INDIRECT("実施計画様式!AK"&amp;ROW($A339))&lt;&gt;朱色変色!AK339,1,0)</f>
        <v>#VALUE!</v>
      </c>
      <c r="AL339" t="e" cm="1">
        <f t="array" aca="1" ref="AL339" ca="1">IF(INDIRECT("実施計画様式!AL"&amp;ROW($A339))&lt;&gt;朱色変色!AL339,1,0)</f>
        <v>#VALUE!</v>
      </c>
      <c r="AM339" t="e" cm="1">
        <f t="array" aca="1" ref="AM339" ca="1">IF(INDIRECT("実施計画様式!AM"&amp;ROW($A339))&lt;&gt;朱色変色!AM339,1,0)</f>
        <v>#VALUE!</v>
      </c>
      <c r="AN339" t="e" cm="1">
        <f t="array" aca="1" ref="AN339" ca="1">IF(INDIRECT("実施計画様式!AN"&amp;ROW($A339))&lt;&gt;朱色変色!AN339,1,0)</f>
        <v>#VALUE!</v>
      </c>
      <c r="AO339" t="e" cm="1">
        <f t="array" aca="1" ref="AO339" ca="1">IF(INDIRECT("実施計画様式!AO"&amp;ROW($A339))&lt;&gt;朱色変色!AO339,1,0)</f>
        <v>#VALUE!</v>
      </c>
      <c r="AP339" t="e" cm="1">
        <f t="array" aca="1" ref="AP339" ca="1">IF(INDIRECT("実施計画様式!AP"&amp;ROW($A339))&lt;&gt;朱色変色!AP339,1,0)</f>
        <v>#VALUE!</v>
      </c>
      <c r="AQ339" t="e" cm="1">
        <f t="array" aca="1" ref="AQ339" ca="1">IF(INDIRECT("実施計画様式!AQ"&amp;ROW($A339))&lt;&gt;朱色変色!AQ339,1,0)</f>
        <v>#VALUE!</v>
      </c>
      <c r="AR339" t="e" cm="1">
        <f t="array" aca="1" ref="AR339" ca="1">IF(INDIRECT("実施計画様式!AR"&amp;ROW($A339))&lt;&gt;朱色変色!AR339,1,0)</f>
        <v>#VALUE!</v>
      </c>
      <c r="AS339" t="e" cm="1">
        <f t="array" aca="1" ref="AS339" ca="1">IF(INDIRECT("実施計画様式!AS"&amp;ROW($A339))&lt;&gt;朱色変色!AS339,1,0)</f>
        <v>#VALUE!</v>
      </c>
      <c r="AT339" t="e" cm="1">
        <f t="array" aca="1" ref="AT339" ca="1">IF(INDIRECT("実施計画様式!AT"&amp;ROW($A339))&lt;&gt;朱色変色!AT339,1,0)</f>
        <v>#VALUE!</v>
      </c>
      <c r="AU339" t="e" cm="1">
        <f t="array" aca="1" ref="AU339" ca="1">IF(INDIRECT("実施計画様式!AU"&amp;ROW($A339))&lt;&gt;朱色変色!AU339,1,0)</f>
        <v>#VALUE!</v>
      </c>
      <c r="AV339" t="e" cm="1">
        <f t="array" aca="1" ref="AV339" ca="1">IF(INDIRECT("実施計画様式!AV"&amp;ROW($A339))&lt;&gt;朱色変色!AV339,1,0)</f>
        <v>#VALUE!</v>
      </c>
      <c r="AW339" t="e" cm="1">
        <f t="array" aca="1" ref="AW339" ca="1">IF(INDIRECT("実施計画様式!AW"&amp;ROW($A339))&lt;&gt;朱色変色!AW339,1,0)</f>
        <v>#VALUE!</v>
      </c>
      <c r="AX339" t="e" cm="1">
        <f t="array" aca="1" ref="AX339" ca="1">IF(INDIRECT("実施計画様式!AX"&amp;ROW($A339))&lt;&gt;朱色変色!AX339,1,0)</f>
        <v>#VALUE!</v>
      </c>
      <c r="AY339" t="e" cm="1">
        <f t="array" aca="1" ref="AY339" ca="1">IF(INDIRECT("実施計画様式!AY"&amp;ROW($A339))&lt;&gt;朱色変色!AU339,1,0)</f>
        <v>#VALUE!</v>
      </c>
      <c r="AZ339" t="e" cm="1">
        <f t="array" aca="1" ref="AZ339" ca="1">IF(INDIRECT("実施計画様式!AZ"&amp;ROW($A339))&lt;&gt;朱色変色!AV339,1,0)</f>
        <v>#VALUE!</v>
      </c>
      <c r="BA339" t="e" cm="1">
        <f t="array" aca="1" ref="BA339" ca="1">IF(INDIRECT("実施計画様式!BA"&amp;ROW($A339))&lt;&gt;朱色変色!AW339,1,0)</f>
        <v>#VALUE!</v>
      </c>
      <c r="BB339" t="e" cm="1">
        <f t="array" aca="1" ref="BB339" ca="1">IF(INDIRECT("実施計画様式!BB"&amp;ROW($A339))&lt;&gt;朱色変色!AX339,1,0)</f>
        <v>#VALUE!</v>
      </c>
      <c r="BC339" t="e">
        <f t="shared" ca="1" si="12"/>
        <v>#VALUE!</v>
      </c>
      <c r="BD339" t="e">
        <f t="shared" ca="1" si="13"/>
        <v>#VALUE!</v>
      </c>
      <c r="BE339" t="e">
        <f t="shared" ca="1" si="14"/>
        <v>#VALUE!</v>
      </c>
    </row>
    <row r="340" spans="3:57">
      <c r="C340" s="310">
        <v>268</v>
      </c>
      <c r="D340" t="e" cm="1">
        <f t="array" aca="1" ref="D340" ca="1">IF(INDIRECT("実施計画様式!D"&amp;ROW($A340))&lt;&gt;朱色変色!D340,1,0)</f>
        <v>#VALUE!</v>
      </c>
      <c r="E340" t="e" cm="1">
        <f t="array" aca="1" ref="E340" ca="1">IF(INDIRECT("実施計画様式!E"&amp;ROW($A340))&lt;&gt;朱色変色!E340,1,0)</f>
        <v>#VALUE!</v>
      </c>
      <c r="F340" t="e" cm="1">
        <f t="array" aca="1" ref="F340" ca="1">IF(INDIRECT("実施計画様式!F"&amp;ROW($A340))&lt;&gt;朱色変色!F340,1,0)</f>
        <v>#VALUE!</v>
      </c>
      <c r="G340" t="e" cm="1">
        <f t="array" aca="1" ref="G340" ca="1">IF(INDIRECT("実施計画様式!G"&amp;ROW($A340))&lt;&gt;朱色変色!G340,1,0)</f>
        <v>#VALUE!</v>
      </c>
      <c r="H340" t="e" cm="1">
        <f t="array" aca="1" ref="H340" ca="1">IF(INDIRECT("実施計画様式!H"&amp;ROW($A340))&lt;&gt;朱色変色!H340,1,0)</f>
        <v>#VALUE!</v>
      </c>
      <c r="I340" t="e" cm="1">
        <f t="array" aca="1" ref="I340" ca="1">IF(INDIRECT("実施計画様式!I"&amp;ROW($A340))&lt;&gt;朱色変色!I340,1,0)</f>
        <v>#VALUE!</v>
      </c>
      <c r="J340" t="e" cm="1">
        <f t="array" aca="1" ref="J340" ca="1">IF(INDIRECT("実施計画様式!J"&amp;ROW($A340))&lt;&gt;朱色変色!J340,1,0)</f>
        <v>#VALUE!</v>
      </c>
      <c r="K340" t="e" cm="1">
        <f t="array" aca="1" ref="K340" ca="1">IF(INDIRECT("実施計画様式!K"&amp;ROW($A340))&lt;&gt;朱色変色!K340,1,0)</f>
        <v>#VALUE!</v>
      </c>
      <c r="L340" t="e" cm="1">
        <f t="array" aca="1" ref="L340" ca="1">IF(INDIRECT("実施計画様式!L"&amp;ROW($A340))&lt;&gt;朱色変色!L340,1,0)</f>
        <v>#VALUE!</v>
      </c>
      <c r="M340" t="e" cm="1">
        <f t="array" aca="1" ref="M340" ca="1">IF(INDIRECT("実施計画様式!M"&amp;ROW($A340))&lt;&gt;朱色変色!M340,1,0)</f>
        <v>#VALUE!</v>
      </c>
      <c r="N340" t="e" cm="1">
        <f t="array" aca="1" ref="N340" ca="1">IF(INDIRECT("実施計画様式!N"&amp;ROW($A340))&lt;&gt;朱色変色!N340,1,0)</f>
        <v>#VALUE!</v>
      </c>
      <c r="O340" t="e" cm="1">
        <f t="array" aca="1" ref="O340" ca="1">IF(INDIRECT("実施計画様式!O"&amp;ROW($A340))&lt;&gt;朱色変色!O340,1,0)</f>
        <v>#VALUE!</v>
      </c>
      <c r="P340" t="e" cm="1">
        <f t="array" aca="1" ref="P340" ca="1">IF(INDIRECT("実施計画様式!P"&amp;ROW($A340))&lt;&gt;朱色変色!P340,1,0)</f>
        <v>#VALUE!</v>
      </c>
      <c r="Q340" t="e" cm="1">
        <f t="array" aca="1" ref="Q340" ca="1">IF(INDIRECT("実施計画様式!Q"&amp;ROW($A340))&lt;&gt;朱色変色!Q340,1,0)</f>
        <v>#VALUE!</v>
      </c>
      <c r="R340" t="e" cm="1">
        <f t="array" aca="1" ref="R340" ca="1">IF(INDIRECT("実施計画様式!R"&amp;ROW($A340))&lt;&gt;朱色変色!R340,1,0)</f>
        <v>#VALUE!</v>
      </c>
      <c r="S340" t="e" cm="1">
        <f t="array" aca="1" ref="S340" ca="1">IF(INDIRECT("実施計画様式!S"&amp;ROW($A340))&lt;&gt;朱色変色!S340,1,0)</f>
        <v>#VALUE!</v>
      </c>
      <c r="T340" t="e" cm="1">
        <f t="array" aca="1" ref="T340" ca="1">IF(INDIRECT("実施計画様式!T"&amp;ROW($A340))&lt;&gt;朱色変色!T340,1,0)</f>
        <v>#VALUE!</v>
      </c>
      <c r="U340" t="e" cm="1">
        <f t="array" aca="1" ref="U340" ca="1">IF(INDIRECT("実施計画様式!U"&amp;ROW($A340))&lt;&gt;朱色変色!U340,1,0)</f>
        <v>#VALUE!</v>
      </c>
      <c r="V340" t="e" cm="1">
        <f t="array" aca="1" ref="V340" ca="1">IF(INDIRECT("実施計画様式!V"&amp;ROW($A340))&lt;&gt;朱色変色!V340,1,0)</f>
        <v>#VALUE!</v>
      </c>
      <c r="W340" t="e" cm="1">
        <f t="array" aca="1" ref="W340" ca="1">IF(INDIRECT("実施計画様式!W"&amp;ROW($A340))&lt;&gt;朱色変色!W340,1,0)</f>
        <v>#VALUE!</v>
      </c>
      <c r="X340" t="e" cm="1">
        <f t="array" aca="1" ref="X340" ca="1">IF(INDIRECT("実施計画様式!X"&amp;ROW($A340))&lt;&gt;朱色変色!X340,1,0)</f>
        <v>#VALUE!</v>
      </c>
      <c r="Y340" t="e" cm="1">
        <f t="array" aca="1" ref="Y340" ca="1">IF(INDIRECT("実施計画様式!Y"&amp;ROW($A340))&lt;&gt;朱色変色!Y340,1,0)</f>
        <v>#VALUE!</v>
      </c>
      <c r="Z340" t="e" cm="1">
        <f t="array" aca="1" ref="Z340" ca="1">IF(INDIRECT("実施計画様式!Z"&amp;ROW($A340))&lt;&gt;朱色変色!Z340,1,0)</f>
        <v>#VALUE!</v>
      </c>
      <c r="AA340" t="e" cm="1">
        <f t="array" aca="1" ref="AA340" ca="1">IF(INDIRECT("実施計画様式!AA"&amp;ROW($A340))&lt;&gt;朱色変色!AA340,1,0)</f>
        <v>#VALUE!</v>
      </c>
      <c r="AB340" t="e" cm="1">
        <f t="array" aca="1" ref="AB340" ca="1">IF(INDIRECT("実施計画様式!AB"&amp;ROW($A340))&lt;&gt;朱色変色!AB340,1,0)</f>
        <v>#VALUE!</v>
      </c>
      <c r="AC340" t="e" cm="1">
        <f t="array" aca="1" ref="AC340" ca="1">IF(INDIRECT("実施計画様式!AC"&amp;ROW($A340))&lt;&gt;朱色変色!AC340,1,0)</f>
        <v>#VALUE!</v>
      </c>
      <c r="AD340" t="e" cm="1">
        <f t="array" aca="1" ref="AD340" ca="1">IF(INDIRECT("実施計画様式!AD"&amp;ROW($A340))&lt;&gt;朱色変色!AD340,1,0)</f>
        <v>#VALUE!</v>
      </c>
      <c r="AE340" t="e" cm="1">
        <f t="array" aca="1" ref="AE340" ca="1">IF(INDIRECT("実施計画様式!AE"&amp;ROW($A340))&lt;&gt;朱色変色!AE340,1,0)</f>
        <v>#VALUE!</v>
      </c>
      <c r="AF340" t="e" cm="1">
        <f t="array" aca="1" ref="AF340" ca="1">IF(INDIRECT("実施計画様式!AF"&amp;ROW($A340))&lt;&gt;朱色変色!AF340,1,0)</f>
        <v>#VALUE!</v>
      </c>
      <c r="AG340" t="e" cm="1">
        <f t="array" aca="1" ref="AG340" ca="1">IF(INDIRECT("実施計画様式!AG"&amp;ROW($A340))&lt;&gt;朱色変色!AG340,1,0)</f>
        <v>#VALUE!</v>
      </c>
      <c r="AH340" t="e" cm="1">
        <f t="array" aca="1" ref="AH340" ca="1">IF(INDIRECT("実施計画様式!AH"&amp;ROW($A340))&lt;&gt;朱色変色!AH340,1,0)</f>
        <v>#VALUE!</v>
      </c>
      <c r="AI340" t="e" cm="1">
        <f t="array" aca="1" ref="AI340" ca="1">IF(INDIRECT("実施計画様式!AI"&amp;ROW($A340))&lt;&gt;朱色変色!AI340,1,0)</f>
        <v>#VALUE!</v>
      </c>
      <c r="AJ340" t="e" cm="1">
        <f t="array" aca="1" ref="AJ340" ca="1">IF(INDIRECT("実施計画様式!AJ"&amp;ROW($A340))&lt;&gt;朱色変色!AJ340,1,0)</f>
        <v>#VALUE!</v>
      </c>
      <c r="AK340" t="e" cm="1">
        <f t="array" aca="1" ref="AK340" ca="1">IF(INDIRECT("実施計画様式!AK"&amp;ROW($A340))&lt;&gt;朱色変色!AK340,1,0)</f>
        <v>#VALUE!</v>
      </c>
      <c r="AL340" t="e" cm="1">
        <f t="array" aca="1" ref="AL340" ca="1">IF(INDIRECT("実施計画様式!AL"&amp;ROW($A340))&lt;&gt;朱色変色!AL340,1,0)</f>
        <v>#VALUE!</v>
      </c>
      <c r="AM340" t="e" cm="1">
        <f t="array" aca="1" ref="AM340" ca="1">IF(INDIRECT("実施計画様式!AM"&amp;ROW($A340))&lt;&gt;朱色変色!AM340,1,0)</f>
        <v>#VALUE!</v>
      </c>
      <c r="AN340" t="e" cm="1">
        <f t="array" aca="1" ref="AN340" ca="1">IF(INDIRECT("実施計画様式!AN"&amp;ROW($A340))&lt;&gt;朱色変色!AN340,1,0)</f>
        <v>#VALUE!</v>
      </c>
      <c r="AO340" t="e" cm="1">
        <f t="array" aca="1" ref="AO340" ca="1">IF(INDIRECT("実施計画様式!AO"&amp;ROW($A340))&lt;&gt;朱色変色!AO340,1,0)</f>
        <v>#VALUE!</v>
      </c>
      <c r="AP340" t="e" cm="1">
        <f t="array" aca="1" ref="AP340" ca="1">IF(INDIRECT("実施計画様式!AP"&amp;ROW($A340))&lt;&gt;朱色変色!AP340,1,0)</f>
        <v>#VALUE!</v>
      </c>
      <c r="AQ340" t="e" cm="1">
        <f t="array" aca="1" ref="AQ340" ca="1">IF(INDIRECT("実施計画様式!AQ"&amp;ROW($A340))&lt;&gt;朱色変色!AQ340,1,0)</f>
        <v>#VALUE!</v>
      </c>
      <c r="AR340" t="e" cm="1">
        <f t="array" aca="1" ref="AR340" ca="1">IF(INDIRECT("実施計画様式!AR"&amp;ROW($A340))&lt;&gt;朱色変色!AR340,1,0)</f>
        <v>#VALUE!</v>
      </c>
      <c r="AS340" t="e" cm="1">
        <f t="array" aca="1" ref="AS340" ca="1">IF(INDIRECT("実施計画様式!AS"&amp;ROW($A340))&lt;&gt;朱色変色!AS340,1,0)</f>
        <v>#VALUE!</v>
      </c>
      <c r="AT340" t="e" cm="1">
        <f t="array" aca="1" ref="AT340" ca="1">IF(INDIRECT("実施計画様式!AT"&amp;ROW($A340))&lt;&gt;朱色変色!AT340,1,0)</f>
        <v>#VALUE!</v>
      </c>
      <c r="AU340" t="e" cm="1">
        <f t="array" aca="1" ref="AU340" ca="1">IF(INDIRECT("実施計画様式!AU"&amp;ROW($A340))&lt;&gt;朱色変色!AU340,1,0)</f>
        <v>#VALUE!</v>
      </c>
      <c r="AV340" t="e" cm="1">
        <f t="array" aca="1" ref="AV340" ca="1">IF(INDIRECT("実施計画様式!AV"&amp;ROW($A340))&lt;&gt;朱色変色!AV340,1,0)</f>
        <v>#VALUE!</v>
      </c>
      <c r="AW340" t="e" cm="1">
        <f t="array" aca="1" ref="AW340" ca="1">IF(INDIRECT("実施計画様式!AW"&amp;ROW($A340))&lt;&gt;朱色変色!AW340,1,0)</f>
        <v>#VALUE!</v>
      </c>
      <c r="AX340" t="e" cm="1">
        <f t="array" aca="1" ref="AX340" ca="1">IF(INDIRECT("実施計画様式!AX"&amp;ROW($A340))&lt;&gt;朱色変色!AX340,1,0)</f>
        <v>#VALUE!</v>
      </c>
      <c r="AY340" t="e" cm="1">
        <f t="array" aca="1" ref="AY340" ca="1">IF(INDIRECT("実施計画様式!AY"&amp;ROW($A340))&lt;&gt;朱色変色!AU340,1,0)</f>
        <v>#VALUE!</v>
      </c>
      <c r="AZ340" t="e" cm="1">
        <f t="array" aca="1" ref="AZ340" ca="1">IF(INDIRECT("実施計画様式!AZ"&amp;ROW($A340))&lt;&gt;朱色変色!AV340,1,0)</f>
        <v>#VALUE!</v>
      </c>
      <c r="BA340" t="e" cm="1">
        <f t="array" aca="1" ref="BA340" ca="1">IF(INDIRECT("実施計画様式!BA"&amp;ROW($A340))&lt;&gt;朱色変色!AW340,1,0)</f>
        <v>#VALUE!</v>
      </c>
      <c r="BB340" t="e" cm="1">
        <f t="array" aca="1" ref="BB340" ca="1">IF(INDIRECT("実施計画様式!BB"&amp;ROW($A340))&lt;&gt;朱色変色!AX340,1,0)</f>
        <v>#VALUE!</v>
      </c>
      <c r="BC340" t="e">
        <f t="shared" ca="1" si="12"/>
        <v>#VALUE!</v>
      </c>
      <c r="BD340" t="e">
        <f t="shared" ca="1" si="13"/>
        <v>#VALUE!</v>
      </c>
      <c r="BE340" t="e">
        <f t="shared" ca="1" si="14"/>
        <v>#VALUE!</v>
      </c>
    </row>
    <row r="341" spans="3:57">
      <c r="C341" s="310">
        <v>269</v>
      </c>
      <c r="D341" t="e" cm="1">
        <f t="array" aca="1" ref="D341" ca="1">IF(INDIRECT("実施計画様式!D"&amp;ROW($A341))&lt;&gt;朱色変色!D341,1,0)</f>
        <v>#VALUE!</v>
      </c>
      <c r="E341" t="e" cm="1">
        <f t="array" aca="1" ref="E341" ca="1">IF(INDIRECT("実施計画様式!E"&amp;ROW($A341))&lt;&gt;朱色変色!E341,1,0)</f>
        <v>#VALUE!</v>
      </c>
      <c r="F341" t="e" cm="1">
        <f t="array" aca="1" ref="F341" ca="1">IF(INDIRECT("実施計画様式!F"&amp;ROW($A341))&lt;&gt;朱色変色!F341,1,0)</f>
        <v>#VALUE!</v>
      </c>
      <c r="G341" t="e" cm="1">
        <f t="array" aca="1" ref="G341" ca="1">IF(INDIRECT("実施計画様式!G"&amp;ROW($A341))&lt;&gt;朱色変色!G341,1,0)</f>
        <v>#VALUE!</v>
      </c>
      <c r="H341" t="e" cm="1">
        <f t="array" aca="1" ref="H341" ca="1">IF(INDIRECT("実施計画様式!H"&amp;ROW($A341))&lt;&gt;朱色変色!H341,1,0)</f>
        <v>#VALUE!</v>
      </c>
      <c r="I341" t="e" cm="1">
        <f t="array" aca="1" ref="I341" ca="1">IF(INDIRECT("実施計画様式!I"&amp;ROW($A341))&lt;&gt;朱色変色!I341,1,0)</f>
        <v>#VALUE!</v>
      </c>
      <c r="J341" t="e" cm="1">
        <f t="array" aca="1" ref="J341" ca="1">IF(INDIRECT("実施計画様式!J"&amp;ROW($A341))&lt;&gt;朱色変色!J341,1,0)</f>
        <v>#VALUE!</v>
      </c>
      <c r="K341" t="e" cm="1">
        <f t="array" aca="1" ref="K341" ca="1">IF(INDIRECT("実施計画様式!K"&amp;ROW($A341))&lt;&gt;朱色変色!K341,1,0)</f>
        <v>#VALUE!</v>
      </c>
      <c r="L341" t="e" cm="1">
        <f t="array" aca="1" ref="L341" ca="1">IF(INDIRECT("実施計画様式!L"&amp;ROW($A341))&lt;&gt;朱色変色!L341,1,0)</f>
        <v>#VALUE!</v>
      </c>
      <c r="M341" t="e" cm="1">
        <f t="array" aca="1" ref="M341" ca="1">IF(INDIRECT("実施計画様式!M"&amp;ROW($A341))&lt;&gt;朱色変色!M341,1,0)</f>
        <v>#VALUE!</v>
      </c>
      <c r="N341" t="e" cm="1">
        <f t="array" aca="1" ref="N341" ca="1">IF(INDIRECT("実施計画様式!N"&amp;ROW($A341))&lt;&gt;朱色変色!N341,1,0)</f>
        <v>#VALUE!</v>
      </c>
      <c r="O341" t="e" cm="1">
        <f t="array" aca="1" ref="O341" ca="1">IF(INDIRECT("実施計画様式!O"&amp;ROW($A341))&lt;&gt;朱色変色!O341,1,0)</f>
        <v>#VALUE!</v>
      </c>
      <c r="P341" t="e" cm="1">
        <f t="array" aca="1" ref="P341" ca="1">IF(INDIRECT("実施計画様式!P"&amp;ROW($A341))&lt;&gt;朱色変色!P341,1,0)</f>
        <v>#VALUE!</v>
      </c>
      <c r="Q341" t="e" cm="1">
        <f t="array" aca="1" ref="Q341" ca="1">IF(INDIRECT("実施計画様式!Q"&amp;ROW($A341))&lt;&gt;朱色変色!Q341,1,0)</f>
        <v>#VALUE!</v>
      </c>
      <c r="R341" t="e" cm="1">
        <f t="array" aca="1" ref="R341" ca="1">IF(INDIRECT("実施計画様式!R"&amp;ROW($A341))&lt;&gt;朱色変色!R341,1,0)</f>
        <v>#VALUE!</v>
      </c>
      <c r="S341" t="e" cm="1">
        <f t="array" aca="1" ref="S341" ca="1">IF(INDIRECT("実施計画様式!S"&amp;ROW($A341))&lt;&gt;朱色変色!S341,1,0)</f>
        <v>#VALUE!</v>
      </c>
      <c r="T341" t="e" cm="1">
        <f t="array" aca="1" ref="T341" ca="1">IF(INDIRECT("実施計画様式!T"&amp;ROW($A341))&lt;&gt;朱色変色!T341,1,0)</f>
        <v>#VALUE!</v>
      </c>
      <c r="U341" t="e" cm="1">
        <f t="array" aca="1" ref="U341" ca="1">IF(INDIRECT("実施計画様式!U"&amp;ROW($A341))&lt;&gt;朱色変色!U341,1,0)</f>
        <v>#VALUE!</v>
      </c>
      <c r="V341" t="e" cm="1">
        <f t="array" aca="1" ref="V341" ca="1">IF(INDIRECT("実施計画様式!V"&amp;ROW($A341))&lt;&gt;朱色変色!V341,1,0)</f>
        <v>#VALUE!</v>
      </c>
      <c r="W341" t="e" cm="1">
        <f t="array" aca="1" ref="W341" ca="1">IF(INDIRECT("実施計画様式!W"&amp;ROW($A341))&lt;&gt;朱色変色!W341,1,0)</f>
        <v>#VALUE!</v>
      </c>
      <c r="X341" t="e" cm="1">
        <f t="array" aca="1" ref="X341" ca="1">IF(INDIRECT("実施計画様式!X"&amp;ROW($A341))&lt;&gt;朱色変色!X341,1,0)</f>
        <v>#VALUE!</v>
      </c>
      <c r="Y341" t="e" cm="1">
        <f t="array" aca="1" ref="Y341" ca="1">IF(INDIRECT("実施計画様式!Y"&amp;ROW($A341))&lt;&gt;朱色変色!Y341,1,0)</f>
        <v>#VALUE!</v>
      </c>
      <c r="Z341" t="e" cm="1">
        <f t="array" aca="1" ref="Z341" ca="1">IF(INDIRECT("実施計画様式!Z"&amp;ROW($A341))&lt;&gt;朱色変色!Z341,1,0)</f>
        <v>#VALUE!</v>
      </c>
      <c r="AA341" t="e" cm="1">
        <f t="array" aca="1" ref="AA341" ca="1">IF(INDIRECT("実施計画様式!AA"&amp;ROW($A341))&lt;&gt;朱色変色!AA341,1,0)</f>
        <v>#VALUE!</v>
      </c>
      <c r="AB341" t="e" cm="1">
        <f t="array" aca="1" ref="AB341" ca="1">IF(INDIRECT("実施計画様式!AB"&amp;ROW($A341))&lt;&gt;朱色変色!AB341,1,0)</f>
        <v>#VALUE!</v>
      </c>
      <c r="AC341" t="e" cm="1">
        <f t="array" aca="1" ref="AC341" ca="1">IF(INDIRECT("実施計画様式!AC"&amp;ROW($A341))&lt;&gt;朱色変色!AC341,1,0)</f>
        <v>#VALUE!</v>
      </c>
      <c r="AD341" t="e" cm="1">
        <f t="array" aca="1" ref="AD341" ca="1">IF(INDIRECT("実施計画様式!AD"&amp;ROW($A341))&lt;&gt;朱色変色!AD341,1,0)</f>
        <v>#VALUE!</v>
      </c>
      <c r="AE341" t="e" cm="1">
        <f t="array" aca="1" ref="AE341" ca="1">IF(INDIRECT("実施計画様式!AE"&amp;ROW($A341))&lt;&gt;朱色変色!AE341,1,0)</f>
        <v>#VALUE!</v>
      </c>
      <c r="AF341" t="e" cm="1">
        <f t="array" aca="1" ref="AF341" ca="1">IF(INDIRECT("実施計画様式!AF"&amp;ROW($A341))&lt;&gt;朱色変色!AF341,1,0)</f>
        <v>#VALUE!</v>
      </c>
      <c r="AG341" t="e" cm="1">
        <f t="array" aca="1" ref="AG341" ca="1">IF(INDIRECT("実施計画様式!AG"&amp;ROW($A341))&lt;&gt;朱色変色!AG341,1,0)</f>
        <v>#VALUE!</v>
      </c>
      <c r="AH341" t="e" cm="1">
        <f t="array" aca="1" ref="AH341" ca="1">IF(INDIRECT("実施計画様式!AH"&amp;ROW($A341))&lt;&gt;朱色変色!AH341,1,0)</f>
        <v>#VALUE!</v>
      </c>
      <c r="AI341" t="e" cm="1">
        <f t="array" aca="1" ref="AI341" ca="1">IF(INDIRECT("実施計画様式!AI"&amp;ROW($A341))&lt;&gt;朱色変色!AI341,1,0)</f>
        <v>#VALUE!</v>
      </c>
      <c r="AJ341" t="e" cm="1">
        <f t="array" aca="1" ref="AJ341" ca="1">IF(INDIRECT("実施計画様式!AJ"&amp;ROW($A341))&lt;&gt;朱色変色!AJ341,1,0)</f>
        <v>#VALUE!</v>
      </c>
      <c r="AK341" t="e" cm="1">
        <f t="array" aca="1" ref="AK341" ca="1">IF(INDIRECT("実施計画様式!AK"&amp;ROW($A341))&lt;&gt;朱色変色!AK341,1,0)</f>
        <v>#VALUE!</v>
      </c>
      <c r="AL341" t="e" cm="1">
        <f t="array" aca="1" ref="AL341" ca="1">IF(INDIRECT("実施計画様式!AL"&amp;ROW($A341))&lt;&gt;朱色変色!AL341,1,0)</f>
        <v>#VALUE!</v>
      </c>
      <c r="AM341" t="e" cm="1">
        <f t="array" aca="1" ref="AM341" ca="1">IF(INDIRECT("実施計画様式!AM"&amp;ROW($A341))&lt;&gt;朱色変色!AM341,1,0)</f>
        <v>#VALUE!</v>
      </c>
      <c r="AN341" t="e" cm="1">
        <f t="array" aca="1" ref="AN341" ca="1">IF(INDIRECT("実施計画様式!AN"&amp;ROW($A341))&lt;&gt;朱色変色!AN341,1,0)</f>
        <v>#VALUE!</v>
      </c>
      <c r="AO341" t="e" cm="1">
        <f t="array" aca="1" ref="AO341" ca="1">IF(INDIRECT("実施計画様式!AO"&amp;ROW($A341))&lt;&gt;朱色変色!AO341,1,0)</f>
        <v>#VALUE!</v>
      </c>
      <c r="AP341" t="e" cm="1">
        <f t="array" aca="1" ref="AP341" ca="1">IF(INDIRECT("実施計画様式!AP"&amp;ROW($A341))&lt;&gt;朱色変色!AP341,1,0)</f>
        <v>#VALUE!</v>
      </c>
      <c r="AQ341" t="e" cm="1">
        <f t="array" aca="1" ref="AQ341" ca="1">IF(INDIRECT("実施計画様式!AQ"&amp;ROW($A341))&lt;&gt;朱色変色!AQ341,1,0)</f>
        <v>#VALUE!</v>
      </c>
      <c r="AR341" t="e" cm="1">
        <f t="array" aca="1" ref="AR341" ca="1">IF(INDIRECT("実施計画様式!AR"&amp;ROW($A341))&lt;&gt;朱色変色!AR341,1,0)</f>
        <v>#VALUE!</v>
      </c>
      <c r="AS341" t="e" cm="1">
        <f t="array" aca="1" ref="AS341" ca="1">IF(INDIRECT("実施計画様式!AS"&amp;ROW($A341))&lt;&gt;朱色変色!AS341,1,0)</f>
        <v>#VALUE!</v>
      </c>
      <c r="AT341" t="e" cm="1">
        <f t="array" aca="1" ref="AT341" ca="1">IF(INDIRECT("実施計画様式!AT"&amp;ROW($A341))&lt;&gt;朱色変色!AT341,1,0)</f>
        <v>#VALUE!</v>
      </c>
      <c r="AU341" t="e" cm="1">
        <f t="array" aca="1" ref="AU341" ca="1">IF(INDIRECT("実施計画様式!AU"&amp;ROW($A341))&lt;&gt;朱色変色!AU341,1,0)</f>
        <v>#VALUE!</v>
      </c>
      <c r="AV341" t="e" cm="1">
        <f t="array" aca="1" ref="AV341" ca="1">IF(INDIRECT("実施計画様式!AV"&amp;ROW($A341))&lt;&gt;朱色変色!AV341,1,0)</f>
        <v>#VALUE!</v>
      </c>
      <c r="AW341" t="e" cm="1">
        <f t="array" aca="1" ref="AW341" ca="1">IF(INDIRECT("実施計画様式!AW"&amp;ROW($A341))&lt;&gt;朱色変色!AW341,1,0)</f>
        <v>#VALUE!</v>
      </c>
      <c r="AX341" t="e" cm="1">
        <f t="array" aca="1" ref="AX341" ca="1">IF(INDIRECT("実施計画様式!AX"&amp;ROW($A341))&lt;&gt;朱色変色!AX341,1,0)</f>
        <v>#VALUE!</v>
      </c>
      <c r="AY341" t="e" cm="1">
        <f t="array" aca="1" ref="AY341" ca="1">IF(INDIRECT("実施計画様式!AY"&amp;ROW($A341))&lt;&gt;朱色変色!AU341,1,0)</f>
        <v>#VALUE!</v>
      </c>
      <c r="AZ341" t="e" cm="1">
        <f t="array" aca="1" ref="AZ341" ca="1">IF(INDIRECT("実施計画様式!AZ"&amp;ROW($A341))&lt;&gt;朱色変色!AV341,1,0)</f>
        <v>#VALUE!</v>
      </c>
      <c r="BA341" t="e" cm="1">
        <f t="array" aca="1" ref="BA341" ca="1">IF(INDIRECT("実施計画様式!BA"&amp;ROW($A341))&lt;&gt;朱色変色!AW341,1,0)</f>
        <v>#VALUE!</v>
      </c>
      <c r="BB341" t="e" cm="1">
        <f t="array" aca="1" ref="BB341" ca="1">IF(INDIRECT("実施計画様式!BB"&amp;ROW($A341))&lt;&gt;朱色変色!AX341,1,0)</f>
        <v>#VALUE!</v>
      </c>
      <c r="BC341" t="e">
        <f t="shared" ca="1" si="12"/>
        <v>#VALUE!</v>
      </c>
      <c r="BD341" t="e">
        <f t="shared" ca="1" si="13"/>
        <v>#VALUE!</v>
      </c>
      <c r="BE341" t="e">
        <f t="shared" ca="1" si="14"/>
        <v>#VALUE!</v>
      </c>
    </row>
    <row r="342" spans="3:57">
      <c r="C342" s="310">
        <v>270</v>
      </c>
      <c r="D342" t="e" cm="1">
        <f t="array" aca="1" ref="D342" ca="1">IF(INDIRECT("実施計画様式!D"&amp;ROW($A342))&lt;&gt;朱色変色!D342,1,0)</f>
        <v>#VALUE!</v>
      </c>
      <c r="E342" t="e" cm="1">
        <f t="array" aca="1" ref="E342" ca="1">IF(INDIRECT("実施計画様式!E"&amp;ROW($A342))&lt;&gt;朱色変色!E342,1,0)</f>
        <v>#VALUE!</v>
      </c>
      <c r="F342" t="e" cm="1">
        <f t="array" aca="1" ref="F342" ca="1">IF(INDIRECT("実施計画様式!F"&amp;ROW($A342))&lt;&gt;朱色変色!F342,1,0)</f>
        <v>#VALUE!</v>
      </c>
      <c r="G342" t="e" cm="1">
        <f t="array" aca="1" ref="G342" ca="1">IF(INDIRECT("実施計画様式!G"&amp;ROW($A342))&lt;&gt;朱色変色!G342,1,0)</f>
        <v>#VALUE!</v>
      </c>
      <c r="H342" t="e" cm="1">
        <f t="array" aca="1" ref="H342" ca="1">IF(INDIRECT("実施計画様式!H"&amp;ROW($A342))&lt;&gt;朱色変色!H342,1,0)</f>
        <v>#VALUE!</v>
      </c>
      <c r="I342" t="e" cm="1">
        <f t="array" aca="1" ref="I342" ca="1">IF(INDIRECT("実施計画様式!I"&amp;ROW($A342))&lt;&gt;朱色変色!I342,1,0)</f>
        <v>#VALUE!</v>
      </c>
      <c r="J342" t="e" cm="1">
        <f t="array" aca="1" ref="J342" ca="1">IF(INDIRECT("実施計画様式!J"&amp;ROW($A342))&lt;&gt;朱色変色!J342,1,0)</f>
        <v>#VALUE!</v>
      </c>
      <c r="K342" t="e" cm="1">
        <f t="array" aca="1" ref="K342" ca="1">IF(INDIRECT("実施計画様式!K"&amp;ROW($A342))&lt;&gt;朱色変色!K342,1,0)</f>
        <v>#VALUE!</v>
      </c>
      <c r="L342" t="e" cm="1">
        <f t="array" aca="1" ref="L342" ca="1">IF(INDIRECT("実施計画様式!L"&amp;ROW($A342))&lt;&gt;朱色変色!L342,1,0)</f>
        <v>#VALUE!</v>
      </c>
      <c r="M342" t="e" cm="1">
        <f t="array" aca="1" ref="M342" ca="1">IF(INDIRECT("実施計画様式!M"&amp;ROW($A342))&lt;&gt;朱色変色!M342,1,0)</f>
        <v>#VALUE!</v>
      </c>
      <c r="N342" t="e" cm="1">
        <f t="array" aca="1" ref="N342" ca="1">IF(INDIRECT("実施計画様式!N"&amp;ROW($A342))&lt;&gt;朱色変色!N342,1,0)</f>
        <v>#VALUE!</v>
      </c>
      <c r="O342" t="e" cm="1">
        <f t="array" aca="1" ref="O342" ca="1">IF(INDIRECT("実施計画様式!O"&amp;ROW($A342))&lt;&gt;朱色変色!O342,1,0)</f>
        <v>#VALUE!</v>
      </c>
      <c r="P342" t="e" cm="1">
        <f t="array" aca="1" ref="P342" ca="1">IF(INDIRECT("実施計画様式!P"&amp;ROW($A342))&lt;&gt;朱色変色!P342,1,0)</f>
        <v>#VALUE!</v>
      </c>
      <c r="Q342" t="e" cm="1">
        <f t="array" aca="1" ref="Q342" ca="1">IF(INDIRECT("実施計画様式!Q"&amp;ROW($A342))&lt;&gt;朱色変色!Q342,1,0)</f>
        <v>#VALUE!</v>
      </c>
      <c r="R342" t="e" cm="1">
        <f t="array" aca="1" ref="R342" ca="1">IF(INDIRECT("実施計画様式!R"&amp;ROW($A342))&lt;&gt;朱色変色!R342,1,0)</f>
        <v>#VALUE!</v>
      </c>
      <c r="S342" t="e" cm="1">
        <f t="array" aca="1" ref="S342" ca="1">IF(INDIRECT("実施計画様式!S"&amp;ROW($A342))&lt;&gt;朱色変色!S342,1,0)</f>
        <v>#VALUE!</v>
      </c>
      <c r="T342" t="e" cm="1">
        <f t="array" aca="1" ref="T342" ca="1">IF(INDIRECT("実施計画様式!T"&amp;ROW($A342))&lt;&gt;朱色変色!T342,1,0)</f>
        <v>#VALUE!</v>
      </c>
      <c r="U342" t="e" cm="1">
        <f t="array" aca="1" ref="U342" ca="1">IF(INDIRECT("実施計画様式!U"&amp;ROW($A342))&lt;&gt;朱色変色!U342,1,0)</f>
        <v>#VALUE!</v>
      </c>
      <c r="V342" t="e" cm="1">
        <f t="array" aca="1" ref="V342" ca="1">IF(INDIRECT("実施計画様式!V"&amp;ROW($A342))&lt;&gt;朱色変色!V342,1,0)</f>
        <v>#VALUE!</v>
      </c>
      <c r="W342" t="e" cm="1">
        <f t="array" aca="1" ref="W342" ca="1">IF(INDIRECT("実施計画様式!W"&amp;ROW($A342))&lt;&gt;朱色変色!W342,1,0)</f>
        <v>#VALUE!</v>
      </c>
      <c r="X342" t="e" cm="1">
        <f t="array" aca="1" ref="X342" ca="1">IF(INDIRECT("実施計画様式!X"&amp;ROW($A342))&lt;&gt;朱色変色!X342,1,0)</f>
        <v>#VALUE!</v>
      </c>
      <c r="Y342" t="e" cm="1">
        <f t="array" aca="1" ref="Y342" ca="1">IF(INDIRECT("実施計画様式!Y"&amp;ROW($A342))&lt;&gt;朱色変色!Y342,1,0)</f>
        <v>#VALUE!</v>
      </c>
      <c r="Z342" t="e" cm="1">
        <f t="array" aca="1" ref="Z342" ca="1">IF(INDIRECT("実施計画様式!Z"&amp;ROW($A342))&lt;&gt;朱色変色!Z342,1,0)</f>
        <v>#VALUE!</v>
      </c>
      <c r="AA342" t="e" cm="1">
        <f t="array" aca="1" ref="AA342" ca="1">IF(INDIRECT("実施計画様式!AA"&amp;ROW($A342))&lt;&gt;朱色変色!AA342,1,0)</f>
        <v>#VALUE!</v>
      </c>
      <c r="AB342" t="e" cm="1">
        <f t="array" aca="1" ref="AB342" ca="1">IF(INDIRECT("実施計画様式!AB"&amp;ROW($A342))&lt;&gt;朱色変色!AB342,1,0)</f>
        <v>#VALUE!</v>
      </c>
      <c r="AC342" t="e" cm="1">
        <f t="array" aca="1" ref="AC342" ca="1">IF(INDIRECT("実施計画様式!AC"&amp;ROW($A342))&lt;&gt;朱色変色!AC342,1,0)</f>
        <v>#VALUE!</v>
      </c>
      <c r="AD342" t="e" cm="1">
        <f t="array" aca="1" ref="AD342" ca="1">IF(INDIRECT("実施計画様式!AD"&amp;ROW($A342))&lt;&gt;朱色変色!AD342,1,0)</f>
        <v>#VALUE!</v>
      </c>
      <c r="AE342" t="e" cm="1">
        <f t="array" aca="1" ref="AE342" ca="1">IF(INDIRECT("実施計画様式!AE"&amp;ROW($A342))&lt;&gt;朱色変色!AE342,1,0)</f>
        <v>#VALUE!</v>
      </c>
      <c r="AF342" t="e" cm="1">
        <f t="array" aca="1" ref="AF342" ca="1">IF(INDIRECT("実施計画様式!AF"&amp;ROW($A342))&lt;&gt;朱色変色!AF342,1,0)</f>
        <v>#VALUE!</v>
      </c>
      <c r="AG342" t="e" cm="1">
        <f t="array" aca="1" ref="AG342" ca="1">IF(INDIRECT("実施計画様式!AG"&amp;ROW($A342))&lt;&gt;朱色変色!AG342,1,0)</f>
        <v>#VALUE!</v>
      </c>
      <c r="AH342" t="e" cm="1">
        <f t="array" aca="1" ref="AH342" ca="1">IF(INDIRECT("実施計画様式!AH"&amp;ROW($A342))&lt;&gt;朱色変色!AH342,1,0)</f>
        <v>#VALUE!</v>
      </c>
      <c r="AI342" t="e" cm="1">
        <f t="array" aca="1" ref="AI342" ca="1">IF(INDIRECT("実施計画様式!AI"&amp;ROW($A342))&lt;&gt;朱色変色!AI342,1,0)</f>
        <v>#VALUE!</v>
      </c>
      <c r="AJ342" t="e" cm="1">
        <f t="array" aca="1" ref="AJ342" ca="1">IF(INDIRECT("実施計画様式!AJ"&amp;ROW($A342))&lt;&gt;朱色変色!AJ342,1,0)</f>
        <v>#VALUE!</v>
      </c>
      <c r="AK342" t="e" cm="1">
        <f t="array" aca="1" ref="AK342" ca="1">IF(INDIRECT("実施計画様式!AK"&amp;ROW($A342))&lt;&gt;朱色変色!AK342,1,0)</f>
        <v>#VALUE!</v>
      </c>
      <c r="AL342" t="e" cm="1">
        <f t="array" aca="1" ref="AL342" ca="1">IF(INDIRECT("実施計画様式!AL"&amp;ROW($A342))&lt;&gt;朱色変色!AL342,1,0)</f>
        <v>#VALUE!</v>
      </c>
      <c r="AM342" t="e" cm="1">
        <f t="array" aca="1" ref="AM342" ca="1">IF(INDIRECT("実施計画様式!AM"&amp;ROW($A342))&lt;&gt;朱色変色!AM342,1,0)</f>
        <v>#VALUE!</v>
      </c>
      <c r="AN342" t="e" cm="1">
        <f t="array" aca="1" ref="AN342" ca="1">IF(INDIRECT("実施計画様式!AN"&amp;ROW($A342))&lt;&gt;朱色変色!AN342,1,0)</f>
        <v>#VALUE!</v>
      </c>
      <c r="AO342" t="e" cm="1">
        <f t="array" aca="1" ref="AO342" ca="1">IF(INDIRECT("実施計画様式!AO"&amp;ROW($A342))&lt;&gt;朱色変色!AO342,1,0)</f>
        <v>#VALUE!</v>
      </c>
      <c r="AP342" t="e" cm="1">
        <f t="array" aca="1" ref="AP342" ca="1">IF(INDIRECT("実施計画様式!AP"&amp;ROW($A342))&lt;&gt;朱色変色!AP342,1,0)</f>
        <v>#VALUE!</v>
      </c>
      <c r="AQ342" t="e" cm="1">
        <f t="array" aca="1" ref="AQ342" ca="1">IF(INDIRECT("実施計画様式!AQ"&amp;ROW($A342))&lt;&gt;朱色変色!AQ342,1,0)</f>
        <v>#VALUE!</v>
      </c>
      <c r="AR342" t="e" cm="1">
        <f t="array" aca="1" ref="AR342" ca="1">IF(INDIRECT("実施計画様式!AR"&amp;ROW($A342))&lt;&gt;朱色変色!AR342,1,0)</f>
        <v>#VALUE!</v>
      </c>
      <c r="AS342" t="e" cm="1">
        <f t="array" aca="1" ref="AS342" ca="1">IF(INDIRECT("実施計画様式!AS"&amp;ROW($A342))&lt;&gt;朱色変色!AS342,1,0)</f>
        <v>#VALUE!</v>
      </c>
      <c r="AT342" t="e" cm="1">
        <f t="array" aca="1" ref="AT342" ca="1">IF(INDIRECT("実施計画様式!AT"&amp;ROW($A342))&lt;&gt;朱色変色!AT342,1,0)</f>
        <v>#VALUE!</v>
      </c>
      <c r="AU342" t="e" cm="1">
        <f t="array" aca="1" ref="AU342" ca="1">IF(INDIRECT("実施計画様式!AU"&amp;ROW($A342))&lt;&gt;朱色変色!AU342,1,0)</f>
        <v>#VALUE!</v>
      </c>
      <c r="AV342" t="e" cm="1">
        <f t="array" aca="1" ref="AV342" ca="1">IF(INDIRECT("実施計画様式!AV"&amp;ROW($A342))&lt;&gt;朱色変色!AV342,1,0)</f>
        <v>#VALUE!</v>
      </c>
      <c r="AW342" t="e" cm="1">
        <f t="array" aca="1" ref="AW342" ca="1">IF(INDIRECT("実施計画様式!AW"&amp;ROW($A342))&lt;&gt;朱色変色!AW342,1,0)</f>
        <v>#VALUE!</v>
      </c>
      <c r="AX342" t="e" cm="1">
        <f t="array" aca="1" ref="AX342" ca="1">IF(INDIRECT("実施計画様式!AX"&amp;ROW($A342))&lt;&gt;朱色変色!AX342,1,0)</f>
        <v>#VALUE!</v>
      </c>
      <c r="AY342" t="e" cm="1">
        <f t="array" aca="1" ref="AY342" ca="1">IF(INDIRECT("実施計画様式!AY"&amp;ROW($A342))&lt;&gt;朱色変色!AU342,1,0)</f>
        <v>#VALUE!</v>
      </c>
      <c r="AZ342" t="e" cm="1">
        <f t="array" aca="1" ref="AZ342" ca="1">IF(INDIRECT("実施計画様式!AZ"&amp;ROW($A342))&lt;&gt;朱色変色!AV342,1,0)</f>
        <v>#VALUE!</v>
      </c>
      <c r="BA342" t="e" cm="1">
        <f t="array" aca="1" ref="BA342" ca="1">IF(INDIRECT("実施計画様式!BA"&amp;ROW($A342))&lt;&gt;朱色変色!AW342,1,0)</f>
        <v>#VALUE!</v>
      </c>
      <c r="BB342" t="e" cm="1">
        <f t="array" aca="1" ref="BB342" ca="1">IF(INDIRECT("実施計画様式!BB"&amp;ROW($A342))&lt;&gt;朱色変色!AX342,1,0)</f>
        <v>#VALUE!</v>
      </c>
      <c r="BC342" t="e">
        <f t="shared" ca="1" si="12"/>
        <v>#VALUE!</v>
      </c>
      <c r="BD342" t="e">
        <f t="shared" ca="1" si="13"/>
        <v>#VALUE!</v>
      </c>
      <c r="BE342" t="e">
        <f t="shared" ca="1" si="14"/>
        <v>#VALUE!</v>
      </c>
    </row>
    <row r="343" spans="3:57">
      <c r="C343" s="310">
        <v>271</v>
      </c>
      <c r="D343" t="e" cm="1">
        <f t="array" aca="1" ref="D343" ca="1">IF(INDIRECT("実施計画様式!D"&amp;ROW($A343))&lt;&gt;朱色変色!D343,1,0)</f>
        <v>#VALUE!</v>
      </c>
      <c r="E343" t="e" cm="1">
        <f t="array" aca="1" ref="E343" ca="1">IF(INDIRECT("実施計画様式!E"&amp;ROW($A343))&lt;&gt;朱色変色!E343,1,0)</f>
        <v>#VALUE!</v>
      </c>
      <c r="F343" t="e" cm="1">
        <f t="array" aca="1" ref="F343" ca="1">IF(INDIRECT("実施計画様式!F"&amp;ROW($A343))&lt;&gt;朱色変色!F343,1,0)</f>
        <v>#VALUE!</v>
      </c>
      <c r="G343" t="e" cm="1">
        <f t="array" aca="1" ref="G343" ca="1">IF(INDIRECT("実施計画様式!G"&amp;ROW($A343))&lt;&gt;朱色変色!G343,1,0)</f>
        <v>#VALUE!</v>
      </c>
      <c r="H343" t="e" cm="1">
        <f t="array" aca="1" ref="H343" ca="1">IF(INDIRECT("実施計画様式!H"&amp;ROW($A343))&lt;&gt;朱色変色!H343,1,0)</f>
        <v>#VALUE!</v>
      </c>
      <c r="I343" t="e" cm="1">
        <f t="array" aca="1" ref="I343" ca="1">IF(INDIRECT("実施計画様式!I"&amp;ROW($A343))&lt;&gt;朱色変色!I343,1,0)</f>
        <v>#VALUE!</v>
      </c>
      <c r="J343" t="e" cm="1">
        <f t="array" aca="1" ref="J343" ca="1">IF(INDIRECT("実施計画様式!J"&amp;ROW($A343))&lt;&gt;朱色変色!J343,1,0)</f>
        <v>#VALUE!</v>
      </c>
      <c r="K343" t="e" cm="1">
        <f t="array" aca="1" ref="K343" ca="1">IF(INDIRECT("実施計画様式!K"&amp;ROW($A343))&lt;&gt;朱色変色!K343,1,0)</f>
        <v>#VALUE!</v>
      </c>
      <c r="L343" t="e" cm="1">
        <f t="array" aca="1" ref="L343" ca="1">IF(INDIRECT("実施計画様式!L"&amp;ROW($A343))&lt;&gt;朱色変色!L343,1,0)</f>
        <v>#VALUE!</v>
      </c>
      <c r="M343" t="e" cm="1">
        <f t="array" aca="1" ref="M343" ca="1">IF(INDIRECT("実施計画様式!M"&amp;ROW($A343))&lt;&gt;朱色変色!M343,1,0)</f>
        <v>#VALUE!</v>
      </c>
      <c r="N343" t="e" cm="1">
        <f t="array" aca="1" ref="N343" ca="1">IF(INDIRECT("実施計画様式!N"&amp;ROW($A343))&lt;&gt;朱色変色!N343,1,0)</f>
        <v>#VALUE!</v>
      </c>
      <c r="O343" t="e" cm="1">
        <f t="array" aca="1" ref="O343" ca="1">IF(INDIRECT("実施計画様式!O"&amp;ROW($A343))&lt;&gt;朱色変色!O343,1,0)</f>
        <v>#VALUE!</v>
      </c>
      <c r="P343" t="e" cm="1">
        <f t="array" aca="1" ref="P343" ca="1">IF(INDIRECT("実施計画様式!P"&amp;ROW($A343))&lt;&gt;朱色変色!P343,1,0)</f>
        <v>#VALUE!</v>
      </c>
      <c r="Q343" t="e" cm="1">
        <f t="array" aca="1" ref="Q343" ca="1">IF(INDIRECT("実施計画様式!Q"&amp;ROW($A343))&lt;&gt;朱色変色!Q343,1,0)</f>
        <v>#VALUE!</v>
      </c>
      <c r="R343" t="e" cm="1">
        <f t="array" aca="1" ref="R343" ca="1">IF(INDIRECT("実施計画様式!R"&amp;ROW($A343))&lt;&gt;朱色変色!R343,1,0)</f>
        <v>#VALUE!</v>
      </c>
      <c r="S343" t="e" cm="1">
        <f t="array" aca="1" ref="S343" ca="1">IF(INDIRECT("実施計画様式!S"&amp;ROW($A343))&lt;&gt;朱色変色!S343,1,0)</f>
        <v>#VALUE!</v>
      </c>
      <c r="T343" t="e" cm="1">
        <f t="array" aca="1" ref="T343" ca="1">IF(INDIRECT("実施計画様式!T"&amp;ROW($A343))&lt;&gt;朱色変色!T343,1,0)</f>
        <v>#VALUE!</v>
      </c>
      <c r="U343" t="e" cm="1">
        <f t="array" aca="1" ref="U343" ca="1">IF(INDIRECT("実施計画様式!U"&amp;ROW($A343))&lt;&gt;朱色変色!U343,1,0)</f>
        <v>#VALUE!</v>
      </c>
      <c r="V343" t="e" cm="1">
        <f t="array" aca="1" ref="V343" ca="1">IF(INDIRECT("実施計画様式!V"&amp;ROW($A343))&lt;&gt;朱色変色!V343,1,0)</f>
        <v>#VALUE!</v>
      </c>
      <c r="W343" t="e" cm="1">
        <f t="array" aca="1" ref="W343" ca="1">IF(INDIRECT("実施計画様式!W"&amp;ROW($A343))&lt;&gt;朱色変色!W343,1,0)</f>
        <v>#VALUE!</v>
      </c>
      <c r="X343" t="e" cm="1">
        <f t="array" aca="1" ref="X343" ca="1">IF(INDIRECT("実施計画様式!X"&amp;ROW($A343))&lt;&gt;朱色変色!X343,1,0)</f>
        <v>#VALUE!</v>
      </c>
      <c r="Y343" t="e" cm="1">
        <f t="array" aca="1" ref="Y343" ca="1">IF(INDIRECT("実施計画様式!Y"&amp;ROW($A343))&lt;&gt;朱色変色!Y343,1,0)</f>
        <v>#VALUE!</v>
      </c>
      <c r="Z343" t="e" cm="1">
        <f t="array" aca="1" ref="Z343" ca="1">IF(INDIRECT("実施計画様式!Z"&amp;ROW($A343))&lt;&gt;朱色変色!Z343,1,0)</f>
        <v>#VALUE!</v>
      </c>
      <c r="AA343" t="e" cm="1">
        <f t="array" aca="1" ref="AA343" ca="1">IF(INDIRECT("実施計画様式!AA"&amp;ROW($A343))&lt;&gt;朱色変色!AA343,1,0)</f>
        <v>#VALUE!</v>
      </c>
      <c r="AB343" t="e" cm="1">
        <f t="array" aca="1" ref="AB343" ca="1">IF(INDIRECT("実施計画様式!AB"&amp;ROW($A343))&lt;&gt;朱色変色!AB343,1,0)</f>
        <v>#VALUE!</v>
      </c>
      <c r="AC343" t="e" cm="1">
        <f t="array" aca="1" ref="AC343" ca="1">IF(INDIRECT("実施計画様式!AC"&amp;ROW($A343))&lt;&gt;朱色変色!AC343,1,0)</f>
        <v>#VALUE!</v>
      </c>
      <c r="AD343" t="e" cm="1">
        <f t="array" aca="1" ref="AD343" ca="1">IF(INDIRECT("実施計画様式!AD"&amp;ROW($A343))&lt;&gt;朱色変色!AD343,1,0)</f>
        <v>#VALUE!</v>
      </c>
      <c r="AE343" t="e" cm="1">
        <f t="array" aca="1" ref="AE343" ca="1">IF(INDIRECT("実施計画様式!AE"&amp;ROW($A343))&lt;&gt;朱色変色!AE343,1,0)</f>
        <v>#VALUE!</v>
      </c>
      <c r="AF343" t="e" cm="1">
        <f t="array" aca="1" ref="AF343" ca="1">IF(INDIRECT("実施計画様式!AF"&amp;ROW($A343))&lt;&gt;朱色変色!AF343,1,0)</f>
        <v>#VALUE!</v>
      </c>
      <c r="AG343" t="e" cm="1">
        <f t="array" aca="1" ref="AG343" ca="1">IF(INDIRECT("実施計画様式!AG"&amp;ROW($A343))&lt;&gt;朱色変色!AG343,1,0)</f>
        <v>#VALUE!</v>
      </c>
      <c r="AH343" t="e" cm="1">
        <f t="array" aca="1" ref="AH343" ca="1">IF(INDIRECT("実施計画様式!AH"&amp;ROW($A343))&lt;&gt;朱色変色!AH343,1,0)</f>
        <v>#VALUE!</v>
      </c>
      <c r="AI343" t="e" cm="1">
        <f t="array" aca="1" ref="AI343" ca="1">IF(INDIRECT("実施計画様式!AI"&amp;ROW($A343))&lt;&gt;朱色変色!AI343,1,0)</f>
        <v>#VALUE!</v>
      </c>
      <c r="AJ343" t="e" cm="1">
        <f t="array" aca="1" ref="AJ343" ca="1">IF(INDIRECT("実施計画様式!AJ"&amp;ROW($A343))&lt;&gt;朱色変色!AJ343,1,0)</f>
        <v>#VALUE!</v>
      </c>
      <c r="AK343" t="e" cm="1">
        <f t="array" aca="1" ref="AK343" ca="1">IF(INDIRECT("実施計画様式!AK"&amp;ROW($A343))&lt;&gt;朱色変色!AK343,1,0)</f>
        <v>#VALUE!</v>
      </c>
      <c r="AL343" t="e" cm="1">
        <f t="array" aca="1" ref="AL343" ca="1">IF(INDIRECT("実施計画様式!AL"&amp;ROW($A343))&lt;&gt;朱色変色!AL343,1,0)</f>
        <v>#VALUE!</v>
      </c>
      <c r="AM343" t="e" cm="1">
        <f t="array" aca="1" ref="AM343" ca="1">IF(INDIRECT("実施計画様式!AM"&amp;ROW($A343))&lt;&gt;朱色変色!AM343,1,0)</f>
        <v>#VALUE!</v>
      </c>
      <c r="AN343" t="e" cm="1">
        <f t="array" aca="1" ref="AN343" ca="1">IF(INDIRECT("実施計画様式!AN"&amp;ROW($A343))&lt;&gt;朱色変色!AN343,1,0)</f>
        <v>#VALUE!</v>
      </c>
      <c r="AO343" t="e" cm="1">
        <f t="array" aca="1" ref="AO343" ca="1">IF(INDIRECT("実施計画様式!AO"&amp;ROW($A343))&lt;&gt;朱色変色!AO343,1,0)</f>
        <v>#VALUE!</v>
      </c>
      <c r="AP343" t="e" cm="1">
        <f t="array" aca="1" ref="AP343" ca="1">IF(INDIRECT("実施計画様式!AP"&amp;ROW($A343))&lt;&gt;朱色変色!AP343,1,0)</f>
        <v>#VALUE!</v>
      </c>
      <c r="AQ343" t="e" cm="1">
        <f t="array" aca="1" ref="AQ343" ca="1">IF(INDIRECT("実施計画様式!AQ"&amp;ROW($A343))&lt;&gt;朱色変色!AQ343,1,0)</f>
        <v>#VALUE!</v>
      </c>
      <c r="AR343" t="e" cm="1">
        <f t="array" aca="1" ref="AR343" ca="1">IF(INDIRECT("実施計画様式!AR"&amp;ROW($A343))&lt;&gt;朱色変色!AR343,1,0)</f>
        <v>#VALUE!</v>
      </c>
      <c r="AS343" t="e" cm="1">
        <f t="array" aca="1" ref="AS343" ca="1">IF(INDIRECT("実施計画様式!AS"&amp;ROW($A343))&lt;&gt;朱色変色!AS343,1,0)</f>
        <v>#VALUE!</v>
      </c>
      <c r="AT343" t="e" cm="1">
        <f t="array" aca="1" ref="AT343" ca="1">IF(INDIRECT("実施計画様式!AT"&amp;ROW($A343))&lt;&gt;朱色変色!AT343,1,0)</f>
        <v>#VALUE!</v>
      </c>
      <c r="AU343" t="e" cm="1">
        <f t="array" aca="1" ref="AU343" ca="1">IF(INDIRECT("実施計画様式!AU"&amp;ROW($A343))&lt;&gt;朱色変色!AU343,1,0)</f>
        <v>#VALUE!</v>
      </c>
      <c r="AV343" t="e" cm="1">
        <f t="array" aca="1" ref="AV343" ca="1">IF(INDIRECT("実施計画様式!AV"&amp;ROW($A343))&lt;&gt;朱色変色!AV343,1,0)</f>
        <v>#VALUE!</v>
      </c>
      <c r="AW343" t="e" cm="1">
        <f t="array" aca="1" ref="AW343" ca="1">IF(INDIRECT("実施計画様式!AW"&amp;ROW($A343))&lt;&gt;朱色変色!AW343,1,0)</f>
        <v>#VALUE!</v>
      </c>
      <c r="AX343" t="e" cm="1">
        <f t="array" aca="1" ref="AX343" ca="1">IF(INDIRECT("実施計画様式!AX"&amp;ROW($A343))&lt;&gt;朱色変色!AX343,1,0)</f>
        <v>#VALUE!</v>
      </c>
      <c r="AY343" t="e" cm="1">
        <f t="array" aca="1" ref="AY343" ca="1">IF(INDIRECT("実施計画様式!AY"&amp;ROW($A343))&lt;&gt;朱色変色!AU343,1,0)</f>
        <v>#VALUE!</v>
      </c>
      <c r="AZ343" t="e" cm="1">
        <f t="array" aca="1" ref="AZ343" ca="1">IF(INDIRECT("実施計画様式!AZ"&amp;ROW($A343))&lt;&gt;朱色変色!AV343,1,0)</f>
        <v>#VALUE!</v>
      </c>
      <c r="BA343" t="e" cm="1">
        <f t="array" aca="1" ref="BA343" ca="1">IF(INDIRECT("実施計画様式!BA"&amp;ROW($A343))&lt;&gt;朱色変色!AW343,1,0)</f>
        <v>#VALUE!</v>
      </c>
      <c r="BB343" t="e" cm="1">
        <f t="array" aca="1" ref="BB343" ca="1">IF(INDIRECT("実施計画様式!BB"&amp;ROW($A343))&lt;&gt;朱色変色!AX343,1,0)</f>
        <v>#VALUE!</v>
      </c>
      <c r="BC343" t="e">
        <f t="shared" ca="1" si="12"/>
        <v>#VALUE!</v>
      </c>
      <c r="BD343" t="e">
        <f t="shared" ca="1" si="13"/>
        <v>#VALUE!</v>
      </c>
      <c r="BE343" t="e">
        <f t="shared" ca="1" si="14"/>
        <v>#VALUE!</v>
      </c>
    </row>
    <row r="344" spans="3:57">
      <c r="C344" s="310">
        <v>272</v>
      </c>
      <c r="D344" t="e" cm="1">
        <f t="array" aca="1" ref="D344" ca="1">IF(INDIRECT("実施計画様式!D"&amp;ROW($A344))&lt;&gt;朱色変色!D344,1,0)</f>
        <v>#VALUE!</v>
      </c>
      <c r="E344" t="e" cm="1">
        <f t="array" aca="1" ref="E344" ca="1">IF(INDIRECT("実施計画様式!E"&amp;ROW($A344))&lt;&gt;朱色変色!E344,1,0)</f>
        <v>#VALUE!</v>
      </c>
      <c r="F344" t="e" cm="1">
        <f t="array" aca="1" ref="F344" ca="1">IF(INDIRECT("実施計画様式!F"&amp;ROW($A344))&lt;&gt;朱色変色!F344,1,0)</f>
        <v>#VALUE!</v>
      </c>
      <c r="G344" t="e" cm="1">
        <f t="array" aca="1" ref="G344" ca="1">IF(INDIRECT("実施計画様式!G"&amp;ROW($A344))&lt;&gt;朱色変色!G344,1,0)</f>
        <v>#VALUE!</v>
      </c>
      <c r="H344" t="e" cm="1">
        <f t="array" aca="1" ref="H344" ca="1">IF(INDIRECT("実施計画様式!H"&amp;ROW($A344))&lt;&gt;朱色変色!H344,1,0)</f>
        <v>#VALUE!</v>
      </c>
      <c r="I344" t="e" cm="1">
        <f t="array" aca="1" ref="I344" ca="1">IF(INDIRECT("実施計画様式!I"&amp;ROW($A344))&lt;&gt;朱色変色!I344,1,0)</f>
        <v>#VALUE!</v>
      </c>
      <c r="J344" t="e" cm="1">
        <f t="array" aca="1" ref="J344" ca="1">IF(INDIRECT("実施計画様式!J"&amp;ROW($A344))&lt;&gt;朱色変色!J344,1,0)</f>
        <v>#VALUE!</v>
      </c>
      <c r="K344" t="e" cm="1">
        <f t="array" aca="1" ref="K344" ca="1">IF(INDIRECT("実施計画様式!K"&amp;ROW($A344))&lt;&gt;朱色変色!K344,1,0)</f>
        <v>#VALUE!</v>
      </c>
      <c r="L344" t="e" cm="1">
        <f t="array" aca="1" ref="L344" ca="1">IF(INDIRECT("実施計画様式!L"&amp;ROW($A344))&lt;&gt;朱色変色!L344,1,0)</f>
        <v>#VALUE!</v>
      </c>
      <c r="M344" t="e" cm="1">
        <f t="array" aca="1" ref="M344" ca="1">IF(INDIRECT("実施計画様式!M"&amp;ROW($A344))&lt;&gt;朱色変色!M344,1,0)</f>
        <v>#VALUE!</v>
      </c>
      <c r="N344" t="e" cm="1">
        <f t="array" aca="1" ref="N344" ca="1">IF(INDIRECT("実施計画様式!N"&amp;ROW($A344))&lt;&gt;朱色変色!N344,1,0)</f>
        <v>#VALUE!</v>
      </c>
      <c r="O344" t="e" cm="1">
        <f t="array" aca="1" ref="O344" ca="1">IF(INDIRECT("実施計画様式!O"&amp;ROW($A344))&lt;&gt;朱色変色!O344,1,0)</f>
        <v>#VALUE!</v>
      </c>
      <c r="P344" t="e" cm="1">
        <f t="array" aca="1" ref="P344" ca="1">IF(INDIRECT("実施計画様式!P"&amp;ROW($A344))&lt;&gt;朱色変色!P344,1,0)</f>
        <v>#VALUE!</v>
      </c>
      <c r="Q344" t="e" cm="1">
        <f t="array" aca="1" ref="Q344" ca="1">IF(INDIRECT("実施計画様式!Q"&amp;ROW($A344))&lt;&gt;朱色変色!Q344,1,0)</f>
        <v>#VALUE!</v>
      </c>
      <c r="R344" t="e" cm="1">
        <f t="array" aca="1" ref="R344" ca="1">IF(INDIRECT("実施計画様式!R"&amp;ROW($A344))&lt;&gt;朱色変色!R344,1,0)</f>
        <v>#VALUE!</v>
      </c>
      <c r="S344" t="e" cm="1">
        <f t="array" aca="1" ref="S344" ca="1">IF(INDIRECT("実施計画様式!S"&amp;ROW($A344))&lt;&gt;朱色変色!S344,1,0)</f>
        <v>#VALUE!</v>
      </c>
      <c r="T344" t="e" cm="1">
        <f t="array" aca="1" ref="T344" ca="1">IF(INDIRECT("実施計画様式!T"&amp;ROW($A344))&lt;&gt;朱色変色!T344,1,0)</f>
        <v>#VALUE!</v>
      </c>
      <c r="U344" t="e" cm="1">
        <f t="array" aca="1" ref="U344" ca="1">IF(INDIRECT("実施計画様式!U"&amp;ROW($A344))&lt;&gt;朱色変色!U344,1,0)</f>
        <v>#VALUE!</v>
      </c>
      <c r="V344" t="e" cm="1">
        <f t="array" aca="1" ref="V344" ca="1">IF(INDIRECT("実施計画様式!V"&amp;ROW($A344))&lt;&gt;朱色変色!V344,1,0)</f>
        <v>#VALUE!</v>
      </c>
      <c r="W344" t="e" cm="1">
        <f t="array" aca="1" ref="W344" ca="1">IF(INDIRECT("実施計画様式!W"&amp;ROW($A344))&lt;&gt;朱色変色!W344,1,0)</f>
        <v>#VALUE!</v>
      </c>
      <c r="X344" t="e" cm="1">
        <f t="array" aca="1" ref="X344" ca="1">IF(INDIRECT("実施計画様式!X"&amp;ROW($A344))&lt;&gt;朱色変色!X344,1,0)</f>
        <v>#VALUE!</v>
      </c>
      <c r="Y344" t="e" cm="1">
        <f t="array" aca="1" ref="Y344" ca="1">IF(INDIRECT("実施計画様式!Y"&amp;ROW($A344))&lt;&gt;朱色変色!Y344,1,0)</f>
        <v>#VALUE!</v>
      </c>
      <c r="Z344" t="e" cm="1">
        <f t="array" aca="1" ref="Z344" ca="1">IF(INDIRECT("実施計画様式!Z"&amp;ROW($A344))&lt;&gt;朱色変色!Z344,1,0)</f>
        <v>#VALUE!</v>
      </c>
      <c r="AA344" t="e" cm="1">
        <f t="array" aca="1" ref="AA344" ca="1">IF(INDIRECT("実施計画様式!AA"&amp;ROW($A344))&lt;&gt;朱色変色!AA344,1,0)</f>
        <v>#VALUE!</v>
      </c>
      <c r="AB344" t="e" cm="1">
        <f t="array" aca="1" ref="AB344" ca="1">IF(INDIRECT("実施計画様式!AB"&amp;ROW($A344))&lt;&gt;朱色変色!AB344,1,0)</f>
        <v>#VALUE!</v>
      </c>
      <c r="AC344" t="e" cm="1">
        <f t="array" aca="1" ref="AC344" ca="1">IF(INDIRECT("実施計画様式!AC"&amp;ROW($A344))&lt;&gt;朱色変色!AC344,1,0)</f>
        <v>#VALUE!</v>
      </c>
      <c r="AD344" t="e" cm="1">
        <f t="array" aca="1" ref="AD344" ca="1">IF(INDIRECT("実施計画様式!AD"&amp;ROW($A344))&lt;&gt;朱色変色!AD344,1,0)</f>
        <v>#VALUE!</v>
      </c>
      <c r="AE344" t="e" cm="1">
        <f t="array" aca="1" ref="AE344" ca="1">IF(INDIRECT("実施計画様式!AE"&amp;ROW($A344))&lt;&gt;朱色変色!AE344,1,0)</f>
        <v>#VALUE!</v>
      </c>
      <c r="AF344" t="e" cm="1">
        <f t="array" aca="1" ref="AF344" ca="1">IF(INDIRECT("実施計画様式!AF"&amp;ROW($A344))&lt;&gt;朱色変色!AF344,1,0)</f>
        <v>#VALUE!</v>
      </c>
      <c r="AG344" t="e" cm="1">
        <f t="array" aca="1" ref="AG344" ca="1">IF(INDIRECT("実施計画様式!AG"&amp;ROW($A344))&lt;&gt;朱色変色!AG344,1,0)</f>
        <v>#VALUE!</v>
      </c>
      <c r="AH344" t="e" cm="1">
        <f t="array" aca="1" ref="AH344" ca="1">IF(INDIRECT("実施計画様式!AH"&amp;ROW($A344))&lt;&gt;朱色変色!AH344,1,0)</f>
        <v>#VALUE!</v>
      </c>
      <c r="AI344" t="e" cm="1">
        <f t="array" aca="1" ref="AI344" ca="1">IF(INDIRECT("実施計画様式!AI"&amp;ROW($A344))&lt;&gt;朱色変色!AI344,1,0)</f>
        <v>#VALUE!</v>
      </c>
      <c r="AJ344" t="e" cm="1">
        <f t="array" aca="1" ref="AJ344" ca="1">IF(INDIRECT("実施計画様式!AJ"&amp;ROW($A344))&lt;&gt;朱色変色!AJ344,1,0)</f>
        <v>#VALUE!</v>
      </c>
      <c r="AK344" t="e" cm="1">
        <f t="array" aca="1" ref="AK344" ca="1">IF(INDIRECT("実施計画様式!AK"&amp;ROW($A344))&lt;&gt;朱色変色!AK344,1,0)</f>
        <v>#VALUE!</v>
      </c>
      <c r="AL344" t="e" cm="1">
        <f t="array" aca="1" ref="AL344" ca="1">IF(INDIRECT("実施計画様式!AL"&amp;ROW($A344))&lt;&gt;朱色変色!AL344,1,0)</f>
        <v>#VALUE!</v>
      </c>
      <c r="AM344" t="e" cm="1">
        <f t="array" aca="1" ref="AM344" ca="1">IF(INDIRECT("実施計画様式!AM"&amp;ROW($A344))&lt;&gt;朱色変色!AM344,1,0)</f>
        <v>#VALUE!</v>
      </c>
      <c r="AN344" t="e" cm="1">
        <f t="array" aca="1" ref="AN344" ca="1">IF(INDIRECT("実施計画様式!AN"&amp;ROW($A344))&lt;&gt;朱色変色!AN344,1,0)</f>
        <v>#VALUE!</v>
      </c>
      <c r="AO344" t="e" cm="1">
        <f t="array" aca="1" ref="AO344" ca="1">IF(INDIRECT("実施計画様式!AO"&amp;ROW($A344))&lt;&gt;朱色変色!AO344,1,0)</f>
        <v>#VALUE!</v>
      </c>
      <c r="AP344" t="e" cm="1">
        <f t="array" aca="1" ref="AP344" ca="1">IF(INDIRECT("実施計画様式!AP"&amp;ROW($A344))&lt;&gt;朱色変色!AP344,1,0)</f>
        <v>#VALUE!</v>
      </c>
      <c r="AQ344" t="e" cm="1">
        <f t="array" aca="1" ref="AQ344" ca="1">IF(INDIRECT("実施計画様式!AQ"&amp;ROW($A344))&lt;&gt;朱色変色!AQ344,1,0)</f>
        <v>#VALUE!</v>
      </c>
      <c r="AR344" t="e" cm="1">
        <f t="array" aca="1" ref="AR344" ca="1">IF(INDIRECT("実施計画様式!AR"&amp;ROW($A344))&lt;&gt;朱色変色!AR344,1,0)</f>
        <v>#VALUE!</v>
      </c>
      <c r="AS344" t="e" cm="1">
        <f t="array" aca="1" ref="AS344" ca="1">IF(INDIRECT("実施計画様式!AS"&amp;ROW($A344))&lt;&gt;朱色変色!AS344,1,0)</f>
        <v>#VALUE!</v>
      </c>
      <c r="AT344" t="e" cm="1">
        <f t="array" aca="1" ref="AT344" ca="1">IF(INDIRECT("実施計画様式!AT"&amp;ROW($A344))&lt;&gt;朱色変色!AT344,1,0)</f>
        <v>#VALUE!</v>
      </c>
      <c r="AU344" t="e" cm="1">
        <f t="array" aca="1" ref="AU344" ca="1">IF(INDIRECT("実施計画様式!AU"&amp;ROW($A344))&lt;&gt;朱色変色!AU344,1,0)</f>
        <v>#VALUE!</v>
      </c>
      <c r="AV344" t="e" cm="1">
        <f t="array" aca="1" ref="AV344" ca="1">IF(INDIRECT("実施計画様式!AV"&amp;ROW($A344))&lt;&gt;朱色変色!AV344,1,0)</f>
        <v>#VALUE!</v>
      </c>
      <c r="AW344" t="e" cm="1">
        <f t="array" aca="1" ref="AW344" ca="1">IF(INDIRECT("実施計画様式!AW"&amp;ROW($A344))&lt;&gt;朱色変色!AW344,1,0)</f>
        <v>#VALUE!</v>
      </c>
      <c r="AX344" t="e" cm="1">
        <f t="array" aca="1" ref="AX344" ca="1">IF(INDIRECT("実施計画様式!AX"&amp;ROW($A344))&lt;&gt;朱色変色!AX344,1,0)</f>
        <v>#VALUE!</v>
      </c>
      <c r="AY344" t="e" cm="1">
        <f t="array" aca="1" ref="AY344" ca="1">IF(INDIRECT("実施計画様式!AY"&amp;ROW($A344))&lt;&gt;朱色変色!AU344,1,0)</f>
        <v>#VALUE!</v>
      </c>
      <c r="AZ344" t="e" cm="1">
        <f t="array" aca="1" ref="AZ344" ca="1">IF(INDIRECT("実施計画様式!AZ"&amp;ROW($A344))&lt;&gt;朱色変色!AV344,1,0)</f>
        <v>#VALUE!</v>
      </c>
      <c r="BA344" t="e" cm="1">
        <f t="array" aca="1" ref="BA344" ca="1">IF(INDIRECT("実施計画様式!BA"&amp;ROW($A344))&lt;&gt;朱色変色!AW344,1,0)</f>
        <v>#VALUE!</v>
      </c>
      <c r="BB344" t="e" cm="1">
        <f t="array" aca="1" ref="BB344" ca="1">IF(INDIRECT("実施計画様式!BB"&amp;ROW($A344))&lt;&gt;朱色変色!AX344,1,0)</f>
        <v>#VALUE!</v>
      </c>
      <c r="BC344" t="e">
        <f t="shared" ca="1" si="12"/>
        <v>#VALUE!</v>
      </c>
      <c r="BD344" t="e">
        <f t="shared" ca="1" si="13"/>
        <v>#VALUE!</v>
      </c>
      <c r="BE344" t="e">
        <f t="shared" ca="1" si="14"/>
        <v>#VALUE!</v>
      </c>
    </row>
    <row r="345" spans="3:57">
      <c r="C345" s="310">
        <v>273</v>
      </c>
      <c r="D345" t="e" cm="1">
        <f t="array" aca="1" ref="D345" ca="1">IF(INDIRECT("実施計画様式!D"&amp;ROW($A345))&lt;&gt;朱色変色!D345,1,0)</f>
        <v>#VALUE!</v>
      </c>
      <c r="E345" t="e" cm="1">
        <f t="array" aca="1" ref="E345" ca="1">IF(INDIRECT("実施計画様式!E"&amp;ROW($A345))&lt;&gt;朱色変色!E345,1,0)</f>
        <v>#VALUE!</v>
      </c>
      <c r="F345" t="e" cm="1">
        <f t="array" aca="1" ref="F345" ca="1">IF(INDIRECT("実施計画様式!F"&amp;ROW($A345))&lt;&gt;朱色変色!F345,1,0)</f>
        <v>#VALUE!</v>
      </c>
      <c r="G345" t="e" cm="1">
        <f t="array" aca="1" ref="G345" ca="1">IF(INDIRECT("実施計画様式!G"&amp;ROW($A345))&lt;&gt;朱色変色!G345,1,0)</f>
        <v>#VALUE!</v>
      </c>
      <c r="H345" t="e" cm="1">
        <f t="array" aca="1" ref="H345" ca="1">IF(INDIRECT("実施計画様式!H"&amp;ROW($A345))&lt;&gt;朱色変色!H345,1,0)</f>
        <v>#VALUE!</v>
      </c>
      <c r="I345" t="e" cm="1">
        <f t="array" aca="1" ref="I345" ca="1">IF(INDIRECT("実施計画様式!I"&amp;ROW($A345))&lt;&gt;朱色変色!I345,1,0)</f>
        <v>#VALUE!</v>
      </c>
      <c r="J345" t="e" cm="1">
        <f t="array" aca="1" ref="J345" ca="1">IF(INDIRECT("実施計画様式!J"&amp;ROW($A345))&lt;&gt;朱色変色!J345,1,0)</f>
        <v>#VALUE!</v>
      </c>
      <c r="K345" t="e" cm="1">
        <f t="array" aca="1" ref="K345" ca="1">IF(INDIRECT("実施計画様式!K"&amp;ROW($A345))&lt;&gt;朱色変色!K345,1,0)</f>
        <v>#VALUE!</v>
      </c>
      <c r="L345" t="e" cm="1">
        <f t="array" aca="1" ref="L345" ca="1">IF(INDIRECT("実施計画様式!L"&amp;ROW($A345))&lt;&gt;朱色変色!L345,1,0)</f>
        <v>#VALUE!</v>
      </c>
      <c r="M345" t="e" cm="1">
        <f t="array" aca="1" ref="M345" ca="1">IF(INDIRECT("実施計画様式!M"&amp;ROW($A345))&lt;&gt;朱色変色!M345,1,0)</f>
        <v>#VALUE!</v>
      </c>
      <c r="N345" t="e" cm="1">
        <f t="array" aca="1" ref="N345" ca="1">IF(INDIRECT("実施計画様式!N"&amp;ROW($A345))&lt;&gt;朱色変色!N345,1,0)</f>
        <v>#VALUE!</v>
      </c>
      <c r="O345" t="e" cm="1">
        <f t="array" aca="1" ref="O345" ca="1">IF(INDIRECT("実施計画様式!O"&amp;ROW($A345))&lt;&gt;朱色変色!O345,1,0)</f>
        <v>#VALUE!</v>
      </c>
      <c r="P345" t="e" cm="1">
        <f t="array" aca="1" ref="P345" ca="1">IF(INDIRECT("実施計画様式!P"&amp;ROW($A345))&lt;&gt;朱色変色!P345,1,0)</f>
        <v>#VALUE!</v>
      </c>
      <c r="Q345" t="e" cm="1">
        <f t="array" aca="1" ref="Q345" ca="1">IF(INDIRECT("実施計画様式!Q"&amp;ROW($A345))&lt;&gt;朱色変色!Q345,1,0)</f>
        <v>#VALUE!</v>
      </c>
      <c r="R345" t="e" cm="1">
        <f t="array" aca="1" ref="R345" ca="1">IF(INDIRECT("実施計画様式!R"&amp;ROW($A345))&lt;&gt;朱色変色!R345,1,0)</f>
        <v>#VALUE!</v>
      </c>
      <c r="S345" t="e" cm="1">
        <f t="array" aca="1" ref="S345" ca="1">IF(INDIRECT("実施計画様式!S"&amp;ROW($A345))&lt;&gt;朱色変色!S345,1,0)</f>
        <v>#VALUE!</v>
      </c>
      <c r="T345" t="e" cm="1">
        <f t="array" aca="1" ref="T345" ca="1">IF(INDIRECT("実施計画様式!T"&amp;ROW($A345))&lt;&gt;朱色変色!T345,1,0)</f>
        <v>#VALUE!</v>
      </c>
      <c r="U345" t="e" cm="1">
        <f t="array" aca="1" ref="U345" ca="1">IF(INDIRECT("実施計画様式!U"&amp;ROW($A345))&lt;&gt;朱色変色!U345,1,0)</f>
        <v>#VALUE!</v>
      </c>
      <c r="V345" t="e" cm="1">
        <f t="array" aca="1" ref="V345" ca="1">IF(INDIRECT("実施計画様式!V"&amp;ROW($A345))&lt;&gt;朱色変色!V345,1,0)</f>
        <v>#VALUE!</v>
      </c>
      <c r="W345" t="e" cm="1">
        <f t="array" aca="1" ref="W345" ca="1">IF(INDIRECT("実施計画様式!W"&amp;ROW($A345))&lt;&gt;朱色変色!W345,1,0)</f>
        <v>#VALUE!</v>
      </c>
      <c r="X345" t="e" cm="1">
        <f t="array" aca="1" ref="X345" ca="1">IF(INDIRECT("実施計画様式!X"&amp;ROW($A345))&lt;&gt;朱色変色!X345,1,0)</f>
        <v>#VALUE!</v>
      </c>
      <c r="Y345" t="e" cm="1">
        <f t="array" aca="1" ref="Y345" ca="1">IF(INDIRECT("実施計画様式!Y"&amp;ROW($A345))&lt;&gt;朱色変色!Y345,1,0)</f>
        <v>#VALUE!</v>
      </c>
      <c r="Z345" t="e" cm="1">
        <f t="array" aca="1" ref="Z345" ca="1">IF(INDIRECT("実施計画様式!Z"&amp;ROW($A345))&lt;&gt;朱色変色!Z345,1,0)</f>
        <v>#VALUE!</v>
      </c>
      <c r="AA345" t="e" cm="1">
        <f t="array" aca="1" ref="AA345" ca="1">IF(INDIRECT("実施計画様式!AA"&amp;ROW($A345))&lt;&gt;朱色変色!AA345,1,0)</f>
        <v>#VALUE!</v>
      </c>
      <c r="AB345" t="e" cm="1">
        <f t="array" aca="1" ref="AB345" ca="1">IF(INDIRECT("実施計画様式!AB"&amp;ROW($A345))&lt;&gt;朱色変色!AB345,1,0)</f>
        <v>#VALUE!</v>
      </c>
      <c r="AC345" t="e" cm="1">
        <f t="array" aca="1" ref="AC345" ca="1">IF(INDIRECT("実施計画様式!AC"&amp;ROW($A345))&lt;&gt;朱色変色!AC345,1,0)</f>
        <v>#VALUE!</v>
      </c>
      <c r="AD345" t="e" cm="1">
        <f t="array" aca="1" ref="AD345" ca="1">IF(INDIRECT("実施計画様式!AD"&amp;ROW($A345))&lt;&gt;朱色変色!AD345,1,0)</f>
        <v>#VALUE!</v>
      </c>
      <c r="AE345" t="e" cm="1">
        <f t="array" aca="1" ref="AE345" ca="1">IF(INDIRECT("実施計画様式!AE"&amp;ROW($A345))&lt;&gt;朱色変色!AE345,1,0)</f>
        <v>#VALUE!</v>
      </c>
      <c r="AF345" t="e" cm="1">
        <f t="array" aca="1" ref="AF345" ca="1">IF(INDIRECT("実施計画様式!AF"&amp;ROW($A345))&lt;&gt;朱色変色!AF345,1,0)</f>
        <v>#VALUE!</v>
      </c>
      <c r="AG345" t="e" cm="1">
        <f t="array" aca="1" ref="AG345" ca="1">IF(INDIRECT("実施計画様式!AG"&amp;ROW($A345))&lt;&gt;朱色変色!AG345,1,0)</f>
        <v>#VALUE!</v>
      </c>
      <c r="AH345" t="e" cm="1">
        <f t="array" aca="1" ref="AH345" ca="1">IF(INDIRECT("実施計画様式!AH"&amp;ROW($A345))&lt;&gt;朱色変色!AH345,1,0)</f>
        <v>#VALUE!</v>
      </c>
      <c r="AI345" t="e" cm="1">
        <f t="array" aca="1" ref="AI345" ca="1">IF(INDIRECT("実施計画様式!AI"&amp;ROW($A345))&lt;&gt;朱色変色!AI345,1,0)</f>
        <v>#VALUE!</v>
      </c>
      <c r="AJ345" t="e" cm="1">
        <f t="array" aca="1" ref="AJ345" ca="1">IF(INDIRECT("実施計画様式!AJ"&amp;ROW($A345))&lt;&gt;朱色変色!AJ345,1,0)</f>
        <v>#VALUE!</v>
      </c>
      <c r="AK345" t="e" cm="1">
        <f t="array" aca="1" ref="AK345" ca="1">IF(INDIRECT("実施計画様式!AK"&amp;ROW($A345))&lt;&gt;朱色変色!AK345,1,0)</f>
        <v>#VALUE!</v>
      </c>
      <c r="AL345" t="e" cm="1">
        <f t="array" aca="1" ref="AL345" ca="1">IF(INDIRECT("実施計画様式!AL"&amp;ROW($A345))&lt;&gt;朱色変色!AL345,1,0)</f>
        <v>#VALUE!</v>
      </c>
      <c r="AM345" t="e" cm="1">
        <f t="array" aca="1" ref="AM345" ca="1">IF(INDIRECT("実施計画様式!AM"&amp;ROW($A345))&lt;&gt;朱色変色!AM345,1,0)</f>
        <v>#VALUE!</v>
      </c>
      <c r="AN345" t="e" cm="1">
        <f t="array" aca="1" ref="AN345" ca="1">IF(INDIRECT("実施計画様式!AN"&amp;ROW($A345))&lt;&gt;朱色変色!AN345,1,0)</f>
        <v>#VALUE!</v>
      </c>
      <c r="AO345" t="e" cm="1">
        <f t="array" aca="1" ref="AO345" ca="1">IF(INDIRECT("実施計画様式!AO"&amp;ROW($A345))&lt;&gt;朱色変色!AO345,1,0)</f>
        <v>#VALUE!</v>
      </c>
      <c r="AP345" t="e" cm="1">
        <f t="array" aca="1" ref="AP345" ca="1">IF(INDIRECT("実施計画様式!AP"&amp;ROW($A345))&lt;&gt;朱色変色!AP345,1,0)</f>
        <v>#VALUE!</v>
      </c>
      <c r="AQ345" t="e" cm="1">
        <f t="array" aca="1" ref="AQ345" ca="1">IF(INDIRECT("実施計画様式!AQ"&amp;ROW($A345))&lt;&gt;朱色変色!AQ345,1,0)</f>
        <v>#VALUE!</v>
      </c>
      <c r="AR345" t="e" cm="1">
        <f t="array" aca="1" ref="AR345" ca="1">IF(INDIRECT("実施計画様式!AR"&amp;ROW($A345))&lt;&gt;朱色変色!AR345,1,0)</f>
        <v>#VALUE!</v>
      </c>
      <c r="AS345" t="e" cm="1">
        <f t="array" aca="1" ref="AS345" ca="1">IF(INDIRECT("実施計画様式!AS"&amp;ROW($A345))&lt;&gt;朱色変色!AS345,1,0)</f>
        <v>#VALUE!</v>
      </c>
      <c r="AT345" t="e" cm="1">
        <f t="array" aca="1" ref="AT345" ca="1">IF(INDIRECT("実施計画様式!AT"&amp;ROW($A345))&lt;&gt;朱色変色!AT345,1,0)</f>
        <v>#VALUE!</v>
      </c>
      <c r="AU345" t="e" cm="1">
        <f t="array" aca="1" ref="AU345" ca="1">IF(INDIRECT("実施計画様式!AU"&amp;ROW($A345))&lt;&gt;朱色変色!AU345,1,0)</f>
        <v>#VALUE!</v>
      </c>
      <c r="AV345" t="e" cm="1">
        <f t="array" aca="1" ref="AV345" ca="1">IF(INDIRECT("実施計画様式!AV"&amp;ROW($A345))&lt;&gt;朱色変色!AV345,1,0)</f>
        <v>#VALUE!</v>
      </c>
      <c r="AW345" t="e" cm="1">
        <f t="array" aca="1" ref="AW345" ca="1">IF(INDIRECT("実施計画様式!AW"&amp;ROW($A345))&lt;&gt;朱色変色!AW345,1,0)</f>
        <v>#VALUE!</v>
      </c>
      <c r="AX345" t="e" cm="1">
        <f t="array" aca="1" ref="AX345" ca="1">IF(INDIRECT("実施計画様式!AX"&amp;ROW($A345))&lt;&gt;朱色変色!AX345,1,0)</f>
        <v>#VALUE!</v>
      </c>
      <c r="AY345" t="e" cm="1">
        <f t="array" aca="1" ref="AY345" ca="1">IF(INDIRECT("実施計画様式!AY"&amp;ROW($A345))&lt;&gt;朱色変色!AU345,1,0)</f>
        <v>#VALUE!</v>
      </c>
      <c r="AZ345" t="e" cm="1">
        <f t="array" aca="1" ref="AZ345" ca="1">IF(INDIRECT("実施計画様式!AZ"&amp;ROW($A345))&lt;&gt;朱色変色!AV345,1,0)</f>
        <v>#VALUE!</v>
      </c>
      <c r="BA345" t="e" cm="1">
        <f t="array" aca="1" ref="BA345" ca="1">IF(INDIRECT("実施計画様式!BA"&amp;ROW($A345))&lt;&gt;朱色変色!AW345,1,0)</f>
        <v>#VALUE!</v>
      </c>
      <c r="BB345" t="e" cm="1">
        <f t="array" aca="1" ref="BB345" ca="1">IF(INDIRECT("実施計画様式!BB"&amp;ROW($A345))&lt;&gt;朱色変色!AX345,1,0)</f>
        <v>#VALUE!</v>
      </c>
      <c r="BC345" t="e">
        <f t="shared" ca="1" si="12"/>
        <v>#VALUE!</v>
      </c>
      <c r="BD345" t="e">
        <f t="shared" ca="1" si="13"/>
        <v>#VALUE!</v>
      </c>
      <c r="BE345" t="e">
        <f t="shared" ca="1" si="14"/>
        <v>#VALUE!</v>
      </c>
    </row>
    <row r="346" spans="3:57">
      <c r="C346" s="310">
        <v>274</v>
      </c>
      <c r="D346" t="e" cm="1">
        <f t="array" aca="1" ref="D346" ca="1">IF(INDIRECT("実施計画様式!D"&amp;ROW($A346))&lt;&gt;朱色変色!D346,1,0)</f>
        <v>#VALUE!</v>
      </c>
      <c r="E346" t="e" cm="1">
        <f t="array" aca="1" ref="E346" ca="1">IF(INDIRECT("実施計画様式!E"&amp;ROW($A346))&lt;&gt;朱色変色!E346,1,0)</f>
        <v>#VALUE!</v>
      </c>
      <c r="F346" t="e" cm="1">
        <f t="array" aca="1" ref="F346" ca="1">IF(INDIRECT("実施計画様式!F"&amp;ROW($A346))&lt;&gt;朱色変色!F346,1,0)</f>
        <v>#VALUE!</v>
      </c>
      <c r="G346" t="e" cm="1">
        <f t="array" aca="1" ref="G346" ca="1">IF(INDIRECT("実施計画様式!G"&amp;ROW($A346))&lt;&gt;朱色変色!G346,1,0)</f>
        <v>#VALUE!</v>
      </c>
      <c r="H346" t="e" cm="1">
        <f t="array" aca="1" ref="H346" ca="1">IF(INDIRECT("実施計画様式!H"&amp;ROW($A346))&lt;&gt;朱色変色!H346,1,0)</f>
        <v>#VALUE!</v>
      </c>
      <c r="I346" t="e" cm="1">
        <f t="array" aca="1" ref="I346" ca="1">IF(INDIRECT("実施計画様式!I"&amp;ROW($A346))&lt;&gt;朱色変色!I346,1,0)</f>
        <v>#VALUE!</v>
      </c>
      <c r="J346" t="e" cm="1">
        <f t="array" aca="1" ref="J346" ca="1">IF(INDIRECT("実施計画様式!J"&amp;ROW($A346))&lt;&gt;朱色変色!J346,1,0)</f>
        <v>#VALUE!</v>
      </c>
      <c r="K346" t="e" cm="1">
        <f t="array" aca="1" ref="K346" ca="1">IF(INDIRECT("実施計画様式!K"&amp;ROW($A346))&lt;&gt;朱色変色!K346,1,0)</f>
        <v>#VALUE!</v>
      </c>
      <c r="L346" t="e" cm="1">
        <f t="array" aca="1" ref="L346" ca="1">IF(INDIRECT("実施計画様式!L"&amp;ROW($A346))&lt;&gt;朱色変色!L346,1,0)</f>
        <v>#VALUE!</v>
      </c>
      <c r="M346" t="e" cm="1">
        <f t="array" aca="1" ref="M346" ca="1">IF(INDIRECT("実施計画様式!M"&amp;ROW($A346))&lt;&gt;朱色変色!M346,1,0)</f>
        <v>#VALUE!</v>
      </c>
      <c r="N346" t="e" cm="1">
        <f t="array" aca="1" ref="N346" ca="1">IF(INDIRECT("実施計画様式!N"&amp;ROW($A346))&lt;&gt;朱色変色!N346,1,0)</f>
        <v>#VALUE!</v>
      </c>
      <c r="O346" t="e" cm="1">
        <f t="array" aca="1" ref="O346" ca="1">IF(INDIRECT("実施計画様式!O"&amp;ROW($A346))&lt;&gt;朱色変色!O346,1,0)</f>
        <v>#VALUE!</v>
      </c>
      <c r="P346" t="e" cm="1">
        <f t="array" aca="1" ref="P346" ca="1">IF(INDIRECT("実施計画様式!P"&amp;ROW($A346))&lt;&gt;朱色変色!P346,1,0)</f>
        <v>#VALUE!</v>
      </c>
      <c r="Q346" t="e" cm="1">
        <f t="array" aca="1" ref="Q346" ca="1">IF(INDIRECT("実施計画様式!Q"&amp;ROW($A346))&lt;&gt;朱色変色!Q346,1,0)</f>
        <v>#VALUE!</v>
      </c>
      <c r="R346" t="e" cm="1">
        <f t="array" aca="1" ref="R346" ca="1">IF(INDIRECT("実施計画様式!R"&amp;ROW($A346))&lt;&gt;朱色変色!R346,1,0)</f>
        <v>#VALUE!</v>
      </c>
      <c r="S346" t="e" cm="1">
        <f t="array" aca="1" ref="S346" ca="1">IF(INDIRECT("実施計画様式!S"&amp;ROW($A346))&lt;&gt;朱色変色!S346,1,0)</f>
        <v>#VALUE!</v>
      </c>
      <c r="T346" t="e" cm="1">
        <f t="array" aca="1" ref="T346" ca="1">IF(INDIRECT("実施計画様式!T"&amp;ROW($A346))&lt;&gt;朱色変色!T346,1,0)</f>
        <v>#VALUE!</v>
      </c>
      <c r="U346" t="e" cm="1">
        <f t="array" aca="1" ref="U346" ca="1">IF(INDIRECT("実施計画様式!U"&amp;ROW($A346))&lt;&gt;朱色変色!U346,1,0)</f>
        <v>#VALUE!</v>
      </c>
      <c r="V346" t="e" cm="1">
        <f t="array" aca="1" ref="V346" ca="1">IF(INDIRECT("実施計画様式!V"&amp;ROW($A346))&lt;&gt;朱色変色!V346,1,0)</f>
        <v>#VALUE!</v>
      </c>
      <c r="W346" t="e" cm="1">
        <f t="array" aca="1" ref="W346" ca="1">IF(INDIRECT("実施計画様式!W"&amp;ROW($A346))&lt;&gt;朱色変色!W346,1,0)</f>
        <v>#VALUE!</v>
      </c>
      <c r="X346" t="e" cm="1">
        <f t="array" aca="1" ref="X346" ca="1">IF(INDIRECT("実施計画様式!X"&amp;ROW($A346))&lt;&gt;朱色変色!X346,1,0)</f>
        <v>#VALUE!</v>
      </c>
      <c r="Y346" t="e" cm="1">
        <f t="array" aca="1" ref="Y346" ca="1">IF(INDIRECT("実施計画様式!Y"&amp;ROW($A346))&lt;&gt;朱色変色!Y346,1,0)</f>
        <v>#VALUE!</v>
      </c>
      <c r="Z346" t="e" cm="1">
        <f t="array" aca="1" ref="Z346" ca="1">IF(INDIRECT("実施計画様式!Z"&amp;ROW($A346))&lt;&gt;朱色変色!Z346,1,0)</f>
        <v>#VALUE!</v>
      </c>
      <c r="AA346" t="e" cm="1">
        <f t="array" aca="1" ref="AA346" ca="1">IF(INDIRECT("実施計画様式!AA"&amp;ROW($A346))&lt;&gt;朱色変色!AA346,1,0)</f>
        <v>#VALUE!</v>
      </c>
      <c r="AB346" t="e" cm="1">
        <f t="array" aca="1" ref="AB346" ca="1">IF(INDIRECT("実施計画様式!AB"&amp;ROW($A346))&lt;&gt;朱色変色!AB346,1,0)</f>
        <v>#VALUE!</v>
      </c>
      <c r="AC346" t="e" cm="1">
        <f t="array" aca="1" ref="AC346" ca="1">IF(INDIRECT("実施計画様式!AC"&amp;ROW($A346))&lt;&gt;朱色変色!AC346,1,0)</f>
        <v>#VALUE!</v>
      </c>
      <c r="AD346" t="e" cm="1">
        <f t="array" aca="1" ref="AD346" ca="1">IF(INDIRECT("実施計画様式!AD"&amp;ROW($A346))&lt;&gt;朱色変色!AD346,1,0)</f>
        <v>#VALUE!</v>
      </c>
      <c r="AE346" t="e" cm="1">
        <f t="array" aca="1" ref="AE346" ca="1">IF(INDIRECT("実施計画様式!AE"&amp;ROW($A346))&lt;&gt;朱色変色!AE346,1,0)</f>
        <v>#VALUE!</v>
      </c>
      <c r="AF346" t="e" cm="1">
        <f t="array" aca="1" ref="AF346" ca="1">IF(INDIRECT("実施計画様式!AF"&amp;ROW($A346))&lt;&gt;朱色変色!AF346,1,0)</f>
        <v>#VALUE!</v>
      </c>
      <c r="AG346" t="e" cm="1">
        <f t="array" aca="1" ref="AG346" ca="1">IF(INDIRECT("実施計画様式!AG"&amp;ROW($A346))&lt;&gt;朱色変色!AG346,1,0)</f>
        <v>#VALUE!</v>
      </c>
      <c r="AH346" t="e" cm="1">
        <f t="array" aca="1" ref="AH346" ca="1">IF(INDIRECT("実施計画様式!AH"&amp;ROW($A346))&lt;&gt;朱色変色!AH346,1,0)</f>
        <v>#VALUE!</v>
      </c>
      <c r="AI346" t="e" cm="1">
        <f t="array" aca="1" ref="AI346" ca="1">IF(INDIRECT("実施計画様式!AI"&amp;ROW($A346))&lt;&gt;朱色変色!AI346,1,0)</f>
        <v>#VALUE!</v>
      </c>
      <c r="AJ346" t="e" cm="1">
        <f t="array" aca="1" ref="AJ346" ca="1">IF(INDIRECT("実施計画様式!AJ"&amp;ROW($A346))&lt;&gt;朱色変色!AJ346,1,0)</f>
        <v>#VALUE!</v>
      </c>
      <c r="AK346" t="e" cm="1">
        <f t="array" aca="1" ref="AK346" ca="1">IF(INDIRECT("実施計画様式!AK"&amp;ROW($A346))&lt;&gt;朱色変色!AK346,1,0)</f>
        <v>#VALUE!</v>
      </c>
      <c r="AL346" t="e" cm="1">
        <f t="array" aca="1" ref="AL346" ca="1">IF(INDIRECT("実施計画様式!AL"&amp;ROW($A346))&lt;&gt;朱色変色!AL346,1,0)</f>
        <v>#VALUE!</v>
      </c>
      <c r="AM346" t="e" cm="1">
        <f t="array" aca="1" ref="AM346" ca="1">IF(INDIRECT("実施計画様式!AM"&amp;ROW($A346))&lt;&gt;朱色変色!AM346,1,0)</f>
        <v>#VALUE!</v>
      </c>
      <c r="AN346" t="e" cm="1">
        <f t="array" aca="1" ref="AN346" ca="1">IF(INDIRECT("実施計画様式!AN"&amp;ROW($A346))&lt;&gt;朱色変色!AN346,1,0)</f>
        <v>#VALUE!</v>
      </c>
      <c r="AO346" t="e" cm="1">
        <f t="array" aca="1" ref="AO346" ca="1">IF(INDIRECT("実施計画様式!AO"&amp;ROW($A346))&lt;&gt;朱色変色!AO346,1,0)</f>
        <v>#VALUE!</v>
      </c>
      <c r="AP346" t="e" cm="1">
        <f t="array" aca="1" ref="AP346" ca="1">IF(INDIRECT("実施計画様式!AP"&amp;ROW($A346))&lt;&gt;朱色変色!AP346,1,0)</f>
        <v>#VALUE!</v>
      </c>
      <c r="AQ346" t="e" cm="1">
        <f t="array" aca="1" ref="AQ346" ca="1">IF(INDIRECT("実施計画様式!AQ"&amp;ROW($A346))&lt;&gt;朱色変色!AQ346,1,0)</f>
        <v>#VALUE!</v>
      </c>
      <c r="AR346" t="e" cm="1">
        <f t="array" aca="1" ref="AR346" ca="1">IF(INDIRECT("実施計画様式!AR"&amp;ROW($A346))&lt;&gt;朱色変色!AR346,1,0)</f>
        <v>#VALUE!</v>
      </c>
      <c r="AS346" t="e" cm="1">
        <f t="array" aca="1" ref="AS346" ca="1">IF(INDIRECT("実施計画様式!AS"&amp;ROW($A346))&lt;&gt;朱色変色!AS346,1,0)</f>
        <v>#VALUE!</v>
      </c>
      <c r="AT346" t="e" cm="1">
        <f t="array" aca="1" ref="AT346" ca="1">IF(INDIRECT("実施計画様式!AT"&amp;ROW($A346))&lt;&gt;朱色変色!AT346,1,0)</f>
        <v>#VALUE!</v>
      </c>
      <c r="AU346" t="e" cm="1">
        <f t="array" aca="1" ref="AU346" ca="1">IF(INDIRECT("実施計画様式!AU"&amp;ROW($A346))&lt;&gt;朱色変色!AU346,1,0)</f>
        <v>#VALUE!</v>
      </c>
      <c r="AV346" t="e" cm="1">
        <f t="array" aca="1" ref="AV346" ca="1">IF(INDIRECT("実施計画様式!AV"&amp;ROW($A346))&lt;&gt;朱色変色!AV346,1,0)</f>
        <v>#VALUE!</v>
      </c>
      <c r="AW346" t="e" cm="1">
        <f t="array" aca="1" ref="AW346" ca="1">IF(INDIRECT("実施計画様式!AW"&amp;ROW($A346))&lt;&gt;朱色変色!AW346,1,0)</f>
        <v>#VALUE!</v>
      </c>
      <c r="AX346" t="e" cm="1">
        <f t="array" aca="1" ref="AX346" ca="1">IF(INDIRECT("実施計画様式!AX"&amp;ROW($A346))&lt;&gt;朱色変色!AX346,1,0)</f>
        <v>#VALUE!</v>
      </c>
      <c r="AY346" t="e" cm="1">
        <f t="array" aca="1" ref="AY346" ca="1">IF(INDIRECT("実施計画様式!AY"&amp;ROW($A346))&lt;&gt;朱色変色!AU346,1,0)</f>
        <v>#VALUE!</v>
      </c>
      <c r="AZ346" t="e" cm="1">
        <f t="array" aca="1" ref="AZ346" ca="1">IF(INDIRECT("実施計画様式!AZ"&amp;ROW($A346))&lt;&gt;朱色変色!AV346,1,0)</f>
        <v>#VALUE!</v>
      </c>
      <c r="BA346" t="e" cm="1">
        <f t="array" aca="1" ref="BA346" ca="1">IF(INDIRECT("実施計画様式!BA"&amp;ROW($A346))&lt;&gt;朱色変色!AW346,1,0)</f>
        <v>#VALUE!</v>
      </c>
      <c r="BB346" t="e" cm="1">
        <f t="array" aca="1" ref="BB346" ca="1">IF(INDIRECT("実施計画様式!BB"&amp;ROW($A346))&lt;&gt;朱色変色!AX346,1,0)</f>
        <v>#VALUE!</v>
      </c>
      <c r="BC346" t="e">
        <f t="shared" ca="1" si="12"/>
        <v>#VALUE!</v>
      </c>
      <c r="BD346" t="e">
        <f t="shared" ca="1" si="13"/>
        <v>#VALUE!</v>
      </c>
      <c r="BE346" t="e">
        <f t="shared" ca="1" si="14"/>
        <v>#VALUE!</v>
      </c>
    </row>
    <row r="347" spans="3:57">
      <c r="C347" s="310">
        <v>275</v>
      </c>
      <c r="D347" t="e" cm="1">
        <f t="array" aca="1" ref="D347" ca="1">IF(INDIRECT("実施計画様式!D"&amp;ROW($A347))&lt;&gt;朱色変色!D347,1,0)</f>
        <v>#VALUE!</v>
      </c>
      <c r="E347" t="e" cm="1">
        <f t="array" aca="1" ref="E347" ca="1">IF(INDIRECT("実施計画様式!E"&amp;ROW($A347))&lt;&gt;朱色変色!E347,1,0)</f>
        <v>#VALUE!</v>
      </c>
      <c r="F347" t="e" cm="1">
        <f t="array" aca="1" ref="F347" ca="1">IF(INDIRECT("実施計画様式!F"&amp;ROW($A347))&lt;&gt;朱色変色!F347,1,0)</f>
        <v>#VALUE!</v>
      </c>
      <c r="G347" t="e" cm="1">
        <f t="array" aca="1" ref="G347" ca="1">IF(INDIRECT("実施計画様式!G"&amp;ROW($A347))&lt;&gt;朱色変色!G347,1,0)</f>
        <v>#VALUE!</v>
      </c>
      <c r="H347" t="e" cm="1">
        <f t="array" aca="1" ref="H347" ca="1">IF(INDIRECT("実施計画様式!H"&amp;ROW($A347))&lt;&gt;朱色変色!H347,1,0)</f>
        <v>#VALUE!</v>
      </c>
      <c r="I347" t="e" cm="1">
        <f t="array" aca="1" ref="I347" ca="1">IF(INDIRECT("実施計画様式!I"&amp;ROW($A347))&lt;&gt;朱色変色!I347,1,0)</f>
        <v>#VALUE!</v>
      </c>
      <c r="J347" t="e" cm="1">
        <f t="array" aca="1" ref="J347" ca="1">IF(INDIRECT("実施計画様式!J"&amp;ROW($A347))&lt;&gt;朱色変色!J347,1,0)</f>
        <v>#VALUE!</v>
      </c>
      <c r="K347" t="e" cm="1">
        <f t="array" aca="1" ref="K347" ca="1">IF(INDIRECT("実施計画様式!K"&amp;ROW($A347))&lt;&gt;朱色変色!K347,1,0)</f>
        <v>#VALUE!</v>
      </c>
      <c r="L347" t="e" cm="1">
        <f t="array" aca="1" ref="L347" ca="1">IF(INDIRECT("実施計画様式!L"&amp;ROW($A347))&lt;&gt;朱色変色!L347,1,0)</f>
        <v>#VALUE!</v>
      </c>
      <c r="M347" t="e" cm="1">
        <f t="array" aca="1" ref="M347" ca="1">IF(INDIRECT("実施計画様式!M"&amp;ROW($A347))&lt;&gt;朱色変色!M347,1,0)</f>
        <v>#VALUE!</v>
      </c>
      <c r="N347" t="e" cm="1">
        <f t="array" aca="1" ref="N347" ca="1">IF(INDIRECT("実施計画様式!N"&amp;ROW($A347))&lt;&gt;朱色変色!N347,1,0)</f>
        <v>#VALUE!</v>
      </c>
      <c r="O347" t="e" cm="1">
        <f t="array" aca="1" ref="O347" ca="1">IF(INDIRECT("実施計画様式!O"&amp;ROW($A347))&lt;&gt;朱色変色!O347,1,0)</f>
        <v>#VALUE!</v>
      </c>
      <c r="P347" t="e" cm="1">
        <f t="array" aca="1" ref="P347" ca="1">IF(INDIRECT("実施計画様式!P"&amp;ROW($A347))&lt;&gt;朱色変色!P347,1,0)</f>
        <v>#VALUE!</v>
      </c>
      <c r="Q347" t="e" cm="1">
        <f t="array" aca="1" ref="Q347" ca="1">IF(INDIRECT("実施計画様式!Q"&amp;ROW($A347))&lt;&gt;朱色変色!Q347,1,0)</f>
        <v>#VALUE!</v>
      </c>
      <c r="R347" t="e" cm="1">
        <f t="array" aca="1" ref="R347" ca="1">IF(INDIRECT("実施計画様式!R"&amp;ROW($A347))&lt;&gt;朱色変色!R347,1,0)</f>
        <v>#VALUE!</v>
      </c>
      <c r="S347" t="e" cm="1">
        <f t="array" aca="1" ref="S347" ca="1">IF(INDIRECT("実施計画様式!S"&amp;ROW($A347))&lt;&gt;朱色変色!S347,1,0)</f>
        <v>#VALUE!</v>
      </c>
      <c r="T347" t="e" cm="1">
        <f t="array" aca="1" ref="T347" ca="1">IF(INDIRECT("実施計画様式!T"&amp;ROW($A347))&lt;&gt;朱色変色!T347,1,0)</f>
        <v>#VALUE!</v>
      </c>
      <c r="U347" t="e" cm="1">
        <f t="array" aca="1" ref="U347" ca="1">IF(INDIRECT("実施計画様式!U"&amp;ROW($A347))&lt;&gt;朱色変色!U347,1,0)</f>
        <v>#VALUE!</v>
      </c>
      <c r="V347" t="e" cm="1">
        <f t="array" aca="1" ref="V347" ca="1">IF(INDIRECT("実施計画様式!V"&amp;ROW($A347))&lt;&gt;朱色変色!V347,1,0)</f>
        <v>#VALUE!</v>
      </c>
      <c r="W347" t="e" cm="1">
        <f t="array" aca="1" ref="W347" ca="1">IF(INDIRECT("実施計画様式!W"&amp;ROW($A347))&lt;&gt;朱色変色!W347,1,0)</f>
        <v>#VALUE!</v>
      </c>
      <c r="X347" t="e" cm="1">
        <f t="array" aca="1" ref="X347" ca="1">IF(INDIRECT("実施計画様式!X"&amp;ROW($A347))&lt;&gt;朱色変色!X347,1,0)</f>
        <v>#VALUE!</v>
      </c>
      <c r="Y347" t="e" cm="1">
        <f t="array" aca="1" ref="Y347" ca="1">IF(INDIRECT("実施計画様式!Y"&amp;ROW($A347))&lt;&gt;朱色変色!Y347,1,0)</f>
        <v>#VALUE!</v>
      </c>
      <c r="Z347" t="e" cm="1">
        <f t="array" aca="1" ref="Z347" ca="1">IF(INDIRECT("実施計画様式!Z"&amp;ROW($A347))&lt;&gt;朱色変色!Z347,1,0)</f>
        <v>#VALUE!</v>
      </c>
      <c r="AA347" t="e" cm="1">
        <f t="array" aca="1" ref="AA347" ca="1">IF(INDIRECT("実施計画様式!AA"&amp;ROW($A347))&lt;&gt;朱色変色!AA347,1,0)</f>
        <v>#VALUE!</v>
      </c>
      <c r="AB347" t="e" cm="1">
        <f t="array" aca="1" ref="AB347" ca="1">IF(INDIRECT("実施計画様式!AB"&amp;ROW($A347))&lt;&gt;朱色変色!AB347,1,0)</f>
        <v>#VALUE!</v>
      </c>
      <c r="AC347" t="e" cm="1">
        <f t="array" aca="1" ref="AC347" ca="1">IF(INDIRECT("実施計画様式!AC"&amp;ROW($A347))&lt;&gt;朱色変色!AC347,1,0)</f>
        <v>#VALUE!</v>
      </c>
      <c r="AD347" t="e" cm="1">
        <f t="array" aca="1" ref="AD347" ca="1">IF(INDIRECT("実施計画様式!AD"&amp;ROW($A347))&lt;&gt;朱色変色!AD347,1,0)</f>
        <v>#VALUE!</v>
      </c>
      <c r="AE347" t="e" cm="1">
        <f t="array" aca="1" ref="AE347" ca="1">IF(INDIRECT("実施計画様式!AE"&amp;ROW($A347))&lt;&gt;朱色変色!AE347,1,0)</f>
        <v>#VALUE!</v>
      </c>
      <c r="AF347" t="e" cm="1">
        <f t="array" aca="1" ref="AF347" ca="1">IF(INDIRECT("実施計画様式!AF"&amp;ROW($A347))&lt;&gt;朱色変色!AF347,1,0)</f>
        <v>#VALUE!</v>
      </c>
      <c r="AG347" t="e" cm="1">
        <f t="array" aca="1" ref="AG347" ca="1">IF(INDIRECT("実施計画様式!AG"&amp;ROW($A347))&lt;&gt;朱色変色!AG347,1,0)</f>
        <v>#VALUE!</v>
      </c>
      <c r="AH347" t="e" cm="1">
        <f t="array" aca="1" ref="AH347" ca="1">IF(INDIRECT("実施計画様式!AH"&amp;ROW($A347))&lt;&gt;朱色変色!AH347,1,0)</f>
        <v>#VALUE!</v>
      </c>
      <c r="AI347" t="e" cm="1">
        <f t="array" aca="1" ref="AI347" ca="1">IF(INDIRECT("実施計画様式!AI"&amp;ROW($A347))&lt;&gt;朱色変色!AI347,1,0)</f>
        <v>#VALUE!</v>
      </c>
      <c r="AJ347" t="e" cm="1">
        <f t="array" aca="1" ref="AJ347" ca="1">IF(INDIRECT("実施計画様式!AJ"&amp;ROW($A347))&lt;&gt;朱色変色!AJ347,1,0)</f>
        <v>#VALUE!</v>
      </c>
      <c r="AK347" t="e" cm="1">
        <f t="array" aca="1" ref="AK347" ca="1">IF(INDIRECT("実施計画様式!AK"&amp;ROW($A347))&lt;&gt;朱色変色!AK347,1,0)</f>
        <v>#VALUE!</v>
      </c>
      <c r="AL347" t="e" cm="1">
        <f t="array" aca="1" ref="AL347" ca="1">IF(INDIRECT("実施計画様式!AL"&amp;ROW($A347))&lt;&gt;朱色変色!AL347,1,0)</f>
        <v>#VALUE!</v>
      </c>
      <c r="AM347" t="e" cm="1">
        <f t="array" aca="1" ref="AM347" ca="1">IF(INDIRECT("実施計画様式!AM"&amp;ROW($A347))&lt;&gt;朱色変色!AM347,1,0)</f>
        <v>#VALUE!</v>
      </c>
      <c r="AN347" t="e" cm="1">
        <f t="array" aca="1" ref="AN347" ca="1">IF(INDIRECT("実施計画様式!AN"&amp;ROW($A347))&lt;&gt;朱色変色!AN347,1,0)</f>
        <v>#VALUE!</v>
      </c>
      <c r="AO347" t="e" cm="1">
        <f t="array" aca="1" ref="AO347" ca="1">IF(INDIRECT("実施計画様式!AO"&amp;ROW($A347))&lt;&gt;朱色変色!AO347,1,0)</f>
        <v>#VALUE!</v>
      </c>
      <c r="AP347" t="e" cm="1">
        <f t="array" aca="1" ref="AP347" ca="1">IF(INDIRECT("実施計画様式!AP"&amp;ROW($A347))&lt;&gt;朱色変色!AP347,1,0)</f>
        <v>#VALUE!</v>
      </c>
      <c r="AQ347" t="e" cm="1">
        <f t="array" aca="1" ref="AQ347" ca="1">IF(INDIRECT("実施計画様式!AQ"&amp;ROW($A347))&lt;&gt;朱色変色!AQ347,1,0)</f>
        <v>#VALUE!</v>
      </c>
      <c r="AR347" t="e" cm="1">
        <f t="array" aca="1" ref="AR347" ca="1">IF(INDIRECT("実施計画様式!AR"&amp;ROW($A347))&lt;&gt;朱色変色!AR347,1,0)</f>
        <v>#VALUE!</v>
      </c>
      <c r="AS347" t="e" cm="1">
        <f t="array" aca="1" ref="AS347" ca="1">IF(INDIRECT("実施計画様式!AS"&amp;ROW($A347))&lt;&gt;朱色変色!AS347,1,0)</f>
        <v>#VALUE!</v>
      </c>
      <c r="AT347" t="e" cm="1">
        <f t="array" aca="1" ref="AT347" ca="1">IF(INDIRECT("実施計画様式!AT"&amp;ROW($A347))&lt;&gt;朱色変色!AT347,1,0)</f>
        <v>#VALUE!</v>
      </c>
      <c r="AU347" t="e" cm="1">
        <f t="array" aca="1" ref="AU347" ca="1">IF(INDIRECT("実施計画様式!AU"&amp;ROW($A347))&lt;&gt;朱色変色!AU347,1,0)</f>
        <v>#VALUE!</v>
      </c>
      <c r="AV347" t="e" cm="1">
        <f t="array" aca="1" ref="AV347" ca="1">IF(INDIRECT("実施計画様式!AV"&amp;ROW($A347))&lt;&gt;朱色変色!AV347,1,0)</f>
        <v>#VALUE!</v>
      </c>
      <c r="AW347" t="e" cm="1">
        <f t="array" aca="1" ref="AW347" ca="1">IF(INDIRECT("実施計画様式!AW"&amp;ROW($A347))&lt;&gt;朱色変色!AW347,1,0)</f>
        <v>#VALUE!</v>
      </c>
      <c r="AX347" t="e" cm="1">
        <f t="array" aca="1" ref="AX347" ca="1">IF(INDIRECT("実施計画様式!AX"&amp;ROW($A347))&lt;&gt;朱色変色!AX347,1,0)</f>
        <v>#VALUE!</v>
      </c>
      <c r="AY347" t="e" cm="1">
        <f t="array" aca="1" ref="AY347" ca="1">IF(INDIRECT("実施計画様式!AY"&amp;ROW($A347))&lt;&gt;朱色変色!AU347,1,0)</f>
        <v>#VALUE!</v>
      </c>
      <c r="AZ347" t="e" cm="1">
        <f t="array" aca="1" ref="AZ347" ca="1">IF(INDIRECT("実施計画様式!AZ"&amp;ROW($A347))&lt;&gt;朱色変色!AV347,1,0)</f>
        <v>#VALUE!</v>
      </c>
      <c r="BA347" t="e" cm="1">
        <f t="array" aca="1" ref="BA347" ca="1">IF(INDIRECT("実施計画様式!BA"&amp;ROW($A347))&lt;&gt;朱色変色!AW347,1,0)</f>
        <v>#VALUE!</v>
      </c>
      <c r="BB347" t="e" cm="1">
        <f t="array" aca="1" ref="BB347" ca="1">IF(INDIRECT("実施計画様式!BB"&amp;ROW($A347))&lt;&gt;朱色変色!AX347,1,0)</f>
        <v>#VALUE!</v>
      </c>
      <c r="BC347" t="e">
        <f t="shared" ca="1" si="12"/>
        <v>#VALUE!</v>
      </c>
      <c r="BD347" t="e">
        <f t="shared" ca="1" si="13"/>
        <v>#VALUE!</v>
      </c>
      <c r="BE347" t="e">
        <f t="shared" ca="1" si="14"/>
        <v>#VALUE!</v>
      </c>
    </row>
    <row r="348" spans="3:57">
      <c r="C348" s="310">
        <v>276</v>
      </c>
      <c r="D348" t="e" cm="1">
        <f t="array" aca="1" ref="D348" ca="1">IF(INDIRECT("実施計画様式!D"&amp;ROW($A348))&lt;&gt;朱色変色!D348,1,0)</f>
        <v>#VALUE!</v>
      </c>
      <c r="E348" t="e" cm="1">
        <f t="array" aca="1" ref="E348" ca="1">IF(INDIRECT("実施計画様式!E"&amp;ROW($A348))&lt;&gt;朱色変色!E348,1,0)</f>
        <v>#VALUE!</v>
      </c>
      <c r="F348" t="e" cm="1">
        <f t="array" aca="1" ref="F348" ca="1">IF(INDIRECT("実施計画様式!F"&amp;ROW($A348))&lt;&gt;朱色変色!F348,1,0)</f>
        <v>#VALUE!</v>
      </c>
      <c r="G348" t="e" cm="1">
        <f t="array" aca="1" ref="G348" ca="1">IF(INDIRECT("実施計画様式!G"&amp;ROW($A348))&lt;&gt;朱色変色!G348,1,0)</f>
        <v>#VALUE!</v>
      </c>
      <c r="H348" t="e" cm="1">
        <f t="array" aca="1" ref="H348" ca="1">IF(INDIRECT("実施計画様式!H"&amp;ROW($A348))&lt;&gt;朱色変色!H348,1,0)</f>
        <v>#VALUE!</v>
      </c>
      <c r="I348" t="e" cm="1">
        <f t="array" aca="1" ref="I348" ca="1">IF(INDIRECT("実施計画様式!I"&amp;ROW($A348))&lt;&gt;朱色変色!I348,1,0)</f>
        <v>#VALUE!</v>
      </c>
      <c r="J348" t="e" cm="1">
        <f t="array" aca="1" ref="J348" ca="1">IF(INDIRECT("実施計画様式!J"&amp;ROW($A348))&lt;&gt;朱色変色!J348,1,0)</f>
        <v>#VALUE!</v>
      </c>
      <c r="K348" t="e" cm="1">
        <f t="array" aca="1" ref="K348" ca="1">IF(INDIRECT("実施計画様式!K"&amp;ROW($A348))&lt;&gt;朱色変色!K348,1,0)</f>
        <v>#VALUE!</v>
      </c>
      <c r="L348" t="e" cm="1">
        <f t="array" aca="1" ref="L348" ca="1">IF(INDIRECT("実施計画様式!L"&amp;ROW($A348))&lt;&gt;朱色変色!L348,1,0)</f>
        <v>#VALUE!</v>
      </c>
      <c r="M348" t="e" cm="1">
        <f t="array" aca="1" ref="M348" ca="1">IF(INDIRECT("実施計画様式!M"&amp;ROW($A348))&lt;&gt;朱色変色!M348,1,0)</f>
        <v>#VALUE!</v>
      </c>
      <c r="N348" t="e" cm="1">
        <f t="array" aca="1" ref="N348" ca="1">IF(INDIRECT("実施計画様式!N"&amp;ROW($A348))&lt;&gt;朱色変色!N348,1,0)</f>
        <v>#VALUE!</v>
      </c>
      <c r="O348" t="e" cm="1">
        <f t="array" aca="1" ref="O348" ca="1">IF(INDIRECT("実施計画様式!O"&amp;ROW($A348))&lt;&gt;朱色変色!O348,1,0)</f>
        <v>#VALUE!</v>
      </c>
      <c r="P348" t="e" cm="1">
        <f t="array" aca="1" ref="P348" ca="1">IF(INDIRECT("実施計画様式!P"&amp;ROW($A348))&lt;&gt;朱色変色!P348,1,0)</f>
        <v>#VALUE!</v>
      </c>
      <c r="Q348" t="e" cm="1">
        <f t="array" aca="1" ref="Q348" ca="1">IF(INDIRECT("実施計画様式!Q"&amp;ROW($A348))&lt;&gt;朱色変色!Q348,1,0)</f>
        <v>#VALUE!</v>
      </c>
      <c r="R348" t="e" cm="1">
        <f t="array" aca="1" ref="R348" ca="1">IF(INDIRECT("実施計画様式!R"&amp;ROW($A348))&lt;&gt;朱色変色!R348,1,0)</f>
        <v>#VALUE!</v>
      </c>
      <c r="S348" t="e" cm="1">
        <f t="array" aca="1" ref="S348" ca="1">IF(INDIRECT("実施計画様式!S"&amp;ROW($A348))&lt;&gt;朱色変色!S348,1,0)</f>
        <v>#VALUE!</v>
      </c>
      <c r="T348" t="e" cm="1">
        <f t="array" aca="1" ref="T348" ca="1">IF(INDIRECT("実施計画様式!T"&amp;ROW($A348))&lt;&gt;朱色変色!T348,1,0)</f>
        <v>#VALUE!</v>
      </c>
      <c r="U348" t="e" cm="1">
        <f t="array" aca="1" ref="U348" ca="1">IF(INDIRECT("実施計画様式!U"&amp;ROW($A348))&lt;&gt;朱色変色!U348,1,0)</f>
        <v>#VALUE!</v>
      </c>
      <c r="V348" t="e" cm="1">
        <f t="array" aca="1" ref="V348" ca="1">IF(INDIRECT("実施計画様式!V"&amp;ROW($A348))&lt;&gt;朱色変色!V348,1,0)</f>
        <v>#VALUE!</v>
      </c>
      <c r="W348" t="e" cm="1">
        <f t="array" aca="1" ref="W348" ca="1">IF(INDIRECT("実施計画様式!W"&amp;ROW($A348))&lt;&gt;朱色変色!W348,1,0)</f>
        <v>#VALUE!</v>
      </c>
      <c r="X348" t="e" cm="1">
        <f t="array" aca="1" ref="X348" ca="1">IF(INDIRECT("実施計画様式!X"&amp;ROW($A348))&lt;&gt;朱色変色!X348,1,0)</f>
        <v>#VALUE!</v>
      </c>
      <c r="Y348" t="e" cm="1">
        <f t="array" aca="1" ref="Y348" ca="1">IF(INDIRECT("実施計画様式!Y"&amp;ROW($A348))&lt;&gt;朱色変色!Y348,1,0)</f>
        <v>#VALUE!</v>
      </c>
      <c r="Z348" t="e" cm="1">
        <f t="array" aca="1" ref="Z348" ca="1">IF(INDIRECT("実施計画様式!Z"&amp;ROW($A348))&lt;&gt;朱色変色!Z348,1,0)</f>
        <v>#VALUE!</v>
      </c>
      <c r="AA348" t="e" cm="1">
        <f t="array" aca="1" ref="AA348" ca="1">IF(INDIRECT("実施計画様式!AA"&amp;ROW($A348))&lt;&gt;朱色変色!AA348,1,0)</f>
        <v>#VALUE!</v>
      </c>
      <c r="AB348" t="e" cm="1">
        <f t="array" aca="1" ref="AB348" ca="1">IF(INDIRECT("実施計画様式!AB"&amp;ROW($A348))&lt;&gt;朱色変色!AB348,1,0)</f>
        <v>#VALUE!</v>
      </c>
      <c r="AC348" t="e" cm="1">
        <f t="array" aca="1" ref="AC348" ca="1">IF(INDIRECT("実施計画様式!AC"&amp;ROW($A348))&lt;&gt;朱色変色!AC348,1,0)</f>
        <v>#VALUE!</v>
      </c>
      <c r="AD348" t="e" cm="1">
        <f t="array" aca="1" ref="AD348" ca="1">IF(INDIRECT("実施計画様式!AD"&amp;ROW($A348))&lt;&gt;朱色変色!AD348,1,0)</f>
        <v>#VALUE!</v>
      </c>
      <c r="AE348" t="e" cm="1">
        <f t="array" aca="1" ref="AE348" ca="1">IF(INDIRECT("実施計画様式!AE"&amp;ROW($A348))&lt;&gt;朱色変色!AE348,1,0)</f>
        <v>#VALUE!</v>
      </c>
      <c r="AF348" t="e" cm="1">
        <f t="array" aca="1" ref="AF348" ca="1">IF(INDIRECT("実施計画様式!AF"&amp;ROW($A348))&lt;&gt;朱色変色!AF348,1,0)</f>
        <v>#VALUE!</v>
      </c>
      <c r="AG348" t="e" cm="1">
        <f t="array" aca="1" ref="AG348" ca="1">IF(INDIRECT("実施計画様式!AG"&amp;ROW($A348))&lt;&gt;朱色変色!AG348,1,0)</f>
        <v>#VALUE!</v>
      </c>
      <c r="AH348" t="e" cm="1">
        <f t="array" aca="1" ref="AH348" ca="1">IF(INDIRECT("実施計画様式!AH"&amp;ROW($A348))&lt;&gt;朱色変色!AH348,1,0)</f>
        <v>#VALUE!</v>
      </c>
      <c r="AI348" t="e" cm="1">
        <f t="array" aca="1" ref="AI348" ca="1">IF(INDIRECT("実施計画様式!AI"&amp;ROW($A348))&lt;&gt;朱色変色!AI348,1,0)</f>
        <v>#VALUE!</v>
      </c>
      <c r="AJ348" t="e" cm="1">
        <f t="array" aca="1" ref="AJ348" ca="1">IF(INDIRECT("実施計画様式!AJ"&amp;ROW($A348))&lt;&gt;朱色変色!AJ348,1,0)</f>
        <v>#VALUE!</v>
      </c>
      <c r="AK348" t="e" cm="1">
        <f t="array" aca="1" ref="AK348" ca="1">IF(INDIRECT("実施計画様式!AK"&amp;ROW($A348))&lt;&gt;朱色変色!AK348,1,0)</f>
        <v>#VALUE!</v>
      </c>
      <c r="AL348" t="e" cm="1">
        <f t="array" aca="1" ref="AL348" ca="1">IF(INDIRECT("実施計画様式!AL"&amp;ROW($A348))&lt;&gt;朱色変色!AL348,1,0)</f>
        <v>#VALUE!</v>
      </c>
      <c r="AM348" t="e" cm="1">
        <f t="array" aca="1" ref="AM348" ca="1">IF(INDIRECT("実施計画様式!AM"&amp;ROW($A348))&lt;&gt;朱色変色!AM348,1,0)</f>
        <v>#VALUE!</v>
      </c>
      <c r="AN348" t="e" cm="1">
        <f t="array" aca="1" ref="AN348" ca="1">IF(INDIRECT("実施計画様式!AN"&amp;ROW($A348))&lt;&gt;朱色変色!AN348,1,0)</f>
        <v>#VALUE!</v>
      </c>
      <c r="AO348" t="e" cm="1">
        <f t="array" aca="1" ref="AO348" ca="1">IF(INDIRECT("実施計画様式!AO"&amp;ROW($A348))&lt;&gt;朱色変色!AO348,1,0)</f>
        <v>#VALUE!</v>
      </c>
      <c r="AP348" t="e" cm="1">
        <f t="array" aca="1" ref="AP348" ca="1">IF(INDIRECT("実施計画様式!AP"&amp;ROW($A348))&lt;&gt;朱色変色!AP348,1,0)</f>
        <v>#VALUE!</v>
      </c>
      <c r="AQ348" t="e" cm="1">
        <f t="array" aca="1" ref="AQ348" ca="1">IF(INDIRECT("実施計画様式!AQ"&amp;ROW($A348))&lt;&gt;朱色変色!AQ348,1,0)</f>
        <v>#VALUE!</v>
      </c>
      <c r="AR348" t="e" cm="1">
        <f t="array" aca="1" ref="AR348" ca="1">IF(INDIRECT("実施計画様式!AR"&amp;ROW($A348))&lt;&gt;朱色変色!AR348,1,0)</f>
        <v>#VALUE!</v>
      </c>
      <c r="AS348" t="e" cm="1">
        <f t="array" aca="1" ref="AS348" ca="1">IF(INDIRECT("実施計画様式!AS"&amp;ROW($A348))&lt;&gt;朱色変色!AS348,1,0)</f>
        <v>#VALUE!</v>
      </c>
      <c r="AT348" t="e" cm="1">
        <f t="array" aca="1" ref="AT348" ca="1">IF(INDIRECT("実施計画様式!AT"&amp;ROW($A348))&lt;&gt;朱色変色!AT348,1,0)</f>
        <v>#VALUE!</v>
      </c>
      <c r="AU348" t="e" cm="1">
        <f t="array" aca="1" ref="AU348" ca="1">IF(INDIRECT("実施計画様式!AU"&amp;ROW($A348))&lt;&gt;朱色変色!AU348,1,0)</f>
        <v>#VALUE!</v>
      </c>
      <c r="AV348" t="e" cm="1">
        <f t="array" aca="1" ref="AV348" ca="1">IF(INDIRECT("実施計画様式!AV"&amp;ROW($A348))&lt;&gt;朱色変色!AV348,1,0)</f>
        <v>#VALUE!</v>
      </c>
      <c r="AW348" t="e" cm="1">
        <f t="array" aca="1" ref="AW348" ca="1">IF(INDIRECT("実施計画様式!AW"&amp;ROW($A348))&lt;&gt;朱色変色!AW348,1,0)</f>
        <v>#VALUE!</v>
      </c>
      <c r="AX348" t="e" cm="1">
        <f t="array" aca="1" ref="AX348" ca="1">IF(INDIRECT("実施計画様式!AX"&amp;ROW($A348))&lt;&gt;朱色変色!AX348,1,0)</f>
        <v>#VALUE!</v>
      </c>
      <c r="AY348" t="e" cm="1">
        <f t="array" aca="1" ref="AY348" ca="1">IF(INDIRECT("実施計画様式!AY"&amp;ROW($A348))&lt;&gt;朱色変色!AU348,1,0)</f>
        <v>#VALUE!</v>
      </c>
      <c r="AZ348" t="e" cm="1">
        <f t="array" aca="1" ref="AZ348" ca="1">IF(INDIRECT("実施計画様式!AZ"&amp;ROW($A348))&lt;&gt;朱色変色!AV348,1,0)</f>
        <v>#VALUE!</v>
      </c>
      <c r="BA348" t="e" cm="1">
        <f t="array" aca="1" ref="BA348" ca="1">IF(INDIRECT("実施計画様式!BA"&amp;ROW($A348))&lt;&gt;朱色変色!AW348,1,0)</f>
        <v>#VALUE!</v>
      </c>
      <c r="BB348" t="e" cm="1">
        <f t="array" aca="1" ref="BB348" ca="1">IF(INDIRECT("実施計画様式!BB"&amp;ROW($A348))&lt;&gt;朱色変色!AX348,1,0)</f>
        <v>#VALUE!</v>
      </c>
      <c r="BC348" t="e">
        <f t="shared" ca="1" si="12"/>
        <v>#VALUE!</v>
      </c>
      <c r="BD348" t="e">
        <f t="shared" ca="1" si="13"/>
        <v>#VALUE!</v>
      </c>
      <c r="BE348" t="e">
        <f t="shared" ca="1" si="14"/>
        <v>#VALUE!</v>
      </c>
    </row>
    <row r="349" spans="3:57">
      <c r="C349" s="310">
        <v>277</v>
      </c>
      <c r="D349" t="e" cm="1">
        <f t="array" aca="1" ref="D349" ca="1">IF(INDIRECT("実施計画様式!D"&amp;ROW($A349))&lt;&gt;朱色変色!D349,1,0)</f>
        <v>#VALUE!</v>
      </c>
      <c r="E349" t="e" cm="1">
        <f t="array" aca="1" ref="E349" ca="1">IF(INDIRECT("実施計画様式!E"&amp;ROW($A349))&lt;&gt;朱色変色!E349,1,0)</f>
        <v>#VALUE!</v>
      </c>
      <c r="F349" t="e" cm="1">
        <f t="array" aca="1" ref="F349" ca="1">IF(INDIRECT("実施計画様式!F"&amp;ROW($A349))&lt;&gt;朱色変色!F349,1,0)</f>
        <v>#VALUE!</v>
      </c>
      <c r="G349" t="e" cm="1">
        <f t="array" aca="1" ref="G349" ca="1">IF(INDIRECT("実施計画様式!G"&amp;ROW($A349))&lt;&gt;朱色変色!G349,1,0)</f>
        <v>#VALUE!</v>
      </c>
      <c r="H349" t="e" cm="1">
        <f t="array" aca="1" ref="H349" ca="1">IF(INDIRECT("実施計画様式!H"&amp;ROW($A349))&lt;&gt;朱色変色!H349,1,0)</f>
        <v>#VALUE!</v>
      </c>
      <c r="I349" t="e" cm="1">
        <f t="array" aca="1" ref="I349" ca="1">IF(INDIRECT("実施計画様式!I"&amp;ROW($A349))&lt;&gt;朱色変色!I349,1,0)</f>
        <v>#VALUE!</v>
      </c>
      <c r="J349" t="e" cm="1">
        <f t="array" aca="1" ref="J349" ca="1">IF(INDIRECT("実施計画様式!J"&amp;ROW($A349))&lt;&gt;朱色変色!J349,1,0)</f>
        <v>#VALUE!</v>
      </c>
      <c r="K349" t="e" cm="1">
        <f t="array" aca="1" ref="K349" ca="1">IF(INDIRECT("実施計画様式!K"&amp;ROW($A349))&lt;&gt;朱色変色!K349,1,0)</f>
        <v>#VALUE!</v>
      </c>
      <c r="L349" t="e" cm="1">
        <f t="array" aca="1" ref="L349" ca="1">IF(INDIRECT("実施計画様式!L"&amp;ROW($A349))&lt;&gt;朱色変色!L349,1,0)</f>
        <v>#VALUE!</v>
      </c>
      <c r="M349" t="e" cm="1">
        <f t="array" aca="1" ref="M349" ca="1">IF(INDIRECT("実施計画様式!M"&amp;ROW($A349))&lt;&gt;朱色変色!M349,1,0)</f>
        <v>#VALUE!</v>
      </c>
      <c r="N349" t="e" cm="1">
        <f t="array" aca="1" ref="N349" ca="1">IF(INDIRECT("実施計画様式!N"&amp;ROW($A349))&lt;&gt;朱色変色!N349,1,0)</f>
        <v>#VALUE!</v>
      </c>
      <c r="O349" t="e" cm="1">
        <f t="array" aca="1" ref="O349" ca="1">IF(INDIRECT("実施計画様式!O"&amp;ROW($A349))&lt;&gt;朱色変色!O349,1,0)</f>
        <v>#VALUE!</v>
      </c>
      <c r="P349" t="e" cm="1">
        <f t="array" aca="1" ref="P349" ca="1">IF(INDIRECT("実施計画様式!P"&amp;ROW($A349))&lt;&gt;朱色変色!P349,1,0)</f>
        <v>#VALUE!</v>
      </c>
      <c r="Q349" t="e" cm="1">
        <f t="array" aca="1" ref="Q349" ca="1">IF(INDIRECT("実施計画様式!Q"&amp;ROW($A349))&lt;&gt;朱色変色!Q349,1,0)</f>
        <v>#VALUE!</v>
      </c>
      <c r="R349" t="e" cm="1">
        <f t="array" aca="1" ref="R349" ca="1">IF(INDIRECT("実施計画様式!R"&amp;ROW($A349))&lt;&gt;朱色変色!R349,1,0)</f>
        <v>#VALUE!</v>
      </c>
      <c r="S349" t="e" cm="1">
        <f t="array" aca="1" ref="S349" ca="1">IF(INDIRECT("実施計画様式!S"&amp;ROW($A349))&lt;&gt;朱色変色!S349,1,0)</f>
        <v>#VALUE!</v>
      </c>
      <c r="T349" t="e" cm="1">
        <f t="array" aca="1" ref="T349" ca="1">IF(INDIRECT("実施計画様式!T"&amp;ROW($A349))&lt;&gt;朱色変色!T349,1,0)</f>
        <v>#VALUE!</v>
      </c>
      <c r="U349" t="e" cm="1">
        <f t="array" aca="1" ref="U349" ca="1">IF(INDIRECT("実施計画様式!U"&amp;ROW($A349))&lt;&gt;朱色変色!U349,1,0)</f>
        <v>#VALUE!</v>
      </c>
      <c r="V349" t="e" cm="1">
        <f t="array" aca="1" ref="V349" ca="1">IF(INDIRECT("実施計画様式!V"&amp;ROW($A349))&lt;&gt;朱色変色!V349,1,0)</f>
        <v>#VALUE!</v>
      </c>
      <c r="W349" t="e" cm="1">
        <f t="array" aca="1" ref="W349" ca="1">IF(INDIRECT("実施計画様式!W"&amp;ROW($A349))&lt;&gt;朱色変色!W349,1,0)</f>
        <v>#VALUE!</v>
      </c>
      <c r="X349" t="e" cm="1">
        <f t="array" aca="1" ref="X349" ca="1">IF(INDIRECT("実施計画様式!X"&amp;ROW($A349))&lt;&gt;朱色変色!X349,1,0)</f>
        <v>#VALUE!</v>
      </c>
      <c r="Y349" t="e" cm="1">
        <f t="array" aca="1" ref="Y349" ca="1">IF(INDIRECT("実施計画様式!Y"&amp;ROW($A349))&lt;&gt;朱色変色!Y349,1,0)</f>
        <v>#VALUE!</v>
      </c>
      <c r="Z349" t="e" cm="1">
        <f t="array" aca="1" ref="Z349" ca="1">IF(INDIRECT("実施計画様式!Z"&amp;ROW($A349))&lt;&gt;朱色変色!Z349,1,0)</f>
        <v>#VALUE!</v>
      </c>
      <c r="AA349" t="e" cm="1">
        <f t="array" aca="1" ref="AA349" ca="1">IF(INDIRECT("実施計画様式!AA"&amp;ROW($A349))&lt;&gt;朱色変色!AA349,1,0)</f>
        <v>#VALUE!</v>
      </c>
      <c r="AB349" t="e" cm="1">
        <f t="array" aca="1" ref="AB349" ca="1">IF(INDIRECT("実施計画様式!AB"&amp;ROW($A349))&lt;&gt;朱色変色!AB349,1,0)</f>
        <v>#VALUE!</v>
      </c>
      <c r="AC349" t="e" cm="1">
        <f t="array" aca="1" ref="AC349" ca="1">IF(INDIRECT("実施計画様式!AC"&amp;ROW($A349))&lt;&gt;朱色変色!AC349,1,0)</f>
        <v>#VALUE!</v>
      </c>
      <c r="AD349" t="e" cm="1">
        <f t="array" aca="1" ref="AD349" ca="1">IF(INDIRECT("実施計画様式!AD"&amp;ROW($A349))&lt;&gt;朱色変色!AD349,1,0)</f>
        <v>#VALUE!</v>
      </c>
      <c r="AE349" t="e" cm="1">
        <f t="array" aca="1" ref="AE349" ca="1">IF(INDIRECT("実施計画様式!AE"&amp;ROW($A349))&lt;&gt;朱色変色!AE349,1,0)</f>
        <v>#VALUE!</v>
      </c>
      <c r="AF349" t="e" cm="1">
        <f t="array" aca="1" ref="AF349" ca="1">IF(INDIRECT("実施計画様式!AF"&amp;ROW($A349))&lt;&gt;朱色変色!AF349,1,0)</f>
        <v>#VALUE!</v>
      </c>
      <c r="AG349" t="e" cm="1">
        <f t="array" aca="1" ref="AG349" ca="1">IF(INDIRECT("実施計画様式!AG"&amp;ROW($A349))&lt;&gt;朱色変色!AG349,1,0)</f>
        <v>#VALUE!</v>
      </c>
      <c r="AH349" t="e" cm="1">
        <f t="array" aca="1" ref="AH349" ca="1">IF(INDIRECT("実施計画様式!AH"&amp;ROW($A349))&lt;&gt;朱色変色!AH349,1,0)</f>
        <v>#VALUE!</v>
      </c>
      <c r="AI349" t="e" cm="1">
        <f t="array" aca="1" ref="AI349" ca="1">IF(INDIRECT("実施計画様式!AI"&amp;ROW($A349))&lt;&gt;朱色変色!AI349,1,0)</f>
        <v>#VALUE!</v>
      </c>
      <c r="AJ349" t="e" cm="1">
        <f t="array" aca="1" ref="AJ349" ca="1">IF(INDIRECT("実施計画様式!AJ"&amp;ROW($A349))&lt;&gt;朱色変色!AJ349,1,0)</f>
        <v>#VALUE!</v>
      </c>
      <c r="AK349" t="e" cm="1">
        <f t="array" aca="1" ref="AK349" ca="1">IF(INDIRECT("実施計画様式!AK"&amp;ROW($A349))&lt;&gt;朱色変色!AK349,1,0)</f>
        <v>#VALUE!</v>
      </c>
      <c r="AL349" t="e" cm="1">
        <f t="array" aca="1" ref="AL349" ca="1">IF(INDIRECT("実施計画様式!AL"&amp;ROW($A349))&lt;&gt;朱色変色!AL349,1,0)</f>
        <v>#VALUE!</v>
      </c>
      <c r="AM349" t="e" cm="1">
        <f t="array" aca="1" ref="AM349" ca="1">IF(INDIRECT("実施計画様式!AM"&amp;ROW($A349))&lt;&gt;朱色変色!AM349,1,0)</f>
        <v>#VALUE!</v>
      </c>
      <c r="AN349" t="e" cm="1">
        <f t="array" aca="1" ref="AN349" ca="1">IF(INDIRECT("実施計画様式!AN"&amp;ROW($A349))&lt;&gt;朱色変色!AN349,1,0)</f>
        <v>#VALUE!</v>
      </c>
      <c r="AO349" t="e" cm="1">
        <f t="array" aca="1" ref="AO349" ca="1">IF(INDIRECT("実施計画様式!AO"&amp;ROW($A349))&lt;&gt;朱色変色!AO349,1,0)</f>
        <v>#VALUE!</v>
      </c>
      <c r="AP349" t="e" cm="1">
        <f t="array" aca="1" ref="AP349" ca="1">IF(INDIRECT("実施計画様式!AP"&amp;ROW($A349))&lt;&gt;朱色変色!AP349,1,0)</f>
        <v>#VALUE!</v>
      </c>
      <c r="AQ349" t="e" cm="1">
        <f t="array" aca="1" ref="AQ349" ca="1">IF(INDIRECT("実施計画様式!AQ"&amp;ROW($A349))&lt;&gt;朱色変色!AQ349,1,0)</f>
        <v>#VALUE!</v>
      </c>
      <c r="AR349" t="e" cm="1">
        <f t="array" aca="1" ref="AR349" ca="1">IF(INDIRECT("実施計画様式!AR"&amp;ROW($A349))&lt;&gt;朱色変色!AR349,1,0)</f>
        <v>#VALUE!</v>
      </c>
      <c r="AS349" t="e" cm="1">
        <f t="array" aca="1" ref="AS349" ca="1">IF(INDIRECT("実施計画様式!AS"&amp;ROW($A349))&lt;&gt;朱色変色!AS349,1,0)</f>
        <v>#VALUE!</v>
      </c>
      <c r="AT349" t="e" cm="1">
        <f t="array" aca="1" ref="AT349" ca="1">IF(INDIRECT("実施計画様式!AT"&amp;ROW($A349))&lt;&gt;朱色変色!AT349,1,0)</f>
        <v>#VALUE!</v>
      </c>
      <c r="AU349" t="e" cm="1">
        <f t="array" aca="1" ref="AU349" ca="1">IF(INDIRECT("実施計画様式!AU"&amp;ROW($A349))&lt;&gt;朱色変色!AU349,1,0)</f>
        <v>#VALUE!</v>
      </c>
      <c r="AV349" t="e" cm="1">
        <f t="array" aca="1" ref="AV349" ca="1">IF(INDIRECT("実施計画様式!AV"&amp;ROW($A349))&lt;&gt;朱色変色!AV349,1,0)</f>
        <v>#VALUE!</v>
      </c>
      <c r="AW349" t="e" cm="1">
        <f t="array" aca="1" ref="AW349" ca="1">IF(INDIRECT("実施計画様式!AW"&amp;ROW($A349))&lt;&gt;朱色変色!AW349,1,0)</f>
        <v>#VALUE!</v>
      </c>
      <c r="AX349" t="e" cm="1">
        <f t="array" aca="1" ref="AX349" ca="1">IF(INDIRECT("実施計画様式!AX"&amp;ROW($A349))&lt;&gt;朱色変色!AX349,1,0)</f>
        <v>#VALUE!</v>
      </c>
      <c r="AY349" t="e" cm="1">
        <f t="array" aca="1" ref="AY349" ca="1">IF(INDIRECT("実施計画様式!AY"&amp;ROW($A349))&lt;&gt;朱色変色!AU349,1,0)</f>
        <v>#VALUE!</v>
      </c>
      <c r="AZ349" t="e" cm="1">
        <f t="array" aca="1" ref="AZ349" ca="1">IF(INDIRECT("実施計画様式!AZ"&amp;ROW($A349))&lt;&gt;朱色変色!AV349,1,0)</f>
        <v>#VALUE!</v>
      </c>
      <c r="BA349" t="e" cm="1">
        <f t="array" aca="1" ref="BA349" ca="1">IF(INDIRECT("実施計画様式!BA"&amp;ROW($A349))&lt;&gt;朱色変色!AW349,1,0)</f>
        <v>#VALUE!</v>
      </c>
      <c r="BB349" t="e" cm="1">
        <f t="array" aca="1" ref="BB349" ca="1">IF(INDIRECT("実施計画様式!BB"&amp;ROW($A349))&lt;&gt;朱色変色!AX349,1,0)</f>
        <v>#VALUE!</v>
      </c>
      <c r="BC349" t="e">
        <f t="shared" ca="1" si="12"/>
        <v>#VALUE!</v>
      </c>
      <c r="BD349" t="e">
        <f t="shared" ca="1" si="13"/>
        <v>#VALUE!</v>
      </c>
      <c r="BE349" t="e">
        <f t="shared" ca="1" si="14"/>
        <v>#VALUE!</v>
      </c>
    </row>
    <row r="350" spans="3:57">
      <c r="C350" s="310">
        <v>278</v>
      </c>
      <c r="D350" t="e" cm="1">
        <f t="array" aca="1" ref="D350" ca="1">IF(INDIRECT("実施計画様式!D"&amp;ROW($A350))&lt;&gt;朱色変色!D350,1,0)</f>
        <v>#VALUE!</v>
      </c>
      <c r="E350" t="e" cm="1">
        <f t="array" aca="1" ref="E350" ca="1">IF(INDIRECT("実施計画様式!E"&amp;ROW($A350))&lt;&gt;朱色変色!E350,1,0)</f>
        <v>#VALUE!</v>
      </c>
      <c r="F350" t="e" cm="1">
        <f t="array" aca="1" ref="F350" ca="1">IF(INDIRECT("実施計画様式!F"&amp;ROW($A350))&lt;&gt;朱色変色!F350,1,0)</f>
        <v>#VALUE!</v>
      </c>
      <c r="G350" t="e" cm="1">
        <f t="array" aca="1" ref="G350" ca="1">IF(INDIRECT("実施計画様式!G"&amp;ROW($A350))&lt;&gt;朱色変色!G350,1,0)</f>
        <v>#VALUE!</v>
      </c>
      <c r="H350" t="e" cm="1">
        <f t="array" aca="1" ref="H350" ca="1">IF(INDIRECT("実施計画様式!H"&amp;ROW($A350))&lt;&gt;朱色変色!H350,1,0)</f>
        <v>#VALUE!</v>
      </c>
      <c r="I350" t="e" cm="1">
        <f t="array" aca="1" ref="I350" ca="1">IF(INDIRECT("実施計画様式!I"&amp;ROW($A350))&lt;&gt;朱色変色!I350,1,0)</f>
        <v>#VALUE!</v>
      </c>
      <c r="J350" t="e" cm="1">
        <f t="array" aca="1" ref="J350" ca="1">IF(INDIRECT("実施計画様式!J"&amp;ROW($A350))&lt;&gt;朱色変色!J350,1,0)</f>
        <v>#VALUE!</v>
      </c>
      <c r="K350" t="e" cm="1">
        <f t="array" aca="1" ref="K350" ca="1">IF(INDIRECT("実施計画様式!K"&amp;ROW($A350))&lt;&gt;朱色変色!K350,1,0)</f>
        <v>#VALUE!</v>
      </c>
      <c r="L350" t="e" cm="1">
        <f t="array" aca="1" ref="L350" ca="1">IF(INDIRECT("実施計画様式!L"&amp;ROW($A350))&lt;&gt;朱色変色!L350,1,0)</f>
        <v>#VALUE!</v>
      </c>
      <c r="M350" t="e" cm="1">
        <f t="array" aca="1" ref="M350" ca="1">IF(INDIRECT("実施計画様式!M"&amp;ROW($A350))&lt;&gt;朱色変色!M350,1,0)</f>
        <v>#VALUE!</v>
      </c>
      <c r="N350" t="e" cm="1">
        <f t="array" aca="1" ref="N350" ca="1">IF(INDIRECT("実施計画様式!N"&amp;ROW($A350))&lt;&gt;朱色変色!N350,1,0)</f>
        <v>#VALUE!</v>
      </c>
      <c r="O350" t="e" cm="1">
        <f t="array" aca="1" ref="O350" ca="1">IF(INDIRECT("実施計画様式!O"&amp;ROW($A350))&lt;&gt;朱色変色!O350,1,0)</f>
        <v>#VALUE!</v>
      </c>
      <c r="P350" t="e" cm="1">
        <f t="array" aca="1" ref="P350" ca="1">IF(INDIRECT("実施計画様式!P"&amp;ROW($A350))&lt;&gt;朱色変色!P350,1,0)</f>
        <v>#VALUE!</v>
      </c>
      <c r="Q350" t="e" cm="1">
        <f t="array" aca="1" ref="Q350" ca="1">IF(INDIRECT("実施計画様式!Q"&amp;ROW($A350))&lt;&gt;朱色変色!Q350,1,0)</f>
        <v>#VALUE!</v>
      </c>
      <c r="R350" t="e" cm="1">
        <f t="array" aca="1" ref="R350" ca="1">IF(INDIRECT("実施計画様式!R"&amp;ROW($A350))&lt;&gt;朱色変色!R350,1,0)</f>
        <v>#VALUE!</v>
      </c>
      <c r="S350" t="e" cm="1">
        <f t="array" aca="1" ref="S350" ca="1">IF(INDIRECT("実施計画様式!S"&amp;ROW($A350))&lt;&gt;朱色変色!S350,1,0)</f>
        <v>#VALUE!</v>
      </c>
      <c r="T350" t="e" cm="1">
        <f t="array" aca="1" ref="T350" ca="1">IF(INDIRECT("実施計画様式!T"&amp;ROW($A350))&lt;&gt;朱色変色!T350,1,0)</f>
        <v>#VALUE!</v>
      </c>
      <c r="U350" t="e" cm="1">
        <f t="array" aca="1" ref="U350" ca="1">IF(INDIRECT("実施計画様式!U"&amp;ROW($A350))&lt;&gt;朱色変色!U350,1,0)</f>
        <v>#VALUE!</v>
      </c>
      <c r="V350" t="e" cm="1">
        <f t="array" aca="1" ref="V350" ca="1">IF(INDIRECT("実施計画様式!V"&amp;ROW($A350))&lt;&gt;朱色変色!V350,1,0)</f>
        <v>#VALUE!</v>
      </c>
      <c r="W350" t="e" cm="1">
        <f t="array" aca="1" ref="W350" ca="1">IF(INDIRECT("実施計画様式!W"&amp;ROW($A350))&lt;&gt;朱色変色!W350,1,0)</f>
        <v>#VALUE!</v>
      </c>
      <c r="X350" t="e" cm="1">
        <f t="array" aca="1" ref="X350" ca="1">IF(INDIRECT("実施計画様式!X"&amp;ROW($A350))&lt;&gt;朱色変色!X350,1,0)</f>
        <v>#VALUE!</v>
      </c>
      <c r="Y350" t="e" cm="1">
        <f t="array" aca="1" ref="Y350" ca="1">IF(INDIRECT("実施計画様式!Y"&amp;ROW($A350))&lt;&gt;朱色変色!Y350,1,0)</f>
        <v>#VALUE!</v>
      </c>
      <c r="Z350" t="e" cm="1">
        <f t="array" aca="1" ref="Z350" ca="1">IF(INDIRECT("実施計画様式!Z"&amp;ROW($A350))&lt;&gt;朱色変色!Z350,1,0)</f>
        <v>#VALUE!</v>
      </c>
      <c r="AA350" t="e" cm="1">
        <f t="array" aca="1" ref="AA350" ca="1">IF(INDIRECT("実施計画様式!AA"&amp;ROW($A350))&lt;&gt;朱色変色!AA350,1,0)</f>
        <v>#VALUE!</v>
      </c>
      <c r="AB350" t="e" cm="1">
        <f t="array" aca="1" ref="AB350" ca="1">IF(INDIRECT("実施計画様式!AB"&amp;ROW($A350))&lt;&gt;朱色変色!AB350,1,0)</f>
        <v>#VALUE!</v>
      </c>
      <c r="AC350" t="e" cm="1">
        <f t="array" aca="1" ref="AC350" ca="1">IF(INDIRECT("実施計画様式!AC"&amp;ROW($A350))&lt;&gt;朱色変色!AC350,1,0)</f>
        <v>#VALUE!</v>
      </c>
      <c r="AD350" t="e" cm="1">
        <f t="array" aca="1" ref="AD350" ca="1">IF(INDIRECT("実施計画様式!AD"&amp;ROW($A350))&lt;&gt;朱色変色!AD350,1,0)</f>
        <v>#VALUE!</v>
      </c>
      <c r="AE350" t="e" cm="1">
        <f t="array" aca="1" ref="AE350" ca="1">IF(INDIRECT("実施計画様式!AE"&amp;ROW($A350))&lt;&gt;朱色変色!AE350,1,0)</f>
        <v>#VALUE!</v>
      </c>
      <c r="AF350" t="e" cm="1">
        <f t="array" aca="1" ref="AF350" ca="1">IF(INDIRECT("実施計画様式!AF"&amp;ROW($A350))&lt;&gt;朱色変色!AF350,1,0)</f>
        <v>#VALUE!</v>
      </c>
      <c r="AG350" t="e" cm="1">
        <f t="array" aca="1" ref="AG350" ca="1">IF(INDIRECT("実施計画様式!AG"&amp;ROW($A350))&lt;&gt;朱色変色!AG350,1,0)</f>
        <v>#VALUE!</v>
      </c>
      <c r="AH350" t="e" cm="1">
        <f t="array" aca="1" ref="AH350" ca="1">IF(INDIRECT("実施計画様式!AH"&amp;ROW($A350))&lt;&gt;朱色変色!AH350,1,0)</f>
        <v>#VALUE!</v>
      </c>
      <c r="AI350" t="e" cm="1">
        <f t="array" aca="1" ref="AI350" ca="1">IF(INDIRECT("実施計画様式!AI"&amp;ROW($A350))&lt;&gt;朱色変色!AI350,1,0)</f>
        <v>#VALUE!</v>
      </c>
      <c r="AJ350" t="e" cm="1">
        <f t="array" aca="1" ref="AJ350" ca="1">IF(INDIRECT("実施計画様式!AJ"&amp;ROW($A350))&lt;&gt;朱色変色!AJ350,1,0)</f>
        <v>#VALUE!</v>
      </c>
      <c r="AK350" t="e" cm="1">
        <f t="array" aca="1" ref="AK350" ca="1">IF(INDIRECT("実施計画様式!AK"&amp;ROW($A350))&lt;&gt;朱色変色!AK350,1,0)</f>
        <v>#VALUE!</v>
      </c>
      <c r="AL350" t="e" cm="1">
        <f t="array" aca="1" ref="AL350" ca="1">IF(INDIRECT("実施計画様式!AL"&amp;ROW($A350))&lt;&gt;朱色変色!AL350,1,0)</f>
        <v>#VALUE!</v>
      </c>
      <c r="AM350" t="e" cm="1">
        <f t="array" aca="1" ref="AM350" ca="1">IF(INDIRECT("実施計画様式!AM"&amp;ROW($A350))&lt;&gt;朱色変色!AM350,1,0)</f>
        <v>#VALUE!</v>
      </c>
      <c r="AN350" t="e" cm="1">
        <f t="array" aca="1" ref="AN350" ca="1">IF(INDIRECT("実施計画様式!AN"&amp;ROW($A350))&lt;&gt;朱色変色!AN350,1,0)</f>
        <v>#VALUE!</v>
      </c>
      <c r="AO350" t="e" cm="1">
        <f t="array" aca="1" ref="AO350" ca="1">IF(INDIRECT("実施計画様式!AO"&amp;ROW($A350))&lt;&gt;朱色変色!AO350,1,0)</f>
        <v>#VALUE!</v>
      </c>
      <c r="AP350" t="e" cm="1">
        <f t="array" aca="1" ref="AP350" ca="1">IF(INDIRECT("実施計画様式!AP"&amp;ROW($A350))&lt;&gt;朱色変色!AP350,1,0)</f>
        <v>#VALUE!</v>
      </c>
      <c r="AQ350" t="e" cm="1">
        <f t="array" aca="1" ref="AQ350" ca="1">IF(INDIRECT("実施計画様式!AQ"&amp;ROW($A350))&lt;&gt;朱色変色!AQ350,1,0)</f>
        <v>#VALUE!</v>
      </c>
      <c r="AR350" t="e" cm="1">
        <f t="array" aca="1" ref="AR350" ca="1">IF(INDIRECT("実施計画様式!AR"&amp;ROW($A350))&lt;&gt;朱色変色!AR350,1,0)</f>
        <v>#VALUE!</v>
      </c>
      <c r="AS350" t="e" cm="1">
        <f t="array" aca="1" ref="AS350" ca="1">IF(INDIRECT("実施計画様式!AS"&amp;ROW($A350))&lt;&gt;朱色変色!AS350,1,0)</f>
        <v>#VALUE!</v>
      </c>
      <c r="AT350" t="e" cm="1">
        <f t="array" aca="1" ref="AT350" ca="1">IF(INDIRECT("実施計画様式!AT"&amp;ROW($A350))&lt;&gt;朱色変色!AT350,1,0)</f>
        <v>#VALUE!</v>
      </c>
      <c r="AU350" t="e" cm="1">
        <f t="array" aca="1" ref="AU350" ca="1">IF(INDIRECT("実施計画様式!AU"&amp;ROW($A350))&lt;&gt;朱色変色!AU350,1,0)</f>
        <v>#VALUE!</v>
      </c>
      <c r="AV350" t="e" cm="1">
        <f t="array" aca="1" ref="AV350" ca="1">IF(INDIRECT("実施計画様式!AV"&amp;ROW($A350))&lt;&gt;朱色変色!AV350,1,0)</f>
        <v>#VALUE!</v>
      </c>
      <c r="AW350" t="e" cm="1">
        <f t="array" aca="1" ref="AW350" ca="1">IF(INDIRECT("実施計画様式!AW"&amp;ROW($A350))&lt;&gt;朱色変色!AW350,1,0)</f>
        <v>#VALUE!</v>
      </c>
      <c r="AX350" t="e" cm="1">
        <f t="array" aca="1" ref="AX350" ca="1">IF(INDIRECT("実施計画様式!AX"&amp;ROW($A350))&lt;&gt;朱色変色!AX350,1,0)</f>
        <v>#VALUE!</v>
      </c>
      <c r="AY350" t="e" cm="1">
        <f t="array" aca="1" ref="AY350" ca="1">IF(INDIRECT("実施計画様式!AY"&amp;ROW($A350))&lt;&gt;朱色変色!AU350,1,0)</f>
        <v>#VALUE!</v>
      </c>
      <c r="AZ350" t="e" cm="1">
        <f t="array" aca="1" ref="AZ350" ca="1">IF(INDIRECT("実施計画様式!AZ"&amp;ROW($A350))&lt;&gt;朱色変色!AV350,1,0)</f>
        <v>#VALUE!</v>
      </c>
      <c r="BA350" t="e" cm="1">
        <f t="array" aca="1" ref="BA350" ca="1">IF(INDIRECT("実施計画様式!BA"&amp;ROW($A350))&lt;&gt;朱色変色!AW350,1,0)</f>
        <v>#VALUE!</v>
      </c>
      <c r="BB350" t="e" cm="1">
        <f t="array" aca="1" ref="BB350" ca="1">IF(INDIRECT("実施計画様式!BB"&amp;ROW($A350))&lt;&gt;朱色変色!AX350,1,0)</f>
        <v>#VALUE!</v>
      </c>
      <c r="BC350" t="e">
        <f t="shared" ca="1" si="12"/>
        <v>#VALUE!</v>
      </c>
      <c r="BD350" t="e">
        <f t="shared" ca="1" si="13"/>
        <v>#VALUE!</v>
      </c>
      <c r="BE350" t="e">
        <f t="shared" ca="1" si="14"/>
        <v>#VALUE!</v>
      </c>
    </row>
    <row r="351" spans="3:57">
      <c r="C351" s="310">
        <v>279</v>
      </c>
      <c r="D351" t="e" cm="1">
        <f t="array" aca="1" ref="D351" ca="1">IF(INDIRECT("実施計画様式!D"&amp;ROW($A351))&lt;&gt;朱色変色!D351,1,0)</f>
        <v>#VALUE!</v>
      </c>
      <c r="E351" t="e" cm="1">
        <f t="array" aca="1" ref="E351" ca="1">IF(INDIRECT("実施計画様式!E"&amp;ROW($A351))&lt;&gt;朱色変色!E351,1,0)</f>
        <v>#VALUE!</v>
      </c>
      <c r="F351" t="e" cm="1">
        <f t="array" aca="1" ref="F351" ca="1">IF(INDIRECT("実施計画様式!F"&amp;ROW($A351))&lt;&gt;朱色変色!F351,1,0)</f>
        <v>#VALUE!</v>
      </c>
      <c r="G351" t="e" cm="1">
        <f t="array" aca="1" ref="G351" ca="1">IF(INDIRECT("実施計画様式!G"&amp;ROW($A351))&lt;&gt;朱色変色!G351,1,0)</f>
        <v>#VALUE!</v>
      </c>
      <c r="H351" t="e" cm="1">
        <f t="array" aca="1" ref="H351" ca="1">IF(INDIRECT("実施計画様式!H"&amp;ROW($A351))&lt;&gt;朱色変色!H351,1,0)</f>
        <v>#VALUE!</v>
      </c>
      <c r="I351" t="e" cm="1">
        <f t="array" aca="1" ref="I351" ca="1">IF(INDIRECT("実施計画様式!I"&amp;ROW($A351))&lt;&gt;朱色変色!I351,1,0)</f>
        <v>#VALUE!</v>
      </c>
      <c r="J351" t="e" cm="1">
        <f t="array" aca="1" ref="J351" ca="1">IF(INDIRECT("実施計画様式!J"&amp;ROW($A351))&lt;&gt;朱色変色!J351,1,0)</f>
        <v>#VALUE!</v>
      </c>
      <c r="K351" t="e" cm="1">
        <f t="array" aca="1" ref="K351" ca="1">IF(INDIRECT("実施計画様式!K"&amp;ROW($A351))&lt;&gt;朱色変色!K351,1,0)</f>
        <v>#VALUE!</v>
      </c>
      <c r="L351" t="e" cm="1">
        <f t="array" aca="1" ref="L351" ca="1">IF(INDIRECT("実施計画様式!L"&amp;ROW($A351))&lt;&gt;朱色変色!L351,1,0)</f>
        <v>#VALUE!</v>
      </c>
      <c r="M351" t="e" cm="1">
        <f t="array" aca="1" ref="M351" ca="1">IF(INDIRECT("実施計画様式!M"&amp;ROW($A351))&lt;&gt;朱色変色!M351,1,0)</f>
        <v>#VALUE!</v>
      </c>
      <c r="N351" t="e" cm="1">
        <f t="array" aca="1" ref="N351" ca="1">IF(INDIRECT("実施計画様式!N"&amp;ROW($A351))&lt;&gt;朱色変色!N351,1,0)</f>
        <v>#VALUE!</v>
      </c>
      <c r="O351" t="e" cm="1">
        <f t="array" aca="1" ref="O351" ca="1">IF(INDIRECT("実施計画様式!O"&amp;ROW($A351))&lt;&gt;朱色変色!O351,1,0)</f>
        <v>#VALUE!</v>
      </c>
      <c r="P351" t="e" cm="1">
        <f t="array" aca="1" ref="P351" ca="1">IF(INDIRECT("実施計画様式!P"&amp;ROW($A351))&lt;&gt;朱色変色!P351,1,0)</f>
        <v>#VALUE!</v>
      </c>
      <c r="Q351" t="e" cm="1">
        <f t="array" aca="1" ref="Q351" ca="1">IF(INDIRECT("実施計画様式!Q"&amp;ROW($A351))&lt;&gt;朱色変色!Q351,1,0)</f>
        <v>#VALUE!</v>
      </c>
      <c r="R351" t="e" cm="1">
        <f t="array" aca="1" ref="R351" ca="1">IF(INDIRECT("実施計画様式!R"&amp;ROW($A351))&lt;&gt;朱色変色!R351,1,0)</f>
        <v>#VALUE!</v>
      </c>
      <c r="S351" t="e" cm="1">
        <f t="array" aca="1" ref="S351" ca="1">IF(INDIRECT("実施計画様式!S"&amp;ROW($A351))&lt;&gt;朱色変色!S351,1,0)</f>
        <v>#VALUE!</v>
      </c>
      <c r="T351" t="e" cm="1">
        <f t="array" aca="1" ref="T351" ca="1">IF(INDIRECT("実施計画様式!T"&amp;ROW($A351))&lt;&gt;朱色変色!T351,1,0)</f>
        <v>#VALUE!</v>
      </c>
      <c r="U351" t="e" cm="1">
        <f t="array" aca="1" ref="U351" ca="1">IF(INDIRECT("実施計画様式!U"&amp;ROW($A351))&lt;&gt;朱色変色!U351,1,0)</f>
        <v>#VALUE!</v>
      </c>
      <c r="V351" t="e" cm="1">
        <f t="array" aca="1" ref="V351" ca="1">IF(INDIRECT("実施計画様式!V"&amp;ROW($A351))&lt;&gt;朱色変色!V351,1,0)</f>
        <v>#VALUE!</v>
      </c>
      <c r="W351" t="e" cm="1">
        <f t="array" aca="1" ref="W351" ca="1">IF(INDIRECT("実施計画様式!W"&amp;ROW($A351))&lt;&gt;朱色変色!W351,1,0)</f>
        <v>#VALUE!</v>
      </c>
      <c r="X351" t="e" cm="1">
        <f t="array" aca="1" ref="X351" ca="1">IF(INDIRECT("実施計画様式!X"&amp;ROW($A351))&lt;&gt;朱色変色!X351,1,0)</f>
        <v>#VALUE!</v>
      </c>
      <c r="Y351" t="e" cm="1">
        <f t="array" aca="1" ref="Y351" ca="1">IF(INDIRECT("実施計画様式!Y"&amp;ROW($A351))&lt;&gt;朱色変色!Y351,1,0)</f>
        <v>#VALUE!</v>
      </c>
      <c r="Z351" t="e" cm="1">
        <f t="array" aca="1" ref="Z351" ca="1">IF(INDIRECT("実施計画様式!Z"&amp;ROW($A351))&lt;&gt;朱色変色!Z351,1,0)</f>
        <v>#VALUE!</v>
      </c>
      <c r="AA351" t="e" cm="1">
        <f t="array" aca="1" ref="AA351" ca="1">IF(INDIRECT("実施計画様式!AA"&amp;ROW($A351))&lt;&gt;朱色変色!AA351,1,0)</f>
        <v>#VALUE!</v>
      </c>
      <c r="AB351" t="e" cm="1">
        <f t="array" aca="1" ref="AB351" ca="1">IF(INDIRECT("実施計画様式!AB"&amp;ROW($A351))&lt;&gt;朱色変色!AB351,1,0)</f>
        <v>#VALUE!</v>
      </c>
      <c r="AC351" t="e" cm="1">
        <f t="array" aca="1" ref="AC351" ca="1">IF(INDIRECT("実施計画様式!AC"&amp;ROW($A351))&lt;&gt;朱色変色!AC351,1,0)</f>
        <v>#VALUE!</v>
      </c>
      <c r="AD351" t="e" cm="1">
        <f t="array" aca="1" ref="AD351" ca="1">IF(INDIRECT("実施計画様式!AD"&amp;ROW($A351))&lt;&gt;朱色変色!AD351,1,0)</f>
        <v>#VALUE!</v>
      </c>
      <c r="AE351" t="e" cm="1">
        <f t="array" aca="1" ref="AE351" ca="1">IF(INDIRECT("実施計画様式!AE"&amp;ROW($A351))&lt;&gt;朱色変色!AE351,1,0)</f>
        <v>#VALUE!</v>
      </c>
      <c r="AF351" t="e" cm="1">
        <f t="array" aca="1" ref="AF351" ca="1">IF(INDIRECT("実施計画様式!AF"&amp;ROW($A351))&lt;&gt;朱色変色!AF351,1,0)</f>
        <v>#VALUE!</v>
      </c>
      <c r="AG351" t="e" cm="1">
        <f t="array" aca="1" ref="AG351" ca="1">IF(INDIRECT("実施計画様式!AG"&amp;ROW($A351))&lt;&gt;朱色変色!AG351,1,0)</f>
        <v>#VALUE!</v>
      </c>
      <c r="AH351" t="e" cm="1">
        <f t="array" aca="1" ref="AH351" ca="1">IF(INDIRECT("実施計画様式!AH"&amp;ROW($A351))&lt;&gt;朱色変色!AH351,1,0)</f>
        <v>#VALUE!</v>
      </c>
      <c r="AI351" t="e" cm="1">
        <f t="array" aca="1" ref="AI351" ca="1">IF(INDIRECT("実施計画様式!AI"&amp;ROW($A351))&lt;&gt;朱色変色!AI351,1,0)</f>
        <v>#VALUE!</v>
      </c>
      <c r="AJ351" t="e" cm="1">
        <f t="array" aca="1" ref="AJ351" ca="1">IF(INDIRECT("実施計画様式!AJ"&amp;ROW($A351))&lt;&gt;朱色変色!AJ351,1,0)</f>
        <v>#VALUE!</v>
      </c>
      <c r="AK351" t="e" cm="1">
        <f t="array" aca="1" ref="AK351" ca="1">IF(INDIRECT("実施計画様式!AK"&amp;ROW($A351))&lt;&gt;朱色変色!AK351,1,0)</f>
        <v>#VALUE!</v>
      </c>
      <c r="AL351" t="e" cm="1">
        <f t="array" aca="1" ref="AL351" ca="1">IF(INDIRECT("実施計画様式!AL"&amp;ROW($A351))&lt;&gt;朱色変色!AL351,1,0)</f>
        <v>#VALUE!</v>
      </c>
      <c r="AM351" t="e" cm="1">
        <f t="array" aca="1" ref="AM351" ca="1">IF(INDIRECT("実施計画様式!AM"&amp;ROW($A351))&lt;&gt;朱色変色!AM351,1,0)</f>
        <v>#VALUE!</v>
      </c>
      <c r="AN351" t="e" cm="1">
        <f t="array" aca="1" ref="AN351" ca="1">IF(INDIRECT("実施計画様式!AN"&amp;ROW($A351))&lt;&gt;朱色変色!AN351,1,0)</f>
        <v>#VALUE!</v>
      </c>
      <c r="AO351" t="e" cm="1">
        <f t="array" aca="1" ref="AO351" ca="1">IF(INDIRECT("実施計画様式!AO"&amp;ROW($A351))&lt;&gt;朱色変色!AO351,1,0)</f>
        <v>#VALUE!</v>
      </c>
      <c r="AP351" t="e" cm="1">
        <f t="array" aca="1" ref="AP351" ca="1">IF(INDIRECT("実施計画様式!AP"&amp;ROW($A351))&lt;&gt;朱色変色!AP351,1,0)</f>
        <v>#VALUE!</v>
      </c>
      <c r="AQ351" t="e" cm="1">
        <f t="array" aca="1" ref="AQ351" ca="1">IF(INDIRECT("実施計画様式!AQ"&amp;ROW($A351))&lt;&gt;朱色変色!AQ351,1,0)</f>
        <v>#VALUE!</v>
      </c>
      <c r="AR351" t="e" cm="1">
        <f t="array" aca="1" ref="AR351" ca="1">IF(INDIRECT("実施計画様式!AR"&amp;ROW($A351))&lt;&gt;朱色変色!AR351,1,0)</f>
        <v>#VALUE!</v>
      </c>
      <c r="AS351" t="e" cm="1">
        <f t="array" aca="1" ref="AS351" ca="1">IF(INDIRECT("実施計画様式!AS"&amp;ROW($A351))&lt;&gt;朱色変色!AS351,1,0)</f>
        <v>#VALUE!</v>
      </c>
      <c r="AT351" t="e" cm="1">
        <f t="array" aca="1" ref="AT351" ca="1">IF(INDIRECT("実施計画様式!AT"&amp;ROW($A351))&lt;&gt;朱色変色!AT351,1,0)</f>
        <v>#VALUE!</v>
      </c>
      <c r="AU351" t="e" cm="1">
        <f t="array" aca="1" ref="AU351" ca="1">IF(INDIRECT("実施計画様式!AU"&amp;ROW($A351))&lt;&gt;朱色変色!AU351,1,0)</f>
        <v>#VALUE!</v>
      </c>
      <c r="AV351" t="e" cm="1">
        <f t="array" aca="1" ref="AV351" ca="1">IF(INDIRECT("実施計画様式!AV"&amp;ROW($A351))&lt;&gt;朱色変色!AV351,1,0)</f>
        <v>#VALUE!</v>
      </c>
      <c r="AW351" t="e" cm="1">
        <f t="array" aca="1" ref="AW351" ca="1">IF(INDIRECT("実施計画様式!AW"&amp;ROW($A351))&lt;&gt;朱色変色!AW351,1,0)</f>
        <v>#VALUE!</v>
      </c>
      <c r="AX351" t="e" cm="1">
        <f t="array" aca="1" ref="AX351" ca="1">IF(INDIRECT("実施計画様式!AX"&amp;ROW($A351))&lt;&gt;朱色変色!AX351,1,0)</f>
        <v>#VALUE!</v>
      </c>
      <c r="AY351" t="e" cm="1">
        <f t="array" aca="1" ref="AY351" ca="1">IF(INDIRECT("実施計画様式!AY"&amp;ROW($A351))&lt;&gt;朱色変色!AU351,1,0)</f>
        <v>#VALUE!</v>
      </c>
      <c r="AZ351" t="e" cm="1">
        <f t="array" aca="1" ref="AZ351" ca="1">IF(INDIRECT("実施計画様式!AZ"&amp;ROW($A351))&lt;&gt;朱色変色!AV351,1,0)</f>
        <v>#VALUE!</v>
      </c>
      <c r="BA351" t="e" cm="1">
        <f t="array" aca="1" ref="BA351" ca="1">IF(INDIRECT("実施計画様式!BA"&amp;ROW($A351))&lt;&gt;朱色変色!AW351,1,0)</f>
        <v>#VALUE!</v>
      </c>
      <c r="BB351" t="e" cm="1">
        <f t="array" aca="1" ref="BB351" ca="1">IF(INDIRECT("実施計画様式!BB"&amp;ROW($A351))&lt;&gt;朱色変色!AX351,1,0)</f>
        <v>#VALUE!</v>
      </c>
      <c r="BC351" t="e">
        <f t="shared" ca="1" si="12"/>
        <v>#VALUE!</v>
      </c>
      <c r="BD351" t="e">
        <f t="shared" ca="1" si="13"/>
        <v>#VALUE!</v>
      </c>
      <c r="BE351" t="e">
        <f t="shared" ca="1" si="14"/>
        <v>#VALUE!</v>
      </c>
    </row>
    <row r="352" spans="3:57">
      <c r="C352" s="310">
        <v>280</v>
      </c>
      <c r="D352" t="e" cm="1">
        <f t="array" aca="1" ref="D352" ca="1">IF(INDIRECT("実施計画様式!D"&amp;ROW($A352))&lt;&gt;朱色変色!D352,1,0)</f>
        <v>#VALUE!</v>
      </c>
      <c r="E352" t="e" cm="1">
        <f t="array" aca="1" ref="E352" ca="1">IF(INDIRECT("実施計画様式!E"&amp;ROW($A352))&lt;&gt;朱色変色!E352,1,0)</f>
        <v>#VALUE!</v>
      </c>
      <c r="F352" t="e" cm="1">
        <f t="array" aca="1" ref="F352" ca="1">IF(INDIRECT("実施計画様式!F"&amp;ROW($A352))&lt;&gt;朱色変色!F352,1,0)</f>
        <v>#VALUE!</v>
      </c>
      <c r="G352" t="e" cm="1">
        <f t="array" aca="1" ref="G352" ca="1">IF(INDIRECT("実施計画様式!G"&amp;ROW($A352))&lt;&gt;朱色変色!G352,1,0)</f>
        <v>#VALUE!</v>
      </c>
      <c r="H352" t="e" cm="1">
        <f t="array" aca="1" ref="H352" ca="1">IF(INDIRECT("実施計画様式!H"&amp;ROW($A352))&lt;&gt;朱色変色!H352,1,0)</f>
        <v>#VALUE!</v>
      </c>
      <c r="I352" t="e" cm="1">
        <f t="array" aca="1" ref="I352" ca="1">IF(INDIRECT("実施計画様式!I"&amp;ROW($A352))&lt;&gt;朱色変色!I352,1,0)</f>
        <v>#VALUE!</v>
      </c>
      <c r="J352" t="e" cm="1">
        <f t="array" aca="1" ref="J352" ca="1">IF(INDIRECT("実施計画様式!J"&amp;ROW($A352))&lt;&gt;朱色変色!J352,1,0)</f>
        <v>#VALUE!</v>
      </c>
      <c r="K352" t="e" cm="1">
        <f t="array" aca="1" ref="K352" ca="1">IF(INDIRECT("実施計画様式!K"&amp;ROW($A352))&lt;&gt;朱色変色!K352,1,0)</f>
        <v>#VALUE!</v>
      </c>
      <c r="L352" t="e" cm="1">
        <f t="array" aca="1" ref="L352" ca="1">IF(INDIRECT("実施計画様式!L"&amp;ROW($A352))&lt;&gt;朱色変色!L352,1,0)</f>
        <v>#VALUE!</v>
      </c>
      <c r="M352" t="e" cm="1">
        <f t="array" aca="1" ref="M352" ca="1">IF(INDIRECT("実施計画様式!M"&amp;ROW($A352))&lt;&gt;朱色変色!M352,1,0)</f>
        <v>#VALUE!</v>
      </c>
      <c r="N352" t="e" cm="1">
        <f t="array" aca="1" ref="N352" ca="1">IF(INDIRECT("実施計画様式!N"&amp;ROW($A352))&lt;&gt;朱色変色!N352,1,0)</f>
        <v>#VALUE!</v>
      </c>
      <c r="O352" t="e" cm="1">
        <f t="array" aca="1" ref="O352" ca="1">IF(INDIRECT("実施計画様式!O"&amp;ROW($A352))&lt;&gt;朱色変色!O352,1,0)</f>
        <v>#VALUE!</v>
      </c>
      <c r="P352" t="e" cm="1">
        <f t="array" aca="1" ref="P352" ca="1">IF(INDIRECT("実施計画様式!P"&amp;ROW($A352))&lt;&gt;朱色変色!P352,1,0)</f>
        <v>#VALUE!</v>
      </c>
      <c r="Q352" t="e" cm="1">
        <f t="array" aca="1" ref="Q352" ca="1">IF(INDIRECT("実施計画様式!Q"&amp;ROW($A352))&lt;&gt;朱色変色!Q352,1,0)</f>
        <v>#VALUE!</v>
      </c>
      <c r="R352" t="e" cm="1">
        <f t="array" aca="1" ref="R352" ca="1">IF(INDIRECT("実施計画様式!R"&amp;ROW($A352))&lt;&gt;朱色変色!R352,1,0)</f>
        <v>#VALUE!</v>
      </c>
      <c r="S352" t="e" cm="1">
        <f t="array" aca="1" ref="S352" ca="1">IF(INDIRECT("実施計画様式!S"&amp;ROW($A352))&lt;&gt;朱色変色!S352,1,0)</f>
        <v>#VALUE!</v>
      </c>
      <c r="T352" t="e" cm="1">
        <f t="array" aca="1" ref="T352" ca="1">IF(INDIRECT("実施計画様式!T"&amp;ROW($A352))&lt;&gt;朱色変色!T352,1,0)</f>
        <v>#VALUE!</v>
      </c>
      <c r="U352" t="e" cm="1">
        <f t="array" aca="1" ref="U352" ca="1">IF(INDIRECT("実施計画様式!U"&amp;ROW($A352))&lt;&gt;朱色変色!U352,1,0)</f>
        <v>#VALUE!</v>
      </c>
      <c r="V352" t="e" cm="1">
        <f t="array" aca="1" ref="V352" ca="1">IF(INDIRECT("実施計画様式!V"&amp;ROW($A352))&lt;&gt;朱色変色!V352,1,0)</f>
        <v>#VALUE!</v>
      </c>
      <c r="W352" t="e" cm="1">
        <f t="array" aca="1" ref="W352" ca="1">IF(INDIRECT("実施計画様式!W"&amp;ROW($A352))&lt;&gt;朱色変色!W352,1,0)</f>
        <v>#VALUE!</v>
      </c>
      <c r="X352" t="e" cm="1">
        <f t="array" aca="1" ref="X352" ca="1">IF(INDIRECT("実施計画様式!X"&amp;ROW($A352))&lt;&gt;朱色変色!X352,1,0)</f>
        <v>#VALUE!</v>
      </c>
      <c r="Y352" t="e" cm="1">
        <f t="array" aca="1" ref="Y352" ca="1">IF(INDIRECT("実施計画様式!Y"&amp;ROW($A352))&lt;&gt;朱色変色!Y352,1,0)</f>
        <v>#VALUE!</v>
      </c>
      <c r="Z352" t="e" cm="1">
        <f t="array" aca="1" ref="Z352" ca="1">IF(INDIRECT("実施計画様式!Z"&amp;ROW($A352))&lt;&gt;朱色変色!Z352,1,0)</f>
        <v>#VALUE!</v>
      </c>
      <c r="AA352" t="e" cm="1">
        <f t="array" aca="1" ref="AA352" ca="1">IF(INDIRECT("実施計画様式!AA"&amp;ROW($A352))&lt;&gt;朱色変色!AA352,1,0)</f>
        <v>#VALUE!</v>
      </c>
      <c r="AB352" t="e" cm="1">
        <f t="array" aca="1" ref="AB352" ca="1">IF(INDIRECT("実施計画様式!AB"&amp;ROW($A352))&lt;&gt;朱色変色!AB352,1,0)</f>
        <v>#VALUE!</v>
      </c>
      <c r="AC352" t="e" cm="1">
        <f t="array" aca="1" ref="AC352" ca="1">IF(INDIRECT("実施計画様式!AC"&amp;ROW($A352))&lt;&gt;朱色変色!AC352,1,0)</f>
        <v>#VALUE!</v>
      </c>
      <c r="AD352" t="e" cm="1">
        <f t="array" aca="1" ref="AD352" ca="1">IF(INDIRECT("実施計画様式!AD"&amp;ROW($A352))&lt;&gt;朱色変色!AD352,1,0)</f>
        <v>#VALUE!</v>
      </c>
      <c r="AE352" t="e" cm="1">
        <f t="array" aca="1" ref="AE352" ca="1">IF(INDIRECT("実施計画様式!AE"&amp;ROW($A352))&lt;&gt;朱色変色!AE352,1,0)</f>
        <v>#VALUE!</v>
      </c>
      <c r="AF352" t="e" cm="1">
        <f t="array" aca="1" ref="AF352" ca="1">IF(INDIRECT("実施計画様式!AF"&amp;ROW($A352))&lt;&gt;朱色変色!AF352,1,0)</f>
        <v>#VALUE!</v>
      </c>
      <c r="AG352" t="e" cm="1">
        <f t="array" aca="1" ref="AG352" ca="1">IF(INDIRECT("実施計画様式!AG"&amp;ROW($A352))&lt;&gt;朱色変色!AG352,1,0)</f>
        <v>#VALUE!</v>
      </c>
      <c r="AH352" t="e" cm="1">
        <f t="array" aca="1" ref="AH352" ca="1">IF(INDIRECT("実施計画様式!AH"&amp;ROW($A352))&lt;&gt;朱色変色!AH352,1,0)</f>
        <v>#VALUE!</v>
      </c>
      <c r="AI352" t="e" cm="1">
        <f t="array" aca="1" ref="AI352" ca="1">IF(INDIRECT("実施計画様式!AI"&amp;ROW($A352))&lt;&gt;朱色変色!AI352,1,0)</f>
        <v>#VALUE!</v>
      </c>
      <c r="AJ352" t="e" cm="1">
        <f t="array" aca="1" ref="AJ352" ca="1">IF(INDIRECT("実施計画様式!AJ"&amp;ROW($A352))&lt;&gt;朱色変色!AJ352,1,0)</f>
        <v>#VALUE!</v>
      </c>
      <c r="AK352" t="e" cm="1">
        <f t="array" aca="1" ref="AK352" ca="1">IF(INDIRECT("実施計画様式!AK"&amp;ROW($A352))&lt;&gt;朱色変色!AK352,1,0)</f>
        <v>#VALUE!</v>
      </c>
      <c r="AL352" t="e" cm="1">
        <f t="array" aca="1" ref="AL352" ca="1">IF(INDIRECT("実施計画様式!AL"&amp;ROW($A352))&lt;&gt;朱色変色!AL352,1,0)</f>
        <v>#VALUE!</v>
      </c>
      <c r="AM352" t="e" cm="1">
        <f t="array" aca="1" ref="AM352" ca="1">IF(INDIRECT("実施計画様式!AM"&amp;ROW($A352))&lt;&gt;朱色変色!AM352,1,0)</f>
        <v>#VALUE!</v>
      </c>
      <c r="AN352" t="e" cm="1">
        <f t="array" aca="1" ref="AN352" ca="1">IF(INDIRECT("実施計画様式!AN"&amp;ROW($A352))&lt;&gt;朱色変色!AN352,1,0)</f>
        <v>#VALUE!</v>
      </c>
      <c r="AO352" t="e" cm="1">
        <f t="array" aca="1" ref="AO352" ca="1">IF(INDIRECT("実施計画様式!AO"&amp;ROW($A352))&lt;&gt;朱色変色!AO352,1,0)</f>
        <v>#VALUE!</v>
      </c>
      <c r="AP352" t="e" cm="1">
        <f t="array" aca="1" ref="AP352" ca="1">IF(INDIRECT("実施計画様式!AP"&amp;ROW($A352))&lt;&gt;朱色変色!AP352,1,0)</f>
        <v>#VALUE!</v>
      </c>
      <c r="AQ352" t="e" cm="1">
        <f t="array" aca="1" ref="AQ352" ca="1">IF(INDIRECT("実施計画様式!AQ"&amp;ROW($A352))&lt;&gt;朱色変色!AQ352,1,0)</f>
        <v>#VALUE!</v>
      </c>
      <c r="AR352" t="e" cm="1">
        <f t="array" aca="1" ref="AR352" ca="1">IF(INDIRECT("実施計画様式!AR"&amp;ROW($A352))&lt;&gt;朱色変色!AR352,1,0)</f>
        <v>#VALUE!</v>
      </c>
      <c r="AS352" t="e" cm="1">
        <f t="array" aca="1" ref="AS352" ca="1">IF(INDIRECT("実施計画様式!AS"&amp;ROW($A352))&lt;&gt;朱色変色!AS352,1,0)</f>
        <v>#VALUE!</v>
      </c>
      <c r="AT352" t="e" cm="1">
        <f t="array" aca="1" ref="AT352" ca="1">IF(INDIRECT("実施計画様式!AT"&amp;ROW($A352))&lt;&gt;朱色変色!AT352,1,0)</f>
        <v>#VALUE!</v>
      </c>
      <c r="AU352" t="e" cm="1">
        <f t="array" aca="1" ref="AU352" ca="1">IF(INDIRECT("実施計画様式!AU"&amp;ROW($A352))&lt;&gt;朱色変色!AU352,1,0)</f>
        <v>#VALUE!</v>
      </c>
      <c r="AV352" t="e" cm="1">
        <f t="array" aca="1" ref="AV352" ca="1">IF(INDIRECT("実施計画様式!AV"&amp;ROW($A352))&lt;&gt;朱色変色!AV352,1,0)</f>
        <v>#VALUE!</v>
      </c>
      <c r="AW352" t="e" cm="1">
        <f t="array" aca="1" ref="AW352" ca="1">IF(INDIRECT("実施計画様式!AW"&amp;ROW($A352))&lt;&gt;朱色変色!AW352,1,0)</f>
        <v>#VALUE!</v>
      </c>
      <c r="AX352" t="e" cm="1">
        <f t="array" aca="1" ref="AX352" ca="1">IF(INDIRECT("実施計画様式!AX"&amp;ROW($A352))&lt;&gt;朱色変色!AX352,1,0)</f>
        <v>#VALUE!</v>
      </c>
      <c r="AY352" t="e" cm="1">
        <f t="array" aca="1" ref="AY352" ca="1">IF(INDIRECT("実施計画様式!AY"&amp;ROW($A352))&lt;&gt;朱色変色!AU352,1,0)</f>
        <v>#VALUE!</v>
      </c>
      <c r="AZ352" t="e" cm="1">
        <f t="array" aca="1" ref="AZ352" ca="1">IF(INDIRECT("実施計画様式!AZ"&amp;ROW($A352))&lt;&gt;朱色変色!AV352,1,0)</f>
        <v>#VALUE!</v>
      </c>
      <c r="BA352" t="e" cm="1">
        <f t="array" aca="1" ref="BA352" ca="1">IF(INDIRECT("実施計画様式!BA"&amp;ROW($A352))&lt;&gt;朱色変色!AW352,1,0)</f>
        <v>#VALUE!</v>
      </c>
      <c r="BB352" t="e" cm="1">
        <f t="array" aca="1" ref="BB352" ca="1">IF(INDIRECT("実施計画様式!BB"&amp;ROW($A352))&lt;&gt;朱色変色!AX352,1,0)</f>
        <v>#VALUE!</v>
      </c>
      <c r="BC352" t="e">
        <f t="shared" ca="1" si="12"/>
        <v>#VALUE!</v>
      </c>
      <c r="BD352" t="e">
        <f t="shared" ca="1" si="13"/>
        <v>#VALUE!</v>
      </c>
      <c r="BE352" t="e">
        <f t="shared" ca="1" si="14"/>
        <v>#VALUE!</v>
      </c>
    </row>
    <row r="353" spans="3:57">
      <c r="C353" s="310">
        <v>281</v>
      </c>
      <c r="D353" t="e" cm="1">
        <f t="array" aca="1" ref="D353" ca="1">IF(INDIRECT("実施計画様式!D"&amp;ROW($A353))&lt;&gt;朱色変色!D353,1,0)</f>
        <v>#VALUE!</v>
      </c>
      <c r="E353" t="e" cm="1">
        <f t="array" aca="1" ref="E353" ca="1">IF(INDIRECT("実施計画様式!E"&amp;ROW($A353))&lt;&gt;朱色変色!E353,1,0)</f>
        <v>#VALUE!</v>
      </c>
      <c r="F353" t="e" cm="1">
        <f t="array" aca="1" ref="F353" ca="1">IF(INDIRECT("実施計画様式!F"&amp;ROW($A353))&lt;&gt;朱色変色!F353,1,0)</f>
        <v>#VALUE!</v>
      </c>
      <c r="G353" t="e" cm="1">
        <f t="array" aca="1" ref="G353" ca="1">IF(INDIRECT("実施計画様式!G"&amp;ROW($A353))&lt;&gt;朱色変色!G353,1,0)</f>
        <v>#VALUE!</v>
      </c>
      <c r="H353" t="e" cm="1">
        <f t="array" aca="1" ref="H353" ca="1">IF(INDIRECT("実施計画様式!H"&amp;ROW($A353))&lt;&gt;朱色変色!H353,1,0)</f>
        <v>#VALUE!</v>
      </c>
      <c r="I353" t="e" cm="1">
        <f t="array" aca="1" ref="I353" ca="1">IF(INDIRECT("実施計画様式!I"&amp;ROW($A353))&lt;&gt;朱色変色!I353,1,0)</f>
        <v>#VALUE!</v>
      </c>
      <c r="J353" t="e" cm="1">
        <f t="array" aca="1" ref="J353" ca="1">IF(INDIRECT("実施計画様式!J"&amp;ROW($A353))&lt;&gt;朱色変色!J353,1,0)</f>
        <v>#VALUE!</v>
      </c>
      <c r="K353" t="e" cm="1">
        <f t="array" aca="1" ref="K353" ca="1">IF(INDIRECT("実施計画様式!K"&amp;ROW($A353))&lt;&gt;朱色変色!K353,1,0)</f>
        <v>#VALUE!</v>
      </c>
      <c r="L353" t="e" cm="1">
        <f t="array" aca="1" ref="L353" ca="1">IF(INDIRECT("実施計画様式!L"&amp;ROW($A353))&lt;&gt;朱色変色!L353,1,0)</f>
        <v>#VALUE!</v>
      </c>
      <c r="M353" t="e" cm="1">
        <f t="array" aca="1" ref="M353" ca="1">IF(INDIRECT("実施計画様式!M"&amp;ROW($A353))&lt;&gt;朱色変色!M353,1,0)</f>
        <v>#VALUE!</v>
      </c>
      <c r="N353" t="e" cm="1">
        <f t="array" aca="1" ref="N353" ca="1">IF(INDIRECT("実施計画様式!N"&amp;ROW($A353))&lt;&gt;朱色変色!N353,1,0)</f>
        <v>#VALUE!</v>
      </c>
      <c r="O353" t="e" cm="1">
        <f t="array" aca="1" ref="O353" ca="1">IF(INDIRECT("実施計画様式!O"&amp;ROW($A353))&lt;&gt;朱色変色!O353,1,0)</f>
        <v>#VALUE!</v>
      </c>
      <c r="P353" t="e" cm="1">
        <f t="array" aca="1" ref="P353" ca="1">IF(INDIRECT("実施計画様式!P"&amp;ROW($A353))&lt;&gt;朱色変色!P353,1,0)</f>
        <v>#VALUE!</v>
      </c>
      <c r="Q353" t="e" cm="1">
        <f t="array" aca="1" ref="Q353" ca="1">IF(INDIRECT("実施計画様式!Q"&amp;ROW($A353))&lt;&gt;朱色変色!Q353,1,0)</f>
        <v>#VALUE!</v>
      </c>
      <c r="R353" t="e" cm="1">
        <f t="array" aca="1" ref="R353" ca="1">IF(INDIRECT("実施計画様式!R"&amp;ROW($A353))&lt;&gt;朱色変色!R353,1,0)</f>
        <v>#VALUE!</v>
      </c>
      <c r="S353" t="e" cm="1">
        <f t="array" aca="1" ref="S353" ca="1">IF(INDIRECT("実施計画様式!S"&amp;ROW($A353))&lt;&gt;朱色変色!S353,1,0)</f>
        <v>#VALUE!</v>
      </c>
      <c r="T353" t="e" cm="1">
        <f t="array" aca="1" ref="T353" ca="1">IF(INDIRECT("実施計画様式!T"&amp;ROW($A353))&lt;&gt;朱色変色!T353,1,0)</f>
        <v>#VALUE!</v>
      </c>
      <c r="U353" t="e" cm="1">
        <f t="array" aca="1" ref="U353" ca="1">IF(INDIRECT("実施計画様式!U"&amp;ROW($A353))&lt;&gt;朱色変色!U353,1,0)</f>
        <v>#VALUE!</v>
      </c>
      <c r="V353" t="e" cm="1">
        <f t="array" aca="1" ref="V353" ca="1">IF(INDIRECT("実施計画様式!V"&amp;ROW($A353))&lt;&gt;朱色変色!V353,1,0)</f>
        <v>#VALUE!</v>
      </c>
      <c r="W353" t="e" cm="1">
        <f t="array" aca="1" ref="W353" ca="1">IF(INDIRECT("実施計画様式!W"&amp;ROW($A353))&lt;&gt;朱色変色!W353,1,0)</f>
        <v>#VALUE!</v>
      </c>
      <c r="X353" t="e" cm="1">
        <f t="array" aca="1" ref="X353" ca="1">IF(INDIRECT("実施計画様式!X"&amp;ROW($A353))&lt;&gt;朱色変色!X353,1,0)</f>
        <v>#VALUE!</v>
      </c>
      <c r="Y353" t="e" cm="1">
        <f t="array" aca="1" ref="Y353" ca="1">IF(INDIRECT("実施計画様式!Y"&amp;ROW($A353))&lt;&gt;朱色変色!Y353,1,0)</f>
        <v>#VALUE!</v>
      </c>
      <c r="Z353" t="e" cm="1">
        <f t="array" aca="1" ref="Z353" ca="1">IF(INDIRECT("実施計画様式!Z"&amp;ROW($A353))&lt;&gt;朱色変色!Z353,1,0)</f>
        <v>#VALUE!</v>
      </c>
      <c r="AA353" t="e" cm="1">
        <f t="array" aca="1" ref="AA353" ca="1">IF(INDIRECT("実施計画様式!AA"&amp;ROW($A353))&lt;&gt;朱色変色!AA353,1,0)</f>
        <v>#VALUE!</v>
      </c>
      <c r="AB353" t="e" cm="1">
        <f t="array" aca="1" ref="AB353" ca="1">IF(INDIRECT("実施計画様式!AB"&amp;ROW($A353))&lt;&gt;朱色変色!AB353,1,0)</f>
        <v>#VALUE!</v>
      </c>
      <c r="AC353" t="e" cm="1">
        <f t="array" aca="1" ref="AC353" ca="1">IF(INDIRECT("実施計画様式!AC"&amp;ROW($A353))&lt;&gt;朱色変色!AC353,1,0)</f>
        <v>#VALUE!</v>
      </c>
      <c r="AD353" t="e" cm="1">
        <f t="array" aca="1" ref="AD353" ca="1">IF(INDIRECT("実施計画様式!AD"&amp;ROW($A353))&lt;&gt;朱色変色!AD353,1,0)</f>
        <v>#VALUE!</v>
      </c>
      <c r="AE353" t="e" cm="1">
        <f t="array" aca="1" ref="AE353" ca="1">IF(INDIRECT("実施計画様式!AE"&amp;ROW($A353))&lt;&gt;朱色変色!AE353,1,0)</f>
        <v>#VALUE!</v>
      </c>
      <c r="AF353" t="e" cm="1">
        <f t="array" aca="1" ref="AF353" ca="1">IF(INDIRECT("実施計画様式!AF"&amp;ROW($A353))&lt;&gt;朱色変色!AF353,1,0)</f>
        <v>#VALUE!</v>
      </c>
      <c r="AG353" t="e" cm="1">
        <f t="array" aca="1" ref="AG353" ca="1">IF(INDIRECT("実施計画様式!AG"&amp;ROW($A353))&lt;&gt;朱色変色!AG353,1,0)</f>
        <v>#VALUE!</v>
      </c>
      <c r="AH353" t="e" cm="1">
        <f t="array" aca="1" ref="AH353" ca="1">IF(INDIRECT("実施計画様式!AH"&amp;ROW($A353))&lt;&gt;朱色変色!AH353,1,0)</f>
        <v>#VALUE!</v>
      </c>
      <c r="AI353" t="e" cm="1">
        <f t="array" aca="1" ref="AI353" ca="1">IF(INDIRECT("実施計画様式!AI"&amp;ROW($A353))&lt;&gt;朱色変色!AI353,1,0)</f>
        <v>#VALUE!</v>
      </c>
      <c r="AJ353" t="e" cm="1">
        <f t="array" aca="1" ref="AJ353" ca="1">IF(INDIRECT("実施計画様式!AJ"&amp;ROW($A353))&lt;&gt;朱色変色!AJ353,1,0)</f>
        <v>#VALUE!</v>
      </c>
      <c r="AK353" t="e" cm="1">
        <f t="array" aca="1" ref="AK353" ca="1">IF(INDIRECT("実施計画様式!AK"&amp;ROW($A353))&lt;&gt;朱色変色!AK353,1,0)</f>
        <v>#VALUE!</v>
      </c>
      <c r="AL353" t="e" cm="1">
        <f t="array" aca="1" ref="AL353" ca="1">IF(INDIRECT("実施計画様式!AL"&amp;ROW($A353))&lt;&gt;朱色変色!AL353,1,0)</f>
        <v>#VALUE!</v>
      </c>
      <c r="AM353" t="e" cm="1">
        <f t="array" aca="1" ref="AM353" ca="1">IF(INDIRECT("実施計画様式!AM"&amp;ROW($A353))&lt;&gt;朱色変色!AM353,1,0)</f>
        <v>#VALUE!</v>
      </c>
      <c r="AN353" t="e" cm="1">
        <f t="array" aca="1" ref="AN353" ca="1">IF(INDIRECT("実施計画様式!AN"&amp;ROW($A353))&lt;&gt;朱色変色!AN353,1,0)</f>
        <v>#VALUE!</v>
      </c>
      <c r="AO353" t="e" cm="1">
        <f t="array" aca="1" ref="AO353" ca="1">IF(INDIRECT("実施計画様式!AO"&amp;ROW($A353))&lt;&gt;朱色変色!AO353,1,0)</f>
        <v>#VALUE!</v>
      </c>
      <c r="AP353" t="e" cm="1">
        <f t="array" aca="1" ref="AP353" ca="1">IF(INDIRECT("実施計画様式!AP"&amp;ROW($A353))&lt;&gt;朱色変色!AP353,1,0)</f>
        <v>#VALUE!</v>
      </c>
      <c r="AQ353" t="e" cm="1">
        <f t="array" aca="1" ref="AQ353" ca="1">IF(INDIRECT("実施計画様式!AQ"&amp;ROW($A353))&lt;&gt;朱色変色!AQ353,1,0)</f>
        <v>#VALUE!</v>
      </c>
      <c r="AR353" t="e" cm="1">
        <f t="array" aca="1" ref="AR353" ca="1">IF(INDIRECT("実施計画様式!AR"&amp;ROW($A353))&lt;&gt;朱色変色!AR353,1,0)</f>
        <v>#VALUE!</v>
      </c>
      <c r="AS353" t="e" cm="1">
        <f t="array" aca="1" ref="AS353" ca="1">IF(INDIRECT("実施計画様式!AS"&amp;ROW($A353))&lt;&gt;朱色変色!AS353,1,0)</f>
        <v>#VALUE!</v>
      </c>
      <c r="AT353" t="e" cm="1">
        <f t="array" aca="1" ref="AT353" ca="1">IF(INDIRECT("実施計画様式!AT"&amp;ROW($A353))&lt;&gt;朱色変色!AT353,1,0)</f>
        <v>#VALUE!</v>
      </c>
      <c r="AU353" t="e" cm="1">
        <f t="array" aca="1" ref="AU353" ca="1">IF(INDIRECT("実施計画様式!AU"&amp;ROW($A353))&lt;&gt;朱色変色!AU353,1,0)</f>
        <v>#VALUE!</v>
      </c>
      <c r="AV353" t="e" cm="1">
        <f t="array" aca="1" ref="AV353" ca="1">IF(INDIRECT("実施計画様式!AV"&amp;ROW($A353))&lt;&gt;朱色変色!AV353,1,0)</f>
        <v>#VALUE!</v>
      </c>
      <c r="AW353" t="e" cm="1">
        <f t="array" aca="1" ref="AW353" ca="1">IF(INDIRECT("実施計画様式!AW"&amp;ROW($A353))&lt;&gt;朱色変色!AW353,1,0)</f>
        <v>#VALUE!</v>
      </c>
      <c r="AX353" t="e" cm="1">
        <f t="array" aca="1" ref="AX353" ca="1">IF(INDIRECT("実施計画様式!AX"&amp;ROW($A353))&lt;&gt;朱色変色!AX353,1,0)</f>
        <v>#VALUE!</v>
      </c>
      <c r="AY353" t="e" cm="1">
        <f t="array" aca="1" ref="AY353" ca="1">IF(INDIRECT("実施計画様式!AY"&amp;ROW($A353))&lt;&gt;朱色変色!AU353,1,0)</f>
        <v>#VALUE!</v>
      </c>
      <c r="AZ353" t="e" cm="1">
        <f t="array" aca="1" ref="AZ353" ca="1">IF(INDIRECT("実施計画様式!AZ"&amp;ROW($A353))&lt;&gt;朱色変色!AV353,1,0)</f>
        <v>#VALUE!</v>
      </c>
      <c r="BA353" t="e" cm="1">
        <f t="array" aca="1" ref="BA353" ca="1">IF(INDIRECT("実施計画様式!BA"&amp;ROW($A353))&lt;&gt;朱色変色!AW353,1,0)</f>
        <v>#VALUE!</v>
      </c>
      <c r="BB353" t="e" cm="1">
        <f t="array" aca="1" ref="BB353" ca="1">IF(INDIRECT("実施計画様式!BB"&amp;ROW($A353))&lt;&gt;朱色変色!AX353,1,0)</f>
        <v>#VALUE!</v>
      </c>
      <c r="BC353" t="e">
        <f t="shared" ca="1" si="12"/>
        <v>#VALUE!</v>
      </c>
      <c r="BD353" t="e">
        <f t="shared" ca="1" si="13"/>
        <v>#VALUE!</v>
      </c>
      <c r="BE353" t="e">
        <f t="shared" ca="1" si="14"/>
        <v>#VALUE!</v>
      </c>
    </row>
    <row r="354" spans="3:57">
      <c r="C354" s="310">
        <v>282</v>
      </c>
      <c r="D354" t="e" cm="1">
        <f t="array" aca="1" ref="D354" ca="1">IF(INDIRECT("実施計画様式!D"&amp;ROW($A354))&lt;&gt;朱色変色!D354,1,0)</f>
        <v>#VALUE!</v>
      </c>
      <c r="E354" t="e" cm="1">
        <f t="array" aca="1" ref="E354" ca="1">IF(INDIRECT("実施計画様式!E"&amp;ROW($A354))&lt;&gt;朱色変色!E354,1,0)</f>
        <v>#VALUE!</v>
      </c>
      <c r="F354" t="e" cm="1">
        <f t="array" aca="1" ref="F354" ca="1">IF(INDIRECT("実施計画様式!F"&amp;ROW($A354))&lt;&gt;朱色変色!F354,1,0)</f>
        <v>#VALUE!</v>
      </c>
      <c r="G354" t="e" cm="1">
        <f t="array" aca="1" ref="G354" ca="1">IF(INDIRECT("実施計画様式!G"&amp;ROW($A354))&lt;&gt;朱色変色!G354,1,0)</f>
        <v>#VALUE!</v>
      </c>
      <c r="H354" t="e" cm="1">
        <f t="array" aca="1" ref="H354" ca="1">IF(INDIRECT("実施計画様式!H"&amp;ROW($A354))&lt;&gt;朱色変色!H354,1,0)</f>
        <v>#VALUE!</v>
      </c>
      <c r="I354" t="e" cm="1">
        <f t="array" aca="1" ref="I354" ca="1">IF(INDIRECT("実施計画様式!I"&amp;ROW($A354))&lt;&gt;朱色変色!I354,1,0)</f>
        <v>#VALUE!</v>
      </c>
      <c r="J354" t="e" cm="1">
        <f t="array" aca="1" ref="J354" ca="1">IF(INDIRECT("実施計画様式!J"&amp;ROW($A354))&lt;&gt;朱色変色!J354,1,0)</f>
        <v>#VALUE!</v>
      </c>
      <c r="K354" t="e" cm="1">
        <f t="array" aca="1" ref="K354" ca="1">IF(INDIRECT("実施計画様式!K"&amp;ROW($A354))&lt;&gt;朱色変色!K354,1,0)</f>
        <v>#VALUE!</v>
      </c>
      <c r="L354" t="e" cm="1">
        <f t="array" aca="1" ref="L354" ca="1">IF(INDIRECT("実施計画様式!L"&amp;ROW($A354))&lt;&gt;朱色変色!L354,1,0)</f>
        <v>#VALUE!</v>
      </c>
      <c r="M354" t="e" cm="1">
        <f t="array" aca="1" ref="M354" ca="1">IF(INDIRECT("実施計画様式!M"&amp;ROW($A354))&lt;&gt;朱色変色!M354,1,0)</f>
        <v>#VALUE!</v>
      </c>
      <c r="N354" t="e" cm="1">
        <f t="array" aca="1" ref="N354" ca="1">IF(INDIRECT("実施計画様式!N"&amp;ROW($A354))&lt;&gt;朱色変色!N354,1,0)</f>
        <v>#VALUE!</v>
      </c>
      <c r="O354" t="e" cm="1">
        <f t="array" aca="1" ref="O354" ca="1">IF(INDIRECT("実施計画様式!O"&amp;ROW($A354))&lt;&gt;朱色変色!O354,1,0)</f>
        <v>#VALUE!</v>
      </c>
      <c r="P354" t="e" cm="1">
        <f t="array" aca="1" ref="P354" ca="1">IF(INDIRECT("実施計画様式!P"&amp;ROW($A354))&lt;&gt;朱色変色!P354,1,0)</f>
        <v>#VALUE!</v>
      </c>
      <c r="Q354" t="e" cm="1">
        <f t="array" aca="1" ref="Q354" ca="1">IF(INDIRECT("実施計画様式!Q"&amp;ROW($A354))&lt;&gt;朱色変色!Q354,1,0)</f>
        <v>#VALUE!</v>
      </c>
      <c r="R354" t="e" cm="1">
        <f t="array" aca="1" ref="R354" ca="1">IF(INDIRECT("実施計画様式!R"&amp;ROW($A354))&lt;&gt;朱色変色!R354,1,0)</f>
        <v>#VALUE!</v>
      </c>
      <c r="S354" t="e" cm="1">
        <f t="array" aca="1" ref="S354" ca="1">IF(INDIRECT("実施計画様式!S"&amp;ROW($A354))&lt;&gt;朱色変色!S354,1,0)</f>
        <v>#VALUE!</v>
      </c>
      <c r="T354" t="e" cm="1">
        <f t="array" aca="1" ref="T354" ca="1">IF(INDIRECT("実施計画様式!T"&amp;ROW($A354))&lt;&gt;朱色変色!T354,1,0)</f>
        <v>#VALUE!</v>
      </c>
      <c r="U354" t="e" cm="1">
        <f t="array" aca="1" ref="U354" ca="1">IF(INDIRECT("実施計画様式!U"&amp;ROW($A354))&lt;&gt;朱色変色!U354,1,0)</f>
        <v>#VALUE!</v>
      </c>
      <c r="V354" t="e" cm="1">
        <f t="array" aca="1" ref="V354" ca="1">IF(INDIRECT("実施計画様式!V"&amp;ROW($A354))&lt;&gt;朱色変色!V354,1,0)</f>
        <v>#VALUE!</v>
      </c>
      <c r="W354" t="e" cm="1">
        <f t="array" aca="1" ref="W354" ca="1">IF(INDIRECT("実施計画様式!W"&amp;ROW($A354))&lt;&gt;朱色変色!W354,1,0)</f>
        <v>#VALUE!</v>
      </c>
      <c r="X354" t="e" cm="1">
        <f t="array" aca="1" ref="X354" ca="1">IF(INDIRECT("実施計画様式!X"&amp;ROW($A354))&lt;&gt;朱色変色!X354,1,0)</f>
        <v>#VALUE!</v>
      </c>
      <c r="Y354" t="e" cm="1">
        <f t="array" aca="1" ref="Y354" ca="1">IF(INDIRECT("実施計画様式!Y"&amp;ROW($A354))&lt;&gt;朱色変色!Y354,1,0)</f>
        <v>#VALUE!</v>
      </c>
      <c r="Z354" t="e" cm="1">
        <f t="array" aca="1" ref="Z354" ca="1">IF(INDIRECT("実施計画様式!Z"&amp;ROW($A354))&lt;&gt;朱色変色!Z354,1,0)</f>
        <v>#VALUE!</v>
      </c>
      <c r="AA354" t="e" cm="1">
        <f t="array" aca="1" ref="AA354" ca="1">IF(INDIRECT("実施計画様式!AA"&amp;ROW($A354))&lt;&gt;朱色変色!AA354,1,0)</f>
        <v>#VALUE!</v>
      </c>
      <c r="AB354" t="e" cm="1">
        <f t="array" aca="1" ref="AB354" ca="1">IF(INDIRECT("実施計画様式!AB"&amp;ROW($A354))&lt;&gt;朱色変色!AB354,1,0)</f>
        <v>#VALUE!</v>
      </c>
      <c r="AC354" t="e" cm="1">
        <f t="array" aca="1" ref="AC354" ca="1">IF(INDIRECT("実施計画様式!AC"&amp;ROW($A354))&lt;&gt;朱色変色!AC354,1,0)</f>
        <v>#VALUE!</v>
      </c>
      <c r="AD354" t="e" cm="1">
        <f t="array" aca="1" ref="AD354" ca="1">IF(INDIRECT("実施計画様式!AD"&amp;ROW($A354))&lt;&gt;朱色変色!AD354,1,0)</f>
        <v>#VALUE!</v>
      </c>
      <c r="AE354" t="e" cm="1">
        <f t="array" aca="1" ref="AE354" ca="1">IF(INDIRECT("実施計画様式!AE"&amp;ROW($A354))&lt;&gt;朱色変色!AE354,1,0)</f>
        <v>#VALUE!</v>
      </c>
      <c r="AF354" t="e" cm="1">
        <f t="array" aca="1" ref="AF354" ca="1">IF(INDIRECT("実施計画様式!AF"&amp;ROW($A354))&lt;&gt;朱色変色!AF354,1,0)</f>
        <v>#VALUE!</v>
      </c>
      <c r="AG354" t="e" cm="1">
        <f t="array" aca="1" ref="AG354" ca="1">IF(INDIRECT("実施計画様式!AG"&amp;ROW($A354))&lt;&gt;朱色変色!AG354,1,0)</f>
        <v>#VALUE!</v>
      </c>
      <c r="AH354" t="e" cm="1">
        <f t="array" aca="1" ref="AH354" ca="1">IF(INDIRECT("実施計画様式!AH"&amp;ROW($A354))&lt;&gt;朱色変色!AH354,1,0)</f>
        <v>#VALUE!</v>
      </c>
      <c r="AI354" t="e" cm="1">
        <f t="array" aca="1" ref="AI354" ca="1">IF(INDIRECT("実施計画様式!AI"&amp;ROW($A354))&lt;&gt;朱色変色!AI354,1,0)</f>
        <v>#VALUE!</v>
      </c>
      <c r="AJ354" t="e" cm="1">
        <f t="array" aca="1" ref="AJ354" ca="1">IF(INDIRECT("実施計画様式!AJ"&amp;ROW($A354))&lt;&gt;朱色変色!AJ354,1,0)</f>
        <v>#VALUE!</v>
      </c>
      <c r="AK354" t="e" cm="1">
        <f t="array" aca="1" ref="AK354" ca="1">IF(INDIRECT("実施計画様式!AK"&amp;ROW($A354))&lt;&gt;朱色変色!AK354,1,0)</f>
        <v>#VALUE!</v>
      </c>
      <c r="AL354" t="e" cm="1">
        <f t="array" aca="1" ref="AL354" ca="1">IF(INDIRECT("実施計画様式!AL"&amp;ROW($A354))&lt;&gt;朱色変色!AL354,1,0)</f>
        <v>#VALUE!</v>
      </c>
      <c r="AM354" t="e" cm="1">
        <f t="array" aca="1" ref="AM354" ca="1">IF(INDIRECT("実施計画様式!AM"&amp;ROW($A354))&lt;&gt;朱色変色!AM354,1,0)</f>
        <v>#VALUE!</v>
      </c>
      <c r="AN354" t="e" cm="1">
        <f t="array" aca="1" ref="AN354" ca="1">IF(INDIRECT("実施計画様式!AN"&amp;ROW($A354))&lt;&gt;朱色変色!AN354,1,0)</f>
        <v>#VALUE!</v>
      </c>
      <c r="AO354" t="e" cm="1">
        <f t="array" aca="1" ref="AO354" ca="1">IF(INDIRECT("実施計画様式!AO"&amp;ROW($A354))&lt;&gt;朱色変色!AO354,1,0)</f>
        <v>#VALUE!</v>
      </c>
      <c r="AP354" t="e" cm="1">
        <f t="array" aca="1" ref="AP354" ca="1">IF(INDIRECT("実施計画様式!AP"&amp;ROW($A354))&lt;&gt;朱色変色!AP354,1,0)</f>
        <v>#VALUE!</v>
      </c>
      <c r="AQ354" t="e" cm="1">
        <f t="array" aca="1" ref="AQ354" ca="1">IF(INDIRECT("実施計画様式!AQ"&amp;ROW($A354))&lt;&gt;朱色変色!AQ354,1,0)</f>
        <v>#VALUE!</v>
      </c>
      <c r="AR354" t="e" cm="1">
        <f t="array" aca="1" ref="AR354" ca="1">IF(INDIRECT("実施計画様式!AR"&amp;ROW($A354))&lt;&gt;朱色変色!AR354,1,0)</f>
        <v>#VALUE!</v>
      </c>
      <c r="AS354" t="e" cm="1">
        <f t="array" aca="1" ref="AS354" ca="1">IF(INDIRECT("実施計画様式!AS"&amp;ROW($A354))&lt;&gt;朱色変色!AS354,1,0)</f>
        <v>#VALUE!</v>
      </c>
      <c r="AT354" t="e" cm="1">
        <f t="array" aca="1" ref="AT354" ca="1">IF(INDIRECT("実施計画様式!AT"&amp;ROW($A354))&lt;&gt;朱色変色!AT354,1,0)</f>
        <v>#VALUE!</v>
      </c>
      <c r="AU354" t="e" cm="1">
        <f t="array" aca="1" ref="AU354" ca="1">IF(INDIRECT("実施計画様式!AU"&amp;ROW($A354))&lt;&gt;朱色変色!AU354,1,0)</f>
        <v>#VALUE!</v>
      </c>
      <c r="AV354" t="e" cm="1">
        <f t="array" aca="1" ref="AV354" ca="1">IF(INDIRECT("実施計画様式!AV"&amp;ROW($A354))&lt;&gt;朱色変色!AV354,1,0)</f>
        <v>#VALUE!</v>
      </c>
      <c r="AW354" t="e" cm="1">
        <f t="array" aca="1" ref="AW354" ca="1">IF(INDIRECT("実施計画様式!AW"&amp;ROW($A354))&lt;&gt;朱色変色!AW354,1,0)</f>
        <v>#VALUE!</v>
      </c>
      <c r="AX354" t="e" cm="1">
        <f t="array" aca="1" ref="AX354" ca="1">IF(INDIRECT("実施計画様式!AX"&amp;ROW($A354))&lt;&gt;朱色変色!AX354,1,0)</f>
        <v>#VALUE!</v>
      </c>
      <c r="AY354" t="e" cm="1">
        <f t="array" aca="1" ref="AY354" ca="1">IF(INDIRECT("実施計画様式!AY"&amp;ROW($A354))&lt;&gt;朱色変色!AU354,1,0)</f>
        <v>#VALUE!</v>
      </c>
      <c r="AZ354" t="e" cm="1">
        <f t="array" aca="1" ref="AZ354" ca="1">IF(INDIRECT("実施計画様式!AZ"&amp;ROW($A354))&lt;&gt;朱色変色!AV354,1,0)</f>
        <v>#VALUE!</v>
      </c>
      <c r="BA354" t="e" cm="1">
        <f t="array" aca="1" ref="BA354" ca="1">IF(INDIRECT("実施計画様式!BA"&amp;ROW($A354))&lt;&gt;朱色変色!AW354,1,0)</f>
        <v>#VALUE!</v>
      </c>
      <c r="BB354" t="e" cm="1">
        <f t="array" aca="1" ref="BB354" ca="1">IF(INDIRECT("実施計画様式!BB"&amp;ROW($A354))&lt;&gt;朱色変色!AX354,1,0)</f>
        <v>#VALUE!</v>
      </c>
      <c r="BC354" t="e">
        <f t="shared" ca="1" si="12"/>
        <v>#VALUE!</v>
      </c>
      <c r="BD354" t="e">
        <f t="shared" ca="1" si="13"/>
        <v>#VALUE!</v>
      </c>
      <c r="BE354" t="e">
        <f t="shared" ca="1" si="14"/>
        <v>#VALUE!</v>
      </c>
    </row>
    <row r="355" spans="3:57">
      <c r="C355" s="310">
        <v>283</v>
      </c>
      <c r="D355" t="e" cm="1">
        <f t="array" aca="1" ref="D355" ca="1">IF(INDIRECT("実施計画様式!D"&amp;ROW($A355))&lt;&gt;朱色変色!D355,1,0)</f>
        <v>#VALUE!</v>
      </c>
      <c r="E355" t="e" cm="1">
        <f t="array" aca="1" ref="E355" ca="1">IF(INDIRECT("実施計画様式!E"&amp;ROW($A355))&lt;&gt;朱色変色!E355,1,0)</f>
        <v>#VALUE!</v>
      </c>
      <c r="F355" t="e" cm="1">
        <f t="array" aca="1" ref="F355" ca="1">IF(INDIRECT("実施計画様式!F"&amp;ROW($A355))&lt;&gt;朱色変色!F355,1,0)</f>
        <v>#VALUE!</v>
      </c>
      <c r="G355" t="e" cm="1">
        <f t="array" aca="1" ref="G355" ca="1">IF(INDIRECT("実施計画様式!G"&amp;ROW($A355))&lt;&gt;朱色変色!G355,1,0)</f>
        <v>#VALUE!</v>
      </c>
      <c r="H355" t="e" cm="1">
        <f t="array" aca="1" ref="H355" ca="1">IF(INDIRECT("実施計画様式!H"&amp;ROW($A355))&lt;&gt;朱色変色!H355,1,0)</f>
        <v>#VALUE!</v>
      </c>
      <c r="I355" t="e" cm="1">
        <f t="array" aca="1" ref="I355" ca="1">IF(INDIRECT("実施計画様式!I"&amp;ROW($A355))&lt;&gt;朱色変色!I355,1,0)</f>
        <v>#VALUE!</v>
      </c>
      <c r="J355" t="e" cm="1">
        <f t="array" aca="1" ref="J355" ca="1">IF(INDIRECT("実施計画様式!J"&amp;ROW($A355))&lt;&gt;朱色変色!J355,1,0)</f>
        <v>#VALUE!</v>
      </c>
      <c r="K355" t="e" cm="1">
        <f t="array" aca="1" ref="K355" ca="1">IF(INDIRECT("実施計画様式!K"&amp;ROW($A355))&lt;&gt;朱色変色!K355,1,0)</f>
        <v>#VALUE!</v>
      </c>
      <c r="L355" t="e" cm="1">
        <f t="array" aca="1" ref="L355" ca="1">IF(INDIRECT("実施計画様式!L"&amp;ROW($A355))&lt;&gt;朱色変色!L355,1,0)</f>
        <v>#VALUE!</v>
      </c>
      <c r="M355" t="e" cm="1">
        <f t="array" aca="1" ref="M355" ca="1">IF(INDIRECT("実施計画様式!M"&amp;ROW($A355))&lt;&gt;朱色変色!M355,1,0)</f>
        <v>#VALUE!</v>
      </c>
      <c r="N355" t="e" cm="1">
        <f t="array" aca="1" ref="N355" ca="1">IF(INDIRECT("実施計画様式!N"&amp;ROW($A355))&lt;&gt;朱色変色!N355,1,0)</f>
        <v>#VALUE!</v>
      </c>
      <c r="O355" t="e" cm="1">
        <f t="array" aca="1" ref="O355" ca="1">IF(INDIRECT("実施計画様式!O"&amp;ROW($A355))&lt;&gt;朱色変色!O355,1,0)</f>
        <v>#VALUE!</v>
      </c>
      <c r="P355" t="e" cm="1">
        <f t="array" aca="1" ref="P355" ca="1">IF(INDIRECT("実施計画様式!P"&amp;ROW($A355))&lt;&gt;朱色変色!P355,1,0)</f>
        <v>#VALUE!</v>
      </c>
      <c r="Q355" t="e" cm="1">
        <f t="array" aca="1" ref="Q355" ca="1">IF(INDIRECT("実施計画様式!Q"&amp;ROW($A355))&lt;&gt;朱色変色!Q355,1,0)</f>
        <v>#VALUE!</v>
      </c>
      <c r="R355" t="e" cm="1">
        <f t="array" aca="1" ref="R355" ca="1">IF(INDIRECT("実施計画様式!R"&amp;ROW($A355))&lt;&gt;朱色変色!R355,1,0)</f>
        <v>#VALUE!</v>
      </c>
      <c r="S355" t="e" cm="1">
        <f t="array" aca="1" ref="S355" ca="1">IF(INDIRECT("実施計画様式!S"&amp;ROW($A355))&lt;&gt;朱色変色!S355,1,0)</f>
        <v>#VALUE!</v>
      </c>
      <c r="T355" t="e" cm="1">
        <f t="array" aca="1" ref="T355" ca="1">IF(INDIRECT("実施計画様式!T"&amp;ROW($A355))&lt;&gt;朱色変色!T355,1,0)</f>
        <v>#VALUE!</v>
      </c>
      <c r="U355" t="e" cm="1">
        <f t="array" aca="1" ref="U355" ca="1">IF(INDIRECT("実施計画様式!U"&amp;ROW($A355))&lt;&gt;朱色変色!U355,1,0)</f>
        <v>#VALUE!</v>
      </c>
      <c r="V355" t="e" cm="1">
        <f t="array" aca="1" ref="V355" ca="1">IF(INDIRECT("実施計画様式!V"&amp;ROW($A355))&lt;&gt;朱色変色!V355,1,0)</f>
        <v>#VALUE!</v>
      </c>
      <c r="W355" t="e" cm="1">
        <f t="array" aca="1" ref="W355" ca="1">IF(INDIRECT("実施計画様式!W"&amp;ROW($A355))&lt;&gt;朱色変色!W355,1,0)</f>
        <v>#VALUE!</v>
      </c>
      <c r="X355" t="e" cm="1">
        <f t="array" aca="1" ref="X355" ca="1">IF(INDIRECT("実施計画様式!X"&amp;ROW($A355))&lt;&gt;朱色変色!X355,1,0)</f>
        <v>#VALUE!</v>
      </c>
      <c r="Y355" t="e" cm="1">
        <f t="array" aca="1" ref="Y355" ca="1">IF(INDIRECT("実施計画様式!Y"&amp;ROW($A355))&lt;&gt;朱色変色!Y355,1,0)</f>
        <v>#VALUE!</v>
      </c>
      <c r="Z355" t="e" cm="1">
        <f t="array" aca="1" ref="Z355" ca="1">IF(INDIRECT("実施計画様式!Z"&amp;ROW($A355))&lt;&gt;朱色変色!Z355,1,0)</f>
        <v>#VALUE!</v>
      </c>
      <c r="AA355" t="e" cm="1">
        <f t="array" aca="1" ref="AA355" ca="1">IF(INDIRECT("実施計画様式!AA"&amp;ROW($A355))&lt;&gt;朱色変色!AA355,1,0)</f>
        <v>#VALUE!</v>
      </c>
      <c r="AB355" t="e" cm="1">
        <f t="array" aca="1" ref="AB355" ca="1">IF(INDIRECT("実施計画様式!AB"&amp;ROW($A355))&lt;&gt;朱色変色!AB355,1,0)</f>
        <v>#VALUE!</v>
      </c>
      <c r="AC355" t="e" cm="1">
        <f t="array" aca="1" ref="AC355" ca="1">IF(INDIRECT("実施計画様式!AC"&amp;ROW($A355))&lt;&gt;朱色変色!AC355,1,0)</f>
        <v>#VALUE!</v>
      </c>
      <c r="AD355" t="e" cm="1">
        <f t="array" aca="1" ref="AD355" ca="1">IF(INDIRECT("実施計画様式!AD"&amp;ROW($A355))&lt;&gt;朱色変色!AD355,1,0)</f>
        <v>#VALUE!</v>
      </c>
      <c r="AE355" t="e" cm="1">
        <f t="array" aca="1" ref="AE355" ca="1">IF(INDIRECT("実施計画様式!AE"&amp;ROW($A355))&lt;&gt;朱色変色!AE355,1,0)</f>
        <v>#VALUE!</v>
      </c>
      <c r="AF355" t="e" cm="1">
        <f t="array" aca="1" ref="AF355" ca="1">IF(INDIRECT("実施計画様式!AF"&amp;ROW($A355))&lt;&gt;朱色変色!AF355,1,0)</f>
        <v>#VALUE!</v>
      </c>
      <c r="AG355" t="e" cm="1">
        <f t="array" aca="1" ref="AG355" ca="1">IF(INDIRECT("実施計画様式!AG"&amp;ROW($A355))&lt;&gt;朱色変色!AG355,1,0)</f>
        <v>#VALUE!</v>
      </c>
      <c r="AH355" t="e" cm="1">
        <f t="array" aca="1" ref="AH355" ca="1">IF(INDIRECT("実施計画様式!AH"&amp;ROW($A355))&lt;&gt;朱色変色!AH355,1,0)</f>
        <v>#VALUE!</v>
      </c>
      <c r="AI355" t="e" cm="1">
        <f t="array" aca="1" ref="AI355" ca="1">IF(INDIRECT("実施計画様式!AI"&amp;ROW($A355))&lt;&gt;朱色変色!AI355,1,0)</f>
        <v>#VALUE!</v>
      </c>
      <c r="AJ355" t="e" cm="1">
        <f t="array" aca="1" ref="AJ355" ca="1">IF(INDIRECT("実施計画様式!AJ"&amp;ROW($A355))&lt;&gt;朱色変色!AJ355,1,0)</f>
        <v>#VALUE!</v>
      </c>
      <c r="AK355" t="e" cm="1">
        <f t="array" aca="1" ref="AK355" ca="1">IF(INDIRECT("実施計画様式!AK"&amp;ROW($A355))&lt;&gt;朱色変色!AK355,1,0)</f>
        <v>#VALUE!</v>
      </c>
      <c r="AL355" t="e" cm="1">
        <f t="array" aca="1" ref="AL355" ca="1">IF(INDIRECT("実施計画様式!AL"&amp;ROW($A355))&lt;&gt;朱色変色!AL355,1,0)</f>
        <v>#VALUE!</v>
      </c>
      <c r="AM355" t="e" cm="1">
        <f t="array" aca="1" ref="AM355" ca="1">IF(INDIRECT("実施計画様式!AM"&amp;ROW($A355))&lt;&gt;朱色変色!AM355,1,0)</f>
        <v>#VALUE!</v>
      </c>
      <c r="AN355" t="e" cm="1">
        <f t="array" aca="1" ref="AN355" ca="1">IF(INDIRECT("実施計画様式!AN"&amp;ROW($A355))&lt;&gt;朱色変色!AN355,1,0)</f>
        <v>#VALUE!</v>
      </c>
      <c r="AO355" t="e" cm="1">
        <f t="array" aca="1" ref="AO355" ca="1">IF(INDIRECT("実施計画様式!AO"&amp;ROW($A355))&lt;&gt;朱色変色!AO355,1,0)</f>
        <v>#VALUE!</v>
      </c>
      <c r="AP355" t="e" cm="1">
        <f t="array" aca="1" ref="AP355" ca="1">IF(INDIRECT("実施計画様式!AP"&amp;ROW($A355))&lt;&gt;朱色変色!AP355,1,0)</f>
        <v>#VALUE!</v>
      </c>
      <c r="AQ355" t="e" cm="1">
        <f t="array" aca="1" ref="AQ355" ca="1">IF(INDIRECT("実施計画様式!AQ"&amp;ROW($A355))&lt;&gt;朱色変色!AQ355,1,0)</f>
        <v>#VALUE!</v>
      </c>
      <c r="AR355" t="e" cm="1">
        <f t="array" aca="1" ref="AR355" ca="1">IF(INDIRECT("実施計画様式!AR"&amp;ROW($A355))&lt;&gt;朱色変色!AR355,1,0)</f>
        <v>#VALUE!</v>
      </c>
      <c r="AS355" t="e" cm="1">
        <f t="array" aca="1" ref="AS355" ca="1">IF(INDIRECT("実施計画様式!AS"&amp;ROW($A355))&lt;&gt;朱色変色!AS355,1,0)</f>
        <v>#VALUE!</v>
      </c>
      <c r="AT355" t="e" cm="1">
        <f t="array" aca="1" ref="AT355" ca="1">IF(INDIRECT("実施計画様式!AT"&amp;ROW($A355))&lt;&gt;朱色変色!AT355,1,0)</f>
        <v>#VALUE!</v>
      </c>
      <c r="AU355" t="e" cm="1">
        <f t="array" aca="1" ref="AU355" ca="1">IF(INDIRECT("実施計画様式!AU"&amp;ROW($A355))&lt;&gt;朱色変色!AU355,1,0)</f>
        <v>#VALUE!</v>
      </c>
      <c r="AV355" t="e" cm="1">
        <f t="array" aca="1" ref="AV355" ca="1">IF(INDIRECT("実施計画様式!AV"&amp;ROW($A355))&lt;&gt;朱色変色!AV355,1,0)</f>
        <v>#VALUE!</v>
      </c>
      <c r="AW355" t="e" cm="1">
        <f t="array" aca="1" ref="AW355" ca="1">IF(INDIRECT("実施計画様式!AW"&amp;ROW($A355))&lt;&gt;朱色変色!AW355,1,0)</f>
        <v>#VALUE!</v>
      </c>
      <c r="AX355" t="e" cm="1">
        <f t="array" aca="1" ref="AX355" ca="1">IF(INDIRECT("実施計画様式!AX"&amp;ROW($A355))&lt;&gt;朱色変色!AX355,1,0)</f>
        <v>#VALUE!</v>
      </c>
      <c r="AY355" t="e" cm="1">
        <f t="array" aca="1" ref="AY355" ca="1">IF(INDIRECT("実施計画様式!AY"&amp;ROW($A355))&lt;&gt;朱色変色!AU355,1,0)</f>
        <v>#VALUE!</v>
      </c>
      <c r="AZ355" t="e" cm="1">
        <f t="array" aca="1" ref="AZ355" ca="1">IF(INDIRECT("実施計画様式!AZ"&amp;ROW($A355))&lt;&gt;朱色変色!AV355,1,0)</f>
        <v>#VALUE!</v>
      </c>
      <c r="BA355" t="e" cm="1">
        <f t="array" aca="1" ref="BA355" ca="1">IF(INDIRECT("実施計画様式!BA"&amp;ROW($A355))&lt;&gt;朱色変色!AW355,1,0)</f>
        <v>#VALUE!</v>
      </c>
      <c r="BB355" t="e" cm="1">
        <f t="array" aca="1" ref="BB355" ca="1">IF(INDIRECT("実施計画様式!BB"&amp;ROW($A355))&lt;&gt;朱色変色!AX355,1,0)</f>
        <v>#VALUE!</v>
      </c>
      <c r="BC355" t="e">
        <f t="shared" ca="1" si="12"/>
        <v>#VALUE!</v>
      </c>
      <c r="BD355" t="e">
        <f t="shared" ca="1" si="13"/>
        <v>#VALUE!</v>
      </c>
      <c r="BE355" t="e">
        <f t="shared" ca="1" si="14"/>
        <v>#VALUE!</v>
      </c>
    </row>
    <row r="356" spans="3:57">
      <c r="C356" s="310">
        <v>284</v>
      </c>
      <c r="D356" t="e" cm="1">
        <f t="array" aca="1" ref="D356" ca="1">IF(INDIRECT("実施計画様式!D"&amp;ROW($A356))&lt;&gt;朱色変色!D356,1,0)</f>
        <v>#VALUE!</v>
      </c>
      <c r="E356" t="e" cm="1">
        <f t="array" aca="1" ref="E356" ca="1">IF(INDIRECT("実施計画様式!E"&amp;ROW($A356))&lt;&gt;朱色変色!E356,1,0)</f>
        <v>#VALUE!</v>
      </c>
      <c r="F356" t="e" cm="1">
        <f t="array" aca="1" ref="F356" ca="1">IF(INDIRECT("実施計画様式!F"&amp;ROW($A356))&lt;&gt;朱色変色!F356,1,0)</f>
        <v>#VALUE!</v>
      </c>
      <c r="G356" t="e" cm="1">
        <f t="array" aca="1" ref="G356" ca="1">IF(INDIRECT("実施計画様式!G"&amp;ROW($A356))&lt;&gt;朱色変色!G356,1,0)</f>
        <v>#VALUE!</v>
      </c>
      <c r="H356" t="e" cm="1">
        <f t="array" aca="1" ref="H356" ca="1">IF(INDIRECT("実施計画様式!H"&amp;ROW($A356))&lt;&gt;朱色変色!H356,1,0)</f>
        <v>#VALUE!</v>
      </c>
      <c r="I356" t="e" cm="1">
        <f t="array" aca="1" ref="I356" ca="1">IF(INDIRECT("実施計画様式!I"&amp;ROW($A356))&lt;&gt;朱色変色!I356,1,0)</f>
        <v>#VALUE!</v>
      </c>
      <c r="J356" t="e" cm="1">
        <f t="array" aca="1" ref="J356" ca="1">IF(INDIRECT("実施計画様式!J"&amp;ROW($A356))&lt;&gt;朱色変色!J356,1,0)</f>
        <v>#VALUE!</v>
      </c>
      <c r="K356" t="e" cm="1">
        <f t="array" aca="1" ref="K356" ca="1">IF(INDIRECT("実施計画様式!K"&amp;ROW($A356))&lt;&gt;朱色変色!K356,1,0)</f>
        <v>#VALUE!</v>
      </c>
      <c r="L356" t="e" cm="1">
        <f t="array" aca="1" ref="L356" ca="1">IF(INDIRECT("実施計画様式!L"&amp;ROW($A356))&lt;&gt;朱色変色!L356,1,0)</f>
        <v>#VALUE!</v>
      </c>
      <c r="M356" t="e" cm="1">
        <f t="array" aca="1" ref="M356" ca="1">IF(INDIRECT("実施計画様式!M"&amp;ROW($A356))&lt;&gt;朱色変色!M356,1,0)</f>
        <v>#VALUE!</v>
      </c>
      <c r="N356" t="e" cm="1">
        <f t="array" aca="1" ref="N356" ca="1">IF(INDIRECT("実施計画様式!N"&amp;ROW($A356))&lt;&gt;朱色変色!N356,1,0)</f>
        <v>#VALUE!</v>
      </c>
      <c r="O356" t="e" cm="1">
        <f t="array" aca="1" ref="O356" ca="1">IF(INDIRECT("実施計画様式!O"&amp;ROW($A356))&lt;&gt;朱色変色!O356,1,0)</f>
        <v>#VALUE!</v>
      </c>
      <c r="P356" t="e" cm="1">
        <f t="array" aca="1" ref="P356" ca="1">IF(INDIRECT("実施計画様式!P"&amp;ROW($A356))&lt;&gt;朱色変色!P356,1,0)</f>
        <v>#VALUE!</v>
      </c>
      <c r="Q356" t="e" cm="1">
        <f t="array" aca="1" ref="Q356" ca="1">IF(INDIRECT("実施計画様式!Q"&amp;ROW($A356))&lt;&gt;朱色変色!Q356,1,0)</f>
        <v>#VALUE!</v>
      </c>
      <c r="R356" t="e" cm="1">
        <f t="array" aca="1" ref="R356" ca="1">IF(INDIRECT("実施計画様式!R"&amp;ROW($A356))&lt;&gt;朱色変色!R356,1,0)</f>
        <v>#VALUE!</v>
      </c>
      <c r="S356" t="e" cm="1">
        <f t="array" aca="1" ref="S356" ca="1">IF(INDIRECT("実施計画様式!S"&amp;ROW($A356))&lt;&gt;朱色変色!S356,1,0)</f>
        <v>#VALUE!</v>
      </c>
      <c r="T356" t="e" cm="1">
        <f t="array" aca="1" ref="T356" ca="1">IF(INDIRECT("実施計画様式!T"&amp;ROW($A356))&lt;&gt;朱色変色!T356,1,0)</f>
        <v>#VALUE!</v>
      </c>
      <c r="U356" t="e" cm="1">
        <f t="array" aca="1" ref="U356" ca="1">IF(INDIRECT("実施計画様式!U"&amp;ROW($A356))&lt;&gt;朱色変色!U356,1,0)</f>
        <v>#VALUE!</v>
      </c>
      <c r="V356" t="e" cm="1">
        <f t="array" aca="1" ref="V356" ca="1">IF(INDIRECT("実施計画様式!V"&amp;ROW($A356))&lt;&gt;朱色変色!V356,1,0)</f>
        <v>#VALUE!</v>
      </c>
      <c r="W356" t="e" cm="1">
        <f t="array" aca="1" ref="W356" ca="1">IF(INDIRECT("実施計画様式!W"&amp;ROW($A356))&lt;&gt;朱色変色!W356,1,0)</f>
        <v>#VALUE!</v>
      </c>
      <c r="X356" t="e" cm="1">
        <f t="array" aca="1" ref="X356" ca="1">IF(INDIRECT("実施計画様式!X"&amp;ROW($A356))&lt;&gt;朱色変色!X356,1,0)</f>
        <v>#VALUE!</v>
      </c>
      <c r="Y356" t="e" cm="1">
        <f t="array" aca="1" ref="Y356" ca="1">IF(INDIRECT("実施計画様式!Y"&amp;ROW($A356))&lt;&gt;朱色変色!Y356,1,0)</f>
        <v>#VALUE!</v>
      </c>
      <c r="Z356" t="e" cm="1">
        <f t="array" aca="1" ref="Z356" ca="1">IF(INDIRECT("実施計画様式!Z"&amp;ROW($A356))&lt;&gt;朱色変色!Z356,1,0)</f>
        <v>#VALUE!</v>
      </c>
      <c r="AA356" t="e" cm="1">
        <f t="array" aca="1" ref="AA356" ca="1">IF(INDIRECT("実施計画様式!AA"&amp;ROW($A356))&lt;&gt;朱色変色!AA356,1,0)</f>
        <v>#VALUE!</v>
      </c>
      <c r="AB356" t="e" cm="1">
        <f t="array" aca="1" ref="AB356" ca="1">IF(INDIRECT("実施計画様式!AB"&amp;ROW($A356))&lt;&gt;朱色変色!AB356,1,0)</f>
        <v>#VALUE!</v>
      </c>
      <c r="AC356" t="e" cm="1">
        <f t="array" aca="1" ref="AC356" ca="1">IF(INDIRECT("実施計画様式!AC"&amp;ROW($A356))&lt;&gt;朱色変色!AC356,1,0)</f>
        <v>#VALUE!</v>
      </c>
      <c r="AD356" t="e" cm="1">
        <f t="array" aca="1" ref="AD356" ca="1">IF(INDIRECT("実施計画様式!AD"&amp;ROW($A356))&lt;&gt;朱色変色!AD356,1,0)</f>
        <v>#VALUE!</v>
      </c>
      <c r="AE356" t="e" cm="1">
        <f t="array" aca="1" ref="AE356" ca="1">IF(INDIRECT("実施計画様式!AE"&amp;ROW($A356))&lt;&gt;朱色変色!AE356,1,0)</f>
        <v>#VALUE!</v>
      </c>
      <c r="AF356" t="e" cm="1">
        <f t="array" aca="1" ref="AF356" ca="1">IF(INDIRECT("実施計画様式!AF"&amp;ROW($A356))&lt;&gt;朱色変色!AF356,1,0)</f>
        <v>#VALUE!</v>
      </c>
      <c r="AG356" t="e" cm="1">
        <f t="array" aca="1" ref="AG356" ca="1">IF(INDIRECT("実施計画様式!AG"&amp;ROW($A356))&lt;&gt;朱色変色!AG356,1,0)</f>
        <v>#VALUE!</v>
      </c>
      <c r="AH356" t="e" cm="1">
        <f t="array" aca="1" ref="AH356" ca="1">IF(INDIRECT("実施計画様式!AH"&amp;ROW($A356))&lt;&gt;朱色変色!AH356,1,0)</f>
        <v>#VALUE!</v>
      </c>
      <c r="AI356" t="e" cm="1">
        <f t="array" aca="1" ref="AI356" ca="1">IF(INDIRECT("実施計画様式!AI"&amp;ROW($A356))&lt;&gt;朱色変色!AI356,1,0)</f>
        <v>#VALUE!</v>
      </c>
      <c r="AJ356" t="e" cm="1">
        <f t="array" aca="1" ref="AJ356" ca="1">IF(INDIRECT("実施計画様式!AJ"&amp;ROW($A356))&lt;&gt;朱色変色!AJ356,1,0)</f>
        <v>#VALUE!</v>
      </c>
      <c r="AK356" t="e" cm="1">
        <f t="array" aca="1" ref="AK356" ca="1">IF(INDIRECT("実施計画様式!AK"&amp;ROW($A356))&lt;&gt;朱色変色!AK356,1,0)</f>
        <v>#VALUE!</v>
      </c>
      <c r="AL356" t="e" cm="1">
        <f t="array" aca="1" ref="AL356" ca="1">IF(INDIRECT("実施計画様式!AL"&amp;ROW($A356))&lt;&gt;朱色変色!AL356,1,0)</f>
        <v>#VALUE!</v>
      </c>
      <c r="AM356" t="e" cm="1">
        <f t="array" aca="1" ref="AM356" ca="1">IF(INDIRECT("実施計画様式!AM"&amp;ROW($A356))&lt;&gt;朱色変色!AM356,1,0)</f>
        <v>#VALUE!</v>
      </c>
      <c r="AN356" t="e" cm="1">
        <f t="array" aca="1" ref="AN356" ca="1">IF(INDIRECT("実施計画様式!AN"&amp;ROW($A356))&lt;&gt;朱色変色!AN356,1,0)</f>
        <v>#VALUE!</v>
      </c>
      <c r="AO356" t="e" cm="1">
        <f t="array" aca="1" ref="AO356" ca="1">IF(INDIRECT("実施計画様式!AO"&amp;ROW($A356))&lt;&gt;朱色変色!AO356,1,0)</f>
        <v>#VALUE!</v>
      </c>
      <c r="AP356" t="e" cm="1">
        <f t="array" aca="1" ref="AP356" ca="1">IF(INDIRECT("実施計画様式!AP"&amp;ROW($A356))&lt;&gt;朱色変色!AP356,1,0)</f>
        <v>#VALUE!</v>
      </c>
      <c r="AQ356" t="e" cm="1">
        <f t="array" aca="1" ref="AQ356" ca="1">IF(INDIRECT("実施計画様式!AQ"&amp;ROW($A356))&lt;&gt;朱色変色!AQ356,1,0)</f>
        <v>#VALUE!</v>
      </c>
      <c r="AR356" t="e" cm="1">
        <f t="array" aca="1" ref="AR356" ca="1">IF(INDIRECT("実施計画様式!AR"&amp;ROW($A356))&lt;&gt;朱色変色!AR356,1,0)</f>
        <v>#VALUE!</v>
      </c>
      <c r="AS356" t="e" cm="1">
        <f t="array" aca="1" ref="AS356" ca="1">IF(INDIRECT("実施計画様式!AS"&amp;ROW($A356))&lt;&gt;朱色変色!AS356,1,0)</f>
        <v>#VALUE!</v>
      </c>
      <c r="AT356" t="e" cm="1">
        <f t="array" aca="1" ref="AT356" ca="1">IF(INDIRECT("実施計画様式!AT"&amp;ROW($A356))&lt;&gt;朱色変色!AT356,1,0)</f>
        <v>#VALUE!</v>
      </c>
      <c r="AU356" t="e" cm="1">
        <f t="array" aca="1" ref="AU356" ca="1">IF(INDIRECT("実施計画様式!AU"&amp;ROW($A356))&lt;&gt;朱色変色!AU356,1,0)</f>
        <v>#VALUE!</v>
      </c>
      <c r="AV356" t="e" cm="1">
        <f t="array" aca="1" ref="AV356" ca="1">IF(INDIRECT("実施計画様式!AV"&amp;ROW($A356))&lt;&gt;朱色変色!AV356,1,0)</f>
        <v>#VALUE!</v>
      </c>
      <c r="AW356" t="e" cm="1">
        <f t="array" aca="1" ref="AW356" ca="1">IF(INDIRECT("実施計画様式!AW"&amp;ROW($A356))&lt;&gt;朱色変色!AW356,1,0)</f>
        <v>#VALUE!</v>
      </c>
      <c r="AX356" t="e" cm="1">
        <f t="array" aca="1" ref="AX356" ca="1">IF(INDIRECT("実施計画様式!AX"&amp;ROW($A356))&lt;&gt;朱色変色!AX356,1,0)</f>
        <v>#VALUE!</v>
      </c>
      <c r="AY356" t="e" cm="1">
        <f t="array" aca="1" ref="AY356" ca="1">IF(INDIRECT("実施計画様式!AY"&amp;ROW($A356))&lt;&gt;朱色変色!AU356,1,0)</f>
        <v>#VALUE!</v>
      </c>
      <c r="AZ356" t="e" cm="1">
        <f t="array" aca="1" ref="AZ356" ca="1">IF(INDIRECT("実施計画様式!AZ"&amp;ROW($A356))&lt;&gt;朱色変色!AV356,1,0)</f>
        <v>#VALUE!</v>
      </c>
      <c r="BA356" t="e" cm="1">
        <f t="array" aca="1" ref="BA356" ca="1">IF(INDIRECT("実施計画様式!BA"&amp;ROW($A356))&lt;&gt;朱色変色!AW356,1,0)</f>
        <v>#VALUE!</v>
      </c>
      <c r="BB356" t="e" cm="1">
        <f t="array" aca="1" ref="BB356" ca="1">IF(INDIRECT("実施計画様式!BB"&amp;ROW($A356))&lt;&gt;朱色変色!AX356,1,0)</f>
        <v>#VALUE!</v>
      </c>
      <c r="BC356" t="e">
        <f t="shared" ca="1" si="12"/>
        <v>#VALUE!</v>
      </c>
      <c r="BD356" t="e">
        <f t="shared" ca="1" si="13"/>
        <v>#VALUE!</v>
      </c>
      <c r="BE356" t="e">
        <f t="shared" ca="1" si="14"/>
        <v>#VALUE!</v>
      </c>
    </row>
    <row r="357" spans="3:57">
      <c r="C357" s="310">
        <v>285</v>
      </c>
      <c r="D357" t="e" cm="1">
        <f t="array" aca="1" ref="D357" ca="1">IF(INDIRECT("実施計画様式!D"&amp;ROW($A357))&lt;&gt;朱色変色!D357,1,0)</f>
        <v>#VALUE!</v>
      </c>
      <c r="E357" t="e" cm="1">
        <f t="array" aca="1" ref="E357" ca="1">IF(INDIRECT("実施計画様式!E"&amp;ROW($A357))&lt;&gt;朱色変色!E357,1,0)</f>
        <v>#VALUE!</v>
      </c>
      <c r="F357" t="e" cm="1">
        <f t="array" aca="1" ref="F357" ca="1">IF(INDIRECT("実施計画様式!F"&amp;ROW($A357))&lt;&gt;朱色変色!F357,1,0)</f>
        <v>#VALUE!</v>
      </c>
      <c r="G357" t="e" cm="1">
        <f t="array" aca="1" ref="G357" ca="1">IF(INDIRECT("実施計画様式!G"&amp;ROW($A357))&lt;&gt;朱色変色!G357,1,0)</f>
        <v>#VALUE!</v>
      </c>
      <c r="H357" t="e" cm="1">
        <f t="array" aca="1" ref="H357" ca="1">IF(INDIRECT("実施計画様式!H"&amp;ROW($A357))&lt;&gt;朱色変色!H357,1,0)</f>
        <v>#VALUE!</v>
      </c>
      <c r="I357" t="e" cm="1">
        <f t="array" aca="1" ref="I357" ca="1">IF(INDIRECT("実施計画様式!I"&amp;ROW($A357))&lt;&gt;朱色変色!I357,1,0)</f>
        <v>#VALUE!</v>
      </c>
      <c r="J357" t="e" cm="1">
        <f t="array" aca="1" ref="J357" ca="1">IF(INDIRECT("実施計画様式!J"&amp;ROW($A357))&lt;&gt;朱色変色!J357,1,0)</f>
        <v>#VALUE!</v>
      </c>
      <c r="K357" t="e" cm="1">
        <f t="array" aca="1" ref="K357" ca="1">IF(INDIRECT("実施計画様式!K"&amp;ROW($A357))&lt;&gt;朱色変色!K357,1,0)</f>
        <v>#VALUE!</v>
      </c>
      <c r="L357" t="e" cm="1">
        <f t="array" aca="1" ref="L357" ca="1">IF(INDIRECT("実施計画様式!L"&amp;ROW($A357))&lt;&gt;朱色変色!L357,1,0)</f>
        <v>#VALUE!</v>
      </c>
      <c r="M357" t="e" cm="1">
        <f t="array" aca="1" ref="M357" ca="1">IF(INDIRECT("実施計画様式!M"&amp;ROW($A357))&lt;&gt;朱色変色!M357,1,0)</f>
        <v>#VALUE!</v>
      </c>
      <c r="N357" t="e" cm="1">
        <f t="array" aca="1" ref="N357" ca="1">IF(INDIRECT("実施計画様式!N"&amp;ROW($A357))&lt;&gt;朱色変色!N357,1,0)</f>
        <v>#VALUE!</v>
      </c>
      <c r="O357" t="e" cm="1">
        <f t="array" aca="1" ref="O357" ca="1">IF(INDIRECT("実施計画様式!O"&amp;ROW($A357))&lt;&gt;朱色変色!O357,1,0)</f>
        <v>#VALUE!</v>
      </c>
      <c r="P357" t="e" cm="1">
        <f t="array" aca="1" ref="P357" ca="1">IF(INDIRECT("実施計画様式!P"&amp;ROW($A357))&lt;&gt;朱色変色!P357,1,0)</f>
        <v>#VALUE!</v>
      </c>
      <c r="Q357" t="e" cm="1">
        <f t="array" aca="1" ref="Q357" ca="1">IF(INDIRECT("実施計画様式!Q"&amp;ROW($A357))&lt;&gt;朱色変色!Q357,1,0)</f>
        <v>#VALUE!</v>
      </c>
      <c r="R357" t="e" cm="1">
        <f t="array" aca="1" ref="R357" ca="1">IF(INDIRECT("実施計画様式!R"&amp;ROW($A357))&lt;&gt;朱色変色!R357,1,0)</f>
        <v>#VALUE!</v>
      </c>
      <c r="S357" t="e" cm="1">
        <f t="array" aca="1" ref="S357" ca="1">IF(INDIRECT("実施計画様式!S"&amp;ROW($A357))&lt;&gt;朱色変色!S357,1,0)</f>
        <v>#VALUE!</v>
      </c>
      <c r="T357" t="e" cm="1">
        <f t="array" aca="1" ref="T357" ca="1">IF(INDIRECT("実施計画様式!T"&amp;ROW($A357))&lt;&gt;朱色変色!T357,1,0)</f>
        <v>#VALUE!</v>
      </c>
      <c r="U357" t="e" cm="1">
        <f t="array" aca="1" ref="U357" ca="1">IF(INDIRECT("実施計画様式!U"&amp;ROW($A357))&lt;&gt;朱色変色!U357,1,0)</f>
        <v>#VALUE!</v>
      </c>
      <c r="V357" t="e" cm="1">
        <f t="array" aca="1" ref="V357" ca="1">IF(INDIRECT("実施計画様式!V"&amp;ROW($A357))&lt;&gt;朱色変色!V357,1,0)</f>
        <v>#VALUE!</v>
      </c>
      <c r="W357" t="e" cm="1">
        <f t="array" aca="1" ref="W357" ca="1">IF(INDIRECT("実施計画様式!W"&amp;ROW($A357))&lt;&gt;朱色変色!W357,1,0)</f>
        <v>#VALUE!</v>
      </c>
      <c r="X357" t="e" cm="1">
        <f t="array" aca="1" ref="X357" ca="1">IF(INDIRECT("実施計画様式!X"&amp;ROW($A357))&lt;&gt;朱色変色!X357,1,0)</f>
        <v>#VALUE!</v>
      </c>
      <c r="Y357" t="e" cm="1">
        <f t="array" aca="1" ref="Y357" ca="1">IF(INDIRECT("実施計画様式!Y"&amp;ROW($A357))&lt;&gt;朱色変色!Y357,1,0)</f>
        <v>#VALUE!</v>
      </c>
      <c r="Z357" t="e" cm="1">
        <f t="array" aca="1" ref="Z357" ca="1">IF(INDIRECT("実施計画様式!Z"&amp;ROW($A357))&lt;&gt;朱色変色!Z357,1,0)</f>
        <v>#VALUE!</v>
      </c>
      <c r="AA357" t="e" cm="1">
        <f t="array" aca="1" ref="AA357" ca="1">IF(INDIRECT("実施計画様式!AA"&amp;ROW($A357))&lt;&gt;朱色変色!AA357,1,0)</f>
        <v>#VALUE!</v>
      </c>
      <c r="AB357" t="e" cm="1">
        <f t="array" aca="1" ref="AB357" ca="1">IF(INDIRECT("実施計画様式!AB"&amp;ROW($A357))&lt;&gt;朱色変色!AB357,1,0)</f>
        <v>#VALUE!</v>
      </c>
      <c r="AC357" t="e" cm="1">
        <f t="array" aca="1" ref="AC357" ca="1">IF(INDIRECT("実施計画様式!AC"&amp;ROW($A357))&lt;&gt;朱色変色!AC357,1,0)</f>
        <v>#VALUE!</v>
      </c>
      <c r="AD357" t="e" cm="1">
        <f t="array" aca="1" ref="AD357" ca="1">IF(INDIRECT("実施計画様式!AD"&amp;ROW($A357))&lt;&gt;朱色変色!AD357,1,0)</f>
        <v>#VALUE!</v>
      </c>
      <c r="AE357" t="e" cm="1">
        <f t="array" aca="1" ref="AE357" ca="1">IF(INDIRECT("実施計画様式!AE"&amp;ROW($A357))&lt;&gt;朱色変色!AE357,1,0)</f>
        <v>#VALUE!</v>
      </c>
      <c r="AF357" t="e" cm="1">
        <f t="array" aca="1" ref="AF357" ca="1">IF(INDIRECT("実施計画様式!AF"&amp;ROW($A357))&lt;&gt;朱色変色!AF357,1,0)</f>
        <v>#VALUE!</v>
      </c>
      <c r="AG357" t="e" cm="1">
        <f t="array" aca="1" ref="AG357" ca="1">IF(INDIRECT("実施計画様式!AG"&amp;ROW($A357))&lt;&gt;朱色変色!AG357,1,0)</f>
        <v>#VALUE!</v>
      </c>
      <c r="AH357" t="e" cm="1">
        <f t="array" aca="1" ref="AH357" ca="1">IF(INDIRECT("実施計画様式!AH"&amp;ROW($A357))&lt;&gt;朱色変色!AH357,1,0)</f>
        <v>#VALUE!</v>
      </c>
      <c r="AI357" t="e" cm="1">
        <f t="array" aca="1" ref="AI357" ca="1">IF(INDIRECT("実施計画様式!AI"&amp;ROW($A357))&lt;&gt;朱色変色!AI357,1,0)</f>
        <v>#VALUE!</v>
      </c>
      <c r="AJ357" t="e" cm="1">
        <f t="array" aca="1" ref="AJ357" ca="1">IF(INDIRECT("実施計画様式!AJ"&amp;ROW($A357))&lt;&gt;朱色変色!AJ357,1,0)</f>
        <v>#VALUE!</v>
      </c>
      <c r="AK357" t="e" cm="1">
        <f t="array" aca="1" ref="AK357" ca="1">IF(INDIRECT("実施計画様式!AK"&amp;ROW($A357))&lt;&gt;朱色変色!AK357,1,0)</f>
        <v>#VALUE!</v>
      </c>
      <c r="AL357" t="e" cm="1">
        <f t="array" aca="1" ref="AL357" ca="1">IF(INDIRECT("実施計画様式!AL"&amp;ROW($A357))&lt;&gt;朱色変色!AL357,1,0)</f>
        <v>#VALUE!</v>
      </c>
      <c r="AM357" t="e" cm="1">
        <f t="array" aca="1" ref="AM357" ca="1">IF(INDIRECT("実施計画様式!AM"&amp;ROW($A357))&lt;&gt;朱色変色!AM357,1,0)</f>
        <v>#VALUE!</v>
      </c>
      <c r="AN357" t="e" cm="1">
        <f t="array" aca="1" ref="AN357" ca="1">IF(INDIRECT("実施計画様式!AN"&amp;ROW($A357))&lt;&gt;朱色変色!AN357,1,0)</f>
        <v>#VALUE!</v>
      </c>
      <c r="AO357" t="e" cm="1">
        <f t="array" aca="1" ref="AO357" ca="1">IF(INDIRECT("実施計画様式!AO"&amp;ROW($A357))&lt;&gt;朱色変色!AO357,1,0)</f>
        <v>#VALUE!</v>
      </c>
      <c r="AP357" t="e" cm="1">
        <f t="array" aca="1" ref="AP357" ca="1">IF(INDIRECT("実施計画様式!AP"&amp;ROW($A357))&lt;&gt;朱色変色!AP357,1,0)</f>
        <v>#VALUE!</v>
      </c>
      <c r="AQ357" t="e" cm="1">
        <f t="array" aca="1" ref="AQ357" ca="1">IF(INDIRECT("実施計画様式!AQ"&amp;ROW($A357))&lt;&gt;朱色変色!AQ357,1,0)</f>
        <v>#VALUE!</v>
      </c>
      <c r="AR357" t="e" cm="1">
        <f t="array" aca="1" ref="AR357" ca="1">IF(INDIRECT("実施計画様式!AR"&amp;ROW($A357))&lt;&gt;朱色変色!AR357,1,0)</f>
        <v>#VALUE!</v>
      </c>
      <c r="AS357" t="e" cm="1">
        <f t="array" aca="1" ref="AS357" ca="1">IF(INDIRECT("実施計画様式!AS"&amp;ROW($A357))&lt;&gt;朱色変色!AS357,1,0)</f>
        <v>#VALUE!</v>
      </c>
      <c r="AT357" t="e" cm="1">
        <f t="array" aca="1" ref="AT357" ca="1">IF(INDIRECT("実施計画様式!AT"&amp;ROW($A357))&lt;&gt;朱色変色!AT357,1,0)</f>
        <v>#VALUE!</v>
      </c>
      <c r="AU357" t="e" cm="1">
        <f t="array" aca="1" ref="AU357" ca="1">IF(INDIRECT("実施計画様式!AU"&amp;ROW($A357))&lt;&gt;朱色変色!AU357,1,0)</f>
        <v>#VALUE!</v>
      </c>
      <c r="AV357" t="e" cm="1">
        <f t="array" aca="1" ref="AV357" ca="1">IF(INDIRECT("実施計画様式!AV"&amp;ROW($A357))&lt;&gt;朱色変色!AV357,1,0)</f>
        <v>#VALUE!</v>
      </c>
      <c r="AW357" t="e" cm="1">
        <f t="array" aca="1" ref="AW357" ca="1">IF(INDIRECT("実施計画様式!AW"&amp;ROW($A357))&lt;&gt;朱色変色!AW357,1,0)</f>
        <v>#VALUE!</v>
      </c>
      <c r="AX357" t="e" cm="1">
        <f t="array" aca="1" ref="AX357" ca="1">IF(INDIRECT("実施計画様式!AX"&amp;ROW($A357))&lt;&gt;朱色変色!AX357,1,0)</f>
        <v>#VALUE!</v>
      </c>
      <c r="AY357" t="e" cm="1">
        <f t="array" aca="1" ref="AY357" ca="1">IF(INDIRECT("実施計画様式!AY"&amp;ROW($A357))&lt;&gt;朱色変色!AU357,1,0)</f>
        <v>#VALUE!</v>
      </c>
      <c r="AZ357" t="e" cm="1">
        <f t="array" aca="1" ref="AZ357" ca="1">IF(INDIRECT("実施計画様式!AZ"&amp;ROW($A357))&lt;&gt;朱色変色!AV357,1,0)</f>
        <v>#VALUE!</v>
      </c>
      <c r="BA357" t="e" cm="1">
        <f t="array" aca="1" ref="BA357" ca="1">IF(INDIRECT("実施計画様式!BA"&amp;ROW($A357))&lt;&gt;朱色変色!AW357,1,0)</f>
        <v>#VALUE!</v>
      </c>
      <c r="BB357" t="e" cm="1">
        <f t="array" aca="1" ref="BB357" ca="1">IF(INDIRECT("実施計画様式!BB"&amp;ROW($A357))&lt;&gt;朱色変色!AX357,1,0)</f>
        <v>#VALUE!</v>
      </c>
      <c r="BC357" t="e">
        <f t="shared" ca="1" si="12"/>
        <v>#VALUE!</v>
      </c>
      <c r="BD357" t="e">
        <f t="shared" ca="1" si="13"/>
        <v>#VALUE!</v>
      </c>
      <c r="BE357" t="e">
        <f t="shared" ca="1" si="14"/>
        <v>#VALUE!</v>
      </c>
    </row>
    <row r="358" spans="3:57">
      <c r="C358" s="310">
        <v>286</v>
      </c>
      <c r="D358" t="e" cm="1">
        <f t="array" aca="1" ref="D358" ca="1">IF(INDIRECT("実施計画様式!D"&amp;ROW($A358))&lt;&gt;朱色変色!D358,1,0)</f>
        <v>#VALUE!</v>
      </c>
      <c r="E358" t="e" cm="1">
        <f t="array" aca="1" ref="E358" ca="1">IF(INDIRECT("実施計画様式!E"&amp;ROW($A358))&lt;&gt;朱色変色!E358,1,0)</f>
        <v>#VALUE!</v>
      </c>
      <c r="F358" t="e" cm="1">
        <f t="array" aca="1" ref="F358" ca="1">IF(INDIRECT("実施計画様式!F"&amp;ROW($A358))&lt;&gt;朱色変色!F358,1,0)</f>
        <v>#VALUE!</v>
      </c>
      <c r="G358" t="e" cm="1">
        <f t="array" aca="1" ref="G358" ca="1">IF(INDIRECT("実施計画様式!G"&amp;ROW($A358))&lt;&gt;朱色変色!G358,1,0)</f>
        <v>#VALUE!</v>
      </c>
      <c r="H358" t="e" cm="1">
        <f t="array" aca="1" ref="H358" ca="1">IF(INDIRECT("実施計画様式!H"&amp;ROW($A358))&lt;&gt;朱色変色!H358,1,0)</f>
        <v>#VALUE!</v>
      </c>
      <c r="I358" t="e" cm="1">
        <f t="array" aca="1" ref="I358" ca="1">IF(INDIRECT("実施計画様式!I"&amp;ROW($A358))&lt;&gt;朱色変色!I358,1,0)</f>
        <v>#VALUE!</v>
      </c>
      <c r="J358" t="e" cm="1">
        <f t="array" aca="1" ref="J358" ca="1">IF(INDIRECT("実施計画様式!J"&amp;ROW($A358))&lt;&gt;朱色変色!J358,1,0)</f>
        <v>#VALUE!</v>
      </c>
      <c r="K358" t="e" cm="1">
        <f t="array" aca="1" ref="K358" ca="1">IF(INDIRECT("実施計画様式!K"&amp;ROW($A358))&lt;&gt;朱色変色!K358,1,0)</f>
        <v>#VALUE!</v>
      </c>
      <c r="L358" t="e" cm="1">
        <f t="array" aca="1" ref="L358" ca="1">IF(INDIRECT("実施計画様式!L"&amp;ROW($A358))&lt;&gt;朱色変色!L358,1,0)</f>
        <v>#VALUE!</v>
      </c>
      <c r="M358" t="e" cm="1">
        <f t="array" aca="1" ref="M358" ca="1">IF(INDIRECT("実施計画様式!M"&amp;ROW($A358))&lt;&gt;朱色変色!M358,1,0)</f>
        <v>#VALUE!</v>
      </c>
      <c r="N358" t="e" cm="1">
        <f t="array" aca="1" ref="N358" ca="1">IF(INDIRECT("実施計画様式!N"&amp;ROW($A358))&lt;&gt;朱色変色!N358,1,0)</f>
        <v>#VALUE!</v>
      </c>
      <c r="O358" t="e" cm="1">
        <f t="array" aca="1" ref="O358" ca="1">IF(INDIRECT("実施計画様式!O"&amp;ROW($A358))&lt;&gt;朱色変色!O358,1,0)</f>
        <v>#VALUE!</v>
      </c>
      <c r="P358" t="e" cm="1">
        <f t="array" aca="1" ref="P358" ca="1">IF(INDIRECT("実施計画様式!P"&amp;ROW($A358))&lt;&gt;朱色変色!P358,1,0)</f>
        <v>#VALUE!</v>
      </c>
      <c r="Q358" t="e" cm="1">
        <f t="array" aca="1" ref="Q358" ca="1">IF(INDIRECT("実施計画様式!Q"&amp;ROW($A358))&lt;&gt;朱色変色!Q358,1,0)</f>
        <v>#VALUE!</v>
      </c>
      <c r="R358" t="e" cm="1">
        <f t="array" aca="1" ref="R358" ca="1">IF(INDIRECT("実施計画様式!R"&amp;ROW($A358))&lt;&gt;朱色変色!R358,1,0)</f>
        <v>#VALUE!</v>
      </c>
      <c r="S358" t="e" cm="1">
        <f t="array" aca="1" ref="S358" ca="1">IF(INDIRECT("実施計画様式!S"&amp;ROW($A358))&lt;&gt;朱色変色!S358,1,0)</f>
        <v>#VALUE!</v>
      </c>
      <c r="T358" t="e" cm="1">
        <f t="array" aca="1" ref="T358" ca="1">IF(INDIRECT("実施計画様式!T"&amp;ROW($A358))&lt;&gt;朱色変色!T358,1,0)</f>
        <v>#VALUE!</v>
      </c>
      <c r="U358" t="e" cm="1">
        <f t="array" aca="1" ref="U358" ca="1">IF(INDIRECT("実施計画様式!U"&amp;ROW($A358))&lt;&gt;朱色変色!U358,1,0)</f>
        <v>#VALUE!</v>
      </c>
      <c r="V358" t="e" cm="1">
        <f t="array" aca="1" ref="V358" ca="1">IF(INDIRECT("実施計画様式!V"&amp;ROW($A358))&lt;&gt;朱色変色!V358,1,0)</f>
        <v>#VALUE!</v>
      </c>
      <c r="W358" t="e" cm="1">
        <f t="array" aca="1" ref="W358" ca="1">IF(INDIRECT("実施計画様式!W"&amp;ROW($A358))&lt;&gt;朱色変色!W358,1,0)</f>
        <v>#VALUE!</v>
      </c>
      <c r="X358" t="e" cm="1">
        <f t="array" aca="1" ref="X358" ca="1">IF(INDIRECT("実施計画様式!X"&amp;ROW($A358))&lt;&gt;朱色変色!X358,1,0)</f>
        <v>#VALUE!</v>
      </c>
      <c r="Y358" t="e" cm="1">
        <f t="array" aca="1" ref="Y358" ca="1">IF(INDIRECT("実施計画様式!Y"&amp;ROW($A358))&lt;&gt;朱色変色!Y358,1,0)</f>
        <v>#VALUE!</v>
      </c>
      <c r="Z358" t="e" cm="1">
        <f t="array" aca="1" ref="Z358" ca="1">IF(INDIRECT("実施計画様式!Z"&amp;ROW($A358))&lt;&gt;朱色変色!Z358,1,0)</f>
        <v>#VALUE!</v>
      </c>
      <c r="AA358" t="e" cm="1">
        <f t="array" aca="1" ref="AA358" ca="1">IF(INDIRECT("実施計画様式!AA"&amp;ROW($A358))&lt;&gt;朱色変色!AA358,1,0)</f>
        <v>#VALUE!</v>
      </c>
      <c r="AB358" t="e" cm="1">
        <f t="array" aca="1" ref="AB358" ca="1">IF(INDIRECT("実施計画様式!AB"&amp;ROW($A358))&lt;&gt;朱色変色!AB358,1,0)</f>
        <v>#VALUE!</v>
      </c>
      <c r="AC358" t="e" cm="1">
        <f t="array" aca="1" ref="AC358" ca="1">IF(INDIRECT("実施計画様式!AC"&amp;ROW($A358))&lt;&gt;朱色変色!AC358,1,0)</f>
        <v>#VALUE!</v>
      </c>
      <c r="AD358" t="e" cm="1">
        <f t="array" aca="1" ref="AD358" ca="1">IF(INDIRECT("実施計画様式!AD"&amp;ROW($A358))&lt;&gt;朱色変色!AD358,1,0)</f>
        <v>#VALUE!</v>
      </c>
      <c r="AE358" t="e" cm="1">
        <f t="array" aca="1" ref="AE358" ca="1">IF(INDIRECT("実施計画様式!AE"&amp;ROW($A358))&lt;&gt;朱色変色!AE358,1,0)</f>
        <v>#VALUE!</v>
      </c>
      <c r="AF358" t="e" cm="1">
        <f t="array" aca="1" ref="AF358" ca="1">IF(INDIRECT("実施計画様式!AF"&amp;ROW($A358))&lt;&gt;朱色変色!AF358,1,0)</f>
        <v>#VALUE!</v>
      </c>
      <c r="AG358" t="e" cm="1">
        <f t="array" aca="1" ref="AG358" ca="1">IF(INDIRECT("実施計画様式!AG"&amp;ROW($A358))&lt;&gt;朱色変色!AG358,1,0)</f>
        <v>#VALUE!</v>
      </c>
      <c r="AH358" t="e" cm="1">
        <f t="array" aca="1" ref="AH358" ca="1">IF(INDIRECT("実施計画様式!AH"&amp;ROW($A358))&lt;&gt;朱色変色!AH358,1,0)</f>
        <v>#VALUE!</v>
      </c>
      <c r="AI358" t="e" cm="1">
        <f t="array" aca="1" ref="AI358" ca="1">IF(INDIRECT("実施計画様式!AI"&amp;ROW($A358))&lt;&gt;朱色変色!AI358,1,0)</f>
        <v>#VALUE!</v>
      </c>
      <c r="AJ358" t="e" cm="1">
        <f t="array" aca="1" ref="AJ358" ca="1">IF(INDIRECT("実施計画様式!AJ"&amp;ROW($A358))&lt;&gt;朱色変色!AJ358,1,0)</f>
        <v>#VALUE!</v>
      </c>
      <c r="AK358" t="e" cm="1">
        <f t="array" aca="1" ref="AK358" ca="1">IF(INDIRECT("実施計画様式!AK"&amp;ROW($A358))&lt;&gt;朱色変色!AK358,1,0)</f>
        <v>#VALUE!</v>
      </c>
      <c r="AL358" t="e" cm="1">
        <f t="array" aca="1" ref="AL358" ca="1">IF(INDIRECT("実施計画様式!AL"&amp;ROW($A358))&lt;&gt;朱色変色!AL358,1,0)</f>
        <v>#VALUE!</v>
      </c>
      <c r="AM358" t="e" cm="1">
        <f t="array" aca="1" ref="AM358" ca="1">IF(INDIRECT("実施計画様式!AM"&amp;ROW($A358))&lt;&gt;朱色変色!AM358,1,0)</f>
        <v>#VALUE!</v>
      </c>
      <c r="AN358" t="e" cm="1">
        <f t="array" aca="1" ref="AN358" ca="1">IF(INDIRECT("実施計画様式!AN"&amp;ROW($A358))&lt;&gt;朱色変色!AN358,1,0)</f>
        <v>#VALUE!</v>
      </c>
      <c r="AO358" t="e" cm="1">
        <f t="array" aca="1" ref="AO358" ca="1">IF(INDIRECT("実施計画様式!AO"&amp;ROW($A358))&lt;&gt;朱色変色!AO358,1,0)</f>
        <v>#VALUE!</v>
      </c>
      <c r="AP358" t="e" cm="1">
        <f t="array" aca="1" ref="AP358" ca="1">IF(INDIRECT("実施計画様式!AP"&amp;ROW($A358))&lt;&gt;朱色変色!AP358,1,0)</f>
        <v>#VALUE!</v>
      </c>
      <c r="AQ358" t="e" cm="1">
        <f t="array" aca="1" ref="AQ358" ca="1">IF(INDIRECT("実施計画様式!AQ"&amp;ROW($A358))&lt;&gt;朱色変色!AQ358,1,0)</f>
        <v>#VALUE!</v>
      </c>
      <c r="AR358" t="e" cm="1">
        <f t="array" aca="1" ref="AR358" ca="1">IF(INDIRECT("実施計画様式!AR"&amp;ROW($A358))&lt;&gt;朱色変色!AR358,1,0)</f>
        <v>#VALUE!</v>
      </c>
      <c r="AS358" t="e" cm="1">
        <f t="array" aca="1" ref="AS358" ca="1">IF(INDIRECT("実施計画様式!AS"&amp;ROW($A358))&lt;&gt;朱色変色!AS358,1,0)</f>
        <v>#VALUE!</v>
      </c>
      <c r="AT358" t="e" cm="1">
        <f t="array" aca="1" ref="AT358" ca="1">IF(INDIRECT("実施計画様式!AT"&amp;ROW($A358))&lt;&gt;朱色変色!AT358,1,0)</f>
        <v>#VALUE!</v>
      </c>
      <c r="AU358" t="e" cm="1">
        <f t="array" aca="1" ref="AU358" ca="1">IF(INDIRECT("実施計画様式!AU"&amp;ROW($A358))&lt;&gt;朱色変色!AU358,1,0)</f>
        <v>#VALUE!</v>
      </c>
      <c r="AV358" t="e" cm="1">
        <f t="array" aca="1" ref="AV358" ca="1">IF(INDIRECT("実施計画様式!AV"&amp;ROW($A358))&lt;&gt;朱色変色!AV358,1,0)</f>
        <v>#VALUE!</v>
      </c>
      <c r="AW358" t="e" cm="1">
        <f t="array" aca="1" ref="AW358" ca="1">IF(INDIRECT("実施計画様式!AW"&amp;ROW($A358))&lt;&gt;朱色変色!AW358,1,0)</f>
        <v>#VALUE!</v>
      </c>
      <c r="AX358" t="e" cm="1">
        <f t="array" aca="1" ref="AX358" ca="1">IF(INDIRECT("実施計画様式!AX"&amp;ROW($A358))&lt;&gt;朱色変色!AX358,1,0)</f>
        <v>#VALUE!</v>
      </c>
      <c r="AY358" t="e" cm="1">
        <f t="array" aca="1" ref="AY358" ca="1">IF(INDIRECT("実施計画様式!AY"&amp;ROW($A358))&lt;&gt;朱色変色!AU358,1,0)</f>
        <v>#VALUE!</v>
      </c>
      <c r="AZ358" t="e" cm="1">
        <f t="array" aca="1" ref="AZ358" ca="1">IF(INDIRECT("実施計画様式!AZ"&amp;ROW($A358))&lt;&gt;朱色変色!AV358,1,0)</f>
        <v>#VALUE!</v>
      </c>
      <c r="BA358" t="e" cm="1">
        <f t="array" aca="1" ref="BA358" ca="1">IF(INDIRECT("実施計画様式!BA"&amp;ROW($A358))&lt;&gt;朱色変色!AW358,1,0)</f>
        <v>#VALUE!</v>
      </c>
      <c r="BB358" t="e" cm="1">
        <f t="array" aca="1" ref="BB358" ca="1">IF(INDIRECT("実施計画様式!BB"&amp;ROW($A358))&lt;&gt;朱色変色!AX358,1,0)</f>
        <v>#VALUE!</v>
      </c>
      <c r="BC358" t="e">
        <f t="shared" ca="1" si="12"/>
        <v>#VALUE!</v>
      </c>
      <c r="BD358" t="e">
        <f t="shared" ca="1" si="13"/>
        <v>#VALUE!</v>
      </c>
      <c r="BE358" t="e">
        <f t="shared" ca="1" si="14"/>
        <v>#VALUE!</v>
      </c>
    </row>
    <row r="359" spans="3:57">
      <c r="C359" s="310">
        <v>287</v>
      </c>
      <c r="D359" t="e" cm="1">
        <f t="array" aca="1" ref="D359" ca="1">IF(INDIRECT("実施計画様式!D"&amp;ROW($A359))&lt;&gt;朱色変色!D359,1,0)</f>
        <v>#VALUE!</v>
      </c>
      <c r="E359" t="e" cm="1">
        <f t="array" aca="1" ref="E359" ca="1">IF(INDIRECT("実施計画様式!E"&amp;ROW($A359))&lt;&gt;朱色変色!E359,1,0)</f>
        <v>#VALUE!</v>
      </c>
      <c r="F359" t="e" cm="1">
        <f t="array" aca="1" ref="F359" ca="1">IF(INDIRECT("実施計画様式!F"&amp;ROW($A359))&lt;&gt;朱色変色!F359,1,0)</f>
        <v>#VALUE!</v>
      </c>
      <c r="G359" t="e" cm="1">
        <f t="array" aca="1" ref="G359" ca="1">IF(INDIRECT("実施計画様式!G"&amp;ROW($A359))&lt;&gt;朱色変色!G359,1,0)</f>
        <v>#VALUE!</v>
      </c>
      <c r="H359" t="e" cm="1">
        <f t="array" aca="1" ref="H359" ca="1">IF(INDIRECT("実施計画様式!H"&amp;ROW($A359))&lt;&gt;朱色変色!H359,1,0)</f>
        <v>#VALUE!</v>
      </c>
      <c r="I359" t="e" cm="1">
        <f t="array" aca="1" ref="I359" ca="1">IF(INDIRECT("実施計画様式!I"&amp;ROW($A359))&lt;&gt;朱色変色!I359,1,0)</f>
        <v>#VALUE!</v>
      </c>
      <c r="J359" t="e" cm="1">
        <f t="array" aca="1" ref="J359" ca="1">IF(INDIRECT("実施計画様式!J"&amp;ROW($A359))&lt;&gt;朱色変色!J359,1,0)</f>
        <v>#VALUE!</v>
      </c>
      <c r="K359" t="e" cm="1">
        <f t="array" aca="1" ref="K359" ca="1">IF(INDIRECT("実施計画様式!K"&amp;ROW($A359))&lt;&gt;朱色変色!K359,1,0)</f>
        <v>#VALUE!</v>
      </c>
      <c r="L359" t="e" cm="1">
        <f t="array" aca="1" ref="L359" ca="1">IF(INDIRECT("実施計画様式!L"&amp;ROW($A359))&lt;&gt;朱色変色!L359,1,0)</f>
        <v>#VALUE!</v>
      </c>
      <c r="M359" t="e" cm="1">
        <f t="array" aca="1" ref="M359" ca="1">IF(INDIRECT("実施計画様式!M"&amp;ROW($A359))&lt;&gt;朱色変色!M359,1,0)</f>
        <v>#VALUE!</v>
      </c>
      <c r="N359" t="e" cm="1">
        <f t="array" aca="1" ref="N359" ca="1">IF(INDIRECT("実施計画様式!N"&amp;ROW($A359))&lt;&gt;朱色変色!N359,1,0)</f>
        <v>#VALUE!</v>
      </c>
      <c r="O359" t="e" cm="1">
        <f t="array" aca="1" ref="O359" ca="1">IF(INDIRECT("実施計画様式!O"&amp;ROW($A359))&lt;&gt;朱色変色!O359,1,0)</f>
        <v>#VALUE!</v>
      </c>
      <c r="P359" t="e" cm="1">
        <f t="array" aca="1" ref="P359" ca="1">IF(INDIRECT("実施計画様式!P"&amp;ROW($A359))&lt;&gt;朱色変色!P359,1,0)</f>
        <v>#VALUE!</v>
      </c>
      <c r="Q359" t="e" cm="1">
        <f t="array" aca="1" ref="Q359" ca="1">IF(INDIRECT("実施計画様式!Q"&amp;ROW($A359))&lt;&gt;朱色変色!Q359,1,0)</f>
        <v>#VALUE!</v>
      </c>
      <c r="R359" t="e" cm="1">
        <f t="array" aca="1" ref="R359" ca="1">IF(INDIRECT("実施計画様式!R"&amp;ROW($A359))&lt;&gt;朱色変色!R359,1,0)</f>
        <v>#VALUE!</v>
      </c>
      <c r="S359" t="e" cm="1">
        <f t="array" aca="1" ref="S359" ca="1">IF(INDIRECT("実施計画様式!S"&amp;ROW($A359))&lt;&gt;朱色変色!S359,1,0)</f>
        <v>#VALUE!</v>
      </c>
      <c r="T359" t="e" cm="1">
        <f t="array" aca="1" ref="T359" ca="1">IF(INDIRECT("実施計画様式!T"&amp;ROW($A359))&lt;&gt;朱色変色!T359,1,0)</f>
        <v>#VALUE!</v>
      </c>
      <c r="U359" t="e" cm="1">
        <f t="array" aca="1" ref="U359" ca="1">IF(INDIRECT("実施計画様式!U"&amp;ROW($A359))&lt;&gt;朱色変色!U359,1,0)</f>
        <v>#VALUE!</v>
      </c>
      <c r="V359" t="e" cm="1">
        <f t="array" aca="1" ref="V359" ca="1">IF(INDIRECT("実施計画様式!V"&amp;ROW($A359))&lt;&gt;朱色変色!V359,1,0)</f>
        <v>#VALUE!</v>
      </c>
      <c r="W359" t="e" cm="1">
        <f t="array" aca="1" ref="W359" ca="1">IF(INDIRECT("実施計画様式!W"&amp;ROW($A359))&lt;&gt;朱色変色!W359,1,0)</f>
        <v>#VALUE!</v>
      </c>
      <c r="X359" t="e" cm="1">
        <f t="array" aca="1" ref="X359" ca="1">IF(INDIRECT("実施計画様式!X"&amp;ROW($A359))&lt;&gt;朱色変色!X359,1,0)</f>
        <v>#VALUE!</v>
      </c>
      <c r="Y359" t="e" cm="1">
        <f t="array" aca="1" ref="Y359" ca="1">IF(INDIRECT("実施計画様式!Y"&amp;ROW($A359))&lt;&gt;朱色変色!Y359,1,0)</f>
        <v>#VALUE!</v>
      </c>
      <c r="Z359" t="e" cm="1">
        <f t="array" aca="1" ref="Z359" ca="1">IF(INDIRECT("実施計画様式!Z"&amp;ROW($A359))&lt;&gt;朱色変色!Z359,1,0)</f>
        <v>#VALUE!</v>
      </c>
      <c r="AA359" t="e" cm="1">
        <f t="array" aca="1" ref="AA359" ca="1">IF(INDIRECT("実施計画様式!AA"&amp;ROW($A359))&lt;&gt;朱色変色!AA359,1,0)</f>
        <v>#VALUE!</v>
      </c>
      <c r="AB359" t="e" cm="1">
        <f t="array" aca="1" ref="AB359" ca="1">IF(INDIRECT("実施計画様式!AB"&amp;ROW($A359))&lt;&gt;朱色変色!AB359,1,0)</f>
        <v>#VALUE!</v>
      </c>
      <c r="AC359" t="e" cm="1">
        <f t="array" aca="1" ref="AC359" ca="1">IF(INDIRECT("実施計画様式!AC"&amp;ROW($A359))&lt;&gt;朱色変色!AC359,1,0)</f>
        <v>#VALUE!</v>
      </c>
      <c r="AD359" t="e" cm="1">
        <f t="array" aca="1" ref="AD359" ca="1">IF(INDIRECT("実施計画様式!AD"&amp;ROW($A359))&lt;&gt;朱色変色!AD359,1,0)</f>
        <v>#VALUE!</v>
      </c>
      <c r="AE359" t="e" cm="1">
        <f t="array" aca="1" ref="AE359" ca="1">IF(INDIRECT("実施計画様式!AE"&amp;ROW($A359))&lt;&gt;朱色変色!AE359,1,0)</f>
        <v>#VALUE!</v>
      </c>
      <c r="AF359" t="e" cm="1">
        <f t="array" aca="1" ref="AF359" ca="1">IF(INDIRECT("実施計画様式!AF"&amp;ROW($A359))&lt;&gt;朱色変色!AF359,1,0)</f>
        <v>#VALUE!</v>
      </c>
      <c r="AG359" t="e" cm="1">
        <f t="array" aca="1" ref="AG359" ca="1">IF(INDIRECT("実施計画様式!AG"&amp;ROW($A359))&lt;&gt;朱色変色!AG359,1,0)</f>
        <v>#VALUE!</v>
      </c>
      <c r="AH359" t="e" cm="1">
        <f t="array" aca="1" ref="AH359" ca="1">IF(INDIRECT("実施計画様式!AH"&amp;ROW($A359))&lt;&gt;朱色変色!AH359,1,0)</f>
        <v>#VALUE!</v>
      </c>
      <c r="AI359" t="e" cm="1">
        <f t="array" aca="1" ref="AI359" ca="1">IF(INDIRECT("実施計画様式!AI"&amp;ROW($A359))&lt;&gt;朱色変色!AI359,1,0)</f>
        <v>#VALUE!</v>
      </c>
      <c r="AJ359" t="e" cm="1">
        <f t="array" aca="1" ref="AJ359" ca="1">IF(INDIRECT("実施計画様式!AJ"&amp;ROW($A359))&lt;&gt;朱色変色!AJ359,1,0)</f>
        <v>#VALUE!</v>
      </c>
      <c r="AK359" t="e" cm="1">
        <f t="array" aca="1" ref="AK359" ca="1">IF(INDIRECT("実施計画様式!AK"&amp;ROW($A359))&lt;&gt;朱色変色!AK359,1,0)</f>
        <v>#VALUE!</v>
      </c>
      <c r="AL359" t="e" cm="1">
        <f t="array" aca="1" ref="AL359" ca="1">IF(INDIRECT("実施計画様式!AL"&amp;ROW($A359))&lt;&gt;朱色変色!AL359,1,0)</f>
        <v>#VALUE!</v>
      </c>
      <c r="AM359" t="e" cm="1">
        <f t="array" aca="1" ref="AM359" ca="1">IF(INDIRECT("実施計画様式!AM"&amp;ROW($A359))&lt;&gt;朱色変色!AM359,1,0)</f>
        <v>#VALUE!</v>
      </c>
      <c r="AN359" t="e" cm="1">
        <f t="array" aca="1" ref="AN359" ca="1">IF(INDIRECT("実施計画様式!AN"&amp;ROW($A359))&lt;&gt;朱色変色!AN359,1,0)</f>
        <v>#VALUE!</v>
      </c>
      <c r="AO359" t="e" cm="1">
        <f t="array" aca="1" ref="AO359" ca="1">IF(INDIRECT("実施計画様式!AO"&amp;ROW($A359))&lt;&gt;朱色変色!AO359,1,0)</f>
        <v>#VALUE!</v>
      </c>
      <c r="AP359" t="e" cm="1">
        <f t="array" aca="1" ref="AP359" ca="1">IF(INDIRECT("実施計画様式!AP"&amp;ROW($A359))&lt;&gt;朱色変色!AP359,1,0)</f>
        <v>#VALUE!</v>
      </c>
      <c r="AQ359" t="e" cm="1">
        <f t="array" aca="1" ref="AQ359" ca="1">IF(INDIRECT("実施計画様式!AQ"&amp;ROW($A359))&lt;&gt;朱色変色!AQ359,1,0)</f>
        <v>#VALUE!</v>
      </c>
      <c r="AR359" t="e" cm="1">
        <f t="array" aca="1" ref="AR359" ca="1">IF(INDIRECT("実施計画様式!AR"&amp;ROW($A359))&lt;&gt;朱色変色!AR359,1,0)</f>
        <v>#VALUE!</v>
      </c>
      <c r="AS359" t="e" cm="1">
        <f t="array" aca="1" ref="AS359" ca="1">IF(INDIRECT("実施計画様式!AS"&amp;ROW($A359))&lt;&gt;朱色変色!AS359,1,0)</f>
        <v>#VALUE!</v>
      </c>
      <c r="AT359" t="e" cm="1">
        <f t="array" aca="1" ref="AT359" ca="1">IF(INDIRECT("実施計画様式!AT"&amp;ROW($A359))&lt;&gt;朱色変色!AT359,1,0)</f>
        <v>#VALUE!</v>
      </c>
      <c r="AU359" t="e" cm="1">
        <f t="array" aca="1" ref="AU359" ca="1">IF(INDIRECT("実施計画様式!AU"&amp;ROW($A359))&lt;&gt;朱色変色!AU359,1,0)</f>
        <v>#VALUE!</v>
      </c>
      <c r="AV359" t="e" cm="1">
        <f t="array" aca="1" ref="AV359" ca="1">IF(INDIRECT("実施計画様式!AV"&amp;ROW($A359))&lt;&gt;朱色変色!AV359,1,0)</f>
        <v>#VALUE!</v>
      </c>
      <c r="AW359" t="e" cm="1">
        <f t="array" aca="1" ref="AW359" ca="1">IF(INDIRECT("実施計画様式!AW"&amp;ROW($A359))&lt;&gt;朱色変色!AW359,1,0)</f>
        <v>#VALUE!</v>
      </c>
      <c r="AX359" t="e" cm="1">
        <f t="array" aca="1" ref="AX359" ca="1">IF(INDIRECT("実施計画様式!AX"&amp;ROW($A359))&lt;&gt;朱色変色!AX359,1,0)</f>
        <v>#VALUE!</v>
      </c>
      <c r="AY359" t="e" cm="1">
        <f t="array" aca="1" ref="AY359" ca="1">IF(INDIRECT("実施計画様式!AY"&amp;ROW($A359))&lt;&gt;朱色変色!AU359,1,0)</f>
        <v>#VALUE!</v>
      </c>
      <c r="AZ359" t="e" cm="1">
        <f t="array" aca="1" ref="AZ359" ca="1">IF(INDIRECT("実施計画様式!AZ"&amp;ROW($A359))&lt;&gt;朱色変色!AV359,1,0)</f>
        <v>#VALUE!</v>
      </c>
      <c r="BA359" t="e" cm="1">
        <f t="array" aca="1" ref="BA359" ca="1">IF(INDIRECT("実施計画様式!BA"&amp;ROW($A359))&lt;&gt;朱色変色!AW359,1,0)</f>
        <v>#VALUE!</v>
      </c>
      <c r="BB359" t="e" cm="1">
        <f t="array" aca="1" ref="BB359" ca="1">IF(INDIRECT("実施計画様式!BB"&amp;ROW($A359))&lt;&gt;朱色変色!AX359,1,0)</f>
        <v>#VALUE!</v>
      </c>
      <c r="BC359" t="e">
        <f t="shared" ca="1" si="12"/>
        <v>#VALUE!</v>
      </c>
      <c r="BD359" t="e">
        <f t="shared" ca="1" si="13"/>
        <v>#VALUE!</v>
      </c>
      <c r="BE359" t="e">
        <f t="shared" ca="1" si="14"/>
        <v>#VALUE!</v>
      </c>
    </row>
    <row r="360" spans="3:57">
      <c r="C360" s="310">
        <v>288</v>
      </c>
      <c r="D360" t="e" cm="1">
        <f t="array" aca="1" ref="D360" ca="1">IF(INDIRECT("実施計画様式!D"&amp;ROW($A360))&lt;&gt;朱色変色!D360,1,0)</f>
        <v>#VALUE!</v>
      </c>
      <c r="E360" t="e" cm="1">
        <f t="array" aca="1" ref="E360" ca="1">IF(INDIRECT("実施計画様式!E"&amp;ROW($A360))&lt;&gt;朱色変色!E360,1,0)</f>
        <v>#VALUE!</v>
      </c>
      <c r="F360" t="e" cm="1">
        <f t="array" aca="1" ref="F360" ca="1">IF(INDIRECT("実施計画様式!F"&amp;ROW($A360))&lt;&gt;朱色変色!F360,1,0)</f>
        <v>#VALUE!</v>
      </c>
      <c r="G360" t="e" cm="1">
        <f t="array" aca="1" ref="G360" ca="1">IF(INDIRECT("実施計画様式!G"&amp;ROW($A360))&lt;&gt;朱色変色!G360,1,0)</f>
        <v>#VALUE!</v>
      </c>
      <c r="H360" t="e" cm="1">
        <f t="array" aca="1" ref="H360" ca="1">IF(INDIRECT("実施計画様式!H"&amp;ROW($A360))&lt;&gt;朱色変色!H360,1,0)</f>
        <v>#VALUE!</v>
      </c>
      <c r="I360" t="e" cm="1">
        <f t="array" aca="1" ref="I360" ca="1">IF(INDIRECT("実施計画様式!I"&amp;ROW($A360))&lt;&gt;朱色変色!I360,1,0)</f>
        <v>#VALUE!</v>
      </c>
      <c r="J360" t="e" cm="1">
        <f t="array" aca="1" ref="J360" ca="1">IF(INDIRECT("実施計画様式!J"&amp;ROW($A360))&lt;&gt;朱色変色!J360,1,0)</f>
        <v>#VALUE!</v>
      </c>
      <c r="K360" t="e" cm="1">
        <f t="array" aca="1" ref="K360" ca="1">IF(INDIRECT("実施計画様式!K"&amp;ROW($A360))&lt;&gt;朱色変色!K360,1,0)</f>
        <v>#VALUE!</v>
      </c>
      <c r="L360" t="e" cm="1">
        <f t="array" aca="1" ref="L360" ca="1">IF(INDIRECT("実施計画様式!L"&amp;ROW($A360))&lt;&gt;朱色変色!L360,1,0)</f>
        <v>#VALUE!</v>
      </c>
      <c r="M360" t="e" cm="1">
        <f t="array" aca="1" ref="M360" ca="1">IF(INDIRECT("実施計画様式!M"&amp;ROW($A360))&lt;&gt;朱色変色!M360,1,0)</f>
        <v>#VALUE!</v>
      </c>
      <c r="N360" t="e" cm="1">
        <f t="array" aca="1" ref="N360" ca="1">IF(INDIRECT("実施計画様式!N"&amp;ROW($A360))&lt;&gt;朱色変色!N360,1,0)</f>
        <v>#VALUE!</v>
      </c>
      <c r="O360" t="e" cm="1">
        <f t="array" aca="1" ref="O360" ca="1">IF(INDIRECT("実施計画様式!O"&amp;ROW($A360))&lt;&gt;朱色変色!O360,1,0)</f>
        <v>#VALUE!</v>
      </c>
      <c r="P360" t="e" cm="1">
        <f t="array" aca="1" ref="P360" ca="1">IF(INDIRECT("実施計画様式!P"&amp;ROW($A360))&lt;&gt;朱色変色!P360,1,0)</f>
        <v>#VALUE!</v>
      </c>
      <c r="Q360" t="e" cm="1">
        <f t="array" aca="1" ref="Q360" ca="1">IF(INDIRECT("実施計画様式!Q"&amp;ROW($A360))&lt;&gt;朱色変色!Q360,1,0)</f>
        <v>#VALUE!</v>
      </c>
      <c r="R360" t="e" cm="1">
        <f t="array" aca="1" ref="R360" ca="1">IF(INDIRECT("実施計画様式!R"&amp;ROW($A360))&lt;&gt;朱色変色!R360,1,0)</f>
        <v>#VALUE!</v>
      </c>
      <c r="S360" t="e" cm="1">
        <f t="array" aca="1" ref="S360" ca="1">IF(INDIRECT("実施計画様式!S"&amp;ROW($A360))&lt;&gt;朱色変色!S360,1,0)</f>
        <v>#VALUE!</v>
      </c>
      <c r="T360" t="e" cm="1">
        <f t="array" aca="1" ref="T360" ca="1">IF(INDIRECT("実施計画様式!T"&amp;ROW($A360))&lt;&gt;朱色変色!T360,1,0)</f>
        <v>#VALUE!</v>
      </c>
      <c r="U360" t="e" cm="1">
        <f t="array" aca="1" ref="U360" ca="1">IF(INDIRECT("実施計画様式!U"&amp;ROW($A360))&lt;&gt;朱色変色!U360,1,0)</f>
        <v>#VALUE!</v>
      </c>
      <c r="V360" t="e" cm="1">
        <f t="array" aca="1" ref="V360" ca="1">IF(INDIRECT("実施計画様式!V"&amp;ROW($A360))&lt;&gt;朱色変色!V360,1,0)</f>
        <v>#VALUE!</v>
      </c>
      <c r="W360" t="e" cm="1">
        <f t="array" aca="1" ref="W360" ca="1">IF(INDIRECT("実施計画様式!W"&amp;ROW($A360))&lt;&gt;朱色変色!W360,1,0)</f>
        <v>#VALUE!</v>
      </c>
      <c r="X360" t="e" cm="1">
        <f t="array" aca="1" ref="X360" ca="1">IF(INDIRECT("実施計画様式!X"&amp;ROW($A360))&lt;&gt;朱色変色!X360,1,0)</f>
        <v>#VALUE!</v>
      </c>
      <c r="Y360" t="e" cm="1">
        <f t="array" aca="1" ref="Y360" ca="1">IF(INDIRECT("実施計画様式!Y"&amp;ROW($A360))&lt;&gt;朱色変色!Y360,1,0)</f>
        <v>#VALUE!</v>
      </c>
      <c r="Z360" t="e" cm="1">
        <f t="array" aca="1" ref="Z360" ca="1">IF(INDIRECT("実施計画様式!Z"&amp;ROW($A360))&lt;&gt;朱色変色!Z360,1,0)</f>
        <v>#VALUE!</v>
      </c>
      <c r="AA360" t="e" cm="1">
        <f t="array" aca="1" ref="AA360" ca="1">IF(INDIRECT("実施計画様式!AA"&amp;ROW($A360))&lt;&gt;朱色変色!AA360,1,0)</f>
        <v>#VALUE!</v>
      </c>
      <c r="AB360" t="e" cm="1">
        <f t="array" aca="1" ref="AB360" ca="1">IF(INDIRECT("実施計画様式!AB"&amp;ROW($A360))&lt;&gt;朱色変色!AB360,1,0)</f>
        <v>#VALUE!</v>
      </c>
      <c r="AC360" t="e" cm="1">
        <f t="array" aca="1" ref="AC360" ca="1">IF(INDIRECT("実施計画様式!AC"&amp;ROW($A360))&lt;&gt;朱色変色!AC360,1,0)</f>
        <v>#VALUE!</v>
      </c>
      <c r="AD360" t="e" cm="1">
        <f t="array" aca="1" ref="AD360" ca="1">IF(INDIRECT("実施計画様式!AD"&amp;ROW($A360))&lt;&gt;朱色変色!AD360,1,0)</f>
        <v>#VALUE!</v>
      </c>
      <c r="AE360" t="e" cm="1">
        <f t="array" aca="1" ref="AE360" ca="1">IF(INDIRECT("実施計画様式!AE"&amp;ROW($A360))&lt;&gt;朱色変色!AE360,1,0)</f>
        <v>#VALUE!</v>
      </c>
      <c r="AF360" t="e" cm="1">
        <f t="array" aca="1" ref="AF360" ca="1">IF(INDIRECT("実施計画様式!AF"&amp;ROW($A360))&lt;&gt;朱色変色!AF360,1,0)</f>
        <v>#VALUE!</v>
      </c>
      <c r="AG360" t="e" cm="1">
        <f t="array" aca="1" ref="AG360" ca="1">IF(INDIRECT("実施計画様式!AG"&amp;ROW($A360))&lt;&gt;朱色変色!AG360,1,0)</f>
        <v>#VALUE!</v>
      </c>
      <c r="AH360" t="e" cm="1">
        <f t="array" aca="1" ref="AH360" ca="1">IF(INDIRECT("実施計画様式!AH"&amp;ROW($A360))&lt;&gt;朱色変色!AH360,1,0)</f>
        <v>#VALUE!</v>
      </c>
      <c r="AI360" t="e" cm="1">
        <f t="array" aca="1" ref="AI360" ca="1">IF(INDIRECT("実施計画様式!AI"&amp;ROW($A360))&lt;&gt;朱色変色!AI360,1,0)</f>
        <v>#VALUE!</v>
      </c>
      <c r="AJ360" t="e" cm="1">
        <f t="array" aca="1" ref="AJ360" ca="1">IF(INDIRECT("実施計画様式!AJ"&amp;ROW($A360))&lt;&gt;朱色変色!AJ360,1,0)</f>
        <v>#VALUE!</v>
      </c>
      <c r="AK360" t="e" cm="1">
        <f t="array" aca="1" ref="AK360" ca="1">IF(INDIRECT("実施計画様式!AK"&amp;ROW($A360))&lt;&gt;朱色変色!AK360,1,0)</f>
        <v>#VALUE!</v>
      </c>
      <c r="AL360" t="e" cm="1">
        <f t="array" aca="1" ref="AL360" ca="1">IF(INDIRECT("実施計画様式!AL"&amp;ROW($A360))&lt;&gt;朱色変色!AL360,1,0)</f>
        <v>#VALUE!</v>
      </c>
      <c r="AM360" t="e" cm="1">
        <f t="array" aca="1" ref="AM360" ca="1">IF(INDIRECT("実施計画様式!AM"&amp;ROW($A360))&lt;&gt;朱色変色!AM360,1,0)</f>
        <v>#VALUE!</v>
      </c>
      <c r="AN360" t="e" cm="1">
        <f t="array" aca="1" ref="AN360" ca="1">IF(INDIRECT("実施計画様式!AN"&amp;ROW($A360))&lt;&gt;朱色変色!AN360,1,0)</f>
        <v>#VALUE!</v>
      </c>
      <c r="AO360" t="e" cm="1">
        <f t="array" aca="1" ref="AO360" ca="1">IF(INDIRECT("実施計画様式!AO"&amp;ROW($A360))&lt;&gt;朱色変色!AO360,1,0)</f>
        <v>#VALUE!</v>
      </c>
      <c r="AP360" t="e" cm="1">
        <f t="array" aca="1" ref="AP360" ca="1">IF(INDIRECT("実施計画様式!AP"&amp;ROW($A360))&lt;&gt;朱色変色!AP360,1,0)</f>
        <v>#VALUE!</v>
      </c>
      <c r="AQ360" t="e" cm="1">
        <f t="array" aca="1" ref="AQ360" ca="1">IF(INDIRECT("実施計画様式!AQ"&amp;ROW($A360))&lt;&gt;朱色変色!AQ360,1,0)</f>
        <v>#VALUE!</v>
      </c>
      <c r="AR360" t="e" cm="1">
        <f t="array" aca="1" ref="AR360" ca="1">IF(INDIRECT("実施計画様式!AR"&amp;ROW($A360))&lt;&gt;朱色変色!AR360,1,0)</f>
        <v>#VALUE!</v>
      </c>
      <c r="AS360" t="e" cm="1">
        <f t="array" aca="1" ref="AS360" ca="1">IF(INDIRECT("実施計画様式!AS"&amp;ROW($A360))&lt;&gt;朱色変色!AS360,1,0)</f>
        <v>#VALUE!</v>
      </c>
      <c r="AT360" t="e" cm="1">
        <f t="array" aca="1" ref="AT360" ca="1">IF(INDIRECT("実施計画様式!AT"&amp;ROW($A360))&lt;&gt;朱色変色!AT360,1,0)</f>
        <v>#VALUE!</v>
      </c>
      <c r="AU360" t="e" cm="1">
        <f t="array" aca="1" ref="AU360" ca="1">IF(INDIRECT("実施計画様式!AU"&amp;ROW($A360))&lt;&gt;朱色変色!AU360,1,0)</f>
        <v>#VALUE!</v>
      </c>
      <c r="AV360" t="e" cm="1">
        <f t="array" aca="1" ref="AV360" ca="1">IF(INDIRECT("実施計画様式!AV"&amp;ROW($A360))&lt;&gt;朱色変色!AV360,1,0)</f>
        <v>#VALUE!</v>
      </c>
      <c r="AW360" t="e" cm="1">
        <f t="array" aca="1" ref="AW360" ca="1">IF(INDIRECT("実施計画様式!AW"&amp;ROW($A360))&lt;&gt;朱色変色!AW360,1,0)</f>
        <v>#VALUE!</v>
      </c>
      <c r="AX360" t="e" cm="1">
        <f t="array" aca="1" ref="AX360" ca="1">IF(INDIRECT("実施計画様式!AX"&amp;ROW($A360))&lt;&gt;朱色変色!AX360,1,0)</f>
        <v>#VALUE!</v>
      </c>
      <c r="AY360" t="e" cm="1">
        <f t="array" aca="1" ref="AY360" ca="1">IF(INDIRECT("実施計画様式!AY"&amp;ROW($A360))&lt;&gt;朱色変色!AU360,1,0)</f>
        <v>#VALUE!</v>
      </c>
      <c r="AZ360" t="e" cm="1">
        <f t="array" aca="1" ref="AZ360" ca="1">IF(INDIRECT("実施計画様式!AZ"&amp;ROW($A360))&lt;&gt;朱色変色!AV360,1,0)</f>
        <v>#VALUE!</v>
      </c>
      <c r="BA360" t="e" cm="1">
        <f t="array" aca="1" ref="BA360" ca="1">IF(INDIRECT("実施計画様式!BA"&amp;ROW($A360))&lt;&gt;朱色変色!AW360,1,0)</f>
        <v>#VALUE!</v>
      </c>
      <c r="BB360" t="e" cm="1">
        <f t="array" aca="1" ref="BB360" ca="1">IF(INDIRECT("実施計画様式!BB"&amp;ROW($A360))&lt;&gt;朱色変色!AX360,1,0)</f>
        <v>#VALUE!</v>
      </c>
      <c r="BC360" t="e">
        <f t="shared" ca="1" si="12"/>
        <v>#VALUE!</v>
      </c>
      <c r="BD360" t="e">
        <f t="shared" ca="1" si="13"/>
        <v>#VALUE!</v>
      </c>
      <c r="BE360" t="e">
        <f t="shared" ca="1" si="14"/>
        <v>#VALUE!</v>
      </c>
    </row>
    <row r="361" spans="3:57">
      <c r="C361" s="310">
        <v>289</v>
      </c>
      <c r="D361" t="e" cm="1">
        <f t="array" aca="1" ref="D361" ca="1">IF(INDIRECT("実施計画様式!D"&amp;ROW($A361))&lt;&gt;朱色変色!D361,1,0)</f>
        <v>#VALUE!</v>
      </c>
      <c r="E361" t="e" cm="1">
        <f t="array" aca="1" ref="E361" ca="1">IF(INDIRECT("実施計画様式!E"&amp;ROW($A361))&lt;&gt;朱色変色!E361,1,0)</f>
        <v>#VALUE!</v>
      </c>
      <c r="F361" t="e" cm="1">
        <f t="array" aca="1" ref="F361" ca="1">IF(INDIRECT("実施計画様式!F"&amp;ROW($A361))&lt;&gt;朱色変色!F361,1,0)</f>
        <v>#VALUE!</v>
      </c>
      <c r="G361" t="e" cm="1">
        <f t="array" aca="1" ref="G361" ca="1">IF(INDIRECT("実施計画様式!G"&amp;ROW($A361))&lt;&gt;朱色変色!G361,1,0)</f>
        <v>#VALUE!</v>
      </c>
      <c r="H361" t="e" cm="1">
        <f t="array" aca="1" ref="H361" ca="1">IF(INDIRECT("実施計画様式!H"&amp;ROW($A361))&lt;&gt;朱色変色!H361,1,0)</f>
        <v>#VALUE!</v>
      </c>
      <c r="I361" t="e" cm="1">
        <f t="array" aca="1" ref="I361" ca="1">IF(INDIRECT("実施計画様式!I"&amp;ROW($A361))&lt;&gt;朱色変色!I361,1,0)</f>
        <v>#VALUE!</v>
      </c>
      <c r="J361" t="e" cm="1">
        <f t="array" aca="1" ref="J361" ca="1">IF(INDIRECT("実施計画様式!J"&amp;ROW($A361))&lt;&gt;朱色変色!J361,1,0)</f>
        <v>#VALUE!</v>
      </c>
      <c r="K361" t="e" cm="1">
        <f t="array" aca="1" ref="K361" ca="1">IF(INDIRECT("実施計画様式!K"&amp;ROW($A361))&lt;&gt;朱色変色!K361,1,0)</f>
        <v>#VALUE!</v>
      </c>
      <c r="L361" t="e" cm="1">
        <f t="array" aca="1" ref="L361" ca="1">IF(INDIRECT("実施計画様式!L"&amp;ROW($A361))&lt;&gt;朱色変色!L361,1,0)</f>
        <v>#VALUE!</v>
      </c>
      <c r="M361" t="e" cm="1">
        <f t="array" aca="1" ref="M361" ca="1">IF(INDIRECT("実施計画様式!M"&amp;ROW($A361))&lt;&gt;朱色変色!M361,1,0)</f>
        <v>#VALUE!</v>
      </c>
      <c r="N361" t="e" cm="1">
        <f t="array" aca="1" ref="N361" ca="1">IF(INDIRECT("実施計画様式!N"&amp;ROW($A361))&lt;&gt;朱色変色!N361,1,0)</f>
        <v>#VALUE!</v>
      </c>
      <c r="O361" t="e" cm="1">
        <f t="array" aca="1" ref="O361" ca="1">IF(INDIRECT("実施計画様式!O"&amp;ROW($A361))&lt;&gt;朱色変色!O361,1,0)</f>
        <v>#VALUE!</v>
      </c>
      <c r="P361" t="e" cm="1">
        <f t="array" aca="1" ref="P361" ca="1">IF(INDIRECT("実施計画様式!P"&amp;ROW($A361))&lt;&gt;朱色変色!P361,1,0)</f>
        <v>#VALUE!</v>
      </c>
      <c r="Q361" t="e" cm="1">
        <f t="array" aca="1" ref="Q361" ca="1">IF(INDIRECT("実施計画様式!Q"&amp;ROW($A361))&lt;&gt;朱色変色!Q361,1,0)</f>
        <v>#VALUE!</v>
      </c>
      <c r="R361" t="e" cm="1">
        <f t="array" aca="1" ref="R361" ca="1">IF(INDIRECT("実施計画様式!R"&amp;ROW($A361))&lt;&gt;朱色変色!R361,1,0)</f>
        <v>#VALUE!</v>
      </c>
      <c r="S361" t="e" cm="1">
        <f t="array" aca="1" ref="S361" ca="1">IF(INDIRECT("実施計画様式!S"&amp;ROW($A361))&lt;&gt;朱色変色!S361,1,0)</f>
        <v>#VALUE!</v>
      </c>
      <c r="T361" t="e" cm="1">
        <f t="array" aca="1" ref="T361" ca="1">IF(INDIRECT("実施計画様式!T"&amp;ROW($A361))&lt;&gt;朱色変色!T361,1,0)</f>
        <v>#VALUE!</v>
      </c>
      <c r="U361" t="e" cm="1">
        <f t="array" aca="1" ref="U361" ca="1">IF(INDIRECT("実施計画様式!U"&amp;ROW($A361))&lt;&gt;朱色変色!U361,1,0)</f>
        <v>#VALUE!</v>
      </c>
      <c r="V361" t="e" cm="1">
        <f t="array" aca="1" ref="V361" ca="1">IF(INDIRECT("実施計画様式!V"&amp;ROW($A361))&lt;&gt;朱色変色!V361,1,0)</f>
        <v>#VALUE!</v>
      </c>
      <c r="W361" t="e" cm="1">
        <f t="array" aca="1" ref="W361" ca="1">IF(INDIRECT("実施計画様式!W"&amp;ROW($A361))&lt;&gt;朱色変色!W361,1,0)</f>
        <v>#VALUE!</v>
      </c>
      <c r="X361" t="e" cm="1">
        <f t="array" aca="1" ref="X361" ca="1">IF(INDIRECT("実施計画様式!X"&amp;ROW($A361))&lt;&gt;朱色変色!X361,1,0)</f>
        <v>#VALUE!</v>
      </c>
      <c r="Y361" t="e" cm="1">
        <f t="array" aca="1" ref="Y361" ca="1">IF(INDIRECT("実施計画様式!Y"&amp;ROW($A361))&lt;&gt;朱色変色!Y361,1,0)</f>
        <v>#VALUE!</v>
      </c>
      <c r="Z361" t="e" cm="1">
        <f t="array" aca="1" ref="Z361" ca="1">IF(INDIRECT("実施計画様式!Z"&amp;ROW($A361))&lt;&gt;朱色変色!Z361,1,0)</f>
        <v>#VALUE!</v>
      </c>
      <c r="AA361" t="e" cm="1">
        <f t="array" aca="1" ref="AA361" ca="1">IF(INDIRECT("実施計画様式!AA"&amp;ROW($A361))&lt;&gt;朱色変色!AA361,1,0)</f>
        <v>#VALUE!</v>
      </c>
      <c r="AB361" t="e" cm="1">
        <f t="array" aca="1" ref="AB361" ca="1">IF(INDIRECT("実施計画様式!AB"&amp;ROW($A361))&lt;&gt;朱色変色!AB361,1,0)</f>
        <v>#VALUE!</v>
      </c>
      <c r="AC361" t="e" cm="1">
        <f t="array" aca="1" ref="AC361" ca="1">IF(INDIRECT("実施計画様式!AC"&amp;ROW($A361))&lt;&gt;朱色変色!AC361,1,0)</f>
        <v>#VALUE!</v>
      </c>
      <c r="AD361" t="e" cm="1">
        <f t="array" aca="1" ref="AD361" ca="1">IF(INDIRECT("実施計画様式!AD"&amp;ROW($A361))&lt;&gt;朱色変色!AD361,1,0)</f>
        <v>#VALUE!</v>
      </c>
      <c r="AE361" t="e" cm="1">
        <f t="array" aca="1" ref="AE361" ca="1">IF(INDIRECT("実施計画様式!AE"&amp;ROW($A361))&lt;&gt;朱色変色!AE361,1,0)</f>
        <v>#VALUE!</v>
      </c>
      <c r="AF361" t="e" cm="1">
        <f t="array" aca="1" ref="AF361" ca="1">IF(INDIRECT("実施計画様式!AF"&amp;ROW($A361))&lt;&gt;朱色変色!AF361,1,0)</f>
        <v>#VALUE!</v>
      </c>
      <c r="AG361" t="e" cm="1">
        <f t="array" aca="1" ref="AG361" ca="1">IF(INDIRECT("実施計画様式!AG"&amp;ROW($A361))&lt;&gt;朱色変色!AG361,1,0)</f>
        <v>#VALUE!</v>
      </c>
      <c r="AH361" t="e" cm="1">
        <f t="array" aca="1" ref="AH361" ca="1">IF(INDIRECT("実施計画様式!AH"&amp;ROW($A361))&lt;&gt;朱色変色!AH361,1,0)</f>
        <v>#VALUE!</v>
      </c>
      <c r="AI361" t="e" cm="1">
        <f t="array" aca="1" ref="AI361" ca="1">IF(INDIRECT("実施計画様式!AI"&amp;ROW($A361))&lt;&gt;朱色変色!AI361,1,0)</f>
        <v>#VALUE!</v>
      </c>
      <c r="AJ361" t="e" cm="1">
        <f t="array" aca="1" ref="AJ361" ca="1">IF(INDIRECT("実施計画様式!AJ"&amp;ROW($A361))&lt;&gt;朱色変色!AJ361,1,0)</f>
        <v>#VALUE!</v>
      </c>
      <c r="AK361" t="e" cm="1">
        <f t="array" aca="1" ref="AK361" ca="1">IF(INDIRECT("実施計画様式!AK"&amp;ROW($A361))&lt;&gt;朱色変色!AK361,1,0)</f>
        <v>#VALUE!</v>
      </c>
      <c r="AL361" t="e" cm="1">
        <f t="array" aca="1" ref="AL361" ca="1">IF(INDIRECT("実施計画様式!AL"&amp;ROW($A361))&lt;&gt;朱色変色!AL361,1,0)</f>
        <v>#VALUE!</v>
      </c>
      <c r="AM361" t="e" cm="1">
        <f t="array" aca="1" ref="AM361" ca="1">IF(INDIRECT("実施計画様式!AM"&amp;ROW($A361))&lt;&gt;朱色変色!AM361,1,0)</f>
        <v>#VALUE!</v>
      </c>
      <c r="AN361" t="e" cm="1">
        <f t="array" aca="1" ref="AN361" ca="1">IF(INDIRECT("実施計画様式!AN"&amp;ROW($A361))&lt;&gt;朱色変色!AN361,1,0)</f>
        <v>#VALUE!</v>
      </c>
      <c r="AO361" t="e" cm="1">
        <f t="array" aca="1" ref="AO361" ca="1">IF(INDIRECT("実施計画様式!AO"&amp;ROW($A361))&lt;&gt;朱色変色!AO361,1,0)</f>
        <v>#VALUE!</v>
      </c>
      <c r="AP361" t="e" cm="1">
        <f t="array" aca="1" ref="AP361" ca="1">IF(INDIRECT("実施計画様式!AP"&amp;ROW($A361))&lt;&gt;朱色変色!AP361,1,0)</f>
        <v>#VALUE!</v>
      </c>
      <c r="AQ361" t="e" cm="1">
        <f t="array" aca="1" ref="AQ361" ca="1">IF(INDIRECT("実施計画様式!AQ"&amp;ROW($A361))&lt;&gt;朱色変色!AQ361,1,0)</f>
        <v>#VALUE!</v>
      </c>
      <c r="AR361" t="e" cm="1">
        <f t="array" aca="1" ref="AR361" ca="1">IF(INDIRECT("実施計画様式!AR"&amp;ROW($A361))&lt;&gt;朱色変色!AR361,1,0)</f>
        <v>#VALUE!</v>
      </c>
      <c r="AS361" t="e" cm="1">
        <f t="array" aca="1" ref="AS361" ca="1">IF(INDIRECT("実施計画様式!AS"&amp;ROW($A361))&lt;&gt;朱色変色!AS361,1,0)</f>
        <v>#VALUE!</v>
      </c>
      <c r="AT361" t="e" cm="1">
        <f t="array" aca="1" ref="AT361" ca="1">IF(INDIRECT("実施計画様式!AT"&amp;ROW($A361))&lt;&gt;朱色変色!AT361,1,0)</f>
        <v>#VALUE!</v>
      </c>
      <c r="AU361" t="e" cm="1">
        <f t="array" aca="1" ref="AU361" ca="1">IF(INDIRECT("実施計画様式!AU"&amp;ROW($A361))&lt;&gt;朱色変色!AU361,1,0)</f>
        <v>#VALUE!</v>
      </c>
      <c r="AV361" t="e" cm="1">
        <f t="array" aca="1" ref="AV361" ca="1">IF(INDIRECT("実施計画様式!AV"&amp;ROW($A361))&lt;&gt;朱色変色!AV361,1,0)</f>
        <v>#VALUE!</v>
      </c>
      <c r="AW361" t="e" cm="1">
        <f t="array" aca="1" ref="AW361" ca="1">IF(INDIRECT("実施計画様式!AW"&amp;ROW($A361))&lt;&gt;朱色変色!AW361,1,0)</f>
        <v>#VALUE!</v>
      </c>
      <c r="AX361" t="e" cm="1">
        <f t="array" aca="1" ref="AX361" ca="1">IF(INDIRECT("実施計画様式!AX"&amp;ROW($A361))&lt;&gt;朱色変色!AX361,1,0)</f>
        <v>#VALUE!</v>
      </c>
      <c r="AY361" t="e" cm="1">
        <f t="array" aca="1" ref="AY361" ca="1">IF(INDIRECT("実施計画様式!AY"&amp;ROW($A361))&lt;&gt;朱色変色!AU361,1,0)</f>
        <v>#VALUE!</v>
      </c>
      <c r="AZ361" t="e" cm="1">
        <f t="array" aca="1" ref="AZ361" ca="1">IF(INDIRECT("実施計画様式!AZ"&amp;ROW($A361))&lt;&gt;朱色変色!AV361,1,0)</f>
        <v>#VALUE!</v>
      </c>
      <c r="BA361" t="e" cm="1">
        <f t="array" aca="1" ref="BA361" ca="1">IF(INDIRECT("実施計画様式!BA"&amp;ROW($A361))&lt;&gt;朱色変色!AW361,1,0)</f>
        <v>#VALUE!</v>
      </c>
      <c r="BB361" t="e" cm="1">
        <f t="array" aca="1" ref="BB361" ca="1">IF(INDIRECT("実施計画様式!BB"&amp;ROW($A361))&lt;&gt;朱色変色!AX361,1,0)</f>
        <v>#VALUE!</v>
      </c>
      <c r="BC361" t="e">
        <f t="shared" ca="1" si="12"/>
        <v>#VALUE!</v>
      </c>
      <c r="BD361" t="e">
        <f t="shared" ca="1" si="13"/>
        <v>#VALUE!</v>
      </c>
      <c r="BE361" t="e">
        <f t="shared" ca="1" si="14"/>
        <v>#VALUE!</v>
      </c>
    </row>
    <row r="362" spans="3:57">
      <c r="C362" s="310">
        <v>290</v>
      </c>
      <c r="D362" t="e" cm="1">
        <f t="array" aca="1" ref="D362" ca="1">IF(INDIRECT("実施計画様式!D"&amp;ROW($A362))&lt;&gt;朱色変色!D362,1,0)</f>
        <v>#VALUE!</v>
      </c>
      <c r="E362" t="e" cm="1">
        <f t="array" aca="1" ref="E362" ca="1">IF(INDIRECT("実施計画様式!E"&amp;ROW($A362))&lt;&gt;朱色変色!E362,1,0)</f>
        <v>#VALUE!</v>
      </c>
      <c r="F362" t="e" cm="1">
        <f t="array" aca="1" ref="F362" ca="1">IF(INDIRECT("実施計画様式!F"&amp;ROW($A362))&lt;&gt;朱色変色!F362,1,0)</f>
        <v>#VALUE!</v>
      </c>
      <c r="G362" t="e" cm="1">
        <f t="array" aca="1" ref="G362" ca="1">IF(INDIRECT("実施計画様式!G"&amp;ROW($A362))&lt;&gt;朱色変色!G362,1,0)</f>
        <v>#VALUE!</v>
      </c>
      <c r="H362" t="e" cm="1">
        <f t="array" aca="1" ref="H362" ca="1">IF(INDIRECT("実施計画様式!H"&amp;ROW($A362))&lt;&gt;朱色変色!H362,1,0)</f>
        <v>#VALUE!</v>
      </c>
      <c r="I362" t="e" cm="1">
        <f t="array" aca="1" ref="I362" ca="1">IF(INDIRECT("実施計画様式!I"&amp;ROW($A362))&lt;&gt;朱色変色!I362,1,0)</f>
        <v>#VALUE!</v>
      </c>
      <c r="J362" t="e" cm="1">
        <f t="array" aca="1" ref="J362" ca="1">IF(INDIRECT("実施計画様式!J"&amp;ROW($A362))&lt;&gt;朱色変色!J362,1,0)</f>
        <v>#VALUE!</v>
      </c>
      <c r="K362" t="e" cm="1">
        <f t="array" aca="1" ref="K362" ca="1">IF(INDIRECT("実施計画様式!K"&amp;ROW($A362))&lt;&gt;朱色変色!K362,1,0)</f>
        <v>#VALUE!</v>
      </c>
      <c r="L362" t="e" cm="1">
        <f t="array" aca="1" ref="L362" ca="1">IF(INDIRECT("実施計画様式!L"&amp;ROW($A362))&lt;&gt;朱色変色!L362,1,0)</f>
        <v>#VALUE!</v>
      </c>
      <c r="M362" t="e" cm="1">
        <f t="array" aca="1" ref="M362" ca="1">IF(INDIRECT("実施計画様式!M"&amp;ROW($A362))&lt;&gt;朱色変色!M362,1,0)</f>
        <v>#VALUE!</v>
      </c>
      <c r="N362" t="e" cm="1">
        <f t="array" aca="1" ref="N362" ca="1">IF(INDIRECT("実施計画様式!N"&amp;ROW($A362))&lt;&gt;朱色変色!N362,1,0)</f>
        <v>#VALUE!</v>
      </c>
      <c r="O362" t="e" cm="1">
        <f t="array" aca="1" ref="O362" ca="1">IF(INDIRECT("実施計画様式!O"&amp;ROW($A362))&lt;&gt;朱色変色!O362,1,0)</f>
        <v>#VALUE!</v>
      </c>
      <c r="P362" t="e" cm="1">
        <f t="array" aca="1" ref="P362" ca="1">IF(INDIRECT("実施計画様式!P"&amp;ROW($A362))&lt;&gt;朱色変色!P362,1,0)</f>
        <v>#VALUE!</v>
      </c>
      <c r="Q362" t="e" cm="1">
        <f t="array" aca="1" ref="Q362" ca="1">IF(INDIRECT("実施計画様式!Q"&amp;ROW($A362))&lt;&gt;朱色変色!Q362,1,0)</f>
        <v>#VALUE!</v>
      </c>
      <c r="R362" t="e" cm="1">
        <f t="array" aca="1" ref="R362" ca="1">IF(INDIRECT("実施計画様式!R"&amp;ROW($A362))&lt;&gt;朱色変色!R362,1,0)</f>
        <v>#VALUE!</v>
      </c>
      <c r="S362" t="e" cm="1">
        <f t="array" aca="1" ref="S362" ca="1">IF(INDIRECT("実施計画様式!S"&amp;ROW($A362))&lt;&gt;朱色変色!S362,1,0)</f>
        <v>#VALUE!</v>
      </c>
      <c r="T362" t="e" cm="1">
        <f t="array" aca="1" ref="T362" ca="1">IF(INDIRECT("実施計画様式!T"&amp;ROW($A362))&lt;&gt;朱色変色!T362,1,0)</f>
        <v>#VALUE!</v>
      </c>
      <c r="U362" t="e" cm="1">
        <f t="array" aca="1" ref="U362" ca="1">IF(INDIRECT("実施計画様式!U"&amp;ROW($A362))&lt;&gt;朱色変色!U362,1,0)</f>
        <v>#VALUE!</v>
      </c>
      <c r="V362" t="e" cm="1">
        <f t="array" aca="1" ref="V362" ca="1">IF(INDIRECT("実施計画様式!V"&amp;ROW($A362))&lt;&gt;朱色変色!V362,1,0)</f>
        <v>#VALUE!</v>
      </c>
      <c r="W362" t="e" cm="1">
        <f t="array" aca="1" ref="W362" ca="1">IF(INDIRECT("実施計画様式!W"&amp;ROW($A362))&lt;&gt;朱色変色!W362,1,0)</f>
        <v>#VALUE!</v>
      </c>
      <c r="X362" t="e" cm="1">
        <f t="array" aca="1" ref="X362" ca="1">IF(INDIRECT("実施計画様式!X"&amp;ROW($A362))&lt;&gt;朱色変色!X362,1,0)</f>
        <v>#VALUE!</v>
      </c>
      <c r="Y362" t="e" cm="1">
        <f t="array" aca="1" ref="Y362" ca="1">IF(INDIRECT("実施計画様式!Y"&amp;ROW($A362))&lt;&gt;朱色変色!Y362,1,0)</f>
        <v>#VALUE!</v>
      </c>
      <c r="Z362" t="e" cm="1">
        <f t="array" aca="1" ref="Z362" ca="1">IF(INDIRECT("実施計画様式!Z"&amp;ROW($A362))&lt;&gt;朱色変色!Z362,1,0)</f>
        <v>#VALUE!</v>
      </c>
      <c r="AA362" t="e" cm="1">
        <f t="array" aca="1" ref="AA362" ca="1">IF(INDIRECT("実施計画様式!AA"&amp;ROW($A362))&lt;&gt;朱色変色!AA362,1,0)</f>
        <v>#VALUE!</v>
      </c>
      <c r="AB362" t="e" cm="1">
        <f t="array" aca="1" ref="AB362" ca="1">IF(INDIRECT("実施計画様式!AB"&amp;ROW($A362))&lt;&gt;朱色変色!AB362,1,0)</f>
        <v>#VALUE!</v>
      </c>
      <c r="AC362" t="e" cm="1">
        <f t="array" aca="1" ref="AC362" ca="1">IF(INDIRECT("実施計画様式!AC"&amp;ROW($A362))&lt;&gt;朱色変色!AC362,1,0)</f>
        <v>#VALUE!</v>
      </c>
      <c r="AD362" t="e" cm="1">
        <f t="array" aca="1" ref="AD362" ca="1">IF(INDIRECT("実施計画様式!AD"&amp;ROW($A362))&lt;&gt;朱色変色!AD362,1,0)</f>
        <v>#VALUE!</v>
      </c>
      <c r="AE362" t="e" cm="1">
        <f t="array" aca="1" ref="AE362" ca="1">IF(INDIRECT("実施計画様式!AE"&amp;ROW($A362))&lt;&gt;朱色変色!AE362,1,0)</f>
        <v>#VALUE!</v>
      </c>
      <c r="AF362" t="e" cm="1">
        <f t="array" aca="1" ref="AF362" ca="1">IF(INDIRECT("実施計画様式!AF"&amp;ROW($A362))&lt;&gt;朱色変色!AF362,1,0)</f>
        <v>#VALUE!</v>
      </c>
      <c r="AG362" t="e" cm="1">
        <f t="array" aca="1" ref="AG362" ca="1">IF(INDIRECT("実施計画様式!AG"&amp;ROW($A362))&lt;&gt;朱色変色!AG362,1,0)</f>
        <v>#VALUE!</v>
      </c>
      <c r="AH362" t="e" cm="1">
        <f t="array" aca="1" ref="AH362" ca="1">IF(INDIRECT("実施計画様式!AH"&amp;ROW($A362))&lt;&gt;朱色変色!AH362,1,0)</f>
        <v>#VALUE!</v>
      </c>
      <c r="AI362" t="e" cm="1">
        <f t="array" aca="1" ref="AI362" ca="1">IF(INDIRECT("実施計画様式!AI"&amp;ROW($A362))&lt;&gt;朱色変色!AI362,1,0)</f>
        <v>#VALUE!</v>
      </c>
      <c r="AJ362" t="e" cm="1">
        <f t="array" aca="1" ref="AJ362" ca="1">IF(INDIRECT("実施計画様式!AJ"&amp;ROW($A362))&lt;&gt;朱色変色!AJ362,1,0)</f>
        <v>#VALUE!</v>
      </c>
      <c r="AK362" t="e" cm="1">
        <f t="array" aca="1" ref="AK362" ca="1">IF(INDIRECT("実施計画様式!AK"&amp;ROW($A362))&lt;&gt;朱色変色!AK362,1,0)</f>
        <v>#VALUE!</v>
      </c>
      <c r="AL362" t="e" cm="1">
        <f t="array" aca="1" ref="AL362" ca="1">IF(INDIRECT("実施計画様式!AL"&amp;ROW($A362))&lt;&gt;朱色変色!AL362,1,0)</f>
        <v>#VALUE!</v>
      </c>
      <c r="AM362" t="e" cm="1">
        <f t="array" aca="1" ref="AM362" ca="1">IF(INDIRECT("実施計画様式!AM"&amp;ROW($A362))&lt;&gt;朱色変色!AM362,1,0)</f>
        <v>#VALUE!</v>
      </c>
      <c r="AN362" t="e" cm="1">
        <f t="array" aca="1" ref="AN362" ca="1">IF(INDIRECT("実施計画様式!AN"&amp;ROW($A362))&lt;&gt;朱色変色!AN362,1,0)</f>
        <v>#VALUE!</v>
      </c>
      <c r="AO362" t="e" cm="1">
        <f t="array" aca="1" ref="AO362" ca="1">IF(INDIRECT("実施計画様式!AO"&amp;ROW($A362))&lt;&gt;朱色変色!AO362,1,0)</f>
        <v>#VALUE!</v>
      </c>
      <c r="AP362" t="e" cm="1">
        <f t="array" aca="1" ref="AP362" ca="1">IF(INDIRECT("実施計画様式!AP"&amp;ROW($A362))&lt;&gt;朱色変色!AP362,1,0)</f>
        <v>#VALUE!</v>
      </c>
      <c r="AQ362" t="e" cm="1">
        <f t="array" aca="1" ref="AQ362" ca="1">IF(INDIRECT("実施計画様式!AQ"&amp;ROW($A362))&lt;&gt;朱色変色!AQ362,1,0)</f>
        <v>#VALUE!</v>
      </c>
      <c r="AR362" t="e" cm="1">
        <f t="array" aca="1" ref="AR362" ca="1">IF(INDIRECT("実施計画様式!AR"&amp;ROW($A362))&lt;&gt;朱色変色!AR362,1,0)</f>
        <v>#VALUE!</v>
      </c>
      <c r="AS362" t="e" cm="1">
        <f t="array" aca="1" ref="AS362" ca="1">IF(INDIRECT("実施計画様式!AS"&amp;ROW($A362))&lt;&gt;朱色変色!AS362,1,0)</f>
        <v>#VALUE!</v>
      </c>
      <c r="AT362" t="e" cm="1">
        <f t="array" aca="1" ref="AT362" ca="1">IF(INDIRECT("実施計画様式!AT"&amp;ROW($A362))&lt;&gt;朱色変色!AT362,1,0)</f>
        <v>#VALUE!</v>
      </c>
      <c r="AU362" t="e" cm="1">
        <f t="array" aca="1" ref="AU362" ca="1">IF(INDIRECT("実施計画様式!AU"&amp;ROW($A362))&lt;&gt;朱色変色!AU362,1,0)</f>
        <v>#VALUE!</v>
      </c>
      <c r="AV362" t="e" cm="1">
        <f t="array" aca="1" ref="AV362" ca="1">IF(INDIRECT("実施計画様式!AV"&amp;ROW($A362))&lt;&gt;朱色変色!AV362,1,0)</f>
        <v>#VALUE!</v>
      </c>
      <c r="AW362" t="e" cm="1">
        <f t="array" aca="1" ref="AW362" ca="1">IF(INDIRECT("実施計画様式!AW"&amp;ROW($A362))&lt;&gt;朱色変色!AW362,1,0)</f>
        <v>#VALUE!</v>
      </c>
      <c r="AX362" t="e" cm="1">
        <f t="array" aca="1" ref="AX362" ca="1">IF(INDIRECT("実施計画様式!AX"&amp;ROW($A362))&lt;&gt;朱色変色!AX362,1,0)</f>
        <v>#VALUE!</v>
      </c>
      <c r="AY362" t="e" cm="1">
        <f t="array" aca="1" ref="AY362" ca="1">IF(INDIRECT("実施計画様式!AY"&amp;ROW($A362))&lt;&gt;朱色変色!AU362,1,0)</f>
        <v>#VALUE!</v>
      </c>
      <c r="AZ362" t="e" cm="1">
        <f t="array" aca="1" ref="AZ362" ca="1">IF(INDIRECT("実施計画様式!AZ"&amp;ROW($A362))&lt;&gt;朱色変色!AV362,1,0)</f>
        <v>#VALUE!</v>
      </c>
      <c r="BA362" t="e" cm="1">
        <f t="array" aca="1" ref="BA362" ca="1">IF(INDIRECT("実施計画様式!BA"&amp;ROW($A362))&lt;&gt;朱色変色!AW362,1,0)</f>
        <v>#VALUE!</v>
      </c>
      <c r="BB362" t="e" cm="1">
        <f t="array" aca="1" ref="BB362" ca="1">IF(INDIRECT("実施計画様式!BB"&amp;ROW($A362))&lt;&gt;朱色変色!AX362,1,0)</f>
        <v>#VALUE!</v>
      </c>
      <c r="BC362" t="e">
        <f t="shared" ca="1" si="12"/>
        <v>#VALUE!</v>
      </c>
      <c r="BD362" t="e">
        <f t="shared" ca="1" si="13"/>
        <v>#VALUE!</v>
      </c>
      <c r="BE362" t="e">
        <f t="shared" ca="1" si="14"/>
        <v>#VALUE!</v>
      </c>
    </row>
    <row r="363" spans="3:57">
      <c r="C363" s="310">
        <v>291</v>
      </c>
      <c r="D363" t="e" cm="1">
        <f t="array" aca="1" ref="D363" ca="1">IF(INDIRECT("実施計画様式!D"&amp;ROW($A363))&lt;&gt;朱色変色!D363,1,0)</f>
        <v>#VALUE!</v>
      </c>
      <c r="E363" t="e" cm="1">
        <f t="array" aca="1" ref="E363" ca="1">IF(INDIRECT("実施計画様式!E"&amp;ROW($A363))&lt;&gt;朱色変色!E363,1,0)</f>
        <v>#VALUE!</v>
      </c>
      <c r="F363" t="e" cm="1">
        <f t="array" aca="1" ref="F363" ca="1">IF(INDIRECT("実施計画様式!F"&amp;ROW($A363))&lt;&gt;朱色変色!F363,1,0)</f>
        <v>#VALUE!</v>
      </c>
      <c r="G363" t="e" cm="1">
        <f t="array" aca="1" ref="G363" ca="1">IF(INDIRECT("実施計画様式!G"&amp;ROW($A363))&lt;&gt;朱色変色!G363,1,0)</f>
        <v>#VALUE!</v>
      </c>
      <c r="H363" t="e" cm="1">
        <f t="array" aca="1" ref="H363" ca="1">IF(INDIRECT("実施計画様式!H"&amp;ROW($A363))&lt;&gt;朱色変色!H363,1,0)</f>
        <v>#VALUE!</v>
      </c>
      <c r="I363" t="e" cm="1">
        <f t="array" aca="1" ref="I363" ca="1">IF(INDIRECT("実施計画様式!I"&amp;ROW($A363))&lt;&gt;朱色変色!I363,1,0)</f>
        <v>#VALUE!</v>
      </c>
      <c r="J363" t="e" cm="1">
        <f t="array" aca="1" ref="J363" ca="1">IF(INDIRECT("実施計画様式!J"&amp;ROW($A363))&lt;&gt;朱色変色!J363,1,0)</f>
        <v>#VALUE!</v>
      </c>
      <c r="K363" t="e" cm="1">
        <f t="array" aca="1" ref="K363" ca="1">IF(INDIRECT("実施計画様式!K"&amp;ROW($A363))&lt;&gt;朱色変色!K363,1,0)</f>
        <v>#VALUE!</v>
      </c>
      <c r="L363" t="e" cm="1">
        <f t="array" aca="1" ref="L363" ca="1">IF(INDIRECT("実施計画様式!L"&amp;ROW($A363))&lt;&gt;朱色変色!L363,1,0)</f>
        <v>#VALUE!</v>
      </c>
      <c r="M363" t="e" cm="1">
        <f t="array" aca="1" ref="M363" ca="1">IF(INDIRECT("実施計画様式!M"&amp;ROW($A363))&lt;&gt;朱色変色!M363,1,0)</f>
        <v>#VALUE!</v>
      </c>
      <c r="N363" t="e" cm="1">
        <f t="array" aca="1" ref="N363" ca="1">IF(INDIRECT("実施計画様式!N"&amp;ROW($A363))&lt;&gt;朱色変色!N363,1,0)</f>
        <v>#VALUE!</v>
      </c>
      <c r="O363" t="e" cm="1">
        <f t="array" aca="1" ref="O363" ca="1">IF(INDIRECT("実施計画様式!O"&amp;ROW($A363))&lt;&gt;朱色変色!O363,1,0)</f>
        <v>#VALUE!</v>
      </c>
      <c r="P363" t="e" cm="1">
        <f t="array" aca="1" ref="P363" ca="1">IF(INDIRECT("実施計画様式!P"&amp;ROW($A363))&lt;&gt;朱色変色!P363,1,0)</f>
        <v>#VALUE!</v>
      </c>
      <c r="Q363" t="e" cm="1">
        <f t="array" aca="1" ref="Q363" ca="1">IF(INDIRECT("実施計画様式!Q"&amp;ROW($A363))&lt;&gt;朱色変色!Q363,1,0)</f>
        <v>#VALUE!</v>
      </c>
      <c r="R363" t="e" cm="1">
        <f t="array" aca="1" ref="R363" ca="1">IF(INDIRECT("実施計画様式!R"&amp;ROW($A363))&lt;&gt;朱色変色!R363,1,0)</f>
        <v>#VALUE!</v>
      </c>
      <c r="S363" t="e" cm="1">
        <f t="array" aca="1" ref="S363" ca="1">IF(INDIRECT("実施計画様式!S"&amp;ROW($A363))&lt;&gt;朱色変色!S363,1,0)</f>
        <v>#VALUE!</v>
      </c>
      <c r="T363" t="e" cm="1">
        <f t="array" aca="1" ref="T363" ca="1">IF(INDIRECT("実施計画様式!T"&amp;ROW($A363))&lt;&gt;朱色変色!T363,1,0)</f>
        <v>#VALUE!</v>
      </c>
      <c r="U363" t="e" cm="1">
        <f t="array" aca="1" ref="U363" ca="1">IF(INDIRECT("実施計画様式!U"&amp;ROW($A363))&lt;&gt;朱色変色!U363,1,0)</f>
        <v>#VALUE!</v>
      </c>
      <c r="V363" t="e" cm="1">
        <f t="array" aca="1" ref="V363" ca="1">IF(INDIRECT("実施計画様式!V"&amp;ROW($A363))&lt;&gt;朱色変色!V363,1,0)</f>
        <v>#VALUE!</v>
      </c>
      <c r="W363" t="e" cm="1">
        <f t="array" aca="1" ref="W363" ca="1">IF(INDIRECT("実施計画様式!W"&amp;ROW($A363))&lt;&gt;朱色変色!W363,1,0)</f>
        <v>#VALUE!</v>
      </c>
      <c r="X363" t="e" cm="1">
        <f t="array" aca="1" ref="X363" ca="1">IF(INDIRECT("実施計画様式!X"&amp;ROW($A363))&lt;&gt;朱色変色!X363,1,0)</f>
        <v>#VALUE!</v>
      </c>
      <c r="Y363" t="e" cm="1">
        <f t="array" aca="1" ref="Y363" ca="1">IF(INDIRECT("実施計画様式!Y"&amp;ROW($A363))&lt;&gt;朱色変色!Y363,1,0)</f>
        <v>#VALUE!</v>
      </c>
      <c r="Z363" t="e" cm="1">
        <f t="array" aca="1" ref="Z363" ca="1">IF(INDIRECT("実施計画様式!Z"&amp;ROW($A363))&lt;&gt;朱色変色!Z363,1,0)</f>
        <v>#VALUE!</v>
      </c>
      <c r="AA363" t="e" cm="1">
        <f t="array" aca="1" ref="AA363" ca="1">IF(INDIRECT("実施計画様式!AA"&amp;ROW($A363))&lt;&gt;朱色変色!AA363,1,0)</f>
        <v>#VALUE!</v>
      </c>
      <c r="AB363" t="e" cm="1">
        <f t="array" aca="1" ref="AB363" ca="1">IF(INDIRECT("実施計画様式!AB"&amp;ROW($A363))&lt;&gt;朱色変色!AB363,1,0)</f>
        <v>#VALUE!</v>
      </c>
      <c r="AC363" t="e" cm="1">
        <f t="array" aca="1" ref="AC363" ca="1">IF(INDIRECT("実施計画様式!AC"&amp;ROW($A363))&lt;&gt;朱色変色!AC363,1,0)</f>
        <v>#VALUE!</v>
      </c>
      <c r="AD363" t="e" cm="1">
        <f t="array" aca="1" ref="AD363" ca="1">IF(INDIRECT("実施計画様式!AD"&amp;ROW($A363))&lt;&gt;朱色変色!AD363,1,0)</f>
        <v>#VALUE!</v>
      </c>
      <c r="AE363" t="e" cm="1">
        <f t="array" aca="1" ref="AE363" ca="1">IF(INDIRECT("実施計画様式!AE"&amp;ROW($A363))&lt;&gt;朱色変色!AE363,1,0)</f>
        <v>#VALUE!</v>
      </c>
      <c r="AF363" t="e" cm="1">
        <f t="array" aca="1" ref="AF363" ca="1">IF(INDIRECT("実施計画様式!AF"&amp;ROW($A363))&lt;&gt;朱色変色!AF363,1,0)</f>
        <v>#VALUE!</v>
      </c>
      <c r="AG363" t="e" cm="1">
        <f t="array" aca="1" ref="AG363" ca="1">IF(INDIRECT("実施計画様式!AG"&amp;ROW($A363))&lt;&gt;朱色変色!AG363,1,0)</f>
        <v>#VALUE!</v>
      </c>
      <c r="AH363" t="e" cm="1">
        <f t="array" aca="1" ref="AH363" ca="1">IF(INDIRECT("実施計画様式!AH"&amp;ROW($A363))&lt;&gt;朱色変色!AH363,1,0)</f>
        <v>#VALUE!</v>
      </c>
      <c r="AI363" t="e" cm="1">
        <f t="array" aca="1" ref="AI363" ca="1">IF(INDIRECT("実施計画様式!AI"&amp;ROW($A363))&lt;&gt;朱色変色!AI363,1,0)</f>
        <v>#VALUE!</v>
      </c>
      <c r="AJ363" t="e" cm="1">
        <f t="array" aca="1" ref="AJ363" ca="1">IF(INDIRECT("実施計画様式!AJ"&amp;ROW($A363))&lt;&gt;朱色変色!AJ363,1,0)</f>
        <v>#VALUE!</v>
      </c>
      <c r="AK363" t="e" cm="1">
        <f t="array" aca="1" ref="AK363" ca="1">IF(INDIRECT("実施計画様式!AK"&amp;ROW($A363))&lt;&gt;朱色変色!AK363,1,0)</f>
        <v>#VALUE!</v>
      </c>
      <c r="AL363" t="e" cm="1">
        <f t="array" aca="1" ref="AL363" ca="1">IF(INDIRECT("実施計画様式!AL"&amp;ROW($A363))&lt;&gt;朱色変色!AL363,1,0)</f>
        <v>#VALUE!</v>
      </c>
      <c r="AM363" t="e" cm="1">
        <f t="array" aca="1" ref="AM363" ca="1">IF(INDIRECT("実施計画様式!AM"&amp;ROW($A363))&lt;&gt;朱色変色!AM363,1,0)</f>
        <v>#VALUE!</v>
      </c>
      <c r="AN363" t="e" cm="1">
        <f t="array" aca="1" ref="AN363" ca="1">IF(INDIRECT("実施計画様式!AN"&amp;ROW($A363))&lt;&gt;朱色変色!AN363,1,0)</f>
        <v>#VALUE!</v>
      </c>
      <c r="AO363" t="e" cm="1">
        <f t="array" aca="1" ref="AO363" ca="1">IF(INDIRECT("実施計画様式!AO"&amp;ROW($A363))&lt;&gt;朱色変色!AO363,1,0)</f>
        <v>#VALUE!</v>
      </c>
      <c r="AP363" t="e" cm="1">
        <f t="array" aca="1" ref="AP363" ca="1">IF(INDIRECT("実施計画様式!AP"&amp;ROW($A363))&lt;&gt;朱色変色!AP363,1,0)</f>
        <v>#VALUE!</v>
      </c>
      <c r="AQ363" t="e" cm="1">
        <f t="array" aca="1" ref="AQ363" ca="1">IF(INDIRECT("実施計画様式!AQ"&amp;ROW($A363))&lt;&gt;朱色変色!AQ363,1,0)</f>
        <v>#VALUE!</v>
      </c>
      <c r="AR363" t="e" cm="1">
        <f t="array" aca="1" ref="AR363" ca="1">IF(INDIRECT("実施計画様式!AR"&amp;ROW($A363))&lt;&gt;朱色変色!AR363,1,0)</f>
        <v>#VALUE!</v>
      </c>
      <c r="AS363" t="e" cm="1">
        <f t="array" aca="1" ref="AS363" ca="1">IF(INDIRECT("実施計画様式!AS"&amp;ROW($A363))&lt;&gt;朱色変色!AS363,1,0)</f>
        <v>#VALUE!</v>
      </c>
      <c r="AT363" t="e" cm="1">
        <f t="array" aca="1" ref="AT363" ca="1">IF(INDIRECT("実施計画様式!AT"&amp;ROW($A363))&lt;&gt;朱色変色!AT363,1,0)</f>
        <v>#VALUE!</v>
      </c>
      <c r="AU363" t="e" cm="1">
        <f t="array" aca="1" ref="AU363" ca="1">IF(INDIRECT("実施計画様式!AU"&amp;ROW($A363))&lt;&gt;朱色変色!AU363,1,0)</f>
        <v>#VALUE!</v>
      </c>
      <c r="AV363" t="e" cm="1">
        <f t="array" aca="1" ref="AV363" ca="1">IF(INDIRECT("実施計画様式!AV"&amp;ROW($A363))&lt;&gt;朱色変色!AV363,1,0)</f>
        <v>#VALUE!</v>
      </c>
      <c r="AW363" t="e" cm="1">
        <f t="array" aca="1" ref="AW363" ca="1">IF(INDIRECT("実施計画様式!AW"&amp;ROW($A363))&lt;&gt;朱色変色!AW363,1,0)</f>
        <v>#VALUE!</v>
      </c>
      <c r="AX363" t="e" cm="1">
        <f t="array" aca="1" ref="AX363" ca="1">IF(INDIRECT("実施計画様式!AX"&amp;ROW($A363))&lt;&gt;朱色変色!AX363,1,0)</f>
        <v>#VALUE!</v>
      </c>
      <c r="AY363" t="e" cm="1">
        <f t="array" aca="1" ref="AY363" ca="1">IF(INDIRECT("実施計画様式!AY"&amp;ROW($A363))&lt;&gt;朱色変色!AU363,1,0)</f>
        <v>#VALUE!</v>
      </c>
      <c r="AZ363" t="e" cm="1">
        <f t="array" aca="1" ref="AZ363" ca="1">IF(INDIRECT("実施計画様式!AZ"&amp;ROW($A363))&lt;&gt;朱色変色!AV363,1,0)</f>
        <v>#VALUE!</v>
      </c>
      <c r="BA363" t="e" cm="1">
        <f t="array" aca="1" ref="BA363" ca="1">IF(INDIRECT("実施計画様式!BA"&amp;ROW($A363))&lt;&gt;朱色変色!AW363,1,0)</f>
        <v>#VALUE!</v>
      </c>
      <c r="BB363" t="e" cm="1">
        <f t="array" aca="1" ref="BB363" ca="1">IF(INDIRECT("実施計画様式!BB"&amp;ROW($A363))&lt;&gt;朱色変色!AX363,1,0)</f>
        <v>#VALUE!</v>
      </c>
      <c r="BC363" t="e">
        <f t="shared" ca="1" si="12"/>
        <v>#VALUE!</v>
      </c>
      <c r="BD363" t="e">
        <f t="shared" ca="1" si="13"/>
        <v>#VALUE!</v>
      </c>
      <c r="BE363" t="e">
        <f t="shared" ca="1" si="14"/>
        <v>#VALUE!</v>
      </c>
    </row>
    <row r="364" spans="3:57">
      <c r="C364" s="310">
        <v>292</v>
      </c>
      <c r="D364" t="e" cm="1">
        <f t="array" aca="1" ref="D364" ca="1">IF(INDIRECT("実施計画様式!D"&amp;ROW($A364))&lt;&gt;朱色変色!D364,1,0)</f>
        <v>#VALUE!</v>
      </c>
      <c r="E364" t="e" cm="1">
        <f t="array" aca="1" ref="E364" ca="1">IF(INDIRECT("実施計画様式!E"&amp;ROW($A364))&lt;&gt;朱色変色!E364,1,0)</f>
        <v>#VALUE!</v>
      </c>
      <c r="F364" t="e" cm="1">
        <f t="array" aca="1" ref="F364" ca="1">IF(INDIRECT("実施計画様式!F"&amp;ROW($A364))&lt;&gt;朱色変色!F364,1,0)</f>
        <v>#VALUE!</v>
      </c>
      <c r="G364" t="e" cm="1">
        <f t="array" aca="1" ref="G364" ca="1">IF(INDIRECT("実施計画様式!G"&amp;ROW($A364))&lt;&gt;朱色変色!G364,1,0)</f>
        <v>#VALUE!</v>
      </c>
      <c r="H364" t="e" cm="1">
        <f t="array" aca="1" ref="H364" ca="1">IF(INDIRECT("実施計画様式!H"&amp;ROW($A364))&lt;&gt;朱色変色!H364,1,0)</f>
        <v>#VALUE!</v>
      </c>
      <c r="I364" t="e" cm="1">
        <f t="array" aca="1" ref="I364" ca="1">IF(INDIRECT("実施計画様式!I"&amp;ROW($A364))&lt;&gt;朱色変色!I364,1,0)</f>
        <v>#VALUE!</v>
      </c>
      <c r="J364" t="e" cm="1">
        <f t="array" aca="1" ref="J364" ca="1">IF(INDIRECT("実施計画様式!J"&amp;ROW($A364))&lt;&gt;朱色変色!J364,1,0)</f>
        <v>#VALUE!</v>
      </c>
      <c r="K364" t="e" cm="1">
        <f t="array" aca="1" ref="K364" ca="1">IF(INDIRECT("実施計画様式!K"&amp;ROW($A364))&lt;&gt;朱色変色!K364,1,0)</f>
        <v>#VALUE!</v>
      </c>
      <c r="L364" t="e" cm="1">
        <f t="array" aca="1" ref="L364" ca="1">IF(INDIRECT("実施計画様式!L"&amp;ROW($A364))&lt;&gt;朱色変色!L364,1,0)</f>
        <v>#VALUE!</v>
      </c>
      <c r="M364" t="e" cm="1">
        <f t="array" aca="1" ref="M364" ca="1">IF(INDIRECT("実施計画様式!M"&amp;ROW($A364))&lt;&gt;朱色変色!M364,1,0)</f>
        <v>#VALUE!</v>
      </c>
      <c r="N364" t="e" cm="1">
        <f t="array" aca="1" ref="N364" ca="1">IF(INDIRECT("実施計画様式!N"&amp;ROW($A364))&lt;&gt;朱色変色!N364,1,0)</f>
        <v>#VALUE!</v>
      </c>
      <c r="O364" t="e" cm="1">
        <f t="array" aca="1" ref="O364" ca="1">IF(INDIRECT("実施計画様式!O"&amp;ROW($A364))&lt;&gt;朱色変色!O364,1,0)</f>
        <v>#VALUE!</v>
      </c>
      <c r="P364" t="e" cm="1">
        <f t="array" aca="1" ref="P364" ca="1">IF(INDIRECT("実施計画様式!P"&amp;ROW($A364))&lt;&gt;朱色変色!P364,1,0)</f>
        <v>#VALUE!</v>
      </c>
      <c r="Q364" t="e" cm="1">
        <f t="array" aca="1" ref="Q364" ca="1">IF(INDIRECT("実施計画様式!Q"&amp;ROW($A364))&lt;&gt;朱色変色!Q364,1,0)</f>
        <v>#VALUE!</v>
      </c>
      <c r="R364" t="e" cm="1">
        <f t="array" aca="1" ref="R364" ca="1">IF(INDIRECT("実施計画様式!R"&amp;ROW($A364))&lt;&gt;朱色変色!R364,1,0)</f>
        <v>#VALUE!</v>
      </c>
      <c r="S364" t="e" cm="1">
        <f t="array" aca="1" ref="S364" ca="1">IF(INDIRECT("実施計画様式!S"&amp;ROW($A364))&lt;&gt;朱色変色!S364,1,0)</f>
        <v>#VALUE!</v>
      </c>
      <c r="T364" t="e" cm="1">
        <f t="array" aca="1" ref="T364" ca="1">IF(INDIRECT("実施計画様式!T"&amp;ROW($A364))&lt;&gt;朱色変色!T364,1,0)</f>
        <v>#VALUE!</v>
      </c>
      <c r="U364" t="e" cm="1">
        <f t="array" aca="1" ref="U364" ca="1">IF(INDIRECT("実施計画様式!U"&amp;ROW($A364))&lt;&gt;朱色変色!U364,1,0)</f>
        <v>#VALUE!</v>
      </c>
      <c r="V364" t="e" cm="1">
        <f t="array" aca="1" ref="V364" ca="1">IF(INDIRECT("実施計画様式!V"&amp;ROW($A364))&lt;&gt;朱色変色!V364,1,0)</f>
        <v>#VALUE!</v>
      </c>
      <c r="W364" t="e" cm="1">
        <f t="array" aca="1" ref="W364" ca="1">IF(INDIRECT("実施計画様式!W"&amp;ROW($A364))&lt;&gt;朱色変色!W364,1,0)</f>
        <v>#VALUE!</v>
      </c>
      <c r="X364" t="e" cm="1">
        <f t="array" aca="1" ref="X364" ca="1">IF(INDIRECT("実施計画様式!X"&amp;ROW($A364))&lt;&gt;朱色変色!X364,1,0)</f>
        <v>#VALUE!</v>
      </c>
      <c r="Y364" t="e" cm="1">
        <f t="array" aca="1" ref="Y364" ca="1">IF(INDIRECT("実施計画様式!Y"&amp;ROW($A364))&lt;&gt;朱色変色!Y364,1,0)</f>
        <v>#VALUE!</v>
      </c>
      <c r="Z364" t="e" cm="1">
        <f t="array" aca="1" ref="Z364" ca="1">IF(INDIRECT("実施計画様式!Z"&amp;ROW($A364))&lt;&gt;朱色変色!Z364,1,0)</f>
        <v>#VALUE!</v>
      </c>
      <c r="AA364" t="e" cm="1">
        <f t="array" aca="1" ref="AA364" ca="1">IF(INDIRECT("実施計画様式!AA"&amp;ROW($A364))&lt;&gt;朱色変色!AA364,1,0)</f>
        <v>#VALUE!</v>
      </c>
      <c r="AB364" t="e" cm="1">
        <f t="array" aca="1" ref="AB364" ca="1">IF(INDIRECT("実施計画様式!AB"&amp;ROW($A364))&lt;&gt;朱色変色!AB364,1,0)</f>
        <v>#VALUE!</v>
      </c>
      <c r="AC364" t="e" cm="1">
        <f t="array" aca="1" ref="AC364" ca="1">IF(INDIRECT("実施計画様式!AC"&amp;ROW($A364))&lt;&gt;朱色変色!AC364,1,0)</f>
        <v>#VALUE!</v>
      </c>
      <c r="AD364" t="e" cm="1">
        <f t="array" aca="1" ref="AD364" ca="1">IF(INDIRECT("実施計画様式!AD"&amp;ROW($A364))&lt;&gt;朱色変色!AD364,1,0)</f>
        <v>#VALUE!</v>
      </c>
      <c r="AE364" t="e" cm="1">
        <f t="array" aca="1" ref="AE364" ca="1">IF(INDIRECT("実施計画様式!AE"&amp;ROW($A364))&lt;&gt;朱色変色!AE364,1,0)</f>
        <v>#VALUE!</v>
      </c>
      <c r="AF364" t="e" cm="1">
        <f t="array" aca="1" ref="AF364" ca="1">IF(INDIRECT("実施計画様式!AF"&amp;ROW($A364))&lt;&gt;朱色変色!AF364,1,0)</f>
        <v>#VALUE!</v>
      </c>
      <c r="AG364" t="e" cm="1">
        <f t="array" aca="1" ref="AG364" ca="1">IF(INDIRECT("実施計画様式!AG"&amp;ROW($A364))&lt;&gt;朱色変色!AG364,1,0)</f>
        <v>#VALUE!</v>
      </c>
      <c r="AH364" t="e" cm="1">
        <f t="array" aca="1" ref="AH364" ca="1">IF(INDIRECT("実施計画様式!AH"&amp;ROW($A364))&lt;&gt;朱色変色!AH364,1,0)</f>
        <v>#VALUE!</v>
      </c>
      <c r="AI364" t="e" cm="1">
        <f t="array" aca="1" ref="AI364" ca="1">IF(INDIRECT("実施計画様式!AI"&amp;ROW($A364))&lt;&gt;朱色変色!AI364,1,0)</f>
        <v>#VALUE!</v>
      </c>
      <c r="AJ364" t="e" cm="1">
        <f t="array" aca="1" ref="AJ364" ca="1">IF(INDIRECT("実施計画様式!AJ"&amp;ROW($A364))&lt;&gt;朱色変色!AJ364,1,0)</f>
        <v>#VALUE!</v>
      </c>
      <c r="AK364" t="e" cm="1">
        <f t="array" aca="1" ref="AK364" ca="1">IF(INDIRECT("実施計画様式!AK"&amp;ROW($A364))&lt;&gt;朱色変色!AK364,1,0)</f>
        <v>#VALUE!</v>
      </c>
      <c r="AL364" t="e" cm="1">
        <f t="array" aca="1" ref="AL364" ca="1">IF(INDIRECT("実施計画様式!AL"&amp;ROW($A364))&lt;&gt;朱色変色!AL364,1,0)</f>
        <v>#VALUE!</v>
      </c>
      <c r="AM364" t="e" cm="1">
        <f t="array" aca="1" ref="AM364" ca="1">IF(INDIRECT("実施計画様式!AM"&amp;ROW($A364))&lt;&gt;朱色変色!AM364,1,0)</f>
        <v>#VALUE!</v>
      </c>
      <c r="AN364" t="e" cm="1">
        <f t="array" aca="1" ref="AN364" ca="1">IF(INDIRECT("実施計画様式!AN"&amp;ROW($A364))&lt;&gt;朱色変色!AN364,1,0)</f>
        <v>#VALUE!</v>
      </c>
      <c r="AO364" t="e" cm="1">
        <f t="array" aca="1" ref="AO364" ca="1">IF(INDIRECT("実施計画様式!AO"&amp;ROW($A364))&lt;&gt;朱色変色!AO364,1,0)</f>
        <v>#VALUE!</v>
      </c>
      <c r="AP364" t="e" cm="1">
        <f t="array" aca="1" ref="AP364" ca="1">IF(INDIRECT("実施計画様式!AP"&amp;ROW($A364))&lt;&gt;朱色変色!AP364,1,0)</f>
        <v>#VALUE!</v>
      </c>
      <c r="AQ364" t="e" cm="1">
        <f t="array" aca="1" ref="AQ364" ca="1">IF(INDIRECT("実施計画様式!AQ"&amp;ROW($A364))&lt;&gt;朱色変色!AQ364,1,0)</f>
        <v>#VALUE!</v>
      </c>
      <c r="AR364" t="e" cm="1">
        <f t="array" aca="1" ref="AR364" ca="1">IF(INDIRECT("実施計画様式!AR"&amp;ROW($A364))&lt;&gt;朱色変色!AR364,1,0)</f>
        <v>#VALUE!</v>
      </c>
      <c r="AS364" t="e" cm="1">
        <f t="array" aca="1" ref="AS364" ca="1">IF(INDIRECT("実施計画様式!AS"&amp;ROW($A364))&lt;&gt;朱色変色!AS364,1,0)</f>
        <v>#VALUE!</v>
      </c>
      <c r="AT364" t="e" cm="1">
        <f t="array" aca="1" ref="AT364" ca="1">IF(INDIRECT("実施計画様式!AT"&amp;ROW($A364))&lt;&gt;朱色変色!AT364,1,0)</f>
        <v>#VALUE!</v>
      </c>
      <c r="AU364" t="e" cm="1">
        <f t="array" aca="1" ref="AU364" ca="1">IF(INDIRECT("実施計画様式!AU"&amp;ROW($A364))&lt;&gt;朱色変色!AU364,1,0)</f>
        <v>#VALUE!</v>
      </c>
      <c r="AV364" t="e" cm="1">
        <f t="array" aca="1" ref="AV364" ca="1">IF(INDIRECT("実施計画様式!AV"&amp;ROW($A364))&lt;&gt;朱色変色!AV364,1,0)</f>
        <v>#VALUE!</v>
      </c>
      <c r="AW364" t="e" cm="1">
        <f t="array" aca="1" ref="AW364" ca="1">IF(INDIRECT("実施計画様式!AW"&amp;ROW($A364))&lt;&gt;朱色変色!AW364,1,0)</f>
        <v>#VALUE!</v>
      </c>
      <c r="AX364" t="e" cm="1">
        <f t="array" aca="1" ref="AX364" ca="1">IF(INDIRECT("実施計画様式!AX"&amp;ROW($A364))&lt;&gt;朱色変色!AX364,1,0)</f>
        <v>#VALUE!</v>
      </c>
      <c r="AY364" t="e" cm="1">
        <f t="array" aca="1" ref="AY364" ca="1">IF(INDIRECT("実施計画様式!AY"&amp;ROW($A364))&lt;&gt;朱色変色!AU364,1,0)</f>
        <v>#VALUE!</v>
      </c>
      <c r="AZ364" t="e" cm="1">
        <f t="array" aca="1" ref="AZ364" ca="1">IF(INDIRECT("実施計画様式!AZ"&amp;ROW($A364))&lt;&gt;朱色変色!AV364,1,0)</f>
        <v>#VALUE!</v>
      </c>
      <c r="BA364" t="e" cm="1">
        <f t="array" aca="1" ref="BA364" ca="1">IF(INDIRECT("実施計画様式!BA"&amp;ROW($A364))&lt;&gt;朱色変色!AW364,1,0)</f>
        <v>#VALUE!</v>
      </c>
      <c r="BB364" t="e" cm="1">
        <f t="array" aca="1" ref="BB364" ca="1">IF(INDIRECT("実施計画様式!BB"&amp;ROW($A364))&lt;&gt;朱色変色!AX364,1,0)</f>
        <v>#VALUE!</v>
      </c>
      <c r="BC364" t="e">
        <f t="shared" ca="1" si="12"/>
        <v>#VALUE!</v>
      </c>
      <c r="BD364" t="e">
        <f t="shared" ca="1" si="13"/>
        <v>#VALUE!</v>
      </c>
      <c r="BE364" t="e">
        <f t="shared" ca="1" si="14"/>
        <v>#VALUE!</v>
      </c>
    </row>
    <row r="365" spans="3:57">
      <c r="C365" s="310">
        <v>293</v>
      </c>
      <c r="D365" t="e" cm="1">
        <f t="array" aca="1" ref="D365" ca="1">IF(INDIRECT("実施計画様式!D"&amp;ROW($A365))&lt;&gt;朱色変色!D365,1,0)</f>
        <v>#VALUE!</v>
      </c>
      <c r="E365" t="e" cm="1">
        <f t="array" aca="1" ref="E365" ca="1">IF(INDIRECT("実施計画様式!E"&amp;ROW($A365))&lt;&gt;朱色変色!E365,1,0)</f>
        <v>#VALUE!</v>
      </c>
      <c r="F365" t="e" cm="1">
        <f t="array" aca="1" ref="F365" ca="1">IF(INDIRECT("実施計画様式!F"&amp;ROW($A365))&lt;&gt;朱色変色!F365,1,0)</f>
        <v>#VALUE!</v>
      </c>
      <c r="G365" t="e" cm="1">
        <f t="array" aca="1" ref="G365" ca="1">IF(INDIRECT("実施計画様式!G"&amp;ROW($A365))&lt;&gt;朱色変色!G365,1,0)</f>
        <v>#VALUE!</v>
      </c>
      <c r="H365" t="e" cm="1">
        <f t="array" aca="1" ref="H365" ca="1">IF(INDIRECT("実施計画様式!H"&amp;ROW($A365))&lt;&gt;朱色変色!H365,1,0)</f>
        <v>#VALUE!</v>
      </c>
      <c r="I365" t="e" cm="1">
        <f t="array" aca="1" ref="I365" ca="1">IF(INDIRECT("実施計画様式!I"&amp;ROW($A365))&lt;&gt;朱色変色!I365,1,0)</f>
        <v>#VALUE!</v>
      </c>
      <c r="J365" t="e" cm="1">
        <f t="array" aca="1" ref="J365" ca="1">IF(INDIRECT("実施計画様式!J"&amp;ROW($A365))&lt;&gt;朱色変色!J365,1,0)</f>
        <v>#VALUE!</v>
      </c>
      <c r="K365" t="e" cm="1">
        <f t="array" aca="1" ref="K365" ca="1">IF(INDIRECT("実施計画様式!K"&amp;ROW($A365))&lt;&gt;朱色変色!K365,1,0)</f>
        <v>#VALUE!</v>
      </c>
      <c r="L365" t="e" cm="1">
        <f t="array" aca="1" ref="L365" ca="1">IF(INDIRECT("実施計画様式!L"&amp;ROW($A365))&lt;&gt;朱色変色!L365,1,0)</f>
        <v>#VALUE!</v>
      </c>
      <c r="M365" t="e" cm="1">
        <f t="array" aca="1" ref="M365" ca="1">IF(INDIRECT("実施計画様式!M"&amp;ROW($A365))&lt;&gt;朱色変色!M365,1,0)</f>
        <v>#VALUE!</v>
      </c>
      <c r="N365" t="e" cm="1">
        <f t="array" aca="1" ref="N365" ca="1">IF(INDIRECT("実施計画様式!N"&amp;ROW($A365))&lt;&gt;朱色変色!N365,1,0)</f>
        <v>#VALUE!</v>
      </c>
      <c r="O365" t="e" cm="1">
        <f t="array" aca="1" ref="O365" ca="1">IF(INDIRECT("実施計画様式!O"&amp;ROW($A365))&lt;&gt;朱色変色!O365,1,0)</f>
        <v>#VALUE!</v>
      </c>
      <c r="P365" t="e" cm="1">
        <f t="array" aca="1" ref="P365" ca="1">IF(INDIRECT("実施計画様式!P"&amp;ROW($A365))&lt;&gt;朱色変色!P365,1,0)</f>
        <v>#VALUE!</v>
      </c>
      <c r="Q365" t="e" cm="1">
        <f t="array" aca="1" ref="Q365" ca="1">IF(INDIRECT("実施計画様式!Q"&amp;ROW($A365))&lt;&gt;朱色変色!Q365,1,0)</f>
        <v>#VALUE!</v>
      </c>
      <c r="R365" t="e" cm="1">
        <f t="array" aca="1" ref="R365" ca="1">IF(INDIRECT("実施計画様式!R"&amp;ROW($A365))&lt;&gt;朱色変色!R365,1,0)</f>
        <v>#VALUE!</v>
      </c>
      <c r="S365" t="e" cm="1">
        <f t="array" aca="1" ref="S365" ca="1">IF(INDIRECT("実施計画様式!S"&amp;ROW($A365))&lt;&gt;朱色変色!S365,1,0)</f>
        <v>#VALUE!</v>
      </c>
      <c r="T365" t="e" cm="1">
        <f t="array" aca="1" ref="T365" ca="1">IF(INDIRECT("実施計画様式!T"&amp;ROW($A365))&lt;&gt;朱色変色!T365,1,0)</f>
        <v>#VALUE!</v>
      </c>
      <c r="U365" t="e" cm="1">
        <f t="array" aca="1" ref="U365" ca="1">IF(INDIRECT("実施計画様式!U"&amp;ROW($A365))&lt;&gt;朱色変色!U365,1,0)</f>
        <v>#VALUE!</v>
      </c>
      <c r="V365" t="e" cm="1">
        <f t="array" aca="1" ref="V365" ca="1">IF(INDIRECT("実施計画様式!V"&amp;ROW($A365))&lt;&gt;朱色変色!V365,1,0)</f>
        <v>#VALUE!</v>
      </c>
      <c r="W365" t="e" cm="1">
        <f t="array" aca="1" ref="W365" ca="1">IF(INDIRECT("実施計画様式!W"&amp;ROW($A365))&lt;&gt;朱色変色!W365,1,0)</f>
        <v>#VALUE!</v>
      </c>
      <c r="X365" t="e" cm="1">
        <f t="array" aca="1" ref="X365" ca="1">IF(INDIRECT("実施計画様式!X"&amp;ROW($A365))&lt;&gt;朱色変色!X365,1,0)</f>
        <v>#VALUE!</v>
      </c>
      <c r="Y365" t="e" cm="1">
        <f t="array" aca="1" ref="Y365" ca="1">IF(INDIRECT("実施計画様式!Y"&amp;ROW($A365))&lt;&gt;朱色変色!Y365,1,0)</f>
        <v>#VALUE!</v>
      </c>
      <c r="Z365" t="e" cm="1">
        <f t="array" aca="1" ref="Z365" ca="1">IF(INDIRECT("実施計画様式!Z"&amp;ROW($A365))&lt;&gt;朱色変色!Z365,1,0)</f>
        <v>#VALUE!</v>
      </c>
      <c r="AA365" t="e" cm="1">
        <f t="array" aca="1" ref="AA365" ca="1">IF(INDIRECT("実施計画様式!AA"&amp;ROW($A365))&lt;&gt;朱色変色!AA365,1,0)</f>
        <v>#VALUE!</v>
      </c>
      <c r="AB365" t="e" cm="1">
        <f t="array" aca="1" ref="AB365" ca="1">IF(INDIRECT("実施計画様式!AB"&amp;ROW($A365))&lt;&gt;朱色変色!AB365,1,0)</f>
        <v>#VALUE!</v>
      </c>
      <c r="AC365" t="e" cm="1">
        <f t="array" aca="1" ref="AC365" ca="1">IF(INDIRECT("実施計画様式!AC"&amp;ROW($A365))&lt;&gt;朱色変色!AC365,1,0)</f>
        <v>#VALUE!</v>
      </c>
      <c r="AD365" t="e" cm="1">
        <f t="array" aca="1" ref="AD365" ca="1">IF(INDIRECT("実施計画様式!AD"&amp;ROW($A365))&lt;&gt;朱色変色!AD365,1,0)</f>
        <v>#VALUE!</v>
      </c>
      <c r="AE365" t="e" cm="1">
        <f t="array" aca="1" ref="AE365" ca="1">IF(INDIRECT("実施計画様式!AE"&amp;ROW($A365))&lt;&gt;朱色変色!AE365,1,0)</f>
        <v>#VALUE!</v>
      </c>
      <c r="AF365" t="e" cm="1">
        <f t="array" aca="1" ref="AF365" ca="1">IF(INDIRECT("実施計画様式!AF"&amp;ROW($A365))&lt;&gt;朱色変色!AF365,1,0)</f>
        <v>#VALUE!</v>
      </c>
      <c r="AG365" t="e" cm="1">
        <f t="array" aca="1" ref="AG365" ca="1">IF(INDIRECT("実施計画様式!AG"&amp;ROW($A365))&lt;&gt;朱色変色!AG365,1,0)</f>
        <v>#VALUE!</v>
      </c>
      <c r="AH365" t="e" cm="1">
        <f t="array" aca="1" ref="AH365" ca="1">IF(INDIRECT("実施計画様式!AH"&amp;ROW($A365))&lt;&gt;朱色変色!AH365,1,0)</f>
        <v>#VALUE!</v>
      </c>
      <c r="AI365" t="e" cm="1">
        <f t="array" aca="1" ref="AI365" ca="1">IF(INDIRECT("実施計画様式!AI"&amp;ROW($A365))&lt;&gt;朱色変色!AI365,1,0)</f>
        <v>#VALUE!</v>
      </c>
      <c r="AJ365" t="e" cm="1">
        <f t="array" aca="1" ref="AJ365" ca="1">IF(INDIRECT("実施計画様式!AJ"&amp;ROW($A365))&lt;&gt;朱色変色!AJ365,1,0)</f>
        <v>#VALUE!</v>
      </c>
      <c r="AK365" t="e" cm="1">
        <f t="array" aca="1" ref="AK365" ca="1">IF(INDIRECT("実施計画様式!AK"&amp;ROW($A365))&lt;&gt;朱色変色!AK365,1,0)</f>
        <v>#VALUE!</v>
      </c>
      <c r="AL365" t="e" cm="1">
        <f t="array" aca="1" ref="AL365" ca="1">IF(INDIRECT("実施計画様式!AL"&amp;ROW($A365))&lt;&gt;朱色変色!AL365,1,0)</f>
        <v>#VALUE!</v>
      </c>
      <c r="AM365" t="e" cm="1">
        <f t="array" aca="1" ref="AM365" ca="1">IF(INDIRECT("実施計画様式!AM"&amp;ROW($A365))&lt;&gt;朱色変色!AM365,1,0)</f>
        <v>#VALUE!</v>
      </c>
      <c r="AN365" t="e" cm="1">
        <f t="array" aca="1" ref="AN365" ca="1">IF(INDIRECT("実施計画様式!AN"&amp;ROW($A365))&lt;&gt;朱色変色!AN365,1,0)</f>
        <v>#VALUE!</v>
      </c>
      <c r="AO365" t="e" cm="1">
        <f t="array" aca="1" ref="AO365" ca="1">IF(INDIRECT("実施計画様式!AO"&amp;ROW($A365))&lt;&gt;朱色変色!AO365,1,0)</f>
        <v>#VALUE!</v>
      </c>
      <c r="AP365" t="e" cm="1">
        <f t="array" aca="1" ref="AP365" ca="1">IF(INDIRECT("実施計画様式!AP"&amp;ROW($A365))&lt;&gt;朱色変色!AP365,1,0)</f>
        <v>#VALUE!</v>
      </c>
      <c r="AQ365" t="e" cm="1">
        <f t="array" aca="1" ref="AQ365" ca="1">IF(INDIRECT("実施計画様式!AQ"&amp;ROW($A365))&lt;&gt;朱色変色!AQ365,1,0)</f>
        <v>#VALUE!</v>
      </c>
      <c r="AR365" t="e" cm="1">
        <f t="array" aca="1" ref="AR365" ca="1">IF(INDIRECT("実施計画様式!AR"&amp;ROW($A365))&lt;&gt;朱色変色!AR365,1,0)</f>
        <v>#VALUE!</v>
      </c>
      <c r="AS365" t="e" cm="1">
        <f t="array" aca="1" ref="AS365" ca="1">IF(INDIRECT("実施計画様式!AS"&amp;ROW($A365))&lt;&gt;朱色変色!AS365,1,0)</f>
        <v>#VALUE!</v>
      </c>
      <c r="AT365" t="e" cm="1">
        <f t="array" aca="1" ref="AT365" ca="1">IF(INDIRECT("実施計画様式!AT"&amp;ROW($A365))&lt;&gt;朱色変色!AT365,1,0)</f>
        <v>#VALUE!</v>
      </c>
      <c r="AU365" t="e" cm="1">
        <f t="array" aca="1" ref="AU365" ca="1">IF(INDIRECT("実施計画様式!AU"&amp;ROW($A365))&lt;&gt;朱色変色!AU365,1,0)</f>
        <v>#VALUE!</v>
      </c>
      <c r="AV365" t="e" cm="1">
        <f t="array" aca="1" ref="AV365" ca="1">IF(INDIRECT("実施計画様式!AV"&amp;ROW($A365))&lt;&gt;朱色変色!AV365,1,0)</f>
        <v>#VALUE!</v>
      </c>
      <c r="AW365" t="e" cm="1">
        <f t="array" aca="1" ref="AW365" ca="1">IF(INDIRECT("実施計画様式!AW"&amp;ROW($A365))&lt;&gt;朱色変色!AW365,1,0)</f>
        <v>#VALUE!</v>
      </c>
      <c r="AX365" t="e" cm="1">
        <f t="array" aca="1" ref="AX365" ca="1">IF(INDIRECT("実施計画様式!AX"&amp;ROW($A365))&lt;&gt;朱色変色!AX365,1,0)</f>
        <v>#VALUE!</v>
      </c>
      <c r="AY365" t="e" cm="1">
        <f t="array" aca="1" ref="AY365" ca="1">IF(INDIRECT("実施計画様式!AY"&amp;ROW($A365))&lt;&gt;朱色変色!AU365,1,0)</f>
        <v>#VALUE!</v>
      </c>
      <c r="AZ365" t="e" cm="1">
        <f t="array" aca="1" ref="AZ365" ca="1">IF(INDIRECT("実施計画様式!AZ"&amp;ROW($A365))&lt;&gt;朱色変色!AV365,1,0)</f>
        <v>#VALUE!</v>
      </c>
      <c r="BA365" t="e" cm="1">
        <f t="array" aca="1" ref="BA365" ca="1">IF(INDIRECT("実施計画様式!BA"&amp;ROW($A365))&lt;&gt;朱色変色!AW365,1,0)</f>
        <v>#VALUE!</v>
      </c>
      <c r="BB365" t="e" cm="1">
        <f t="array" aca="1" ref="BB365" ca="1">IF(INDIRECT("実施計画様式!BB"&amp;ROW($A365))&lt;&gt;朱色変色!AX365,1,0)</f>
        <v>#VALUE!</v>
      </c>
      <c r="BC365" t="e">
        <f t="shared" ca="1" si="12"/>
        <v>#VALUE!</v>
      </c>
      <c r="BD365" t="e">
        <f t="shared" ca="1" si="13"/>
        <v>#VALUE!</v>
      </c>
      <c r="BE365" t="e">
        <f t="shared" ca="1" si="14"/>
        <v>#VALUE!</v>
      </c>
    </row>
    <row r="366" spans="3:57">
      <c r="C366" s="310">
        <v>294</v>
      </c>
      <c r="D366" t="e" cm="1">
        <f t="array" aca="1" ref="D366" ca="1">IF(INDIRECT("実施計画様式!D"&amp;ROW($A366))&lt;&gt;朱色変色!D366,1,0)</f>
        <v>#VALUE!</v>
      </c>
      <c r="E366" t="e" cm="1">
        <f t="array" aca="1" ref="E366" ca="1">IF(INDIRECT("実施計画様式!E"&amp;ROW($A366))&lt;&gt;朱色変色!E366,1,0)</f>
        <v>#VALUE!</v>
      </c>
      <c r="F366" t="e" cm="1">
        <f t="array" aca="1" ref="F366" ca="1">IF(INDIRECT("実施計画様式!F"&amp;ROW($A366))&lt;&gt;朱色変色!F366,1,0)</f>
        <v>#VALUE!</v>
      </c>
      <c r="G366" t="e" cm="1">
        <f t="array" aca="1" ref="G366" ca="1">IF(INDIRECT("実施計画様式!G"&amp;ROW($A366))&lt;&gt;朱色変色!G366,1,0)</f>
        <v>#VALUE!</v>
      </c>
      <c r="H366" t="e" cm="1">
        <f t="array" aca="1" ref="H366" ca="1">IF(INDIRECT("実施計画様式!H"&amp;ROW($A366))&lt;&gt;朱色変色!H366,1,0)</f>
        <v>#VALUE!</v>
      </c>
      <c r="I366" t="e" cm="1">
        <f t="array" aca="1" ref="I366" ca="1">IF(INDIRECT("実施計画様式!I"&amp;ROW($A366))&lt;&gt;朱色変色!I366,1,0)</f>
        <v>#VALUE!</v>
      </c>
      <c r="J366" t="e" cm="1">
        <f t="array" aca="1" ref="J366" ca="1">IF(INDIRECT("実施計画様式!J"&amp;ROW($A366))&lt;&gt;朱色変色!J366,1,0)</f>
        <v>#VALUE!</v>
      </c>
      <c r="K366" t="e" cm="1">
        <f t="array" aca="1" ref="K366" ca="1">IF(INDIRECT("実施計画様式!K"&amp;ROW($A366))&lt;&gt;朱色変色!K366,1,0)</f>
        <v>#VALUE!</v>
      </c>
      <c r="L366" t="e" cm="1">
        <f t="array" aca="1" ref="L366" ca="1">IF(INDIRECT("実施計画様式!L"&amp;ROW($A366))&lt;&gt;朱色変色!L366,1,0)</f>
        <v>#VALUE!</v>
      </c>
      <c r="M366" t="e" cm="1">
        <f t="array" aca="1" ref="M366" ca="1">IF(INDIRECT("実施計画様式!M"&amp;ROW($A366))&lt;&gt;朱色変色!M366,1,0)</f>
        <v>#VALUE!</v>
      </c>
      <c r="N366" t="e" cm="1">
        <f t="array" aca="1" ref="N366" ca="1">IF(INDIRECT("実施計画様式!N"&amp;ROW($A366))&lt;&gt;朱色変色!N366,1,0)</f>
        <v>#VALUE!</v>
      </c>
      <c r="O366" t="e" cm="1">
        <f t="array" aca="1" ref="O366" ca="1">IF(INDIRECT("実施計画様式!O"&amp;ROW($A366))&lt;&gt;朱色変色!O366,1,0)</f>
        <v>#VALUE!</v>
      </c>
      <c r="P366" t="e" cm="1">
        <f t="array" aca="1" ref="P366" ca="1">IF(INDIRECT("実施計画様式!P"&amp;ROW($A366))&lt;&gt;朱色変色!P366,1,0)</f>
        <v>#VALUE!</v>
      </c>
      <c r="Q366" t="e" cm="1">
        <f t="array" aca="1" ref="Q366" ca="1">IF(INDIRECT("実施計画様式!Q"&amp;ROW($A366))&lt;&gt;朱色変色!Q366,1,0)</f>
        <v>#VALUE!</v>
      </c>
      <c r="R366" t="e" cm="1">
        <f t="array" aca="1" ref="R366" ca="1">IF(INDIRECT("実施計画様式!R"&amp;ROW($A366))&lt;&gt;朱色変色!R366,1,0)</f>
        <v>#VALUE!</v>
      </c>
      <c r="S366" t="e" cm="1">
        <f t="array" aca="1" ref="S366" ca="1">IF(INDIRECT("実施計画様式!S"&amp;ROW($A366))&lt;&gt;朱色変色!S366,1,0)</f>
        <v>#VALUE!</v>
      </c>
      <c r="T366" t="e" cm="1">
        <f t="array" aca="1" ref="T366" ca="1">IF(INDIRECT("実施計画様式!T"&amp;ROW($A366))&lt;&gt;朱色変色!T366,1,0)</f>
        <v>#VALUE!</v>
      </c>
      <c r="U366" t="e" cm="1">
        <f t="array" aca="1" ref="U366" ca="1">IF(INDIRECT("実施計画様式!U"&amp;ROW($A366))&lt;&gt;朱色変色!U366,1,0)</f>
        <v>#VALUE!</v>
      </c>
      <c r="V366" t="e" cm="1">
        <f t="array" aca="1" ref="V366" ca="1">IF(INDIRECT("実施計画様式!V"&amp;ROW($A366))&lt;&gt;朱色変色!V366,1,0)</f>
        <v>#VALUE!</v>
      </c>
      <c r="W366" t="e" cm="1">
        <f t="array" aca="1" ref="W366" ca="1">IF(INDIRECT("実施計画様式!W"&amp;ROW($A366))&lt;&gt;朱色変色!W366,1,0)</f>
        <v>#VALUE!</v>
      </c>
      <c r="X366" t="e" cm="1">
        <f t="array" aca="1" ref="X366" ca="1">IF(INDIRECT("実施計画様式!X"&amp;ROW($A366))&lt;&gt;朱色変色!X366,1,0)</f>
        <v>#VALUE!</v>
      </c>
      <c r="Y366" t="e" cm="1">
        <f t="array" aca="1" ref="Y366" ca="1">IF(INDIRECT("実施計画様式!Y"&amp;ROW($A366))&lt;&gt;朱色変色!Y366,1,0)</f>
        <v>#VALUE!</v>
      </c>
      <c r="Z366" t="e" cm="1">
        <f t="array" aca="1" ref="Z366" ca="1">IF(INDIRECT("実施計画様式!Z"&amp;ROW($A366))&lt;&gt;朱色変色!Z366,1,0)</f>
        <v>#VALUE!</v>
      </c>
      <c r="AA366" t="e" cm="1">
        <f t="array" aca="1" ref="AA366" ca="1">IF(INDIRECT("実施計画様式!AA"&amp;ROW($A366))&lt;&gt;朱色変色!AA366,1,0)</f>
        <v>#VALUE!</v>
      </c>
      <c r="AB366" t="e" cm="1">
        <f t="array" aca="1" ref="AB366" ca="1">IF(INDIRECT("実施計画様式!AB"&amp;ROW($A366))&lt;&gt;朱色変色!AB366,1,0)</f>
        <v>#VALUE!</v>
      </c>
      <c r="AC366" t="e" cm="1">
        <f t="array" aca="1" ref="AC366" ca="1">IF(INDIRECT("実施計画様式!AC"&amp;ROW($A366))&lt;&gt;朱色変色!AC366,1,0)</f>
        <v>#VALUE!</v>
      </c>
      <c r="AD366" t="e" cm="1">
        <f t="array" aca="1" ref="AD366" ca="1">IF(INDIRECT("実施計画様式!AD"&amp;ROW($A366))&lt;&gt;朱色変色!AD366,1,0)</f>
        <v>#VALUE!</v>
      </c>
      <c r="AE366" t="e" cm="1">
        <f t="array" aca="1" ref="AE366" ca="1">IF(INDIRECT("実施計画様式!AE"&amp;ROW($A366))&lt;&gt;朱色変色!AE366,1,0)</f>
        <v>#VALUE!</v>
      </c>
      <c r="AF366" t="e" cm="1">
        <f t="array" aca="1" ref="AF366" ca="1">IF(INDIRECT("実施計画様式!AF"&amp;ROW($A366))&lt;&gt;朱色変色!AF366,1,0)</f>
        <v>#VALUE!</v>
      </c>
      <c r="AG366" t="e" cm="1">
        <f t="array" aca="1" ref="AG366" ca="1">IF(INDIRECT("実施計画様式!AG"&amp;ROW($A366))&lt;&gt;朱色変色!AG366,1,0)</f>
        <v>#VALUE!</v>
      </c>
      <c r="AH366" t="e" cm="1">
        <f t="array" aca="1" ref="AH366" ca="1">IF(INDIRECT("実施計画様式!AH"&amp;ROW($A366))&lt;&gt;朱色変色!AH366,1,0)</f>
        <v>#VALUE!</v>
      </c>
      <c r="AI366" t="e" cm="1">
        <f t="array" aca="1" ref="AI366" ca="1">IF(INDIRECT("実施計画様式!AI"&amp;ROW($A366))&lt;&gt;朱色変色!AI366,1,0)</f>
        <v>#VALUE!</v>
      </c>
      <c r="AJ366" t="e" cm="1">
        <f t="array" aca="1" ref="AJ366" ca="1">IF(INDIRECT("実施計画様式!AJ"&amp;ROW($A366))&lt;&gt;朱色変色!AJ366,1,0)</f>
        <v>#VALUE!</v>
      </c>
      <c r="AK366" t="e" cm="1">
        <f t="array" aca="1" ref="AK366" ca="1">IF(INDIRECT("実施計画様式!AK"&amp;ROW($A366))&lt;&gt;朱色変色!AK366,1,0)</f>
        <v>#VALUE!</v>
      </c>
      <c r="AL366" t="e" cm="1">
        <f t="array" aca="1" ref="AL366" ca="1">IF(INDIRECT("実施計画様式!AL"&amp;ROW($A366))&lt;&gt;朱色変色!AL366,1,0)</f>
        <v>#VALUE!</v>
      </c>
      <c r="AM366" t="e" cm="1">
        <f t="array" aca="1" ref="AM366" ca="1">IF(INDIRECT("実施計画様式!AM"&amp;ROW($A366))&lt;&gt;朱色変色!AM366,1,0)</f>
        <v>#VALUE!</v>
      </c>
      <c r="AN366" t="e" cm="1">
        <f t="array" aca="1" ref="AN366" ca="1">IF(INDIRECT("実施計画様式!AN"&amp;ROW($A366))&lt;&gt;朱色変色!AN366,1,0)</f>
        <v>#VALUE!</v>
      </c>
      <c r="AO366" t="e" cm="1">
        <f t="array" aca="1" ref="AO366" ca="1">IF(INDIRECT("実施計画様式!AO"&amp;ROW($A366))&lt;&gt;朱色変色!AO366,1,0)</f>
        <v>#VALUE!</v>
      </c>
      <c r="AP366" t="e" cm="1">
        <f t="array" aca="1" ref="AP366" ca="1">IF(INDIRECT("実施計画様式!AP"&amp;ROW($A366))&lt;&gt;朱色変色!AP366,1,0)</f>
        <v>#VALUE!</v>
      </c>
      <c r="AQ366" t="e" cm="1">
        <f t="array" aca="1" ref="AQ366" ca="1">IF(INDIRECT("実施計画様式!AQ"&amp;ROW($A366))&lt;&gt;朱色変色!AQ366,1,0)</f>
        <v>#VALUE!</v>
      </c>
      <c r="AR366" t="e" cm="1">
        <f t="array" aca="1" ref="AR366" ca="1">IF(INDIRECT("実施計画様式!AR"&amp;ROW($A366))&lt;&gt;朱色変色!AR366,1,0)</f>
        <v>#VALUE!</v>
      </c>
      <c r="AS366" t="e" cm="1">
        <f t="array" aca="1" ref="AS366" ca="1">IF(INDIRECT("実施計画様式!AS"&amp;ROW($A366))&lt;&gt;朱色変色!AS366,1,0)</f>
        <v>#VALUE!</v>
      </c>
      <c r="AT366" t="e" cm="1">
        <f t="array" aca="1" ref="AT366" ca="1">IF(INDIRECT("実施計画様式!AT"&amp;ROW($A366))&lt;&gt;朱色変色!AT366,1,0)</f>
        <v>#VALUE!</v>
      </c>
      <c r="AU366" t="e" cm="1">
        <f t="array" aca="1" ref="AU366" ca="1">IF(INDIRECT("実施計画様式!AU"&amp;ROW($A366))&lt;&gt;朱色変色!AU366,1,0)</f>
        <v>#VALUE!</v>
      </c>
      <c r="AV366" t="e" cm="1">
        <f t="array" aca="1" ref="AV366" ca="1">IF(INDIRECT("実施計画様式!AV"&amp;ROW($A366))&lt;&gt;朱色変色!AV366,1,0)</f>
        <v>#VALUE!</v>
      </c>
      <c r="AW366" t="e" cm="1">
        <f t="array" aca="1" ref="AW366" ca="1">IF(INDIRECT("実施計画様式!AW"&amp;ROW($A366))&lt;&gt;朱色変色!AW366,1,0)</f>
        <v>#VALUE!</v>
      </c>
      <c r="AX366" t="e" cm="1">
        <f t="array" aca="1" ref="AX366" ca="1">IF(INDIRECT("実施計画様式!AX"&amp;ROW($A366))&lt;&gt;朱色変色!AX366,1,0)</f>
        <v>#VALUE!</v>
      </c>
      <c r="AY366" t="e" cm="1">
        <f t="array" aca="1" ref="AY366" ca="1">IF(INDIRECT("実施計画様式!AY"&amp;ROW($A366))&lt;&gt;朱色変色!AU366,1,0)</f>
        <v>#VALUE!</v>
      </c>
      <c r="AZ366" t="e" cm="1">
        <f t="array" aca="1" ref="AZ366" ca="1">IF(INDIRECT("実施計画様式!AZ"&amp;ROW($A366))&lt;&gt;朱色変色!AV366,1,0)</f>
        <v>#VALUE!</v>
      </c>
      <c r="BA366" t="e" cm="1">
        <f t="array" aca="1" ref="BA366" ca="1">IF(INDIRECT("実施計画様式!BA"&amp;ROW($A366))&lt;&gt;朱色変色!AW366,1,0)</f>
        <v>#VALUE!</v>
      </c>
      <c r="BB366" t="e" cm="1">
        <f t="array" aca="1" ref="BB366" ca="1">IF(INDIRECT("実施計画様式!BB"&amp;ROW($A366))&lt;&gt;朱色変色!AX366,1,0)</f>
        <v>#VALUE!</v>
      </c>
      <c r="BC366" t="e">
        <f t="shared" ca="1" si="12"/>
        <v>#VALUE!</v>
      </c>
      <c r="BD366" t="e">
        <f t="shared" ca="1" si="13"/>
        <v>#VALUE!</v>
      </c>
      <c r="BE366" t="e">
        <f t="shared" ca="1" si="14"/>
        <v>#VALUE!</v>
      </c>
    </row>
    <row r="367" spans="3:57">
      <c r="C367" s="310">
        <v>295</v>
      </c>
      <c r="D367" t="e" cm="1">
        <f t="array" aca="1" ref="D367" ca="1">IF(INDIRECT("実施計画様式!D"&amp;ROW($A367))&lt;&gt;朱色変色!D367,1,0)</f>
        <v>#VALUE!</v>
      </c>
      <c r="E367" t="e" cm="1">
        <f t="array" aca="1" ref="E367" ca="1">IF(INDIRECT("実施計画様式!E"&amp;ROW($A367))&lt;&gt;朱色変色!E367,1,0)</f>
        <v>#VALUE!</v>
      </c>
      <c r="F367" t="e" cm="1">
        <f t="array" aca="1" ref="F367" ca="1">IF(INDIRECT("実施計画様式!F"&amp;ROW($A367))&lt;&gt;朱色変色!F367,1,0)</f>
        <v>#VALUE!</v>
      </c>
      <c r="G367" t="e" cm="1">
        <f t="array" aca="1" ref="G367" ca="1">IF(INDIRECT("実施計画様式!G"&amp;ROW($A367))&lt;&gt;朱色変色!G367,1,0)</f>
        <v>#VALUE!</v>
      </c>
      <c r="H367" t="e" cm="1">
        <f t="array" aca="1" ref="H367" ca="1">IF(INDIRECT("実施計画様式!H"&amp;ROW($A367))&lt;&gt;朱色変色!H367,1,0)</f>
        <v>#VALUE!</v>
      </c>
      <c r="I367" t="e" cm="1">
        <f t="array" aca="1" ref="I367" ca="1">IF(INDIRECT("実施計画様式!I"&amp;ROW($A367))&lt;&gt;朱色変色!I367,1,0)</f>
        <v>#VALUE!</v>
      </c>
      <c r="J367" t="e" cm="1">
        <f t="array" aca="1" ref="J367" ca="1">IF(INDIRECT("実施計画様式!J"&amp;ROW($A367))&lt;&gt;朱色変色!J367,1,0)</f>
        <v>#VALUE!</v>
      </c>
      <c r="K367" t="e" cm="1">
        <f t="array" aca="1" ref="K367" ca="1">IF(INDIRECT("実施計画様式!K"&amp;ROW($A367))&lt;&gt;朱色変色!K367,1,0)</f>
        <v>#VALUE!</v>
      </c>
      <c r="L367" t="e" cm="1">
        <f t="array" aca="1" ref="L367" ca="1">IF(INDIRECT("実施計画様式!L"&amp;ROW($A367))&lt;&gt;朱色変色!L367,1,0)</f>
        <v>#VALUE!</v>
      </c>
      <c r="M367" t="e" cm="1">
        <f t="array" aca="1" ref="M367" ca="1">IF(INDIRECT("実施計画様式!M"&amp;ROW($A367))&lt;&gt;朱色変色!M367,1,0)</f>
        <v>#VALUE!</v>
      </c>
      <c r="N367" t="e" cm="1">
        <f t="array" aca="1" ref="N367" ca="1">IF(INDIRECT("実施計画様式!N"&amp;ROW($A367))&lt;&gt;朱色変色!N367,1,0)</f>
        <v>#VALUE!</v>
      </c>
      <c r="O367" t="e" cm="1">
        <f t="array" aca="1" ref="O367" ca="1">IF(INDIRECT("実施計画様式!O"&amp;ROW($A367))&lt;&gt;朱色変色!O367,1,0)</f>
        <v>#VALUE!</v>
      </c>
      <c r="P367" t="e" cm="1">
        <f t="array" aca="1" ref="P367" ca="1">IF(INDIRECT("実施計画様式!P"&amp;ROW($A367))&lt;&gt;朱色変色!P367,1,0)</f>
        <v>#VALUE!</v>
      </c>
      <c r="Q367" t="e" cm="1">
        <f t="array" aca="1" ref="Q367" ca="1">IF(INDIRECT("実施計画様式!Q"&amp;ROW($A367))&lt;&gt;朱色変色!Q367,1,0)</f>
        <v>#VALUE!</v>
      </c>
      <c r="R367" t="e" cm="1">
        <f t="array" aca="1" ref="R367" ca="1">IF(INDIRECT("実施計画様式!R"&amp;ROW($A367))&lt;&gt;朱色変色!R367,1,0)</f>
        <v>#VALUE!</v>
      </c>
      <c r="S367" t="e" cm="1">
        <f t="array" aca="1" ref="S367" ca="1">IF(INDIRECT("実施計画様式!S"&amp;ROW($A367))&lt;&gt;朱色変色!S367,1,0)</f>
        <v>#VALUE!</v>
      </c>
      <c r="T367" t="e" cm="1">
        <f t="array" aca="1" ref="T367" ca="1">IF(INDIRECT("実施計画様式!T"&amp;ROW($A367))&lt;&gt;朱色変色!T367,1,0)</f>
        <v>#VALUE!</v>
      </c>
      <c r="U367" t="e" cm="1">
        <f t="array" aca="1" ref="U367" ca="1">IF(INDIRECT("実施計画様式!U"&amp;ROW($A367))&lt;&gt;朱色変色!U367,1,0)</f>
        <v>#VALUE!</v>
      </c>
      <c r="V367" t="e" cm="1">
        <f t="array" aca="1" ref="V367" ca="1">IF(INDIRECT("実施計画様式!V"&amp;ROW($A367))&lt;&gt;朱色変色!V367,1,0)</f>
        <v>#VALUE!</v>
      </c>
      <c r="W367" t="e" cm="1">
        <f t="array" aca="1" ref="W367" ca="1">IF(INDIRECT("実施計画様式!W"&amp;ROW($A367))&lt;&gt;朱色変色!W367,1,0)</f>
        <v>#VALUE!</v>
      </c>
      <c r="X367" t="e" cm="1">
        <f t="array" aca="1" ref="X367" ca="1">IF(INDIRECT("実施計画様式!X"&amp;ROW($A367))&lt;&gt;朱色変色!X367,1,0)</f>
        <v>#VALUE!</v>
      </c>
      <c r="Y367" t="e" cm="1">
        <f t="array" aca="1" ref="Y367" ca="1">IF(INDIRECT("実施計画様式!Y"&amp;ROW($A367))&lt;&gt;朱色変色!Y367,1,0)</f>
        <v>#VALUE!</v>
      </c>
      <c r="Z367" t="e" cm="1">
        <f t="array" aca="1" ref="Z367" ca="1">IF(INDIRECT("実施計画様式!Z"&amp;ROW($A367))&lt;&gt;朱色変色!Z367,1,0)</f>
        <v>#VALUE!</v>
      </c>
      <c r="AA367" t="e" cm="1">
        <f t="array" aca="1" ref="AA367" ca="1">IF(INDIRECT("実施計画様式!AA"&amp;ROW($A367))&lt;&gt;朱色変色!AA367,1,0)</f>
        <v>#VALUE!</v>
      </c>
      <c r="AB367" t="e" cm="1">
        <f t="array" aca="1" ref="AB367" ca="1">IF(INDIRECT("実施計画様式!AB"&amp;ROW($A367))&lt;&gt;朱色変色!AB367,1,0)</f>
        <v>#VALUE!</v>
      </c>
      <c r="AC367" t="e" cm="1">
        <f t="array" aca="1" ref="AC367" ca="1">IF(INDIRECT("実施計画様式!AC"&amp;ROW($A367))&lt;&gt;朱色変色!AC367,1,0)</f>
        <v>#VALUE!</v>
      </c>
      <c r="AD367" t="e" cm="1">
        <f t="array" aca="1" ref="AD367" ca="1">IF(INDIRECT("実施計画様式!AD"&amp;ROW($A367))&lt;&gt;朱色変色!AD367,1,0)</f>
        <v>#VALUE!</v>
      </c>
      <c r="AE367" t="e" cm="1">
        <f t="array" aca="1" ref="AE367" ca="1">IF(INDIRECT("実施計画様式!AE"&amp;ROW($A367))&lt;&gt;朱色変色!AE367,1,0)</f>
        <v>#VALUE!</v>
      </c>
      <c r="AF367" t="e" cm="1">
        <f t="array" aca="1" ref="AF367" ca="1">IF(INDIRECT("実施計画様式!AF"&amp;ROW($A367))&lt;&gt;朱色変色!AF367,1,0)</f>
        <v>#VALUE!</v>
      </c>
      <c r="AG367" t="e" cm="1">
        <f t="array" aca="1" ref="AG367" ca="1">IF(INDIRECT("実施計画様式!AG"&amp;ROW($A367))&lt;&gt;朱色変色!AG367,1,0)</f>
        <v>#VALUE!</v>
      </c>
      <c r="AH367" t="e" cm="1">
        <f t="array" aca="1" ref="AH367" ca="1">IF(INDIRECT("実施計画様式!AH"&amp;ROW($A367))&lt;&gt;朱色変色!AH367,1,0)</f>
        <v>#VALUE!</v>
      </c>
      <c r="AI367" t="e" cm="1">
        <f t="array" aca="1" ref="AI367" ca="1">IF(INDIRECT("実施計画様式!AI"&amp;ROW($A367))&lt;&gt;朱色変色!AI367,1,0)</f>
        <v>#VALUE!</v>
      </c>
      <c r="AJ367" t="e" cm="1">
        <f t="array" aca="1" ref="AJ367" ca="1">IF(INDIRECT("実施計画様式!AJ"&amp;ROW($A367))&lt;&gt;朱色変色!AJ367,1,0)</f>
        <v>#VALUE!</v>
      </c>
      <c r="AK367" t="e" cm="1">
        <f t="array" aca="1" ref="AK367" ca="1">IF(INDIRECT("実施計画様式!AK"&amp;ROW($A367))&lt;&gt;朱色変色!AK367,1,0)</f>
        <v>#VALUE!</v>
      </c>
      <c r="AL367" t="e" cm="1">
        <f t="array" aca="1" ref="AL367" ca="1">IF(INDIRECT("実施計画様式!AL"&amp;ROW($A367))&lt;&gt;朱色変色!AL367,1,0)</f>
        <v>#VALUE!</v>
      </c>
      <c r="AM367" t="e" cm="1">
        <f t="array" aca="1" ref="AM367" ca="1">IF(INDIRECT("実施計画様式!AM"&amp;ROW($A367))&lt;&gt;朱色変色!AM367,1,0)</f>
        <v>#VALUE!</v>
      </c>
      <c r="AN367" t="e" cm="1">
        <f t="array" aca="1" ref="AN367" ca="1">IF(INDIRECT("実施計画様式!AN"&amp;ROW($A367))&lt;&gt;朱色変色!AN367,1,0)</f>
        <v>#VALUE!</v>
      </c>
      <c r="AO367" t="e" cm="1">
        <f t="array" aca="1" ref="AO367" ca="1">IF(INDIRECT("実施計画様式!AO"&amp;ROW($A367))&lt;&gt;朱色変色!AO367,1,0)</f>
        <v>#VALUE!</v>
      </c>
      <c r="AP367" t="e" cm="1">
        <f t="array" aca="1" ref="AP367" ca="1">IF(INDIRECT("実施計画様式!AP"&amp;ROW($A367))&lt;&gt;朱色変色!AP367,1,0)</f>
        <v>#VALUE!</v>
      </c>
      <c r="AQ367" t="e" cm="1">
        <f t="array" aca="1" ref="AQ367" ca="1">IF(INDIRECT("実施計画様式!AQ"&amp;ROW($A367))&lt;&gt;朱色変色!AQ367,1,0)</f>
        <v>#VALUE!</v>
      </c>
      <c r="AR367" t="e" cm="1">
        <f t="array" aca="1" ref="AR367" ca="1">IF(INDIRECT("実施計画様式!AR"&amp;ROW($A367))&lt;&gt;朱色変色!AR367,1,0)</f>
        <v>#VALUE!</v>
      </c>
      <c r="AS367" t="e" cm="1">
        <f t="array" aca="1" ref="AS367" ca="1">IF(INDIRECT("実施計画様式!AS"&amp;ROW($A367))&lt;&gt;朱色変色!AS367,1,0)</f>
        <v>#VALUE!</v>
      </c>
      <c r="AT367" t="e" cm="1">
        <f t="array" aca="1" ref="AT367" ca="1">IF(INDIRECT("実施計画様式!AT"&amp;ROW($A367))&lt;&gt;朱色変色!AT367,1,0)</f>
        <v>#VALUE!</v>
      </c>
      <c r="AU367" t="e" cm="1">
        <f t="array" aca="1" ref="AU367" ca="1">IF(INDIRECT("実施計画様式!AU"&amp;ROW($A367))&lt;&gt;朱色変色!AU367,1,0)</f>
        <v>#VALUE!</v>
      </c>
      <c r="AV367" t="e" cm="1">
        <f t="array" aca="1" ref="AV367" ca="1">IF(INDIRECT("実施計画様式!AV"&amp;ROW($A367))&lt;&gt;朱色変色!AV367,1,0)</f>
        <v>#VALUE!</v>
      </c>
      <c r="AW367" t="e" cm="1">
        <f t="array" aca="1" ref="AW367" ca="1">IF(INDIRECT("実施計画様式!AW"&amp;ROW($A367))&lt;&gt;朱色変色!AW367,1,0)</f>
        <v>#VALUE!</v>
      </c>
      <c r="AX367" t="e" cm="1">
        <f t="array" aca="1" ref="AX367" ca="1">IF(INDIRECT("実施計画様式!AX"&amp;ROW($A367))&lt;&gt;朱色変色!AX367,1,0)</f>
        <v>#VALUE!</v>
      </c>
      <c r="AY367" t="e" cm="1">
        <f t="array" aca="1" ref="AY367" ca="1">IF(INDIRECT("実施計画様式!AY"&amp;ROW($A367))&lt;&gt;朱色変色!AU367,1,0)</f>
        <v>#VALUE!</v>
      </c>
      <c r="AZ367" t="e" cm="1">
        <f t="array" aca="1" ref="AZ367" ca="1">IF(INDIRECT("実施計画様式!AZ"&amp;ROW($A367))&lt;&gt;朱色変色!AV367,1,0)</f>
        <v>#VALUE!</v>
      </c>
      <c r="BA367" t="e" cm="1">
        <f t="array" aca="1" ref="BA367" ca="1">IF(INDIRECT("実施計画様式!BA"&amp;ROW($A367))&lt;&gt;朱色変色!AW367,1,0)</f>
        <v>#VALUE!</v>
      </c>
      <c r="BB367" t="e" cm="1">
        <f t="array" aca="1" ref="BB367" ca="1">IF(INDIRECT("実施計画様式!BB"&amp;ROW($A367))&lt;&gt;朱色変色!AX367,1,0)</f>
        <v>#VALUE!</v>
      </c>
      <c r="BC367" t="e">
        <f t="shared" ca="1" si="12"/>
        <v>#VALUE!</v>
      </c>
      <c r="BD367" t="e">
        <f t="shared" ca="1" si="13"/>
        <v>#VALUE!</v>
      </c>
      <c r="BE367" t="e">
        <f t="shared" ca="1" si="14"/>
        <v>#VALUE!</v>
      </c>
    </row>
    <row r="368" spans="3:57">
      <c r="C368" s="310">
        <v>296</v>
      </c>
      <c r="D368" t="e" cm="1">
        <f t="array" aca="1" ref="D368" ca="1">IF(INDIRECT("実施計画様式!D"&amp;ROW($A368))&lt;&gt;朱色変色!D368,1,0)</f>
        <v>#VALUE!</v>
      </c>
      <c r="E368" t="e" cm="1">
        <f t="array" aca="1" ref="E368" ca="1">IF(INDIRECT("実施計画様式!E"&amp;ROW($A368))&lt;&gt;朱色変色!E368,1,0)</f>
        <v>#VALUE!</v>
      </c>
      <c r="F368" t="e" cm="1">
        <f t="array" aca="1" ref="F368" ca="1">IF(INDIRECT("実施計画様式!F"&amp;ROW($A368))&lt;&gt;朱色変色!F368,1,0)</f>
        <v>#VALUE!</v>
      </c>
      <c r="G368" t="e" cm="1">
        <f t="array" aca="1" ref="G368" ca="1">IF(INDIRECT("実施計画様式!G"&amp;ROW($A368))&lt;&gt;朱色変色!G368,1,0)</f>
        <v>#VALUE!</v>
      </c>
      <c r="H368" t="e" cm="1">
        <f t="array" aca="1" ref="H368" ca="1">IF(INDIRECT("実施計画様式!H"&amp;ROW($A368))&lt;&gt;朱色変色!H368,1,0)</f>
        <v>#VALUE!</v>
      </c>
      <c r="I368" t="e" cm="1">
        <f t="array" aca="1" ref="I368" ca="1">IF(INDIRECT("実施計画様式!I"&amp;ROW($A368))&lt;&gt;朱色変色!I368,1,0)</f>
        <v>#VALUE!</v>
      </c>
      <c r="J368" t="e" cm="1">
        <f t="array" aca="1" ref="J368" ca="1">IF(INDIRECT("実施計画様式!J"&amp;ROW($A368))&lt;&gt;朱色変色!J368,1,0)</f>
        <v>#VALUE!</v>
      </c>
      <c r="K368" t="e" cm="1">
        <f t="array" aca="1" ref="K368" ca="1">IF(INDIRECT("実施計画様式!K"&amp;ROW($A368))&lt;&gt;朱色変色!K368,1,0)</f>
        <v>#VALUE!</v>
      </c>
      <c r="L368" t="e" cm="1">
        <f t="array" aca="1" ref="L368" ca="1">IF(INDIRECT("実施計画様式!L"&amp;ROW($A368))&lt;&gt;朱色変色!L368,1,0)</f>
        <v>#VALUE!</v>
      </c>
      <c r="M368" t="e" cm="1">
        <f t="array" aca="1" ref="M368" ca="1">IF(INDIRECT("実施計画様式!M"&amp;ROW($A368))&lt;&gt;朱色変色!M368,1,0)</f>
        <v>#VALUE!</v>
      </c>
      <c r="N368" t="e" cm="1">
        <f t="array" aca="1" ref="N368" ca="1">IF(INDIRECT("実施計画様式!N"&amp;ROW($A368))&lt;&gt;朱色変色!N368,1,0)</f>
        <v>#VALUE!</v>
      </c>
      <c r="O368" t="e" cm="1">
        <f t="array" aca="1" ref="O368" ca="1">IF(INDIRECT("実施計画様式!O"&amp;ROW($A368))&lt;&gt;朱色変色!O368,1,0)</f>
        <v>#VALUE!</v>
      </c>
      <c r="P368" t="e" cm="1">
        <f t="array" aca="1" ref="P368" ca="1">IF(INDIRECT("実施計画様式!P"&amp;ROW($A368))&lt;&gt;朱色変色!P368,1,0)</f>
        <v>#VALUE!</v>
      </c>
      <c r="Q368" t="e" cm="1">
        <f t="array" aca="1" ref="Q368" ca="1">IF(INDIRECT("実施計画様式!Q"&amp;ROW($A368))&lt;&gt;朱色変色!Q368,1,0)</f>
        <v>#VALUE!</v>
      </c>
      <c r="R368" t="e" cm="1">
        <f t="array" aca="1" ref="R368" ca="1">IF(INDIRECT("実施計画様式!R"&amp;ROW($A368))&lt;&gt;朱色変色!R368,1,0)</f>
        <v>#VALUE!</v>
      </c>
      <c r="S368" t="e" cm="1">
        <f t="array" aca="1" ref="S368" ca="1">IF(INDIRECT("実施計画様式!S"&amp;ROW($A368))&lt;&gt;朱色変色!S368,1,0)</f>
        <v>#VALUE!</v>
      </c>
      <c r="T368" t="e" cm="1">
        <f t="array" aca="1" ref="T368" ca="1">IF(INDIRECT("実施計画様式!T"&amp;ROW($A368))&lt;&gt;朱色変色!T368,1,0)</f>
        <v>#VALUE!</v>
      </c>
      <c r="U368" t="e" cm="1">
        <f t="array" aca="1" ref="U368" ca="1">IF(INDIRECT("実施計画様式!U"&amp;ROW($A368))&lt;&gt;朱色変色!U368,1,0)</f>
        <v>#VALUE!</v>
      </c>
      <c r="V368" t="e" cm="1">
        <f t="array" aca="1" ref="V368" ca="1">IF(INDIRECT("実施計画様式!V"&amp;ROW($A368))&lt;&gt;朱色変色!V368,1,0)</f>
        <v>#VALUE!</v>
      </c>
      <c r="W368" t="e" cm="1">
        <f t="array" aca="1" ref="W368" ca="1">IF(INDIRECT("実施計画様式!W"&amp;ROW($A368))&lt;&gt;朱色変色!W368,1,0)</f>
        <v>#VALUE!</v>
      </c>
      <c r="X368" t="e" cm="1">
        <f t="array" aca="1" ref="X368" ca="1">IF(INDIRECT("実施計画様式!X"&amp;ROW($A368))&lt;&gt;朱色変色!X368,1,0)</f>
        <v>#VALUE!</v>
      </c>
      <c r="Y368" t="e" cm="1">
        <f t="array" aca="1" ref="Y368" ca="1">IF(INDIRECT("実施計画様式!Y"&amp;ROW($A368))&lt;&gt;朱色変色!Y368,1,0)</f>
        <v>#VALUE!</v>
      </c>
      <c r="Z368" t="e" cm="1">
        <f t="array" aca="1" ref="Z368" ca="1">IF(INDIRECT("実施計画様式!Z"&amp;ROW($A368))&lt;&gt;朱色変色!Z368,1,0)</f>
        <v>#VALUE!</v>
      </c>
      <c r="AA368" t="e" cm="1">
        <f t="array" aca="1" ref="AA368" ca="1">IF(INDIRECT("実施計画様式!AA"&amp;ROW($A368))&lt;&gt;朱色変色!AA368,1,0)</f>
        <v>#VALUE!</v>
      </c>
      <c r="AB368" t="e" cm="1">
        <f t="array" aca="1" ref="AB368" ca="1">IF(INDIRECT("実施計画様式!AB"&amp;ROW($A368))&lt;&gt;朱色変色!AB368,1,0)</f>
        <v>#VALUE!</v>
      </c>
      <c r="AC368" t="e" cm="1">
        <f t="array" aca="1" ref="AC368" ca="1">IF(INDIRECT("実施計画様式!AC"&amp;ROW($A368))&lt;&gt;朱色変色!AC368,1,0)</f>
        <v>#VALUE!</v>
      </c>
      <c r="AD368" t="e" cm="1">
        <f t="array" aca="1" ref="AD368" ca="1">IF(INDIRECT("実施計画様式!AD"&amp;ROW($A368))&lt;&gt;朱色変色!AD368,1,0)</f>
        <v>#VALUE!</v>
      </c>
      <c r="AE368" t="e" cm="1">
        <f t="array" aca="1" ref="AE368" ca="1">IF(INDIRECT("実施計画様式!AE"&amp;ROW($A368))&lt;&gt;朱色変色!AE368,1,0)</f>
        <v>#VALUE!</v>
      </c>
      <c r="AF368" t="e" cm="1">
        <f t="array" aca="1" ref="AF368" ca="1">IF(INDIRECT("実施計画様式!AF"&amp;ROW($A368))&lt;&gt;朱色変色!AF368,1,0)</f>
        <v>#VALUE!</v>
      </c>
      <c r="AG368" t="e" cm="1">
        <f t="array" aca="1" ref="AG368" ca="1">IF(INDIRECT("実施計画様式!AG"&amp;ROW($A368))&lt;&gt;朱色変色!AG368,1,0)</f>
        <v>#VALUE!</v>
      </c>
      <c r="AH368" t="e" cm="1">
        <f t="array" aca="1" ref="AH368" ca="1">IF(INDIRECT("実施計画様式!AH"&amp;ROW($A368))&lt;&gt;朱色変色!AH368,1,0)</f>
        <v>#VALUE!</v>
      </c>
      <c r="AI368" t="e" cm="1">
        <f t="array" aca="1" ref="AI368" ca="1">IF(INDIRECT("実施計画様式!AI"&amp;ROW($A368))&lt;&gt;朱色変色!AI368,1,0)</f>
        <v>#VALUE!</v>
      </c>
      <c r="AJ368" t="e" cm="1">
        <f t="array" aca="1" ref="AJ368" ca="1">IF(INDIRECT("実施計画様式!AJ"&amp;ROW($A368))&lt;&gt;朱色変色!AJ368,1,0)</f>
        <v>#VALUE!</v>
      </c>
      <c r="AK368" t="e" cm="1">
        <f t="array" aca="1" ref="AK368" ca="1">IF(INDIRECT("実施計画様式!AK"&amp;ROW($A368))&lt;&gt;朱色変色!AK368,1,0)</f>
        <v>#VALUE!</v>
      </c>
      <c r="AL368" t="e" cm="1">
        <f t="array" aca="1" ref="AL368" ca="1">IF(INDIRECT("実施計画様式!AL"&amp;ROW($A368))&lt;&gt;朱色変色!AL368,1,0)</f>
        <v>#VALUE!</v>
      </c>
      <c r="AM368" t="e" cm="1">
        <f t="array" aca="1" ref="AM368" ca="1">IF(INDIRECT("実施計画様式!AM"&amp;ROW($A368))&lt;&gt;朱色変色!AM368,1,0)</f>
        <v>#VALUE!</v>
      </c>
      <c r="AN368" t="e" cm="1">
        <f t="array" aca="1" ref="AN368" ca="1">IF(INDIRECT("実施計画様式!AN"&amp;ROW($A368))&lt;&gt;朱色変色!AN368,1,0)</f>
        <v>#VALUE!</v>
      </c>
      <c r="AO368" t="e" cm="1">
        <f t="array" aca="1" ref="AO368" ca="1">IF(INDIRECT("実施計画様式!AO"&amp;ROW($A368))&lt;&gt;朱色変色!AO368,1,0)</f>
        <v>#VALUE!</v>
      </c>
      <c r="AP368" t="e" cm="1">
        <f t="array" aca="1" ref="AP368" ca="1">IF(INDIRECT("実施計画様式!AP"&amp;ROW($A368))&lt;&gt;朱色変色!AP368,1,0)</f>
        <v>#VALUE!</v>
      </c>
      <c r="AQ368" t="e" cm="1">
        <f t="array" aca="1" ref="AQ368" ca="1">IF(INDIRECT("実施計画様式!AQ"&amp;ROW($A368))&lt;&gt;朱色変色!AQ368,1,0)</f>
        <v>#VALUE!</v>
      </c>
      <c r="AR368" t="e" cm="1">
        <f t="array" aca="1" ref="AR368" ca="1">IF(INDIRECT("実施計画様式!AR"&amp;ROW($A368))&lt;&gt;朱色変色!AR368,1,0)</f>
        <v>#VALUE!</v>
      </c>
      <c r="AS368" t="e" cm="1">
        <f t="array" aca="1" ref="AS368" ca="1">IF(INDIRECT("実施計画様式!AS"&amp;ROW($A368))&lt;&gt;朱色変色!AS368,1,0)</f>
        <v>#VALUE!</v>
      </c>
      <c r="AT368" t="e" cm="1">
        <f t="array" aca="1" ref="AT368" ca="1">IF(INDIRECT("実施計画様式!AT"&amp;ROW($A368))&lt;&gt;朱色変色!AT368,1,0)</f>
        <v>#VALUE!</v>
      </c>
      <c r="AU368" t="e" cm="1">
        <f t="array" aca="1" ref="AU368" ca="1">IF(INDIRECT("実施計画様式!AU"&amp;ROW($A368))&lt;&gt;朱色変色!AU368,1,0)</f>
        <v>#VALUE!</v>
      </c>
      <c r="AV368" t="e" cm="1">
        <f t="array" aca="1" ref="AV368" ca="1">IF(INDIRECT("実施計画様式!AV"&amp;ROW($A368))&lt;&gt;朱色変色!AV368,1,0)</f>
        <v>#VALUE!</v>
      </c>
      <c r="AW368" t="e" cm="1">
        <f t="array" aca="1" ref="AW368" ca="1">IF(INDIRECT("実施計画様式!AW"&amp;ROW($A368))&lt;&gt;朱色変色!AW368,1,0)</f>
        <v>#VALUE!</v>
      </c>
      <c r="AX368" t="e" cm="1">
        <f t="array" aca="1" ref="AX368" ca="1">IF(INDIRECT("実施計画様式!AX"&amp;ROW($A368))&lt;&gt;朱色変色!AX368,1,0)</f>
        <v>#VALUE!</v>
      </c>
      <c r="AY368" t="e" cm="1">
        <f t="array" aca="1" ref="AY368" ca="1">IF(INDIRECT("実施計画様式!AY"&amp;ROW($A368))&lt;&gt;朱色変色!AU368,1,0)</f>
        <v>#VALUE!</v>
      </c>
      <c r="AZ368" t="e" cm="1">
        <f t="array" aca="1" ref="AZ368" ca="1">IF(INDIRECT("実施計画様式!AZ"&amp;ROW($A368))&lt;&gt;朱色変色!AV368,1,0)</f>
        <v>#VALUE!</v>
      </c>
      <c r="BA368" t="e" cm="1">
        <f t="array" aca="1" ref="BA368" ca="1">IF(INDIRECT("実施計画様式!BA"&amp;ROW($A368))&lt;&gt;朱色変色!AW368,1,0)</f>
        <v>#VALUE!</v>
      </c>
      <c r="BB368" t="e" cm="1">
        <f t="array" aca="1" ref="BB368" ca="1">IF(INDIRECT("実施計画様式!BB"&amp;ROW($A368))&lt;&gt;朱色変色!AX368,1,0)</f>
        <v>#VALUE!</v>
      </c>
      <c r="BC368" t="e">
        <f t="shared" ca="1" si="12"/>
        <v>#VALUE!</v>
      </c>
      <c r="BD368" t="e">
        <f t="shared" ca="1" si="13"/>
        <v>#VALUE!</v>
      </c>
      <c r="BE368" t="e">
        <f t="shared" ca="1" si="14"/>
        <v>#VALUE!</v>
      </c>
    </row>
    <row r="369" spans="3:57">
      <c r="C369" s="310">
        <v>297</v>
      </c>
      <c r="D369" t="e" cm="1">
        <f t="array" aca="1" ref="D369" ca="1">IF(INDIRECT("実施計画様式!D"&amp;ROW($A369))&lt;&gt;朱色変色!D369,1,0)</f>
        <v>#VALUE!</v>
      </c>
      <c r="E369" t="e" cm="1">
        <f t="array" aca="1" ref="E369" ca="1">IF(INDIRECT("実施計画様式!E"&amp;ROW($A369))&lt;&gt;朱色変色!E369,1,0)</f>
        <v>#VALUE!</v>
      </c>
      <c r="F369" t="e" cm="1">
        <f t="array" aca="1" ref="F369" ca="1">IF(INDIRECT("実施計画様式!F"&amp;ROW($A369))&lt;&gt;朱色変色!F369,1,0)</f>
        <v>#VALUE!</v>
      </c>
      <c r="G369" t="e" cm="1">
        <f t="array" aca="1" ref="G369" ca="1">IF(INDIRECT("実施計画様式!G"&amp;ROW($A369))&lt;&gt;朱色変色!G369,1,0)</f>
        <v>#VALUE!</v>
      </c>
      <c r="H369" t="e" cm="1">
        <f t="array" aca="1" ref="H369" ca="1">IF(INDIRECT("実施計画様式!H"&amp;ROW($A369))&lt;&gt;朱色変色!H369,1,0)</f>
        <v>#VALUE!</v>
      </c>
      <c r="I369" t="e" cm="1">
        <f t="array" aca="1" ref="I369" ca="1">IF(INDIRECT("実施計画様式!I"&amp;ROW($A369))&lt;&gt;朱色変色!I369,1,0)</f>
        <v>#VALUE!</v>
      </c>
      <c r="J369" t="e" cm="1">
        <f t="array" aca="1" ref="J369" ca="1">IF(INDIRECT("実施計画様式!J"&amp;ROW($A369))&lt;&gt;朱色変色!J369,1,0)</f>
        <v>#VALUE!</v>
      </c>
      <c r="K369" t="e" cm="1">
        <f t="array" aca="1" ref="K369" ca="1">IF(INDIRECT("実施計画様式!K"&amp;ROW($A369))&lt;&gt;朱色変色!K369,1,0)</f>
        <v>#VALUE!</v>
      </c>
      <c r="L369" t="e" cm="1">
        <f t="array" aca="1" ref="L369" ca="1">IF(INDIRECT("実施計画様式!L"&amp;ROW($A369))&lt;&gt;朱色変色!L369,1,0)</f>
        <v>#VALUE!</v>
      </c>
      <c r="M369" t="e" cm="1">
        <f t="array" aca="1" ref="M369" ca="1">IF(INDIRECT("実施計画様式!M"&amp;ROW($A369))&lt;&gt;朱色変色!M369,1,0)</f>
        <v>#VALUE!</v>
      </c>
      <c r="N369" t="e" cm="1">
        <f t="array" aca="1" ref="N369" ca="1">IF(INDIRECT("実施計画様式!N"&amp;ROW($A369))&lt;&gt;朱色変色!N369,1,0)</f>
        <v>#VALUE!</v>
      </c>
      <c r="O369" t="e" cm="1">
        <f t="array" aca="1" ref="O369" ca="1">IF(INDIRECT("実施計画様式!O"&amp;ROW($A369))&lt;&gt;朱色変色!O369,1,0)</f>
        <v>#VALUE!</v>
      </c>
      <c r="P369" t="e" cm="1">
        <f t="array" aca="1" ref="P369" ca="1">IF(INDIRECT("実施計画様式!P"&amp;ROW($A369))&lt;&gt;朱色変色!P369,1,0)</f>
        <v>#VALUE!</v>
      </c>
      <c r="Q369" t="e" cm="1">
        <f t="array" aca="1" ref="Q369" ca="1">IF(INDIRECT("実施計画様式!Q"&amp;ROW($A369))&lt;&gt;朱色変色!Q369,1,0)</f>
        <v>#VALUE!</v>
      </c>
      <c r="R369" t="e" cm="1">
        <f t="array" aca="1" ref="R369" ca="1">IF(INDIRECT("実施計画様式!R"&amp;ROW($A369))&lt;&gt;朱色変色!R369,1,0)</f>
        <v>#VALUE!</v>
      </c>
      <c r="S369" t="e" cm="1">
        <f t="array" aca="1" ref="S369" ca="1">IF(INDIRECT("実施計画様式!S"&amp;ROW($A369))&lt;&gt;朱色変色!S369,1,0)</f>
        <v>#VALUE!</v>
      </c>
      <c r="T369" t="e" cm="1">
        <f t="array" aca="1" ref="T369" ca="1">IF(INDIRECT("実施計画様式!T"&amp;ROW($A369))&lt;&gt;朱色変色!T369,1,0)</f>
        <v>#VALUE!</v>
      </c>
      <c r="U369" t="e" cm="1">
        <f t="array" aca="1" ref="U369" ca="1">IF(INDIRECT("実施計画様式!U"&amp;ROW($A369))&lt;&gt;朱色変色!U369,1,0)</f>
        <v>#VALUE!</v>
      </c>
      <c r="V369" t="e" cm="1">
        <f t="array" aca="1" ref="V369" ca="1">IF(INDIRECT("実施計画様式!V"&amp;ROW($A369))&lt;&gt;朱色変色!V369,1,0)</f>
        <v>#VALUE!</v>
      </c>
      <c r="W369" t="e" cm="1">
        <f t="array" aca="1" ref="W369" ca="1">IF(INDIRECT("実施計画様式!W"&amp;ROW($A369))&lt;&gt;朱色変色!W369,1,0)</f>
        <v>#VALUE!</v>
      </c>
      <c r="X369" t="e" cm="1">
        <f t="array" aca="1" ref="X369" ca="1">IF(INDIRECT("実施計画様式!X"&amp;ROW($A369))&lt;&gt;朱色変色!X369,1,0)</f>
        <v>#VALUE!</v>
      </c>
      <c r="Y369" t="e" cm="1">
        <f t="array" aca="1" ref="Y369" ca="1">IF(INDIRECT("実施計画様式!Y"&amp;ROW($A369))&lt;&gt;朱色変色!Y369,1,0)</f>
        <v>#VALUE!</v>
      </c>
      <c r="Z369" t="e" cm="1">
        <f t="array" aca="1" ref="Z369" ca="1">IF(INDIRECT("実施計画様式!Z"&amp;ROW($A369))&lt;&gt;朱色変色!Z369,1,0)</f>
        <v>#VALUE!</v>
      </c>
      <c r="AA369" t="e" cm="1">
        <f t="array" aca="1" ref="AA369" ca="1">IF(INDIRECT("実施計画様式!AA"&amp;ROW($A369))&lt;&gt;朱色変色!AA369,1,0)</f>
        <v>#VALUE!</v>
      </c>
      <c r="AB369" t="e" cm="1">
        <f t="array" aca="1" ref="AB369" ca="1">IF(INDIRECT("実施計画様式!AB"&amp;ROW($A369))&lt;&gt;朱色変色!AB369,1,0)</f>
        <v>#VALUE!</v>
      </c>
      <c r="AC369" t="e" cm="1">
        <f t="array" aca="1" ref="AC369" ca="1">IF(INDIRECT("実施計画様式!AC"&amp;ROW($A369))&lt;&gt;朱色変色!AC369,1,0)</f>
        <v>#VALUE!</v>
      </c>
      <c r="AD369" t="e" cm="1">
        <f t="array" aca="1" ref="AD369" ca="1">IF(INDIRECT("実施計画様式!AD"&amp;ROW($A369))&lt;&gt;朱色変色!AD369,1,0)</f>
        <v>#VALUE!</v>
      </c>
      <c r="AE369" t="e" cm="1">
        <f t="array" aca="1" ref="AE369" ca="1">IF(INDIRECT("実施計画様式!AE"&amp;ROW($A369))&lt;&gt;朱色変色!AE369,1,0)</f>
        <v>#VALUE!</v>
      </c>
      <c r="AF369" t="e" cm="1">
        <f t="array" aca="1" ref="AF369" ca="1">IF(INDIRECT("実施計画様式!AF"&amp;ROW($A369))&lt;&gt;朱色変色!AF369,1,0)</f>
        <v>#VALUE!</v>
      </c>
      <c r="AG369" t="e" cm="1">
        <f t="array" aca="1" ref="AG369" ca="1">IF(INDIRECT("実施計画様式!AG"&amp;ROW($A369))&lt;&gt;朱色変色!AG369,1,0)</f>
        <v>#VALUE!</v>
      </c>
      <c r="AH369" t="e" cm="1">
        <f t="array" aca="1" ref="AH369" ca="1">IF(INDIRECT("実施計画様式!AH"&amp;ROW($A369))&lt;&gt;朱色変色!AH369,1,0)</f>
        <v>#VALUE!</v>
      </c>
      <c r="AI369" t="e" cm="1">
        <f t="array" aca="1" ref="AI369" ca="1">IF(INDIRECT("実施計画様式!AI"&amp;ROW($A369))&lt;&gt;朱色変色!AI369,1,0)</f>
        <v>#VALUE!</v>
      </c>
      <c r="AJ369" t="e" cm="1">
        <f t="array" aca="1" ref="AJ369" ca="1">IF(INDIRECT("実施計画様式!AJ"&amp;ROW($A369))&lt;&gt;朱色変色!AJ369,1,0)</f>
        <v>#VALUE!</v>
      </c>
      <c r="AK369" t="e" cm="1">
        <f t="array" aca="1" ref="AK369" ca="1">IF(INDIRECT("実施計画様式!AK"&amp;ROW($A369))&lt;&gt;朱色変色!AK369,1,0)</f>
        <v>#VALUE!</v>
      </c>
      <c r="AL369" t="e" cm="1">
        <f t="array" aca="1" ref="AL369" ca="1">IF(INDIRECT("実施計画様式!AL"&amp;ROW($A369))&lt;&gt;朱色変色!AL369,1,0)</f>
        <v>#VALUE!</v>
      </c>
      <c r="AM369" t="e" cm="1">
        <f t="array" aca="1" ref="AM369" ca="1">IF(INDIRECT("実施計画様式!AM"&amp;ROW($A369))&lt;&gt;朱色変色!AM369,1,0)</f>
        <v>#VALUE!</v>
      </c>
      <c r="AN369" t="e" cm="1">
        <f t="array" aca="1" ref="AN369" ca="1">IF(INDIRECT("実施計画様式!AN"&amp;ROW($A369))&lt;&gt;朱色変色!AN369,1,0)</f>
        <v>#VALUE!</v>
      </c>
      <c r="AO369" t="e" cm="1">
        <f t="array" aca="1" ref="AO369" ca="1">IF(INDIRECT("実施計画様式!AO"&amp;ROW($A369))&lt;&gt;朱色変色!AO369,1,0)</f>
        <v>#VALUE!</v>
      </c>
      <c r="AP369" t="e" cm="1">
        <f t="array" aca="1" ref="AP369" ca="1">IF(INDIRECT("実施計画様式!AP"&amp;ROW($A369))&lt;&gt;朱色変色!AP369,1,0)</f>
        <v>#VALUE!</v>
      </c>
      <c r="AQ369" t="e" cm="1">
        <f t="array" aca="1" ref="AQ369" ca="1">IF(INDIRECT("実施計画様式!AQ"&amp;ROW($A369))&lt;&gt;朱色変色!AQ369,1,0)</f>
        <v>#VALUE!</v>
      </c>
      <c r="AR369" t="e" cm="1">
        <f t="array" aca="1" ref="AR369" ca="1">IF(INDIRECT("実施計画様式!AR"&amp;ROW($A369))&lt;&gt;朱色変色!AR369,1,0)</f>
        <v>#VALUE!</v>
      </c>
      <c r="AS369" t="e" cm="1">
        <f t="array" aca="1" ref="AS369" ca="1">IF(INDIRECT("実施計画様式!AS"&amp;ROW($A369))&lt;&gt;朱色変色!AS369,1,0)</f>
        <v>#VALUE!</v>
      </c>
      <c r="AT369" t="e" cm="1">
        <f t="array" aca="1" ref="AT369" ca="1">IF(INDIRECT("実施計画様式!AT"&amp;ROW($A369))&lt;&gt;朱色変色!AT369,1,0)</f>
        <v>#VALUE!</v>
      </c>
      <c r="AU369" t="e" cm="1">
        <f t="array" aca="1" ref="AU369" ca="1">IF(INDIRECT("実施計画様式!AU"&amp;ROW($A369))&lt;&gt;朱色変色!AU369,1,0)</f>
        <v>#VALUE!</v>
      </c>
      <c r="AV369" t="e" cm="1">
        <f t="array" aca="1" ref="AV369" ca="1">IF(INDIRECT("実施計画様式!AV"&amp;ROW($A369))&lt;&gt;朱色変色!AV369,1,0)</f>
        <v>#VALUE!</v>
      </c>
      <c r="AW369" t="e" cm="1">
        <f t="array" aca="1" ref="AW369" ca="1">IF(INDIRECT("実施計画様式!AW"&amp;ROW($A369))&lt;&gt;朱色変色!AW369,1,0)</f>
        <v>#VALUE!</v>
      </c>
      <c r="AX369" t="e" cm="1">
        <f t="array" aca="1" ref="AX369" ca="1">IF(INDIRECT("実施計画様式!AX"&amp;ROW($A369))&lt;&gt;朱色変色!AX369,1,0)</f>
        <v>#VALUE!</v>
      </c>
      <c r="AY369" t="e" cm="1">
        <f t="array" aca="1" ref="AY369" ca="1">IF(INDIRECT("実施計画様式!AY"&amp;ROW($A369))&lt;&gt;朱色変色!AU369,1,0)</f>
        <v>#VALUE!</v>
      </c>
      <c r="AZ369" t="e" cm="1">
        <f t="array" aca="1" ref="AZ369" ca="1">IF(INDIRECT("実施計画様式!AZ"&amp;ROW($A369))&lt;&gt;朱色変色!AV369,1,0)</f>
        <v>#VALUE!</v>
      </c>
      <c r="BA369" t="e" cm="1">
        <f t="array" aca="1" ref="BA369" ca="1">IF(INDIRECT("実施計画様式!BA"&amp;ROW($A369))&lt;&gt;朱色変色!AW369,1,0)</f>
        <v>#VALUE!</v>
      </c>
      <c r="BB369" t="e" cm="1">
        <f t="array" aca="1" ref="BB369" ca="1">IF(INDIRECT("実施計画様式!BB"&amp;ROW($A369))&lt;&gt;朱色変色!AX369,1,0)</f>
        <v>#VALUE!</v>
      </c>
      <c r="BC369" t="e">
        <f t="shared" ca="1" si="12"/>
        <v>#VALUE!</v>
      </c>
      <c r="BD369" t="e">
        <f t="shared" ca="1" si="13"/>
        <v>#VALUE!</v>
      </c>
      <c r="BE369" t="e">
        <f t="shared" ca="1" si="14"/>
        <v>#VALUE!</v>
      </c>
    </row>
    <row r="370" spans="3:57">
      <c r="C370" s="310">
        <v>298</v>
      </c>
      <c r="D370" t="e" cm="1">
        <f t="array" aca="1" ref="D370" ca="1">IF(INDIRECT("実施計画様式!D"&amp;ROW($A370))&lt;&gt;朱色変色!D370,1,0)</f>
        <v>#VALUE!</v>
      </c>
      <c r="E370" t="e" cm="1">
        <f t="array" aca="1" ref="E370" ca="1">IF(INDIRECT("実施計画様式!E"&amp;ROW($A370))&lt;&gt;朱色変色!E370,1,0)</f>
        <v>#VALUE!</v>
      </c>
      <c r="F370" t="e" cm="1">
        <f t="array" aca="1" ref="F370" ca="1">IF(INDIRECT("実施計画様式!F"&amp;ROW($A370))&lt;&gt;朱色変色!F370,1,0)</f>
        <v>#VALUE!</v>
      </c>
      <c r="G370" t="e" cm="1">
        <f t="array" aca="1" ref="G370" ca="1">IF(INDIRECT("実施計画様式!G"&amp;ROW($A370))&lt;&gt;朱色変色!G370,1,0)</f>
        <v>#VALUE!</v>
      </c>
      <c r="H370" t="e" cm="1">
        <f t="array" aca="1" ref="H370" ca="1">IF(INDIRECT("実施計画様式!H"&amp;ROW($A370))&lt;&gt;朱色変色!H370,1,0)</f>
        <v>#VALUE!</v>
      </c>
      <c r="I370" t="e" cm="1">
        <f t="array" aca="1" ref="I370" ca="1">IF(INDIRECT("実施計画様式!I"&amp;ROW($A370))&lt;&gt;朱色変色!I370,1,0)</f>
        <v>#VALUE!</v>
      </c>
      <c r="J370" t="e" cm="1">
        <f t="array" aca="1" ref="J370" ca="1">IF(INDIRECT("実施計画様式!J"&amp;ROW($A370))&lt;&gt;朱色変色!J370,1,0)</f>
        <v>#VALUE!</v>
      </c>
      <c r="K370" t="e" cm="1">
        <f t="array" aca="1" ref="K370" ca="1">IF(INDIRECT("実施計画様式!K"&amp;ROW($A370))&lt;&gt;朱色変色!K370,1,0)</f>
        <v>#VALUE!</v>
      </c>
      <c r="L370" t="e" cm="1">
        <f t="array" aca="1" ref="L370" ca="1">IF(INDIRECT("実施計画様式!L"&amp;ROW($A370))&lt;&gt;朱色変色!L370,1,0)</f>
        <v>#VALUE!</v>
      </c>
      <c r="M370" t="e" cm="1">
        <f t="array" aca="1" ref="M370" ca="1">IF(INDIRECT("実施計画様式!M"&amp;ROW($A370))&lt;&gt;朱色変色!M370,1,0)</f>
        <v>#VALUE!</v>
      </c>
      <c r="N370" t="e" cm="1">
        <f t="array" aca="1" ref="N370" ca="1">IF(INDIRECT("実施計画様式!N"&amp;ROW($A370))&lt;&gt;朱色変色!N370,1,0)</f>
        <v>#VALUE!</v>
      </c>
      <c r="O370" t="e" cm="1">
        <f t="array" aca="1" ref="O370" ca="1">IF(INDIRECT("実施計画様式!O"&amp;ROW($A370))&lt;&gt;朱色変色!O370,1,0)</f>
        <v>#VALUE!</v>
      </c>
      <c r="P370" t="e" cm="1">
        <f t="array" aca="1" ref="P370" ca="1">IF(INDIRECT("実施計画様式!P"&amp;ROW($A370))&lt;&gt;朱色変色!P370,1,0)</f>
        <v>#VALUE!</v>
      </c>
      <c r="Q370" t="e" cm="1">
        <f t="array" aca="1" ref="Q370" ca="1">IF(INDIRECT("実施計画様式!Q"&amp;ROW($A370))&lt;&gt;朱色変色!Q370,1,0)</f>
        <v>#VALUE!</v>
      </c>
      <c r="R370" t="e" cm="1">
        <f t="array" aca="1" ref="R370" ca="1">IF(INDIRECT("実施計画様式!R"&amp;ROW($A370))&lt;&gt;朱色変色!R370,1,0)</f>
        <v>#VALUE!</v>
      </c>
      <c r="S370" t="e" cm="1">
        <f t="array" aca="1" ref="S370" ca="1">IF(INDIRECT("実施計画様式!S"&amp;ROW($A370))&lt;&gt;朱色変色!S370,1,0)</f>
        <v>#VALUE!</v>
      </c>
      <c r="T370" t="e" cm="1">
        <f t="array" aca="1" ref="T370" ca="1">IF(INDIRECT("実施計画様式!T"&amp;ROW($A370))&lt;&gt;朱色変色!T370,1,0)</f>
        <v>#VALUE!</v>
      </c>
      <c r="U370" t="e" cm="1">
        <f t="array" aca="1" ref="U370" ca="1">IF(INDIRECT("実施計画様式!U"&amp;ROW($A370))&lt;&gt;朱色変色!U370,1,0)</f>
        <v>#VALUE!</v>
      </c>
      <c r="V370" t="e" cm="1">
        <f t="array" aca="1" ref="V370" ca="1">IF(INDIRECT("実施計画様式!V"&amp;ROW($A370))&lt;&gt;朱色変色!V370,1,0)</f>
        <v>#VALUE!</v>
      </c>
      <c r="W370" t="e" cm="1">
        <f t="array" aca="1" ref="W370" ca="1">IF(INDIRECT("実施計画様式!W"&amp;ROW($A370))&lt;&gt;朱色変色!W370,1,0)</f>
        <v>#VALUE!</v>
      </c>
      <c r="X370" t="e" cm="1">
        <f t="array" aca="1" ref="X370" ca="1">IF(INDIRECT("実施計画様式!X"&amp;ROW($A370))&lt;&gt;朱色変色!X370,1,0)</f>
        <v>#VALUE!</v>
      </c>
      <c r="Y370" t="e" cm="1">
        <f t="array" aca="1" ref="Y370" ca="1">IF(INDIRECT("実施計画様式!Y"&amp;ROW($A370))&lt;&gt;朱色変色!Y370,1,0)</f>
        <v>#VALUE!</v>
      </c>
      <c r="Z370" t="e" cm="1">
        <f t="array" aca="1" ref="Z370" ca="1">IF(INDIRECT("実施計画様式!Z"&amp;ROW($A370))&lt;&gt;朱色変色!Z370,1,0)</f>
        <v>#VALUE!</v>
      </c>
      <c r="AA370" t="e" cm="1">
        <f t="array" aca="1" ref="AA370" ca="1">IF(INDIRECT("実施計画様式!AA"&amp;ROW($A370))&lt;&gt;朱色変色!AA370,1,0)</f>
        <v>#VALUE!</v>
      </c>
      <c r="AB370" t="e" cm="1">
        <f t="array" aca="1" ref="AB370" ca="1">IF(INDIRECT("実施計画様式!AB"&amp;ROW($A370))&lt;&gt;朱色変色!AB370,1,0)</f>
        <v>#VALUE!</v>
      </c>
      <c r="AC370" t="e" cm="1">
        <f t="array" aca="1" ref="AC370" ca="1">IF(INDIRECT("実施計画様式!AC"&amp;ROW($A370))&lt;&gt;朱色変色!AC370,1,0)</f>
        <v>#VALUE!</v>
      </c>
      <c r="AD370" t="e" cm="1">
        <f t="array" aca="1" ref="AD370" ca="1">IF(INDIRECT("実施計画様式!AD"&amp;ROW($A370))&lt;&gt;朱色変色!AD370,1,0)</f>
        <v>#VALUE!</v>
      </c>
      <c r="AE370" t="e" cm="1">
        <f t="array" aca="1" ref="AE370" ca="1">IF(INDIRECT("実施計画様式!AE"&amp;ROW($A370))&lt;&gt;朱色変色!AE370,1,0)</f>
        <v>#VALUE!</v>
      </c>
      <c r="AF370" t="e" cm="1">
        <f t="array" aca="1" ref="AF370" ca="1">IF(INDIRECT("実施計画様式!AF"&amp;ROW($A370))&lt;&gt;朱色変色!AF370,1,0)</f>
        <v>#VALUE!</v>
      </c>
      <c r="AG370" t="e" cm="1">
        <f t="array" aca="1" ref="AG370" ca="1">IF(INDIRECT("実施計画様式!AG"&amp;ROW($A370))&lt;&gt;朱色変色!AG370,1,0)</f>
        <v>#VALUE!</v>
      </c>
      <c r="AH370" t="e" cm="1">
        <f t="array" aca="1" ref="AH370" ca="1">IF(INDIRECT("実施計画様式!AH"&amp;ROW($A370))&lt;&gt;朱色変色!AH370,1,0)</f>
        <v>#VALUE!</v>
      </c>
      <c r="AI370" t="e" cm="1">
        <f t="array" aca="1" ref="AI370" ca="1">IF(INDIRECT("実施計画様式!AI"&amp;ROW($A370))&lt;&gt;朱色変色!AI370,1,0)</f>
        <v>#VALUE!</v>
      </c>
      <c r="AJ370" t="e" cm="1">
        <f t="array" aca="1" ref="AJ370" ca="1">IF(INDIRECT("実施計画様式!AJ"&amp;ROW($A370))&lt;&gt;朱色変色!AJ370,1,0)</f>
        <v>#VALUE!</v>
      </c>
      <c r="AK370" t="e" cm="1">
        <f t="array" aca="1" ref="AK370" ca="1">IF(INDIRECT("実施計画様式!AK"&amp;ROW($A370))&lt;&gt;朱色変色!AK370,1,0)</f>
        <v>#VALUE!</v>
      </c>
      <c r="AL370" t="e" cm="1">
        <f t="array" aca="1" ref="AL370" ca="1">IF(INDIRECT("実施計画様式!AL"&amp;ROW($A370))&lt;&gt;朱色変色!AL370,1,0)</f>
        <v>#VALUE!</v>
      </c>
      <c r="AM370" t="e" cm="1">
        <f t="array" aca="1" ref="AM370" ca="1">IF(INDIRECT("実施計画様式!AM"&amp;ROW($A370))&lt;&gt;朱色変色!AM370,1,0)</f>
        <v>#VALUE!</v>
      </c>
      <c r="AN370" t="e" cm="1">
        <f t="array" aca="1" ref="AN370" ca="1">IF(INDIRECT("実施計画様式!AN"&amp;ROW($A370))&lt;&gt;朱色変色!AN370,1,0)</f>
        <v>#VALUE!</v>
      </c>
      <c r="AO370" t="e" cm="1">
        <f t="array" aca="1" ref="AO370" ca="1">IF(INDIRECT("実施計画様式!AO"&amp;ROW($A370))&lt;&gt;朱色変色!AO370,1,0)</f>
        <v>#VALUE!</v>
      </c>
      <c r="AP370" t="e" cm="1">
        <f t="array" aca="1" ref="AP370" ca="1">IF(INDIRECT("実施計画様式!AP"&amp;ROW($A370))&lt;&gt;朱色変色!AP370,1,0)</f>
        <v>#VALUE!</v>
      </c>
      <c r="AQ370" t="e" cm="1">
        <f t="array" aca="1" ref="AQ370" ca="1">IF(INDIRECT("実施計画様式!AQ"&amp;ROW($A370))&lt;&gt;朱色変色!AQ370,1,0)</f>
        <v>#VALUE!</v>
      </c>
      <c r="AR370" t="e" cm="1">
        <f t="array" aca="1" ref="AR370" ca="1">IF(INDIRECT("実施計画様式!AR"&amp;ROW($A370))&lt;&gt;朱色変色!AR370,1,0)</f>
        <v>#VALUE!</v>
      </c>
      <c r="AS370" t="e" cm="1">
        <f t="array" aca="1" ref="AS370" ca="1">IF(INDIRECT("実施計画様式!AS"&amp;ROW($A370))&lt;&gt;朱色変色!AS370,1,0)</f>
        <v>#VALUE!</v>
      </c>
      <c r="AT370" t="e" cm="1">
        <f t="array" aca="1" ref="AT370" ca="1">IF(INDIRECT("実施計画様式!AT"&amp;ROW($A370))&lt;&gt;朱色変色!AT370,1,0)</f>
        <v>#VALUE!</v>
      </c>
      <c r="AU370" t="e" cm="1">
        <f t="array" aca="1" ref="AU370" ca="1">IF(INDIRECT("実施計画様式!AU"&amp;ROW($A370))&lt;&gt;朱色変色!AU370,1,0)</f>
        <v>#VALUE!</v>
      </c>
      <c r="AV370" t="e" cm="1">
        <f t="array" aca="1" ref="AV370" ca="1">IF(INDIRECT("実施計画様式!AV"&amp;ROW($A370))&lt;&gt;朱色変色!AV370,1,0)</f>
        <v>#VALUE!</v>
      </c>
      <c r="AW370" t="e" cm="1">
        <f t="array" aca="1" ref="AW370" ca="1">IF(INDIRECT("実施計画様式!AW"&amp;ROW($A370))&lt;&gt;朱色変色!AW370,1,0)</f>
        <v>#VALUE!</v>
      </c>
      <c r="AX370" t="e" cm="1">
        <f t="array" aca="1" ref="AX370" ca="1">IF(INDIRECT("実施計画様式!AX"&amp;ROW($A370))&lt;&gt;朱色変色!AX370,1,0)</f>
        <v>#VALUE!</v>
      </c>
      <c r="AY370" t="e" cm="1">
        <f t="array" aca="1" ref="AY370" ca="1">IF(INDIRECT("実施計画様式!AY"&amp;ROW($A370))&lt;&gt;朱色変色!AU370,1,0)</f>
        <v>#VALUE!</v>
      </c>
      <c r="AZ370" t="e" cm="1">
        <f t="array" aca="1" ref="AZ370" ca="1">IF(INDIRECT("実施計画様式!AZ"&amp;ROW($A370))&lt;&gt;朱色変色!AV370,1,0)</f>
        <v>#VALUE!</v>
      </c>
      <c r="BA370" t="e" cm="1">
        <f t="array" aca="1" ref="BA370" ca="1">IF(INDIRECT("実施計画様式!BA"&amp;ROW($A370))&lt;&gt;朱色変色!AW370,1,0)</f>
        <v>#VALUE!</v>
      </c>
      <c r="BB370" t="e" cm="1">
        <f t="array" aca="1" ref="BB370" ca="1">IF(INDIRECT("実施計画様式!BB"&amp;ROW($A370))&lt;&gt;朱色変色!AX370,1,0)</f>
        <v>#VALUE!</v>
      </c>
      <c r="BC370" t="e">
        <f t="shared" ca="1" si="12"/>
        <v>#VALUE!</v>
      </c>
      <c r="BD370" t="e">
        <f t="shared" ca="1" si="13"/>
        <v>#VALUE!</v>
      </c>
      <c r="BE370" t="e">
        <f t="shared" ca="1" si="14"/>
        <v>#VALUE!</v>
      </c>
    </row>
    <row r="371" spans="3:57">
      <c r="C371" s="310">
        <v>299</v>
      </c>
      <c r="D371" t="e" cm="1">
        <f t="array" aca="1" ref="D371" ca="1">IF(INDIRECT("実施計画様式!D"&amp;ROW($A371))&lt;&gt;朱色変色!D371,1,0)</f>
        <v>#VALUE!</v>
      </c>
      <c r="E371" t="e" cm="1">
        <f t="array" aca="1" ref="E371" ca="1">IF(INDIRECT("実施計画様式!E"&amp;ROW($A371))&lt;&gt;朱色変色!E371,1,0)</f>
        <v>#VALUE!</v>
      </c>
      <c r="F371" t="e" cm="1">
        <f t="array" aca="1" ref="F371" ca="1">IF(INDIRECT("実施計画様式!F"&amp;ROW($A371))&lt;&gt;朱色変色!F371,1,0)</f>
        <v>#VALUE!</v>
      </c>
      <c r="G371" t="e" cm="1">
        <f t="array" aca="1" ref="G371" ca="1">IF(INDIRECT("実施計画様式!G"&amp;ROW($A371))&lt;&gt;朱色変色!G371,1,0)</f>
        <v>#VALUE!</v>
      </c>
      <c r="H371" t="e" cm="1">
        <f t="array" aca="1" ref="H371" ca="1">IF(INDIRECT("実施計画様式!H"&amp;ROW($A371))&lt;&gt;朱色変色!H371,1,0)</f>
        <v>#VALUE!</v>
      </c>
      <c r="I371" t="e" cm="1">
        <f t="array" aca="1" ref="I371" ca="1">IF(INDIRECT("実施計画様式!I"&amp;ROW($A371))&lt;&gt;朱色変色!I371,1,0)</f>
        <v>#VALUE!</v>
      </c>
      <c r="J371" t="e" cm="1">
        <f t="array" aca="1" ref="J371" ca="1">IF(INDIRECT("実施計画様式!J"&amp;ROW($A371))&lt;&gt;朱色変色!J371,1,0)</f>
        <v>#VALUE!</v>
      </c>
      <c r="K371" t="e" cm="1">
        <f t="array" aca="1" ref="K371" ca="1">IF(INDIRECT("実施計画様式!K"&amp;ROW($A371))&lt;&gt;朱色変色!K371,1,0)</f>
        <v>#VALUE!</v>
      </c>
      <c r="L371" t="e" cm="1">
        <f t="array" aca="1" ref="L371" ca="1">IF(INDIRECT("実施計画様式!L"&amp;ROW($A371))&lt;&gt;朱色変色!L371,1,0)</f>
        <v>#VALUE!</v>
      </c>
      <c r="M371" t="e" cm="1">
        <f t="array" aca="1" ref="M371" ca="1">IF(INDIRECT("実施計画様式!M"&amp;ROW($A371))&lt;&gt;朱色変色!M371,1,0)</f>
        <v>#VALUE!</v>
      </c>
      <c r="N371" t="e" cm="1">
        <f t="array" aca="1" ref="N371" ca="1">IF(INDIRECT("実施計画様式!N"&amp;ROW($A371))&lt;&gt;朱色変色!N371,1,0)</f>
        <v>#VALUE!</v>
      </c>
      <c r="O371" t="e" cm="1">
        <f t="array" aca="1" ref="O371" ca="1">IF(INDIRECT("実施計画様式!O"&amp;ROW($A371))&lt;&gt;朱色変色!O371,1,0)</f>
        <v>#VALUE!</v>
      </c>
      <c r="P371" t="e" cm="1">
        <f t="array" aca="1" ref="P371" ca="1">IF(INDIRECT("実施計画様式!P"&amp;ROW($A371))&lt;&gt;朱色変色!P371,1,0)</f>
        <v>#VALUE!</v>
      </c>
      <c r="Q371" t="e" cm="1">
        <f t="array" aca="1" ref="Q371" ca="1">IF(INDIRECT("実施計画様式!Q"&amp;ROW($A371))&lt;&gt;朱色変色!Q371,1,0)</f>
        <v>#VALUE!</v>
      </c>
      <c r="R371" t="e" cm="1">
        <f t="array" aca="1" ref="R371" ca="1">IF(INDIRECT("実施計画様式!R"&amp;ROW($A371))&lt;&gt;朱色変色!R371,1,0)</f>
        <v>#VALUE!</v>
      </c>
      <c r="S371" t="e" cm="1">
        <f t="array" aca="1" ref="S371" ca="1">IF(INDIRECT("実施計画様式!S"&amp;ROW($A371))&lt;&gt;朱色変色!S371,1,0)</f>
        <v>#VALUE!</v>
      </c>
      <c r="T371" t="e" cm="1">
        <f t="array" aca="1" ref="T371" ca="1">IF(INDIRECT("実施計画様式!T"&amp;ROW($A371))&lt;&gt;朱色変色!T371,1,0)</f>
        <v>#VALUE!</v>
      </c>
      <c r="U371" t="e" cm="1">
        <f t="array" aca="1" ref="U371" ca="1">IF(INDIRECT("実施計画様式!U"&amp;ROW($A371))&lt;&gt;朱色変色!U371,1,0)</f>
        <v>#VALUE!</v>
      </c>
      <c r="V371" t="e" cm="1">
        <f t="array" aca="1" ref="V371" ca="1">IF(INDIRECT("実施計画様式!V"&amp;ROW($A371))&lt;&gt;朱色変色!V371,1,0)</f>
        <v>#VALUE!</v>
      </c>
      <c r="W371" t="e" cm="1">
        <f t="array" aca="1" ref="W371" ca="1">IF(INDIRECT("実施計画様式!W"&amp;ROW($A371))&lt;&gt;朱色変色!W371,1,0)</f>
        <v>#VALUE!</v>
      </c>
      <c r="X371" t="e" cm="1">
        <f t="array" aca="1" ref="X371" ca="1">IF(INDIRECT("実施計画様式!X"&amp;ROW($A371))&lt;&gt;朱色変色!X371,1,0)</f>
        <v>#VALUE!</v>
      </c>
      <c r="Y371" t="e" cm="1">
        <f t="array" aca="1" ref="Y371" ca="1">IF(INDIRECT("実施計画様式!Y"&amp;ROW($A371))&lt;&gt;朱色変色!Y371,1,0)</f>
        <v>#VALUE!</v>
      </c>
      <c r="Z371" t="e" cm="1">
        <f t="array" aca="1" ref="Z371" ca="1">IF(INDIRECT("実施計画様式!Z"&amp;ROW($A371))&lt;&gt;朱色変色!Z371,1,0)</f>
        <v>#VALUE!</v>
      </c>
      <c r="AA371" t="e" cm="1">
        <f t="array" aca="1" ref="AA371" ca="1">IF(INDIRECT("実施計画様式!AA"&amp;ROW($A371))&lt;&gt;朱色変色!AA371,1,0)</f>
        <v>#VALUE!</v>
      </c>
      <c r="AB371" t="e" cm="1">
        <f t="array" aca="1" ref="AB371" ca="1">IF(INDIRECT("実施計画様式!AB"&amp;ROW($A371))&lt;&gt;朱色変色!AB371,1,0)</f>
        <v>#VALUE!</v>
      </c>
      <c r="AC371" t="e" cm="1">
        <f t="array" aca="1" ref="AC371" ca="1">IF(INDIRECT("実施計画様式!AC"&amp;ROW($A371))&lt;&gt;朱色変色!AC371,1,0)</f>
        <v>#VALUE!</v>
      </c>
      <c r="AD371" t="e" cm="1">
        <f t="array" aca="1" ref="AD371" ca="1">IF(INDIRECT("実施計画様式!AD"&amp;ROW($A371))&lt;&gt;朱色変色!AD371,1,0)</f>
        <v>#VALUE!</v>
      </c>
      <c r="AE371" t="e" cm="1">
        <f t="array" aca="1" ref="AE371" ca="1">IF(INDIRECT("実施計画様式!AE"&amp;ROW($A371))&lt;&gt;朱色変色!AE371,1,0)</f>
        <v>#VALUE!</v>
      </c>
      <c r="AF371" t="e" cm="1">
        <f t="array" aca="1" ref="AF371" ca="1">IF(INDIRECT("実施計画様式!AF"&amp;ROW($A371))&lt;&gt;朱色変色!AF371,1,0)</f>
        <v>#VALUE!</v>
      </c>
      <c r="AG371" t="e" cm="1">
        <f t="array" aca="1" ref="AG371" ca="1">IF(INDIRECT("実施計画様式!AG"&amp;ROW($A371))&lt;&gt;朱色変色!AG371,1,0)</f>
        <v>#VALUE!</v>
      </c>
      <c r="AH371" t="e" cm="1">
        <f t="array" aca="1" ref="AH371" ca="1">IF(INDIRECT("実施計画様式!AH"&amp;ROW($A371))&lt;&gt;朱色変色!AH371,1,0)</f>
        <v>#VALUE!</v>
      </c>
      <c r="AI371" t="e" cm="1">
        <f t="array" aca="1" ref="AI371" ca="1">IF(INDIRECT("実施計画様式!AI"&amp;ROW($A371))&lt;&gt;朱色変色!AI371,1,0)</f>
        <v>#VALUE!</v>
      </c>
      <c r="AJ371" t="e" cm="1">
        <f t="array" aca="1" ref="AJ371" ca="1">IF(INDIRECT("実施計画様式!AJ"&amp;ROW($A371))&lt;&gt;朱色変色!AJ371,1,0)</f>
        <v>#VALUE!</v>
      </c>
      <c r="AK371" t="e" cm="1">
        <f t="array" aca="1" ref="AK371" ca="1">IF(INDIRECT("実施計画様式!AK"&amp;ROW($A371))&lt;&gt;朱色変色!AK371,1,0)</f>
        <v>#VALUE!</v>
      </c>
      <c r="AL371" t="e" cm="1">
        <f t="array" aca="1" ref="AL371" ca="1">IF(INDIRECT("実施計画様式!AL"&amp;ROW($A371))&lt;&gt;朱色変色!AL371,1,0)</f>
        <v>#VALUE!</v>
      </c>
      <c r="AM371" t="e" cm="1">
        <f t="array" aca="1" ref="AM371" ca="1">IF(INDIRECT("実施計画様式!AM"&amp;ROW($A371))&lt;&gt;朱色変色!AM371,1,0)</f>
        <v>#VALUE!</v>
      </c>
      <c r="AN371" t="e" cm="1">
        <f t="array" aca="1" ref="AN371" ca="1">IF(INDIRECT("実施計画様式!AN"&amp;ROW($A371))&lt;&gt;朱色変色!AN371,1,0)</f>
        <v>#VALUE!</v>
      </c>
      <c r="AO371" t="e" cm="1">
        <f t="array" aca="1" ref="AO371" ca="1">IF(INDIRECT("実施計画様式!AO"&amp;ROW($A371))&lt;&gt;朱色変色!AO371,1,0)</f>
        <v>#VALUE!</v>
      </c>
      <c r="AP371" t="e" cm="1">
        <f t="array" aca="1" ref="AP371" ca="1">IF(INDIRECT("実施計画様式!AP"&amp;ROW($A371))&lt;&gt;朱色変色!AP371,1,0)</f>
        <v>#VALUE!</v>
      </c>
      <c r="AQ371" t="e" cm="1">
        <f t="array" aca="1" ref="AQ371" ca="1">IF(INDIRECT("実施計画様式!AQ"&amp;ROW($A371))&lt;&gt;朱色変色!AQ371,1,0)</f>
        <v>#VALUE!</v>
      </c>
      <c r="AR371" t="e" cm="1">
        <f t="array" aca="1" ref="AR371" ca="1">IF(INDIRECT("実施計画様式!AR"&amp;ROW($A371))&lt;&gt;朱色変色!AR371,1,0)</f>
        <v>#VALUE!</v>
      </c>
      <c r="AS371" t="e" cm="1">
        <f t="array" aca="1" ref="AS371" ca="1">IF(INDIRECT("実施計画様式!AS"&amp;ROW($A371))&lt;&gt;朱色変色!AS371,1,0)</f>
        <v>#VALUE!</v>
      </c>
      <c r="AT371" t="e" cm="1">
        <f t="array" aca="1" ref="AT371" ca="1">IF(INDIRECT("実施計画様式!AT"&amp;ROW($A371))&lt;&gt;朱色変色!AT371,1,0)</f>
        <v>#VALUE!</v>
      </c>
      <c r="AU371" t="e" cm="1">
        <f t="array" aca="1" ref="AU371" ca="1">IF(INDIRECT("実施計画様式!AU"&amp;ROW($A371))&lt;&gt;朱色変色!AU371,1,0)</f>
        <v>#VALUE!</v>
      </c>
      <c r="AV371" t="e" cm="1">
        <f t="array" aca="1" ref="AV371" ca="1">IF(INDIRECT("実施計画様式!AV"&amp;ROW($A371))&lt;&gt;朱色変色!AV371,1,0)</f>
        <v>#VALUE!</v>
      </c>
      <c r="AW371" t="e" cm="1">
        <f t="array" aca="1" ref="AW371" ca="1">IF(INDIRECT("実施計画様式!AW"&amp;ROW($A371))&lt;&gt;朱色変色!AW371,1,0)</f>
        <v>#VALUE!</v>
      </c>
      <c r="AX371" t="e" cm="1">
        <f t="array" aca="1" ref="AX371" ca="1">IF(INDIRECT("実施計画様式!AX"&amp;ROW($A371))&lt;&gt;朱色変色!AX371,1,0)</f>
        <v>#VALUE!</v>
      </c>
      <c r="AY371" t="e" cm="1">
        <f t="array" aca="1" ref="AY371" ca="1">IF(INDIRECT("実施計画様式!AY"&amp;ROW($A371))&lt;&gt;朱色変色!AU371,1,0)</f>
        <v>#VALUE!</v>
      </c>
      <c r="AZ371" t="e" cm="1">
        <f t="array" aca="1" ref="AZ371" ca="1">IF(INDIRECT("実施計画様式!AZ"&amp;ROW($A371))&lt;&gt;朱色変色!AV371,1,0)</f>
        <v>#VALUE!</v>
      </c>
      <c r="BA371" t="e" cm="1">
        <f t="array" aca="1" ref="BA371" ca="1">IF(INDIRECT("実施計画様式!BA"&amp;ROW($A371))&lt;&gt;朱色変色!AW371,1,0)</f>
        <v>#VALUE!</v>
      </c>
      <c r="BB371" t="e" cm="1">
        <f t="array" aca="1" ref="BB371" ca="1">IF(INDIRECT("実施計画様式!BB"&amp;ROW($A371))&lt;&gt;朱色変色!AX371,1,0)</f>
        <v>#VALUE!</v>
      </c>
      <c r="BC371" t="e">
        <f t="shared" ca="1" si="12"/>
        <v>#VALUE!</v>
      </c>
      <c r="BD371" t="e">
        <f t="shared" ca="1" si="13"/>
        <v>#VALUE!</v>
      </c>
      <c r="BE371" t="e">
        <f t="shared" ca="1" si="14"/>
        <v>#VALUE!</v>
      </c>
    </row>
    <row r="372" spans="3:57">
      <c r="C372" s="310">
        <v>300</v>
      </c>
      <c r="D372" t="e" cm="1">
        <f t="array" aca="1" ref="D372" ca="1">IF(INDIRECT("実施計画様式!D"&amp;ROW($A372))&lt;&gt;朱色変色!D372,1,0)</f>
        <v>#VALUE!</v>
      </c>
      <c r="E372" t="e" cm="1">
        <f t="array" aca="1" ref="E372" ca="1">IF(INDIRECT("実施計画様式!E"&amp;ROW($A372))&lt;&gt;朱色変色!E372,1,0)</f>
        <v>#VALUE!</v>
      </c>
      <c r="F372" t="e" cm="1">
        <f t="array" aca="1" ref="F372" ca="1">IF(INDIRECT("実施計画様式!F"&amp;ROW($A372))&lt;&gt;朱色変色!F372,1,0)</f>
        <v>#VALUE!</v>
      </c>
      <c r="G372" t="e" cm="1">
        <f t="array" aca="1" ref="G372" ca="1">IF(INDIRECT("実施計画様式!G"&amp;ROW($A372))&lt;&gt;朱色変色!G372,1,0)</f>
        <v>#VALUE!</v>
      </c>
      <c r="H372" t="e" cm="1">
        <f t="array" aca="1" ref="H372" ca="1">IF(INDIRECT("実施計画様式!H"&amp;ROW($A372))&lt;&gt;朱色変色!H372,1,0)</f>
        <v>#VALUE!</v>
      </c>
      <c r="I372" t="e" cm="1">
        <f t="array" aca="1" ref="I372" ca="1">IF(INDIRECT("実施計画様式!I"&amp;ROW($A372))&lt;&gt;朱色変色!I372,1,0)</f>
        <v>#VALUE!</v>
      </c>
      <c r="J372" t="e" cm="1">
        <f t="array" aca="1" ref="J372" ca="1">IF(INDIRECT("実施計画様式!J"&amp;ROW($A372))&lt;&gt;朱色変色!J372,1,0)</f>
        <v>#VALUE!</v>
      </c>
      <c r="K372" t="e" cm="1">
        <f t="array" aca="1" ref="K372" ca="1">IF(INDIRECT("実施計画様式!K"&amp;ROW($A372))&lt;&gt;朱色変色!K372,1,0)</f>
        <v>#VALUE!</v>
      </c>
      <c r="L372" t="e" cm="1">
        <f t="array" aca="1" ref="L372" ca="1">IF(INDIRECT("実施計画様式!L"&amp;ROW($A372))&lt;&gt;朱色変色!L372,1,0)</f>
        <v>#VALUE!</v>
      </c>
      <c r="M372" t="e" cm="1">
        <f t="array" aca="1" ref="M372" ca="1">IF(INDIRECT("実施計画様式!M"&amp;ROW($A372))&lt;&gt;朱色変色!M372,1,0)</f>
        <v>#VALUE!</v>
      </c>
      <c r="N372" t="e" cm="1">
        <f t="array" aca="1" ref="N372" ca="1">IF(INDIRECT("実施計画様式!N"&amp;ROW($A372))&lt;&gt;朱色変色!N372,1,0)</f>
        <v>#VALUE!</v>
      </c>
      <c r="O372" t="e" cm="1">
        <f t="array" aca="1" ref="O372" ca="1">IF(INDIRECT("実施計画様式!O"&amp;ROW($A372))&lt;&gt;朱色変色!O372,1,0)</f>
        <v>#VALUE!</v>
      </c>
      <c r="P372" t="e" cm="1">
        <f t="array" aca="1" ref="P372" ca="1">IF(INDIRECT("実施計画様式!P"&amp;ROW($A372))&lt;&gt;朱色変色!P372,1,0)</f>
        <v>#VALUE!</v>
      </c>
      <c r="Q372" t="e" cm="1">
        <f t="array" aca="1" ref="Q372" ca="1">IF(INDIRECT("実施計画様式!Q"&amp;ROW($A372))&lt;&gt;朱色変色!Q372,1,0)</f>
        <v>#VALUE!</v>
      </c>
      <c r="R372" t="e" cm="1">
        <f t="array" aca="1" ref="R372" ca="1">IF(INDIRECT("実施計画様式!R"&amp;ROW($A372))&lt;&gt;朱色変色!R372,1,0)</f>
        <v>#VALUE!</v>
      </c>
      <c r="S372" t="e" cm="1">
        <f t="array" aca="1" ref="S372" ca="1">IF(INDIRECT("実施計画様式!S"&amp;ROW($A372))&lt;&gt;朱色変色!S372,1,0)</f>
        <v>#VALUE!</v>
      </c>
      <c r="T372" t="e" cm="1">
        <f t="array" aca="1" ref="T372" ca="1">IF(INDIRECT("実施計画様式!T"&amp;ROW($A372))&lt;&gt;朱色変色!T372,1,0)</f>
        <v>#VALUE!</v>
      </c>
      <c r="U372" t="e" cm="1">
        <f t="array" aca="1" ref="U372" ca="1">IF(INDIRECT("実施計画様式!U"&amp;ROW($A372))&lt;&gt;朱色変色!U372,1,0)</f>
        <v>#VALUE!</v>
      </c>
      <c r="V372" t="e" cm="1">
        <f t="array" aca="1" ref="V372" ca="1">IF(INDIRECT("実施計画様式!V"&amp;ROW($A372))&lt;&gt;朱色変色!V372,1,0)</f>
        <v>#VALUE!</v>
      </c>
      <c r="W372" t="e" cm="1">
        <f t="array" aca="1" ref="W372" ca="1">IF(INDIRECT("実施計画様式!W"&amp;ROW($A372))&lt;&gt;朱色変色!W372,1,0)</f>
        <v>#VALUE!</v>
      </c>
      <c r="X372" t="e" cm="1">
        <f t="array" aca="1" ref="X372" ca="1">IF(INDIRECT("実施計画様式!X"&amp;ROW($A372))&lt;&gt;朱色変色!X372,1,0)</f>
        <v>#VALUE!</v>
      </c>
      <c r="Y372" t="e" cm="1">
        <f t="array" aca="1" ref="Y372" ca="1">IF(INDIRECT("実施計画様式!Y"&amp;ROW($A372))&lt;&gt;朱色変色!Y372,1,0)</f>
        <v>#VALUE!</v>
      </c>
      <c r="Z372" t="e" cm="1">
        <f t="array" aca="1" ref="Z372" ca="1">IF(INDIRECT("実施計画様式!Z"&amp;ROW($A372))&lt;&gt;朱色変色!Z372,1,0)</f>
        <v>#VALUE!</v>
      </c>
      <c r="AA372" t="e" cm="1">
        <f t="array" aca="1" ref="AA372" ca="1">IF(INDIRECT("実施計画様式!AA"&amp;ROW($A372))&lt;&gt;朱色変色!AA372,1,0)</f>
        <v>#VALUE!</v>
      </c>
      <c r="AB372" t="e" cm="1">
        <f t="array" aca="1" ref="AB372" ca="1">IF(INDIRECT("実施計画様式!AB"&amp;ROW($A372))&lt;&gt;朱色変色!AB372,1,0)</f>
        <v>#VALUE!</v>
      </c>
      <c r="AC372" t="e" cm="1">
        <f t="array" aca="1" ref="AC372" ca="1">IF(INDIRECT("実施計画様式!AC"&amp;ROW($A372))&lt;&gt;朱色変色!AC372,1,0)</f>
        <v>#VALUE!</v>
      </c>
      <c r="AD372" t="e" cm="1">
        <f t="array" aca="1" ref="AD372" ca="1">IF(INDIRECT("実施計画様式!AD"&amp;ROW($A372))&lt;&gt;朱色変色!AD372,1,0)</f>
        <v>#VALUE!</v>
      </c>
      <c r="AE372" t="e" cm="1">
        <f t="array" aca="1" ref="AE372" ca="1">IF(INDIRECT("実施計画様式!AE"&amp;ROW($A372))&lt;&gt;朱色変色!AE372,1,0)</f>
        <v>#VALUE!</v>
      </c>
      <c r="AF372" t="e" cm="1">
        <f t="array" aca="1" ref="AF372" ca="1">IF(INDIRECT("実施計画様式!AF"&amp;ROW($A372))&lt;&gt;朱色変色!AF372,1,0)</f>
        <v>#VALUE!</v>
      </c>
      <c r="AG372" t="e" cm="1">
        <f t="array" aca="1" ref="AG372" ca="1">IF(INDIRECT("実施計画様式!AG"&amp;ROW($A372))&lt;&gt;朱色変色!AG372,1,0)</f>
        <v>#VALUE!</v>
      </c>
      <c r="AH372" t="e" cm="1">
        <f t="array" aca="1" ref="AH372" ca="1">IF(INDIRECT("実施計画様式!AH"&amp;ROW($A372))&lt;&gt;朱色変色!AH372,1,0)</f>
        <v>#VALUE!</v>
      </c>
      <c r="AI372" t="e" cm="1">
        <f t="array" aca="1" ref="AI372" ca="1">IF(INDIRECT("実施計画様式!AI"&amp;ROW($A372))&lt;&gt;朱色変色!AI372,1,0)</f>
        <v>#VALUE!</v>
      </c>
      <c r="AJ372" t="e" cm="1">
        <f t="array" aca="1" ref="AJ372" ca="1">IF(INDIRECT("実施計画様式!AJ"&amp;ROW($A372))&lt;&gt;朱色変色!AJ372,1,0)</f>
        <v>#VALUE!</v>
      </c>
      <c r="AK372" t="e" cm="1">
        <f t="array" aca="1" ref="AK372" ca="1">IF(INDIRECT("実施計画様式!AK"&amp;ROW($A372))&lt;&gt;朱色変色!AK372,1,0)</f>
        <v>#VALUE!</v>
      </c>
      <c r="AL372" t="e" cm="1">
        <f t="array" aca="1" ref="AL372" ca="1">IF(INDIRECT("実施計画様式!AL"&amp;ROW($A372))&lt;&gt;朱色変色!AL372,1,0)</f>
        <v>#VALUE!</v>
      </c>
      <c r="AM372" t="e" cm="1">
        <f t="array" aca="1" ref="AM372" ca="1">IF(INDIRECT("実施計画様式!AM"&amp;ROW($A372))&lt;&gt;朱色変色!AM372,1,0)</f>
        <v>#VALUE!</v>
      </c>
      <c r="AN372" t="e" cm="1">
        <f t="array" aca="1" ref="AN372" ca="1">IF(INDIRECT("実施計画様式!AN"&amp;ROW($A372))&lt;&gt;朱色変色!AN372,1,0)</f>
        <v>#VALUE!</v>
      </c>
      <c r="AO372" t="e" cm="1">
        <f t="array" aca="1" ref="AO372" ca="1">IF(INDIRECT("実施計画様式!AO"&amp;ROW($A372))&lt;&gt;朱色変色!AO372,1,0)</f>
        <v>#VALUE!</v>
      </c>
      <c r="AP372" t="e" cm="1">
        <f t="array" aca="1" ref="AP372" ca="1">IF(INDIRECT("実施計画様式!AP"&amp;ROW($A372))&lt;&gt;朱色変色!AP372,1,0)</f>
        <v>#VALUE!</v>
      </c>
      <c r="AQ372" t="e" cm="1">
        <f t="array" aca="1" ref="AQ372" ca="1">IF(INDIRECT("実施計画様式!AQ"&amp;ROW($A372))&lt;&gt;朱色変色!AQ372,1,0)</f>
        <v>#VALUE!</v>
      </c>
      <c r="AR372" t="e" cm="1">
        <f t="array" aca="1" ref="AR372" ca="1">IF(INDIRECT("実施計画様式!AR"&amp;ROW($A372))&lt;&gt;朱色変色!AR372,1,0)</f>
        <v>#VALUE!</v>
      </c>
      <c r="AS372" t="e" cm="1">
        <f t="array" aca="1" ref="AS372" ca="1">IF(INDIRECT("実施計画様式!AS"&amp;ROW($A372))&lt;&gt;朱色変色!AS372,1,0)</f>
        <v>#VALUE!</v>
      </c>
      <c r="AT372" t="e" cm="1">
        <f t="array" aca="1" ref="AT372" ca="1">IF(INDIRECT("実施計画様式!AT"&amp;ROW($A372))&lt;&gt;朱色変色!AT372,1,0)</f>
        <v>#VALUE!</v>
      </c>
      <c r="AU372" t="e" cm="1">
        <f t="array" aca="1" ref="AU372" ca="1">IF(INDIRECT("実施計画様式!AU"&amp;ROW($A372))&lt;&gt;朱色変色!AU372,1,0)</f>
        <v>#VALUE!</v>
      </c>
      <c r="AV372" t="e" cm="1">
        <f t="array" aca="1" ref="AV372" ca="1">IF(INDIRECT("実施計画様式!AV"&amp;ROW($A372))&lt;&gt;朱色変色!AV372,1,0)</f>
        <v>#VALUE!</v>
      </c>
      <c r="AW372" t="e" cm="1">
        <f t="array" aca="1" ref="AW372" ca="1">IF(INDIRECT("実施計画様式!AW"&amp;ROW($A372))&lt;&gt;朱色変色!AW372,1,0)</f>
        <v>#VALUE!</v>
      </c>
      <c r="AX372" t="e" cm="1">
        <f t="array" aca="1" ref="AX372" ca="1">IF(INDIRECT("実施計画様式!AX"&amp;ROW($A372))&lt;&gt;朱色変色!AX372,1,0)</f>
        <v>#VALUE!</v>
      </c>
      <c r="AY372" t="e" cm="1">
        <f t="array" aca="1" ref="AY372" ca="1">IF(INDIRECT("実施計画様式!AY"&amp;ROW($A372))&lt;&gt;朱色変色!AU372,1,0)</f>
        <v>#VALUE!</v>
      </c>
      <c r="AZ372" t="e" cm="1">
        <f t="array" aca="1" ref="AZ372" ca="1">IF(INDIRECT("実施計画様式!AZ"&amp;ROW($A372))&lt;&gt;朱色変色!AV372,1,0)</f>
        <v>#VALUE!</v>
      </c>
      <c r="BA372" t="e" cm="1">
        <f t="array" aca="1" ref="BA372" ca="1">IF(INDIRECT("実施計画様式!BA"&amp;ROW($A372))&lt;&gt;朱色変色!AW372,1,0)</f>
        <v>#VALUE!</v>
      </c>
      <c r="BB372" t="e" cm="1">
        <f t="array" aca="1" ref="BB372" ca="1">IF(INDIRECT("実施計画様式!BB"&amp;ROW($A372))&lt;&gt;朱色変色!AX372,1,0)</f>
        <v>#VALUE!</v>
      </c>
      <c r="BC372" t="e">
        <f t="shared" ca="1" si="12"/>
        <v>#VALUE!</v>
      </c>
      <c r="BD372" t="e">
        <f t="shared" ca="1" si="13"/>
        <v>#VALUE!</v>
      </c>
      <c r="BE372" t="e">
        <f t="shared" ca="1" si="14"/>
        <v>#VALUE!</v>
      </c>
    </row>
    <row r="373" spans="3:57">
      <c r="C373" s="310">
        <v>301</v>
      </c>
      <c r="D373" t="e" cm="1">
        <f t="array" aca="1" ref="D373" ca="1">IF(INDIRECT("実施計画様式!D"&amp;ROW($A373))&lt;&gt;朱色変色!D373,1,0)</f>
        <v>#VALUE!</v>
      </c>
      <c r="E373" t="e" cm="1">
        <f t="array" aca="1" ref="E373" ca="1">IF(INDIRECT("実施計画様式!E"&amp;ROW($A373))&lt;&gt;朱色変色!E373,1,0)</f>
        <v>#VALUE!</v>
      </c>
      <c r="F373" t="e" cm="1">
        <f t="array" aca="1" ref="F373" ca="1">IF(INDIRECT("実施計画様式!F"&amp;ROW($A373))&lt;&gt;朱色変色!F373,1,0)</f>
        <v>#VALUE!</v>
      </c>
      <c r="G373" t="e" cm="1">
        <f t="array" aca="1" ref="G373" ca="1">IF(INDIRECT("実施計画様式!G"&amp;ROW($A373))&lt;&gt;朱色変色!G373,1,0)</f>
        <v>#VALUE!</v>
      </c>
      <c r="H373" t="e" cm="1">
        <f t="array" aca="1" ref="H373" ca="1">IF(INDIRECT("実施計画様式!H"&amp;ROW($A373))&lt;&gt;朱色変色!H373,1,0)</f>
        <v>#VALUE!</v>
      </c>
      <c r="I373" t="e" cm="1">
        <f t="array" aca="1" ref="I373" ca="1">IF(INDIRECT("実施計画様式!I"&amp;ROW($A373))&lt;&gt;朱色変色!I373,1,0)</f>
        <v>#VALUE!</v>
      </c>
      <c r="J373" t="e" cm="1">
        <f t="array" aca="1" ref="J373" ca="1">IF(INDIRECT("実施計画様式!J"&amp;ROW($A373))&lt;&gt;朱色変色!J373,1,0)</f>
        <v>#VALUE!</v>
      </c>
      <c r="K373" t="e" cm="1">
        <f t="array" aca="1" ref="K373" ca="1">IF(INDIRECT("実施計画様式!K"&amp;ROW($A373))&lt;&gt;朱色変色!K373,1,0)</f>
        <v>#VALUE!</v>
      </c>
      <c r="L373" t="e" cm="1">
        <f t="array" aca="1" ref="L373" ca="1">IF(INDIRECT("実施計画様式!L"&amp;ROW($A373))&lt;&gt;朱色変色!L373,1,0)</f>
        <v>#VALUE!</v>
      </c>
      <c r="M373" t="e" cm="1">
        <f t="array" aca="1" ref="M373" ca="1">IF(INDIRECT("実施計画様式!M"&amp;ROW($A373))&lt;&gt;朱色変色!M373,1,0)</f>
        <v>#VALUE!</v>
      </c>
      <c r="N373" t="e" cm="1">
        <f t="array" aca="1" ref="N373" ca="1">IF(INDIRECT("実施計画様式!N"&amp;ROW($A373))&lt;&gt;朱色変色!N373,1,0)</f>
        <v>#VALUE!</v>
      </c>
      <c r="O373" t="e" cm="1">
        <f t="array" aca="1" ref="O373" ca="1">IF(INDIRECT("実施計画様式!O"&amp;ROW($A373))&lt;&gt;朱色変色!O373,1,0)</f>
        <v>#VALUE!</v>
      </c>
      <c r="P373" t="e" cm="1">
        <f t="array" aca="1" ref="P373" ca="1">IF(INDIRECT("実施計画様式!P"&amp;ROW($A373))&lt;&gt;朱色変色!P373,1,0)</f>
        <v>#VALUE!</v>
      </c>
      <c r="Q373" t="e" cm="1">
        <f t="array" aca="1" ref="Q373" ca="1">IF(INDIRECT("実施計画様式!Q"&amp;ROW($A373))&lt;&gt;朱色変色!Q373,1,0)</f>
        <v>#VALUE!</v>
      </c>
      <c r="R373" t="e" cm="1">
        <f t="array" aca="1" ref="R373" ca="1">IF(INDIRECT("実施計画様式!R"&amp;ROW($A373))&lt;&gt;朱色変色!R373,1,0)</f>
        <v>#VALUE!</v>
      </c>
      <c r="S373" t="e" cm="1">
        <f t="array" aca="1" ref="S373" ca="1">IF(INDIRECT("実施計画様式!S"&amp;ROW($A373))&lt;&gt;朱色変色!S373,1,0)</f>
        <v>#VALUE!</v>
      </c>
      <c r="T373" t="e" cm="1">
        <f t="array" aca="1" ref="T373" ca="1">IF(INDIRECT("実施計画様式!T"&amp;ROW($A373))&lt;&gt;朱色変色!T373,1,0)</f>
        <v>#VALUE!</v>
      </c>
      <c r="U373" t="e" cm="1">
        <f t="array" aca="1" ref="U373" ca="1">IF(INDIRECT("実施計画様式!U"&amp;ROW($A373))&lt;&gt;朱色変色!U373,1,0)</f>
        <v>#VALUE!</v>
      </c>
      <c r="V373" t="e" cm="1">
        <f t="array" aca="1" ref="V373" ca="1">IF(INDIRECT("実施計画様式!V"&amp;ROW($A373))&lt;&gt;朱色変色!V373,1,0)</f>
        <v>#VALUE!</v>
      </c>
      <c r="W373" t="e" cm="1">
        <f t="array" aca="1" ref="W373" ca="1">IF(INDIRECT("実施計画様式!W"&amp;ROW($A373))&lt;&gt;朱色変色!W373,1,0)</f>
        <v>#VALUE!</v>
      </c>
      <c r="X373" t="e" cm="1">
        <f t="array" aca="1" ref="X373" ca="1">IF(INDIRECT("実施計画様式!X"&amp;ROW($A373))&lt;&gt;朱色変色!X373,1,0)</f>
        <v>#VALUE!</v>
      </c>
      <c r="Y373" t="e" cm="1">
        <f t="array" aca="1" ref="Y373" ca="1">IF(INDIRECT("実施計画様式!Y"&amp;ROW($A373))&lt;&gt;朱色変色!Y373,1,0)</f>
        <v>#VALUE!</v>
      </c>
      <c r="Z373" t="e" cm="1">
        <f t="array" aca="1" ref="Z373" ca="1">IF(INDIRECT("実施計画様式!Z"&amp;ROW($A373))&lt;&gt;朱色変色!Z373,1,0)</f>
        <v>#VALUE!</v>
      </c>
      <c r="AA373" t="e" cm="1">
        <f t="array" aca="1" ref="AA373" ca="1">IF(INDIRECT("実施計画様式!AA"&amp;ROW($A373))&lt;&gt;朱色変色!AA373,1,0)</f>
        <v>#VALUE!</v>
      </c>
      <c r="AB373" t="e" cm="1">
        <f t="array" aca="1" ref="AB373" ca="1">IF(INDIRECT("実施計画様式!AB"&amp;ROW($A373))&lt;&gt;朱色変色!AB373,1,0)</f>
        <v>#VALUE!</v>
      </c>
      <c r="AC373" t="e" cm="1">
        <f t="array" aca="1" ref="AC373" ca="1">IF(INDIRECT("実施計画様式!AC"&amp;ROW($A373))&lt;&gt;朱色変色!AC373,1,0)</f>
        <v>#VALUE!</v>
      </c>
      <c r="AD373" t="e" cm="1">
        <f t="array" aca="1" ref="AD373" ca="1">IF(INDIRECT("実施計画様式!AD"&amp;ROW($A373))&lt;&gt;朱色変色!AD373,1,0)</f>
        <v>#VALUE!</v>
      </c>
      <c r="AE373" t="e" cm="1">
        <f t="array" aca="1" ref="AE373" ca="1">IF(INDIRECT("実施計画様式!AE"&amp;ROW($A373))&lt;&gt;朱色変色!AE373,1,0)</f>
        <v>#VALUE!</v>
      </c>
      <c r="AF373" t="e" cm="1">
        <f t="array" aca="1" ref="AF373" ca="1">IF(INDIRECT("実施計画様式!AF"&amp;ROW($A373))&lt;&gt;朱色変色!AF373,1,0)</f>
        <v>#VALUE!</v>
      </c>
      <c r="AG373" t="e" cm="1">
        <f t="array" aca="1" ref="AG373" ca="1">IF(INDIRECT("実施計画様式!AG"&amp;ROW($A373))&lt;&gt;朱色変色!AG373,1,0)</f>
        <v>#VALUE!</v>
      </c>
      <c r="AH373" t="e" cm="1">
        <f t="array" aca="1" ref="AH373" ca="1">IF(INDIRECT("実施計画様式!AH"&amp;ROW($A373))&lt;&gt;朱色変色!AH373,1,0)</f>
        <v>#VALUE!</v>
      </c>
      <c r="AI373" t="e" cm="1">
        <f t="array" aca="1" ref="AI373" ca="1">IF(INDIRECT("実施計画様式!AI"&amp;ROW($A373))&lt;&gt;朱色変色!AI373,1,0)</f>
        <v>#VALUE!</v>
      </c>
      <c r="AJ373" t="e" cm="1">
        <f t="array" aca="1" ref="AJ373" ca="1">IF(INDIRECT("実施計画様式!AJ"&amp;ROW($A373))&lt;&gt;朱色変色!AJ373,1,0)</f>
        <v>#VALUE!</v>
      </c>
      <c r="AK373" t="e" cm="1">
        <f t="array" aca="1" ref="AK373" ca="1">IF(INDIRECT("実施計画様式!AK"&amp;ROW($A373))&lt;&gt;朱色変色!AK373,1,0)</f>
        <v>#VALUE!</v>
      </c>
      <c r="AL373" t="e" cm="1">
        <f t="array" aca="1" ref="AL373" ca="1">IF(INDIRECT("実施計画様式!AL"&amp;ROW($A373))&lt;&gt;朱色変色!AL373,1,0)</f>
        <v>#VALUE!</v>
      </c>
      <c r="AM373" t="e" cm="1">
        <f t="array" aca="1" ref="AM373" ca="1">IF(INDIRECT("実施計画様式!AM"&amp;ROW($A373))&lt;&gt;朱色変色!AM373,1,0)</f>
        <v>#VALUE!</v>
      </c>
      <c r="AN373" t="e" cm="1">
        <f t="array" aca="1" ref="AN373" ca="1">IF(INDIRECT("実施計画様式!AN"&amp;ROW($A373))&lt;&gt;朱色変色!AN373,1,0)</f>
        <v>#VALUE!</v>
      </c>
      <c r="AO373" t="e" cm="1">
        <f t="array" aca="1" ref="AO373" ca="1">IF(INDIRECT("実施計画様式!AO"&amp;ROW($A373))&lt;&gt;朱色変色!AO373,1,0)</f>
        <v>#VALUE!</v>
      </c>
      <c r="AP373" t="e" cm="1">
        <f t="array" aca="1" ref="AP373" ca="1">IF(INDIRECT("実施計画様式!AP"&amp;ROW($A373))&lt;&gt;朱色変色!AP373,1,0)</f>
        <v>#VALUE!</v>
      </c>
      <c r="AQ373" t="e" cm="1">
        <f t="array" aca="1" ref="AQ373" ca="1">IF(INDIRECT("実施計画様式!AQ"&amp;ROW($A373))&lt;&gt;朱色変色!AQ373,1,0)</f>
        <v>#VALUE!</v>
      </c>
      <c r="AR373" t="e" cm="1">
        <f t="array" aca="1" ref="AR373" ca="1">IF(INDIRECT("実施計画様式!AR"&amp;ROW($A373))&lt;&gt;朱色変色!AR373,1,0)</f>
        <v>#VALUE!</v>
      </c>
      <c r="AS373" t="e" cm="1">
        <f t="array" aca="1" ref="AS373" ca="1">IF(INDIRECT("実施計画様式!AS"&amp;ROW($A373))&lt;&gt;朱色変色!AS373,1,0)</f>
        <v>#VALUE!</v>
      </c>
      <c r="AT373" t="e" cm="1">
        <f t="array" aca="1" ref="AT373" ca="1">IF(INDIRECT("実施計画様式!AT"&amp;ROW($A373))&lt;&gt;朱色変色!AT373,1,0)</f>
        <v>#VALUE!</v>
      </c>
      <c r="AU373" t="e" cm="1">
        <f t="array" aca="1" ref="AU373" ca="1">IF(INDIRECT("実施計画様式!AU"&amp;ROW($A373))&lt;&gt;朱色変色!AU373,1,0)</f>
        <v>#VALUE!</v>
      </c>
      <c r="AV373" t="e" cm="1">
        <f t="array" aca="1" ref="AV373" ca="1">IF(INDIRECT("実施計画様式!AV"&amp;ROW($A373))&lt;&gt;朱色変色!AV373,1,0)</f>
        <v>#VALUE!</v>
      </c>
      <c r="AW373" t="e" cm="1">
        <f t="array" aca="1" ref="AW373" ca="1">IF(INDIRECT("実施計画様式!AW"&amp;ROW($A373))&lt;&gt;朱色変色!AW373,1,0)</f>
        <v>#VALUE!</v>
      </c>
      <c r="AX373" t="e" cm="1">
        <f t="array" aca="1" ref="AX373" ca="1">IF(INDIRECT("実施計画様式!AX"&amp;ROW($A373))&lt;&gt;朱色変色!AX373,1,0)</f>
        <v>#VALUE!</v>
      </c>
      <c r="AY373" t="e" cm="1">
        <f t="array" aca="1" ref="AY373" ca="1">IF(INDIRECT("実施計画様式!AY"&amp;ROW($A373))&lt;&gt;朱色変色!AU373,1,0)</f>
        <v>#VALUE!</v>
      </c>
      <c r="AZ373" t="e" cm="1">
        <f t="array" aca="1" ref="AZ373" ca="1">IF(INDIRECT("実施計画様式!AZ"&amp;ROW($A373))&lt;&gt;朱色変色!AV373,1,0)</f>
        <v>#VALUE!</v>
      </c>
      <c r="BA373" t="e" cm="1">
        <f t="array" aca="1" ref="BA373" ca="1">IF(INDIRECT("実施計画様式!BA"&amp;ROW($A373))&lt;&gt;朱色変色!AW373,1,0)</f>
        <v>#VALUE!</v>
      </c>
      <c r="BB373" t="e" cm="1">
        <f t="array" aca="1" ref="BB373" ca="1">IF(INDIRECT("実施計画様式!BB"&amp;ROW($A373))&lt;&gt;朱色変色!AX373,1,0)</f>
        <v>#VALUE!</v>
      </c>
      <c r="BC373" t="e">
        <f t="shared" ca="1" si="12"/>
        <v>#VALUE!</v>
      </c>
      <c r="BD373" t="e">
        <f t="shared" ca="1" si="13"/>
        <v>#VALUE!</v>
      </c>
      <c r="BE373" t="e">
        <f t="shared" ca="1" si="14"/>
        <v>#VALUE!</v>
      </c>
    </row>
    <row r="374" spans="3:57">
      <c r="C374" s="310">
        <v>302</v>
      </c>
      <c r="D374" t="e" cm="1">
        <f t="array" aca="1" ref="D374" ca="1">IF(INDIRECT("実施計画様式!D"&amp;ROW($A374))&lt;&gt;朱色変色!D374,1,0)</f>
        <v>#VALUE!</v>
      </c>
      <c r="E374" t="e" cm="1">
        <f t="array" aca="1" ref="E374" ca="1">IF(INDIRECT("実施計画様式!E"&amp;ROW($A374))&lt;&gt;朱色変色!E374,1,0)</f>
        <v>#VALUE!</v>
      </c>
      <c r="F374" t="e" cm="1">
        <f t="array" aca="1" ref="F374" ca="1">IF(INDIRECT("実施計画様式!F"&amp;ROW($A374))&lt;&gt;朱色変色!F374,1,0)</f>
        <v>#VALUE!</v>
      </c>
      <c r="G374" t="e" cm="1">
        <f t="array" aca="1" ref="G374" ca="1">IF(INDIRECT("実施計画様式!G"&amp;ROW($A374))&lt;&gt;朱色変色!G374,1,0)</f>
        <v>#VALUE!</v>
      </c>
      <c r="H374" t="e" cm="1">
        <f t="array" aca="1" ref="H374" ca="1">IF(INDIRECT("実施計画様式!H"&amp;ROW($A374))&lt;&gt;朱色変色!H374,1,0)</f>
        <v>#VALUE!</v>
      </c>
      <c r="I374" t="e" cm="1">
        <f t="array" aca="1" ref="I374" ca="1">IF(INDIRECT("実施計画様式!I"&amp;ROW($A374))&lt;&gt;朱色変色!I374,1,0)</f>
        <v>#VALUE!</v>
      </c>
      <c r="J374" t="e" cm="1">
        <f t="array" aca="1" ref="J374" ca="1">IF(INDIRECT("実施計画様式!J"&amp;ROW($A374))&lt;&gt;朱色変色!J374,1,0)</f>
        <v>#VALUE!</v>
      </c>
      <c r="K374" t="e" cm="1">
        <f t="array" aca="1" ref="K374" ca="1">IF(INDIRECT("実施計画様式!K"&amp;ROW($A374))&lt;&gt;朱色変色!K374,1,0)</f>
        <v>#VALUE!</v>
      </c>
      <c r="L374" t="e" cm="1">
        <f t="array" aca="1" ref="L374" ca="1">IF(INDIRECT("実施計画様式!L"&amp;ROW($A374))&lt;&gt;朱色変色!L374,1,0)</f>
        <v>#VALUE!</v>
      </c>
      <c r="M374" t="e" cm="1">
        <f t="array" aca="1" ref="M374" ca="1">IF(INDIRECT("実施計画様式!M"&amp;ROW($A374))&lt;&gt;朱色変色!M374,1,0)</f>
        <v>#VALUE!</v>
      </c>
      <c r="N374" t="e" cm="1">
        <f t="array" aca="1" ref="N374" ca="1">IF(INDIRECT("実施計画様式!N"&amp;ROW($A374))&lt;&gt;朱色変色!N374,1,0)</f>
        <v>#VALUE!</v>
      </c>
      <c r="O374" t="e" cm="1">
        <f t="array" aca="1" ref="O374" ca="1">IF(INDIRECT("実施計画様式!O"&amp;ROW($A374))&lt;&gt;朱色変色!O374,1,0)</f>
        <v>#VALUE!</v>
      </c>
      <c r="P374" t="e" cm="1">
        <f t="array" aca="1" ref="P374" ca="1">IF(INDIRECT("実施計画様式!P"&amp;ROW($A374))&lt;&gt;朱色変色!P374,1,0)</f>
        <v>#VALUE!</v>
      </c>
      <c r="Q374" t="e" cm="1">
        <f t="array" aca="1" ref="Q374" ca="1">IF(INDIRECT("実施計画様式!Q"&amp;ROW($A374))&lt;&gt;朱色変色!Q374,1,0)</f>
        <v>#VALUE!</v>
      </c>
      <c r="R374" t="e" cm="1">
        <f t="array" aca="1" ref="R374" ca="1">IF(INDIRECT("実施計画様式!R"&amp;ROW($A374))&lt;&gt;朱色変色!R374,1,0)</f>
        <v>#VALUE!</v>
      </c>
      <c r="S374" t="e" cm="1">
        <f t="array" aca="1" ref="S374" ca="1">IF(INDIRECT("実施計画様式!S"&amp;ROW($A374))&lt;&gt;朱色変色!S374,1,0)</f>
        <v>#VALUE!</v>
      </c>
      <c r="T374" t="e" cm="1">
        <f t="array" aca="1" ref="T374" ca="1">IF(INDIRECT("実施計画様式!T"&amp;ROW($A374))&lt;&gt;朱色変色!T374,1,0)</f>
        <v>#VALUE!</v>
      </c>
      <c r="U374" t="e" cm="1">
        <f t="array" aca="1" ref="U374" ca="1">IF(INDIRECT("実施計画様式!U"&amp;ROW($A374))&lt;&gt;朱色変色!U374,1,0)</f>
        <v>#VALUE!</v>
      </c>
      <c r="V374" t="e" cm="1">
        <f t="array" aca="1" ref="V374" ca="1">IF(INDIRECT("実施計画様式!V"&amp;ROW($A374))&lt;&gt;朱色変色!V374,1,0)</f>
        <v>#VALUE!</v>
      </c>
      <c r="W374" t="e" cm="1">
        <f t="array" aca="1" ref="W374" ca="1">IF(INDIRECT("実施計画様式!W"&amp;ROW($A374))&lt;&gt;朱色変色!W374,1,0)</f>
        <v>#VALUE!</v>
      </c>
      <c r="X374" t="e" cm="1">
        <f t="array" aca="1" ref="X374" ca="1">IF(INDIRECT("実施計画様式!X"&amp;ROW($A374))&lt;&gt;朱色変色!X374,1,0)</f>
        <v>#VALUE!</v>
      </c>
      <c r="Y374" t="e" cm="1">
        <f t="array" aca="1" ref="Y374" ca="1">IF(INDIRECT("実施計画様式!Y"&amp;ROW($A374))&lt;&gt;朱色変色!Y374,1,0)</f>
        <v>#VALUE!</v>
      </c>
      <c r="Z374" t="e" cm="1">
        <f t="array" aca="1" ref="Z374" ca="1">IF(INDIRECT("実施計画様式!Z"&amp;ROW($A374))&lt;&gt;朱色変色!Z374,1,0)</f>
        <v>#VALUE!</v>
      </c>
      <c r="AA374" t="e" cm="1">
        <f t="array" aca="1" ref="AA374" ca="1">IF(INDIRECT("実施計画様式!AA"&amp;ROW($A374))&lt;&gt;朱色変色!AA374,1,0)</f>
        <v>#VALUE!</v>
      </c>
      <c r="AB374" t="e" cm="1">
        <f t="array" aca="1" ref="AB374" ca="1">IF(INDIRECT("実施計画様式!AB"&amp;ROW($A374))&lt;&gt;朱色変色!AB374,1,0)</f>
        <v>#VALUE!</v>
      </c>
      <c r="AC374" t="e" cm="1">
        <f t="array" aca="1" ref="AC374" ca="1">IF(INDIRECT("実施計画様式!AC"&amp;ROW($A374))&lt;&gt;朱色変色!AC374,1,0)</f>
        <v>#VALUE!</v>
      </c>
      <c r="AD374" t="e" cm="1">
        <f t="array" aca="1" ref="AD374" ca="1">IF(INDIRECT("実施計画様式!AD"&amp;ROW($A374))&lt;&gt;朱色変色!AD374,1,0)</f>
        <v>#VALUE!</v>
      </c>
      <c r="AE374" t="e" cm="1">
        <f t="array" aca="1" ref="AE374" ca="1">IF(INDIRECT("実施計画様式!AE"&amp;ROW($A374))&lt;&gt;朱色変色!AE374,1,0)</f>
        <v>#VALUE!</v>
      </c>
      <c r="AF374" t="e" cm="1">
        <f t="array" aca="1" ref="AF374" ca="1">IF(INDIRECT("実施計画様式!AF"&amp;ROW($A374))&lt;&gt;朱色変色!AF374,1,0)</f>
        <v>#VALUE!</v>
      </c>
      <c r="AG374" t="e" cm="1">
        <f t="array" aca="1" ref="AG374" ca="1">IF(INDIRECT("実施計画様式!AG"&amp;ROW($A374))&lt;&gt;朱色変色!AG374,1,0)</f>
        <v>#VALUE!</v>
      </c>
      <c r="AH374" t="e" cm="1">
        <f t="array" aca="1" ref="AH374" ca="1">IF(INDIRECT("実施計画様式!AH"&amp;ROW($A374))&lt;&gt;朱色変色!AH374,1,0)</f>
        <v>#VALUE!</v>
      </c>
      <c r="AI374" t="e" cm="1">
        <f t="array" aca="1" ref="AI374" ca="1">IF(INDIRECT("実施計画様式!AI"&amp;ROW($A374))&lt;&gt;朱色変色!AI374,1,0)</f>
        <v>#VALUE!</v>
      </c>
      <c r="AJ374" t="e" cm="1">
        <f t="array" aca="1" ref="AJ374" ca="1">IF(INDIRECT("実施計画様式!AJ"&amp;ROW($A374))&lt;&gt;朱色変色!AJ374,1,0)</f>
        <v>#VALUE!</v>
      </c>
      <c r="AK374" t="e" cm="1">
        <f t="array" aca="1" ref="AK374" ca="1">IF(INDIRECT("実施計画様式!AK"&amp;ROW($A374))&lt;&gt;朱色変色!AK374,1,0)</f>
        <v>#VALUE!</v>
      </c>
      <c r="AL374" t="e" cm="1">
        <f t="array" aca="1" ref="AL374" ca="1">IF(INDIRECT("実施計画様式!AL"&amp;ROW($A374))&lt;&gt;朱色変色!AL374,1,0)</f>
        <v>#VALUE!</v>
      </c>
      <c r="AM374" t="e" cm="1">
        <f t="array" aca="1" ref="AM374" ca="1">IF(INDIRECT("実施計画様式!AM"&amp;ROW($A374))&lt;&gt;朱色変色!AM374,1,0)</f>
        <v>#VALUE!</v>
      </c>
      <c r="AN374" t="e" cm="1">
        <f t="array" aca="1" ref="AN374" ca="1">IF(INDIRECT("実施計画様式!AN"&amp;ROW($A374))&lt;&gt;朱色変色!AN374,1,0)</f>
        <v>#VALUE!</v>
      </c>
      <c r="AO374" t="e" cm="1">
        <f t="array" aca="1" ref="AO374" ca="1">IF(INDIRECT("実施計画様式!AO"&amp;ROW($A374))&lt;&gt;朱色変色!AO374,1,0)</f>
        <v>#VALUE!</v>
      </c>
      <c r="AP374" t="e" cm="1">
        <f t="array" aca="1" ref="AP374" ca="1">IF(INDIRECT("実施計画様式!AP"&amp;ROW($A374))&lt;&gt;朱色変色!AP374,1,0)</f>
        <v>#VALUE!</v>
      </c>
      <c r="AQ374" t="e" cm="1">
        <f t="array" aca="1" ref="AQ374" ca="1">IF(INDIRECT("実施計画様式!AQ"&amp;ROW($A374))&lt;&gt;朱色変色!AQ374,1,0)</f>
        <v>#VALUE!</v>
      </c>
      <c r="AR374" t="e" cm="1">
        <f t="array" aca="1" ref="AR374" ca="1">IF(INDIRECT("実施計画様式!AR"&amp;ROW($A374))&lt;&gt;朱色変色!AR374,1,0)</f>
        <v>#VALUE!</v>
      </c>
      <c r="AS374" t="e" cm="1">
        <f t="array" aca="1" ref="AS374" ca="1">IF(INDIRECT("実施計画様式!AS"&amp;ROW($A374))&lt;&gt;朱色変色!AS374,1,0)</f>
        <v>#VALUE!</v>
      </c>
      <c r="AT374" t="e" cm="1">
        <f t="array" aca="1" ref="AT374" ca="1">IF(INDIRECT("実施計画様式!AT"&amp;ROW($A374))&lt;&gt;朱色変色!AT374,1,0)</f>
        <v>#VALUE!</v>
      </c>
      <c r="AU374" t="e" cm="1">
        <f t="array" aca="1" ref="AU374" ca="1">IF(INDIRECT("実施計画様式!AU"&amp;ROW($A374))&lt;&gt;朱色変色!AU374,1,0)</f>
        <v>#VALUE!</v>
      </c>
      <c r="AV374" t="e" cm="1">
        <f t="array" aca="1" ref="AV374" ca="1">IF(INDIRECT("実施計画様式!AV"&amp;ROW($A374))&lt;&gt;朱色変色!AV374,1,0)</f>
        <v>#VALUE!</v>
      </c>
      <c r="AW374" t="e" cm="1">
        <f t="array" aca="1" ref="AW374" ca="1">IF(INDIRECT("実施計画様式!AW"&amp;ROW($A374))&lt;&gt;朱色変色!AW374,1,0)</f>
        <v>#VALUE!</v>
      </c>
      <c r="AX374" t="e" cm="1">
        <f t="array" aca="1" ref="AX374" ca="1">IF(INDIRECT("実施計画様式!AX"&amp;ROW($A374))&lt;&gt;朱色変色!AX374,1,0)</f>
        <v>#VALUE!</v>
      </c>
      <c r="AY374" t="e" cm="1">
        <f t="array" aca="1" ref="AY374" ca="1">IF(INDIRECT("実施計画様式!AY"&amp;ROW($A374))&lt;&gt;朱色変色!AU374,1,0)</f>
        <v>#VALUE!</v>
      </c>
      <c r="AZ374" t="e" cm="1">
        <f t="array" aca="1" ref="AZ374" ca="1">IF(INDIRECT("実施計画様式!AZ"&amp;ROW($A374))&lt;&gt;朱色変色!AV374,1,0)</f>
        <v>#VALUE!</v>
      </c>
      <c r="BA374" t="e" cm="1">
        <f t="array" aca="1" ref="BA374" ca="1">IF(INDIRECT("実施計画様式!BA"&amp;ROW($A374))&lt;&gt;朱色変色!AW374,1,0)</f>
        <v>#VALUE!</v>
      </c>
      <c r="BB374" t="e" cm="1">
        <f t="array" aca="1" ref="BB374" ca="1">IF(INDIRECT("実施計画様式!BB"&amp;ROW($A374))&lt;&gt;朱色変色!AX374,1,0)</f>
        <v>#VALUE!</v>
      </c>
      <c r="BC374" t="e">
        <f t="shared" ca="1" si="12"/>
        <v>#VALUE!</v>
      </c>
      <c r="BD374" t="e">
        <f t="shared" ca="1" si="13"/>
        <v>#VALUE!</v>
      </c>
      <c r="BE374" t="e">
        <f t="shared" ca="1" si="14"/>
        <v>#VALUE!</v>
      </c>
    </row>
    <row r="375" spans="3:57">
      <c r="C375" s="310">
        <v>303</v>
      </c>
      <c r="D375" t="e" cm="1">
        <f t="array" aca="1" ref="D375" ca="1">IF(INDIRECT("実施計画様式!D"&amp;ROW($A375))&lt;&gt;朱色変色!D375,1,0)</f>
        <v>#VALUE!</v>
      </c>
      <c r="E375" t="e" cm="1">
        <f t="array" aca="1" ref="E375" ca="1">IF(INDIRECT("実施計画様式!E"&amp;ROW($A375))&lt;&gt;朱色変色!E375,1,0)</f>
        <v>#VALUE!</v>
      </c>
      <c r="F375" t="e" cm="1">
        <f t="array" aca="1" ref="F375" ca="1">IF(INDIRECT("実施計画様式!F"&amp;ROW($A375))&lt;&gt;朱色変色!F375,1,0)</f>
        <v>#VALUE!</v>
      </c>
      <c r="G375" t="e" cm="1">
        <f t="array" aca="1" ref="G375" ca="1">IF(INDIRECT("実施計画様式!G"&amp;ROW($A375))&lt;&gt;朱色変色!G375,1,0)</f>
        <v>#VALUE!</v>
      </c>
      <c r="H375" t="e" cm="1">
        <f t="array" aca="1" ref="H375" ca="1">IF(INDIRECT("実施計画様式!H"&amp;ROW($A375))&lt;&gt;朱色変色!H375,1,0)</f>
        <v>#VALUE!</v>
      </c>
      <c r="I375" t="e" cm="1">
        <f t="array" aca="1" ref="I375" ca="1">IF(INDIRECT("実施計画様式!I"&amp;ROW($A375))&lt;&gt;朱色変色!I375,1,0)</f>
        <v>#VALUE!</v>
      </c>
      <c r="J375" t="e" cm="1">
        <f t="array" aca="1" ref="J375" ca="1">IF(INDIRECT("実施計画様式!J"&amp;ROW($A375))&lt;&gt;朱色変色!J375,1,0)</f>
        <v>#VALUE!</v>
      </c>
      <c r="K375" t="e" cm="1">
        <f t="array" aca="1" ref="K375" ca="1">IF(INDIRECT("実施計画様式!K"&amp;ROW($A375))&lt;&gt;朱色変色!K375,1,0)</f>
        <v>#VALUE!</v>
      </c>
      <c r="L375" t="e" cm="1">
        <f t="array" aca="1" ref="L375" ca="1">IF(INDIRECT("実施計画様式!L"&amp;ROW($A375))&lt;&gt;朱色変色!L375,1,0)</f>
        <v>#VALUE!</v>
      </c>
      <c r="M375" t="e" cm="1">
        <f t="array" aca="1" ref="M375" ca="1">IF(INDIRECT("実施計画様式!M"&amp;ROW($A375))&lt;&gt;朱色変色!M375,1,0)</f>
        <v>#VALUE!</v>
      </c>
      <c r="N375" t="e" cm="1">
        <f t="array" aca="1" ref="N375" ca="1">IF(INDIRECT("実施計画様式!N"&amp;ROW($A375))&lt;&gt;朱色変色!N375,1,0)</f>
        <v>#VALUE!</v>
      </c>
      <c r="O375" t="e" cm="1">
        <f t="array" aca="1" ref="O375" ca="1">IF(INDIRECT("実施計画様式!O"&amp;ROW($A375))&lt;&gt;朱色変色!O375,1,0)</f>
        <v>#VALUE!</v>
      </c>
      <c r="P375" t="e" cm="1">
        <f t="array" aca="1" ref="P375" ca="1">IF(INDIRECT("実施計画様式!P"&amp;ROW($A375))&lt;&gt;朱色変色!P375,1,0)</f>
        <v>#VALUE!</v>
      </c>
      <c r="Q375" t="e" cm="1">
        <f t="array" aca="1" ref="Q375" ca="1">IF(INDIRECT("実施計画様式!Q"&amp;ROW($A375))&lt;&gt;朱色変色!Q375,1,0)</f>
        <v>#VALUE!</v>
      </c>
      <c r="R375" t="e" cm="1">
        <f t="array" aca="1" ref="R375" ca="1">IF(INDIRECT("実施計画様式!R"&amp;ROW($A375))&lt;&gt;朱色変色!R375,1,0)</f>
        <v>#VALUE!</v>
      </c>
      <c r="S375" t="e" cm="1">
        <f t="array" aca="1" ref="S375" ca="1">IF(INDIRECT("実施計画様式!S"&amp;ROW($A375))&lt;&gt;朱色変色!S375,1,0)</f>
        <v>#VALUE!</v>
      </c>
      <c r="T375" t="e" cm="1">
        <f t="array" aca="1" ref="T375" ca="1">IF(INDIRECT("実施計画様式!T"&amp;ROW($A375))&lt;&gt;朱色変色!T375,1,0)</f>
        <v>#VALUE!</v>
      </c>
      <c r="U375" t="e" cm="1">
        <f t="array" aca="1" ref="U375" ca="1">IF(INDIRECT("実施計画様式!U"&amp;ROW($A375))&lt;&gt;朱色変色!U375,1,0)</f>
        <v>#VALUE!</v>
      </c>
      <c r="V375" t="e" cm="1">
        <f t="array" aca="1" ref="V375" ca="1">IF(INDIRECT("実施計画様式!V"&amp;ROW($A375))&lt;&gt;朱色変色!V375,1,0)</f>
        <v>#VALUE!</v>
      </c>
      <c r="W375" t="e" cm="1">
        <f t="array" aca="1" ref="W375" ca="1">IF(INDIRECT("実施計画様式!W"&amp;ROW($A375))&lt;&gt;朱色変色!W375,1,0)</f>
        <v>#VALUE!</v>
      </c>
      <c r="X375" t="e" cm="1">
        <f t="array" aca="1" ref="X375" ca="1">IF(INDIRECT("実施計画様式!X"&amp;ROW($A375))&lt;&gt;朱色変色!X375,1,0)</f>
        <v>#VALUE!</v>
      </c>
      <c r="Y375" t="e" cm="1">
        <f t="array" aca="1" ref="Y375" ca="1">IF(INDIRECT("実施計画様式!Y"&amp;ROW($A375))&lt;&gt;朱色変色!Y375,1,0)</f>
        <v>#VALUE!</v>
      </c>
      <c r="Z375" t="e" cm="1">
        <f t="array" aca="1" ref="Z375" ca="1">IF(INDIRECT("実施計画様式!Z"&amp;ROW($A375))&lt;&gt;朱色変色!Z375,1,0)</f>
        <v>#VALUE!</v>
      </c>
      <c r="AA375" t="e" cm="1">
        <f t="array" aca="1" ref="AA375" ca="1">IF(INDIRECT("実施計画様式!AA"&amp;ROW($A375))&lt;&gt;朱色変色!AA375,1,0)</f>
        <v>#VALUE!</v>
      </c>
      <c r="AB375" t="e" cm="1">
        <f t="array" aca="1" ref="AB375" ca="1">IF(INDIRECT("実施計画様式!AB"&amp;ROW($A375))&lt;&gt;朱色変色!AB375,1,0)</f>
        <v>#VALUE!</v>
      </c>
      <c r="AC375" t="e" cm="1">
        <f t="array" aca="1" ref="AC375" ca="1">IF(INDIRECT("実施計画様式!AC"&amp;ROW($A375))&lt;&gt;朱色変色!AC375,1,0)</f>
        <v>#VALUE!</v>
      </c>
      <c r="AD375" t="e" cm="1">
        <f t="array" aca="1" ref="AD375" ca="1">IF(INDIRECT("実施計画様式!AD"&amp;ROW($A375))&lt;&gt;朱色変色!AD375,1,0)</f>
        <v>#VALUE!</v>
      </c>
      <c r="AE375" t="e" cm="1">
        <f t="array" aca="1" ref="AE375" ca="1">IF(INDIRECT("実施計画様式!AE"&amp;ROW($A375))&lt;&gt;朱色変色!AE375,1,0)</f>
        <v>#VALUE!</v>
      </c>
      <c r="AF375" t="e" cm="1">
        <f t="array" aca="1" ref="AF375" ca="1">IF(INDIRECT("実施計画様式!AF"&amp;ROW($A375))&lt;&gt;朱色変色!AF375,1,0)</f>
        <v>#VALUE!</v>
      </c>
      <c r="AG375" t="e" cm="1">
        <f t="array" aca="1" ref="AG375" ca="1">IF(INDIRECT("実施計画様式!AG"&amp;ROW($A375))&lt;&gt;朱色変色!AG375,1,0)</f>
        <v>#VALUE!</v>
      </c>
      <c r="AH375" t="e" cm="1">
        <f t="array" aca="1" ref="AH375" ca="1">IF(INDIRECT("実施計画様式!AH"&amp;ROW($A375))&lt;&gt;朱色変色!AH375,1,0)</f>
        <v>#VALUE!</v>
      </c>
      <c r="AI375" t="e" cm="1">
        <f t="array" aca="1" ref="AI375" ca="1">IF(INDIRECT("実施計画様式!AI"&amp;ROW($A375))&lt;&gt;朱色変色!AI375,1,0)</f>
        <v>#VALUE!</v>
      </c>
      <c r="AJ375" t="e" cm="1">
        <f t="array" aca="1" ref="AJ375" ca="1">IF(INDIRECT("実施計画様式!AJ"&amp;ROW($A375))&lt;&gt;朱色変色!AJ375,1,0)</f>
        <v>#VALUE!</v>
      </c>
      <c r="AK375" t="e" cm="1">
        <f t="array" aca="1" ref="AK375" ca="1">IF(INDIRECT("実施計画様式!AK"&amp;ROW($A375))&lt;&gt;朱色変色!AK375,1,0)</f>
        <v>#VALUE!</v>
      </c>
      <c r="AL375" t="e" cm="1">
        <f t="array" aca="1" ref="AL375" ca="1">IF(INDIRECT("実施計画様式!AL"&amp;ROW($A375))&lt;&gt;朱色変色!AL375,1,0)</f>
        <v>#VALUE!</v>
      </c>
      <c r="AM375" t="e" cm="1">
        <f t="array" aca="1" ref="AM375" ca="1">IF(INDIRECT("実施計画様式!AM"&amp;ROW($A375))&lt;&gt;朱色変色!AM375,1,0)</f>
        <v>#VALUE!</v>
      </c>
      <c r="AN375" t="e" cm="1">
        <f t="array" aca="1" ref="AN375" ca="1">IF(INDIRECT("実施計画様式!AN"&amp;ROW($A375))&lt;&gt;朱色変色!AN375,1,0)</f>
        <v>#VALUE!</v>
      </c>
      <c r="AO375" t="e" cm="1">
        <f t="array" aca="1" ref="AO375" ca="1">IF(INDIRECT("実施計画様式!AO"&amp;ROW($A375))&lt;&gt;朱色変色!AO375,1,0)</f>
        <v>#VALUE!</v>
      </c>
      <c r="AP375" t="e" cm="1">
        <f t="array" aca="1" ref="AP375" ca="1">IF(INDIRECT("実施計画様式!AP"&amp;ROW($A375))&lt;&gt;朱色変色!AP375,1,0)</f>
        <v>#VALUE!</v>
      </c>
      <c r="AQ375" t="e" cm="1">
        <f t="array" aca="1" ref="AQ375" ca="1">IF(INDIRECT("実施計画様式!AQ"&amp;ROW($A375))&lt;&gt;朱色変色!AQ375,1,0)</f>
        <v>#VALUE!</v>
      </c>
      <c r="AR375" t="e" cm="1">
        <f t="array" aca="1" ref="AR375" ca="1">IF(INDIRECT("実施計画様式!AR"&amp;ROW($A375))&lt;&gt;朱色変色!AR375,1,0)</f>
        <v>#VALUE!</v>
      </c>
      <c r="AS375" t="e" cm="1">
        <f t="array" aca="1" ref="AS375" ca="1">IF(INDIRECT("実施計画様式!AS"&amp;ROW($A375))&lt;&gt;朱色変色!AS375,1,0)</f>
        <v>#VALUE!</v>
      </c>
      <c r="AT375" t="e" cm="1">
        <f t="array" aca="1" ref="AT375" ca="1">IF(INDIRECT("実施計画様式!AT"&amp;ROW($A375))&lt;&gt;朱色変色!AT375,1,0)</f>
        <v>#VALUE!</v>
      </c>
      <c r="AU375" t="e" cm="1">
        <f t="array" aca="1" ref="AU375" ca="1">IF(INDIRECT("実施計画様式!AU"&amp;ROW($A375))&lt;&gt;朱色変色!AU375,1,0)</f>
        <v>#VALUE!</v>
      </c>
      <c r="AV375" t="e" cm="1">
        <f t="array" aca="1" ref="AV375" ca="1">IF(INDIRECT("実施計画様式!AV"&amp;ROW($A375))&lt;&gt;朱色変色!AV375,1,0)</f>
        <v>#VALUE!</v>
      </c>
      <c r="AW375" t="e" cm="1">
        <f t="array" aca="1" ref="AW375" ca="1">IF(INDIRECT("実施計画様式!AW"&amp;ROW($A375))&lt;&gt;朱色変色!AW375,1,0)</f>
        <v>#VALUE!</v>
      </c>
      <c r="AX375" t="e" cm="1">
        <f t="array" aca="1" ref="AX375" ca="1">IF(INDIRECT("実施計画様式!AX"&amp;ROW($A375))&lt;&gt;朱色変色!AX375,1,0)</f>
        <v>#VALUE!</v>
      </c>
      <c r="AY375" t="e" cm="1">
        <f t="array" aca="1" ref="AY375" ca="1">IF(INDIRECT("実施計画様式!AY"&amp;ROW($A375))&lt;&gt;朱色変色!AU375,1,0)</f>
        <v>#VALUE!</v>
      </c>
      <c r="AZ375" t="e" cm="1">
        <f t="array" aca="1" ref="AZ375" ca="1">IF(INDIRECT("実施計画様式!AZ"&amp;ROW($A375))&lt;&gt;朱色変色!AV375,1,0)</f>
        <v>#VALUE!</v>
      </c>
      <c r="BA375" t="e" cm="1">
        <f t="array" aca="1" ref="BA375" ca="1">IF(INDIRECT("実施計画様式!BA"&amp;ROW($A375))&lt;&gt;朱色変色!AW375,1,0)</f>
        <v>#VALUE!</v>
      </c>
      <c r="BB375" t="e" cm="1">
        <f t="array" aca="1" ref="BB375" ca="1">IF(INDIRECT("実施計画様式!BB"&amp;ROW($A375))&lt;&gt;朱色変色!AX375,1,0)</f>
        <v>#VALUE!</v>
      </c>
      <c r="BC375" t="e">
        <f t="shared" ca="1" si="12"/>
        <v>#VALUE!</v>
      </c>
      <c r="BD375" t="e">
        <f t="shared" ca="1" si="13"/>
        <v>#VALUE!</v>
      </c>
      <c r="BE375" t="e">
        <f t="shared" ca="1" si="14"/>
        <v>#VALUE!</v>
      </c>
    </row>
    <row r="376" spans="3:57">
      <c r="C376" s="310">
        <v>304</v>
      </c>
      <c r="D376" t="e" cm="1">
        <f t="array" aca="1" ref="D376" ca="1">IF(INDIRECT("実施計画様式!D"&amp;ROW($A376))&lt;&gt;朱色変色!D376,1,0)</f>
        <v>#VALUE!</v>
      </c>
      <c r="E376" t="e" cm="1">
        <f t="array" aca="1" ref="E376" ca="1">IF(INDIRECT("実施計画様式!E"&amp;ROW($A376))&lt;&gt;朱色変色!E376,1,0)</f>
        <v>#VALUE!</v>
      </c>
      <c r="F376" t="e" cm="1">
        <f t="array" aca="1" ref="F376" ca="1">IF(INDIRECT("実施計画様式!F"&amp;ROW($A376))&lt;&gt;朱色変色!F376,1,0)</f>
        <v>#VALUE!</v>
      </c>
      <c r="G376" t="e" cm="1">
        <f t="array" aca="1" ref="G376" ca="1">IF(INDIRECT("実施計画様式!G"&amp;ROW($A376))&lt;&gt;朱色変色!G376,1,0)</f>
        <v>#VALUE!</v>
      </c>
      <c r="H376" t="e" cm="1">
        <f t="array" aca="1" ref="H376" ca="1">IF(INDIRECT("実施計画様式!H"&amp;ROW($A376))&lt;&gt;朱色変色!H376,1,0)</f>
        <v>#VALUE!</v>
      </c>
      <c r="I376" t="e" cm="1">
        <f t="array" aca="1" ref="I376" ca="1">IF(INDIRECT("実施計画様式!I"&amp;ROW($A376))&lt;&gt;朱色変色!I376,1,0)</f>
        <v>#VALUE!</v>
      </c>
      <c r="J376" t="e" cm="1">
        <f t="array" aca="1" ref="J376" ca="1">IF(INDIRECT("実施計画様式!J"&amp;ROW($A376))&lt;&gt;朱色変色!J376,1,0)</f>
        <v>#VALUE!</v>
      </c>
      <c r="K376" t="e" cm="1">
        <f t="array" aca="1" ref="K376" ca="1">IF(INDIRECT("実施計画様式!K"&amp;ROW($A376))&lt;&gt;朱色変色!K376,1,0)</f>
        <v>#VALUE!</v>
      </c>
      <c r="L376" t="e" cm="1">
        <f t="array" aca="1" ref="L376" ca="1">IF(INDIRECT("実施計画様式!L"&amp;ROW($A376))&lt;&gt;朱色変色!L376,1,0)</f>
        <v>#VALUE!</v>
      </c>
      <c r="M376" t="e" cm="1">
        <f t="array" aca="1" ref="M376" ca="1">IF(INDIRECT("実施計画様式!M"&amp;ROW($A376))&lt;&gt;朱色変色!M376,1,0)</f>
        <v>#VALUE!</v>
      </c>
      <c r="N376" t="e" cm="1">
        <f t="array" aca="1" ref="N376" ca="1">IF(INDIRECT("実施計画様式!N"&amp;ROW($A376))&lt;&gt;朱色変色!N376,1,0)</f>
        <v>#VALUE!</v>
      </c>
      <c r="O376" t="e" cm="1">
        <f t="array" aca="1" ref="O376" ca="1">IF(INDIRECT("実施計画様式!O"&amp;ROW($A376))&lt;&gt;朱色変色!O376,1,0)</f>
        <v>#VALUE!</v>
      </c>
      <c r="P376" t="e" cm="1">
        <f t="array" aca="1" ref="P376" ca="1">IF(INDIRECT("実施計画様式!P"&amp;ROW($A376))&lt;&gt;朱色変色!P376,1,0)</f>
        <v>#VALUE!</v>
      </c>
      <c r="Q376" t="e" cm="1">
        <f t="array" aca="1" ref="Q376" ca="1">IF(INDIRECT("実施計画様式!Q"&amp;ROW($A376))&lt;&gt;朱色変色!Q376,1,0)</f>
        <v>#VALUE!</v>
      </c>
      <c r="R376" t="e" cm="1">
        <f t="array" aca="1" ref="R376" ca="1">IF(INDIRECT("実施計画様式!R"&amp;ROW($A376))&lt;&gt;朱色変色!R376,1,0)</f>
        <v>#VALUE!</v>
      </c>
      <c r="S376" t="e" cm="1">
        <f t="array" aca="1" ref="S376" ca="1">IF(INDIRECT("実施計画様式!S"&amp;ROW($A376))&lt;&gt;朱色変色!S376,1,0)</f>
        <v>#VALUE!</v>
      </c>
      <c r="T376" t="e" cm="1">
        <f t="array" aca="1" ref="T376" ca="1">IF(INDIRECT("実施計画様式!T"&amp;ROW($A376))&lt;&gt;朱色変色!T376,1,0)</f>
        <v>#VALUE!</v>
      </c>
      <c r="U376" t="e" cm="1">
        <f t="array" aca="1" ref="U376" ca="1">IF(INDIRECT("実施計画様式!U"&amp;ROW($A376))&lt;&gt;朱色変色!U376,1,0)</f>
        <v>#VALUE!</v>
      </c>
      <c r="V376" t="e" cm="1">
        <f t="array" aca="1" ref="V376" ca="1">IF(INDIRECT("実施計画様式!V"&amp;ROW($A376))&lt;&gt;朱色変色!V376,1,0)</f>
        <v>#VALUE!</v>
      </c>
      <c r="W376" t="e" cm="1">
        <f t="array" aca="1" ref="W376" ca="1">IF(INDIRECT("実施計画様式!W"&amp;ROW($A376))&lt;&gt;朱色変色!W376,1,0)</f>
        <v>#VALUE!</v>
      </c>
      <c r="X376" t="e" cm="1">
        <f t="array" aca="1" ref="X376" ca="1">IF(INDIRECT("実施計画様式!X"&amp;ROW($A376))&lt;&gt;朱色変色!X376,1,0)</f>
        <v>#VALUE!</v>
      </c>
      <c r="Y376" t="e" cm="1">
        <f t="array" aca="1" ref="Y376" ca="1">IF(INDIRECT("実施計画様式!Y"&amp;ROW($A376))&lt;&gt;朱色変色!Y376,1,0)</f>
        <v>#VALUE!</v>
      </c>
      <c r="Z376" t="e" cm="1">
        <f t="array" aca="1" ref="Z376" ca="1">IF(INDIRECT("実施計画様式!Z"&amp;ROW($A376))&lt;&gt;朱色変色!Z376,1,0)</f>
        <v>#VALUE!</v>
      </c>
      <c r="AA376" t="e" cm="1">
        <f t="array" aca="1" ref="AA376" ca="1">IF(INDIRECT("実施計画様式!AA"&amp;ROW($A376))&lt;&gt;朱色変色!AA376,1,0)</f>
        <v>#VALUE!</v>
      </c>
      <c r="AB376" t="e" cm="1">
        <f t="array" aca="1" ref="AB376" ca="1">IF(INDIRECT("実施計画様式!AB"&amp;ROW($A376))&lt;&gt;朱色変色!AB376,1,0)</f>
        <v>#VALUE!</v>
      </c>
      <c r="AC376" t="e" cm="1">
        <f t="array" aca="1" ref="AC376" ca="1">IF(INDIRECT("実施計画様式!AC"&amp;ROW($A376))&lt;&gt;朱色変色!AC376,1,0)</f>
        <v>#VALUE!</v>
      </c>
      <c r="AD376" t="e" cm="1">
        <f t="array" aca="1" ref="AD376" ca="1">IF(INDIRECT("実施計画様式!AD"&amp;ROW($A376))&lt;&gt;朱色変色!AD376,1,0)</f>
        <v>#VALUE!</v>
      </c>
      <c r="AE376" t="e" cm="1">
        <f t="array" aca="1" ref="AE376" ca="1">IF(INDIRECT("実施計画様式!AE"&amp;ROW($A376))&lt;&gt;朱色変色!AE376,1,0)</f>
        <v>#VALUE!</v>
      </c>
      <c r="AF376" t="e" cm="1">
        <f t="array" aca="1" ref="AF376" ca="1">IF(INDIRECT("実施計画様式!AF"&amp;ROW($A376))&lt;&gt;朱色変色!AF376,1,0)</f>
        <v>#VALUE!</v>
      </c>
      <c r="AG376" t="e" cm="1">
        <f t="array" aca="1" ref="AG376" ca="1">IF(INDIRECT("実施計画様式!AG"&amp;ROW($A376))&lt;&gt;朱色変色!AG376,1,0)</f>
        <v>#VALUE!</v>
      </c>
      <c r="AH376" t="e" cm="1">
        <f t="array" aca="1" ref="AH376" ca="1">IF(INDIRECT("実施計画様式!AH"&amp;ROW($A376))&lt;&gt;朱色変色!AH376,1,0)</f>
        <v>#VALUE!</v>
      </c>
      <c r="AI376" t="e" cm="1">
        <f t="array" aca="1" ref="AI376" ca="1">IF(INDIRECT("実施計画様式!AI"&amp;ROW($A376))&lt;&gt;朱色変色!AI376,1,0)</f>
        <v>#VALUE!</v>
      </c>
      <c r="AJ376" t="e" cm="1">
        <f t="array" aca="1" ref="AJ376" ca="1">IF(INDIRECT("実施計画様式!AJ"&amp;ROW($A376))&lt;&gt;朱色変色!AJ376,1,0)</f>
        <v>#VALUE!</v>
      </c>
      <c r="AK376" t="e" cm="1">
        <f t="array" aca="1" ref="AK376" ca="1">IF(INDIRECT("実施計画様式!AK"&amp;ROW($A376))&lt;&gt;朱色変色!AK376,1,0)</f>
        <v>#VALUE!</v>
      </c>
      <c r="AL376" t="e" cm="1">
        <f t="array" aca="1" ref="AL376" ca="1">IF(INDIRECT("実施計画様式!AL"&amp;ROW($A376))&lt;&gt;朱色変色!AL376,1,0)</f>
        <v>#VALUE!</v>
      </c>
      <c r="AM376" t="e" cm="1">
        <f t="array" aca="1" ref="AM376" ca="1">IF(INDIRECT("実施計画様式!AM"&amp;ROW($A376))&lt;&gt;朱色変色!AM376,1,0)</f>
        <v>#VALUE!</v>
      </c>
      <c r="AN376" t="e" cm="1">
        <f t="array" aca="1" ref="AN376" ca="1">IF(INDIRECT("実施計画様式!AN"&amp;ROW($A376))&lt;&gt;朱色変色!AN376,1,0)</f>
        <v>#VALUE!</v>
      </c>
      <c r="AO376" t="e" cm="1">
        <f t="array" aca="1" ref="AO376" ca="1">IF(INDIRECT("実施計画様式!AO"&amp;ROW($A376))&lt;&gt;朱色変色!AO376,1,0)</f>
        <v>#VALUE!</v>
      </c>
      <c r="AP376" t="e" cm="1">
        <f t="array" aca="1" ref="AP376" ca="1">IF(INDIRECT("実施計画様式!AP"&amp;ROW($A376))&lt;&gt;朱色変色!AP376,1,0)</f>
        <v>#VALUE!</v>
      </c>
      <c r="AQ376" t="e" cm="1">
        <f t="array" aca="1" ref="AQ376" ca="1">IF(INDIRECT("実施計画様式!AQ"&amp;ROW($A376))&lt;&gt;朱色変色!AQ376,1,0)</f>
        <v>#VALUE!</v>
      </c>
      <c r="AR376" t="e" cm="1">
        <f t="array" aca="1" ref="AR376" ca="1">IF(INDIRECT("実施計画様式!AR"&amp;ROW($A376))&lt;&gt;朱色変色!AR376,1,0)</f>
        <v>#VALUE!</v>
      </c>
      <c r="AS376" t="e" cm="1">
        <f t="array" aca="1" ref="AS376" ca="1">IF(INDIRECT("実施計画様式!AS"&amp;ROW($A376))&lt;&gt;朱色変色!AS376,1,0)</f>
        <v>#VALUE!</v>
      </c>
      <c r="AT376" t="e" cm="1">
        <f t="array" aca="1" ref="AT376" ca="1">IF(INDIRECT("実施計画様式!AT"&amp;ROW($A376))&lt;&gt;朱色変色!AT376,1,0)</f>
        <v>#VALUE!</v>
      </c>
      <c r="AU376" t="e" cm="1">
        <f t="array" aca="1" ref="AU376" ca="1">IF(INDIRECT("実施計画様式!AU"&amp;ROW($A376))&lt;&gt;朱色変色!AU376,1,0)</f>
        <v>#VALUE!</v>
      </c>
      <c r="AV376" t="e" cm="1">
        <f t="array" aca="1" ref="AV376" ca="1">IF(INDIRECT("実施計画様式!AV"&amp;ROW($A376))&lt;&gt;朱色変色!AV376,1,0)</f>
        <v>#VALUE!</v>
      </c>
      <c r="AW376" t="e" cm="1">
        <f t="array" aca="1" ref="AW376" ca="1">IF(INDIRECT("実施計画様式!AW"&amp;ROW($A376))&lt;&gt;朱色変色!AW376,1,0)</f>
        <v>#VALUE!</v>
      </c>
      <c r="AX376" t="e" cm="1">
        <f t="array" aca="1" ref="AX376" ca="1">IF(INDIRECT("実施計画様式!AX"&amp;ROW($A376))&lt;&gt;朱色変色!AX376,1,0)</f>
        <v>#VALUE!</v>
      </c>
      <c r="AY376" t="e" cm="1">
        <f t="array" aca="1" ref="AY376" ca="1">IF(INDIRECT("実施計画様式!AY"&amp;ROW($A376))&lt;&gt;朱色変色!AU376,1,0)</f>
        <v>#VALUE!</v>
      </c>
      <c r="AZ376" t="e" cm="1">
        <f t="array" aca="1" ref="AZ376" ca="1">IF(INDIRECT("実施計画様式!AZ"&amp;ROW($A376))&lt;&gt;朱色変色!AV376,1,0)</f>
        <v>#VALUE!</v>
      </c>
      <c r="BA376" t="e" cm="1">
        <f t="array" aca="1" ref="BA376" ca="1">IF(INDIRECT("実施計画様式!BA"&amp;ROW($A376))&lt;&gt;朱色変色!AW376,1,0)</f>
        <v>#VALUE!</v>
      </c>
      <c r="BB376" t="e" cm="1">
        <f t="array" aca="1" ref="BB376" ca="1">IF(INDIRECT("実施計画様式!BB"&amp;ROW($A376))&lt;&gt;朱色変色!AX376,1,0)</f>
        <v>#VALUE!</v>
      </c>
      <c r="BC376" t="e">
        <f t="shared" ca="1" si="12"/>
        <v>#VALUE!</v>
      </c>
      <c r="BD376" t="e">
        <f t="shared" ca="1" si="13"/>
        <v>#VALUE!</v>
      </c>
      <c r="BE376" t="e">
        <f t="shared" ca="1" si="14"/>
        <v>#VALUE!</v>
      </c>
    </row>
    <row r="377" spans="3:57">
      <c r="C377" s="310">
        <v>305</v>
      </c>
      <c r="D377" t="e" cm="1">
        <f t="array" aca="1" ref="D377" ca="1">IF(INDIRECT("実施計画様式!D"&amp;ROW($A377))&lt;&gt;朱色変色!D377,1,0)</f>
        <v>#VALUE!</v>
      </c>
      <c r="E377" t="e" cm="1">
        <f t="array" aca="1" ref="E377" ca="1">IF(INDIRECT("実施計画様式!E"&amp;ROW($A377))&lt;&gt;朱色変色!E377,1,0)</f>
        <v>#VALUE!</v>
      </c>
      <c r="F377" t="e" cm="1">
        <f t="array" aca="1" ref="F377" ca="1">IF(INDIRECT("実施計画様式!F"&amp;ROW($A377))&lt;&gt;朱色変色!F377,1,0)</f>
        <v>#VALUE!</v>
      </c>
      <c r="G377" t="e" cm="1">
        <f t="array" aca="1" ref="G377" ca="1">IF(INDIRECT("実施計画様式!G"&amp;ROW($A377))&lt;&gt;朱色変色!G377,1,0)</f>
        <v>#VALUE!</v>
      </c>
      <c r="H377" t="e" cm="1">
        <f t="array" aca="1" ref="H377" ca="1">IF(INDIRECT("実施計画様式!H"&amp;ROW($A377))&lt;&gt;朱色変色!H377,1,0)</f>
        <v>#VALUE!</v>
      </c>
      <c r="I377" t="e" cm="1">
        <f t="array" aca="1" ref="I377" ca="1">IF(INDIRECT("実施計画様式!I"&amp;ROW($A377))&lt;&gt;朱色変色!I377,1,0)</f>
        <v>#VALUE!</v>
      </c>
      <c r="J377" t="e" cm="1">
        <f t="array" aca="1" ref="J377" ca="1">IF(INDIRECT("実施計画様式!J"&amp;ROW($A377))&lt;&gt;朱色変色!J377,1,0)</f>
        <v>#VALUE!</v>
      </c>
      <c r="K377" t="e" cm="1">
        <f t="array" aca="1" ref="K377" ca="1">IF(INDIRECT("実施計画様式!K"&amp;ROW($A377))&lt;&gt;朱色変色!K377,1,0)</f>
        <v>#VALUE!</v>
      </c>
      <c r="L377" t="e" cm="1">
        <f t="array" aca="1" ref="L377" ca="1">IF(INDIRECT("実施計画様式!L"&amp;ROW($A377))&lt;&gt;朱色変色!L377,1,0)</f>
        <v>#VALUE!</v>
      </c>
      <c r="M377" t="e" cm="1">
        <f t="array" aca="1" ref="M377" ca="1">IF(INDIRECT("実施計画様式!M"&amp;ROW($A377))&lt;&gt;朱色変色!M377,1,0)</f>
        <v>#VALUE!</v>
      </c>
      <c r="N377" t="e" cm="1">
        <f t="array" aca="1" ref="N377" ca="1">IF(INDIRECT("実施計画様式!N"&amp;ROW($A377))&lt;&gt;朱色変色!N377,1,0)</f>
        <v>#VALUE!</v>
      </c>
      <c r="O377" t="e" cm="1">
        <f t="array" aca="1" ref="O377" ca="1">IF(INDIRECT("実施計画様式!O"&amp;ROW($A377))&lt;&gt;朱色変色!O377,1,0)</f>
        <v>#VALUE!</v>
      </c>
      <c r="P377" t="e" cm="1">
        <f t="array" aca="1" ref="P377" ca="1">IF(INDIRECT("実施計画様式!P"&amp;ROW($A377))&lt;&gt;朱色変色!P377,1,0)</f>
        <v>#VALUE!</v>
      </c>
      <c r="Q377" t="e" cm="1">
        <f t="array" aca="1" ref="Q377" ca="1">IF(INDIRECT("実施計画様式!Q"&amp;ROW($A377))&lt;&gt;朱色変色!Q377,1,0)</f>
        <v>#VALUE!</v>
      </c>
      <c r="R377" t="e" cm="1">
        <f t="array" aca="1" ref="R377" ca="1">IF(INDIRECT("実施計画様式!R"&amp;ROW($A377))&lt;&gt;朱色変色!R377,1,0)</f>
        <v>#VALUE!</v>
      </c>
      <c r="S377" t="e" cm="1">
        <f t="array" aca="1" ref="S377" ca="1">IF(INDIRECT("実施計画様式!S"&amp;ROW($A377))&lt;&gt;朱色変色!S377,1,0)</f>
        <v>#VALUE!</v>
      </c>
      <c r="T377" t="e" cm="1">
        <f t="array" aca="1" ref="T377" ca="1">IF(INDIRECT("実施計画様式!T"&amp;ROW($A377))&lt;&gt;朱色変色!T377,1,0)</f>
        <v>#VALUE!</v>
      </c>
      <c r="U377" t="e" cm="1">
        <f t="array" aca="1" ref="U377" ca="1">IF(INDIRECT("実施計画様式!U"&amp;ROW($A377))&lt;&gt;朱色変色!U377,1,0)</f>
        <v>#VALUE!</v>
      </c>
      <c r="V377" t="e" cm="1">
        <f t="array" aca="1" ref="V377" ca="1">IF(INDIRECT("実施計画様式!V"&amp;ROW($A377))&lt;&gt;朱色変色!V377,1,0)</f>
        <v>#VALUE!</v>
      </c>
      <c r="W377" t="e" cm="1">
        <f t="array" aca="1" ref="W377" ca="1">IF(INDIRECT("実施計画様式!W"&amp;ROW($A377))&lt;&gt;朱色変色!W377,1,0)</f>
        <v>#VALUE!</v>
      </c>
      <c r="X377" t="e" cm="1">
        <f t="array" aca="1" ref="X377" ca="1">IF(INDIRECT("実施計画様式!X"&amp;ROW($A377))&lt;&gt;朱色変色!X377,1,0)</f>
        <v>#VALUE!</v>
      </c>
      <c r="Y377" t="e" cm="1">
        <f t="array" aca="1" ref="Y377" ca="1">IF(INDIRECT("実施計画様式!Y"&amp;ROW($A377))&lt;&gt;朱色変色!Y377,1,0)</f>
        <v>#VALUE!</v>
      </c>
      <c r="Z377" t="e" cm="1">
        <f t="array" aca="1" ref="Z377" ca="1">IF(INDIRECT("実施計画様式!Z"&amp;ROW($A377))&lt;&gt;朱色変色!Z377,1,0)</f>
        <v>#VALUE!</v>
      </c>
      <c r="AA377" t="e" cm="1">
        <f t="array" aca="1" ref="AA377" ca="1">IF(INDIRECT("実施計画様式!AA"&amp;ROW($A377))&lt;&gt;朱色変色!AA377,1,0)</f>
        <v>#VALUE!</v>
      </c>
      <c r="AB377" t="e" cm="1">
        <f t="array" aca="1" ref="AB377" ca="1">IF(INDIRECT("実施計画様式!AB"&amp;ROW($A377))&lt;&gt;朱色変色!AB377,1,0)</f>
        <v>#VALUE!</v>
      </c>
      <c r="AC377" t="e" cm="1">
        <f t="array" aca="1" ref="AC377" ca="1">IF(INDIRECT("実施計画様式!AC"&amp;ROW($A377))&lt;&gt;朱色変色!AC377,1,0)</f>
        <v>#VALUE!</v>
      </c>
      <c r="AD377" t="e" cm="1">
        <f t="array" aca="1" ref="AD377" ca="1">IF(INDIRECT("実施計画様式!AD"&amp;ROW($A377))&lt;&gt;朱色変色!AD377,1,0)</f>
        <v>#VALUE!</v>
      </c>
      <c r="AE377" t="e" cm="1">
        <f t="array" aca="1" ref="AE377" ca="1">IF(INDIRECT("実施計画様式!AE"&amp;ROW($A377))&lt;&gt;朱色変色!AE377,1,0)</f>
        <v>#VALUE!</v>
      </c>
      <c r="AF377" t="e" cm="1">
        <f t="array" aca="1" ref="AF377" ca="1">IF(INDIRECT("実施計画様式!AF"&amp;ROW($A377))&lt;&gt;朱色変色!AF377,1,0)</f>
        <v>#VALUE!</v>
      </c>
      <c r="AG377" t="e" cm="1">
        <f t="array" aca="1" ref="AG377" ca="1">IF(INDIRECT("実施計画様式!AG"&amp;ROW($A377))&lt;&gt;朱色変色!AG377,1,0)</f>
        <v>#VALUE!</v>
      </c>
      <c r="AH377" t="e" cm="1">
        <f t="array" aca="1" ref="AH377" ca="1">IF(INDIRECT("実施計画様式!AH"&amp;ROW($A377))&lt;&gt;朱色変色!AH377,1,0)</f>
        <v>#VALUE!</v>
      </c>
      <c r="AI377" t="e" cm="1">
        <f t="array" aca="1" ref="AI377" ca="1">IF(INDIRECT("実施計画様式!AI"&amp;ROW($A377))&lt;&gt;朱色変色!AI377,1,0)</f>
        <v>#VALUE!</v>
      </c>
      <c r="AJ377" t="e" cm="1">
        <f t="array" aca="1" ref="AJ377" ca="1">IF(INDIRECT("実施計画様式!AJ"&amp;ROW($A377))&lt;&gt;朱色変色!AJ377,1,0)</f>
        <v>#VALUE!</v>
      </c>
      <c r="AK377" t="e" cm="1">
        <f t="array" aca="1" ref="AK377" ca="1">IF(INDIRECT("実施計画様式!AK"&amp;ROW($A377))&lt;&gt;朱色変色!AK377,1,0)</f>
        <v>#VALUE!</v>
      </c>
      <c r="AL377" t="e" cm="1">
        <f t="array" aca="1" ref="AL377" ca="1">IF(INDIRECT("実施計画様式!AL"&amp;ROW($A377))&lt;&gt;朱色変色!AL377,1,0)</f>
        <v>#VALUE!</v>
      </c>
      <c r="AM377" t="e" cm="1">
        <f t="array" aca="1" ref="AM377" ca="1">IF(INDIRECT("実施計画様式!AM"&amp;ROW($A377))&lt;&gt;朱色変色!AM377,1,0)</f>
        <v>#VALUE!</v>
      </c>
      <c r="AN377" t="e" cm="1">
        <f t="array" aca="1" ref="AN377" ca="1">IF(INDIRECT("実施計画様式!AN"&amp;ROW($A377))&lt;&gt;朱色変色!AN377,1,0)</f>
        <v>#VALUE!</v>
      </c>
      <c r="AO377" t="e" cm="1">
        <f t="array" aca="1" ref="AO377" ca="1">IF(INDIRECT("実施計画様式!AO"&amp;ROW($A377))&lt;&gt;朱色変色!AO377,1,0)</f>
        <v>#VALUE!</v>
      </c>
      <c r="AP377" t="e" cm="1">
        <f t="array" aca="1" ref="AP377" ca="1">IF(INDIRECT("実施計画様式!AP"&amp;ROW($A377))&lt;&gt;朱色変色!AP377,1,0)</f>
        <v>#VALUE!</v>
      </c>
      <c r="AQ377" t="e" cm="1">
        <f t="array" aca="1" ref="AQ377" ca="1">IF(INDIRECT("実施計画様式!AQ"&amp;ROW($A377))&lt;&gt;朱色変色!AQ377,1,0)</f>
        <v>#VALUE!</v>
      </c>
      <c r="AR377" t="e" cm="1">
        <f t="array" aca="1" ref="AR377" ca="1">IF(INDIRECT("実施計画様式!AR"&amp;ROW($A377))&lt;&gt;朱色変色!AR377,1,0)</f>
        <v>#VALUE!</v>
      </c>
      <c r="AS377" t="e" cm="1">
        <f t="array" aca="1" ref="AS377" ca="1">IF(INDIRECT("実施計画様式!AS"&amp;ROW($A377))&lt;&gt;朱色変色!AS377,1,0)</f>
        <v>#VALUE!</v>
      </c>
      <c r="AT377" t="e" cm="1">
        <f t="array" aca="1" ref="AT377" ca="1">IF(INDIRECT("実施計画様式!AT"&amp;ROW($A377))&lt;&gt;朱色変色!AT377,1,0)</f>
        <v>#VALUE!</v>
      </c>
      <c r="AU377" t="e" cm="1">
        <f t="array" aca="1" ref="AU377" ca="1">IF(INDIRECT("実施計画様式!AU"&amp;ROW($A377))&lt;&gt;朱色変色!AU377,1,0)</f>
        <v>#VALUE!</v>
      </c>
      <c r="AV377" t="e" cm="1">
        <f t="array" aca="1" ref="AV377" ca="1">IF(INDIRECT("実施計画様式!AV"&amp;ROW($A377))&lt;&gt;朱色変色!AV377,1,0)</f>
        <v>#VALUE!</v>
      </c>
      <c r="AW377" t="e" cm="1">
        <f t="array" aca="1" ref="AW377" ca="1">IF(INDIRECT("実施計画様式!AW"&amp;ROW($A377))&lt;&gt;朱色変色!AW377,1,0)</f>
        <v>#VALUE!</v>
      </c>
      <c r="AX377" t="e" cm="1">
        <f t="array" aca="1" ref="AX377" ca="1">IF(INDIRECT("実施計画様式!AX"&amp;ROW($A377))&lt;&gt;朱色変色!AX377,1,0)</f>
        <v>#VALUE!</v>
      </c>
      <c r="AY377" t="e" cm="1">
        <f t="array" aca="1" ref="AY377" ca="1">IF(INDIRECT("実施計画様式!AY"&amp;ROW($A377))&lt;&gt;朱色変色!AU377,1,0)</f>
        <v>#VALUE!</v>
      </c>
      <c r="AZ377" t="e" cm="1">
        <f t="array" aca="1" ref="AZ377" ca="1">IF(INDIRECT("実施計画様式!AZ"&amp;ROW($A377))&lt;&gt;朱色変色!AV377,1,0)</f>
        <v>#VALUE!</v>
      </c>
      <c r="BA377" t="e" cm="1">
        <f t="array" aca="1" ref="BA377" ca="1">IF(INDIRECT("実施計画様式!BA"&amp;ROW($A377))&lt;&gt;朱色変色!AW377,1,0)</f>
        <v>#VALUE!</v>
      </c>
      <c r="BB377" t="e" cm="1">
        <f t="array" aca="1" ref="BB377" ca="1">IF(INDIRECT("実施計画様式!BB"&amp;ROW($A377))&lt;&gt;朱色変色!AX377,1,0)</f>
        <v>#VALUE!</v>
      </c>
      <c r="BC377" t="e">
        <f t="shared" ca="1" si="12"/>
        <v>#VALUE!</v>
      </c>
      <c r="BD377" t="e">
        <f t="shared" ca="1" si="13"/>
        <v>#VALUE!</v>
      </c>
      <c r="BE377" t="e">
        <f t="shared" ca="1" si="14"/>
        <v>#VALUE!</v>
      </c>
    </row>
    <row r="378" spans="3:57">
      <c r="C378" s="310">
        <v>306</v>
      </c>
      <c r="D378" t="e" cm="1">
        <f t="array" aca="1" ref="D378" ca="1">IF(INDIRECT("実施計画様式!D"&amp;ROW($A378))&lt;&gt;朱色変色!D378,1,0)</f>
        <v>#VALUE!</v>
      </c>
      <c r="E378" t="e" cm="1">
        <f t="array" aca="1" ref="E378" ca="1">IF(INDIRECT("実施計画様式!E"&amp;ROW($A378))&lt;&gt;朱色変色!E378,1,0)</f>
        <v>#VALUE!</v>
      </c>
      <c r="F378" t="e" cm="1">
        <f t="array" aca="1" ref="F378" ca="1">IF(INDIRECT("実施計画様式!F"&amp;ROW($A378))&lt;&gt;朱色変色!F378,1,0)</f>
        <v>#VALUE!</v>
      </c>
      <c r="G378" t="e" cm="1">
        <f t="array" aca="1" ref="G378" ca="1">IF(INDIRECT("実施計画様式!G"&amp;ROW($A378))&lt;&gt;朱色変色!G378,1,0)</f>
        <v>#VALUE!</v>
      </c>
      <c r="H378" t="e" cm="1">
        <f t="array" aca="1" ref="H378" ca="1">IF(INDIRECT("実施計画様式!H"&amp;ROW($A378))&lt;&gt;朱色変色!H378,1,0)</f>
        <v>#VALUE!</v>
      </c>
      <c r="I378" t="e" cm="1">
        <f t="array" aca="1" ref="I378" ca="1">IF(INDIRECT("実施計画様式!I"&amp;ROW($A378))&lt;&gt;朱色変色!I378,1,0)</f>
        <v>#VALUE!</v>
      </c>
      <c r="J378" t="e" cm="1">
        <f t="array" aca="1" ref="J378" ca="1">IF(INDIRECT("実施計画様式!J"&amp;ROW($A378))&lt;&gt;朱色変色!J378,1,0)</f>
        <v>#VALUE!</v>
      </c>
      <c r="K378" t="e" cm="1">
        <f t="array" aca="1" ref="K378" ca="1">IF(INDIRECT("実施計画様式!K"&amp;ROW($A378))&lt;&gt;朱色変色!K378,1,0)</f>
        <v>#VALUE!</v>
      </c>
      <c r="L378" t="e" cm="1">
        <f t="array" aca="1" ref="L378" ca="1">IF(INDIRECT("実施計画様式!L"&amp;ROW($A378))&lt;&gt;朱色変色!L378,1,0)</f>
        <v>#VALUE!</v>
      </c>
      <c r="M378" t="e" cm="1">
        <f t="array" aca="1" ref="M378" ca="1">IF(INDIRECT("実施計画様式!M"&amp;ROW($A378))&lt;&gt;朱色変色!M378,1,0)</f>
        <v>#VALUE!</v>
      </c>
      <c r="N378" t="e" cm="1">
        <f t="array" aca="1" ref="N378" ca="1">IF(INDIRECT("実施計画様式!N"&amp;ROW($A378))&lt;&gt;朱色変色!N378,1,0)</f>
        <v>#VALUE!</v>
      </c>
      <c r="O378" t="e" cm="1">
        <f t="array" aca="1" ref="O378" ca="1">IF(INDIRECT("実施計画様式!O"&amp;ROW($A378))&lt;&gt;朱色変色!O378,1,0)</f>
        <v>#VALUE!</v>
      </c>
      <c r="P378" t="e" cm="1">
        <f t="array" aca="1" ref="P378" ca="1">IF(INDIRECT("実施計画様式!P"&amp;ROW($A378))&lt;&gt;朱色変色!P378,1,0)</f>
        <v>#VALUE!</v>
      </c>
      <c r="Q378" t="e" cm="1">
        <f t="array" aca="1" ref="Q378" ca="1">IF(INDIRECT("実施計画様式!Q"&amp;ROW($A378))&lt;&gt;朱色変色!Q378,1,0)</f>
        <v>#VALUE!</v>
      </c>
      <c r="R378" t="e" cm="1">
        <f t="array" aca="1" ref="R378" ca="1">IF(INDIRECT("実施計画様式!R"&amp;ROW($A378))&lt;&gt;朱色変色!R378,1,0)</f>
        <v>#VALUE!</v>
      </c>
      <c r="S378" t="e" cm="1">
        <f t="array" aca="1" ref="S378" ca="1">IF(INDIRECT("実施計画様式!S"&amp;ROW($A378))&lt;&gt;朱色変色!S378,1,0)</f>
        <v>#VALUE!</v>
      </c>
      <c r="T378" t="e" cm="1">
        <f t="array" aca="1" ref="T378" ca="1">IF(INDIRECT("実施計画様式!T"&amp;ROW($A378))&lt;&gt;朱色変色!T378,1,0)</f>
        <v>#VALUE!</v>
      </c>
      <c r="U378" t="e" cm="1">
        <f t="array" aca="1" ref="U378" ca="1">IF(INDIRECT("実施計画様式!U"&amp;ROW($A378))&lt;&gt;朱色変色!U378,1,0)</f>
        <v>#VALUE!</v>
      </c>
      <c r="V378" t="e" cm="1">
        <f t="array" aca="1" ref="V378" ca="1">IF(INDIRECT("実施計画様式!V"&amp;ROW($A378))&lt;&gt;朱色変色!V378,1,0)</f>
        <v>#VALUE!</v>
      </c>
      <c r="W378" t="e" cm="1">
        <f t="array" aca="1" ref="W378" ca="1">IF(INDIRECT("実施計画様式!W"&amp;ROW($A378))&lt;&gt;朱色変色!W378,1,0)</f>
        <v>#VALUE!</v>
      </c>
      <c r="X378" t="e" cm="1">
        <f t="array" aca="1" ref="X378" ca="1">IF(INDIRECT("実施計画様式!X"&amp;ROW($A378))&lt;&gt;朱色変色!X378,1,0)</f>
        <v>#VALUE!</v>
      </c>
      <c r="Y378" t="e" cm="1">
        <f t="array" aca="1" ref="Y378" ca="1">IF(INDIRECT("実施計画様式!Y"&amp;ROW($A378))&lt;&gt;朱色変色!Y378,1,0)</f>
        <v>#VALUE!</v>
      </c>
      <c r="Z378" t="e" cm="1">
        <f t="array" aca="1" ref="Z378" ca="1">IF(INDIRECT("実施計画様式!Z"&amp;ROW($A378))&lt;&gt;朱色変色!Z378,1,0)</f>
        <v>#VALUE!</v>
      </c>
      <c r="AA378" t="e" cm="1">
        <f t="array" aca="1" ref="AA378" ca="1">IF(INDIRECT("実施計画様式!AA"&amp;ROW($A378))&lt;&gt;朱色変色!AA378,1,0)</f>
        <v>#VALUE!</v>
      </c>
      <c r="AB378" t="e" cm="1">
        <f t="array" aca="1" ref="AB378" ca="1">IF(INDIRECT("実施計画様式!AB"&amp;ROW($A378))&lt;&gt;朱色変色!AB378,1,0)</f>
        <v>#VALUE!</v>
      </c>
      <c r="AC378" t="e" cm="1">
        <f t="array" aca="1" ref="AC378" ca="1">IF(INDIRECT("実施計画様式!AC"&amp;ROW($A378))&lt;&gt;朱色変色!AC378,1,0)</f>
        <v>#VALUE!</v>
      </c>
      <c r="AD378" t="e" cm="1">
        <f t="array" aca="1" ref="AD378" ca="1">IF(INDIRECT("実施計画様式!AD"&amp;ROW($A378))&lt;&gt;朱色変色!AD378,1,0)</f>
        <v>#VALUE!</v>
      </c>
      <c r="AE378" t="e" cm="1">
        <f t="array" aca="1" ref="AE378" ca="1">IF(INDIRECT("実施計画様式!AE"&amp;ROW($A378))&lt;&gt;朱色変色!AE378,1,0)</f>
        <v>#VALUE!</v>
      </c>
      <c r="AF378" t="e" cm="1">
        <f t="array" aca="1" ref="AF378" ca="1">IF(INDIRECT("実施計画様式!AF"&amp;ROW($A378))&lt;&gt;朱色変色!AF378,1,0)</f>
        <v>#VALUE!</v>
      </c>
      <c r="AG378" t="e" cm="1">
        <f t="array" aca="1" ref="AG378" ca="1">IF(INDIRECT("実施計画様式!AG"&amp;ROW($A378))&lt;&gt;朱色変色!AG378,1,0)</f>
        <v>#VALUE!</v>
      </c>
      <c r="AH378" t="e" cm="1">
        <f t="array" aca="1" ref="AH378" ca="1">IF(INDIRECT("実施計画様式!AH"&amp;ROW($A378))&lt;&gt;朱色変色!AH378,1,0)</f>
        <v>#VALUE!</v>
      </c>
      <c r="AI378" t="e" cm="1">
        <f t="array" aca="1" ref="AI378" ca="1">IF(INDIRECT("実施計画様式!AI"&amp;ROW($A378))&lt;&gt;朱色変色!AI378,1,0)</f>
        <v>#VALUE!</v>
      </c>
      <c r="AJ378" t="e" cm="1">
        <f t="array" aca="1" ref="AJ378" ca="1">IF(INDIRECT("実施計画様式!AJ"&amp;ROW($A378))&lt;&gt;朱色変色!AJ378,1,0)</f>
        <v>#VALUE!</v>
      </c>
      <c r="AK378" t="e" cm="1">
        <f t="array" aca="1" ref="AK378" ca="1">IF(INDIRECT("実施計画様式!AK"&amp;ROW($A378))&lt;&gt;朱色変色!AK378,1,0)</f>
        <v>#VALUE!</v>
      </c>
      <c r="AL378" t="e" cm="1">
        <f t="array" aca="1" ref="AL378" ca="1">IF(INDIRECT("実施計画様式!AL"&amp;ROW($A378))&lt;&gt;朱色変色!AL378,1,0)</f>
        <v>#VALUE!</v>
      </c>
      <c r="AM378" t="e" cm="1">
        <f t="array" aca="1" ref="AM378" ca="1">IF(INDIRECT("実施計画様式!AM"&amp;ROW($A378))&lt;&gt;朱色変色!AM378,1,0)</f>
        <v>#VALUE!</v>
      </c>
      <c r="AN378" t="e" cm="1">
        <f t="array" aca="1" ref="AN378" ca="1">IF(INDIRECT("実施計画様式!AN"&amp;ROW($A378))&lt;&gt;朱色変色!AN378,1,0)</f>
        <v>#VALUE!</v>
      </c>
      <c r="AO378" t="e" cm="1">
        <f t="array" aca="1" ref="AO378" ca="1">IF(INDIRECT("実施計画様式!AO"&amp;ROW($A378))&lt;&gt;朱色変色!AO378,1,0)</f>
        <v>#VALUE!</v>
      </c>
      <c r="AP378" t="e" cm="1">
        <f t="array" aca="1" ref="AP378" ca="1">IF(INDIRECT("実施計画様式!AP"&amp;ROW($A378))&lt;&gt;朱色変色!AP378,1,0)</f>
        <v>#VALUE!</v>
      </c>
      <c r="AQ378" t="e" cm="1">
        <f t="array" aca="1" ref="AQ378" ca="1">IF(INDIRECT("実施計画様式!AQ"&amp;ROW($A378))&lt;&gt;朱色変色!AQ378,1,0)</f>
        <v>#VALUE!</v>
      </c>
      <c r="AR378" t="e" cm="1">
        <f t="array" aca="1" ref="AR378" ca="1">IF(INDIRECT("実施計画様式!AR"&amp;ROW($A378))&lt;&gt;朱色変色!AR378,1,0)</f>
        <v>#VALUE!</v>
      </c>
      <c r="AS378" t="e" cm="1">
        <f t="array" aca="1" ref="AS378" ca="1">IF(INDIRECT("実施計画様式!AS"&amp;ROW($A378))&lt;&gt;朱色変色!AS378,1,0)</f>
        <v>#VALUE!</v>
      </c>
      <c r="AT378" t="e" cm="1">
        <f t="array" aca="1" ref="AT378" ca="1">IF(INDIRECT("実施計画様式!AT"&amp;ROW($A378))&lt;&gt;朱色変色!AT378,1,0)</f>
        <v>#VALUE!</v>
      </c>
      <c r="AU378" t="e" cm="1">
        <f t="array" aca="1" ref="AU378" ca="1">IF(INDIRECT("実施計画様式!AU"&amp;ROW($A378))&lt;&gt;朱色変色!AU378,1,0)</f>
        <v>#VALUE!</v>
      </c>
      <c r="AV378" t="e" cm="1">
        <f t="array" aca="1" ref="AV378" ca="1">IF(INDIRECT("実施計画様式!AV"&amp;ROW($A378))&lt;&gt;朱色変色!AV378,1,0)</f>
        <v>#VALUE!</v>
      </c>
      <c r="AW378" t="e" cm="1">
        <f t="array" aca="1" ref="AW378" ca="1">IF(INDIRECT("実施計画様式!AW"&amp;ROW($A378))&lt;&gt;朱色変色!AW378,1,0)</f>
        <v>#VALUE!</v>
      </c>
      <c r="AX378" t="e" cm="1">
        <f t="array" aca="1" ref="AX378" ca="1">IF(INDIRECT("実施計画様式!AX"&amp;ROW($A378))&lt;&gt;朱色変色!AX378,1,0)</f>
        <v>#VALUE!</v>
      </c>
      <c r="AY378" t="e" cm="1">
        <f t="array" aca="1" ref="AY378" ca="1">IF(INDIRECT("実施計画様式!AY"&amp;ROW($A378))&lt;&gt;朱色変色!AU378,1,0)</f>
        <v>#VALUE!</v>
      </c>
      <c r="AZ378" t="e" cm="1">
        <f t="array" aca="1" ref="AZ378" ca="1">IF(INDIRECT("実施計画様式!AZ"&amp;ROW($A378))&lt;&gt;朱色変色!AV378,1,0)</f>
        <v>#VALUE!</v>
      </c>
      <c r="BA378" t="e" cm="1">
        <f t="array" aca="1" ref="BA378" ca="1">IF(INDIRECT("実施計画様式!BA"&amp;ROW($A378))&lt;&gt;朱色変色!AW378,1,0)</f>
        <v>#VALUE!</v>
      </c>
      <c r="BB378" t="e" cm="1">
        <f t="array" aca="1" ref="BB378" ca="1">IF(INDIRECT("実施計画様式!BB"&amp;ROW($A378))&lt;&gt;朱色変色!AX378,1,0)</f>
        <v>#VALUE!</v>
      </c>
      <c r="BC378" t="e">
        <f t="shared" ca="1" si="12"/>
        <v>#VALUE!</v>
      </c>
      <c r="BD378" t="e">
        <f t="shared" ca="1" si="13"/>
        <v>#VALUE!</v>
      </c>
      <c r="BE378" t="e">
        <f t="shared" ca="1" si="14"/>
        <v>#VALUE!</v>
      </c>
    </row>
    <row r="379" spans="3:57">
      <c r="C379" s="310">
        <v>307</v>
      </c>
      <c r="D379" t="e" cm="1">
        <f t="array" aca="1" ref="D379" ca="1">IF(INDIRECT("実施計画様式!D"&amp;ROW($A379))&lt;&gt;朱色変色!D379,1,0)</f>
        <v>#VALUE!</v>
      </c>
      <c r="E379" t="e" cm="1">
        <f t="array" aca="1" ref="E379" ca="1">IF(INDIRECT("実施計画様式!E"&amp;ROW($A379))&lt;&gt;朱色変色!E379,1,0)</f>
        <v>#VALUE!</v>
      </c>
      <c r="F379" t="e" cm="1">
        <f t="array" aca="1" ref="F379" ca="1">IF(INDIRECT("実施計画様式!F"&amp;ROW($A379))&lt;&gt;朱色変色!F379,1,0)</f>
        <v>#VALUE!</v>
      </c>
      <c r="G379" t="e" cm="1">
        <f t="array" aca="1" ref="G379" ca="1">IF(INDIRECT("実施計画様式!G"&amp;ROW($A379))&lt;&gt;朱色変色!G379,1,0)</f>
        <v>#VALUE!</v>
      </c>
      <c r="H379" t="e" cm="1">
        <f t="array" aca="1" ref="H379" ca="1">IF(INDIRECT("実施計画様式!H"&amp;ROW($A379))&lt;&gt;朱色変色!H379,1,0)</f>
        <v>#VALUE!</v>
      </c>
      <c r="I379" t="e" cm="1">
        <f t="array" aca="1" ref="I379" ca="1">IF(INDIRECT("実施計画様式!I"&amp;ROW($A379))&lt;&gt;朱色変色!I379,1,0)</f>
        <v>#VALUE!</v>
      </c>
      <c r="J379" t="e" cm="1">
        <f t="array" aca="1" ref="J379" ca="1">IF(INDIRECT("実施計画様式!J"&amp;ROW($A379))&lt;&gt;朱色変色!J379,1,0)</f>
        <v>#VALUE!</v>
      </c>
      <c r="K379" t="e" cm="1">
        <f t="array" aca="1" ref="K379" ca="1">IF(INDIRECT("実施計画様式!K"&amp;ROW($A379))&lt;&gt;朱色変色!K379,1,0)</f>
        <v>#VALUE!</v>
      </c>
      <c r="L379" t="e" cm="1">
        <f t="array" aca="1" ref="L379" ca="1">IF(INDIRECT("実施計画様式!L"&amp;ROW($A379))&lt;&gt;朱色変色!L379,1,0)</f>
        <v>#VALUE!</v>
      </c>
      <c r="M379" t="e" cm="1">
        <f t="array" aca="1" ref="M379" ca="1">IF(INDIRECT("実施計画様式!M"&amp;ROW($A379))&lt;&gt;朱色変色!M379,1,0)</f>
        <v>#VALUE!</v>
      </c>
      <c r="N379" t="e" cm="1">
        <f t="array" aca="1" ref="N379" ca="1">IF(INDIRECT("実施計画様式!N"&amp;ROW($A379))&lt;&gt;朱色変色!N379,1,0)</f>
        <v>#VALUE!</v>
      </c>
      <c r="O379" t="e" cm="1">
        <f t="array" aca="1" ref="O379" ca="1">IF(INDIRECT("実施計画様式!O"&amp;ROW($A379))&lt;&gt;朱色変色!O379,1,0)</f>
        <v>#VALUE!</v>
      </c>
      <c r="P379" t="e" cm="1">
        <f t="array" aca="1" ref="P379" ca="1">IF(INDIRECT("実施計画様式!P"&amp;ROW($A379))&lt;&gt;朱色変色!P379,1,0)</f>
        <v>#VALUE!</v>
      </c>
      <c r="Q379" t="e" cm="1">
        <f t="array" aca="1" ref="Q379" ca="1">IF(INDIRECT("実施計画様式!Q"&amp;ROW($A379))&lt;&gt;朱色変色!Q379,1,0)</f>
        <v>#VALUE!</v>
      </c>
      <c r="R379" t="e" cm="1">
        <f t="array" aca="1" ref="R379" ca="1">IF(INDIRECT("実施計画様式!R"&amp;ROW($A379))&lt;&gt;朱色変色!R379,1,0)</f>
        <v>#VALUE!</v>
      </c>
      <c r="S379" t="e" cm="1">
        <f t="array" aca="1" ref="S379" ca="1">IF(INDIRECT("実施計画様式!S"&amp;ROW($A379))&lt;&gt;朱色変色!S379,1,0)</f>
        <v>#VALUE!</v>
      </c>
      <c r="T379" t="e" cm="1">
        <f t="array" aca="1" ref="T379" ca="1">IF(INDIRECT("実施計画様式!T"&amp;ROW($A379))&lt;&gt;朱色変色!T379,1,0)</f>
        <v>#VALUE!</v>
      </c>
      <c r="U379" t="e" cm="1">
        <f t="array" aca="1" ref="U379" ca="1">IF(INDIRECT("実施計画様式!U"&amp;ROW($A379))&lt;&gt;朱色変色!U379,1,0)</f>
        <v>#VALUE!</v>
      </c>
      <c r="V379" t="e" cm="1">
        <f t="array" aca="1" ref="V379" ca="1">IF(INDIRECT("実施計画様式!V"&amp;ROW($A379))&lt;&gt;朱色変色!V379,1,0)</f>
        <v>#VALUE!</v>
      </c>
      <c r="W379" t="e" cm="1">
        <f t="array" aca="1" ref="W379" ca="1">IF(INDIRECT("実施計画様式!W"&amp;ROW($A379))&lt;&gt;朱色変色!W379,1,0)</f>
        <v>#VALUE!</v>
      </c>
      <c r="X379" t="e" cm="1">
        <f t="array" aca="1" ref="X379" ca="1">IF(INDIRECT("実施計画様式!X"&amp;ROW($A379))&lt;&gt;朱色変色!X379,1,0)</f>
        <v>#VALUE!</v>
      </c>
      <c r="Y379" t="e" cm="1">
        <f t="array" aca="1" ref="Y379" ca="1">IF(INDIRECT("実施計画様式!Y"&amp;ROW($A379))&lt;&gt;朱色変色!Y379,1,0)</f>
        <v>#VALUE!</v>
      </c>
      <c r="Z379" t="e" cm="1">
        <f t="array" aca="1" ref="Z379" ca="1">IF(INDIRECT("実施計画様式!Z"&amp;ROW($A379))&lt;&gt;朱色変色!Z379,1,0)</f>
        <v>#VALUE!</v>
      </c>
      <c r="AA379" t="e" cm="1">
        <f t="array" aca="1" ref="AA379" ca="1">IF(INDIRECT("実施計画様式!AA"&amp;ROW($A379))&lt;&gt;朱色変色!AA379,1,0)</f>
        <v>#VALUE!</v>
      </c>
      <c r="AB379" t="e" cm="1">
        <f t="array" aca="1" ref="AB379" ca="1">IF(INDIRECT("実施計画様式!AB"&amp;ROW($A379))&lt;&gt;朱色変色!AB379,1,0)</f>
        <v>#VALUE!</v>
      </c>
      <c r="AC379" t="e" cm="1">
        <f t="array" aca="1" ref="AC379" ca="1">IF(INDIRECT("実施計画様式!AC"&amp;ROW($A379))&lt;&gt;朱色変色!AC379,1,0)</f>
        <v>#VALUE!</v>
      </c>
      <c r="AD379" t="e" cm="1">
        <f t="array" aca="1" ref="AD379" ca="1">IF(INDIRECT("実施計画様式!AD"&amp;ROW($A379))&lt;&gt;朱色変色!AD379,1,0)</f>
        <v>#VALUE!</v>
      </c>
      <c r="AE379" t="e" cm="1">
        <f t="array" aca="1" ref="AE379" ca="1">IF(INDIRECT("実施計画様式!AE"&amp;ROW($A379))&lt;&gt;朱色変色!AE379,1,0)</f>
        <v>#VALUE!</v>
      </c>
      <c r="AF379" t="e" cm="1">
        <f t="array" aca="1" ref="AF379" ca="1">IF(INDIRECT("実施計画様式!AF"&amp;ROW($A379))&lt;&gt;朱色変色!AF379,1,0)</f>
        <v>#VALUE!</v>
      </c>
      <c r="AG379" t="e" cm="1">
        <f t="array" aca="1" ref="AG379" ca="1">IF(INDIRECT("実施計画様式!AG"&amp;ROW($A379))&lt;&gt;朱色変色!AG379,1,0)</f>
        <v>#VALUE!</v>
      </c>
      <c r="AH379" t="e" cm="1">
        <f t="array" aca="1" ref="AH379" ca="1">IF(INDIRECT("実施計画様式!AH"&amp;ROW($A379))&lt;&gt;朱色変色!AH379,1,0)</f>
        <v>#VALUE!</v>
      </c>
      <c r="AI379" t="e" cm="1">
        <f t="array" aca="1" ref="AI379" ca="1">IF(INDIRECT("実施計画様式!AI"&amp;ROW($A379))&lt;&gt;朱色変色!AI379,1,0)</f>
        <v>#VALUE!</v>
      </c>
      <c r="AJ379" t="e" cm="1">
        <f t="array" aca="1" ref="AJ379" ca="1">IF(INDIRECT("実施計画様式!AJ"&amp;ROW($A379))&lt;&gt;朱色変色!AJ379,1,0)</f>
        <v>#VALUE!</v>
      </c>
      <c r="AK379" t="e" cm="1">
        <f t="array" aca="1" ref="AK379" ca="1">IF(INDIRECT("実施計画様式!AK"&amp;ROW($A379))&lt;&gt;朱色変色!AK379,1,0)</f>
        <v>#VALUE!</v>
      </c>
      <c r="AL379" t="e" cm="1">
        <f t="array" aca="1" ref="AL379" ca="1">IF(INDIRECT("実施計画様式!AL"&amp;ROW($A379))&lt;&gt;朱色変色!AL379,1,0)</f>
        <v>#VALUE!</v>
      </c>
      <c r="AM379" t="e" cm="1">
        <f t="array" aca="1" ref="AM379" ca="1">IF(INDIRECT("実施計画様式!AM"&amp;ROW($A379))&lt;&gt;朱色変色!AM379,1,0)</f>
        <v>#VALUE!</v>
      </c>
      <c r="AN379" t="e" cm="1">
        <f t="array" aca="1" ref="AN379" ca="1">IF(INDIRECT("実施計画様式!AN"&amp;ROW($A379))&lt;&gt;朱色変色!AN379,1,0)</f>
        <v>#VALUE!</v>
      </c>
      <c r="AO379" t="e" cm="1">
        <f t="array" aca="1" ref="AO379" ca="1">IF(INDIRECT("実施計画様式!AO"&amp;ROW($A379))&lt;&gt;朱色変色!AO379,1,0)</f>
        <v>#VALUE!</v>
      </c>
      <c r="AP379" t="e" cm="1">
        <f t="array" aca="1" ref="AP379" ca="1">IF(INDIRECT("実施計画様式!AP"&amp;ROW($A379))&lt;&gt;朱色変色!AP379,1,0)</f>
        <v>#VALUE!</v>
      </c>
      <c r="AQ379" t="e" cm="1">
        <f t="array" aca="1" ref="AQ379" ca="1">IF(INDIRECT("実施計画様式!AQ"&amp;ROW($A379))&lt;&gt;朱色変色!AQ379,1,0)</f>
        <v>#VALUE!</v>
      </c>
      <c r="AR379" t="e" cm="1">
        <f t="array" aca="1" ref="AR379" ca="1">IF(INDIRECT("実施計画様式!AR"&amp;ROW($A379))&lt;&gt;朱色変色!AR379,1,0)</f>
        <v>#VALUE!</v>
      </c>
      <c r="AS379" t="e" cm="1">
        <f t="array" aca="1" ref="AS379" ca="1">IF(INDIRECT("実施計画様式!AS"&amp;ROW($A379))&lt;&gt;朱色変色!AS379,1,0)</f>
        <v>#VALUE!</v>
      </c>
      <c r="AT379" t="e" cm="1">
        <f t="array" aca="1" ref="AT379" ca="1">IF(INDIRECT("実施計画様式!AT"&amp;ROW($A379))&lt;&gt;朱色変色!AT379,1,0)</f>
        <v>#VALUE!</v>
      </c>
      <c r="AU379" t="e" cm="1">
        <f t="array" aca="1" ref="AU379" ca="1">IF(INDIRECT("実施計画様式!AU"&amp;ROW($A379))&lt;&gt;朱色変色!AU379,1,0)</f>
        <v>#VALUE!</v>
      </c>
      <c r="AV379" t="e" cm="1">
        <f t="array" aca="1" ref="AV379" ca="1">IF(INDIRECT("実施計画様式!AV"&amp;ROW($A379))&lt;&gt;朱色変色!AV379,1,0)</f>
        <v>#VALUE!</v>
      </c>
      <c r="AW379" t="e" cm="1">
        <f t="array" aca="1" ref="AW379" ca="1">IF(INDIRECT("実施計画様式!AW"&amp;ROW($A379))&lt;&gt;朱色変色!AW379,1,0)</f>
        <v>#VALUE!</v>
      </c>
      <c r="AX379" t="e" cm="1">
        <f t="array" aca="1" ref="AX379" ca="1">IF(INDIRECT("実施計画様式!AX"&amp;ROW($A379))&lt;&gt;朱色変色!AX379,1,0)</f>
        <v>#VALUE!</v>
      </c>
      <c r="AY379" t="e" cm="1">
        <f t="array" aca="1" ref="AY379" ca="1">IF(INDIRECT("実施計画様式!AY"&amp;ROW($A379))&lt;&gt;朱色変色!AU379,1,0)</f>
        <v>#VALUE!</v>
      </c>
      <c r="AZ379" t="e" cm="1">
        <f t="array" aca="1" ref="AZ379" ca="1">IF(INDIRECT("実施計画様式!AZ"&amp;ROW($A379))&lt;&gt;朱色変色!AV379,1,0)</f>
        <v>#VALUE!</v>
      </c>
      <c r="BA379" t="e" cm="1">
        <f t="array" aca="1" ref="BA379" ca="1">IF(INDIRECT("実施計画様式!BA"&amp;ROW($A379))&lt;&gt;朱色変色!AW379,1,0)</f>
        <v>#VALUE!</v>
      </c>
      <c r="BB379" t="e" cm="1">
        <f t="array" aca="1" ref="BB379" ca="1">IF(INDIRECT("実施計画様式!BB"&amp;ROW($A379))&lt;&gt;朱色変色!AX379,1,0)</f>
        <v>#VALUE!</v>
      </c>
      <c r="BC379" t="e">
        <f t="shared" ca="1" si="12"/>
        <v>#VALUE!</v>
      </c>
      <c r="BD379" t="e">
        <f t="shared" ca="1" si="13"/>
        <v>#VALUE!</v>
      </c>
      <c r="BE379" t="e">
        <f t="shared" ca="1" si="14"/>
        <v>#VALUE!</v>
      </c>
    </row>
    <row r="380" spans="3:57">
      <c r="C380" s="310">
        <v>308</v>
      </c>
      <c r="D380" t="e" cm="1">
        <f t="array" aca="1" ref="D380" ca="1">IF(INDIRECT("実施計画様式!D"&amp;ROW($A380))&lt;&gt;朱色変色!D380,1,0)</f>
        <v>#VALUE!</v>
      </c>
      <c r="E380" t="e" cm="1">
        <f t="array" aca="1" ref="E380" ca="1">IF(INDIRECT("実施計画様式!E"&amp;ROW($A380))&lt;&gt;朱色変色!E380,1,0)</f>
        <v>#VALUE!</v>
      </c>
      <c r="F380" t="e" cm="1">
        <f t="array" aca="1" ref="F380" ca="1">IF(INDIRECT("実施計画様式!F"&amp;ROW($A380))&lt;&gt;朱色変色!F380,1,0)</f>
        <v>#VALUE!</v>
      </c>
      <c r="G380" t="e" cm="1">
        <f t="array" aca="1" ref="G380" ca="1">IF(INDIRECT("実施計画様式!G"&amp;ROW($A380))&lt;&gt;朱色変色!G380,1,0)</f>
        <v>#VALUE!</v>
      </c>
      <c r="H380" t="e" cm="1">
        <f t="array" aca="1" ref="H380" ca="1">IF(INDIRECT("実施計画様式!H"&amp;ROW($A380))&lt;&gt;朱色変色!H380,1,0)</f>
        <v>#VALUE!</v>
      </c>
      <c r="I380" t="e" cm="1">
        <f t="array" aca="1" ref="I380" ca="1">IF(INDIRECT("実施計画様式!I"&amp;ROW($A380))&lt;&gt;朱色変色!I380,1,0)</f>
        <v>#VALUE!</v>
      </c>
      <c r="J380" t="e" cm="1">
        <f t="array" aca="1" ref="J380" ca="1">IF(INDIRECT("実施計画様式!J"&amp;ROW($A380))&lt;&gt;朱色変色!J380,1,0)</f>
        <v>#VALUE!</v>
      </c>
      <c r="K380" t="e" cm="1">
        <f t="array" aca="1" ref="K380" ca="1">IF(INDIRECT("実施計画様式!K"&amp;ROW($A380))&lt;&gt;朱色変色!K380,1,0)</f>
        <v>#VALUE!</v>
      </c>
      <c r="L380" t="e" cm="1">
        <f t="array" aca="1" ref="L380" ca="1">IF(INDIRECT("実施計画様式!L"&amp;ROW($A380))&lt;&gt;朱色変色!L380,1,0)</f>
        <v>#VALUE!</v>
      </c>
      <c r="M380" t="e" cm="1">
        <f t="array" aca="1" ref="M380" ca="1">IF(INDIRECT("実施計画様式!M"&amp;ROW($A380))&lt;&gt;朱色変色!M380,1,0)</f>
        <v>#VALUE!</v>
      </c>
      <c r="N380" t="e" cm="1">
        <f t="array" aca="1" ref="N380" ca="1">IF(INDIRECT("実施計画様式!N"&amp;ROW($A380))&lt;&gt;朱色変色!N380,1,0)</f>
        <v>#VALUE!</v>
      </c>
      <c r="O380" t="e" cm="1">
        <f t="array" aca="1" ref="O380" ca="1">IF(INDIRECT("実施計画様式!O"&amp;ROW($A380))&lt;&gt;朱色変色!O380,1,0)</f>
        <v>#VALUE!</v>
      </c>
      <c r="P380" t="e" cm="1">
        <f t="array" aca="1" ref="P380" ca="1">IF(INDIRECT("実施計画様式!P"&amp;ROW($A380))&lt;&gt;朱色変色!P380,1,0)</f>
        <v>#VALUE!</v>
      </c>
      <c r="Q380" t="e" cm="1">
        <f t="array" aca="1" ref="Q380" ca="1">IF(INDIRECT("実施計画様式!Q"&amp;ROW($A380))&lt;&gt;朱色変色!Q380,1,0)</f>
        <v>#VALUE!</v>
      </c>
      <c r="R380" t="e" cm="1">
        <f t="array" aca="1" ref="R380" ca="1">IF(INDIRECT("実施計画様式!R"&amp;ROW($A380))&lt;&gt;朱色変色!R380,1,0)</f>
        <v>#VALUE!</v>
      </c>
      <c r="S380" t="e" cm="1">
        <f t="array" aca="1" ref="S380" ca="1">IF(INDIRECT("実施計画様式!S"&amp;ROW($A380))&lt;&gt;朱色変色!S380,1,0)</f>
        <v>#VALUE!</v>
      </c>
      <c r="T380" t="e" cm="1">
        <f t="array" aca="1" ref="T380" ca="1">IF(INDIRECT("実施計画様式!T"&amp;ROW($A380))&lt;&gt;朱色変色!T380,1,0)</f>
        <v>#VALUE!</v>
      </c>
      <c r="U380" t="e" cm="1">
        <f t="array" aca="1" ref="U380" ca="1">IF(INDIRECT("実施計画様式!U"&amp;ROW($A380))&lt;&gt;朱色変色!U380,1,0)</f>
        <v>#VALUE!</v>
      </c>
      <c r="V380" t="e" cm="1">
        <f t="array" aca="1" ref="V380" ca="1">IF(INDIRECT("実施計画様式!V"&amp;ROW($A380))&lt;&gt;朱色変色!V380,1,0)</f>
        <v>#VALUE!</v>
      </c>
      <c r="W380" t="e" cm="1">
        <f t="array" aca="1" ref="W380" ca="1">IF(INDIRECT("実施計画様式!W"&amp;ROW($A380))&lt;&gt;朱色変色!W380,1,0)</f>
        <v>#VALUE!</v>
      </c>
      <c r="X380" t="e" cm="1">
        <f t="array" aca="1" ref="X380" ca="1">IF(INDIRECT("実施計画様式!X"&amp;ROW($A380))&lt;&gt;朱色変色!X380,1,0)</f>
        <v>#VALUE!</v>
      </c>
      <c r="Y380" t="e" cm="1">
        <f t="array" aca="1" ref="Y380" ca="1">IF(INDIRECT("実施計画様式!Y"&amp;ROW($A380))&lt;&gt;朱色変色!Y380,1,0)</f>
        <v>#VALUE!</v>
      </c>
      <c r="Z380" t="e" cm="1">
        <f t="array" aca="1" ref="Z380" ca="1">IF(INDIRECT("実施計画様式!Z"&amp;ROW($A380))&lt;&gt;朱色変色!Z380,1,0)</f>
        <v>#VALUE!</v>
      </c>
      <c r="AA380" t="e" cm="1">
        <f t="array" aca="1" ref="AA380" ca="1">IF(INDIRECT("実施計画様式!AA"&amp;ROW($A380))&lt;&gt;朱色変色!AA380,1,0)</f>
        <v>#VALUE!</v>
      </c>
      <c r="AB380" t="e" cm="1">
        <f t="array" aca="1" ref="AB380" ca="1">IF(INDIRECT("実施計画様式!AB"&amp;ROW($A380))&lt;&gt;朱色変色!AB380,1,0)</f>
        <v>#VALUE!</v>
      </c>
      <c r="AC380" t="e" cm="1">
        <f t="array" aca="1" ref="AC380" ca="1">IF(INDIRECT("実施計画様式!AC"&amp;ROW($A380))&lt;&gt;朱色変色!AC380,1,0)</f>
        <v>#VALUE!</v>
      </c>
      <c r="AD380" t="e" cm="1">
        <f t="array" aca="1" ref="AD380" ca="1">IF(INDIRECT("実施計画様式!AD"&amp;ROW($A380))&lt;&gt;朱色変色!AD380,1,0)</f>
        <v>#VALUE!</v>
      </c>
      <c r="AE380" t="e" cm="1">
        <f t="array" aca="1" ref="AE380" ca="1">IF(INDIRECT("実施計画様式!AE"&amp;ROW($A380))&lt;&gt;朱色変色!AE380,1,0)</f>
        <v>#VALUE!</v>
      </c>
      <c r="AF380" t="e" cm="1">
        <f t="array" aca="1" ref="AF380" ca="1">IF(INDIRECT("実施計画様式!AF"&amp;ROW($A380))&lt;&gt;朱色変色!AF380,1,0)</f>
        <v>#VALUE!</v>
      </c>
      <c r="AG380" t="e" cm="1">
        <f t="array" aca="1" ref="AG380" ca="1">IF(INDIRECT("実施計画様式!AG"&amp;ROW($A380))&lt;&gt;朱色変色!AG380,1,0)</f>
        <v>#VALUE!</v>
      </c>
      <c r="AH380" t="e" cm="1">
        <f t="array" aca="1" ref="AH380" ca="1">IF(INDIRECT("実施計画様式!AH"&amp;ROW($A380))&lt;&gt;朱色変色!AH380,1,0)</f>
        <v>#VALUE!</v>
      </c>
      <c r="AI380" t="e" cm="1">
        <f t="array" aca="1" ref="AI380" ca="1">IF(INDIRECT("実施計画様式!AI"&amp;ROW($A380))&lt;&gt;朱色変色!AI380,1,0)</f>
        <v>#VALUE!</v>
      </c>
      <c r="AJ380" t="e" cm="1">
        <f t="array" aca="1" ref="AJ380" ca="1">IF(INDIRECT("実施計画様式!AJ"&amp;ROW($A380))&lt;&gt;朱色変色!AJ380,1,0)</f>
        <v>#VALUE!</v>
      </c>
      <c r="AK380" t="e" cm="1">
        <f t="array" aca="1" ref="AK380" ca="1">IF(INDIRECT("実施計画様式!AK"&amp;ROW($A380))&lt;&gt;朱色変色!AK380,1,0)</f>
        <v>#VALUE!</v>
      </c>
      <c r="AL380" t="e" cm="1">
        <f t="array" aca="1" ref="AL380" ca="1">IF(INDIRECT("実施計画様式!AL"&amp;ROW($A380))&lt;&gt;朱色変色!AL380,1,0)</f>
        <v>#VALUE!</v>
      </c>
      <c r="AM380" t="e" cm="1">
        <f t="array" aca="1" ref="AM380" ca="1">IF(INDIRECT("実施計画様式!AM"&amp;ROW($A380))&lt;&gt;朱色変色!AM380,1,0)</f>
        <v>#VALUE!</v>
      </c>
      <c r="AN380" t="e" cm="1">
        <f t="array" aca="1" ref="AN380" ca="1">IF(INDIRECT("実施計画様式!AN"&amp;ROW($A380))&lt;&gt;朱色変色!AN380,1,0)</f>
        <v>#VALUE!</v>
      </c>
      <c r="AO380" t="e" cm="1">
        <f t="array" aca="1" ref="AO380" ca="1">IF(INDIRECT("実施計画様式!AO"&amp;ROW($A380))&lt;&gt;朱色変色!AO380,1,0)</f>
        <v>#VALUE!</v>
      </c>
      <c r="AP380" t="e" cm="1">
        <f t="array" aca="1" ref="AP380" ca="1">IF(INDIRECT("実施計画様式!AP"&amp;ROW($A380))&lt;&gt;朱色変色!AP380,1,0)</f>
        <v>#VALUE!</v>
      </c>
      <c r="AQ380" t="e" cm="1">
        <f t="array" aca="1" ref="AQ380" ca="1">IF(INDIRECT("実施計画様式!AQ"&amp;ROW($A380))&lt;&gt;朱色変色!AQ380,1,0)</f>
        <v>#VALUE!</v>
      </c>
      <c r="AR380" t="e" cm="1">
        <f t="array" aca="1" ref="AR380" ca="1">IF(INDIRECT("実施計画様式!AR"&amp;ROW($A380))&lt;&gt;朱色変色!AR380,1,0)</f>
        <v>#VALUE!</v>
      </c>
      <c r="AS380" t="e" cm="1">
        <f t="array" aca="1" ref="AS380" ca="1">IF(INDIRECT("実施計画様式!AS"&amp;ROW($A380))&lt;&gt;朱色変色!AS380,1,0)</f>
        <v>#VALUE!</v>
      </c>
      <c r="AT380" t="e" cm="1">
        <f t="array" aca="1" ref="AT380" ca="1">IF(INDIRECT("実施計画様式!AT"&amp;ROW($A380))&lt;&gt;朱色変色!AT380,1,0)</f>
        <v>#VALUE!</v>
      </c>
      <c r="AU380" t="e" cm="1">
        <f t="array" aca="1" ref="AU380" ca="1">IF(INDIRECT("実施計画様式!AU"&amp;ROW($A380))&lt;&gt;朱色変色!AU380,1,0)</f>
        <v>#VALUE!</v>
      </c>
      <c r="AV380" t="e" cm="1">
        <f t="array" aca="1" ref="AV380" ca="1">IF(INDIRECT("実施計画様式!AV"&amp;ROW($A380))&lt;&gt;朱色変色!AV380,1,0)</f>
        <v>#VALUE!</v>
      </c>
      <c r="AW380" t="e" cm="1">
        <f t="array" aca="1" ref="AW380" ca="1">IF(INDIRECT("実施計画様式!AW"&amp;ROW($A380))&lt;&gt;朱色変色!AW380,1,0)</f>
        <v>#VALUE!</v>
      </c>
      <c r="AX380" t="e" cm="1">
        <f t="array" aca="1" ref="AX380" ca="1">IF(INDIRECT("実施計画様式!AX"&amp;ROW($A380))&lt;&gt;朱色変色!AX380,1,0)</f>
        <v>#VALUE!</v>
      </c>
      <c r="AY380" t="e" cm="1">
        <f t="array" aca="1" ref="AY380" ca="1">IF(INDIRECT("実施計画様式!AY"&amp;ROW($A380))&lt;&gt;朱色変色!AU380,1,0)</f>
        <v>#VALUE!</v>
      </c>
      <c r="AZ380" t="e" cm="1">
        <f t="array" aca="1" ref="AZ380" ca="1">IF(INDIRECT("実施計画様式!AZ"&amp;ROW($A380))&lt;&gt;朱色変色!AV380,1,0)</f>
        <v>#VALUE!</v>
      </c>
      <c r="BA380" t="e" cm="1">
        <f t="array" aca="1" ref="BA380" ca="1">IF(INDIRECT("実施計画様式!BA"&amp;ROW($A380))&lt;&gt;朱色変色!AW380,1,0)</f>
        <v>#VALUE!</v>
      </c>
      <c r="BB380" t="e" cm="1">
        <f t="array" aca="1" ref="BB380" ca="1">IF(INDIRECT("実施計画様式!BB"&amp;ROW($A380))&lt;&gt;朱色変色!AX380,1,0)</f>
        <v>#VALUE!</v>
      </c>
      <c r="BC380" t="e">
        <f t="shared" ca="1" si="12"/>
        <v>#VALUE!</v>
      </c>
      <c r="BD380" t="e">
        <f t="shared" ca="1" si="13"/>
        <v>#VALUE!</v>
      </c>
      <c r="BE380" t="e">
        <f t="shared" ca="1" si="14"/>
        <v>#VALUE!</v>
      </c>
    </row>
    <row r="381" spans="3:57">
      <c r="C381" s="310">
        <v>309</v>
      </c>
      <c r="D381" t="e" cm="1">
        <f t="array" aca="1" ref="D381" ca="1">IF(INDIRECT("実施計画様式!D"&amp;ROW($A381))&lt;&gt;朱色変色!D381,1,0)</f>
        <v>#VALUE!</v>
      </c>
      <c r="E381" t="e" cm="1">
        <f t="array" aca="1" ref="E381" ca="1">IF(INDIRECT("実施計画様式!E"&amp;ROW($A381))&lt;&gt;朱色変色!E381,1,0)</f>
        <v>#VALUE!</v>
      </c>
      <c r="F381" t="e" cm="1">
        <f t="array" aca="1" ref="F381" ca="1">IF(INDIRECT("実施計画様式!F"&amp;ROW($A381))&lt;&gt;朱色変色!F381,1,0)</f>
        <v>#VALUE!</v>
      </c>
      <c r="G381" t="e" cm="1">
        <f t="array" aca="1" ref="G381" ca="1">IF(INDIRECT("実施計画様式!G"&amp;ROW($A381))&lt;&gt;朱色変色!G381,1,0)</f>
        <v>#VALUE!</v>
      </c>
      <c r="H381" t="e" cm="1">
        <f t="array" aca="1" ref="H381" ca="1">IF(INDIRECT("実施計画様式!H"&amp;ROW($A381))&lt;&gt;朱色変色!H381,1,0)</f>
        <v>#VALUE!</v>
      </c>
      <c r="I381" t="e" cm="1">
        <f t="array" aca="1" ref="I381" ca="1">IF(INDIRECT("実施計画様式!I"&amp;ROW($A381))&lt;&gt;朱色変色!I381,1,0)</f>
        <v>#VALUE!</v>
      </c>
      <c r="J381" t="e" cm="1">
        <f t="array" aca="1" ref="J381" ca="1">IF(INDIRECT("実施計画様式!J"&amp;ROW($A381))&lt;&gt;朱色変色!J381,1,0)</f>
        <v>#VALUE!</v>
      </c>
      <c r="K381" t="e" cm="1">
        <f t="array" aca="1" ref="K381" ca="1">IF(INDIRECT("実施計画様式!K"&amp;ROW($A381))&lt;&gt;朱色変色!K381,1,0)</f>
        <v>#VALUE!</v>
      </c>
      <c r="L381" t="e" cm="1">
        <f t="array" aca="1" ref="L381" ca="1">IF(INDIRECT("実施計画様式!L"&amp;ROW($A381))&lt;&gt;朱色変色!L381,1,0)</f>
        <v>#VALUE!</v>
      </c>
      <c r="M381" t="e" cm="1">
        <f t="array" aca="1" ref="M381" ca="1">IF(INDIRECT("実施計画様式!M"&amp;ROW($A381))&lt;&gt;朱色変色!M381,1,0)</f>
        <v>#VALUE!</v>
      </c>
      <c r="N381" t="e" cm="1">
        <f t="array" aca="1" ref="N381" ca="1">IF(INDIRECT("実施計画様式!N"&amp;ROW($A381))&lt;&gt;朱色変色!N381,1,0)</f>
        <v>#VALUE!</v>
      </c>
      <c r="O381" t="e" cm="1">
        <f t="array" aca="1" ref="O381" ca="1">IF(INDIRECT("実施計画様式!O"&amp;ROW($A381))&lt;&gt;朱色変色!O381,1,0)</f>
        <v>#VALUE!</v>
      </c>
      <c r="P381" t="e" cm="1">
        <f t="array" aca="1" ref="P381" ca="1">IF(INDIRECT("実施計画様式!P"&amp;ROW($A381))&lt;&gt;朱色変色!P381,1,0)</f>
        <v>#VALUE!</v>
      </c>
      <c r="Q381" t="e" cm="1">
        <f t="array" aca="1" ref="Q381" ca="1">IF(INDIRECT("実施計画様式!Q"&amp;ROW($A381))&lt;&gt;朱色変色!Q381,1,0)</f>
        <v>#VALUE!</v>
      </c>
      <c r="R381" t="e" cm="1">
        <f t="array" aca="1" ref="R381" ca="1">IF(INDIRECT("実施計画様式!R"&amp;ROW($A381))&lt;&gt;朱色変色!R381,1,0)</f>
        <v>#VALUE!</v>
      </c>
      <c r="S381" t="e" cm="1">
        <f t="array" aca="1" ref="S381" ca="1">IF(INDIRECT("実施計画様式!S"&amp;ROW($A381))&lt;&gt;朱色変色!S381,1,0)</f>
        <v>#VALUE!</v>
      </c>
      <c r="T381" t="e" cm="1">
        <f t="array" aca="1" ref="T381" ca="1">IF(INDIRECT("実施計画様式!T"&amp;ROW($A381))&lt;&gt;朱色変色!T381,1,0)</f>
        <v>#VALUE!</v>
      </c>
      <c r="U381" t="e" cm="1">
        <f t="array" aca="1" ref="U381" ca="1">IF(INDIRECT("実施計画様式!U"&amp;ROW($A381))&lt;&gt;朱色変色!U381,1,0)</f>
        <v>#VALUE!</v>
      </c>
      <c r="V381" t="e" cm="1">
        <f t="array" aca="1" ref="V381" ca="1">IF(INDIRECT("実施計画様式!V"&amp;ROW($A381))&lt;&gt;朱色変色!V381,1,0)</f>
        <v>#VALUE!</v>
      </c>
      <c r="W381" t="e" cm="1">
        <f t="array" aca="1" ref="W381" ca="1">IF(INDIRECT("実施計画様式!W"&amp;ROW($A381))&lt;&gt;朱色変色!W381,1,0)</f>
        <v>#VALUE!</v>
      </c>
      <c r="X381" t="e" cm="1">
        <f t="array" aca="1" ref="X381" ca="1">IF(INDIRECT("実施計画様式!X"&amp;ROW($A381))&lt;&gt;朱色変色!X381,1,0)</f>
        <v>#VALUE!</v>
      </c>
      <c r="Y381" t="e" cm="1">
        <f t="array" aca="1" ref="Y381" ca="1">IF(INDIRECT("実施計画様式!Y"&amp;ROW($A381))&lt;&gt;朱色変色!Y381,1,0)</f>
        <v>#VALUE!</v>
      </c>
      <c r="Z381" t="e" cm="1">
        <f t="array" aca="1" ref="Z381" ca="1">IF(INDIRECT("実施計画様式!Z"&amp;ROW($A381))&lt;&gt;朱色変色!Z381,1,0)</f>
        <v>#VALUE!</v>
      </c>
      <c r="AA381" t="e" cm="1">
        <f t="array" aca="1" ref="AA381" ca="1">IF(INDIRECT("実施計画様式!AA"&amp;ROW($A381))&lt;&gt;朱色変色!AA381,1,0)</f>
        <v>#VALUE!</v>
      </c>
      <c r="AB381" t="e" cm="1">
        <f t="array" aca="1" ref="AB381" ca="1">IF(INDIRECT("実施計画様式!AB"&amp;ROW($A381))&lt;&gt;朱色変色!AB381,1,0)</f>
        <v>#VALUE!</v>
      </c>
      <c r="AC381" t="e" cm="1">
        <f t="array" aca="1" ref="AC381" ca="1">IF(INDIRECT("実施計画様式!AC"&amp;ROW($A381))&lt;&gt;朱色変色!AC381,1,0)</f>
        <v>#VALUE!</v>
      </c>
      <c r="AD381" t="e" cm="1">
        <f t="array" aca="1" ref="AD381" ca="1">IF(INDIRECT("実施計画様式!AD"&amp;ROW($A381))&lt;&gt;朱色変色!AD381,1,0)</f>
        <v>#VALUE!</v>
      </c>
      <c r="AE381" t="e" cm="1">
        <f t="array" aca="1" ref="AE381" ca="1">IF(INDIRECT("実施計画様式!AE"&amp;ROW($A381))&lt;&gt;朱色変色!AE381,1,0)</f>
        <v>#VALUE!</v>
      </c>
      <c r="AF381" t="e" cm="1">
        <f t="array" aca="1" ref="AF381" ca="1">IF(INDIRECT("実施計画様式!AF"&amp;ROW($A381))&lt;&gt;朱色変色!AF381,1,0)</f>
        <v>#VALUE!</v>
      </c>
      <c r="AG381" t="e" cm="1">
        <f t="array" aca="1" ref="AG381" ca="1">IF(INDIRECT("実施計画様式!AG"&amp;ROW($A381))&lt;&gt;朱色変色!AG381,1,0)</f>
        <v>#VALUE!</v>
      </c>
      <c r="AH381" t="e" cm="1">
        <f t="array" aca="1" ref="AH381" ca="1">IF(INDIRECT("実施計画様式!AH"&amp;ROW($A381))&lt;&gt;朱色変色!AH381,1,0)</f>
        <v>#VALUE!</v>
      </c>
      <c r="AI381" t="e" cm="1">
        <f t="array" aca="1" ref="AI381" ca="1">IF(INDIRECT("実施計画様式!AI"&amp;ROW($A381))&lt;&gt;朱色変色!AI381,1,0)</f>
        <v>#VALUE!</v>
      </c>
      <c r="AJ381" t="e" cm="1">
        <f t="array" aca="1" ref="AJ381" ca="1">IF(INDIRECT("実施計画様式!AJ"&amp;ROW($A381))&lt;&gt;朱色変色!AJ381,1,0)</f>
        <v>#VALUE!</v>
      </c>
      <c r="AK381" t="e" cm="1">
        <f t="array" aca="1" ref="AK381" ca="1">IF(INDIRECT("実施計画様式!AK"&amp;ROW($A381))&lt;&gt;朱色変色!AK381,1,0)</f>
        <v>#VALUE!</v>
      </c>
      <c r="AL381" t="e" cm="1">
        <f t="array" aca="1" ref="AL381" ca="1">IF(INDIRECT("実施計画様式!AL"&amp;ROW($A381))&lt;&gt;朱色変色!AL381,1,0)</f>
        <v>#VALUE!</v>
      </c>
      <c r="AM381" t="e" cm="1">
        <f t="array" aca="1" ref="AM381" ca="1">IF(INDIRECT("実施計画様式!AM"&amp;ROW($A381))&lt;&gt;朱色変色!AM381,1,0)</f>
        <v>#VALUE!</v>
      </c>
      <c r="AN381" t="e" cm="1">
        <f t="array" aca="1" ref="AN381" ca="1">IF(INDIRECT("実施計画様式!AN"&amp;ROW($A381))&lt;&gt;朱色変色!AN381,1,0)</f>
        <v>#VALUE!</v>
      </c>
      <c r="AO381" t="e" cm="1">
        <f t="array" aca="1" ref="AO381" ca="1">IF(INDIRECT("実施計画様式!AO"&amp;ROW($A381))&lt;&gt;朱色変色!AO381,1,0)</f>
        <v>#VALUE!</v>
      </c>
      <c r="AP381" t="e" cm="1">
        <f t="array" aca="1" ref="AP381" ca="1">IF(INDIRECT("実施計画様式!AP"&amp;ROW($A381))&lt;&gt;朱色変色!AP381,1,0)</f>
        <v>#VALUE!</v>
      </c>
      <c r="AQ381" t="e" cm="1">
        <f t="array" aca="1" ref="AQ381" ca="1">IF(INDIRECT("実施計画様式!AQ"&amp;ROW($A381))&lt;&gt;朱色変色!AQ381,1,0)</f>
        <v>#VALUE!</v>
      </c>
      <c r="AR381" t="e" cm="1">
        <f t="array" aca="1" ref="AR381" ca="1">IF(INDIRECT("実施計画様式!AR"&amp;ROW($A381))&lt;&gt;朱色変色!AR381,1,0)</f>
        <v>#VALUE!</v>
      </c>
      <c r="AS381" t="e" cm="1">
        <f t="array" aca="1" ref="AS381" ca="1">IF(INDIRECT("実施計画様式!AS"&amp;ROW($A381))&lt;&gt;朱色変色!AS381,1,0)</f>
        <v>#VALUE!</v>
      </c>
      <c r="AT381" t="e" cm="1">
        <f t="array" aca="1" ref="AT381" ca="1">IF(INDIRECT("実施計画様式!AT"&amp;ROW($A381))&lt;&gt;朱色変色!AT381,1,0)</f>
        <v>#VALUE!</v>
      </c>
      <c r="AU381" t="e" cm="1">
        <f t="array" aca="1" ref="AU381" ca="1">IF(INDIRECT("実施計画様式!AU"&amp;ROW($A381))&lt;&gt;朱色変色!AU381,1,0)</f>
        <v>#VALUE!</v>
      </c>
      <c r="AV381" t="e" cm="1">
        <f t="array" aca="1" ref="AV381" ca="1">IF(INDIRECT("実施計画様式!AV"&amp;ROW($A381))&lt;&gt;朱色変色!AV381,1,0)</f>
        <v>#VALUE!</v>
      </c>
      <c r="AW381" t="e" cm="1">
        <f t="array" aca="1" ref="AW381" ca="1">IF(INDIRECT("実施計画様式!AW"&amp;ROW($A381))&lt;&gt;朱色変色!AW381,1,0)</f>
        <v>#VALUE!</v>
      </c>
      <c r="AX381" t="e" cm="1">
        <f t="array" aca="1" ref="AX381" ca="1">IF(INDIRECT("実施計画様式!AX"&amp;ROW($A381))&lt;&gt;朱色変色!AX381,1,0)</f>
        <v>#VALUE!</v>
      </c>
      <c r="AY381" t="e" cm="1">
        <f t="array" aca="1" ref="AY381" ca="1">IF(INDIRECT("実施計画様式!AY"&amp;ROW($A381))&lt;&gt;朱色変色!AU381,1,0)</f>
        <v>#VALUE!</v>
      </c>
      <c r="AZ381" t="e" cm="1">
        <f t="array" aca="1" ref="AZ381" ca="1">IF(INDIRECT("実施計画様式!AZ"&amp;ROW($A381))&lt;&gt;朱色変色!AV381,1,0)</f>
        <v>#VALUE!</v>
      </c>
      <c r="BA381" t="e" cm="1">
        <f t="array" aca="1" ref="BA381" ca="1">IF(INDIRECT("実施計画様式!BA"&amp;ROW($A381))&lt;&gt;朱色変色!AW381,1,0)</f>
        <v>#VALUE!</v>
      </c>
      <c r="BB381" t="e" cm="1">
        <f t="array" aca="1" ref="BB381" ca="1">IF(INDIRECT("実施計画様式!BB"&amp;ROW($A381))&lt;&gt;朱色変色!AX381,1,0)</f>
        <v>#VALUE!</v>
      </c>
      <c r="BC381" t="e">
        <f t="shared" ca="1" si="12"/>
        <v>#VALUE!</v>
      </c>
      <c r="BD381" t="e">
        <f t="shared" ca="1" si="13"/>
        <v>#VALUE!</v>
      </c>
      <c r="BE381" t="e">
        <f t="shared" ca="1" si="14"/>
        <v>#VALUE!</v>
      </c>
    </row>
    <row r="382" spans="3:57">
      <c r="C382" s="310">
        <v>310</v>
      </c>
      <c r="D382" t="e" cm="1">
        <f t="array" aca="1" ref="D382" ca="1">IF(INDIRECT("実施計画様式!D"&amp;ROW($A382))&lt;&gt;朱色変色!D382,1,0)</f>
        <v>#VALUE!</v>
      </c>
      <c r="E382" t="e" cm="1">
        <f t="array" aca="1" ref="E382" ca="1">IF(INDIRECT("実施計画様式!E"&amp;ROW($A382))&lt;&gt;朱色変色!E382,1,0)</f>
        <v>#VALUE!</v>
      </c>
      <c r="F382" t="e" cm="1">
        <f t="array" aca="1" ref="F382" ca="1">IF(INDIRECT("実施計画様式!F"&amp;ROW($A382))&lt;&gt;朱色変色!F382,1,0)</f>
        <v>#VALUE!</v>
      </c>
      <c r="G382" t="e" cm="1">
        <f t="array" aca="1" ref="G382" ca="1">IF(INDIRECT("実施計画様式!G"&amp;ROW($A382))&lt;&gt;朱色変色!G382,1,0)</f>
        <v>#VALUE!</v>
      </c>
      <c r="H382" t="e" cm="1">
        <f t="array" aca="1" ref="H382" ca="1">IF(INDIRECT("実施計画様式!H"&amp;ROW($A382))&lt;&gt;朱色変色!H382,1,0)</f>
        <v>#VALUE!</v>
      </c>
      <c r="I382" t="e" cm="1">
        <f t="array" aca="1" ref="I382" ca="1">IF(INDIRECT("実施計画様式!I"&amp;ROW($A382))&lt;&gt;朱色変色!I382,1,0)</f>
        <v>#VALUE!</v>
      </c>
      <c r="J382" t="e" cm="1">
        <f t="array" aca="1" ref="J382" ca="1">IF(INDIRECT("実施計画様式!J"&amp;ROW($A382))&lt;&gt;朱色変色!J382,1,0)</f>
        <v>#VALUE!</v>
      </c>
      <c r="K382" t="e" cm="1">
        <f t="array" aca="1" ref="K382" ca="1">IF(INDIRECT("実施計画様式!K"&amp;ROW($A382))&lt;&gt;朱色変色!K382,1,0)</f>
        <v>#VALUE!</v>
      </c>
      <c r="L382" t="e" cm="1">
        <f t="array" aca="1" ref="L382" ca="1">IF(INDIRECT("実施計画様式!L"&amp;ROW($A382))&lt;&gt;朱色変色!L382,1,0)</f>
        <v>#VALUE!</v>
      </c>
      <c r="M382" t="e" cm="1">
        <f t="array" aca="1" ref="M382" ca="1">IF(INDIRECT("実施計画様式!M"&amp;ROW($A382))&lt;&gt;朱色変色!M382,1,0)</f>
        <v>#VALUE!</v>
      </c>
      <c r="N382" t="e" cm="1">
        <f t="array" aca="1" ref="N382" ca="1">IF(INDIRECT("実施計画様式!N"&amp;ROW($A382))&lt;&gt;朱色変色!N382,1,0)</f>
        <v>#VALUE!</v>
      </c>
      <c r="O382" t="e" cm="1">
        <f t="array" aca="1" ref="O382" ca="1">IF(INDIRECT("実施計画様式!O"&amp;ROW($A382))&lt;&gt;朱色変色!O382,1,0)</f>
        <v>#VALUE!</v>
      </c>
      <c r="P382" t="e" cm="1">
        <f t="array" aca="1" ref="P382" ca="1">IF(INDIRECT("実施計画様式!P"&amp;ROW($A382))&lt;&gt;朱色変色!P382,1,0)</f>
        <v>#VALUE!</v>
      </c>
      <c r="Q382" t="e" cm="1">
        <f t="array" aca="1" ref="Q382" ca="1">IF(INDIRECT("実施計画様式!Q"&amp;ROW($A382))&lt;&gt;朱色変色!Q382,1,0)</f>
        <v>#VALUE!</v>
      </c>
      <c r="R382" t="e" cm="1">
        <f t="array" aca="1" ref="R382" ca="1">IF(INDIRECT("実施計画様式!R"&amp;ROW($A382))&lt;&gt;朱色変色!R382,1,0)</f>
        <v>#VALUE!</v>
      </c>
      <c r="S382" t="e" cm="1">
        <f t="array" aca="1" ref="S382" ca="1">IF(INDIRECT("実施計画様式!S"&amp;ROW($A382))&lt;&gt;朱色変色!S382,1,0)</f>
        <v>#VALUE!</v>
      </c>
      <c r="T382" t="e" cm="1">
        <f t="array" aca="1" ref="T382" ca="1">IF(INDIRECT("実施計画様式!T"&amp;ROW($A382))&lt;&gt;朱色変色!T382,1,0)</f>
        <v>#VALUE!</v>
      </c>
      <c r="U382" t="e" cm="1">
        <f t="array" aca="1" ref="U382" ca="1">IF(INDIRECT("実施計画様式!U"&amp;ROW($A382))&lt;&gt;朱色変色!U382,1,0)</f>
        <v>#VALUE!</v>
      </c>
      <c r="V382" t="e" cm="1">
        <f t="array" aca="1" ref="V382" ca="1">IF(INDIRECT("実施計画様式!V"&amp;ROW($A382))&lt;&gt;朱色変色!V382,1,0)</f>
        <v>#VALUE!</v>
      </c>
      <c r="W382" t="e" cm="1">
        <f t="array" aca="1" ref="W382" ca="1">IF(INDIRECT("実施計画様式!W"&amp;ROW($A382))&lt;&gt;朱色変色!W382,1,0)</f>
        <v>#VALUE!</v>
      </c>
      <c r="X382" t="e" cm="1">
        <f t="array" aca="1" ref="X382" ca="1">IF(INDIRECT("実施計画様式!X"&amp;ROW($A382))&lt;&gt;朱色変色!X382,1,0)</f>
        <v>#VALUE!</v>
      </c>
      <c r="Y382" t="e" cm="1">
        <f t="array" aca="1" ref="Y382" ca="1">IF(INDIRECT("実施計画様式!Y"&amp;ROW($A382))&lt;&gt;朱色変色!Y382,1,0)</f>
        <v>#VALUE!</v>
      </c>
      <c r="Z382" t="e" cm="1">
        <f t="array" aca="1" ref="Z382" ca="1">IF(INDIRECT("実施計画様式!Z"&amp;ROW($A382))&lt;&gt;朱色変色!Z382,1,0)</f>
        <v>#VALUE!</v>
      </c>
      <c r="AA382" t="e" cm="1">
        <f t="array" aca="1" ref="AA382" ca="1">IF(INDIRECT("実施計画様式!AA"&amp;ROW($A382))&lt;&gt;朱色変色!AA382,1,0)</f>
        <v>#VALUE!</v>
      </c>
      <c r="AB382" t="e" cm="1">
        <f t="array" aca="1" ref="AB382" ca="1">IF(INDIRECT("実施計画様式!AB"&amp;ROW($A382))&lt;&gt;朱色変色!AB382,1,0)</f>
        <v>#VALUE!</v>
      </c>
      <c r="AC382" t="e" cm="1">
        <f t="array" aca="1" ref="AC382" ca="1">IF(INDIRECT("実施計画様式!AC"&amp;ROW($A382))&lt;&gt;朱色変色!AC382,1,0)</f>
        <v>#VALUE!</v>
      </c>
      <c r="AD382" t="e" cm="1">
        <f t="array" aca="1" ref="AD382" ca="1">IF(INDIRECT("実施計画様式!AD"&amp;ROW($A382))&lt;&gt;朱色変色!AD382,1,0)</f>
        <v>#VALUE!</v>
      </c>
      <c r="AE382" t="e" cm="1">
        <f t="array" aca="1" ref="AE382" ca="1">IF(INDIRECT("実施計画様式!AE"&amp;ROW($A382))&lt;&gt;朱色変色!AE382,1,0)</f>
        <v>#VALUE!</v>
      </c>
      <c r="AF382" t="e" cm="1">
        <f t="array" aca="1" ref="AF382" ca="1">IF(INDIRECT("実施計画様式!AF"&amp;ROW($A382))&lt;&gt;朱色変色!AF382,1,0)</f>
        <v>#VALUE!</v>
      </c>
      <c r="AG382" t="e" cm="1">
        <f t="array" aca="1" ref="AG382" ca="1">IF(INDIRECT("実施計画様式!AG"&amp;ROW($A382))&lt;&gt;朱色変色!AG382,1,0)</f>
        <v>#VALUE!</v>
      </c>
      <c r="AH382" t="e" cm="1">
        <f t="array" aca="1" ref="AH382" ca="1">IF(INDIRECT("実施計画様式!AH"&amp;ROW($A382))&lt;&gt;朱色変色!AH382,1,0)</f>
        <v>#VALUE!</v>
      </c>
      <c r="AI382" t="e" cm="1">
        <f t="array" aca="1" ref="AI382" ca="1">IF(INDIRECT("実施計画様式!AI"&amp;ROW($A382))&lt;&gt;朱色変色!AI382,1,0)</f>
        <v>#VALUE!</v>
      </c>
      <c r="AJ382" t="e" cm="1">
        <f t="array" aca="1" ref="AJ382" ca="1">IF(INDIRECT("実施計画様式!AJ"&amp;ROW($A382))&lt;&gt;朱色変色!AJ382,1,0)</f>
        <v>#VALUE!</v>
      </c>
      <c r="AK382" t="e" cm="1">
        <f t="array" aca="1" ref="AK382" ca="1">IF(INDIRECT("実施計画様式!AK"&amp;ROW($A382))&lt;&gt;朱色変色!AK382,1,0)</f>
        <v>#VALUE!</v>
      </c>
      <c r="AL382" t="e" cm="1">
        <f t="array" aca="1" ref="AL382" ca="1">IF(INDIRECT("実施計画様式!AL"&amp;ROW($A382))&lt;&gt;朱色変色!AL382,1,0)</f>
        <v>#VALUE!</v>
      </c>
      <c r="AM382" t="e" cm="1">
        <f t="array" aca="1" ref="AM382" ca="1">IF(INDIRECT("実施計画様式!AM"&amp;ROW($A382))&lt;&gt;朱色変色!AM382,1,0)</f>
        <v>#VALUE!</v>
      </c>
      <c r="AN382" t="e" cm="1">
        <f t="array" aca="1" ref="AN382" ca="1">IF(INDIRECT("実施計画様式!AN"&amp;ROW($A382))&lt;&gt;朱色変色!AN382,1,0)</f>
        <v>#VALUE!</v>
      </c>
      <c r="AO382" t="e" cm="1">
        <f t="array" aca="1" ref="AO382" ca="1">IF(INDIRECT("実施計画様式!AO"&amp;ROW($A382))&lt;&gt;朱色変色!AO382,1,0)</f>
        <v>#VALUE!</v>
      </c>
      <c r="AP382" t="e" cm="1">
        <f t="array" aca="1" ref="AP382" ca="1">IF(INDIRECT("実施計画様式!AP"&amp;ROW($A382))&lt;&gt;朱色変色!AP382,1,0)</f>
        <v>#VALUE!</v>
      </c>
      <c r="AQ382" t="e" cm="1">
        <f t="array" aca="1" ref="AQ382" ca="1">IF(INDIRECT("実施計画様式!AQ"&amp;ROW($A382))&lt;&gt;朱色変色!AQ382,1,0)</f>
        <v>#VALUE!</v>
      </c>
      <c r="AR382" t="e" cm="1">
        <f t="array" aca="1" ref="AR382" ca="1">IF(INDIRECT("実施計画様式!AR"&amp;ROW($A382))&lt;&gt;朱色変色!AR382,1,0)</f>
        <v>#VALUE!</v>
      </c>
      <c r="AS382" t="e" cm="1">
        <f t="array" aca="1" ref="AS382" ca="1">IF(INDIRECT("実施計画様式!AS"&amp;ROW($A382))&lt;&gt;朱色変色!AS382,1,0)</f>
        <v>#VALUE!</v>
      </c>
      <c r="AT382" t="e" cm="1">
        <f t="array" aca="1" ref="AT382" ca="1">IF(INDIRECT("実施計画様式!AT"&amp;ROW($A382))&lt;&gt;朱色変色!AT382,1,0)</f>
        <v>#VALUE!</v>
      </c>
      <c r="AU382" t="e" cm="1">
        <f t="array" aca="1" ref="AU382" ca="1">IF(INDIRECT("実施計画様式!AU"&amp;ROW($A382))&lt;&gt;朱色変色!AU382,1,0)</f>
        <v>#VALUE!</v>
      </c>
      <c r="AV382" t="e" cm="1">
        <f t="array" aca="1" ref="AV382" ca="1">IF(INDIRECT("実施計画様式!AV"&amp;ROW($A382))&lt;&gt;朱色変色!AV382,1,0)</f>
        <v>#VALUE!</v>
      </c>
      <c r="AW382" t="e" cm="1">
        <f t="array" aca="1" ref="AW382" ca="1">IF(INDIRECT("実施計画様式!AW"&amp;ROW($A382))&lt;&gt;朱色変色!AW382,1,0)</f>
        <v>#VALUE!</v>
      </c>
      <c r="AX382" t="e" cm="1">
        <f t="array" aca="1" ref="AX382" ca="1">IF(INDIRECT("実施計画様式!AX"&amp;ROW($A382))&lt;&gt;朱色変色!AX382,1,0)</f>
        <v>#VALUE!</v>
      </c>
      <c r="AY382" t="e" cm="1">
        <f t="array" aca="1" ref="AY382" ca="1">IF(INDIRECT("実施計画様式!AY"&amp;ROW($A382))&lt;&gt;朱色変色!AU382,1,0)</f>
        <v>#VALUE!</v>
      </c>
      <c r="AZ382" t="e" cm="1">
        <f t="array" aca="1" ref="AZ382" ca="1">IF(INDIRECT("実施計画様式!AZ"&amp;ROW($A382))&lt;&gt;朱色変色!AV382,1,0)</f>
        <v>#VALUE!</v>
      </c>
      <c r="BA382" t="e" cm="1">
        <f t="array" aca="1" ref="BA382" ca="1">IF(INDIRECT("実施計画様式!BA"&amp;ROW($A382))&lt;&gt;朱色変色!AW382,1,0)</f>
        <v>#VALUE!</v>
      </c>
      <c r="BB382" t="e" cm="1">
        <f t="array" aca="1" ref="BB382" ca="1">IF(INDIRECT("実施計画様式!BB"&amp;ROW($A382))&lt;&gt;朱色変色!AX382,1,0)</f>
        <v>#VALUE!</v>
      </c>
      <c r="BC382" t="e">
        <f t="shared" ca="1" si="12"/>
        <v>#VALUE!</v>
      </c>
      <c r="BD382" t="e">
        <f t="shared" ca="1" si="13"/>
        <v>#VALUE!</v>
      </c>
      <c r="BE382" t="e">
        <f t="shared" ca="1" si="14"/>
        <v>#VALUE!</v>
      </c>
    </row>
    <row r="383" spans="3:57">
      <c r="C383" s="310">
        <v>311</v>
      </c>
      <c r="D383" t="e" cm="1">
        <f t="array" aca="1" ref="D383" ca="1">IF(INDIRECT("実施計画様式!D"&amp;ROW($A383))&lt;&gt;朱色変色!D383,1,0)</f>
        <v>#VALUE!</v>
      </c>
      <c r="E383" t="e" cm="1">
        <f t="array" aca="1" ref="E383" ca="1">IF(INDIRECT("実施計画様式!E"&amp;ROW($A383))&lt;&gt;朱色変色!E383,1,0)</f>
        <v>#VALUE!</v>
      </c>
      <c r="F383" t="e" cm="1">
        <f t="array" aca="1" ref="F383" ca="1">IF(INDIRECT("実施計画様式!F"&amp;ROW($A383))&lt;&gt;朱色変色!F383,1,0)</f>
        <v>#VALUE!</v>
      </c>
      <c r="G383" t="e" cm="1">
        <f t="array" aca="1" ref="G383" ca="1">IF(INDIRECT("実施計画様式!G"&amp;ROW($A383))&lt;&gt;朱色変色!G383,1,0)</f>
        <v>#VALUE!</v>
      </c>
      <c r="H383" t="e" cm="1">
        <f t="array" aca="1" ref="H383" ca="1">IF(INDIRECT("実施計画様式!H"&amp;ROW($A383))&lt;&gt;朱色変色!H383,1,0)</f>
        <v>#VALUE!</v>
      </c>
      <c r="I383" t="e" cm="1">
        <f t="array" aca="1" ref="I383" ca="1">IF(INDIRECT("実施計画様式!I"&amp;ROW($A383))&lt;&gt;朱色変色!I383,1,0)</f>
        <v>#VALUE!</v>
      </c>
      <c r="J383" t="e" cm="1">
        <f t="array" aca="1" ref="J383" ca="1">IF(INDIRECT("実施計画様式!J"&amp;ROW($A383))&lt;&gt;朱色変色!J383,1,0)</f>
        <v>#VALUE!</v>
      </c>
      <c r="K383" t="e" cm="1">
        <f t="array" aca="1" ref="K383" ca="1">IF(INDIRECT("実施計画様式!K"&amp;ROW($A383))&lt;&gt;朱色変色!K383,1,0)</f>
        <v>#VALUE!</v>
      </c>
      <c r="L383" t="e" cm="1">
        <f t="array" aca="1" ref="L383" ca="1">IF(INDIRECT("実施計画様式!L"&amp;ROW($A383))&lt;&gt;朱色変色!L383,1,0)</f>
        <v>#VALUE!</v>
      </c>
      <c r="M383" t="e" cm="1">
        <f t="array" aca="1" ref="M383" ca="1">IF(INDIRECT("実施計画様式!M"&amp;ROW($A383))&lt;&gt;朱色変色!M383,1,0)</f>
        <v>#VALUE!</v>
      </c>
      <c r="N383" t="e" cm="1">
        <f t="array" aca="1" ref="N383" ca="1">IF(INDIRECT("実施計画様式!N"&amp;ROW($A383))&lt;&gt;朱色変色!N383,1,0)</f>
        <v>#VALUE!</v>
      </c>
      <c r="O383" t="e" cm="1">
        <f t="array" aca="1" ref="O383" ca="1">IF(INDIRECT("実施計画様式!O"&amp;ROW($A383))&lt;&gt;朱色変色!O383,1,0)</f>
        <v>#VALUE!</v>
      </c>
      <c r="P383" t="e" cm="1">
        <f t="array" aca="1" ref="P383" ca="1">IF(INDIRECT("実施計画様式!P"&amp;ROW($A383))&lt;&gt;朱色変色!P383,1,0)</f>
        <v>#VALUE!</v>
      </c>
      <c r="Q383" t="e" cm="1">
        <f t="array" aca="1" ref="Q383" ca="1">IF(INDIRECT("実施計画様式!Q"&amp;ROW($A383))&lt;&gt;朱色変色!Q383,1,0)</f>
        <v>#VALUE!</v>
      </c>
      <c r="R383" t="e" cm="1">
        <f t="array" aca="1" ref="R383" ca="1">IF(INDIRECT("実施計画様式!R"&amp;ROW($A383))&lt;&gt;朱色変色!R383,1,0)</f>
        <v>#VALUE!</v>
      </c>
      <c r="S383" t="e" cm="1">
        <f t="array" aca="1" ref="S383" ca="1">IF(INDIRECT("実施計画様式!S"&amp;ROW($A383))&lt;&gt;朱色変色!S383,1,0)</f>
        <v>#VALUE!</v>
      </c>
      <c r="T383" t="e" cm="1">
        <f t="array" aca="1" ref="T383" ca="1">IF(INDIRECT("実施計画様式!T"&amp;ROW($A383))&lt;&gt;朱色変色!T383,1,0)</f>
        <v>#VALUE!</v>
      </c>
      <c r="U383" t="e" cm="1">
        <f t="array" aca="1" ref="U383" ca="1">IF(INDIRECT("実施計画様式!U"&amp;ROW($A383))&lt;&gt;朱色変色!U383,1,0)</f>
        <v>#VALUE!</v>
      </c>
      <c r="V383" t="e" cm="1">
        <f t="array" aca="1" ref="V383" ca="1">IF(INDIRECT("実施計画様式!V"&amp;ROW($A383))&lt;&gt;朱色変色!V383,1,0)</f>
        <v>#VALUE!</v>
      </c>
      <c r="W383" t="e" cm="1">
        <f t="array" aca="1" ref="W383" ca="1">IF(INDIRECT("実施計画様式!W"&amp;ROW($A383))&lt;&gt;朱色変色!W383,1,0)</f>
        <v>#VALUE!</v>
      </c>
      <c r="X383" t="e" cm="1">
        <f t="array" aca="1" ref="X383" ca="1">IF(INDIRECT("実施計画様式!X"&amp;ROW($A383))&lt;&gt;朱色変色!X383,1,0)</f>
        <v>#VALUE!</v>
      </c>
      <c r="Y383" t="e" cm="1">
        <f t="array" aca="1" ref="Y383" ca="1">IF(INDIRECT("実施計画様式!Y"&amp;ROW($A383))&lt;&gt;朱色変色!Y383,1,0)</f>
        <v>#VALUE!</v>
      </c>
      <c r="Z383" t="e" cm="1">
        <f t="array" aca="1" ref="Z383" ca="1">IF(INDIRECT("実施計画様式!Z"&amp;ROW($A383))&lt;&gt;朱色変色!Z383,1,0)</f>
        <v>#VALUE!</v>
      </c>
      <c r="AA383" t="e" cm="1">
        <f t="array" aca="1" ref="AA383" ca="1">IF(INDIRECT("実施計画様式!AA"&amp;ROW($A383))&lt;&gt;朱色変色!AA383,1,0)</f>
        <v>#VALUE!</v>
      </c>
      <c r="AB383" t="e" cm="1">
        <f t="array" aca="1" ref="AB383" ca="1">IF(INDIRECT("実施計画様式!AB"&amp;ROW($A383))&lt;&gt;朱色変色!AB383,1,0)</f>
        <v>#VALUE!</v>
      </c>
      <c r="AC383" t="e" cm="1">
        <f t="array" aca="1" ref="AC383" ca="1">IF(INDIRECT("実施計画様式!AC"&amp;ROW($A383))&lt;&gt;朱色変色!AC383,1,0)</f>
        <v>#VALUE!</v>
      </c>
      <c r="AD383" t="e" cm="1">
        <f t="array" aca="1" ref="AD383" ca="1">IF(INDIRECT("実施計画様式!AD"&amp;ROW($A383))&lt;&gt;朱色変色!AD383,1,0)</f>
        <v>#VALUE!</v>
      </c>
      <c r="AE383" t="e" cm="1">
        <f t="array" aca="1" ref="AE383" ca="1">IF(INDIRECT("実施計画様式!AE"&amp;ROW($A383))&lt;&gt;朱色変色!AE383,1,0)</f>
        <v>#VALUE!</v>
      </c>
      <c r="AF383" t="e" cm="1">
        <f t="array" aca="1" ref="AF383" ca="1">IF(INDIRECT("実施計画様式!AF"&amp;ROW($A383))&lt;&gt;朱色変色!AF383,1,0)</f>
        <v>#VALUE!</v>
      </c>
      <c r="AG383" t="e" cm="1">
        <f t="array" aca="1" ref="AG383" ca="1">IF(INDIRECT("実施計画様式!AG"&amp;ROW($A383))&lt;&gt;朱色変色!AG383,1,0)</f>
        <v>#VALUE!</v>
      </c>
      <c r="AH383" t="e" cm="1">
        <f t="array" aca="1" ref="AH383" ca="1">IF(INDIRECT("実施計画様式!AH"&amp;ROW($A383))&lt;&gt;朱色変色!AH383,1,0)</f>
        <v>#VALUE!</v>
      </c>
      <c r="AI383" t="e" cm="1">
        <f t="array" aca="1" ref="AI383" ca="1">IF(INDIRECT("実施計画様式!AI"&amp;ROW($A383))&lt;&gt;朱色変色!AI383,1,0)</f>
        <v>#VALUE!</v>
      </c>
      <c r="AJ383" t="e" cm="1">
        <f t="array" aca="1" ref="AJ383" ca="1">IF(INDIRECT("実施計画様式!AJ"&amp;ROW($A383))&lt;&gt;朱色変色!AJ383,1,0)</f>
        <v>#VALUE!</v>
      </c>
      <c r="AK383" t="e" cm="1">
        <f t="array" aca="1" ref="AK383" ca="1">IF(INDIRECT("実施計画様式!AK"&amp;ROW($A383))&lt;&gt;朱色変色!AK383,1,0)</f>
        <v>#VALUE!</v>
      </c>
      <c r="AL383" t="e" cm="1">
        <f t="array" aca="1" ref="AL383" ca="1">IF(INDIRECT("実施計画様式!AL"&amp;ROW($A383))&lt;&gt;朱色変色!AL383,1,0)</f>
        <v>#VALUE!</v>
      </c>
      <c r="AM383" t="e" cm="1">
        <f t="array" aca="1" ref="AM383" ca="1">IF(INDIRECT("実施計画様式!AM"&amp;ROW($A383))&lt;&gt;朱色変色!AM383,1,0)</f>
        <v>#VALUE!</v>
      </c>
      <c r="AN383" t="e" cm="1">
        <f t="array" aca="1" ref="AN383" ca="1">IF(INDIRECT("実施計画様式!AN"&amp;ROW($A383))&lt;&gt;朱色変色!AN383,1,0)</f>
        <v>#VALUE!</v>
      </c>
      <c r="AO383" t="e" cm="1">
        <f t="array" aca="1" ref="AO383" ca="1">IF(INDIRECT("実施計画様式!AO"&amp;ROW($A383))&lt;&gt;朱色変色!AO383,1,0)</f>
        <v>#VALUE!</v>
      </c>
      <c r="AP383" t="e" cm="1">
        <f t="array" aca="1" ref="AP383" ca="1">IF(INDIRECT("実施計画様式!AP"&amp;ROW($A383))&lt;&gt;朱色変色!AP383,1,0)</f>
        <v>#VALUE!</v>
      </c>
      <c r="AQ383" t="e" cm="1">
        <f t="array" aca="1" ref="AQ383" ca="1">IF(INDIRECT("実施計画様式!AQ"&amp;ROW($A383))&lt;&gt;朱色変色!AQ383,1,0)</f>
        <v>#VALUE!</v>
      </c>
      <c r="AR383" t="e" cm="1">
        <f t="array" aca="1" ref="AR383" ca="1">IF(INDIRECT("実施計画様式!AR"&amp;ROW($A383))&lt;&gt;朱色変色!AR383,1,0)</f>
        <v>#VALUE!</v>
      </c>
      <c r="AS383" t="e" cm="1">
        <f t="array" aca="1" ref="AS383" ca="1">IF(INDIRECT("実施計画様式!AS"&amp;ROW($A383))&lt;&gt;朱色変色!AS383,1,0)</f>
        <v>#VALUE!</v>
      </c>
      <c r="AT383" t="e" cm="1">
        <f t="array" aca="1" ref="AT383" ca="1">IF(INDIRECT("実施計画様式!AT"&amp;ROW($A383))&lt;&gt;朱色変色!AT383,1,0)</f>
        <v>#VALUE!</v>
      </c>
      <c r="AU383" t="e" cm="1">
        <f t="array" aca="1" ref="AU383" ca="1">IF(INDIRECT("実施計画様式!AU"&amp;ROW($A383))&lt;&gt;朱色変色!AU383,1,0)</f>
        <v>#VALUE!</v>
      </c>
      <c r="AV383" t="e" cm="1">
        <f t="array" aca="1" ref="AV383" ca="1">IF(INDIRECT("実施計画様式!AV"&amp;ROW($A383))&lt;&gt;朱色変色!AV383,1,0)</f>
        <v>#VALUE!</v>
      </c>
      <c r="AW383" t="e" cm="1">
        <f t="array" aca="1" ref="AW383" ca="1">IF(INDIRECT("実施計画様式!AW"&amp;ROW($A383))&lt;&gt;朱色変色!AW383,1,0)</f>
        <v>#VALUE!</v>
      </c>
      <c r="AX383" t="e" cm="1">
        <f t="array" aca="1" ref="AX383" ca="1">IF(INDIRECT("実施計画様式!AX"&amp;ROW($A383))&lt;&gt;朱色変色!AX383,1,0)</f>
        <v>#VALUE!</v>
      </c>
      <c r="AY383" t="e" cm="1">
        <f t="array" aca="1" ref="AY383" ca="1">IF(INDIRECT("実施計画様式!AY"&amp;ROW($A383))&lt;&gt;朱色変色!AU383,1,0)</f>
        <v>#VALUE!</v>
      </c>
      <c r="AZ383" t="e" cm="1">
        <f t="array" aca="1" ref="AZ383" ca="1">IF(INDIRECT("実施計画様式!AZ"&amp;ROW($A383))&lt;&gt;朱色変色!AV383,1,0)</f>
        <v>#VALUE!</v>
      </c>
      <c r="BA383" t="e" cm="1">
        <f t="array" aca="1" ref="BA383" ca="1">IF(INDIRECT("実施計画様式!BA"&amp;ROW($A383))&lt;&gt;朱色変色!AW383,1,0)</f>
        <v>#VALUE!</v>
      </c>
      <c r="BB383" t="e" cm="1">
        <f t="array" aca="1" ref="BB383" ca="1">IF(INDIRECT("実施計画様式!BB"&amp;ROW($A383))&lt;&gt;朱色変色!AX383,1,0)</f>
        <v>#VALUE!</v>
      </c>
      <c r="BC383" t="e">
        <f t="shared" ca="1" si="12"/>
        <v>#VALUE!</v>
      </c>
      <c r="BD383" t="e">
        <f t="shared" ca="1" si="13"/>
        <v>#VALUE!</v>
      </c>
      <c r="BE383" t="e">
        <f t="shared" ca="1" si="14"/>
        <v>#VALUE!</v>
      </c>
    </row>
    <row r="384" spans="3:57">
      <c r="C384" s="310">
        <v>312</v>
      </c>
      <c r="D384" t="e" cm="1">
        <f t="array" aca="1" ref="D384" ca="1">IF(INDIRECT("実施計画様式!D"&amp;ROW($A384))&lt;&gt;朱色変色!D384,1,0)</f>
        <v>#VALUE!</v>
      </c>
      <c r="E384" t="e" cm="1">
        <f t="array" aca="1" ref="E384" ca="1">IF(INDIRECT("実施計画様式!E"&amp;ROW($A384))&lt;&gt;朱色変色!E384,1,0)</f>
        <v>#VALUE!</v>
      </c>
      <c r="F384" t="e" cm="1">
        <f t="array" aca="1" ref="F384" ca="1">IF(INDIRECT("実施計画様式!F"&amp;ROW($A384))&lt;&gt;朱色変色!F384,1,0)</f>
        <v>#VALUE!</v>
      </c>
      <c r="G384" t="e" cm="1">
        <f t="array" aca="1" ref="G384" ca="1">IF(INDIRECT("実施計画様式!G"&amp;ROW($A384))&lt;&gt;朱色変色!G384,1,0)</f>
        <v>#VALUE!</v>
      </c>
      <c r="H384" t="e" cm="1">
        <f t="array" aca="1" ref="H384" ca="1">IF(INDIRECT("実施計画様式!H"&amp;ROW($A384))&lt;&gt;朱色変色!H384,1,0)</f>
        <v>#VALUE!</v>
      </c>
      <c r="I384" t="e" cm="1">
        <f t="array" aca="1" ref="I384" ca="1">IF(INDIRECT("実施計画様式!I"&amp;ROW($A384))&lt;&gt;朱色変色!I384,1,0)</f>
        <v>#VALUE!</v>
      </c>
      <c r="J384" t="e" cm="1">
        <f t="array" aca="1" ref="J384" ca="1">IF(INDIRECT("実施計画様式!J"&amp;ROW($A384))&lt;&gt;朱色変色!J384,1,0)</f>
        <v>#VALUE!</v>
      </c>
      <c r="K384" t="e" cm="1">
        <f t="array" aca="1" ref="K384" ca="1">IF(INDIRECT("実施計画様式!K"&amp;ROW($A384))&lt;&gt;朱色変色!K384,1,0)</f>
        <v>#VALUE!</v>
      </c>
      <c r="L384" t="e" cm="1">
        <f t="array" aca="1" ref="L384" ca="1">IF(INDIRECT("実施計画様式!L"&amp;ROW($A384))&lt;&gt;朱色変色!L384,1,0)</f>
        <v>#VALUE!</v>
      </c>
      <c r="M384" t="e" cm="1">
        <f t="array" aca="1" ref="M384" ca="1">IF(INDIRECT("実施計画様式!M"&amp;ROW($A384))&lt;&gt;朱色変色!M384,1,0)</f>
        <v>#VALUE!</v>
      </c>
      <c r="N384" t="e" cm="1">
        <f t="array" aca="1" ref="N384" ca="1">IF(INDIRECT("実施計画様式!N"&amp;ROW($A384))&lt;&gt;朱色変色!N384,1,0)</f>
        <v>#VALUE!</v>
      </c>
      <c r="O384" t="e" cm="1">
        <f t="array" aca="1" ref="O384" ca="1">IF(INDIRECT("実施計画様式!O"&amp;ROW($A384))&lt;&gt;朱色変色!O384,1,0)</f>
        <v>#VALUE!</v>
      </c>
      <c r="P384" t="e" cm="1">
        <f t="array" aca="1" ref="P384" ca="1">IF(INDIRECT("実施計画様式!P"&amp;ROW($A384))&lt;&gt;朱色変色!P384,1,0)</f>
        <v>#VALUE!</v>
      </c>
      <c r="Q384" t="e" cm="1">
        <f t="array" aca="1" ref="Q384" ca="1">IF(INDIRECT("実施計画様式!Q"&amp;ROW($A384))&lt;&gt;朱色変色!Q384,1,0)</f>
        <v>#VALUE!</v>
      </c>
      <c r="R384" t="e" cm="1">
        <f t="array" aca="1" ref="R384" ca="1">IF(INDIRECT("実施計画様式!R"&amp;ROW($A384))&lt;&gt;朱色変色!R384,1,0)</f>
        <v>#VALUE!</v>
      </c>
      <c r="S384" t="e" cm="1">
        <f t="array" aca="1" ref="S384" ca="1">IF(INDIRECT("実施計画様式!S"&amp;ROW($A384))&lt;&gt;朱色変色!S384,1,0)</f>
        <v>#VALUE!</v>
      </c>
      <c r="T384" t="e" cm="1">
        <f t="array" aca="1" ref="T384" ca="1">IF(INDIRECT("実施計画様式!T"&amp;ROW($A384))&lt;&gt;朱色変色!T384,1,0)</f>
        <v>#VALUE!</v>
      </c>
      <c r="U384" t="e" cm="1">
        <f t="array" aca="1" ref="U384" ca="1">IF(INDIRECT("実施計画様式!U"&amp;ROW($A384))&lt;&gt;朱色変色!U384,1,0)</f>
        <v>#VALUE!</v>
      </c>
      <c r="V384" t="e" cm="1">
        <f t="array" aca="1" ref="V384" ca="1">IF(INDIRECT("実施計画様式!V"&amp;ROW($A384))&lt;&gt;朱色変色!V384,1,0)</f>
        <v>#VALUE!</v>
      </c>
      <c r="W384" t="e" cm="1">
        <f t="array" aca="1" ref="W384" ca="1">IF(INDIRECT("実施計画様式!W"&amp;ROW($A384))&lt;&gt;朱色変色!W384,1,0)</f>
        <v>#VALUE!</v>
      </c>
      <c r="X384" t="e" cm="1">
        <f t="array" aca="1" ref="X384" ca="1">IF(INDIRECT("実施計画様式!X"&amp;ROW($A384))&lt;&gt;朱色変色!X384,1,0)</f>
        <v>#VALUE!</v>
      </c>
      <c r="Y384" t="e" cm="1">
        <f t="array" aca="1" ref="Y384" ca="1">IF(INDIRECT("実施計画様式!Y"&amp;ROW($A384))&lt;&gt;朱色変色!Y384,1,0)</f>
        <v>#VALUE!</v>
      </c>
      <c r="Z384" t="e" cm="1">
        <f t="array" aca="1" ref="Z384" ca="1">IF(INDIRECT("実施計画様式!Z"&amp;ROW($A384))&lt;&gt;朱色変色!Z384,1,0)</f>
        <v>#VALUE!</v>
      </c>
      <c r="AA384" t="e" cm="1">
        <f t="array" aca="1" ref="AA384" ca="1">IF(INDIRECT("実施計画様式!AA"&amp;ROW($A384))&lt;&gt;朱色変色!AA384,1,0)</f>
        <v>#VALUE!</v>
      </c>
      <c r="AB384" t="e" cm="1">
        <f t="array" aca="1" ref="AB384" ca="1">IF(INDIRECT("実施計画様式!AB"&amp;ROW($A384))&lt;&gt;朱色変色!AB384,1,0)</f>
        <v>#VALUE!</v>
      </c>
      <c r="AC384" t="e" cm="1">
        <f t="array" aca="1" ref="AC384" ca="1">IF(INDIRECT("実施計画様式!AC"&amp;ROW($A384))&lt;&gt;朱色変色!AC384,1,0)</f>
        <v>#VALUE!</v>
      </c>
      <c r="AD384" t="e" cm="1">
        <f t="array" aca="1" ref="AD384" ca="1">IF(INDIRECT("実施計画様式!AD"&amp;ROW($A384))&lt;&gt;朱色変色!AD384,1,0)</f>
        <v>#VALUE!</v>
      </c>
      <c r="AE384" t="e" cm="1">
        <f t="array" aca="1" ref="AE384" ca="1">IF(INDIRECT("実施計画様式!AE"&amp;ROW($A384))&lt;&gt;朱色変色!AE384,1,0)</f>
        <v>#VALUE!</v>
      </c>
      <c r="AF384" t="e" cm="1">
        <f t="array" aca="1" ref="AF384" ca="1">IF(INDIRECT("実施計画様式!AF"&amp;ROW($A384))&lt;&gt;朱色変色!AF384,1,0)</f>
        <v>#VALUE!</v>
      </c>
      <c r="AG384" t="e" cm="1">
        <f t="array" aca="1" ref="AG384" ca="1">IF(INDIRECT("実施計画様式!AG"&amp;ROW($A384))&lt;&gt;朱色変色!AG384,1,0)</f>
        <v>#VALUE!</v>
      </c>
      <c r="AH384" t="e" cm="1">
        <f t="array" aca="1" ref="AH384" ca="1">IF(INDIRECT("実施計画様式!AH"&amp;ROW($A384))&lt;&gt;朱色変色!AH384,1,0)</f>
        <v>#VALUE!</v>
      </c>
      <c r="AI384" t="e" cm="1">
        <f t="array" aca="1" ref="AI384" ca="1">IF(INDIRECT("実施計画様式!AI"&amp;ROW($A384))&lt;&gt;朱色変色!AI384,1,0)</f>
        <v>#VALUE!</v>
      </c>
      <c r="AJ384" t="e" cm="1">
        <f t="array" aca="1" ref="AJ384" ca="1">IF(INDIRECT("実施計画様式!AJ"&amp;ROW($A384))&lt;&gt;朱色変色!AJ384,1,0)</f>
        <v>#VALUE!</v>
      </c>
      <c r="AK384" t="e" cm="1">
        <f t="array" aca="1" ref="AK384" ca="1">IF(INDIRECT("実施計画様式!AK"&amp;ROW($A384))&lt;&gt;朱色変色!AK384,1,0)</f>
        <v>#VALUE!</v>
      </c>
      <c r="AL384" t="e" cm="1">
        <f t="array" aca="1" ref="AL384" ca="1">IF(INDIRECT("実施計画様式!AL"&amp;ROW($A384))&lt;&gt;朱色変色!AL384,1,0)</f>
        <v>#VALUE!</v>
      </c>
      <c r="AM384" t="e" cm="1">
        <f t="array" aca="1" ref="AM384" ca="1">IF(INDIRECT("実施計画様式!AM"&amp;ROW($A384))&lt;&gt;朱色変色!AM384,1,0)</f>
        <v>#VALUE!</v>
      </c>
      <c r="AN384" t="e" cm="1">
        <f t="array" aca="1" ref="AN384" ca="1">IF(INDIRECT("実施計画様式!AN"&amp;ROW($A384))&lt;&gt;朱色変色!AN384,1,0)</f>
        <v>#VALUE!</v>
      </c>
      <c r="AO384" t="e" cm="1">
        <f t="array" aca="1" ref="AO384" ca="1">IF(INDIRECT("実施計画様式!AO"&amp;ROW($A384))&lt;&gt;朱色変色!AO384,1,0)</f>
        <v>#VALUE!</v>
      </c>
      <c r="AP384" t="e" cm="1">
        <f t="array" aca="1" ref="AP384" ca="1">IF(INDIRECT("実施計画様式!AP"&amp;ROW($A384))&lt;&gt;朱色変色!AP384,1,0)</f>
        <v>#VALUE!</v>
      </c>
      <c r="AQ384" t="e" cm="1">
        <f t="array" aca="1" ref="AQ384" ca="1">IF(INDIRECT("実施計画様式!AQ"&amp;ROW($A384))&lt;&gt;朱色変色!AQ384,1,0)</f>
        <v>#VALUE!</v>
      </c>
      <c r="AR384" t="e" cm="1">
        <f t="array" aca="1" ref="AR384" ca="1">IF(INDIRECT("実施計画様式!AR"&amp;ROW($A384))&lt;&gt;朱色変色!AR384,1,0)</f>
        <v>#VALUE!</v>
      </c>
      <c r="AS384" t="e" cm="1">
        <f t="array" aca="1" ref="AS384" ca="1">IF(INDIRECT("実施計画様式!AS"&amp;ROW($A384))&lt;&gt;朱色変色!AS384,1,0)</f>
        <v>#VALUE!</v>
      </c>
      <c r="AT384" t="e" cm="1">
        <f t="array" aca="1" ref="AT384" ca="1">IF(INDIRECT("実施計画様式!AT"&amp;ROW($A384))&lt;&gt;朱色変色!AT384,1,0)</f>
        <v>#VALUE!</v>
      </c>
      <c r="AU384" t="e" cm="1">
        <f t="array" aca="1" ref="AU384" ca="1">IF(INDIRECT("実施計画様式!AU"&amp;ROW($A384))&lt;&gt;朱色変色!AU384,1,0)</f>
        <v>#VALUE!</v>
      </c>
      <c r="AV384" t="e" cm="1">
        <f t="array" aca="1" ref="AV384" ca="1">IF(INDIRECT("実施計画様式!AV"&amp;ROW($A384))&lt;&gt;朱色変色!AV384,1,0)</f>
        <v>#VALUE!</v>
      </c>
      <c r="AW384" t="e" cm="1">
        <f t="array" aca="1" ref="AW384" ca="1">IF(INDIRECT("実施計画様式!AW"&amp;ROW($A384))&lt;&gt;朱色変色!AW384,1,0)</f>
        <v>#VALUE!</v>
      </c>
      <c r="AX384" t="e" cm="1">
        <f t="array" aca="1" ref="AX384" ca="1">IF(INDIRECT("実施計画様式!AX"&amp;ROW($A384))&lt;&gt;朱色変色!AX384,1,0)</f>
        <v>#VALUE!</v>
      </c>
      <c r="AY384" t="e" cm="1">
        <f t="array" aca="1" ref="AY384" ca="1">IF(INDIRECT("実施計画様式!AY"&amp;ROW($A384))&lt;&gt;朱色変色!AU384,1,0)</f>
        <v>#VALUE!</v>
      </c>
      <c r="AZ384" t="e" cm="1">
        <f t="array" aca="1" ref="AZ384" ca="1">IF(INDIRECT("実施計画様式!AZ"&amp;ROW($A384))&lt;&gt;朱色変色!AV384,1,0)</f>
        <v>#VALUE!</v>
      </c>
      <c r="BA384" t="e" cm="1">
        <f t="array" aca="1" ref="BA384" ca="1">IF(INDIRECT("実施計画様式!BA"&amp;ROW($A384))&lt;&gt;朱色変色!AW384,1,0)</f>
        <v>#VALUE!</v>
      </c>
      <c r="BB384" t="e" cm="1">
        <f t="array" aca="1" ref="BB384" ca="1">IF(INDIRECT("実施計画様式!BB"&amp;ROW($A384))&lt;&gt;朱色変色!AX384,1,0)</f>
        <v>#VALUE!</v>
      </c>
      <c r="BC384" t="e">
        <f t="shared" ca="1" si="12"/>
        <v>#VALUE!</v>
      </c>
      <c r="BD384" t="e">
        <f t="shared" ca="1" si="13"/>
        <v>#VALUE!</v>
      </c>
      <c r="BE384" t="e">
        <f t="shared" ca="1" si="14"/>
        <v>#VALUE!</v>
      </c>
    </row>
    <row r="385" spans="3:57">
      <c r="C385" s="310">
        <v>313</v>
      </c>
      <c r="D385" t="e" cm="1">
        <f t="array" aca="1" ref="D385" ca="1">IF(INDIRECT("実施計画様式!D"&amp;ROW($A385))&lt;&gt;朱色変色!D385,1,0)</f>
        <v>#VALUE!</v>
      </c>
      <c r="E385" t="e" cm="1">
        <f t="array" aca="1" ref="E385" ca="1">IF(INDIRECT("実施計画様式!E"&amp;ROW($A385))&lt;&gt;朱色変色!E385,1,0)</f>
        <v>#VALUE!</v>
      </c>
      <c r="F385" t="e" cm="1">
        <f t="array" aca="1" ref="F385" ca="1">IF(INDIRECT("実施計画様式!F"&amp;ROW($A385))&lt;&gt;朱色変色!F385,1,0)</f>
        <v>#VALUE!</v>
      </c>
      <c r="G385" t="e" cm="1">
        <f t="array" aca="1" ref="G385" ca="1">IF(INDIRECT("実施計画様式!G"&amp;ROW($A385))&lt;&gt;朱色変色!G385,1,0)</f>
        <v>#VALUE!</v>
      </c>
      <c r="H385" t="e" cm="1">
        <f t="array" aca="1" ref="H385" ca="1">IF(INDIRECT("実施計画様式!H"&amp;ROW($A385))&lt;&gt;朱色変色!H385,1,0)</f>
        <v>#VALUE!</v>
      </c>
      <c r="I385" t="e" cm="1">
        <f t="array" aca="1" ref="I385" ca="1">IF(INDIRECT("実施計画様式!I"&amp;ROW($A385))&lt;&gt;朱色変色!I385,1,0)</f>
        <v>#VALUE!</v>
      </c>
      <c r="J385" t="e" cm="1">
        <f t="array" aca="1" ref="J385" ca="1">IF(INDIRECT("実施計画様式!J"&amp;ROW($A385))&lt;&gt;朱色変色!J385,1,0)</f>
        <v>#VALUE!</v>
      </c>
      <c r="K385" t="e" cm="1">
        <f t="array" aca="1" ref="K385" ca="1">IF(INDIRECT("実施計画様式!K"&amp;ROW($A385))&lt;&gt;朱色変色!K385,1,0)</f>
        <v>#VALUE!</v>
      </c>
      <c r="L385" t="e" cm="1">
        <f t="array" aca="1" ref="L385" ca="1">IF(INDIRECT("実施計画様式!L"&amp;ROW($A385))&lt;&gt;朱色変色!L385,1,0)</f>
        <v>#VALUE!</v>
      </c>
      <c r="M385" t="e" cm="1">
        <f t="array" aca="1" ref="M385" ca="1">IF(INDIRECT("実施計画様式!M"&amp;ROW($A385))&lt;&gt;朱色変色!M385,1,0)</f>
        <v>#VALUE!</v>
      </c>
      <c r="N385" t="e" cm="1">
        <f t="array" aca="1" ref="N385" ca="1">IF(INDIRECT("実施計画様式!N"&amp;ROW($A385))&lt;&gt;朱色変色!N385,1,0)</f>
        <v>#VALUE!</v>
      </c>
      <c r="O385" t="e" cm="1">
        <f t="array" aca="1" ref="O385" ca="1">IF(INDIRECT("実施計画様式!O"&amp;ROW($A385))&lt;&gt;朱色変色!O385,1,0)</f>
        <v>#VALUE!</v>
      </c>
      <c r="P385" t="e" cm="1">
        <f t="array" aca="1" ref="P385" ca="1">IF(INDIRECT("実施計画様式!P"&amp;ROW($A385))&lt;&gt;朱色変色!P385,1,0)</f>
        <v>#VALUE!</v>
      </c>
      <c r="Q385" t="e" cm="1">
        <f t="array" aca="1" ref="Q385" ca="1">IF(INDIRECT("実施計画様式!Q"&amp;ROW($A385))&lt;&gt;朱色変色!Q385,1,0)</f>
        <v>#VALUE!</v>
      </c>
      <c r="R385" t="e" cm="1">
        <f t="array" aca="1" ref="R385" ca="1">IF(INDIRECT("実施計画様式!R"&amp;ROW($A385))&lt;&gt;朱色変色!R385,1,0)</f>
        <v>#VALUE!</v>
      </c>
      <c r="S385" t="e" cm="1">
        <f t="array" aca="1" ref="S385" ca="1">IF(INDIRECT("実施計画様式!S"&amp;ROW($A385))&lt;&gt;朱色変色!S385,1,0)</f>
        <v>#VALUE!</v>
      </c>
      <c r="T385" t="e" cm="1">
        <f t="array" aca="1" ref="T385" ca="1">IF(INDIRECT("実施計画様式!T"&amp;ROW($A385))&lt;&gt;朱色変色!T385,1,0)</f>
        <v>#VALUE!</v>
      </c>
      <c r="U385" t="e" cm="1">
        <f t="array" aca="1" ref="U385" ca="1">IF(INDIRECT("実施計画様式!U"&amp;ROW($A385))&lt;&gt;朱色変色!U385,1,0)</f>
        <v>#VALUE!</v>
      </c>
      <c r="V385" t="e" cm="1">
        <f t="array" aca="1" ref="V385" ca="1">IF(INDIRECT("実施計画様式!V"&amp;ROW($A385))&lt;&gt;朱色変色!V385,1,0)</f>
        <v>#VALUE!</v>
      </c>
      <c r="W385" t="e" cm="1">
        <f t="array" aca="1" ref="W385" ca="1">IF(INDIRECT("実施計画様式!W"&amp;ROW($A385))&lt;&gt;朱色変色!W385,1,0)</f>
        <v>#VALUE!</v>
      </c>
      <c r="X385" t="e" cm="1">
        <f t="array" aca="1" ref="X385" ca="1">IF(INDIRECT("実施計画様式!X"&amp;ROW($A385))&lt;&gt;朱色変色!X385,1,0)</f>
        <v>#VALUE!</v>
      </c>
      <c r="Y385" t="e" cm="1">
        <f t="array" aca="1" ref="Y385" ca="1">IF(INDIRECT("実施計画様式!Y"&amp;ROW($A385))&lt;&gt;朱色変色!Y385,1,0)</f>
        <v>#VALUE!</v>
      </c>
      <c r="Z385" t="e" cm="1">
        <f t="array" aca="1" ref="Z385" ca="1">IF(INDIRECT("実施計画様式!Z"&amp;ROW($A385))&lt;&gt;朱色変色!Z385,1,0)</f>
        <v>#VALUE!</v>
      </c>
      <c r="AA385" t="e" cm="1">
        <f t="array" aca="1" ref="AA385" ca="1">IF(INDIRECT("実施計画様式!AA"&amp;ROW($A385))&lt;&gt;朱色変色!AA385,1,0)</f>
        <v>#VALUE!</v>
      </c>
      <c r="AB385" t="e" cm="1">
        <f t="array" aca="1" ref="AB385" ca="1">IF(INDIRECT("実施計画様式!AB"&amp;ROW($A385))&lt;&gt;朱色変色!AB385,1,0)</f>
        <v>#VALUE!</v>
      </c>
      <c r="AC385" t="e" cm="1">
        <f t="array" aca="1" ref="AC385" ca="1">IF(INDIRECT("実施計画様式!AC"&amp;ROW($A385))&lt;&gt;朱色変色!AC385,1,0)</f>
        <v>#VALUE!</v>
      </c>
      <c r="AD385" t="e" cm="1">
        <f t="array" aca="1" ref="AD385" ca="1">IF(INDIRECT("実施計画様式!AD"&amp;ROW($A385))&lt;&gt;朱色変色!AD385,1,0)</f>
        <v>#VALUE!</v>
      </c>
      <c r="AE385" t="e" cm="1">
        <f t="array" aca="1" ref="AE385" ca="1">IF(INDIRECT("実施計画様式!AE"&amp;ROW($A385))&lt;&gt;朱色変色!AE385,1,0)</f>
        <v>#VALUE!</v>
      </c>
      <c r="AF385" t="e" cm="1">
        <f t="array" aca="1" ref="AF385" ca="1">IF(INDIRECT("実施計画様式!AF"&amp;ROW($A385))&lt;&gt;朱色変色!AF385,1,0)</f>
        <v>#VALUE!</v>
      </c>
      <c r="AG385" t="e" cm="1">
        <f t="array" aca="1" ref="AG385" ca="1">IF(INDIRECT("実施計画様式!AG"&amp;ROW($A385))&lt;&gt;朱色変色!AG385,1,0)</f>
        <v>#VALUE!</v>
      </c>
      <c r="AH385" t="e" cm="1">
        <f t="array" aca="1" ref="AH385" ca="1">IF(INDIRECT("実施計画様式!AH"&amp;ROW($A385))&lt;&gt;朱色変色!AH385,1,0)</f>
        <v>#VALUE!</v>
      </c>
      <c r="AI385" t="e" cm="1">
        <f t="array" aca="1" ref="AI385" ca="1">IF(INDIRECT("実施計画様式!AI"&amp;ROW($A385))&lt;&gt;朱色変色!AI385,1,0)</f>
        <v>#VALUE!</v>
      </c>
      <c r="AJ385" t="e" cm="1">
        <f t="array" aca="1" ref="AJ385" ca="1">IF(INDIRECT("実施計画様式!AJ"&amp;ROW($A385))&lt;&gt;朱色変色!AJ385,1,0)</f>
        <v>#VALUE!</v>
      </c>
      <c r="AK385" t="e" cm="1">
        <f t="array" aca="1" ref="AK385" ca="1">IF(INDIRECT("実施計画様式!AK"&amp;ROW($A385))&lt;&gt;朱色変色!AK385,1,0)</f>
        <v>#VALUE!</v>
      </c>
      <c r="AL385" t="e" cm="1">
        <f t="array" aca="1" ref="AL385" ca="1">IF(INDIRECT("実施計画様式!AL"&amp;ROW($A385))&lt;&gt;朱色変色!AL385,1,0)</f>
        <v>#VALUE!</v>
      </c>
      <c r="AM385" t="e" cm="1">
        <f t="array" aca="1" ref="AM385" ca="1">IF(INDIRECT("実施計画様式!AM"&amp;ROW($A385))&lt;&gt;朱色変色!AM385,1,0)</f>
        <v>#VALUE!</v>
      </c>
      <c r="AN385" t="e" cm="1">
        <f t="array" aca="1" ref="AN385" ca="1">IF(INDIRECT("実施計画様式!AN"&amp;ROW($A385))&lt;&gt;朱色変色!AN385,1,0)</f>
        <v>#VALUE!</v>
      </c>
      <c r="AO385" t="e" cm="1">
        <f t="array" aca="1" ref="AO385" ca="1">IF(INDIRECT("実施計画様式!AO"&amp;ROW($A385))&lt;&gt;朱色変色!AO385,1,0)</f>
        <v>#VALUE!</v>
      </c>
      <c r="AP385" t="e" cm="1">
        <f t="array" aca="1" ref="AP385" ca="1">IF(INDIRECT("実施計画様式!AP"&amp;ROW($A385))&lt;&gt;朱色変色!AP385,1,0)</f>
        <v>#VALUE!</v>
      </c>
      <c r="AQ385" t="e" cm="1">
        <f t="array" aca="1" ref="AQ385" ca="1">IF(INDIRECT("実施計画様式!AQ"&amp;ROW($A385))&lt;&gt;朱色変色!AQ385,1,0)</f>
        <v>#VALUE!</v>
      </c>
      <c r="AR385" t="e" cm="1">
        <f t="array" aca="1" ref="AR385" ca="1">IF(INDIRECT("実施計画様式!AR"&amp;ROW($A385))&lt;&gt;朱色変色!AR385,1,0)</f>
        <v>#VALUE!</v>
      </c>
      <c r="AS385" t="e" cm="1">
        <f t="array" aca="1" ref="AS385" ca="1">IF(INDIRECT("実施計画様式!AS"&amp;ROW($A385))&lt;&gt;朱色変色!AS385,1,0)</f>
        <v>#VALUE!</v>
      </c>
      <c r="AT385" t="e" cm="1">
        <f t="array" aca="1" ref="AT385" ca="1">IF(INDIRECT("実施計画様式!AT"&amp;ROW($A385))&lt;&gt;朱色変色!AT385,1,0)</f>
        <v>#VALUE!</v>
      </c>
      <c r="AU385" t="e" cm="1">
        <f t="array" aca="1" ref="AU385" ca="1">IF(INDIRECT("実施計画様式!AU"&amp;ROW($A385))&lt;&gt;朱色変色!AU385,1,0)</f>
        <v>#VALUE!</v>
      </c>
      <c r="AV385" t="e" cm="1">
        <f t="array" aca="1" ref="AV385" ca="1">IF(INDIRECT("実施計画様式!AV"&amp;ROW($A385))&lt;&gt;朱色変色!AV385,1,0)</f>
        <v>#VALUE!</v>
      </c>
      <c r="AW385" t="e" cm="1">
        <f t="array" aca="1" ref="AW385" ca="1">IF(INDIRECT("実施計画様式!AW"&amp;ROW($A385))&lt;&gt;朱色変色!AW385,1,0)</f>
        <v>#VALUE!</v>
      </c>
      <c r="AX385" t="e" cm="1">
        <f t="array" aca="1" ref="AX385" ca="1">IF(INDIRECT("実施計画様式!AX"&amp;ROW($A385))&lt;&gt;朱色変色!AX385,1,0)</f>
        <v>#VALUE!</v>
      </c>
      <c r="AY385" t="e" cm="1">
        <f t="array" aca="1" ref="AY385" ca="1">IF(INDIRECT("実施計画様式!AY"&amp;ROW($A385))&lt;&gt;朱色変色!AU385,1,0)</f>
        <v>#VALUE!</v>
      </c>
      <c r="AZ385" t="e" cm="1">
        <f t="array" aca="1" ref="AZ385" ca="1">IF(INDIRECT("実施計画様式!AZ"&amp;ROW($A385))&lt;&gt;朱色変色!AV385,1,0)</f>
        <v>#VALUE!</v>
      </c>
      <c r="BA385" t="e" cm="1">
        <f t="array" aca="1" ref="BA385" ca="1">IF(INDIRECT("実施計画様式!BA"&amp;ROW($A385))&lt;&gt;朱色変色!AW385,1,0)</f>
        <v>#VALUE!</v>
      </c>
      <c r="BB385" t="e" cm="1">
        <f t="array" aca="1" ref="BB385" ca="1">IF(INDIRECT("実施計画様式!BB"&amp;ROW($A385))&lt;&gt;朱色変色!AX385,1,0)</f>
        <v>#VALUE!</v>
      </c>
      <c r="BC385" t="e">
        <f t="shared" ca="1" si="12"/>
        <v>#VALUE!</v>
      </c>
      <c r="BD385" t="e">
        <f t="shared" ca="1" si="13"/>
        <v>#VALUE!</v>
      </c>
      <c r="BE385" t="e">
        <f t="shared" ca="1" si="14"/>
        <v>#VALUE!</v>
      </c>
    </row>
    <row r="386" spans="3:57">
      <c r="C386" s="310">
        <v>314</v>
      </c>
      <c r="D386" t="e" cm="1">
        <f t="array" aca="1" ref="D386" ca="1">IF(INDIRECT("実施計画様式!D"&amp;ROW($A386))&lt;&gt;朱色変色!D386,1,0)</f>
        <v>#VALUE!</v>
      </c>
      <c r="E386" t="e" cm="1">
        <f t="array" aca="1" ref="E386" ca="1">IF(INDIRECT("実施計画様式!E"&amp;ROW($A386))&lt;&gt;朱色変色!E386,1,0)</f>
        <v>#VALUE!</v>
      </c>
      <c r="F386" t="e" cm="1">
        <f t="array" aca="1" ref="F386" ca="1">IF(INDIRECT("実施計画様式!F"&amp;ROW($A386))&lt;&gt;朱色変色!F386,1,0)</f>
        <v>#VALUE!</v>
      </c>
      <c r="G386" t="e" cm="1">
        <f t="array" aca="1" ref="G386" ca="1">IF(INDIRECT("実施計画様式!G"&amp;ROW($A386))&lt;&gt;朱色変色!G386,1,0)</f>
        <v>#VALUE!</v>
      </c>
      <c r="H386" t="e" cm="1">
        <f t="array" aca="1" ref="H386" ca="1">IF(INDIRECT("実施計画様式!H"&amp;ROW($A386))&lt;&gt;朱色変色!H386,1,0)</f>
        <v>#VALUE!</v>
      </c>
      <c r="I386" t="e" cm="1">
        <f t="array" aca="1" ref="I386" ca="1">IF(INDIRECT("実施計画様式!I"&amp;ROW($A386))&lt;&gt;朱色変色!I386,1,0)</f>
        <v>#VALUE!</v>
      </c>
      <c r="J386" t="e" cm="1">
        <f t="array" aca="1" ref="J386" ca="1">IF(INDIRECT("実施計画様式!J"&amp;ROW($A386))&lt;&gt;朱色変色!J386,1,0)</f>
        <v>#VALUE!</v>
      </c>
      <c r="K386" t="e" cm="1">
        <f t="array" aca="1" ref="K386" ca="1">IF(INDIRECT("実施計画様式!K"&amp;ROW($A386))&lt;&gt;朱色変色!K386,1,0)</f>
        <v>#VALUE!</v>
      </c>
      <c r="L386" t="e" cm="1">
        <f t="array" aca="1" ref="L386" ca="1">IF(INDIRECT("実施計画様式!L"&amp;ROW($A386))&lt;&gt;朱色変色!L386,1,0)</f>
        <v>#VALUE!</v>
      </c>
      <c r="M386" t="e" cm="1">
        <f t="array" aca="1" ref="M386" ca="1">IF(INDIRECT("実施計画様式!M"&amp;ROW($A386))&lt;&gt;朱色変色!M386,1,0)</f>
        <v>#VALUE!</v>
      </c>
      <c r="N386" t="e" cm="1">
        <f t="array" aca="1" ref="N386" ca="1">IF(INDIRECT("実施計画様式!N"&amp;ROW($A386))&lt;&gt;朱色変色!N386,1,0)</f>
        <v>#VALUE!</v>
      </c>
      <c r="O386" t="e" cm="1">
        <f t="array" aca="1" ref="O386" ca="1">IF(INDIRECT("実施計画様式!O"&amp;ROW($A386))&lt;&gt;朱色変色!O386,1,0)</f>
        <v>#VALUE!</v>
      </c>
      <c r="P386" t="e" cm="1">
        <f t="array" aca="1" ref="P386" ca="1">IF(INDIRECT("実施計画様式!P"&amp;ROW($A386))&lt;&gt;朱色変色!P386,1,0)</f>
        <v>#VALUE!</v>
      </c>
      <c r="Q386" t="e" cm="1">
        <f t="array" aca="1" ref="Q386" ca="1">IF(INDIRECT("実施計画様式!Q"&amp;ROW($A386))&lt;&gt;朱色変色!Q386,1,0)</f>
        <v>#VALUE!</v>
      </c>
      <c r="R386" t="e" cm="1">
        <f t="array" aca="1" ref="R386" ca="1">IF(INDIRECT("実施計画様式!R"&amp;ROW($A386))&lt;&gt;朱色変色!R386,1,0)</f>
        <v>#VALUE!</v>
      </c>
      <c r="S386" t="e" cm="1">
        <f t="array" aca="1" ref="S386" ca="1">IF(INDIRECT("実施計画様式!S"&amp;ROW($A386))&lt;&gt;朱色変色!S386,1,0)</f>
        <v>#VALUE!</v>
      </c>
      <c r="T386" t="e" cm="1">
        <f t="array" aca="1" ref="T386" ca="1">IF(INDIRECT("実施計画様式!T"&amp;ROW($A386))&lt;&gt;朱色変色!T386,1,0)</f>
        <v>#VALUE!</v>
      </c>
      <c r="U386" t="e" cm="1">
        <f t="array" aca="1" ref="U386" ca="1">IF(INDIRECT("実施計画様式!U"&amp;ROW($A386))&lt;&gt;朱色変色!U386,1,0)</f>
        <v>#VALUE!</v>
      </c>
      <c r="V386" t="e" cm="1">
        <f t="array" aca="1" ref="V386" ca="1">IF(INDIRECT("実施計画様式!V"&amp;ROW($A386))&lt;&gt;朱色変色!V386,1,0)</f>
        <v>#VALUE!</v>
      </c>
      <c r="W386" t="e" cm="1">
        <f t="array" aca="1" ref="W386" ca="1">IF(INDIRECT("実施計画様式!W"&amp;ROW($A386))&lt;&gt;朱色変色!W386,1,0)</f>
        <v>#VALUE!</v>
      </c>
      <c r="X386" t="e" cm="1">
        <f t="array" aca="1" ref="X386" ca="1">IF(INDIRECT("実施計画様式!X"&amp;ROW($A386))&lt;&gt;朱色変色!X386,1,0)</f>
        <v>#VALUE!</v>
      </c>
      <c r="Y386" t="e" cm="1">
        <f t="array" aca="1" ref="Y386" ca="1">IF(INDIRECT("実施計画様式!Y"&amp;ROW($A386))&lt;&gt;朱色変色!Y386,1,0)</f>
        <v>#VALUE!</v>
      </c>
      <c r="Z386" t="e" cm="1">
        <f t="array" aca="1" ref="Z386" ca="1">IF(INDIRECT("実施計画様式!Z"&amp;ROW($A386))&lt;&gt;朱色変色!Z386,1,0)</f>
        <v>#VALUE!</v>
      </c>
      <c r="AA386" t="e" cm="1">
        <f t="array" aca="1" ref="AA386" ca="1">IF(INDIRECT("実施計画様式!AA"&amp;ROW($A386))&lt;&gt;朱色変色!AA386,1,0)</f>
        <v>#VALUE!</v>
      </c>
      <c r="AB386" t="e" cm="1">
        <f t="array" aca="1" ref="AB386" ca="1">IF(INDIRECT("実施計画様式!AB"&amp;ROW($A386))&lt;&gt;朱色変色!AB386,1,0)</f>
        <v>#VALUE!</v>
      </c>
      <c r="AC386" t="e" cm="1">
        <f t="array" aca="1" ref="AC386" ca="1">IF(INDIRECT("実施計画様式!AC"&amp;ROW($A386))&lt;&gt;朱色変色!AC386,1,0)</f>
        <v>#VALUE!</v>
      </c>
      <c r="AD386" t="e" cm="1">
        <f t="array" aca="1" ref="AD386" ca="1">IF(INDIRECT("実施計画様式!AD"&amp;ROW($A386))&lt;&gt;朱色変色!AD386,1,0)</f>
        <v>#VALUE!</v>
      </c>
      <c r="AE386" t="e" cm="1">
        <f t="array" aca="1" ref="AE386" ca="1">IF(INDIRECT("実施計画様式!AE"&amp;ROW($A386))&lt;&gt;朱色変色!AE386,1,0)</f>
        <v>#VALUE!</v>
      </c>
      <c r="AF386" t="e" cm="1">
        <f t="array" aca="1" ref="AF386" ca="1">IF(INDIRECT("実施計画様式!AF"&amp;ROW($A386))&lt;&gt;朱色変色!AF386,1,0)</f>
        <v>#VALUE!</v>
      </c>
      <c r="AG386" t="e" cm="1">
        <f t="array" aca="1" ref="AG386" ca="1">IF(INDIRECT("実施計画様式!AG"&amp;ROW($A386))&lt;&gt;朱色変色!AG386,1,0)</f>
        <v>#VALUE!</v>
      </c>
      <c r="AH386" t="e" cm="1">
        <f t="array" aca="1" ref="AH386" ca="1">IF(INDIRECT("実施計画様式!AH"&amp;ROW($A386))&lt;&gt;朱色変色!AH386,1,0)</f>
        <v>#VALUE!</v>
      </c>
      <c r="AI386" t="e" cm="1">
        <f t="array" aca="1" ref="AI386" ca="1">IF(INDIRECT("実施計画様式!AI"&amp;ROW($A386))&lt;&gt;朱色変色!AI386,1,0)</f>
        <v>#VALUE!</v>
      </c>
      <c r="AJ386" t="e" cm="1">
        <f t="array" aca="1" ref="AJ386" ca="1">IF(INDIRECT("実施計画様式!AJ"&amp;ROW($A386))&lt;&gt;朱色変色!AJ386,1,0)</f>
        <v>#VALUE!</v>
      </c>
      <c r="AK386" t="e" cm="1">
        <f t="array" aca="1" ref="AK386" ca="1">IF(INDIRECT("実施計画様式!AK"&amp;ROW($A386))&lt;&gt;朱色変色!AK386,1,0)</f>
        <v>#VALUE!</v>
      </c>
      <c r="AL386" t="e" cm="1">
        <f t="array" aca="1" ref="AL386" ca="1">IF(INDIRECT("実施計画様式!AL"&amp;ROW($A386))&lt;&gt;朱色変色!AL386,1,0)</f>
        <v>#VALUE!</v>
      </c>
      <c r="AM386" t="e" cm="1">
        <f t="array" aca="1" ref="AM386" ca="1">IF(INDIRECT("実施計画様式!AM"&amp;ROW($A386))&lt;&gt;朱色変色!AM386,1,0)</f>
        <v>#VALUE!</v>
      </c>
      <c r="AN386" t="e" cm="1">
        <f t="array" aca="1" ref="AN386" ca="1">IF(INDIRECT("実施計画様式!AN"&amp;ROW($A386))&lt;&gt;朱色変色!AN386,1,0)</f>
        <v>#VALUE!</v>
      </c>
      <c r="AO386" t="e" cm="1">
        <f t="array" aca="1" ref="AO386" ca="1">IF(INDIRECT("実施計画様式!AO"&amp;ROW($A386))&lt;&gt;朱色変色!AO386,1,0)</f>
        <v>#VALUE!</v>
      </c>
      <c r="AP386" t="e" cm="1">
        <f t="array" aca="1" ref="AP386" ca="1">IF(INDIRECT("実施計画様式!AP"&amp;ROW($A386))&lt;&gt;朱色変色!AP386,1,0)</f>
        <v>#VALUE!</v>
      </c>
      <c r="AQ386" t="e" cm="1">
        <f t="array" aca="1" ref="AQ386" ca="1">IF(INDIRECT("実施計画様式!AQ"&amp;ROW($A386))&lt;&gt;朱色変色!AQ386,1,0)</f>
        <v>#VALUE!</v>
      </c>
      <c r="AR386" t="e" cm="1">
        <f t="array" aca="1" ref="AR386" ca="1">IF(INDIRECT("実施計画様式!AR"&amp;ROW($A386))&lt;&gt;朱色変色!AR386,1,0)</f>
        <v>#VALUE!</v>
      </c>
      <c r="AS386" t="e" cm="1">
        <f t="array" aca="1" ref="AS386" ca="1">IF(INDIRECT("実施計画様式!AS"&amp;ROW($A386))&lt;&gt;朱色変色!AS386,1,0)</f>
        <v>#VALUE!</v>
      </c>
      <c r="AT386" t="e" cm="1">
        <f t="array" aca="1" ref="AT386" ca="1">IF(INDIRECT("実施計画様式!AT"&amp;ROW($A386))&lt;&gt;朱色変色!AT386,1,0)</f>
        <v>#VALUE!</v>
      </c>
      <c r="AU386" t="e" cm="1">
        <f t="array" aca="1" ref="AU386" ca="1">IF(INDIRECT("実施計画様式!AU"&amp;ROW($A386))&lt;&gt;朱色変色!AU386,1,0)</f>
        <v>#VALUE!</v>
      </c>
      <c r="AV386" t="e" cm="1">
        <f t="array" aca="1" ref="AV386" ca="1">IF(INDIRECT("実施計画様式!AV"&amp;ROW($A386))&lt;&gt;朱色変色!AV386,1,0)</f>
        <v>#VALUE!</v>
      </c>
      <c r="AW386" t="e" cm="1">
        <f t="array" aca="1" ref="AW386" ca="1">IF(INDIRECT("実施計画様式!AW"&amp;ROW($A386))&lt;&gt;朱色変色!AW386,1,0)</f>
        <v>#VALUE!</v>
      </c>
      <c r="AX386" t="e" cm="1">
        <f t="array" aca="1" ref="AX386" ca="1">IF(INDIRECT("実施計画様式!AX"&amp;ROW($A386))&lt;&gt;朱色変色!AX386,1,0)</f>
        <v>#VALUE!</v>
      </c>
      <c r="AY386" t="e" cm="1">
        <f t="array" aca="1" ref="AY386" ca="1">IF(INDIRECT("実施計画様式!AY"&amp;ROW($A386))&lt;&gt;朱色変色!AU386,1,0)</f>
        <v>#VALUE!</v>
      </c>
      <c r="AZ386" t="e" cm="1">
        <f t="array" aca="1" ref="AZ386" ca="1">IF(INDIRECT("実施計画様式!AZ"&amp;ROW($A386))&lt;&gt;朱色変色!AV386,1,0)</f>
        <v>#VALUE!</v>
      </c>
      <c r="BA386" t="e" cm="1">
        <f t="array" aca="1" ref="BA386" ca="1">IF(INDIRECT("実施計画様式!BA"&amp;ROW($A386))&lt;&gt;朱色変色!AW386,1,0)</f>
        <v>#VALUE!</v>
      </c>
      <c r="BB386" t="e" cm="1">
        <f t="array" aca="1" ref="BB386" ca="1">IF(INDIRECT("実施計画様式!BB"&amp;ROW($A386))&lt;&gt;朱色変色!AX386,1,0)</f>
        <v>#VALUE!</v>
      </c>
      <c r="BC386" t="e">
        <f t="shared" ca="1" si="12"/>
        <v>#VALUE!</v>
      </c>
      <c r="BD386" t="e">
        <f t="shared" ca="1" si="13"/>
        <v>#VALUE!</v>
      </c>
      <c r="BE386" t="e">
        <f t="shared" ca="1" si="14"/>
        <v>#VALUE!</v>
      </c>
    </row>
    <row r="387" spans="3:57">
      <c r="C387" s="310">
        <v>315</v>
      </c>
      <c r="D387" t="e" cm="1">
        <f t="array" aca="1" ref="D387" ca="1">IF(INDIRECT("実施計画様式!D"&amp;ROW($A387))&lt;&gt;朱色変色!D387,1,0)</f>
        <v>#VALUE!</v>
      </c>
      <c r="E387" t="e" cm="1">
        <f t="array" aca="1" ref="E387" ca="1">IF(INDIRECT("実施計画様式!E"&amp;ROW($A387))&lt;&gt;朱色変色!E387,1,0)</f>
        <v>#VALUE!</v>
      </c>
      <c r="F387" t="e" cm="1">
        <f t="array" aca="1" ref="F387" ca="1">IF(INDIRECT("実施計画様式!F"&amp;ROW($A387))&lt;&gt;朱色変色!F387,1,0)</f>
        <v>#VALUE!</v>
      </c>
      <c r="G387" t="e" cm="1">
        <f t="array" aca="1" ref="G387" ca="1">IF(INDIRECT("実施計画様式!G"&amp;ROW($A387))&lt;&gt;朱色変色!G387,1,0)</f>
        <v>#VALUE!</v>
      </c>
      <c r="H387" t="e" cm="1">
        <f t="array" aca="1" ref="H387" ca="1">IF(INDIRECT("実施計画様式!H"&amp;ROW($A387))&lt;&gt;朱色変色!H387,1,0)</f>
        <v>#VALUE!</v>
      </c>
      <c r="I387" t="e" cm="1">
        <f t="array" aca="1" ref="I387" ca="1">IF(INDIRECT("実施計画様式!I"&amp;ROW($A387))&lt;&gt;朱色変色!I387,1,0)</f>
        <v>#VALUE!</v>
      </c>
      <c r="J387" t="e" cm="1">
        <f t="array" aca="1" ref="J387" ca="1">IF(INDIRECT("実施計画様式!J"&amp;ROW($A387))&lt;&gt;朱色変色!J387,1,0)</f>
        <v>#VALUE!</v>
      </c>
      <c r="K387" t="e" cm="1">
        <f t="array" aca="1" ref="K387" ca="1">IF(INDIRECT("実施計画様式!K"&amp;ROW($A387))&lt;&gt;朱色変色!K387,1,0)</f>
        <v>#VALUE!</v>
      </c>
      <c r="L387" t="e" cm="1">
        <f t="array" aca="1" ref="L387" ca="1">IF(INDIRECT("実施計画様式!L"&amp;ROW($A387))&lt;&gt;朱色変色!L387,1,0)</f>
        <v>#VALUE!</v>
      </c>
      <c r="M387" t="e" cm="1">
        <f t="array" aca="1" ref="M387" ca="1">IF(INDIRECT("実施計画様式!M"&amp;ROW($A387))&lt;&gt;朱色変色!M387,1,0)</f>
        <v>#VALUE!</v>
      </c>
      <c r="N387" t="e" cm="1">
        <f t="array" aca="1" ref="N387" ca="1">IF(INDIRECT("実施計画様式!N"&amp;ROW($A387))&lt;&gt;朱色変色!N387,1,0)</f>
        <v>#VALUE!</v>
      </c>
      <c r="O387" t="e" cm="1">
        <f t="array" aca="1" ref="O387" ca="1">IF(INDIRECT("実施計画様式!O"&amp;ROW($A387))&lt;&gt;朱色変色!O387,1,0)</f>
        <v>#VALUE!</v>
      </c>
      <c r="P387" t="e" cm="1">
        <f t="array" aca="1" ref="P387" ca="1">IF(INDIRECT("実施計画様式!P"&amp;ROW($A387))&lt;&gt;朱色変色!P387,1,0)</f>
        <v>#VALUE!</v>
      </c>
      <c r="Q387" t="e" cm="1">
        <f t="array" aca="1" ref="Q387" ca="1">IF(INDIRECT("実施計画様式!Q"&amp;ROW($A387))&lt;&gt;朱色変色!Q387,1,0)</f>
        <v>#VALUE!</v>
      </c>
      <c r="R387" t="e" cm="1">
        <f t="array" aca="1" ref="R387" ca="1">IF(INDIRECT("実施計画様式!R"&amp;ROW($A387))&lt;&gt;朱色変色!R387,1,0)</f>
        <v>#VALUE!</v>
      </c>
      <c r="S387" t="e" cm="1">
        <f t="array" aca="1" ref="S387" ca="1">IF(INDIRECT("実施計画様式!S"&amp;ROW($A387))&lt;&gt;朱色変色!S387,1,0)</f>
        <v>#VALUE!</v>
      </c>
      <c r="T387" t="e" cm="1">
        <f t="array" aca="1" ref="T387" ca="1">IF(INDIRECT("実施計画様式!T"&amp;ROW($A387))&lt;&gt;朱色変色!T387,1,0)</f>
        <v>#VALUE!</v>
      </c>
      <c r="U387" t="e" cm="1">
        <f t="array" aca="1" ref="U387" ca="1">IF(INDIRECT("実施計画様式!U"&amp;ROW($A387))&lt;&gt;朱色変色!U387,1,0)</f>
        <v>#VALUE!</v>
      </c>
      <c r="V387" t="e" cm="1">
        <f t="array" aca="1" ref="V387" ca="1">IF(INDIRECT("実施計画様式!V"&amp;ROW($A387))&lt;&gt;朱色変色!V387,1,0)</f>
        <v>#VALUE!</v>
      </c>
      <c r="W387" t="e" cm="1">
        <f t="array" aca="1" ref="W387" ca="1">IF(INDIRECT("実施計画様式!W"&amp;ROW($A387))&lt;&gt;朱色変色!W387,1,0)</f>
        <v>#VALUE!</v>
      </c>
      <c r="X387" t="e" cm="1">
        <f t="array" aca="1" ref="X387" ca="1">IF(INDIRECT("実施計画様式!X"&amp;ROW($A387))&lt;&gt;朱色変色!X387,1,0)</f>
        <v>#VALUE!</v>
      </c>
      <c r="Y387" t="e" cm="1">
        <f t="array" aca="1" ref="Y387" ca="1">IF(INDIRECT("実施計画様式!Y"&amp;ROW($A387))&lt;&gt;朱色変色!Y387,1,0)</f>
        <v>#VALUE!</v>
      </c>
      <c r="Z387" t="e" cm="1">
        <f t="array" aca="1" ref="Z387" ca="1">IF(INDIRECT("実施計画様式!Z"&amp;ROW($A387))&lt;&gt;朱色変色!Z387,1,0)</f>
        <v>#VALUE!</v>
      </c>
      <c r="AA387" t="e" cm="1">
        <f t="array" aca="1" ref="AA387" ca="1">IF(INDIRECT("実施計画様式!AA"&amp;ROW($A387))&lt;&gt;朱色変色!AA387,1,0)</f>
        <v>#VALUE!</v>
      </c>
      <c r="AB387" t="e" cm="1">
        <f t="array" aca="1" ref="AB387" ca="1">IF(INDIRECT("実施計画様式!AB"&amp;ROW($A387))&lt;&gt;朱色変色!AB387,1,0)</f>
        <v>#VALUE!</v>
      </c>
      <c r="AC387" t="e" cm="1">
        <f t="array" aca="1" ref="AC387" ca="1">IF(INDIRECT("実施計画様式!AC"&amp;ROW($A387))&lt;&gt;朱色変色!AC387,1,0)</f>
        <v>#VALUE!</v>
      </c>
      <c r="AD387" t="e" cm="1">
        <f t="array" aca="1" ref="AD387" ca="1">IF(INDIRECT("実施計画様式!AD"&amp;ROW($A387))&lt;&gt;朱色変色!AD387,1,0)</f>
        <v>#VALUE!</v>
      </c>
      <c r="AE387" t="e" cm="1">
        <f t="array" aca="1" ref="AE387" ca="1">IF(INDIRECT("実施計画様式!AE"&amp;ROW($A387))&lt;&gt;朱色変色!AE387,1,0)</f>
        <v>#VALUE!</v>
      </c>
      <c r="AF387" t="e" cm="1">
        <f t="array" aca="1" ref="AF387" ca="1">IF(INDIRECT("実施計画様式!AF"&amp;ROW($A387))&lt;&gt;朱色変色!AF387,1,0)</f>
        <v>#VALUE!</v>
      </c>
      <c r="AG387" t="e" cm="1">
        <f t="array" aca="1" ref="AG387" ca="1">IF(INDIRECT("実施計画様式!AG"&amp;ROW($A387))&lt;&gt;朱色変色!AG387,1,0)</f>
        <v>#VALUE!</v>
      </c>
      <c r="AH387" t="e" cm="1">
        <f t="array" aca="1" ref="AH387" ca="1">IF(INDIRECT("実施計画様式!AH"&amp;ROW($A387))&lt;&gt;朱色変色!AH387,1,0)</f>
        <v>#VALUE!</v>
      </c>
      <c r="AI387" t="e" cm="1">
        <f t="array" aca="1" ref="AI387" ca="1">IF(INDIRECT("実施計画様式!AI"&amp;ROW($A387))&lt;&gt;朱色変色!AI387,1,0)</f>
        <v>#VALUE!</v>
      </c>
      <c r="AJ387" t="e" cm="1">
        <f t="array" aca="1" ref="AJ387" ca="1">IF(INDIRECT("実施計画様式!AJ"&amp;ROW($A387))&lt;&gt;朱色変色!AJ387,1,0)</f>
        <v>#VALUE!</v>
      </c>
      <c r="AK387" t="e" cm="1">
        <f t="array" aca="1" ref="AK387" ca="1">IF(INDIRECT("実施計画様式!AK"&amp;ROW($A387))&lt;&gt;朱色変色!AK387,1,0)</f>
        <v>#VALUE!</v>
      </c>
      <c r="AL387" t="e" cm="1">
        <f t="array" aca="1" ref="AL387" ca="1">IF(INDIRECT("実施計画様式!AL"&amp;ROW($A387))&lt;&gt;朱色変色!AL387,1,0)</f>
        <v>#VALUE!</v>
      </c>
      <c r="AM387" t="e" cm="1">
        <f t="array" aca="1" ref="AM387" ca="1">IF(INDIRECT("実施計画様式!AM"&amp;ROW($A387))&lt;&gt;朱色変色!AM387,1,0)</f>
        <v>#VALUE!</v>
      </c>
      <c r="AN387" t="e" cm="1">
        <f t="array" aca="1" ref="AN387" ca="1">IF(INDIRECT("実施計画様式!AN"&amp;ROW($A387))&lt;&gt;朱色変色!AN387,1,0)</f>
        <v>#VALUE!</v>
      </c>
      <c r="AO387" t="e" cm="1">
        <f t="array" aca="1" ref="AO387" ca="1">IF(INDIRECT("実施計画様式!AO"&amp;ROW($A387))&lt;&gt;朱色変色!AO387,1,0)</f>
        <v>#VALUE!</v>
      </c>
      <c r="AP387" t="e" cm="1">
        <f t="array" aca="1" ref="AP387" ca="1">IF(INDIRECT("実施計画様式!AP"&amp;ROW($A387))&lt;&gt;朱色変色!AP387,1,0)</f>
        <v>#VALUE!</v>
      </c>
      <c r="AQ387" t="e" cm="1">
        <f t="array" aca="1" ref="AQ387" ca="1">IF(INDIRECT("実施計画様式!AQ"&amp;ROW($A387))&lt;&gt;朱色変色!AQ387,1,0)</f>
        <v>#VALUE!</v>
      </c>
      <c r="AR387" t="e" cm="1">
        <f t="array" aca="1" ref="AR387" ca="1">IF(INDIRECT("実施計画様式!AR"&amp;ROW($A387))&lt;&gt;朱色変色!AR387,1,0)</f>
        <v>#VALUE!</v>
      </c>
      <c r="AS387" t="e" cm="1">
        <f t="array" aca="1" ref="AS387" ca="1">IF(INDIRECT("実施計画様式!AS"&amp;ROW($A387))&lt;&gt;朱色変色!AS387,1,0)</f>
        <v>#VALUE!</v>
      </c>
      <c r="AT387" t="e" cm="1">
        <f t="array" aca="1" ref="AT387" ca="1">IF(INDIRECT("実施計画様式!AT"&amp;ROW($A387))&lt;&gt;朱色変色!AT387,1,0)</f>
        <v>#VALUE!</v>
      </c>
      <c r="AU387" t="e" cm="1">
        <f t="array" aca="1" ref="AU387" ca="1">IF(INDIRECT("実施計画様式!AU"&amp;ROW($A387))&lt;&gt;朱色変色!AU387,1,0)</f>
        <v>#VALUE!</v>
      </c>
      <c r="AV387" t="e" cm="1">
        <f t="array" aca="1" ref="AV387" ca="1">IF(INDIRECT("実施計画様式!AV"&amp;ROW($A387))&lt;&gt;朱色変色!AV387,1,0)</f>
        <v>#VALUE!</v>
      </c>
      <c r="AW387" t="e" cm="1">
        <f t="array" aca="1" ref="AW387" ca="1">IF(INDIRECT("実施計画様式!AW"&amp;ROW($A387))&lt;&gt;朱色変色!AW387,1,0)</f>
        <v>#VALUE!</v>
      </c>
      <c r="AX387" t="e" cm="1">
        <f t="array" aca="1" ref="AX387" ca="1">IF(INDIRECT("実施計画様式!AX"&amp;ROW($A387))&lt;&gt;朱色変色!AX387,1,0)</f>
        <v>#VALUE!</v>
      </c>
      <c r="AY387" t="e" cm="1">
        <f t="array" aca="1" ref="AY387" ca="1">IF(INDIRECT("実施計画様式!AY"&amp;ROW($A387))&lt;&gt;朱色変色!AU387,1,0)</f>
        <v>#VALUE!</v>
      </c>
      <c r="AZ387" t="e" cm="1">
        <f t="array" aca="1" ref="AZ387" ca="1">IF(INDIRECT("実施計画様式!AZ"&amp;ROW($A387))&lt;&gt;朱色変色!AV387,1,0)</f>
        <v>#VALUE!</v>
      </c>
      <c r="BA387" t="e" cm="1">
        <f t="array" aca="1" ref="BA387" ca="1">IF(INDIRECT("実施計画様式!BA"&amp;ROW($A387))&lt;&gt;朱色変色!AW387,1,0)</f>
        <v>#VALUE!</v>
      </c>
      <c r="BB387" t="e" cm="1">
        <f t="array" aca="1" ref="BB387" ca="1">IF(INDIRECT("実施計画様式!BB"&amp;ROW($A387))&lt;&gt;朱色変色!AX387,1,0)</f>
        <v>#VALUE!</v>
      </c>
      <c r="BC387" t="e">
        <f t="shared" ca="1" si="12"/>
        <v>#VALUE!</v>
      </c>
      <c r="BD387" t="e">
        <f t="shared" ca="1" si="13"/>
        <v>#VALUE!</v>
      </c>
      <c r="BE387" t="e">
        <f t="shared" ca="1" si="14"/>
        <v>#VALUE!</v>
      </c>
    </row>
    <row r="388" spans="3:57">
      <c r="C388" s="310">
        <v>316</v>
      </c>
      <c r="D388" t="e" cm="1">
        <f t="array" aca="1" ref="D388" ca="1">IF(INDIRECT("実施計画様式!D"&amp;ROW($A388))&lt;&gt;朱色変色!D388,1,0)</f>
        <v>#VALUE!</v>
      </c>
      <c r="E388" t="e" cm="1">
        <f t="array" aca="1" ref="E388" ca="1">IF(INDIRECT("実施計画様式!E"&amp;ROW($A388))&lt;&gt;朱色変色!E388,1,0)</f>
        <v>#VALUE!</v>
      </c>
      <c r="F388" t="e" cm="1">
        <f t="array" aca="1" ref="F388" ca="1">IF(INDIRECT("実施計画様式!F"&amp;ROW($A388))&lt;&gt;朱色変色!F388,1,0)</f>
        <v>#VALUE!</v>
      </c>
      <c r="G388" t="e" cm="1">
        <f t="array" aca="1" ref="G388" ca="1">IF(INDIRECT("実施計画様式!G"&amp;ROW($A388))&lt;&gt;朱色変色!G388,1,0)</f>
        <v>#VALUE!</v>
      </c>
      <c r="H388" t="e" cm="1">
        <f t="array" aca="1" ref="H388" ca="1">IF(INDIRECT("実施計画様式!H"&amp;ROW($A388))&lt;&gt;朱色変色!H388,1,0)</f>
        <v>#VALUE!</v>
      </c>
      <c r="I388" t="e" cm="1">
        <f t="array" aca="1" ref="I388" ca="1">IF(INDIRECT("実施計画様式!I"&amp;ROW($A388))&lt;&gt;朱色変色!I388,1,0)</f>
        <v>#VALUE!</v>
      </c>
      <c r="J388" t="e" cm="1">
        <f t="array" aca="1" ref="J388" ca="1">IF(INDIRECT("実施計画様式!J"&amp;ROW($A388))&lt;&gt;朱色変色!J388,1,0)</f>
        <v>#VALUE!</v>
      </c>
      <c r="K388" t="e" cm="1">
        <f t="array" aca="1" ref="K388" ca="1">IF(INDIRECT("実施計画様式!K"&amp;ROW($A388))&lt;&gt;朱色変色!K388,1,0)</f>
        <v>#VALUE!</v>
      </c>
      <c r="L388" t="e" cm="1">
        <f t="array" aca="1" ref="L388" ca="1">IF(INDIRECT("実施計画様式!L"&amp;ROW($A388))&lt;&gt;朱色変色!L388,1,0)</f>
        <v>#VALUE!</v>
      </c>
      <c r="M388" t="e" cm="1">
        <f t="array" aca="1" ref="M388" ca="1">IF(INDIRECT("実施計画様式!M"&amp;ROW($A388))&lt;&gt;朱色変色!M388,1,0)</f>
        <v>#VALUE!</v>
      </c>
      <c r="N388" t="e" cm="1">
        <f t="array" aca="1" ref="N388" ca="1">IF(INDIRECT("実施計画様式!N"&amp;ROW($A388))&lt;&gt;朱色変色!N388,1,0)</f>
        <v>#VALUE!</v>
      </c>
      <c r="O388" t="e" cm="1">
        <f t="array" aca="1" ref="O388" ca="1">IF(INDIRECT("実施計画様式!O"&amp;ROW($A388))&lt;&gt;朱色変色!O388,1,0)</f>
        <v>#VALUE!</v>
      </c>
      <c r="P388" t="e" cm="1">
        <f t="array" aca="1" ref="P388" ca="1">IF(INDIRECT("実施計画様式!P"&amp;ROW($A388))&lt;&gt;朱色変色!P388,1,0)</f>
        <v>#VALUE!</v>
      </c>
      <c r="Q388" t="e" cm="1">
        <f t="array" aca="1" ref="Q388" ca="1">IF(INDIRECT("実施計画様式!Q"&amp;ROW($A388))&lt;&gt;朱色変色!Q388,1,0)</f>
        <v>#VALUE!</v>
      </c>
      <c r="R388" t="e" cm="1">
        <f t="array" aca="1" ref="R388" ca="1">IF(INDIRECT("実施計画様式!R"&amp;ROW($A388))&lt;&gt;朱色変色!R388,1,0)</f>
        <v>#VALUE!</v>
      </c>
      <c r="S388" t="e" cm="1">
        <f t="array" aca="1" ref="S388" ca="1">IF(INDIRECT("実施計画様式!S"&amp;ROW($A388))&lt;&gt;朱色変色!S388,1,0)</f>
        <v>#VALUE!</v>
      </c>
      <c r="T388" t="e" cm="1">
        <f t="array" aca="1" ref="T388" ca="1">IF(INDIRECT("実施計画様式!T"&amp;ROW($A388))&lt;&gt;朱色変色!T388,1,0)</f>
        <v>#VALUE!</v>
      </c>
      <c r="U388" t="e" cm="1">
        <f t="array" aca="1" ref="U388" ca="1">IF(INDIRECT("実施計画様式!U"&amp;ROW($A388))&lt;&gt;朱色変色!U388,1,0)</f>
        <v>#VALUE!</v>
      </c>
      <c r="V388" t="e" cm="1">
        <f t="array" aca="1" ref="V388" ca="1">IF(INDIRECT("実施計画様式!V"&amp;ROW($A388))&lt;&gt;朱色変色!V388,1,0)</f>
        <v>#VALUE!</v>
      </c>
      <c r="W388" t="e" cm="1">
        <f t="array" aca="1" ref="W388" ca="1">IF(INDIRECT("実施計画様式!W"&amp;ROW($A388))&lt;&gt;朱色変色!W388,1,0)</f>
        <v>#VALUE!</v>
      </c>
      <c r="X388" t="e" cm="1">
        <f t="array" aca="1" ref="X388" ca="1">IF(INDIRECT("実施計画様式!X"&amp;ROW($A388))&lt;&gt;朱色変色!X388,1,0)</f>
        <v>#VALUE!</v>
      </c>
      <c r="Y388" t="e" cm="1">
        <f t="array" aca="1" ref="Y388" ca="1">IF(INDIRECT("実施計画様式!Y"&amp;ROW($A388))&lt;&gt;朱色変色!Y388,1,0)</f>
        <v>#VALUE!</v>
      </c>
      <c r="Z388" t="e" cm="1">
        <f t="array" aca="1" ref="Z388" ca="1">IF(INDIRECT("実施計画様式!Z"&amp;ROW($A388))&lt;&gt;朱色変色!Z388,1,0)</f>
        <v>#VALUE!</v>
      </c>
      <c r="AA388" t="e" cm="1">
        <f t="array" aca="1" ref="AA388" ca="1">IF(INDIRECT("実施計画様式!AA"&amp;ROW($A388))&lt;&gt;朱色変色!AA388,1,0)</f>
        <v>#VALUE!</v>
      </c>
      <c r="AB388" t="e" cm="1">
        <f t="array" aca="1" ref="AB388" ca="1">IF(INDIRECT("実施計画様式!AB"&amp;ROW($A388))&lt;&gt;朱色変色!AB388,1,0)</f>
        <v>#VALUE!</v>
      </c>
      <c r="AC388" t="e" cm="1">
        <f t="array" aca="1" ref="AC388" ca="1">IF(INDIRECT("実施計画様式!AC"&amp;ROW($A388))&lt;&gt;朱色変色!AC388,1,0)</f>
        <v>#VALUE!</v>
      </c>
      <c r="AD388" t="e" cm="1">
        <f t="array" aca="1" ref="AD388" ca="1">IF(INDIRECT("実施計画様式!AD"&amp;ROW($A388))&lt;&gt;朱色変色!AD388,1,0)</f>
        <v>#VALUE!</v>
      </c>
      <c r="AE388" t="e" cm="1">
        <f t="array" aca="1" ref="AE388" ca="1">IF(INDIRECT("実施計画様式!AE"&amp;ROW($A388))&lt;&gt;朱色変色!AE388,1,0)</f>
        <v>#VALUE!</v>
      </c>
      <c r="AF388" t="e" cm="1">
        <f t="array" aca="1" ref="AF388" ca="1">IF(INDIRECT("実施計画様式!AF"&amp;ROW($A388))&lt;&gt;朱色変色!AF388,1,0)</f>
        <v>#VALUE!</v>
      </c>
      <c r="AG388" t="e" cm="1">
        <f t="array" aca="1" ref="AG388" ca="1">IF(INDIRECT("実施計画様式!AG"&amp;ROW($A388))&lt;&gt;朱色変色!AG388,1,0)</f>
        <v>#VALUE!</v>
      </c>
      <c r="AH388" t="e" cm="1">
        <f t="array" aca="1" ref="AH388" ca="1">IF(INDIRECT("実施計画様式!AH"&amp;ROW($A388))&lt;&gt;朱色変色!AH388,1,0)</f>
        <v>#VALUE!</v>
      </c>
      <c r="AI388" t="e" cm="1">
        <f t="array" aca="1" ref="AI388" ca="1">IF(INDIRECT("実施計画様式!AI"&amp;ROW($A388))&lt;&gt;朱色変色!AI388,1,0)</f>
        <v>#VALUE!</v>
      </c>
      <c r="AJ388" t="e" cm="1">
        <f t="array" aca="1" ref="AJ388" ca="1">IF(INDIRECT("実施計画様式!AJ"&amp;ROW($A388))&lt;&gt;朱色変色!AJ388,1,0)</f>
        <v>#VALUE!</v>
      </c>
      <c r="AK388" t="e" cm="1">
        <f t="array" aca="1" ref="AK388" ca="1">IF(INDIRECT("実施計画様式!AK"&amp;ROW($A388))&lt;&gt;朱色変色!AK388,1,0)</f>
        <v>#VALUE!</v>
      </c>
      <c r="AL388" t="e" cm="1">
        <f t="array" aca="1" ref="AL388" ca="1">IF(INDIRECT("実施計画様式!AL"&amp;ROW($A388))&lt;&gt;朱色変色!AL388,1,0)</f>
        <v>#VALUE!</v>
      </c>
      <c r="AM388" t="e" cm="1">
        <f t="array" aca="1" ref="AM388" ca="1">IF(INDIRECT("実施計画様式!AM"&amp;ROW($A388))&lt;&gt;朱色変色!AM388,1,0)</f>
        <v>#VALUE!</v>
      </c>
      <c r="AN388" t="e" cm="1">
        <f t="array" aca="1" ref="AN388" ca="1">IF(INDIRECT("実施計画様式!AN"&amp;ROW($A388))&lt;&gt;朱色変色!AN388,1,0)</f>
        <v>#VALUE!</v>
      </c>
      <c r="AO388" t="e" cm="1">
        <f t="array" aca="1" ref="AO388" ca="1">IF(INDIRECT("実施計画様式!AO"&amp;ROW($A388))&lt;&gt;朱色変色!AO388,1,0)</f>
        <v>#VALUE!</v>
      </c>
      <c r="AP388" t="e" cm="1">
        <f t="array" aca="1" ref="AP388" ca="1">IF(INDIRECT("実施計画様式!AP"&amp;ROW($A388))&lt;&gt;朱色変色!AP388,1,0)</f>
        <v>#VALUE!</v>
      </c>
      <c r="AQ388" t="e" cm="1">
        <f t="array" aca="1" ref="AQ388" ca="1">IF(INDIRECT("実施計画様式!AQ"&amp;ROW($A388))&lt;&gt;朱色変色!AQ388,1,0)</f>
        <v>#VALUE!</v>
      </c>
      <c r="AR388" t="e" cm="1">
        <f t="array" aca="1" ref="AR388" ca="1">IF(INDIRECT("実施計画様式!AR"&amp;ROW($A388))&lt;&gt;朱色変色!AR388,1,0)</f>
        <v>#VALUE!</v>
      </c>
      <c r="AS388" t="e" cm="1">
        <f t="array" aca="1" ref="AS388" ca="1">IF(INDIRECT("実施計画様式!AS"&amp;ROW($A388))&lt;&gt;朱色変色!AS388,1,0)</f>
        <v>#VALUE!</v>
      </c>
      <c r="AT388" t="e" cm="1">
        <f t="array" aca="1" ref="AT388" ca="1">IF(INDIRECT("実施計画様式!AT"&amp;ROW($A388))&lt;&gt;朱色変色!AT388,1,0)</f>
        <v>#VALUE!</v>
      </c>
      <c r="AU388" t="e" cm="1">
        <f t="array" aca="1" ref="AU388" ca="1">IF(INDIRECT("実施計画様式!AU"&amp;ROW($A388))&lt;&gt;朱色変色!AU388,1,0)</f>
        <v>#VALUE!</v>
      </c>
      <c r="AV388" t="e" cm="1">
        <f t="array" aca="1" ref="AV388" ca="1">IF(INDIRECT("実施計画様式!AV"&amp;ROW($A388))&lt;&gt;朱色変色!AV388,1,0)</f>
        <v>#VALUE!</v>
      </c>
      <c r="AW388" t="e" cm="1">
        <f t="array" aca="1" ref="AW388" ca="1">IF(INDIRECT("実施計画様式!AW"&amp;ROW($A388))&lt;&gt;朱色変色!AW388,1,0)</f>
        <v>#VALUE!</v>
      </c>
      <c r="AX388" t="e" cm="1">
        <f t="array" aca="1" ref="AX388" ca="1">IF(INDIRECT("実施計画様式!AX"&amp;ROW($A388))&lt;&gt;朱色変色!AX388,1,0)</f>
        <v>#VALUE!</v>
      </c>
      <c r="AY388" t="e" cm="1">
        <f t="array" aca="1" ref="AY388" ca="1">IF(INDIRECT("実施計画様式!AY"&amp;ROW($A388))&lt;&gt;朱色変色!AU388,1,0)</f>
        <v>#VALUE!</v>
      </c>
      <c r="AZ388" t="e" cm="1">
        <f t="array" aca="1" ref="AZ388" ca="1">IF(INDIRECT("実施計画様式!AZ"&amp;ROW($A388))&lt;&gt;朱色変色!AV388,1,0)</f>
        <v>#VALUE!</v>
      </c>
      <c r="BA388" t="e" cm="1">
        <f t="array" aca="1" ref="BA388" ca="1">IF(INDIRECT("実施計画様式!BA"&amp;ROW($A388))&lt;&gt;朱色変色!AW388,1,0)</f>
        <v>#VALUE!</v>
      </c>
      <c r="BB388" t="e" cm="1">
        <f t="array" aca="1" ref="BB388" ca="1">IF(INDIRECT("実施計画様式!BB"&amp;ROW($A388))&lt;&gt;朱色変色!AX388,1,0)</f>
        <v>#VALUE!</v>
      </c>
      <c r="BC388" t="e">
        <f t="shared" ca="1" si="12"/>
        <v>#VALUE!</v>
      </c>
      <c r="BD388" t="e">
        <f t="shared" ca="1" si="13"/>
        <v>#VALUE!</v>
      </c>
      <c r="BE388" t="e">
        <f t="shared" ca="1" si="14"/>
        <v>#VALUE!</v>
      </c>
    </row>
    <row r="389" spans="3:57">
      <c r="C389" s="310">
        <v>317</v>
      </c>
      <c r="D389" t="e" cm="1">
        <f t="array" aca="1" ref="D389" ca="1">IF(INDIRECT("実施計画様式!D"&amp;ROW($A389))&lt;&gt;朱色変色!D389,1,0)</f>
        <v>#VALUE!</v>
      </c>
      <c r="E389" t="e" cm="1">
        <f t="array" aca="1" ref="E389" ca="1">IF(INDIRECT("実施計画様式!E"&amp;ROW($A389))&lt;&gt;朱色変色!E389,1,0)</f>
        <v>#VALUE!</v>
      </c>
      <c r="F389" t="e" cm="1">
        <f t="array" aca="1" ref="F389" ca="1">IF(INDIRECT("実施計画様式!F"&amp;ROW($A389))&lt;&gt;朱色変色!F389,1,0)</f>
        <v>#VALUE!</v>
      </c>
      <c r="G389" t="e" cm="1">
        <f t="array" aca="1" ref="G389" ca="1">IF(INDIRECT("実施計画様式!G"&amp;ROW($A389))&lt;&gt;朱色変色!G389,1,0)</f>
        <v>#VALUE!</v>
      </c>
      <c r="H389" t="e" cm="1">
        <f t="array" aca="1" ref="H389" ca="1">IF(INDIRECT("実施計画様式!H"&amp;ROW($A389))&lt;&gt;朱色変色!H389,1,0)</f>
        <v>#VALUE!</v>
      </c>
      <c r="I389" t="e" cm="1">
        <f t="array" aca="1" ref="I389" ca="1">IF(INDIRECT("実施計画様式!I"&amp;ROW($A389))&lt;&gt;朱色変色!I389,1,0)</f>
        <v>#VALUE!</v>
      </c>
      <c r="J389" t="e" cm="1">
        <f t="array" aca="1" ref="J389" ca="1">IF(INDIRECT("実施計画様式!J"&amp;ROW($A389))&lt;&gt;朱色変色!J389,1,0)</f>
        <v>#VALUE!</v>
      </c>
      <c r="K389" t="e" cm="1">
        <f t="array" aca="1" ref="K389" ca="1">IF(INDIRECT("実施計画様式!K"&amp;ROW($A389))&lt;&gt;朱色変色!K389,1,0)</f>
        <v>#VALUE!</v>
      </c>
      <c r="L389" t="e" cm="1">
        <f t="array" aca="1" ref="L389" ca="1">IF(INDIRECT("実施計画様式!L"&amp;ROW($A389))&lt;&gt;朱色変色!L389,1,0)</f>
        <v>#VALUE!</v>
      </c>
      <c r="M389" t="e" cm="1">
        <f t="array" aca="1" ref="M389" ca="1">IF(INDIRECT("実施計画様式!M"&amp;ROW($A389))&lt;&gt;朱色変色!M389,1,0)</f>
        <v>#VALUE!</v>
      </c>
      <c r="N389" t="e" cm="1">
        <f t="array" aca="1" ref="N389" ca="1">IF(INDIRECT("実施計画様式!N"&amp;ROW($A389))&lt;&gt;朱色変色!N389,1,0)</f>
        <v>#VALUE!</v>
      </c>
      <c r="O389" t="e" cm="1">
        <f t="array" aca="1" ref="O389" ca="1">IF(INDIRECT("実施計画様式!O"&amp;ROW($A389))&lt;&gt;朱色変色!O389,1,0)</f>
        <v>#VALUE!</v>
      </c>
      <c r="P389" t="e" cm="1">
        <f t="array" aca="1" ref="P389" ca="1">IF(INDIRECT("実施計画様式!P"&amp;ROW($A389))&lt;&gt;朱色変色!P389,1,0)</f>
        <v>#VALUE!</v>
      </c>
      <c r="Q389" t="e" cm="1">
        <f t="array" aca="1" ref="Q389" ca="1">IF(INDIRECT("実施計画様式!Q"&amp;ROW($A389))&lt;&gt;朱色変色!Q389,1,0)</f>
        <v>#VALUE!</v>
      </c>
      <c r="R389" t="e" cm="1">
        <f t="array" aca="1" ref="R389" ca="1">IF(INDIRECT("実施計画様式!R"&amp;ROW($A389))&lt;&gt;朱色変色!R389,1,0)</f>
        <v>#VALUE!</v>
      </c>
      <c r="S389" t="e" cm="1">
        <f t="array" aca="1" ref="S389" ca="1">IF(INDIRECT("実施計画様式!S"&amp;ROW($A389))&lt;&gt;朱色変色!S389,1,0)</f>
        <v>#VALUE!</v>
      </c>
      <c r="T389" t="e" cm="1">
        <f t="array" aca="1" ref="T389" ca="1">IF(INDIRECT("実施計画様式!T"&amp;ROW($A389))&lt;&gt;朱色変色!T389,1,0)</f>
        <v>#VALUE!</v>
      </c>
      <c r="U389" t="e" cm="1">
        <f t="array" aca="1" ref="U389" ca="1">IF(INDIRECT("実施計画様式!U"&amp;ROW($A389))&lt;&gt;朱色変色!U389,1,0)</f>
        <v>#VALUE!</v>
      </c>
      <c r="V389" t="e" cm="1">
        <f t="array" aca="1" ref="V389" ca="1">IF(INDIRECT("実施計画様式!V"&amp;ROW($A389))&lt;&gt;朱色変色!V389,1,0)</f>
        <v>#VALUE!</v>
      </c>
      <c r="W389" t="e" cm="1">
        <f t="array" aca="1" ref="W389" ca="1">IF(INDIRECT("実施計画様式!W"&amp;ROW($A389))&lt;&gt;朱色変色!W389,1,0)</f>
        <v>#VALUE!</v>
      </c>
      <c r="X389" t="e" cm="1">
        <f t="array" aca="1" ref="X389" ca="1">IF(INDIRECT("実施計画様式!X"&amp;ROW($A389))&lt;&gt;朱色変色!X389,1,0)</f>
        <v>#VALUE!</v>
      </c>
      <c r="Y389" t="e" cm="1">
        <f t="array" aca="1" ref="Y389" ca="1">IF(INDIRECT("実施計画様式!Y"&amp;ROW($A389))&lt;&gt;朱色変色!Y389,1,0)</f>
        <v>#VALUE!</v>
      </c>
      <c r="Z389" t="e" cm="1">
        <f t="array" aca="1" ref="Z389" ca="1">IF(INDIRECT("実施計画様式!Z"&amp;ROW($A389))&lt;&gt;朱色変色!Z389,1,0)</f>
        <v>#VALUE!</v>
      </c>
      <c r="AA389" t="e" cm="1">
        <f t="array" aca="1" ref="AA389" ca="1">IF(INDIRECT("実施計画様式!AA"&amp;ROW($A389))&lt;&gt;朱色変色!AA389,1,0)</f>
        <v>#VALUE!</v>
      </c>
      <c r="AB389" t="e" cm="1">
        <f t="array" aca="1" ref="AB389" ca="1">IF(INDIRECT("実施計画様式!AB"&amp;ROW($A389))&lt;&gt;朱色変色!AB389,1,0)</f>
        <v>#VALUE!</v>
      </c>
      <c r="AC389" t="e" cm="1">
        <f t="array" aca="1" ref="AC389" ca="1">IF(INDIRECT("実施計画様式!AC"&amp;ROW($A389))&lt;&gt;朱色変色!AC389,1,0)</f>
        <v>#VALUE!</v>
      </c>
      <c r="AD389" t="e" cm="1">
        <f t="array" aca="1" ref="AD389" ca="1">IF(INDIRECT("実施計画様式!AD"&amp;ROW($A389))&lt;&gt;朱色変色!AD389,1,0)</f>
        <v>#VALUE!</v>
      </c>
      <c r="AE389" t="e" cm="1">
        <f t="array" aca="1" ref="AE389" ca="1">IF(INDIRECT("実施計画様式!AE"&amp;ROW($A389))&lt;&gt;朱色変色!AE389,1,0)</f>
        <v>#VALUE!</v>
      </c>
      <c r="AF389" t="e" cm="1">
        <f t="array" aca="1" ref="AF389" ca="1">IF(INDIRECT("実施計画様式!AF"&amp;ROW($A389))&lt;&gt;朱色変色!AF389,1,0)</f>
        <v>#VALUE!</v>
      </c>
      <c r="AG389" t="e" cm="1">
        <f t="array" aca="1" ref="AG389" ca="1">IF(INDIRECT("実施計画様式!AG"&amp;ROW($A389))&lt;&gt;朱色変色!AG389,1,0)</f>
        <v>#VALUE!</v>
      </c>
      <c r="AH389" t="e" cm="1">
        <f t="array" aca="1" ref="AH389" ca="1">IF(INDIRECT("実施計画様式!AH"&amp;ROW($A389))&lt;&gt;朱色変色!AH389,1,0)</f>
        <v>#VALUE!</v>
      </c>
      <c r="AI389" t="e" cm="1">
        <f t="array" aca="1" ref="AI389" ca="1">IF(INDIRECT("実施計画様式!AI"&amp;ROW($A389))&lt;&gt;朱色変色!AI389,1,0)</f>
        <v>#VALUE!</v>
      </c>
      <c r="AJ389" t="e" cm="1">
        <f t="array" aca="1" ref="AJ389" ca="1">IF(INDIRECT("実施計画様式!AJ"&amp;ROW($A389))&lt;&gt;朱色変色!AJ389,1,0)</f>
        <v>#VALUE!</v>
      </c>
      <c r="AK389" t="e" cm="1">
        <f t="array" aca="1" ref="AK389" ca="1">IF(INDIRECT("実施計画様式!AK"&amp;ROW($A389))&lt;&gt;朱色変色!AK389,1,0)</f>
        <v>#VALUE!</v>
      </c>
      <c r="AL389" t="e" cm="1">
        <f t="array" aca="1" ref="AL389" ca="1">IF(INDIRECT("実施計画様式!AL"&amp;ROW($A389))&lt;&gt;朱色変色!AL389,1,0)</f>
        <v>#VALUE!</v>
      </c>
      <c r="AM389" t="e" cm="1">
        <f t="array" aca="1" ref="AM389" ca="1">IF(INDIRECT("実施計画様式!AM"&amp;ROW($A389))&lt;&gt;朱色変色!AM389,1,0)</f>
        <v>#VALUE!</v>
      </c>
      <c r="AN389" t="e" cm="1">
        <f t="array" aca="1" ref="AN389" ca="1">IF(INDIRECT("実施計画様式!AN"&amp;ROW($A389))&lt;&gt;朱色変色!AN389,1,0)</f>
        <v>#VALUE!</v>
      </c>
      <c r="AO389" t="e" cm="1">
        <f t="array" aca="1" ref="AO389" ca="1">IF(INDIRECT("実施計画様式!AO"&amp;ROW($A389))&lt;&gt;朱色変色!AO389,1,0)</f>
        <v>#VALUE!</v>
      </c>
      <c r="AP389" t="e" cm="1">
        <f t="array" aca="1" ref="AP389" ca="1">IF(INDIRECT("実施計画様式!AP"&amp;ROW($A389))&lt;&gt;朱色変色!AP389,1,0)</f>
        <v>#VALUE!</v>
      </c>
      <c r="AQ389" t="e" cm="1">
        <f t="array" aca="1" ref="AQ389" ca="1">IF(INDIRECT("実施計画様式!AQ"&amp;ROW($A389))&lt;&gt;朱色変色!AQ389,1,0)</f>
        <v>#VALUE!</v>
      </c>
      <c r="AR389" t="e" cm="1">
        <f t="array" aca="1" ref="AR389" ca="1">IF(INDIRECT("実施計画様式!AR"&amp;ROW($A389))&lt;&gt;朱色変色!AR389,1,0)</f>
        <v>#VALUE!</v>
      </c>
      <c r="AS389" t="e" cm="1">
        <f t="array" aca="1" ref="AS389" ca="1">IF(INDIRECT("実施計画様式!AS"&amp;ROW($A389))&lt;&gt;朱色変色!AS389,1,0)</f>
        <v>#VALUE!</v>
      </c>
      <c r="AT389" t="e" cm="1">
        <f t="array" aca="1" ref="AT389" ca="1">IF(INDIRECT("実施計画様式!AT"&amp;ROW($A389))&lt;&gt;朱色変色!AT389,1,0)</f>
        <v>#VALUE!</v>
      </c>
      <c r="AU389" t="e" cm="1">
        <f t="array" aca="1" ref="AU389" ca="1">IF(INDIRECT("実施計画様式!AU"&amp;ROW($A389))&lt;&gt;朱色変色!AU389,1,0)</f>
        <v>#VALUE!</v>
      </c>
      <c r="AV389" t="e" cm="1">
        <f t="array" aca="1" ref="AV389" ca="1">IF(INDIRECT("実施計画様式!AV"&amp;ROW($A389))&lt;&gt;朱色変色!AV389,1,0)</f>
        <v>#VALUE!</v>
      </c>
      <c r="AW389" t="e" cm="1">
        <f t="array" aca="1" ref="AW389" ca="1">IF(INDIRECT("実施計画様式!AW"&amp;ROW($A389))&lt;&gt;朱色変色!AW389,1,0)</f>
        <v>#VALUE!</v>
      </c>
      <c r="AX389" t="e" cm="1">
        <f t="array" aca="1" ref="AX389" ca="1">IF(INDIRECT("実施計画様式!AX"&amp;ROW($A389))&lt;&gt;朱色変色!AX389,1,0)</f>
        <v>#VALUE!</v>
      </c>
      <c r="AY389" t="e" cm="1">
        <f t="array" aca="1" ref="AY389" ca="1">IF(INDIRECT("実施計画様式!AY"&amp;ROW($A389))&lt;&gt;朱色変色!AU389,1,0)</f>
        <v>#VALUE!</v>
      </c>
      <c r="AZ389" t="e" cm="1">
        <f t="array" aca="1" ref="AZ389" ca="1">IF(INDIRECT("実施計画様式!AZ"&amp;ROW($A389))&lt;&gt;朱色変色!AV389,1,0)</f>
        <v>#VALUE!</v>
      </c>
      <c r="BA389" t="e" cm="1">
        <f t="array" aca="1" ref="BA389" ca="1">IF(INDIRECT("実施計画様式!BA"&amp;ROW($A389))&lt;&gt;朱色変色!AW389,1,0)</f>
        <v>#VALUE!</v>
      </c>
      <c r="BB389" t="e" cm="1">
        <f t="array" aca="1" ref="BB389" ca="1">IF(INDIRECT("実施計画様式!BB"&amp;ROW($A389))&lt;&gt;朱色変色!AX389,1,0)</f>
        <v>#VALUE!</v>
      </c>
      <c r="BC389" t="e">
        <f t="shared" ca="1" si="12"/>
        <v>#VALUE!</v>
      </c>
      <c r="BD389" t="e">
        <f t="shared" ca="1" si="13"/>
        <v>#VALUE!</v>
      </c>
      <c r="BE389" t="e">
        <f t="shared" ca="1" si="14"/>
        <v>#VALUE!</v>
      </c>
    </row>
    <row r="390" spans="3:57">
      <c r="C390" s="310">
        <v>318</v>
      </c>
      <c r="D390" t="e" cm="1">
        <f t="array" aca="1" ref="D390" ca="1">IF(INDIRECT("実施計画様式!D"&amp;ROW($A390))&lt;&gt;朱色変色!D390,1,0)</f>
        <v>#VALUE!</v>
      </c>
      <c r="E390" t="e" cm="1">
        <f t="array" aca="1" ref="E390" ca="1">IF(INDIRECT("実施計画様式!E"&amp;ROW($A390))&lt;&gt;朱色変色!E390,1,0)</f>
        <v>#VALUE!</v>
      </c>
      <c r="F390" t="e" cm="1">
        <f t="array" aca="1" ref="F390" ca="1">IF(INDIRECT("実施計画様式!F"&amp;ROW($A390))&lt;&gt;朱色変色!F390,1,0)</f>
        <v>#VALUE!</v>
      </c>
      <c r="G390" t="e" cm="1">
        <f t="array" aca="1" ref="G390" ca="1">IF(INDIRECT("実施計画様式!G"&amp;ROW($A390))&lt;&gt;朱色変色!G390,1,0)</f>
        <v>#VALUE!</v>
      </c>
      <c r="H390" t="e" cm="1">
        <f t="array" aca="1" ref="H390" ca="1">IF(INDIRECT("実施計画様式!H"&amp;ROW($A390))&lt;&gt;朱色変色!H390,1,0)</f>
        <v>#VALUE!</v>
      </c>
      <c r="I390" t="e" cm="1">
        <f t="array" aca="1" ref="I390" ca="1">IF(INDIRECT("実施計画様式!I"&amp;ROW($A390))&lt;&gt;朱色変色!I390,1,0)</f>
        <v>#VALUE!</v>
      </c>
      <c r="J390" t="e" cm="1">
        <f t="array" aca="1" ref="J390" ca="1">IF(INDIRECT("実施計画様式!J"&amp;ROW($A390))&lt;&gt;朱色変色!J390,1,0)</f>
        <v>#VALUE!</v>
      </c>
      <c r="K390" t="e" cm="1">
        <f t="array" aca="1" ref="K390" ca="1">IF(INDIRECT("実施計画様式!K"&amp;ROW($A390))&lt;&gt;朱色変色!K390,1,0)</f>
        <v>#VALUE!</v>
      </c>
      <c r="L390" t="e" cm="1">
        <f t="array" aca="1" ref="L390" ca="1">IF(INDIRECT("実施計画様式!L"&amp;ROW($A390))&lt;&gt;朱色変色!L390,1,0)</f>
        <v>#VALUE!</v>
      </c>
      <c r="M390" t="e" cm="1">
        <f t="array" aca="1" ref="M390" ca="1">IF(INDIRECT("実施計画様式!M"&amp;ROW($A390))&lt;&gt;朱色変色!M390,1,0)</f>
        <v>#VALUE!</v>
      </c>
      <c r="N390" t="e" cm="1">
        <f t="array" aca="1" ref="N390" ca="1">IF(INDIRECT("実施計画様式!N"&amp;ROW($A390))&lt;&gt;朱色変色!N390,1,0)</f>
        <v>#VALUE!</v>
      </c>
      <c r="O390" t="e" cm="1">
        <f t="array" aca="1" ref="O390" ca="1">IF(INDIRECT("実施計画様式!O"&amp;ROW($A390))&lt;&gt;朱色変色!O390,1,0)</f>
        <v>#VALUE!</v>
      </c>
      <c r="P390" t="e" cm="1">
        <f t="array" aca="1" ref="P390" ca="1">IF(INDIRECT("実施計画様式!P"&amp;ROW($A390))&lt;&gt;朱色変色!P390,1,0)</f>
        <v>#VALUE!</v>
      </c>
      <c r="Q390" t="e" cm="1">
        <f t="array" aca="1" ref="Q390" ca="1">IF(INDIRECT("実施計画様式!Q"&amp;ROW($A390))&lt;&gt;朱色変色!Q390,1,0)</f>
        <v>#VALUE!</v>
      </c>
      <c r="R390" t="e" cm="1">
        <f t="array" aca="1" ref="R390" ca="1">IF(INDIRECT("実施計画様式!R"&amp;ROW($A390))&lt;&gt;朱色変色!R390,1,0)</f>
        <v>#VALUE!</v>
      </c>
      <c r="S390" t="e" cm="1">
        <f t="array" aca="1" ref="S390" ca="1">IF(INDIRECT("実施計画様式!S"&amp;ROW($A390))&lt;&gt;朱色変色!S390,1,0)</f>
        <v>#VALUE!</v>
      </c>
      <c r="T390" t="e" cm="1">
        <f t="array" aca="1" ref="T390" ca="1">IF(INDIRECT("実施計画様式!T"&amp;ROW($A390))&lt;&gt;朱色変色!T390,1,0)</f>
        <v>#VALUE!</v>
      </c>
      <c r="U390" t="e" cm="1">
        <f t="array" aca="1" ref="U390" ca="1">IF(INDIRECT("実施計画様式!U"&amp;ROW($A390))&lt;&gt;朱色変色!U390,1,0)</f>
        <v>#VALUE!</v>
      </c>
      <c r="V390" t="e" cm="1">
        <f t="array" aca="1" ref="V390" ca="1">IF(INDIRECT("実施計画様式!V"&amp;ROW($A390))&lt;&gt;朱色変色!V390,1,0)</f>
        <v>#VALUE!</v>
      </c>
      <c r="W390" t="e" cm="1">
        <f t="array" aca="1" ref="W390" ca="1">IF(INDIRECT("実施計画様式!W"&amp;ROW($A390))&lt;&gt;朱色変色!W390,1,0)</f>
        <v>#VALUE!</v>
      </c>
      <c r="X390" t="e" cm="1">
        <f t="array" aca="1" ref="X390" ca="1">IF(INDIRECT("実施計画様式!X"&amp;ROW($A390))&lt;&gt;朱色変色!X390,1,0)</f>
        <v>#VALUE!</v>
      </c>
      <c r="Y390" t="e" cm="1">
        <f t="array" aca="1" ref="Y390" ca="1">IF(INDIRECT("実施計画様式!Y"&amp;ROW($A390))&lt;&gt;朱色変色!Y390,1,0)</f>
        <v>#VALUE!</v>
      </c>
      <c r="Z390" t="e" cm="1">
        <f t="array" aca="1" ref="Z390" ca="1">IF(INDIRECT("実施計画様式!Z"&amp;ROW($A390))&lt;&gt;朱色変色!Z390,1,0)</f>
        <v>#VALUE!</v>
      </c>
      <c r="AA390" t="e" cm="1">
        <f t="array" aca="1" ref="AA390" ca="1">IF(INDIRECT("実施計画様式!AA"&amp;ROW($A390))&lt;&gt;朱色変色!AA390,1,0)</f>
        <v>#VALUE!</v>
      </c>
      <c r="AB390" t="e" cm="1">
        <f t="array" aca="1" ref="AB390" ca="1">IF(INDIRECT("実施計画様式!AB"&amp;ROW($A390))&lt;&gt;朱色変色!AB390,1,0)</f>
        <v>#VALUE!</v>
      </c>
      <c r="AC390" t="e" cm="1">
        <f t="array" aca="1" ref="AC390" ca="1">IF(INDIRECT("実施計画様式!AC"&amp;ROW($A390))&lt;&gt;朱色変色!AC390,1,0)</f>
        <v>#VALUE!</v>
      </c>
      <c r="AD390" t="e" cm="1">
        <f t="array" aca="1" ref="AD390" ca="1">IF(INDIRECT("実施計画様式!AD"&amp;ROW($A390))&lt;&gt;朱色変色!AD390,1,0)</f>
        <v>#VALUE!</v>
      </c>
      <c r="AE390" t="e" cm="1">
        <f t="array" aca="1" ref="AE390" ca="1">IF(INDIRECT("実施計画様式!AE"&amp;ROW($A390))&lt;&gt;朱色変色!AE390,1,0)</f>
        <v>#VALUE!</v>
      </c>
      <c r="AF390" t="e" cm="1">
        <f t="array" aca="1" ref="AF390" ca="1">IF(INDIRECT("実施計画様式!AF"&amp;ROW($A390))&lt;&gt;朱色変色!AF390,1,0)</f>
        <v>#VALUE!</v>
      </c>
      <c r="AG390" t="e" cm="1">
        <f t="array" aca="1" ref="AG390" ca="1">IF(INDIRECT("実施計画様式!AG"&amp;ROW($A390))&lt;&gt;朱色変色!AG390,1,0)</f>
        <v>#VALUE!</v>
      </c>
      <c r="AH390" t="e" cm="1">
        <f t="array" aca="1" ref="AH390" ca="1">IF(INDIRECT("実施計画様式!AH"&amp;ROW($A390))&lt;&gt;朱色変色!AH390,1,0)</f>
        <v>#VALUE!</v>
      </c>
      <c r="AI390" t="e" cm="1">
        <f t="array" aca="1" ref="AI390" ca="1">IF(INDIRECT("実施計画様式!AI"&amp;ROW($A390))&lt;&gt;朱色変色!AI390,1,0)</f>
        <v>#VALUE!</v>
      </c>
      <c r="AJ390" t="e" cm="1">
        <f t="array" aca="1" ref="AJ390" ca="1">IF(INDIRECT("実施計画様式!AJ"&amp;ROW($A390))&lt;&gt;朱色変色!AJ390,1,0)</f>
        <v>#VALUE!</v>
      </c>
      <c r="AK390" t="e" cm="1">
        <f t="array" aca="1" ref="AK390" ca="1">IF(INDIRECT("実施計画様式!AK"&amp;ROW($A390))&lt;&gt;朱色変色!AK390,1,0)</f>
        <v>#VALUE!</v>
      </c>
      <c r="AL390" t="e" cm="1">
        <f t="array" aca="1" ref="AL390" ca="1">IF(INDIRECT("実施計画様式!AL"&amp;ROW($A390))&lt;&gt;朱色変色!AL390,1,0)</f>
        <v>#VALUE!</v>
      </c>
      <c r="AM390" t="e" cm="1">
        <f t="array" aca="1" ref="AM390" ca="1">IF(INDIRECT("実施計画様式!AM"&amp;ROW($A390))&lt;&gt;朱色変色!AM390,1,0)</f>
        <v>#VALUE!</v>
      </c>
      <c r="AN390" t="e" cm="1">
        <f t="array" aca="1" ref="AN390" ca="1">IF(INDIRECT("実施計画様式!AN"&amp;ROW($A390))&lt;&gt;朱色変色!AN390,1,0)</f>
        <v>#VALUE!</v>
      </c>
      <c r="AO390" t="e" cm="1">
        <f t="array" aca="1" ref="AO390" ca="1">IF(INDIRECT("実施計画様式!AO"&amp;ROW($A390))&lt;&gt;朱色変色!AO390,1,0)</f>
        <v>#VALUE!</v>
      </c>
      <c r="AP390" t="e" cm="1">
        <f t="array" aca="1" ref="AP390" ca="1">IF(INDIRECT("実施計画様式!AP"&amp;ROW($A390))&lt;&gt;朱色変色!AP390,1,0)</f>
        <v>#VALUE!</v>
      </c>
      <c r="AQ390" t="e" cm="1">
        <f t="array" aca="1" ref="AQ390" ca="1">IF(INDIRECT("実施計画様式!AQ"&amp;ROW($A390))&lt;&gt;朱色変色!AQ390,1,0)</f>
        <v>#VALUE!</v>
      </c>
      <c r="AR390" t="e" cm="1">
        <f t="array" aca="1" ref="AR390" ca="1">IF(INDIRECT("実施計画様式!AR"&amp;ROW($A390))&lt;&gt;朱色変色!AR390,1,0)</f>
        <v>#VALUE!</v>
      </c>
      <c r="AS390" t="e" cm="1">
        <f t="array" aca="1" ref="AS390" ca="1">IF(INDIRECT("実施計画様式!AS"&amp;ROW($A390))&lt;&gt;朱色変色!AS390,1,0)</f>
        <v>#VALUE!</v>
      </c>
      <c r="AT390" t="e" cm="1">
        <f t="array" aca="1" ref="AT390" ca="1">IF(INDIRECT("実施計画様式!AT"&amp;ROW($A390))&lt;&gt;朱色変色!AT390,1,0)</f>
        <v>#VALUE!</v>
      </c>
      <c r="AU390" t="e" cm="1">
        <f t="array" aca="1" ref="AU390" ca="1">IF(INDIRECT("実施計画様式!AU"&amp;ROW($A390))&lt;&gt;朱色変色!AU390,1,0)</f>
        <v>#VALUE!</v>
      </c>
      <c r="AV390" t="e" cm="1">
        <f t="array" aca="1" ref="AV390" ca="1">IF(INDIRECT("実施計画様式!AV"&amp;ROW($A390))&lt;&gt;朱色変色!AV390,1,0)</f>
        <v>#VALUE!</v>
      </c>
      <c r="AW390" t="e" cm="1">
        <f t="array" aca="1" ref="AW390" ca="1">IF(INDIRECT("実施計画様式!AW"&amp;ROW($A390))&lt;&gt;朱色変色!AW390,1,0)</f>
        <v>#VALUE!</v>
      </c>
      <c r="AX390" t="e" cm="1">
        <f t="array" aca="1" ref="AX390" ca="1">IF(INDIRECT("実施計画様式!AX"&amp;ROW($A390))&lt;&gt;朱色変色!AX390,1,0)</f>
        <v>#VALUE!</v>
      </c>
      <c r="AY390" t="e" cm="1">
        <f t="array" aca="1" ref="AY390" ca="1">IF(INDIRECT("実施計画様式!AY"&amp;ROW($A390))&lt;&gt;朱色変色!AU390,1,0)</f>
        <v>#VALUE!</v>
      </c>
      <c r="AZ390" t="e" cm="1">
        <f t="array" aca="1" ref="AZ390" ca="1">IF(INDIRECT("実施計画様式!AZ"&amp;ROW($A390))&lt;&gt;朱色変色!AV390,1,0)</f>
        <v>#VALUE!</v>
      </c>
      <c r="BA390" t="e" cm="1">
        <f t="array" aca="1" ref="BA390" ca="1">IF(INDIRECT("実施計画様式!BA"&amp;ROW($A390))&lt;&gt;朱色変色!AW390,1,0)</f>
        <v>#VALUE!</v>
      </c>
      <c r="BB390" t="e" cm="1">
        <f t="array" aca="1" ref="BB390" ca="1">IF(INDIRECT("実施計画様式!BB"&amp;ROW($A390))&lt;&gt;朱色変色!AX390,1,0)</f>
        <v>#VALUE!</v>
      </c>
      <c r="BC390" t="e">
        <f t="shared" ca="1" si="12"/>
        <v>#VALUE!</v>
      </c>
      <c r="BD390" t="e">
        <f t="shared" ca="1" si="13"/>
        <v>#VALUE!</v>
      </c>
      <c r="BE390" t="e">
        <f t="shared" ca="1" si="14"/>
        <v>#VALUE!</v>
      </c>
    </row>
    <row r="391" spans="3:57">
      <c r="C391" s="310">
        <v>319</v>
      </c>
      <c r="D391" t="e" cm="1">
        <f t="array" aca="1" ref="D391" ca="1">IF(INDIRECT("実施計画様式!D"&amp;ROW($A391))&lt;&gt;朱色変色!D391,1,0)</f>
        <v>#VALUE!</v>
      </c>
      <c r="E391" t="e" cm="1">
        <f t="array" aca="1" ref="E391" ca="1">IF(INDIRECT("実施計画様式!E"&amp;ROW($A391))&lt;&gt;朱色変色!E391,1,0)</f>
        <v>#VALUE!</v>
      </c>
      <c r="F391" t="e" cm="1">
        <f t="array" aca="1" ref="F391" ca="1">IF(INDIRECT("実施計画様式!F"&amp;ROW($A391))&lt;&gt;朱色変色!F391,1,0)</f>
        <v>#VALUE!</v>
      </c>
      <c r="G391" t="e" cm="1">
        <f t="array" aca="1" ref="G391" ca="1">IF(INDIRECT("実施計画様式!G"&amp;ROW($A391))&lt;&gt;朱色変色!G391,1,0)</f>
        <v>#VALUE!</v>
      </c>
      <c r="H391" t="e" cm="1">
        <f t="array" aca="1" ref="H391" ca="1">IF(INDIRECT("実施計画様式!H"&amp;ROW($A391))&lt;&gt;朱色変色!H391,1,0)</f>
        <v>#VALUE!</v>
      </c>
      <c r="I391" t="e" cm="1">
        <f t="array" aca="1" ref="I391" ca="1">IF(INDIRECT("実施計画様式!I"&amp;ROW($A391))&lt;&gt;朱色変色!I391,1,0)</f>
        <v>#VALUE!</v>
      </c>
      <c r="J391" t="e" cm="1">
        <f t="array" aca="1" ref="J391" ca="1">IF(INDIRECT("実施計画様式!J"&amp;ROW($A391))&lt;&gt;朱色変色!J391,1,0)</f>
        <v>#VALUE!</v>
      </c>
      <c r="K391" t="e" cm="1">
        <f t="array" aca="1" ref="K391" ca="1">IF(INDIRECT("実施計画様式!K"&amp;ROW($A391))&lt;&gt;朱色変色!K391,1,0)</f>
        <v>#VALUE!</v>
      </c>
      <c r="L391" t="e" cm="1">
        <f t="array" aca="1" ref="L391" ca="1">IF(INDIRECT("実施計画様式!L"&amp;ROW($A391))&lt;&gt;朱色変色!L391,1,0)</f>
        <v>#VALUE!</v>
      </c>
      <c r="M391" t="e" cm="1">
        <f t="array" aca="1" ref="M391" ca="1">IF(INDIRECT("実施計画様式!M"&amp;ROW($A391))&lt;&gt;朱色変色!M391,1,0)</f>
        <v>#VALUE!</v>
      </c>
      <c r="N391" t="e" cm="1">
        <f t="array" aca="1" ref="N391" ca="1">IF(INDIRECT("実施計画様式!N"&amp;ROW($A391))&lt;&gt;朱色変色!N391,1,0)</f>
        <v>#VALUE!</v>
      </c>
      <c r="O391" t="e" cm="1">
        <f t="array" aca="1" ref="O391" ca="1">IF(INDIRECT("実施計画様式!O"&amp;ROW($A391))&lt;&gt;朱色変色!O391,1,0)</f>
        <v>#VALUE!</v>
      </c>
      <c r="P391" t="e" cm="1">
        <f t="array" aca="1" ref="P391" ca="1">IF(INDIRECT("実施計画様式!P"&amp;ROW($A391))&lt;&gt;朱色変色!P391,1,0)</f>
        <v>#VALUE!</v>
      </c>
      <c r="Q391" t="e" cm="1">
        <f t="array" aca="1" ref="Q391" ca="1">IF(INDIRECT("実施計画様式!Q"&amp;ROW($A391))&lt;&gt;朱色変色!Q391,1,0)</f>
        <v>#VALUE!</v>
      </c>
      <c r="R391" t="e" cm="1">
        <f t="array" aca="1" ref="R391" ca="1">IF(INDIRECT("実施計画様式!R"&amp;ROW($A391))&lt;&gt;朱色変色!R391,1,0)</f>
        <v>#VALUE!</v>
      </c>
      <c r="S391" t="e" cm="1">
        <f t="array" aca="1" ref="S391" ca="1">IF(INDIRECT("実施計画様式!S"&amp;ROW($A391))&lt;&gt;朱色変色!S391,1,0)</f>
        <v>#VALUE!</v>
      </c>
      <c r="T391" t="e" cm="1">
        <f t="array" aca="1" ref="T391" ca="1">IF(INDIRECT("実施計画様式!T"&amp;ROW($A391))&lt;&gt;朱色変色!T391,1,0)</f>
        <v>#VALUE!</v>
      </c>
      <c r="U391" t="e" cm="1">
        <f t="array" aca="1" ref="U391" ca="1">IF(INDIRECT("実施計画様式!U"&amp;ROW($A391))&lt;&gt;朱色変色!U391,1,0)</f>
        <v>#VALUE!</v>
      </c>
      <c r="V391" t="e" cm="1">
        <f t="array" aca="1" ref="V391" ca="1">IF(INDIRECT("実施計画様式!V"&amp;ROW($A391))&lt;&gt;朱色変色!V391,1,0)</f>
        <v>#VALUE!</v>
      </c>
      <c r="W391" t="e" cm="1">
        <f t="array" aca="1" ref="W391" ca="1">IF(INDIRECT("実施計画様式!W"&amp;ROW($A391))&lt;&gt;朱色変色!W391,1,0)</f>
        <v>#VALUE!</v>
      </c>
      <c r="X391" t="e" cm="1">
        <f t="array" aca="1" ref="X391" ca="1">IF(INDIRECT("実施計画様式!X"&amp;ROW($A391))&lt;&gt;朱色変色!X391,1,0)</f>
        <v>#VALUE!</v>
      </c>
      <c r="Y391" t="e" cm="1">
        <f t="array" aca="1" ref="Y391" ca="1">IF(INDIRECT("実施計画様式!Y"&amp;ROW($A391))&lt;&gt;朱色変色!Y391,1,0)</f>
        <v>#VALUE!</v>
      </c>
      <c r="Z391" t="e" cm="1">
        <f t="array" aca="1" ref="Z391" ca="1">IF(INDIRECT("実施計画様式!Z"&amp;ROW($A391))&lt;&gt;朱色変色!Z391,1,0)</f>
        <v>#VALUE!</v>
      </c>
      <c r="AA391" t="e" cm="1">
        <f t="array" aca="1" ref="AA391" ca="1">IF(INDIRECT("実施計画様式!AA"&amp;ROW($A391))&lt;&gt;朱色変色!AA391,1,0)</f>
        <v>#VALUE!</v>
      </c>
      <c r="AB391" t="e" cm="1">
        <f t="array" aca="1" ref="AB391" ca="1">IF(INDIRECT("実施計画様式!AB"&amp;ROW($A391))&lt;&gt;朱色変色!AB391,1,0)</f>
        <v>#VALUE!</v>
      </c>
      <c r="AC391" t="e" cm="1">
        <f t="array" aca="1" ref="AC391" ca="1">IF(INDIRECT("実施計画様式!AC"&amp;ROW($A391))&lt;&gt;朱色変色!AC391,1,0)</f>
        <v>#VALUE!</v>
      </c>
      <c r="AD391" t="e" cm="1">
        <f t="array" aca="1" ref="AD391" ca="1">IF(INDIRECT("実施計画様式!AD"&amp;ROW($A391))&lt;&gt;朱色変色!AD391,1,0)</f>
        <v>#VALUE!</v>
      </c>
      <c r="AE391" t="e" cm="1">
        <f t="array" aca="1" ref="AE391" ca="1">IF(INDIRECT("実施計画様式!AE"&amp;ROW($A391))&lt;&gt;朱色変色!AE391,1,0)</f>
        <v>#VALUE!</v>
      </c>
      <c r="AF391" t="e" cm="1">
        <f t="array" aca="1" ref="AF391" ca="1">IF(INDIRECT("実施計画様式!AF"&amp;ROW($A391))&lt;&gt;朱色変色!AF391,1,0)</f>
        <v>#VALUE!</v>
      </c>
      <c r="AG391" t="e" cm="1">
        <f t="array" aca="1" ref="AG391" ca="1">IF(INDIRECT("実施計画様式!AG"&amp;ROW($A391))&lt;&gt;朱色変色!AG391,1,0)</f>
        <v>#VALUE!</v>
      </c>
      <c r="AH391" t="e" cm="1">
        <f t="array" aca="1" ref="AH391" ca="1">IF(INDIRECT("実施計画様式!AH"&amp;ROW($A391))&lt;&gt;朱色変色!AH391,1,0)</f>
        <v>#VALUE!</v>
      </c>
      <c r="AI391" t="e" cm="1">
        <f t="array" aca="1" ref="AI391" ca="1">IF(INDIRECT("実施計画様式!AI"&amp;ROW($A391))&lt;&gt;朱色変色!AI391,1,0)</f>
        <v>#VALUE!</v>
      </c>
      <c r="AJ391" t="e" cm="1">
        <f t="array" aca="1" ref="AJ391" ca="1">IF(INDIRECT("実施計画様式!AJ"&amp;ROW($A391))&lt;&gt;朱色変色!AJ391,1,0)</f>
        <v>#VALUE!</v>
      </c>
      <c r="AK391" t="e" cm="1">
        <f t="array" aca="1" ref="AK391" ca="1">IF(INDIRECT("実施計画様式!AK"&amp;ROW($A391))&lt;&gt;朱色変色!AK391,1,0)</f>
        <v>#VALUE!</v>
      </c>
      <c r="AL391" t="e" cm="1">
        <f t="array" aca="1" ref="AL391" ca="1">IF(INDIRECT("実施計画様式!AL"&amp;ROW($A391))&lt;&gt;朱色変色!AL391,1,0)</f>
        <v>#VALUE!</v>
      </c>
      <c r="AM391" t="e" cm="1">
        <f t="array" aca="1" ref="AM391" ca="1">IF(INDIRECT("実施計画様式!AM"&amp;ROW($A391))&lt;&gt;朱色変色!AM391,1,0)</f>
        <v>#VALUE!</v>
      </c>
      <c r="AN391" t="e" cm="1">
        <f t="array" aca="1" ref="AN391" ca="1">IF(INDIRECT("実施計画様式!AN"&amp;ROW($A391))&lt;&gt;朱色変色!AN391,1,0)</f>
        <v>#VALUE!</v>
      </c>
      <c r="AO391" t="e" cm="1">
        <f t="array" aca="1" ref="AO391" ca="1">IF(INDIRECT("実施計画様式!AO"&amp;ROW($A391))&lt;&gt;朱色変色!AO391,1,0)</f>
        <v>#VALUE!</v>
      </c>
      <c r="AP391" t="e" cm="1">
        <f t="array" aca="1" ref="AP391" ca="1">IF(INDIRECT("実施計画様式!AP"&amp;ROW($A391))&lt;&gt;朱色変色!AP391,1,0)</f>
        <v>#VALUE!</v>
      </c>
      <c r="AQ391" t="e" cm="1">
        <f t="array" aca="1" ref="AQ391" ca="1">IF(INDIRECT("実施計画様式!AQ"&amp;ROW($A391))&lt;&gt;朱色変色!AQ391,1,0)</f>
        <v>#VALUE!</v>
      </c>
      <c r="AR391" t="e" cm="1">
        <f t="array" aca="1" ref="AR391" ca="1">IF(INDIRECT("実施計画様式!AR"&amp;ROW($A391))&lt;&gt;朱色変色!AR391,1,0)</f>
        <v>#VALUE!</v>
      </c>
      <c r="AS391" t="e" cm="1">
        <f t="array" aca="1" ref="AS391" ca="1">IF(INDIRECT("実施計画様式!AS"&amp;ROW($A391))&lt;&gt;朱色変色!AS391,1,0)</f>
        <v>#VALUE!</v>
      </c>
      <c r="AT391" t="e" cm="1">
        <f t="array" aca="1" ref="AT391" ca="1">IF(INDIRECT("実施計画様式!AT"&amp;ROW($A391))&lt;&gt;朱色変色!AT391,1,0)</f>
        <v>#VALUE!</v>
      </c>
      <c r="AU391" t="e" cm="1">
        <f t="array" aca="1" ref="AU391" ca="1">IF(INDIRECT("実施計画様式!AU"&amp;ROW($A391))&lt;&gt;朱色変色!AU391,1,0)</f>
        <v>#VALUE!</v>
      </c>
      <c r="AV391" t="e" cm="1">
        <f t="array" aca="1" ref="AV391" ca="1">IF(INDIRECT("実施計画様式!AV"&amp;ROW($A391))&lt;&gt;朱色変色!AV391,1,0)</f>
        <v>#VALUE!</v>
      </c>
      <c r="AW391" t="e" cm="1">
        <f t="array" aca="1" ref="AW391" ca="1">IF(INDIRECT("実施計画様式!AW"&amp;ROW($A391))&lt;&gt;朱色変色!AW391,1,0)</f>
        <v>#VALUE!</v>
      </c>
      <c r="AX391" t="e" cm="1">
        <f t="array" aca="1" ref="AX391" ca="1">IF(INDIRECT("実施計画様式!AX"&amp;ROW($A391))&lt;&gt;朱色変色!AX391,1,0)</f>
        <v>#VALUE!</v>
      </c>
      <c r="AY391" t="e" cm="1">
        <f t="array" aca="1" ref="AY391" ca="1">IF(INDIRECT("実施計画様式!AY"&amp;ROW($A391))&lt;&gt;朱色変色!AU391,1,0)</f>
        <v>#VALUE!</v>
      </c>
      <c r="AZ391" t="e" cm="1">
        <f t="array" aca="1" ref="AZ391" ca="1">IF(INDIRECT("実施計画様式!AZ"&amp;ROW($A391))&lt;&gt;朱色変色!AV391,1,0)</f>
        <v>#VALUE!</v>
      </c>
      <c r="BA391" t="e" cm="1">
        <f t="array" aca="1" ref="BA391" ca="1">IF(INDIRECT("実施計画様式!BA"&amp;ROW($A391))&lt;&gt;朱色変色!AW391,1,0)</f>
        <v>#VALUE!</v>
      </c>
      <c r="BB391" t="e" cm="1">
        <f t="array" aca="1" ref="BB391" ca="1">IF(INDIRECT("実施計画様式!BB"&amp;ROW($A391))&lt;&gt;朱色変色!AX391,1,0)</f>
        <v>#VALUE!</v>
      </c>
      <c r="BC391" t="e">
        <f t="shared" ca="1" si="12"/>
        <v>#VALUE!</v>
      </c>
      <c r="BD391" t="e">
        <f t="shared" ca="1" si="13"/>
        <v>#VALUE!</v>
      </c>
      <c r="BE391" t="e">
        <f t="shared" ca="1" si="14"/>
        <v>#VALUE!</v>
      </c>
    </row>
    <row r="392" spans="3:57">
      <c r="C392" s="310">
        <v>320</v>
      </c>
      <c r="D392" t="e" cm="1">
        <f t="array" aca="1" ref="D392" ca="1">IF(INDIRECT("実施計画様式!D"&amp;ROW($A392))&lt;&gt;朱色変色!D392,1,0)</f>
        <v>#VALUE!</v>
      </c>
      <c r="E392" t="e" cm="1">
        <f t="array" aca="1" ref="E392" ca="1">IF(INDIRECT("実施計画様式!E"&amp;ROW($A392))&lt;&gt;朱色変色!E392,1,0)</f>
        <v>#VALUE!</v>
      </c>
      <c r="F392" t="e" cm="1">
        <f t="array" aca="1" ref="F392" ca="1">IF(INDIRECT("実施計画様式!F"&amp;ROW($A392))&lt;&gt;朱色変色!F392,1,0)</f>
        <v>#VALUE!</v>
      </c>
      <c r="G392" t="e" cm="1">
        <f t="array" aca="1" ref="G392" ca="1">IF(INDIRECT("実施計画様式!G"&amp;ROW($A392))&lt;&gt;朱色変色!G392,1,0)</f>
        <v>#VALUE!</v>
      </c>
      <c r="H392" t="e" cm="1">
        <f t="array" aca="1" ref="H392" ca="1">IF(INDIRECT("実施計画様式!H"&amp;ROW($A392))&lt;&gt;朱色変色!H392,1,0)</f>
        <v>#VALUE!</v>
      </c>
      <c r="I392" t="e" cm="1">
        <f t="array" aca="1" ref="I392" ca="1">IF(INDIRECT("実施計画様式!I"&amp;ROW($A392))&lt;&gt;朱色変色!I392,1,0)</f>
        <v>#VALUE!</v>
      </c>
      <c r="J392" t="e" cm="1">
        <f t="array" aca="1" ref="J392" ca="1">IF(INDIRECT("実施計画様式!J"&amp;ROW($A392))&lt;&gt;朱色変色!J392,1,0)</f>
        <v>#VALUE!</v>
      </c>
      <c r="K392" t="e" cm="1">
        <f t="array" aca="1" ref="K392" ca="1">IF(INDIRECT("実施計画様式!K"&amp;ROW($A392))&lt;&gt;朱色変色!K392,1,0)</f>
        <v>#VALUE!</v>
      </c>
      <c r="L392" t="e" cm="1">
        <f t="array" aca="1" ref="L392" ca="1">IF(INDIRECT("実施計画様式!L"&amp;ROW($A392))&lt;&gt;朱色変色!L392,1,0)</f>
        <v>#VALUE!</v>
      </c>
      <c r="M392" t="e" cm="1">
        <f t="array" aca="1" ref="M392" ca="1">IF(INDIRECT("実施計画様式!M"&amp;ROW($A392))&lt;&gt;朱色変色!M392,1,0)</f>
        <v>#VALUE!</v>
      </c>
      <c r="N392" t="e" cm="1">
        <f t="array" aca="1" ref="N392" ca="1">IF(INDIRECT("実施計画様式!N"&amp;ROW($A392))&lt;&gt;朱色変色!N392,1,0)</f>
        <v>#VALUE!</v>
      </c>
      <c r="O392" t="e" cm="1">
        <f t="array" aca="1" ref="O392" ca="1">IF(INDIRECT("実施計画様式!O"&amp;ROW($A392))&lt;&gt;朱色変色!O392,1,0)</f>
        <v>#VALUE!</v>
      </c>
      <c r="P392" t="e" cm="1">
        <f t="array" aca="1" ref="P392" ca="1">IF(INDIRECT("実施計画様式!P"&amp;ROW($A392))&lt;&gt;朱色変色!P392,1,0)</f>
        <v>#VALUE!</v>
      </c>
      <c r="Q392" t="e" cm="1">
        <f t="array" aca="1" ref="Q392" ca="1">IF(INDIRECT("実施計画様式!Q"&amp;ROW($A392))&lt;&gt;朱色変色!Q392,1,0)</f>
        <v>#VALUE!</v>
      </c>
      <c r="R392" t="e" cm="1">
        <f t="array" aca="1" ref="R392" ca="1">IF(INDIRECT("実施計画様式!R"&amp;ROW($A392))&lt;&gt;朱色変色!R392,1,0)</f>
        <v>#VALUE!</v>
      </c>
      <c r="S392" t="e" cm="1">
        <f t="array" aca="1" ref="S392" ca="1">IF(INDIRECT("実施計画様式!S"&amp;ROW($A392))&lt;&gt;朱色変色!S392,1,0)</f>
        <v>#VALUE!</v>
      </c>
      <c r="T392" t="e" cm="1">
        <f t="array" aca="1" ref="T392" ca="1">IF(INDIRECT("実施計画様式!T"&amp;ROW($A392))&lt;&gt;朱色変色!T392,1,0)</f>
        <v>#VALUE!</v>
      </c>
      <c r="U392" t="e" cm="1">
        <f t="array" aca="1" ref="U392" ca="1">IF(INDIRECT("実施計画様式!U"&amp;ROW($A392))&lt;&gt;朱色変色!U392,1,0)</f>
        <v>#VALUE!</v>
      </c>
      <c r="V392" t="e" cm="1">
        <f t="array" aca="1" ref="V392" ca="1">IF(INDIRECT("実施計画様式!V"&amp;ROW($A392))&lt;&gt;朱色変色!V392,1,0)</f>
        <v>#VALUE!</v>
      </c>
      <c r="W392" t="e" cm="1">
        <f t="array" aca="1" ref="W392" ca="1">IF(INDIRECT("実施計画様式!W"&amp;ROW($A392))&lt;&gt;朱色変色!W392,1,0)</f>
        <v>#VALUE!</v>
      </c>
      <c r="X392" t="e" cm="1">
        <f t="array" aca="1" ref="X392" ca="1">IF(INDIRECT("実施計画様式!X"&amp;ROW($A392))&lt;&gt;朱色変色!X392,1,0)</f>
        <v>#VALUE!</v>
      </c>
      <c r="Y392" t="e" cm="1">
        <f t="array" aca="1" ref="Y392" ca="1">IF(INDIRECT("実施計画様式!Y"&amp;ROW($A392))&lt;&gt;朱色変色!Y392,1,0)</f>
        <v>#VALUE!</v>
      </c>
      <c r="Z392" t="e" cm="1">
        <f t="array" aca="1" ref="Z392" ca="1">IF(INDIRECT("実施計画様式!Z"&amp;ROW($A392))&lt;&gt;朱色変色!Z392,1,0)</f>
        <v>#VALUE!</v>
      </c>
      <c r="AA392" t="e" cm="1">
        <f t="array" aca="1" ref="AA392" ca="1">IF(INDIRECT("実施計画様式!AA"&amp;ROW($A392))&lt;&gt;朱色変色!AA392,1,0)</f>
        <v>#VALUE!</v>
      </c>
      <c r="AB392" t="e" cm="1">
        <f t="array" aca="1" ref="AB392" ca="1">IF(INDIRECT("実施計画様式!AB"&amp;ROW($A392))&lt;&gt;朱色変色!AB392,1,0)</f>
        <v>#VALUE!</v>
      </c>
      <c r="AC392" t="e" cm="1">
        <f t="array" aca="1" ref="AC392" ca="1">IF(INDIRECT("実施計画様式!AC"&amp;ROW($A392))&lt;&gt;朱色変色!AC392,1,0)</f>
        <v>#VALUE!</v>
      </c>
      <c r="AD392" t="e" cm="1">
        <f t="array" aca="1" ref="AD392" ca="1">IF(INDIRECT("実施計画様式!AD"&amp;ROW($A392))&lt;&gt;朱色変色!AD392,1,0)</f>
        <v>#VALUE!</v>
      </c>
      <c r="AE392" t="e" cm="1">
        <f t="array" aca="1" ref="AE392" ca="1">IF(INDIRECT("実施計画様式!AE"&amp;ROW($A392))&lt;&gt;朱色変色!AE392,1,0)</f>
        <v>#VALUE!</v>
      </c>
      <c r="AF392" t="e" cm="1">
        <f t="array" aca="1" ref="AF392" ca="1">IF(INDIRECT("実施計画様式!AF"&amp;ROW($A392))&lt;&gt;朱色変色!AF392,1,0)</f>
        <v>#VALUE!</v>
      </c>
      <c r="AG392" t="e" cm="1">
        <f t="array" aca="1" ref="AG392" ca="1">IF(INDIRECT("実施計画様式!AG"&amp;ROW($A392))&lt;&gt;朱色変色!AG392,1,0)</f>
        <v>#VALUE!</v>
      </c>
      <c r="AH392" t="e" cm="1">
        <f t="array" aca="1" ref="AH392" ca="1">IF(INDIRECT("実施計画様式!AH"&amp;ROW($A392))&lt;&gt;朱色変色!AH392,1,0)</f>
        <v>#VALUE!</v>
      </c>
      <c r="AI392" t="e" cm="1">
        <f t="array" aca="1" ref="AI392" ca="1">IF(INDIRECT("実施計画様式!AI"&amp;ROW($A392))&lt;&gt;朱色変色!AI392,1,0)</f>
        <v>#VALUE!</v>
      </c>
      <c r="AJ392" t="e" cm="1">
        <f t="array" aca="1" ref="AJ392" ca="1">IF(INDIRECT("実施計画様式!AJ"&amp;ROW($A392))&lt;&gt;朱色変色!AJ392,1,0)</f>
        <v>#VALUE!</v>
      </c>
      <c r="AK392" t="e" cm="1">
        <f t="array" aca="1" ref="AK392" ca="1">IF(INDIRECT("実施計画様式!AK"&amp;ROW($A392))&lt;&gt;朱色変色!AK392,1,0)</f>
        <v>#VALUE!</v>
      </c>
      <c r="AL392" t="e" cm="1">
        <f t="array" aca="1" ref="AL392" ca="1">IF(INDIRECT("実施計画様式!AL"&amp;ROW($A392))&lt;&gt;朱色変色!AL392,1,0)</f>
        <v>#VALUE!</v>
      </c>
      <c r="AM392" t="e" cm="1">
        <f t="array" aca="1" ref="AM392" ca="1">IF(INDIRECT("実施計画様式!AM"&amp;ROW($A392))&lt;&gt;朱色変色!AM392,1,0)</f>
        <v>#VALUE!</v>
      </c>
      <c r="AN392" t="e" cm="1">
        <f t="array" aca="1" ref="AN392" ca="1">IF(INDIRECT("実施計画様式!AN"&amp;ROW($A392))&lt;&gt;朱色変色!AN392,1,0)</f>
        <v>#VALUE!</v>
      </c>
      <c r="AO392" t="e" cm="1">
        <f t="array" aca="1" ref="AO392" ca="1">IF(INDIRECT("実施計画様式!AO"&amp;ROW($A392))&lt;&gt;朱色変色!AO392,1,0)</f>
        <v>#VALUE!</v>
      </c>
      <c r="AP392" t="e" cm="1">
        <f t="array" aca="1" ref="AP392" ca="1">IF(INDIRECT("実施計画様式!AP"&amp;ROW($A392))&lt;&gt;朱色変色!AP392,1,0)</f>
        <v>#VALUE!</v>
      </c>
      <c r="AQ392" t="e" cm="1">
        <f t="array" aca="1" ref="AQ392" ca="1">IF(INDIRECT("実施計画様式!AQ"&amp;ROW($A392))&lt;&gt;朱色変色!AQ392,1,0)</f>
        <v>#VALUE!</v>
      </c>
      <c r="AR392" t="e" cm="1">
        <f t="array" aca="1" ref="AR392" ca="1">IF(INDIRECT("実施計画様式!AR"&amp;ROW($A392))&lt;&gt;朱色変色!AR392,1,0)</f>
        <v>#VALUE!</v>
      </c>
      <c r="AS392" t="e" cm="1">
        <f t="array" aca="1" ref="AS392" ca="1">IF(INDIRECT("実施計画様式!AS"&amp;ROW($A392))&lt;&gt;朱色変色!AS392,1,0)</f>
        <v>#VALUE!</v>
      </c>
      <c r="AT392" t="e" cm="1">
        <f t="array" aca="1" ref="AT392" ca="1">IF(INDIRECT("実施計画様式!AT"&amp;ROW($A392))&lt;&gt;朱色変色!AT392,1,0)</f>
        <v>#VALUE!</v>
      </c>
      <c r="AU392" t="e" cm="1">
        <f t="array" aca="1" ref="AU392" ca="1">IF(INDIRECT("実施計画様式!AU"&amp;ROW($A392))&lt;&gt;朱色変色!AU392,1,0)</f>
        <v>#VALUE!</v>
      </c>
      <c r="AV392" t="e" cm="1">
        <f t="array" aca="1" ref="AV392" ca="1">IF(INDIRECT("実施計画様式!AV"&amp;ROW($A392))&lt;&gt;朱色変色!AV392,1,0)</f>
        <v>#VALUE!</v>
      </c>
      <c r="AW392" t="e" cm="1">
        <f t="array" aca="1" ref="AW392" ca="1">IF(INDIRECT("実施計画様式!AW"&amp;ROW($A392))&lt;&gt;朱色変色!AW392,1,0)</f>
        <v>#VALUE!</v>
      </c>
      <c r="AX392" t="e" cm="1">
        <f t="array" aca="1" ref="AX392" ca="1">IF(INDIRECT("実施計画様式!AX"&amp;ROW($A392))&lt;&gt;朱色変色!AX392,1,0)</f>
        <v>#VALUE!</v>
      </c>
      <c r="AY392" t="e" cm="1">
        <f t="array" aca="1" ref="AY392" ca="1">IF(INDIRECT("実施計画様式!AY"&amp;ROW($A392))&lt;&gt;朱色変色!AU392,1,0)</f>
        <v>#VALUE!</v>
      </c>
      <c r="AZ392" t="e" cm="1">
        <f t="array" aca="1" ref="AZ392" ca="1">IF(INDIRECT("実施計画様式!AZ"&amp;ROW($A392))&lt;&gt;朱色変色!AV392,1,0)</f>
        <v>#VALUE!</v>
      </c>
      <c r="BA392" t="e" cm="1">
        <f t="array" aca="1" ref="BA392" ca="1">IF(INDIRECT("実施計画様式!BA"&amp;ROW($A392))&lt;&gt;朱色変色!AW392,1,0)</f>
        <v>#VALUE!</v>
      </c>
      <c r="BB392" t="e" cm="1">
        <f t="array" aca="1" ref="BB392" ca="1">IF(INDIRECT("実施計画様式!BB"&amp;ROW($A392))&lt;&gt;朱色変色!AX392,1,0)</f>
        <v>#VALUE!</v>
      </c>
      <c r="BC392" t="e">
        <f t="shared" ca="1" si="12"/>
        <v>#VALUE!</v>
      </c>
      <c r="BD392" t="e">
        <f t="shared" ca="1" si="13"/>
        <v>#VALUE!</v>
      </c>
      <c r="BE392" t="e">
        <f t="shared" ca="1" si="14"/>
        <v>#VALUE!</v>
      </c>
    </row>
    <row r="393" spans="3:57">
      <c r="C393" s="310">
        <v>321</v>
      </c>
      <c r="D393" t="e" cm="1">
        <f t="array" aca="1" ref="D393" ca="1">IF(INDIRECT("実施計画様式!D"&amp;ROW($A393))&lt;&gt;朱色変色!D393,1,0)</f>
        <v>#VALUE!</v>
      </c>
      <c r="E393" t="e" cm="1">
        <f t="array" aca="1" ref="E393" ca="1">IF(INDIRECT("実施計画様式!E"&amp;ROW($A393))&lt;&gt;朱色変色!E393,1,0)</f>
        <v>#VALUE!</v>
      </c>
      <c r="F393" t="e" cm="1">
        <f t="array" aca="1" ref="F393" ca="1">IF(INDIRECT("実施計画様式!F"&amp;ROW($A393))&lt;&gt;朱色変色!F393,1,0)</f>
        <v>#VALUE!</v>
      </c>
      <c r="G393" t="e" cm="1">
        <f t="array" aca="1" ref="G393" ca="1">IF(INDIRECT("実施計画様式!G"&amp;ROW($A393))&lt;&gt;朱色変色!G393,1,0)</f>
        <v>#VALUE!</v>
      </c>
      <c r="H393" t="e" cm="1">
        <f t="array" aca="1" ref="H393" ca="1">IF(INDIRECT("実施計画様式!H"&amp;ROW($A393))&lt;&gt;朱色変色!H393,1,0)</f>
        <v>#VALUE!</v>
      </c>
      <c r="I393" t="e" cm="1">
        <f t="array" aca="1" ref="I393" ca="1">IF(INDIRECT("実施計画様式!I"&amp;ROW($A393))&lt;&gt;朱色変色!I393,1,0)</f>
        <v>#VALUE!</v>
      </c>
      <c r="J393" t="e" cm="1">
        <f t="array" aca="1" ref="J393" ca="1">IF(INDIRECT("実施計画様式!J"&amp;ROW($A393))&lt;&gt;朱色変色!J393,1,0)</f>
        <v>#VALUE!</v>
      </c>
      <c r="K393" t="e" cm="1">
        <f t="array" aca="1" ref="K393" ca="1">IF(INDIRECT("実施計画様式!K"&amp;ROW($A393))&lt;&gt;朱色変色!K393,1,0)</f>
        <v>#VALUE!</v>
      </c>
      <c r="L393" t="e" cm="1">
        <f t="array" aca="1" ref="L393" ca="1">IF(INDIRECT("実施計画様式!L"&amp;ROW($A393))&lt;&gt;朱色変色!L393,1,0)</f>
        <v>#VALUE!</v>
      </c>
      <c r="M393" t="e" cm="1">
        <f t="array" aca="1" ref="M393" ca="1">IF(INDIRECT("実施計画様式!M"&amp;ROW($A393))&lt;&gt;朱色変色!M393,1,0)</f>
        <v>#VALUE!</v>
      </c>
      <c r="N393" t="e" cm="1">
        <f t="array" aca="1" ref="N393" ca="1">IF(INDIRECT("実施計画様式!N"&amp;ROW($A393))&lt;&gt;朱色変色!N393,1,0)</f>
        <v>#VALUE!</v>
      </c>
      <c r="O393" t="e" cm="1">
        <f t="array" aca="1" ref="O393" ca="1">IF(INDIRECT("実施計画様式!O"&amp;ROW($A393))&lt;&gt;朱色変色!O393,1,0)</f>
        <v>#VALUE!</v>
      </c>
      <c r="P393" t="e" cm="1">
        <f t="array" aca="1" ref="P393" ca="1">IF(INDIRECT("実施計画様式!P"&amp;ROW($A393))&lt;&gt;朱色変色!P393,1,0)</f>
        <v>#VALUE!</v>
      </c>
      <c r="Q393" t="e" cm="1">
        <f t="array" aca="1" ref="Q393" ca="1">IF(INDIRECT("実施計画様式!Q"&amp;ROW($A393))&lt;&gt;朱色変色!Q393,1,0)</f>
        <v>#VALUE!</v>
      </c>
      <c r="R393" t="e" cm="1">
        <f t="array" aca="1" ref="R393" ca="1">IF(INDIRECT("実施計画様式!R"&amp;ROW($A393))&lt;&gt;朱色変色!R393,1,0)</f>
        <v>#VALUE!</v>
      </c>
      <c r="S393" t="e" cm="1">
        <f t="array" aca="1" ref="S393" ca="1">IF(INDIRECT("実施計画様式!S"&amp;ROW($A393))&lt;&gt;朱色変色!S393,1,0)</f>
        <v>#VALUE!</v>
      </c>
      <c r="T393" t="e" cm="1">
        <f t="array" aca="1" ref="T393" ca="1">IF(INDIRECT("実施計画様式!T"&amp;ROW($A393))&lt;&gt;朱色変色!T393,1,0)</f>
        <v>#VALUE!</v>
      </c>
      <c r="U393" t="e" cm="1">
        <f t="array" aca="1" ref="U393" ca="1">IF(INDIRECT("実施計画様式!U"&amp;ROW($A393))&lt;&gt;朱色変色!U393,1,0)</f>
        <v>#VALUE!</v>
      </c>
      <c r="V393" t="e" cm="1">
        <f t="array" aca="1" ref="V393" ca="1">IF(INDIRECT("実施計画様式!V"&amp;ROW($A393))&lt;&gt;朱色変色!V393,1,0)</f>
        <v>#VALUE!</v>
      </c>
      <c r="W393" t="e" cm="1">
        <f t="array" aca="1" ref="W393" ca="1">IF(INDIRECT("実施計画様式!W"&amp;ROW($A393))&lt;&gt;朱色変色!W393,1,0)</f>
        <v>#VALUE!</v>
      </c>
      <c r="X393" t="e" cm="1">
        <f t="array" aca="1" ref="X393" ca="1">IF(INDIRECT("実施計画様式!X"&amp;ROW($A393))&lt;&gt;朱色変色!X393,1,0)</f>
        <v>#VALUE!</v>
      </c>
      <c r="Y393" t="e" cm="1">
        <f t="array" aca="1" ref="Y393" ca="1">IF(INDIRECT("実施計画様式!Y"&amp;ROW($A393))&lt;&gt;朱色変色!Y393,1,0)</f>
        <v>#VALUE!</v>
      </c>
      <c r="Z393" t="e" cm="1">
        <f t="array" aca="1" ref="Z393" ca="1">IF(INDIRECT("実施計画様式!Z"&amp;ROW($A393))&lt;&gt;朱色変色!Z393,1,0)</f>
        <v>#VALUE!</v>
      </c>
      <c r="AA393" t="e" cm="1">
        <f t="array" aca="1" ref="AA393" ca="1">IF(INDIRECT("実施計画様式!AA"&amp;ROW($A393))&lt;&gt;朱色変色!AA393,1,0)</f>
        <v>#VALUE!</v>
      </c>
      <c r="AB393" t="e" cm="1">
        <f t="array" aca="1" ref="AB393" ca="1">IF(INDIRECT("実施計画様式!AB"&amp;ROW($A393))&lt;&gt;朱色変色!AB393,1,0)</f>
        <v>#VALUE!</v>
      </c>
      <c r="AC393" t="e" cm="1">
        <f t="array" aca="1" ref="AC393" ca="1">IF(INDIRECT("実施計画様式!AC"&amp;ROW($A393))&lt;&gt;朱色変色!AC393,1,0)</f>
        <v>#VALUE!</v>
      </c>
      <c r="AD393" t="e" cm="1">
        <f t="array" aca="1" ref="AD393" ca="1">IF(INDIRECT("実施計画様式!AD"&amp;ROW($A393))&lt;&gt;朱色変色!AD393,1,0)</f>
        <v>#VALUE!</v>
      </c>
      <c r="AE393" t="e" cm="1">
        <f t="array" aca="1" ref="AE393" ca="1">IF(INDIRECT("実施計画様式!AE"&amp;ROW($A393))&lt;&gt;朱色変色!AE393,1,0)</f>
        <v>#VALUE!</v>
      </c>
      <c r="AF393" t="e" cm="1">
        <f t="array" aca="1" ref="AF393" ca="1">IF(INDIRECT("実施計画様式!AF"&amp;ROW($A393))&lt;&gt;朱色変色!AF393,1,0)</f>
        <v>#VALUE!</v>
      </c>
      <c r="AG393" t="e" cm="1">
        <f t="array" aca="1" ref="AG393" ca="1">IF(INDIRECT("実施計画様式!AG"&amp;ROW($A393))&lt;&gt;朱色変色!AG393,1,0)</f>
        <v>#VALUE!</v>
      </c>
      <c r="AH393" t="e" cm="1">
        <f t="array" aca="1" ref="AH393" ca="1">IF(INDIRECT("実施計画様式!AH"&amp;ROW($A393))&lt;&gt;朱色変色!AH393,1,0)</f>
        <v>#VALUE!</v>
      </c>
      <c r="AI393" t="e" cm="1">
        <f t="array" aca="1" ref="AI393" ca="1">IF(INDIRECT("実施計画様式!AI"&amp;ROW($A393))&lt;&gt;朱色変色!AI393,1,0)</f>
        <v>#VALUE!</v>
      </c>
      <c r="AJ393" t="e" cm="1">
        <f t="array" aca="1" ref="AJ393" ca="1">IF(INDIRECT("実施計画様式!AJ"&amp;ROW($A393))&lt;&gt;朱色変色!AJ393,1,0)</f>
        <v>#VALUE!</v>
      </c>
      <c r="AK393" t="e" cm="1">
        <f t="array" aca="1" ref="AK393" ca="1">IF(INDIRECT("実施計画様式!AK"&amp;ROW($A393))&lt;&gt;朱色変色!AK393,1,0)</f>
        <v>#VALUE!</v>
      </c>
      <c r="AL393" t="e" cm="1">
        <f t="array" aca="1" ref="AL393" ca="1">IF(INDIRECT("実施計画様式!AL"&amp;ROW($A393))&lt;&gt;朱色変色!AL393,1,0)</f>
        <v>#VALUE!</v>
      </c>
      <c r="AM393" t="e" cm="1">
        <f t="array" aca="1" ref="AM393" ca="1">IF(INDIRECT("実施計画様式!AM"&amp;ROW($A393))&lt;&gt;朱色変色!AM393,1,0)</f>
        <v>#VALUE!</v>
      </c>
      <c r="AN393" t="e" cm="1">
        <f t="array" aca="1" ref="AN393" ca="1">IF(INDIRECT("実施計画様式!AN"&amp;ROW($A393))&lt;&gt;朱色変色!AN393,1,0)</f>
        <v>#VALUE!</v>
      </c>
      <c r="AO393" t="e" cm="1">
        <f t="array" aca="1" ref="AO393" ca="1">IF(INDIRECT("実施計画様式!AO"&amp;ROW($A393))&lt;&gt;朱色変色!AO393,1,0)</f>
        <v>#VALUE!</v>
      </c>
      <c r="AP393" t="e" cm="1">
        <f t="array" aca="1" ref="AP393" ca="1">IF(INDIRECT("実施計画様式!AP"&amp;ROW($A393))&lt;&gt;朱色変色!AP393,1,0)</f>
        <v>#VALUE!</v>
      </c>
      <c r="AQ393" t="e" cm="1">
        <f t="array" aca="1" ref="AQ393" ca="1">IF(INDIRECT("実施計画様式!AQ"&amp;ROW($A393))&lt;&gt;朱色変色!AQ393,1,0)</f>
        <v>#VALUE!</v>
      </c>
      <c r="AR393" t="e" cm="1">
        <f t="array" aca="1" ref="AR393" ca="1">IF(INDIRECT("実施計画様式!AR"&amp;ROW($A393))&lt;&gt;朱色変色!AR393,1,0)</f>
        <v>#VALUE!</v>
      </c>
      <c r="AS393" t="e" cm="1">
        <f t="array" aca="1" ref="AS393" ca="1">IF(INDIRECT("実施計画様式!AS"&amp;ROW($A393))&lt;&gt;朱色変色!AS393,1,0)</f>
        <v>#VALUE!</v>
      </c>
      <c r="AT393" t="e" cm="1">
        <f t="array" aca="1" ref="AT393" ca="1">IF(INDIRECT("実施計画様式!AT"&amp;ROW($A393))&lt;&gt;朱色変色!AT393,1,0)</f>
        <v>#VALUE!</v>
      </c>
      <c r="AU393" t="e" cm="1">
        <f t="array" aca="1" ref="AU393" ca="1">IF(INDIRECT("実施計画様式!AU"&amp;ROW($A393))&lt;&gt;朱色変色!AU393,1,0)</f>
        <v>#VALUE!</v>
      </c>
      <c r="AV393" t="e" cm="1">
        <f t="array" aca="1" ref="AV393" ca="1">IF(INDIRECT("実施計画様式!AV"&amp;ROW($A393))&lt;&gt;朱色変色!AV393,1,0)</f>
        <v>#VALUE!</v>
      </c>
      <c r="AW393" t="e" cm="1">
        <f t="array" aca="1" ref="AW393" ca="1">IF(INDIRECT("実施計画様式!AW"&amp;ROW($A393))&lt;&gt;朱色変色!AW393,1,0)</f>
        <v>#VALUE!</v>
      </c>
      <c r="AX393" t="e" cm="1">
        <f t="array" aca="1" ref="AX393" ca="1">IF(INDIRECT("実施計画様式!AX"&amp;ROW($A393))&lt;&gt;朱色変色!AX393,1,0)</f>
        <v>#VALUE!</v>
      </c>
      <c r="AY393" t="e" cm="1">
        <f t="array" aca="1" ref="AY393" ca="1">IF(INDIRECT("実施計画様式!AY"&amp;ROW($A393))&lt;&gt;朱色変色!AU393,1,0)</f>
        <v>#VALUE!</v>
      </c>
      <c r="AZ393" t="e" cm="1">
        <f t="array" aca="1" ref="AZ393" ca="1">IF(INDIRECT("実施計画様式!AZ"&amp;ROW($A393))&lt;&gt;朱色変色!AV393,1,0)</f>
        <v>#VALUE!</v>
      </c>
      <c r="BA393" t="e" cm="1">
        <f t="array" aca="1" ref="BA393" ca="1">IF(INDIRECT("実施計画様式!BA"&amp;ROW($A393))&lt;&gt;朱色変色!AW393,1,0)</f>
        <v>#VALUE!</v>
      </c>
      <c r="BB393" t="e" cm="1">
        <f t="array" aca="1" ref="BB393" ca="1">IF(INDIRECT("実施計画様式!BB"&amp;ROW($A393))&lt;&gt;朱色変色!AX393,1,0)</f>
        <v>#VALUE!</v>
      </c>
      <c r="BC393" t="e">
        <f t="shared" ref="BC393:BC456" ca="1" si="15">MIN(SUM(D393:BB393),1)</f>
        <v>#VALUE!</v>
      </c>
      <c r="BD393" t="e">
        <f t="shared" ca="1" si="13"/>
        <v>#VALUE!</v>
      </c>
      <c r="BE393" t="e">
        <f t="shared" ca="1" si="14"/>
        <v>#VALUE!</v>
      </c>
    </row>
    <row r="394" spans="3:57">
      <c r="C394" s="310">
        <v>322</v>
      </c>
      <c r="D394" t="e" cm="1">
        <f t="array" aca="1" ref="D394" ca="1">IF(INDIRECT("実施計画様式!D"&amp;ROW($A394))&lt;&gt;朱色変色!D394,1,0)</f>
        <v>#VALUE!</v>
      </c>
      <c r="E394" t="e" cm="1">
        <f t="array" aca="1" ref="E394" ca="1">IF(INDIRECT("実施計画様式!E"&amp;ROW($A394))&lt;&gt;朱色変色!E394,1,0)</f>
        <v>#VALUE!</v>
      </c>
      <c r="F394" t="e" cm="1">
        <f t="array" aca="1" ref="F394" ca="1">IF(INDIRECT("実施計画様式!F"&amp;ROW($A394))&lt;&gt;朱色変色!F394,1,0)</f>
        <v>#VALUE!</v>
      </c>
      <c r="G394" t="e" cm="1">
        <f t="array" aca="1" ref="G394" ca="1">IF(INDIRECT("実施計画様式!G"&amp;ROW($A394))&lt;&gt;朱色変色!G394,1,0)</f>
        <v>#VALUE!</v>
      </c>
      <c r="H394" t="e" cm="1">
        <f t="array" aca="1" ref="H394" ca="1">IF(INDIRECT("実施計画様式!H"&amp;ROW($A394))&lt;&gt;朱色変色!H394,1,0)</f>
        <v>#VALUE!</v>
      </c>
      <c r="I394" t="e" cm="1">
        <f t="array" aca="1" ref="I394" ca="1">IF(INDIRECT("実施計画様式!I"&amp;ROW($A394))&lt;&gt;朱色変色!I394,1,0)</f>
        <v>#VALUE!</v>
      </c>
      <c r="J394" t="e" cm="1">
        <f t="array" aca="1" ref="J394" ca="1">IF(INDIRECT("実施計画様式!J"&amp;ROW($A394))&lt;&gt;朱色変色!J394,1,0)</f>
        <v>#VALUE!</v>
      </c>
      <c r="K394" t="e" cm="1">
        <f t="array" aca="1" ref="K394" ca="1">IF(INDIRECT("実施計画様式!K"&amp;ROW($A394))&lt;&gt;朱色変色!K394,1,0)</f>
        <v>#VALUE!</v>
      </c>
      <c r="L394" t="e" cm="1">
        <f t="array" aca="1" ref="L394" ca="1">IF(INDIRECT("実施計画様式!L"&amp;ROW($A394))&lt;&gt;朱色変色!L394,1,0)</f>
        <v>#VALUE!</v>
      </c>
      <c r="M394" t="e" cm="1">
        <f t="array" aca="1" ref="M394" ca="1">IF(INDIRECT("実施計画様式!M"&amp;ROW($A394))&lt;&gt;朱色変色!M394,1,0)</f>
        <v>#VALUE!</v>
      </c>
      <c r="N394" t="e" cm="1">
        <f t="array" aca="1" ref="N394" ca="1">IF(INDIRECT("実施計画様式!N"&amp;ROW($A394))&lt;&gt;朱色変色!N394,1,0)</f>
        <v>#VALUE!</v>
      </c>
      <c r="O394" t="e" cm="1">
        <f t="array" aca="1" ref="O394" ca="1">IF(INDIRECT("実施計画様式!O"&amp;ROW($A394))&lt;&gt;朱色変色!O394,1,0)</f>
        <v>#VALUE!</v>
      </c>
      <c r="P394" t="e" cm="1">
        <f t="array" aca="1" ref="P394" ca="1">IF(INDIRECT("実施計画様式!P"&amp;ROW($A394))&lt;&gt;朱色変色!P394,1,0)</f>
        <v>#VALUE!</v>
      </c>
      <c r="Q394" t="e" cm="1">
        <f t="array" aca="1" ref="Q394" ca="1">IF(INDIRECT("実施計画様式!Q"&amp;ROW($A394))&lt;&gt;朱色変色!Q394,1,0)</f>
        <v>#VALUE!</v>
      </c>
      <c r="R394" t="e" cm="1">
        <f t="array" aca="1" ref="R394" ca="1">IF(INDIRECT("実施計画様式!R"&amp;ROW($A394))&lt;&gt;朱色変色!R394,1,0)</f>
        <v>#VALUE!</v>
      </c>
      <c r="S394" t="e" cm="1">
        <f t="array" aca="1" ref="S394" ca="1">IF(INDIRECT("実施計画様式!S"&amp;ROW($A394))&lt;&gt;朱色変色!S394,1,0)</f>
        <v>#VALUE!</v>
      </c>
      <c r="T394" t="e" cm="1">
        <f t="array" aca="1" ref="T394" ca="1">IF(INDIRECT("実施計画様式!T"&amp;ROW($A394))&lt;&gt;朱色変色!T394,1,0)</f>
        <v>#VALUE!</v>
      </c>
      <c r="U394" t="e" cm="1">
        <f t="array" aca="1" ref="U394" ca="1">IF(INDIRECT("実施計画様式!U"&amp;ROW($A394))&lt;&gt;朱色変色!U394,1,0)</f>
        <v>#VALUE!</v>
      </c>
      <c r="V394" t="e" cm="1">
        <f t="array" aca="1" ref="V394" ca="1">IF(INDIRECT("実施計画様式!V"&amp;ROW($A394))&lt;&gt;朱色変色!V394,1,0)</f>
        <v>#VALUE!</v>
      </c>
      <c r="W394" t="e" cm="1">
        <f t="array" aca="1" ref="W394" ca="1">IF(INDIRECT("実施計画様式!W"&amp;ROW($A394))&lt;&gt;朱色変色!W394,1,0)</f>
        <v>#VALUE!</v>
      </c>
      <c r="X394" t="e" cm="1">
        <f t="array" aca="1" ref="X394" ca="1">IF(INDIRECT("実施計画様式!X"&amp;ROW($A394))&lt;&gt;朱色変色!X394,1,0)</f>
        <v>#VALUE!</v>
      </c>
      <c r="Y394" t="e" cm="1">
        <f t="array" aca="1" ref="Y394" ca="1">IF(INDIRECT("実施計画様式!Y"&amp;ROW($A394))&lt;&gt;朱色変色!Y394,1,0)</f>
        <v>#VALUE!</v>
      </c>
      <c r="Z394" t="e" cm="1">
        <f t="array" aca="1" ref="Z394" ca="1">IF(INDIRECT("実施計画様式!Z"&amp;ROW($A394))&lt;&gt;朱色変色!Z394,1,0)</f>
        <v>#VALUE!</v>
      </c>
      <c r="AA394" t="e" cm="1">
        <f t="array" aca="1" ref="AA394" ca="1">IF(INDIRECT("実施計画様式!AA"&amp;ROW($A394))&lt;&gt;朱色変色!AA394,1,0)</f>
        <v>#VALUE!</v>
      </c>
      <c r="AB394" t="e" cm="1">
        <f t="array" aca="1" ref="AB394" ca="1">IF(INDIRECT("実施計画様式!AB"&amp;ROW($A394))&lt;&gt;朱色変色!AB394,1,0)</f>
        <v>#VALUE!</v>
      </c>
      <c r="AC394" t="e" cm="1">
        <f t="array" aca="1" ref="AC394" ca="1">IF(INDIRECT("実施計画様式!AC"&amp;ROW($A394))&lt;&gt;朱色変色!AC394,1,0)</f>
        <v>#VALUE!</v>
      </c>
      <c r="AD394" t="e" cm="1">
        <f t="array" aca="1" ref="AD394" ca="1">IF(INDIRECT("実施計画様式!AD"&amp;ROW($A394))&lt;&gt;朱色変色!AD394,1,0)</f>
        <v>#VALUE!</v>
      </c>
      <c r="AE394" t="e" cm="1">
        <f t="array" aca="1" ref="AE394" ca="1">IF(INDIRECT("実施計画様式!AE"&amp;ROW($A394))&lt;&gt;朱色変色!AE394,1,0)</f>
        <v>#VALUE!</v>
      </c>
      <c r="AF394" t="e" cm="1">
        <f t="array" aca="1" ref="AF394" ca="1">IF(INDIRECT("実施計画様式!AF"&amp;ROW($A394))&lt;&gt;朱色変色!AF394,1,0)</f>
        <v>#VALUE!</v>
      </c>
      <c r="AG394" t="e" cm="1">
        <f t="array" aca="1" ref="AG394" ca="1">IF(INDIRECT("実施計画様式!AG"&amp;ROW($A394))&lt;&gt;朱色変色!AG394,1,0)</f>
        <v>#VALUE!</v>
      </c>
      <c r="AH394" t="e" cm="1">
        <f t="array" aca="1" ref="AH394" ca="1">IF(INDIRECT("実施計画様式!AH"&amp;ROW($A394))&lt;&gt;朱色変色!AH394,1,0)</f>
        <v>#VALUE!</v>
      </c>
      <c r="AI394" t="e" cm="1">
        <f t="array" aca="1" ref="AI394" ca="1">IF(INDIRECT("実施計画様式!AI"&amp;ROW($A394))&lt;&gt;朱色変色!AI394,1,0)</f>
        <v>#VALUE!</v>
      </c>
      <c r="AJ394" t="e" cm="1">
        <f t="array" aca="1" ref="AJ394" ca="1">IF(INDIRECT("実施計画様式!AJ"&amp;ROW($A394))&lt;&gt;朱色変色!AJ394,1,0)</f>
        <v>#VALUE!</v>
      </c>
      <c r="AK394" t="e" cm="1">
        <f t="array" aca="1" ref="AK394" ca="1">IF(INDIRECT("実施計画様式!AK"&amp;ROW($A394))&lt;&gt;朱色変色!AK394,1,0)</f>
        <v>#VALUE!</v>
      </c>
      <c r="AL394" t="e" cm="1">
        <f t="array" aca="1" ref="AL394" ca="1">IF(INDIRECT("実施計画様式!AL"&amp;ROW($A394))&lt;&gt;朱色変色!AL394,1,0)</f>
        <v>#VALUE!</v>
      </c>
      <c r="AM394" t="e" cm="1">
        <f t="array" aca="1" ref="AM394" ca="1">IF(INDIRECT("実施計画様式!AM"&amp;ROW($A394))&lt;&gt;朱色変色!AM394,1,0)</f>
        <v>#VALUE!</v>
      </c>
      <c r="AN394" t="e" cm="1">
        <f t="array" aca="1" ref="AN394" ca="1">IF(INDIRECT("実施計画様式!AN"&amp;ROW($A394))&lt;&gt;朱色変色!AN394,1,0)</f>
        <v>#VALUE!</v>
      </c>
      <c r="AO394" t="e" cm="1">
        <f t="array" aca="1" ref="AO394" ca="1">IF(INDIRECT("実施計画様式!AO"&amp;ROW($A394))&lt;&gt;朱色変色!AO394,1,0)</f>
        <v>#VALUE!</v>
      </c>
      <c r="AP394" t="e" cm="1">
        <f t="array" aca="1" ref="AP394" ca="1">IF(INDIRECT("実施計画様式!AP"&amp;ROW($A394))&lt;&gt;朱色変色!AP394,1,0)</f>
        <v>#VALUE!</v>
      </c>
      <c r="AQ394" t="e" cm="1">
        <f t="array" aca="1" ref="AQ394" ca="1">IF(INDIRECT("実施計画様式!AQ"&amp;ROW($A394))&lt;&gt;朱色変色!AQ394,1,0)</f>
        <v>#VALUE!</v>
      </c>
      <c r="AR394" t="e" cm="1">
        <f t="array" aca="1" ref="AR394" ca="1">IF(INDIRECT("実施計画様式!AR"&amp;ROW($A394))&lt;&gt;朱色変色!AR394,1,0)</f>
        <v>#VALUE!</v>
      </c>
      <c r="AS394" t="e" cm="1">
        <f t="array" aca="1" ref="AS394" ca="1">IF(INDIRECT("実施計画様式!AS"&amp;ROW($A394))&lt;&gt;朱色変色!AS394,1,0)</f>
        <v>#VALUE!</v>
      </c>
      <c r="AT394" t="e" cm="1">
        <f t="array" aca="1" ref="AT394" ca="1">IF(INDIRECT("実施計画様式!AT"&amp;ROW($A394))&lt;&gt;朱色変色!AT394,1,0)</f>
        <v>#VALUE!</v>
      </c>
      <c r="AU394" t="e" cm="1">
        <f t="array" aca="1" ref="AU394" ca="1">IF(INDIRECT("実施計画様式!AU"&amp;ROW($A394))&lt;&gt;朱色変色!AU394,1,0)</f>
        <v>#VALUE!</v>
      </c>
      <c r="AV394" t="e" cm="1">
        <f t="array" aca="1" ref="AV394" ca="1">IF(INDIRECT("実施計画様式!AV"&amp;ROW($A394))&lt;&gt;朱色変色!AV394,1,0)</f>
        <v>#VALUE!</v>
      </c>
      <c r="AW394" t="e" cm="1">
        <f t="array" aca="1" ref="AW394" ca="1">IF(INDIRECT("実施計画様式!AW"&amp;ROW($A394))&lt;&gt;朱色変色!AW394,1,0)</f>
        <v>#VALUE!</v>
      </c>
      <c r="AX394" t="e" cm="1">
        <f t="array" aca="1" ref="AX394" ca="1">IF(INDIRECT("実施計画様式!AX"&amp;ROW($A394))&lt;&gt;朱色変色!AX394,1,0)</f>
        <v>#VALUE!</v>
      </c>
      <c r="AY394" t="e" cm="1">
        <f t="array" aca="1" ref="AY394" ca="1">IF(INDIRECT("実施計画様式!AY"&amp;ROW($A394))&lt;&gt;朱色変色!AU394,1,0)</f>
        <v>#VALUE!</v>
      </c>
      <c r="AZ394" t="e" cm="1">
        <f t="array" aca="1" ref="AZ394" ca="1">IF(INDIRECT("実施計画様式!AZ"&amp;ROW($A394))&lt;&gt;朱色変色!AV394,1,0)</f>
        <v>#VALUE!</v>
      </c>
      <c r="BA394" t="e" cm="1">
        <f t="array" aca="1" ref="BA394" ca="1">IF(INDIRECT("実施計画様式!BA"&amp;ROW($A394))&lt;&gt;朱色変色!AW394,1,0)</f>
        <v>#VALUE!</v>
      </c>
      <c r="BB394" t="e" cm="1">
        <f t="array" aca="1" ref="BB394" ca="1">IF(INDIRECT("実施計画様式!BB"&amp;ROW($A394))&lt;&gt;朱色変色!AX394,1,0)</f>
        <v>#VALUE!</v>
      </c>
      <c r="BC394" t="e">
        <f t="shared" ca="1" si="15"/>
        <v>#VALUE!</v>
      </c>
      <c r="BD394" t="e">
        <f t="shared" ref="BD394:BD457" ca="1" si="16">IF(SUM(D394:Q394,Z394:BB394)&gt;0,0,MIN(SUM(R394:Y394),1))</f>
        <v>#VALUE!</v>
      </c>
      <c r="BE394" t="e">
        <f t="shared" ref="BE394:BE457" ca="1" si="17">MIN(SUM(D394:Q394,Z394:BB394),1)</f>
        <v>#VALUE!</v>
      </c>
    </row>
    <row r="395" spans="3:57">
      <c r="C395" s="310">
        <v>323</v>
      </c>
      <c r="D395" t="e" cm="1">
        <f t="array" aca="1" ref="D395" ca="1">IF(INDIRECT("実施計画様式!D"&amp;ROW($A395))&lt;&gt;朱色変色!D395,1,0)</f>
        <v>#VALUE!</v>
      </c>
      <c r="E395" t="e" cm="1">
        <f t="array" aca="1" ref="E395" ca="1">IF(INDIRECT("実施計画様式!E"&amp;ROW($A395))&lt;&gt;朱色変色!E395,1,0)</f>
        <v>#VALUE!</v>
      </c>
      <c r="F395" t="e" cm="1">
        <f t="array" aca="1" ref="F395" ca="1">IF(INDIRECT("実施計画様式!F"&amp;ROW($A395))&lt;&gt;朱色変色!F395,1,0)</f>
        <v>#VALUE!</v>
      </c>
      <c r="G395" t="e" cm="1">
        <f t="array" aca="1" ref="G395" ca="1">IF(INDIRECT("実施計画様式!G"&amp;ROW($A395))&lt;&gt;朱色変色!G395,1,0)</f>
        <v>#VALUE!</v>
      </c>
      <c r="H395" t="e" cm="1">
        <f t="array" aca="1" ref="H395" ca="1">IF(INDIRECT("実施計画様式!H"&amp;ROW($A395))&lt;&gt;朱色変色!H395,1,0)</f>
        <v>#VALUE!</v>
      </c>
      <c r="I395" t="e" cm="1">
        <f t="array" aca="1" ref="I395" ca="1">IF(INDIRECT("実施計画様式!I"&amp;ROW($A395))&lt;&gt;朱色変色!I395,1,0)</f>
        <v>#VALUE!</v>
      </c>
      <c r="J395" t="e" cm="1">
        <f t="array" aca="1" ref="J395" ca="1">IF(INDIRECT("実施計画様式!J"&amp;ROW($A395))&lt;&gt;朱色変色!J395,1,0)</f>
        <v>#VALUE!</v>
      </c>
      <c r="K395" t="e" cm="1">
        <f t="array" aca="1" ref="K395" ca="1">IF(INDIRECT("実施計画様式!K"&amp;ROW($A395))&lt;&gt;朱色変色!K395,1,0)</f>
        <v>#VALUE!</v>
      </c>
      <c r="L395" t="e" cm="1">
        <f t="array" aca="1" ref="L395" ca="1">IF(INDIRECT("実施計画様式!L"&amp;ROW($A395))&lt;&gt;朱色変色!L395,1,0)</f>
        <v>#VALUE!</v>
      </c>
      <c r="M395" t="e" cm="1">
        <f t="array" aca="1" ref="M395" ca="1">IF(INDIRECT("実施計画様式!M"&amp;ROW($A395))&lt;&gt;朱色変色!M395,1,0)</f>
        <v>#VALUE!</v>
      </c>
      <c r="N395" t="e" cm="1">
        <f t="array" aca="1" ref="N395" ca="1">IF(INDIRECT("実施計画様式!N"&amp;ROW($A395))&lt;&gt;朱色変色!N395,1,0)</f>
        <v>#VALUE!</v>
      </c>
      <c r="O395" t="e" cm="1">
        <f t="array" aca="1" ref="O395" ca="1">IF(INDIRECT("実施計画様式!O"&amp;ROW($A395))&lt;&gt;朱色変色!O395,1,0)</f>
        <v>#VALUE!</v>
      </c>
      <c r="P395" t="e" cm="1">
        <f t="array" aca="1" ref="P395" ca="1">IF(INDIRECT("実施計画様式!P"&amp;ROW($A395))&lt;&gt;朱色変色!P395,1,0)</f>
        <v>#VALUE!</v>
      </c>
      <c r="Q395" t="e" cm="1">
        <f t="array" aca="1" ref="Q395" ca="1">IF(INDIRECT("実施計画様式!Q"&amp;ROW($A395))&lt;&gt;朱色変色!Q395,1,0)</f>
        <v>#VALUE!</v>
      </c>
      <c r="R395" t="e" cm="1">
        <f t="array" aca="1" ref="R395" ca="1">IF(INDIRECT("実施計画様式!R"&amp;ROW($A395))&lt;&gt;朱色変色!R395,1,0)</f>
        <v>#VALUE!</v>
      </c>
      <c r="S395" t="e" cm="1">
        <f t="array" aca="1" ref="S395" ca="1">IF(INDIRECT("実施計画様式!S"&amp;ROW($A395))&lt;&gt;朱色変色!S395,1,0)</f>
        <v>#VALUE!</v>
      </c>
      <c r="T395" t="e" cm="1">
        <f t="array" aca="1" ref="T395" ca="1">IF(INDIRECT("実施計画様式!T"&amp;ROW($A395))&lt;&gt;朱色変色!T395,1,0)</f>
        <v>#VALUE!</v>
      </c>
      <c r="U395" t="e" cm="1">
        <f t="array" aca="1" ref="U395" ca="1">IF(INDIRECT("実施計画様式!U"&amp;ROW($A395))&lt;&gt;朱色変色!U395,1,0)</f>
        <v>#VALUE!</v>
      </c>
      <c r="V395" t="e" cm="1">
        <f t="array" aca="1" ref="V395" ca="1">IF(INDIRECT("実施計画様式!V"&amp;ROW($A395))&lt;&gt;朱色変色!V395,1,0)</f>
        <v>#VALUE!</v>
      </c>
      <c r="W395" t="e" cm="1">
        <f t="array" aca="1" ref="W395" ca="1">IF(INDIRECT("実施計画様式!W"&amp;ROW($A395))&lt;&gt;朱色変色!W395,1,0)</f>
        <v>#VALUE!</v>
      </c>
      <c r="X395" t="e" cm="1">
        <f t="array" aca="1" ref="X395" ca="1">IF(INDIRECT("実施計画様式!X"&amp;ROW($A395))&lt;&gt;朱色変色!X395,1,0)</f>
        <v>#VALUE!</v>
      </c>
      <c r="Y395" t="e" cm="1">
        <f t="array" aca="1" ref="Y395" ca="1">IF(INDIRECT("実施計画様式!Y"&amp;ROW($A395))&lt;&gt;朱色変色!Y395,1,0)</f>
        <v>#VALUE!</v>
      </c>
      <c r="Z395" t="e" cm="1">
        <f t="array" aca="1" ref="Z395" ca="1">IF(INDIRECT("実施計画様式!Z"&amp;ROW($A395))&lt;&gt;朱色変色!Z395,1,0)</f>
        <v>#VALUE!</v>
      </c>
      <c r="AA395" t="e" cm="1">
        <f t="array" aca="1" ref="AA395" ca="1">IF(INDIRECT("実施計画様式!AA"&amp;ROW($A395))&lt;&gt;朱色変色!AA395,1,0)</f>
        <v>#VALUE!</v>
      </c>
      <c r="AB395" t="e" cm="1">
        <f t="array" aca="1" ref="AB395" ca="1">IF(INDIRECT("実施計画様式!AB"&amp;ROW($A395))&lt;&gt;朱色変色!AB395,1,0)</f>
        <v>#VALUE!</v>
      </c>
      <c r="AC395" t="e" cm="1">
        <f t="array" aca="1" ref="AC395" ca="1">IF(INDIRECT("実施計画様式!AC"&amp;ROW($A395))&lt;&gt;朱色変色!AC395,1,0)</f>
        <v>#VALUE!</v>
      </c>
      <c r="AD395" t="e" cm="1">
        <f t="array" aca="1" ref="AD395" ca="1">IF(INDIRECT("実施計画様式!AD"&amp;ROW($A395))&lt;&gt;朱色変色!AD395,1,0)</f>
        <v>#VALUE!</v>
      </c>
      <c r="AE395" t="e" cm="1">
        <f t="array" aca="1" ref="AE395" ca="1">IF(INDIRECT("実施計画様式!AE"&amp;ROW($A395))&lt;&gt;朱色変色!AE395,1,0)</f>
        <v>#VALUE!</v>
      </c>
      <c r="AF395" t="e" cm="1">
        <f t="array" aca="1" ref="AF395" ca="1">IF(INDIRECT("実施計画様式!AF"&amp;ROW($A395))&lt;&gt;朱色変色!AF395,1,0)</f>
        <v>#VALUE!</v>
      </c>
      <c r="AG395" t="e" cm="1">
        <f t="array" aca="1" ref="AG395" ca="1">IF(INDIRECT("実施計画様式!AG"&amp;ROW($A395))&lt;&gt;朱色変色!AG395,1,0)</f>
        <v>#VALUE!</v>
      </c>
      <c r="AH395" t="e" cm="1">
        <f t="array" aca="1" ref="AH395" ca="1">IF(INDIRECT("実施計画様式!AH"&amp;ROW($A395))&lt;&gt;朱色変色!AH395,1,0)</f>
        <v>#VALUE!</v>
      </c>
      <c r="AI395" t="e" cm="1">
        <f t="array" aca="1" ref="AI395" ca="1">IF(INDIRECT("実施計画様式!AI"&amp;ROW($A395))&lt;&gt;朱色変色!AI395,1,0)</f>
        <v>#VALUE!</v>
      </c>
      <c r="AJ395" t="e" cm="1">
        <f t="array" aca="1" ref="AJ395" ca="1">IF(INDIRECT("実施計画様式!AJ"&amp;ROW($A395))&lt;&gt;朱色変色!AJ395,1,0)</f>
        <v>#VALUE!</v>
      </c>
      <c r="AK395" t="e" cm="1">
        <f t="array" aca="1" ref="AK395" ca="1">IF(INDIRECT("実施計画様式!AK"&amp;ROW($A395))&lt;&gt;朱色変色!AK395,1,0)</f>
        <v>#VALUE!</v>
      </c>
      <c r="AL395" t="e" cm="1">
        <f t="array" aca="1" ref="AL395" ca="1">IF(INDIRECT("実施計画様式!AL"&amp;ROW($A395))&lt;&gt;朱色変色!AL395,1,0)</f>
        <v>#VALUE!</v>
      </c>
      <c r="AM395" t="e" cm="1">
        <f t="array" aca="1" ref="AM395" ca="1">IF(INDIRECT("実施計画様式!AM"&amp;ROW($A395))&lt;&gt;朱色変色!AM395,1,0)</f>
        <v>#VALUE!</v>
      </c>
      <c r="AN395" t="e" cm="1">
        <f t="array" aca="1" ref="AN395" ca="1">IF(INDIRECT("実施計画様式!AN"&amp;ROW($A395))&lt;&gt;朱色変色!AN395,1,0)</f>
        <v>#VALUE!</v>
      </c>
      <c r="AO395" t="e" cm="1">
        <f t="array" aca="1" ref="AO395" ca="1">IF(INDIRECT("実施計画様式!AO"&amp;ROW($A395))&lt;&gt;朱色変色!AO395,1,0)</f>
        <v>#VALUE!</v>
      </c>
      <c r="AP395" t="e" cm="1">
        <f t="array" aca="1" ref="AP395" ca="1">IF(INDIRECT("実施計画様式!AP"&amp;ROW($A395))&lt;&gt;朱色変色!AP395,1,0)</f>
        <v>#VALUE!</v>
      </c>
      <c r="AQ395" t="e" cm="1">
        <f t="array" aca="1" ref="AQ395" ca="1">IF(INDIRECT("実施計画様式!AQ"&amp;ROW($A395))&lt;&gt;朱色変色!AQ395,1,0)</f>
        <v>#VALUE!</v>
      </c>
      <c r="AR395" t="e" cm="1">
        <f t="array" aca="1" ref="AR395" ca="1">IF(INDIRECT("実施計画様式!AR"&amp;ROW($A395))&lt;&gt;朱色変色!AR395,1,0)</f>
        <v>#VALUE!</v>
      </c>
      <c r="AS395" t="e" cm="1">
        <f t="array" aca="1" ref="AS395" ca="1">IF(INDIRECT("実施計画様式!AS"&amp;ROW($A395))&lt;&gt;朱色変色!AS395,1,0)</f>
        <v>#VALUE!</v>
      </c>
      <c r="AT395" t="e" cm="1">
        <f t="array" aca="1" ref="AT395" ca="1">IF(INDIRECT("実施計画様式!AT"&amp;ROW($A395))&lt;&gt;朱色変色!AT395,1,0)</f>
        <v>#VALUE!</v>
      </c>
      <c r="AU395" t="e" cm="1">
        <f t="array" aca="1" ref="AU395" ca="1">IF(INDIRECT("実施計画様式!AU"&amp;ROW($A395))&lt;&gt;朱色変色!AU395,1,0)</f>
        <v>#VALUE!</v>
      </c>
      <c r="AV395" t="e" cm="1">
        <f t="array" aca="1" ref="AV395" ca="1">IF(INDIRECT("実施計画様式!AV"&amp;ROW($A395))&lt;&gt;朱色変色!AV395,1,0)</f>
        <v>#VALUE!</v>
      </c>
      <c r="AW395" t="e" cm="1">
        <f t="array" aca="1" ref="AW395" ca="1">IF(INDIRECT("実施計画様式!AW"&amp;ROW($A395))&lt;&gt;朱色変色!AW395,1,0)</f>
        <v>#VALUE!</v>
      </c>
      <c r="AX395" t="e" cm="1">
        <f t="array" aca="1" ref="AX395" ca="1">IF(INDIRECT("実施計画様式!AX"&amp;ROW($A395))&lt;&gt;朱色変色!AX395,1,0)</f>
        <v>#VALUE!</v>
      </c>
      <c r="AY395" t="e" cm="1">
        <f t="array" aca="1" ref="AY395" ca="1">IF(INDIRECT("実施計画様式!AY"&amp;ROW($A395))&lt;&gt;朱色変色!AU395,1,0)</f>
        <v>#VALUE!</v>
      </c>
      <c r="AZ395" t="e" cm="1">
        <f t="array" aca="1" ref="AZ395" ca="1">IF(INDIRECT("実施計画様式!AZ"&amp;ROW($A395))&lt;&gt;朱色変色!AV395,1,0)</f>
        <v>#VALUE!</v>
      </c>
      <c r="BA395" t="e" cm="1">
        <f t="array" aca="1" ref="BA395" ca="1">IF(INDIRECT("実施計画様式!BA"&amp;ROW($A395))&lt;&gt;朱色変色!AW395,1,0)</f>
        <v>#VALUE!</v>
      </c>
      <c r="BB395" t="e" cm="1">
        <f t="array" aca="1" ref="BB395" ca="1">IF(INDIRECT("実施計画様式!BB"&amp;ROW($A395))&lt;&gt;朱色変色!AX395,1,0)</f>
        <v>#VALUE!</v>
      </c>
      <c r="BC395" t="e">
        <f t="shared" ca="1" si="15"/>
        <v>#VALUE!</v>
      </c>
      <c r="BD395" t="e">
        <f t="shared" ca="1" si="16"/>
        <v>#VALUE!</v>
      </c>
      <c r="BE395" t="e">
        <f t="shared" ca="1" si="17"/>
        <v>#VALUE!</v>
      </c>
    </row>
    <row r="396" spans="3:57">
      <c r="C396" s="310">
        <v>324</v>
      </c>
      <c r="D396" t="e" cm="1">
        <f t="array" aca="1" ref="D396" ca="1">IF(INDIRECT("実施計画様式!D"&amp;ROW($A396))&lt;&gt;朱色変色!D396,1,0)</f>
        <v>#VALUE!</v>
      </c>
      <c r="E396" t="e" cm="1">
        <f t="array" aca="1" ref="E396" ca="1">IF(INDIRECT("実施計画様式!E"&amp;ROW($A396))&lt;&gt;朱色変色!E396,1,0)</f>
        <v>#VALUE!</v>
      </c>
      <c r="F396" t="e" cm="1">
        <f t="array" aca="1" ref="F396" ca="1">IF(INDIRECT("実施計画様式!F"&amp;ROW($A396))&lt;&gt;朱色変色!F396,1,0)</f>
        <v>#VALUE!</v>
      </c>
      <c r="G396" t="e" cm="1">
        <f t="array" aca="1" ref="G396" ca="1">IF(INDIRECT("実施計画様式!G"&amp;ROW($A396))&lt;&gt;朱色変色!G396,1,0)</f>
        <v>#VALUE!</v>
      </c>
      <c r="H396" t="e" cm="1">
        <f t="array" aca="1" ref="H396" ca="1">IF(INDIRECT("実施計画様式!H"&amp;ROW($A396))&lt;&gt;朱色変色!H396,1,0)</f>
        <v>#VALUE!</v>
      </c>
      <c r="I396" t="e" cm="1">
        <f t="array" aca="1" ref="I396" ca="1">IF(INDIRECT("実施計画様式!I"&amp;ROW($A396))&lt;&gt;朱色変色!I396,1,0)</f>
        <v>#VALUE!</v>
      </c>
      <c r="J396" t="e" cm="1">
        <f t="array" aca="1" ref="J396" ca="1">IF(INDIRECT("実施計画様式!J"&amp;ROW($A396))&lt;&gt;朱色変色!J396,1,0)</f>
        <v>#VALUE!</v>
      </c>
      <c r="K396" t="e" cm="1">
        <f t="array" aca="1" ref="K396" ca="1">IF(INDIRECT("実施計画様式!K"&amp;ROW($A396))&lt;&gt;朱色変色!K396,1,0)</f>
        <v>#VALUE!</v>
      </c>
      <c r="L396" t="e" cm="1">
        <f t="array" aca="1" ref="L396" ca="1">IF(INDIRECT("実施計画様式!L"&amp;ROW($A396))&lt;&gt;朱色変色!L396,1,0)</f>
        <v>#VALUE!</v>
      </c>
      <c r="M396" t="e" cm="1">
        <f t="array" aca="1" ref="M396" ca="1">IF(INDIRECT("実施計画様式!M"&amp;ROW($A396))&lt;&gt;朱色変色!M396,1,0)</f>
        <v>#VALUE!</v>
      </c>
      <c r="N396" t="e" cm="1">
        <f t="array" aca="1" ref="N396" ca="1">IF(INDIRECT("実施計画様式!N"&amp;ROW($A396))&lt;&gt;朱色変色!N396,1,0)</f>
        <v>#VALUE!</v>
      </c>
      <c r="O396" t="e" cm="1">
        <f t="array" aca="1" ref="O396" ca="1">IF(INDIRECT("実施計画様式!O"&amp;ROW($A396))&lt;&gt;朱色変色!O396,1,0)</f>
        <v>#VALUE!</v>
      </c>
      <c r="P396" t="e" cm="1">
        <f t="array" aca="1" ref="P396" ca="1">IF(INDIRECT("実施計画様式!P"&amp;ROW($A396))&lt;&gt;朱色変色!P396,1,0)</f>
        <v>#VALUE!</v>
      </c>
      <c r="Q396" t="e" cm="1">
        <f t="array" aca="1" ref="Q396" ca="1">IF(INDIRECT("実施計画様式!Q"&amp;ROW($A396))&lt;&gt;朱色変色!Q396,1,0)</f>
        <v>#VALUE!</v>
      </c>
      <c r="R396" t="e" cm="1">
        <f t="array" aca="1" ref="R396" ca="1">IF(INDIRECT("実施計画様式!R"&amp;ROW($A396))&lt;&gt;朱色変色!R396,1,0)</f>
        <v>#VALUE!</v>
      </c>
      <c r="S396" t="e" cm="1">
        <f t="array" aca="1" ref="S396" ca="1">IF(INDIRECT("実施計画様式!S"&amp;ROW($A396))&lt;&gt;朱色変色!S396,1,0)</f>
        <v>#VALUE!</v>
      </c>
      <c r="T396" t="e" cm="1">
        <f t="array" aca="1" ref="T396" ca="1">IF(INDIRECT("実施計画様式!T"&amp;ROW($A396))&lt;&gt;朱色変色!T396,1,0)</f>
        <v>#VALUE!</v>
      </c>
      <c r="U396" t="e" cm="1">
        <f t="array" aca="1" ref="U396" ca="1">IF(INDIRECT("実施計画様式!U"&amp;ROW($A396))&lt;&gt;朱色変色!U396,1,0)</f>
        <v>#VALUE!</v>
      </c>
      <c r="V396" t="e" cm="1">
        <f t="array" aca="1" ref="V396" ca="1">IF(INDIRECT("実施計画様式!V"&amp;ROW($A396))&lt;&gt;朱色変色!V396,1,0)</f>
        <v>#VALUE!</v>
      </c>
      <c r="W396" t="e" cm="1">
        <f t="array" aca="1" ref="W396" ca="1">IF(INDIRECT("実施計画様式!W"&amp;ROW($A396))&lt;&gt;朱色変色!W396,1,0)</f>
        <v>#VALUE!</v>
      </c>
      <c r="X396" t="e" cm="1">
        <f t="array" aca="1" ref="X396" ca="1">IF(INDIRECT("実施計画様式!X"&amp;ROW($A396))&lt;&gt;朱色変色!X396,1,0)</f>
        <v>#VALUE!</v>
      </c>
      <c r="Y396" t="e" cm="1">
        <f t="array" aca="1" ref="Y396" ca="1">IF(INDIRECT("実施計画様式!Y"&amp;ROW($A396))&lt;&gt;朱色変色!Y396,1,0)</f>
        <v>#VALUE!</v>
      </c>
      <c r="Z396" t="e" cm="1">
        <f t="array" aca="1" ref="Z396" ca="1">IF(INDIRECT("実施計画様式!Z"&amp;ROW($A396))&lt;&gt;朱色変色!Z396,1,0)</f>
        <v>#VALUE!</v>
      </c>
      <c r="AA396" t="e" cm="1">
        <f t="array" aca="1" ref="AA396" ca="1">IF(INDIRECT("実施計画様式!AA"&amp;ROW($A396))&lt;&gt;朱色変色!AA396,1,0)</f>
        <v>#VALUE!</v>
      </c>
      <c r="AB396" t="e" cm="1">
        <f t="array" aca="1" ref="AB396" ca="1">IF(INDIRECT("実施計画様式!AB"&amp;ROW($A396))&lt;&gt;朱色変色!AB396,1,0)</f>
        <v>#VALUE!</v>
      </c>
      <c r="AC396" t="e" cm="1">
        <f t="array" aca="1" ref="AC396" ca="1">IF(INDIRECT("実施計画様式!AC"&amp;ROW($A396))&lt;&gt;朱色変色!AC396,1,0)</f>
        <v>#VALUE!</v>
      </c>
      <c r="AD396" t="e" cm="1">
        <f t="array" aca="1" ref="AD396" ca="1">IF(INDIRECT("実施計画様式!AD"&amp;ROW($A396))&lt;&gt;朱色変色!AD396,1,0)</f>
        <v>#VALUE!</v>
      </c>
      <c r="AE396" t="e" cm="1">
        <f t="array" aca="1" ref="AE396" ca="1">IF(INDIRECT("実施計画様式!AE"&amp;ROW($A396))&lt;&gt;朱色変色!AE396,1,0)</f>
        <v>#VALUE!</v>
      </c>
      <c r="AF396" t="e" cm="1">
        <f t="array" aca="1" ref="AF396" ca="1">IF(INDIRECT("実施計画様式!AF"&amp;ROW($A396))&lt;&gt;朱色変色!AF396,1,0)</f>
        <v>#VALUE!</v>
      </c>
      <c r="AG396" t="e" cm="1">
        <f t="array" aca="1" ref="AG396" ca="1">IF(INDIRECT("実施計画様式!AG"&amp;ROW($A396))&lt;&gt;朱色変色!AG396,1,0)</f>
        <v>#VALUE!</v>
      </c>
      <c r="AH396" t="e" cm="1">
        <f t="array" aca="1" ref="AH396" ca="1">IF(INDIRECT("実施計画様式!AH"&amp;ROW($A396))&lt;&gt;朱色変色!AH396,1,0)</f>
        <v>#VALUE!</v>
      </c>
      <c r="AI396" t="e" cm="1">
        <f t="array" aca="1" ref="AI396" ca="1">IF(INDIRECT("実施計画様式!AI"&amp;ROW($A396))&lt;&gt;朱色変色!AI396,1,0)</f>
        <v>#VALUE!</v>
      </c>
      <c r="AJ396" t="e" cm="1">
        <f t="array" aca="1" ref="AJ396" ca="1">IF(INDIRECT("実施計画様式!AJ"&amp;ROW($A396))&lt;&gt;朱色変色!AJ396,1,0)</f>
        <v>#VALUE!</v>
      </c>
      <c r="AK396" t="e" cm="1">
        <f t="array" aca="1" ref="AK396" ca="1">IF(INDIRECT("実施計画様式!AK"&amp;ROW($A396))&lt;&gt;朱色変色!AK396,1,0)</f>
        <v>#VALUE!</v>
      </c>
      <c r="AL396" t="e" cm="1">
        <f t="array" aca="1" ref="AL396" ca="1">IF(INDIRECT("実施計画様式!AL"&amp;ROW($A396))&lt;&gt;朱色変色!AL396,1,0)</f>
        <v>#VALUE!</v>
      </c>
      <c r="AM396" t="e" cm="1">
        <f t="array" aca="1" ref="AM396" ca="1">IF(INDIRECT("実施計画様式!AM"&amp;ROW($A396))&lt;&gt;朱色変色!AM396,1,0)</f>
        <v>#VALUE!</v>
      </c>
      <c r="AN396" t="e" cm="1">
        <f t="array" aca="1" ref="AN396" ca="1">IF(INDIRECT("実施計画様式!AN"&amp;ROW($A396))&lt;&gt;朱色変色!AN396,1,0)</f>
        <v>#VALUE!</v>
      </c>
      <c r="AO396" t="e" cm="1">
        <f t="array" aca="1" ref="AO396" ca="1">IF(INDIRECT("実施計画様式!AO"&amp;ROW($A396))&lt;&gt;朱色変色!AO396,1,0)</f>
        <v>#VALUE!</v>
      </c>
      <c r="AP396" t="e" cm="1">
        <f t="array" aca="1" ref="AP396" ca="1">IF(INDIRECT("実施計画様式!AP"&amp;ROW($A396))&lt;&gt;朱色変色!AP396,1,0)</f>
        <v>#VALUE!</v>
      </c>
      <c r="AQ396" t="e" cm="1">
        <f t="array" aca="1" ref="AQ396" ca="1">IF(INDIRECT("実施計画様式!AQ"&amp;ROW($A396))&lt;&gt;朱色変色!AQ396,1,0)</f>
        <v>#VALUE!</v>
      </c>
      <c r="AR396" t="e" cm="1">
        <f t="array" aca="1" ref="AR396" ca="1">IF(INDIRECT("実施計画様式!AR"&amp;ROW($A396))&lt;&gt;朱色変色!AR396,1,0)</f>
        <v>#VALUE!</v>
      </c>
      <c r="AS396" t="e" cm="1">
        <f t="array" aca="1" ref="AS396" ca="1">IF(INDIRECT("実施計画様式!AS"&amp;ROW($A396))&lt;&gt;朱色変色!AS396,1,0)</f>
        <v>#VALUE!</v>
      </c>
      <c r="AT396" t="e" cm="1">
        <f t="array" aca="1" ref="AT396" ca="1">IF(INDIRECT("実施計画様式!AT"&amp;ROW($A396))&lt;&gt;朱色変色!AT396,1,0)</f>
        <v>#VALUE!</v>
      </c>
      <c r="AU396" t="e" cm="1">
        <f t="array" aca="1" ref="AU396" ca="1">IF(INDIRECT("実施計画様式!AU"&amp;ROW($A396))&lt;&gt;朱色変色!AU396,1,0)</f>
        <v>#VALUE!</v>
      </c>
      <c r="AV396" t="e" cm="1">
        <f t="array" aca="1" ref="AV396" ca="1">IF(INDIRECT("実施計画様式!AV"&amp;ROW($A396))&lt;&gt;朱色変色!AV396,1,0)</f>
        <v>#VALUE!</v>
      </c>
      <c r="AW396" t="e" cm="1">
        <f t="array" aca="1" ref="AW396" ca="1">IF(INDIRECT("実施計画様式!AW"&amp;ROW($A396))&lt;&gt;朱色変色!AW396,1,0)</f>
        <v>#VALUE!</v>
      </c>
      <c r="AX396" t="e" cm="1">
        <f t="array" aca="1" ref="AX396" ca="1">IF(INDIRECT("実施計画様式!AX"&amp;ROW($A396))&lt;&gt;朱色変色!AX396,1,0)</f>
        <v>#VALUE!</v>
      </c>
      <c r="AY396" t="e" cm="1">
        <f t="array" aca="1" ref="AY396" ca="1">IF(INDIRECT("実施計画様式!AY"&amp;ROW($A396))&lt;&gt;朱色変色!AU396,1,0)</f>
        <v>#VALUE!</v>
      </c>
      <c r="AZ396" t="e" cm="1">
        <f t="array" aca="1" ref="AZ396" ca="1">IF(INDIRECT("実施計画様式!AZ"&amp;ROW($A396))&lt;&gt;朱色変色!AV396,1,0)</f>
        <v>#VALUE!</v>
      </c>
      <c r="BA396" t="e" cm="1">
        <f t="array" aca="1" ref="BA396" ca="1">IF(INDIRECT("実施計画様式!BA"&amp;ROW($A396))&lt;&gt;朱色変色!AW396,1,0)</f>
        <v>#VALUE!</v>
      </c>
      <c r="BB396" t="e" cm="1">
        <f t="array" aca="1" ref="BB396" ca="1">IF(INDIRECT("実施計画様式!BB"&amp;ROW($A396))&lt;&gt;朱色変色!AX396,1,0)</f>
        <v>#VALUE!</v>
      </c>
      <c r="BC396" t="e">
        <f t="shared" ca="1" si="15"/>
        <v>#VALUE!</v>
      </c>
      <c r="BD396" t="e">
        <f t="shared" ca="1" si="16"/>
        <v>#VALUE!</v>
      </c>
      <c r="BE396" t="e">
        <f t="shared" ca="1" si="17"/>
        <v>#VALUE!</v>
      </c>
    </row>
    <row r="397" spans="3:57">
      <c r="C397" s="310">
        <v>325</v>
      </c>
      <c r="D397" t="e" cm="1">
        <f t="array" aca="1" ref="D397" ca="1">IF(INDIRECT("実施計画様式!D"&amp;ROW($A397))&lt;&gt;朱色変色!D397,1,0)</f>
        <v>#VALUE!</v>
      </c>
      <c r="E397" t="e" cm="1">
        <f t="array" aca="1" ref="E397" ca="1">IF(INDIRECT("実施計画様式!E"&amp;ROW($A397))&lt;&gt;朱色変色!E397,1,0)</f>
        <v>#VALUE!</v>
      </c>
      <c r="F397" t="e" cm="1">
        <f t="array" aca="1" ref="F397" ca="1">IF(INDIRECT("実施計画様式!F"&amp;ROW($A397))&lt;&gt;朱色変色!F397,1,0)</f>
        <v>#VALUE!</v>
      </c>
      <c r="G397" t="e" cm="1">
        <f t="array" aca="1" ref="G397" ca="1">IF(INDIRECT("実施計画様式!G"&amp;ROW($A397))&lt;&gt;朱色変色!G397,1,0)</f>
        <v>#VALUE!</v>
      </c>
      <c r="H397" t="e" cm="1">
        <f t="array" aca="1" ref="H397" ca="1">IF(INDIRECT("実施計画様式!H"&amp;ROW($A397))&lt;&gt;朱色変色!H397,1,0)</f>
        <v>#VALUE!</v>
      </c>
      <c r="I397" t="e" cm="1">
        <f t="array" aca="1" ref="I397" ca="1">IF(INDIRECT("実施計画様式!I"&amp;ROW($A397))&lt;&gt;朱色変色!I397,1,0)</f>
        <v>#VALUE!</v>
      </c>
      <c r="J397" t="e" cm="1">
        <f t="array" aca="1" ref="J397" ca="1">IF(INDIRECT("実施計画様式!J"&amp;ROW($A397))&lt;&gt;朱色変色!J397,1,0)</f>
        <v>#VALUE!</v>
      </c>
      <c r="K397" t="e" cm="1">
        <f t="array" aca="1" ref="K397" ca="1">IF(INDIRECT("実施計画様式!K"&amp;ROW($A397))&lt;&gt;朱色変色!K397,1,0)</f>
        <v>#VALUE!</v>
      </c>
      <c r="L397" t="e" cm="1">
        <f t="array" aca="1" ref="L397" ca="1">IF(INDIRECT("実施計画様式!L"&amp;ROW($A397))&lt;&gt;朱色変色!L397,1,0)</f>
        <v>#VALUE!</v>
      </c>
      <c r="M397" t="e" cm="1">
        <f t="array" aca="1" ref="M397" ca="1">IF(INDIRECT("実施計画様式!M"&amp;ROW($A397))&lt;&gt;朱色変色!M397,1,0)</f>
        <v>#VALUE!</v>
      </c>
      <c r="N397" t="e" cm="1">
        <f t="array" aca="1" ref="N397" ca="1">IF(INDIRECT("実施計画様式!N"&amp;ROW($A397))&lt;&gt;朱色変色!N397,1,0)</f>
        <v>#VALUE!</v>
      </c>
      <c r="O397" t="e" cm="1">
        <f t="array" aca="1" ref="O397" ca="1">IF(INDIRECT("実施計画様式!O"&amp;ROW($A397))&lt;&gt;朱色変色!O397,1,0)</f>
        <v>#VALUE!</v>
      </c>
      <c r="P397" t="e" cm="1">
        <f t="array" aca="1" ref="P397" ca="1">IF(INDIRECT("実施計画様式!P"&amp;ROW($A397))&lt;&gt;朱色変色!P397,1,0)</f>
        <v>#VALUE!</v>
      </c>
      <c r="Q397" t="e" cm="1">
        <f t="array" aca="1" ref="Q397" ca="1">IF(INDIRECT("実施計画様式!Q"&amp;ROW($A397))&lt;&gt;朱色変色!Q397,1,0)</f>
        <v>#VALUE!</v>
      </c>
      <c r="R397" t="e" cm="1">
        <f t="array" aca="1" ref="R397" ca="1">IF(INDIRECT("実施計画様式!R"&amp;ROW($A397))&lt;&gt;朱色変色!R397,1,0)</f>
        <v>#VALUE!</v>
      </c>
      <c r="S397" t="e" cm="1">
        <f t="array" aca="1" ref="S397" ca="1">IF(INDIRECT("実施計画様式!S"&amp;ROW($A397))&lt;&gt;朱色変色!S397,1,0)</f>
        <v>#VALUE!</v>
      </c>
      <c r="T397" t="e" cm="1">
        <f t="array" aca="1" ref="T397" ca="1">IF(INDIRECT("実施計画様式!T"&amp;ROW($A397))&lt;&gt;朱色変色!T397,1,0)</f>
        <v>#VALUE!</v>
      </c>
      <c r="U397" t="e" cm="1">
        <f t="array" aca="1" ref="U397" ca="1">IF(INDIRECT("実施計画様式!U"&amp;ROW($A397))&lt;&gt;朱色変色!U397,1,0)</f>
        <v>#VALUE!</v>
      </c>
      <c r="V397" t="e" cm="1">
        <f t="array" aca="1" ref="V397" ca="1">IF(INDIRECT("実施計画様式!V"&amp;ROW($A397))&lt;&gt;朱色変色!V397,1,0)</f>
        <v>#VALUE!</v>
      </c>
      <c r="W397" t="e" cm="1">
        <f t="array" aca="1" ref="W397" ca="1">IF(INDIRECT("実施計画様式!W"&amp;ROW($A397))&lt;&gt;朱色変色!W397,1,0)</f>
        <v>#VALUE!</v>
      </c>
      <c r="X397" t="e" cm="1">
        <f t="array" aca="1" ref="X397" ca="1">IF(INDIRECT("実施計画様式!X"&amp;ROW($A397))&lt;&gt;朱色変色!X397,1,0)</f>
        <v>#VALUE!</v>
      </c>
      <c r="Y397" t="e" cm="1">
        <f t="array" aca="1" ref="Y397" ca="1">IF(INDIRECT("実施計画様式!Y"&amp;ROW($A397))&lt;&gt;朱色変色!Y397,1,0)</f>
        <v>#VALUE!</v>
      </c>
      <c r="Z397" t="e" cm="1">
        <f t="array" aca="1" ref="Z397" ca="1">IF(INDIRECT("実施計画様式!Z"&amp;ROW($A397))&lt;&gt;朱色変色!Z397,1,0)</f>
        <v>#VALUE!</v>
      </c>
      <c r="AA397" t="e" cm="1">
        <f t="array" aca="1" ref="AA397" ca="1">IF(INDIRECT("実施計画様式!AA"&amp;ROW($A397))&lt;&gt;朱色変色!AA397,1,0)</f>
        <v>#VALUE!</v>
      </c>
      <c r="AB397" t="e" cm="1">
        <f t="array" aca="1" ref="AB397" ca="1">IF(INDIRECT("実施計画様式!AB"&amp;ROW($A397))&lt;&gt;朱色変色!AB397,1,0)</f>
        <v>#VALUE!</v>
      </c>
      <c r="AC397" t="e" cm="1">
        <f t="array" aca="1" ref="AC397" ca="1">IF(INDIRECT("実施計画様式!AC"&amp;ROW($A397))&lt;&gt;朱色変色!AC397,1,0)</f>
        <v>#VALUE!</v>
      </c>
      <c r="AD397" t="e" cm="1">
        <f t="array" aca="1" ref="AD397" ca="1">IF(INDIRECT("実施計画様式!AD"&amp;ROW($A397))&lt;&gt;朱色変色!AD397,1,0)</f>
        <v>#VALUE!</v>
      </c>
      <c r="AE397" t="e" cm="1">
        <f t="array" aca="1" ref="AE397" ca="1">IF(INDIRECT("実施計画様式!AE"&amp;ROW($A397))&lt;&gt;朱色変色!AE397,1,0)</f>
        <v>#VALUE!</v>
      </c>
      <c r="AF397" t="e" cm="1">
        <f t="array" aca="1" ref="AF397" ca="1">IF(INDIRECT("実施計画様式!AF"&amp;ROW($A397))&lt;&gt;朱色変色!AF397,1,0)</f>
        <v>#VALUE!</v>
      </c>
      <c r="AG397" t="e" cm="1">
        <f t="array" aca="1" ref="AG397" ca="1">IF(INDIRECT("実施計画様式!AG"&amp;ROW($A397))&lt;&gt;朱色変色!AG397,1,0)</f>
        <v>#VALUE!</v>
      </c>
      <c r="AH397" t="e" cm="1">
        <f t="array" aca="1" ref="AH397" ca="1">IF(INDIRECT("実施計画様式!AH"&amp;ROW($A397))&lt;&gt;朱色変色!AH397,1,0)</f>
        <v>#VALUE!</v>
      </c>
      <c r="AI397" t="e" cm="1">
        <f t="array" aca="1" ref="AI397" ca="1">IF(INDIRECT("実施計画様式!AI"&amp;ROW($A397))&lt;&gt;朱色変色!AI397,1,0)</f>
        <v>#VALUE!</v>
      </c>
      <c r="AJ397" t="e" cm="1">
        <f t="array" aca="1" ref="AJ397" ca="1">IF(INDIRECT("実施計画様式!AJ"&amp;ROW($A397))&lt;&gt;朱色変色!AJ397,1,0)</f>
        <v>#VALUE!</v>
      </c>
      <c r="AK397" t="e" cm="1">
        <f t="array" aca="1" ref="AK397" ca="1">IF(INDIRECT("実施計画様式!AK"&amp;ROW($A397))&lt;&gt;朱色変色!AK397,1,0)</f>
        <v>#VALUE!</v>
      </c>
      <c r="AL397" t="e" cm="1">
        <f t="array" aca="1" ref="AL397" ca="1">IF(INDIRECT("実施計画様式!AL"&amp;ROW($A397))&lt;&gt;朱色変色!AL397,1,0)</f>
        <v>#VALUE!</v>
      </c>
      <c r="AM397" t="e" cm="1">
        <f t="array" aca="1" ref="AM397" ca="1">IF(INDIRECT("実施計画様式!AM"&amp;ROW($A397))&lt;&gt;朱色変色!AM397,1,0)</f>
        <v>#VALUE!</v>
      </c>
      <c r="AN397" t="e" cm="1">
        <f t="array" aca="1" ref="AN397" ca="1">IF(INDIRECT("実施計画様式!AN"&amp;ROW($A397))&lt;&gt;朱色変色!AN397,1,0)</f>
        <v>#VALUE!</v>
      </c>
      <c r="AO397" t="e" cm="1">
        <f t="array" aca="1" ref="AO397" ca="1">IF(INDIRECT("実施計画様式!AO"&amp;ROW($A397))&lt;&gt;朱色変色!AO397,1,0)</f>
        <v>#VALUE!</v>
      </c>
      <c r="AP397" t="e" cm="1">
        <f t="array" aca="1" ref="AP397" ca="1">IF(INDIRECT("実施計画様式!AP"&amp;ROW($A397))&lt;&gt;朱色変色!AP397,1,0)</f>
        <v>#VALUE!</v>
      </c>
      <c r="AQ397" t="e" cm="1">
        <f t="array" aca="1" ref="AQ397" ca="1">IF(INDIRECT("実施計画様式!AQ"&amp;ROW($A397))&lt;&gt;朱色変色!AQ397,1,0)</f>
        <v>#VALUE!</v>
      </c>
      <c r="AR397" t="e" cm="1">
        <f t="array" aca="1" ref="AR397" ca="1">IF(INDIRECT("実施計画様式!AR"&amp;ROW($A397))&lt;&gt;朱色変色!AR397,1,0)</f>
        <v>#VALUE!</v>
      </c>
      <c r="AS397" t="e" cm="1">
        <f t="array" aca="1" ref="AS397" ca="1">IF(INDIRECT("実施計画様式!AS"&amp;ROW($A397))&lt;&gt;朱色変色!AS397,1,0)</f>
        <v>#VALUE!</v>
      </c>
      <c r="AT397" t="e" cm="1">
        <f t="array" aca="1" ref="AT397" ca="1">IF(INDIRECT("実施計画様式!AT"&amp;ROW($A397))&lt;&gt;朱色変色!AT397,1,0)</f>
        <v>#VALUE!</v>
      </c>
      <c r="AU397" t="e" cm="1">
        <f t="array" aca="1" ref="AU397" ca="1">IF(INDIRECT("実施計画様式!AU"&amp;ROW($A397))&lt;&gt;朱色変色!AU397,1,0)</f>
        <v>#VALUE!</v>
      </c>
      <c r="AV397" t="e" cm="1">
        <f t="array" aca="1" ref="AV397" ca="1">IF(INDIRECT("実施計画様式!AV"&amp;ROW($A397))&lt;&gt;朱色変色!AV397,1,0)</f>
        <v>#VALUE!</v>
      </c>
      <c r="AW397" t="e" cm="1">
        <f t="array" aca="1" ref="AW397" ca="1">IF(INDIRECT("実施計画様式!AW"&amp;ROW($A397))&lt;&gt;朱色変色!AW397,1,0)</f>
        <v>#VALUE!</v>
      </c>
      <c r="AX397" t="e" cm="1">
        <f t="array" aca="1" ref="AX397" ca="1">IF(INDIRECT("実施計画様式!AX"&amp;ROW($A397))&lt;&gt;朱色変色!AX397,1,0)</f>
        <v>#VALUE!</v>
      </c>
      <c r="AY397" t="e" cm="1">
        <f t="array" aca="1" ref="AY397" ca="1">IF(INDIRECT("実施計画様式!AY"&amp;ROW($A397))&lt;&gt;朱色変色!AU397,1,0)</f>
        <v>#VALUE!</v>
      </c>
      <c r="AZ397" t="e" cm="1">
        <f t="array" aca="1" ref="AZ397" ca="1">IF(INDIRECT("実施計画様式!AZ"&amp;ROW($A397))&lt;&gt;朱色変色!AV397,1,0)</f>
        <v>#VALUE!</v>
      </c>
      <c r="BA397" t="e" cm="1">
        <f t="array" aca="1" ref="BA397" ca="1">IF(INDIRECT("実施計画様式!BA"&amp;ROW($A397))&lt;&gt;朱色変色!AW397,1,0)</f>
        <v>#VALUE!</v>
      </c>
      <c r="BB397" t="e" cm="1">
        <f t="array" aca="1" ref="BB397" ca="1">IF(INDIRECT("実施計画様式!BB"&amp;ROW($A397))&lt;&gt;朱色変色!AX397,1,0)</f>
        <v>#VALUE!</v>
      </c>
      <c r="BC397" t="e">
        <f t="shared" ca="1" si="15"/>
        <v>#VALUE!</v>
      </c>
      <c r="BD397" t="e">
        <f t="shared" ca="1" si="16"/>
        <v>#VALUE!</v>
      </c>
      <c r="BE397" t="e">
        <f t="shared" ca="1" si="17"/>
        <v>#VALUE!</v>
      </c>
    </row>
    <row r="398" spans="3:57">
      <c r="C398" s="310">
        <v>326</v>
      </c>
      <c r="D398" t="e" cm="1">
        <f t="array" aca="1" ref="D398" ca="1">IF(INDIRECT("実施計画様式!D"&amp;ROW($A398))&lt;&gt;朱色変色!D398,1,0)</f>
        <v>#VALUE!</v>
      </c>
      <c r="E398" t="e" cm="1">
        <f t="array" aca="1" ref="E398" ca="1">IF(INDIRECT("実施計画様式!E"&amp;ROW($A398))&lt;&gt;朱色変色!E398,1,0)</f>
        <v>#VALUE!</v>
      </c>
      <c r="F398" t="e" cm="1">
        <f t="array" aca="1" ref="F398" ca="1">IF(INDIRECT("実施計画様式!F"&amp;ROW($A398))&lt;&gt;朱色変色!F398,1,0)</f>
        <v>#VALUE!</v>
      </c>
      <c r="G398" t="e" cm="1">
        <f t="array" aca="1" ref="G398" ca="1">IF(INDIRECT("実施計画様式!G"&amp;ROW($A398))&lt;&gt;朱色変色!G398,1,0)</f>
        <v>#VALUE!</v>
      </c>
      <c r="H398" t="e" cm="1">
        <f t="array" aca="1" ref="H398" ca="1">IF(INDIRECT("実施計画様式!H"&amp;ROW($A398))&lt;&gt;朱色変色!H398,1,0)</f>
        <v>#VALUE!</v>
      </c>
      <c r="I398" t="e" cm="1">
        <f t="array" aca="1" ref="I398" ca="1">IF(INDIRECT("実施計画様式!I"&amp;ROW($A398))&lt;&gt;朱色変色!I398,1,0)</f>
        <v>#VALUE!</v>
      </c>
      <c r="J398" t="e" cm="1">
        <f t="array" aca="1" ref="J398" ca="1">IF(INDIRECT("実施計画様式!J"&amp;ROW($A398))&lt;&gt;朱色変色!J398,1,0)</f>
        <v>#VALUE!</v>
      </c>
      <c r="K398" t="e" cm="1">
        <f t="array" aca="1" ref="K398" ca="1">IF(INDIRECT("実施計画様式!K"&amp;ROW($A398))&lt;&gt;朱色変色!K398,1,0)</f>
        <v>#VALUE!</v>
      </c>
      <c r="L398" t="e" cm="1">
        <f t="array" aca="1" ref="L398" ca="1">IF(INDIRECT("実施計画様式!L"&amp;ROW($A398))&lt;&gt;朱色変色!L398,1,0)</f>
        <v>#VALUE!</v>
      </c>
      <c r="M398" t="e" cm="1">
        <f t="array" aca="1" ref="M398" ca="1">IF(INDIRECT("実施計画様式!M"&amp;ROW($A398))&lt;&gt;朱色変色!M398,1,0)</f>
        <v>#VALUE!</v>
      </c>
      <c r="N398" t="e" cm="1">
        <f t="array" aca="1" ref="N398" ca="1">IF(INDIRECT("実施計画様式!N"&amp;ROW($A398))&lt;&gt;朱色変色!N398,1,0)</f>
        <v>#VALUE!</v>
      </c>
      <c r="O398" t="e" cm="1">
        <f t="array" aca="1" ref="O398" ca="1">IF(INDIRECT("実施計画様式!O"&amp;ROW($A398))&lt;&gt;朱色変色!O398,1,0)</f>
        <v>#VALUE!</v>
      </c>
      <c r="P398" t="e" cm="1">
        <f t="array" aca="1" ref="P398" ca="1">IF(INDIRECT("実施計画様式!P"&amp;ROW($A398))&lt;&gt;朱色変色!P398,1,0)</f>
        <v>#VALUE!</v>
      </c>
      <c r="Q398" t="e" cm="1">
        <f t="array" aca="1" ref="Q398" ca="1">IF(INDIRECT("実施計画様式!Q"&amp;ROW($A398))&lt;&gt;朱色変色!Q398,1,0)</f>
        <v>#VALUE!</v>
      </c>
      <c r="R398" t="e" cm="1">
        <f t="array" aca="1" ref="R398" ca="1">IF(INDIRECT("実施計画様式!R"&amp;ROW($A398))&lt;&gt;朱色変色!R398,1,0)</f>
        <v>#VALUE!</v>
      </c>
      <c r="S398" t="e" cm="1">
        <f t="array" aca="1" ref="S398" ca="1">IF(INDIRECT("実施計画様式!S"&amp;ROW($A398))&lt;&gt;朱色変色!S398,1,0)</f>
        <v>#VALUE!</v>
      </c>
      <c r="T398" t="e" cm="1">
        <f t="array" aca="1" ref="T398" ca="1">IF(INDIRECT("実施計画様式!T"&amp;ROW($A398))&lt;&gt;朱色変色!T398,1,0)</f>
        <v>#VALUE!</v>
      </c>
      <c r="U398" t="e" cm="1">
        <f t="array" aca="1" ref="U398" ca="1">IF(INDIRECT("実施計画様式!U"&amp;ROW($A398))&lt;&gt;朱色変色!U398,1,0)</f>
        <v>#VALUE!</v>
      </c>
      <c r="V398" t="e" cm="1">
        <f t="array" aca="1" ref="V398" ca="1">IF(INDIRECT("実施計画様式!V"&amp;ROW($A398))&lt;&gt;朱色変色!V398,1,0)</f>
        <v>#VALUE!</v>
      </c>
      <c r="W398" t="e" cm="1">
        <f t="array" aca="1" ref="W398" ca="1">IF(INDIRECT("実施計画様式!W"&amp;ROW($A398))&lt;&gt;朱色変色!W398,1,0)</f>
        <v>#VALUE!</v>
      </c>
      <c r="X398" t="e" cm="1">
        <f t="array" aca="1" ref="X398" ca="1">IF(INDIRECT("実施計画様式!X"&amp;ROW($A398))&lt;&gt;朱色変色!X398,1,0)</f>
        <v>#VALUE!</v>
      </c>
      <c r="Y398" t="e" cm="1">
        <f t="array" aca="1" ref="Y398" ca="1">IF(INDIRECT("実施計画様式!Y"&amp;ROW($A398))&lt;&gt;朱色変色!Y398,1,0)</f>
        <v>#VALUE!</v>
      </c>
      <c r="Z398" t="e" cm="1">
        <f t="array" aca="1" ref="Z398" ca="1">IF(INDIRECT("実施計画様式!Z"&amp;ROW($A398))&lt;&gt;朱色変色!Z398,1,0)</f>
        <v>#VALUE!</v>
      </c>
      <c r="AA398" t="e" cm="1">
        <f t="array" aca="1" ref="AA398" ca="1">IF(INDIRECT("実施計画様式!AA"&amp;ROW($A398))&lt;&gt;朱色変色!AA398,1,0)</f>
        <v>#VALUE!</v>
      </c>
      <c r="AB398" t="e" cm="1">
        <f t="array" aca="1" ref="AB398" ca="1">IF(INDIRECT("実施計画様式!AB"&amp;ROW($A398))&lt;&gt;朱色変色!AB398,1,0)</f>
        <v>#VALUE!</v>
      </c>
      <c r="AC398" t="e" cm="1">
        <f t="array" aca="1" ref="AC398" ca="1">IF(INDIRECT("実施計画様式!AC"&amp;ROW($A398))&lt;&gt;朱色変色!AC398,1,0)</f>
        <v>#VALUE!</v>
      </c>
      <c r="AD398" t="e" cm="1">
        <f t="array" aca="1" ref="AD398" ca="1">IF(INDIRECT("実施計画様式!AD"&amp;ROW($A398))&lt;&gt;朱色変色!AD398,1,0)</f>
        <v>#VALUE!</v>
      </c>
      <c r="AE398" t="e" cm="1">
        <f t="array" aca="1" ref="AE398" ca="1">IF(INDIRECT("実施計画様式!AE"&amp;ROW($A398))&lt;&gt;朱色変色!AE398,1,0)</f>
        <v>#VALUE!</v>
      </c>
      <c r="AF398" t="e" cm="1">
        <f t="array" aca="1" ref="AF398" ca="1">IF(INDIRECT("実施計画様式!AF"&amp;ROW($A398))&lt;&gt;朱色変色!AF398,1,0)</f>
        <v>#VALUE!</v>
      </c>
      <c r="AG398" t="e" cm="1">
        <f t="array" aca="1" ref="AG398" ca="1">IF(INDIRECT("実施計画様式!AG"&amp;ROW($A398))&lt;&gt;朱色変色!AG398,1,0)</f>
        <v>#VALUE!</v>
      </c>
      <c r="AH398" t="e" cm="1">
        <f t="array" aca="1" ref="AH398" ca="1">IF(INDIRECT("実施計画様式!AH"&amp;ROW($A398))&lt;&gt;朱色変色!AH398,1,0)</f>
        <v>#VALUE!</v>
      </c>
      <c r="AI398" t="e" cm="1">
        <f t="array" aca="1" ref="AI398" ca="1">IF(INDIRECT("実施計画様式!AI"&amp;ROW($A398))&lt;&gt;朱色変色!AI398,1,0)</f>
        <v>#VALUE!</v>
      </c>
      <c r="AJ398" t="e" cm="1">
        <f t="array" aca="1" ref="AJ398" ca="1">IF(INDIRECT("実施計画様式!AJ"&amp;ROW($A398))&lt;&gt;朱色変色!AJ398,1,0)</f>
        <v>#VALUE!</v>
      </c>
      <c r="AK398" t="e" cm="1">
        <f t="array" aca="1" ref="AK398" ca="1">IF(INDIRECT("実施計画様式!AK"&amp;ROW($A398))&lt;&gt;朱色変色!AK398,1,0)</f>
        <v>#VALUE!</v>
      </c>
      <c r="AL398" t="e" cm="1">
        <f t="array" aca="1" ref="AL398" ca="1">IF(INDIRECT("実施計画様式!AL"&amp;ROW($A398))&lt;&gt;朱色変色!AL398,1,0)</f>
        <v>#VALUE!</v>
      </c>
      <c r="AM398" t="e" cm="1">
        <f t="array" aca="1" ref="AM398" ca="1">IF(INDIRECT("実施計画様式!AM"&amp;ROW($A398))&lt;&gt;朱色変色!AM398,1,0)</f>
        <v>#VALUE!</v>
      </c>
      <c r="AN398" t="e" cm="1">
        <f t="array" aca="1" ref="AN398" ca="1">IF(INDIRECT("実施計画様式!AN"&amp;ROW($A398))&lt;&gt;朱色変色!AN398,1,0)</f>
        <v>#VALUE!</v>
      </c>
      <c r="AO398" t="e" cm="1">
        <f t="array" aca="1" ref="AO398" ca="1">IF(INDIRECT("実施計画様式!AO"&amp;ROW($A398))&lt;&gt;朱色変色!AO398,1,0)</f>
        <v>#VALUE!</v>
      </c>
      <c r="AP398" t="e" cm="1">
        <f t="array" aca="1" ref="AP398" ca="1">IF(INDIRECT("実施計画様式!AP"&amp;ROW($A398))&lt;&gt;朱色変色!AP398,1,0)</f>
        <v>#VALUE!</v>
      </c>
      <c r="AQ398" t="e" cm="1">
        <f t="array" aca="1" ref="AQ398" ca="1">IF(INDIRECT("実施計画様式!AQ"&amp;ROW($A398))&lt;&gt;朱色変色!AQ398,1,0)</f>
        <v>#VALUE!</v>
      </c>
      <c r="AR398" t="e" cm="1">
        <f t="array" aca="1" ref="AR398" ca="1">IF(INDIRECT("実施計画様式!AR"&amp;ROW($A398))&lt;&gt;朱色変色!AR398,1,0)</f>
        <v>#VALUE!</v>
      </c>
      <c r="AS398" t="e" cm="1">
        <f t="array" aca="1" ref="AS398" ca="1">IF(INDIRECT("実施計画様式!AS"&amp;ROW($A398))&lt;&gt;朱色変色!AS398,1,0)</f>
        <v>#VALUE!</v>
      </c>
      <c r="AT398" t="e" cm="1">
        <f t="array" aca="1" ref="AT398" ca="1">IF(INDIRECT("実施計画様式!AT"&amp;ROW($A398))&lt;&gt;朱色変色!AT398,1,0)</f>
        <v>#VALUE!</v>
      </c>
      <c r="AU398" t="e" cm="1">
        <f t="array" aca="1" ref="AU398" ca="1">IF(INDIRECT("実施計画様式!AU"&amp;ROW($A398))&lt;&gt;朱色変色!AU398,1,0)</f>
        <v>#VALUE!</v>
      </c>
      <c r="AV398" t="e" cm="1">
        <f t="array" aca="1" ref="AV398" ca="1">IF(INDIRECT("実施計画様式!AV"&amp;ROW($A398))&lt;&gt;朱色変色!AV398,1,0)</f>
        <v>#VALUE!</v>
      </c>
      <c r="AW398" t="e" cm="1">
        <f t="array" aca="1" ref="AW398" ca="1">IF(INDIRECT("実施計画様式!AW"&amp;ROW($A398))&lt;&gt;朱色変色!AW398,1,0)</f>
        <v>#VALUE!</v>
      </c>
      <c r="AX398" t="e" cm="1">
        <f t="array" aca="1" ref="AX398" ca="1">IF(INDIRECT("実施計画様式!AX"&amp;ROW($A398))&lt;&gt;朱色変色!AX398,1,0)</f>
        <v>#VALUE!</v>
      </c>
      <c r="AY398" t="e" cm="1">
        <f t="array" aca="1" ref="AY398" ca="1">IF(INDIRECT("実施計画様式!AY"&amp;ROW($A398))&lt;&gt;朱色変色!AU398,1,0)</f>
        <v>#VALUE!</v>
      </c>
      <c r="AZ398" t="e" cm="1">
        <f t="array" aca="1" ref="AZ398" ca="1">IF(INDIRECT("実施計画様式!AZ"&amp;ROW($A398))&lt;&gt;朱色変色!AV398,1,0)</f>
        <v>#VALUE!</v>
      </c>
      <c r="BA398" t="e" cm="1">
        <f t="array" aca="1" ref="BA398" ca="1">IF(INDIRECT("実施計画様式!BA"&amp;ROW($A398))&lt;&gt;朱色変色!AW398,1,0)</f>
        <v>#VALUE!</v>
      </c>
      <c r="BB398" t="e" cm="1">
        <f t="array" aca="1" ref="BB398" ca="1">IF(INDIRECT("実施計画様式!BB"&amp;ROW($A398))&lt;&gt;朱色変色!AX398,1,0)</f>
        <v>#VALUE!</v>
      </c>
      <c r="BC398" t="e">
        <f t="shared" ca="1" si="15"/>
        <v>#VALUE!</v>
      </c>
      <c r="BD398" t="e">
        <f t="shared" ca="1" si="16"/>
        <v>#VALUE!</v>
      </c>
      <c r="BE398" t="e">
        <f t="shared" ca="1" si="17"/>
        <v>#VALUE!</v>
      </c>
    </row>
    <row r="399" spans="3:57">
      <c r="C399" s="310">
        <v>327</v>
      </c>
      <c r="D399" t="e" cm="1">
        <f t="array" aca="1" ref="D399" ca="1">IF(INDIRECT("実施計画様式!D"&amp;ROW($A399))&lt;&gt;朱色変色!D399,1,0)</f>
        <v>#VALUE!</v>
      </c>
      <c r="E399" t="e" cm="1">
        <f t="array" aca="1" ref="E399" ca="1">IF(INDIRECT("実施計画様式!E"&amp;ROW($A399))&lt;&gt;朱色変色!E399,1,0)</f>
        <v>#VALUE!</v>
      </c>
      <c r="F399" t="e" cm="1">
        <f t="array" aca="1" ref="F399" ca="1">IF(INDIRECT("実施計画様式!F"&amp;ROW($A399))&lt;&gt;朱色変色!F399,1,0)</f>
        <v>#VALUE!</v>
      </c>
      <c r="G399" t="e" cm="1">
        <f t="array" aca="1" ref="G399" ca="1">IF(INDIRECT("実施計画様式!G"&amp;ROW($A399))&lt;&gt;朱色変色!G399,1,0)</f>
        <v>#VALUE!</v>
      </c>
      <c r="H399" t="e" cm="1">
        <f t="array" aca="1" ref="H399" ca="1">IF(INDIRECT("実施計画様式!H"&amp;ROW($A399))&lt;&gt;朱色変色!H399,1,0)</f>
        <v>#VALUE!</v>
      </c>
      <c r="I399" t="e" cm="1">
        <f t="array" aca="1" ref="I399" ca="1">IF(INDIRECT("実施計画様式!I"&amp;ROW($A399))&lt;&gt;朱色変色!I399,1,0)</f>
        <v>#VALUE!</v>
      </c>
      <c r="J399" t="e" cm="1">
        <f t="array" aca="1" ref="J399" ca="1">IF(INDIRECT("実施計画様式!J"&amp;ROW($A399))&lt;&gt;朱色変色!J399,1,0)</f>
        <v>#VALUE!</v>
      </c>
      <c r="K399" t="e" cm="1">
        <f t="array" aca="1" ref="K399" ca="1">IF(INDIRECT("実施計画様式!K"&amp;ROW($A399))&lt;&gt;朱色変色!K399,1,0)</f>
        <v>#VALUE!</v>
      </c>
      <c r="L399" t="e" cm="1">
        <f t="array" aca="1" ref="L399" ca="1">IF(INDIRECT("実施計画様式!L"&amp;ROW($A399))&lt;&gt;朱色変色!L399,1,0)</f>
        <v>#VALUE!</v>
      </c>
      <c r="M399" t="e" cm="1">
        <f t="array" aca="1" ref="M399" ca="1">IF(INDIRECT("実施計画様式!M"&amp;ROW($A399))&lt;&gt;朱色変色!M399,1,0)</f>
        <v>#VALUE!</v>
      </c>
      <c r="N399" t="e" cm="1">
        <f t="array" aca="1" ref="N399" ca="1">IF(INDIRECT("実施計画様式!N"&amp;ROW($A399))&lt;&gt;朱色変色!N399,1,0)</f>
        <v>#VALUE!</v>
      </c>
      <c r="O399" t="e" cm="1">
        <f t="array" aca="1" ref="O399" ca="1">IF(INDIRECT("実施計画様式!O"&amp;ROW($A399))&lt;&gt;朱色変色!O399,1,0)</f>
        <v>#VALUE!</v>
      </c>
      <c r="P399" t="e" cm="1">
        <f t="array" aca="1" ref="P399" ca="1">IF(INDIRECT("実施計画様式!P"&amp;ROW($A399))&lt;&gt;朱色変色!P399,1,0)</f>
        <v>#VALUE!</v>
      </c>
      <c r="Q399" t="e" cm="1">
        <f t="array" aca="1" ref="Q399" ca="1">IF(INDIRECT("実施計画様式!Q"&amp;ROW($A399))&lt;&gt;朱色変色!Q399,1,0)</f>
        <v>#VALUE!</v>
      </c>
      <c r="R399" t="e" cm="1">
        <f t="array" aca="1" ref="R399" ca="1">IF(INDIRECT("実施計画様式!R"&amp;ROW($A399))&lt;&gt;朱色変色!R399,1,0)</f>
        <v>#VALUE!</v>
      </c>
      <c r="S399" t="e" cm="1">
        <f t="array" aca="1" ref="S399" ca="1">IF(INDIRECT("実施計画様式!S"&amp;ROW($A399))&lt;&gt;朱色変色!S399,1,0)</f>
        <v>#VALUE!</v>
      </c>
      <c r="T399" t="e" cm="1">
        <f t="array" aca="1" ref="T399" ca="1">IF(INDIRECT("実施計画様式!T"&amp;ROW($A399))&lt;&gt;朱色変色!T399,1,0)</f>
        <v>#VALUE!</v>
      </c>
      <c r="U399" t="e" cm="1">
        <f t="array" aca="1" ref="U399" ca="1">IF(INDIRECT("実施計画様式!U"&amp;ROW($A399))&lt;&gt;朱色変色!U399,1,0)</f>
        <v>#VALUE!</v>
      </c>
      <c r="V399" t="e" cm="1">
        <f t="array" aca="1" ref="V399" ca="1">IF(INDIRECT("実施計画様式!V"&amp;ROW($A399))&lt;&gt;朱色変色!V399,1,0)</f>
        <v>#VALUE!</v>
      </c>
      <c r="W399" t="e" cm="1">
        <f t="array" aca="1" ref="W399" ca="1">IF(INDIRECT("実施計画様式!W"&amp;ROW($A399))&lt;&gt;朱色変色!W399,1,0)</f>
        <v>#VALUE!</v>
      </c>
      <c r="X399" t="e" cm="1">
        <f t="array" aca="1" ref="X399" ca="1">IF(INDIRECT("実施計画様式!X"&amp;ROW($A399))&lt;&gt;朱色変色!X399,1,0)</f>
        <v>#VALUE!</v>
      </c>
      <c r="Y399" t="e" cm="1">
        <f t="array" aca="1" ref="Y399" ca="1">IF(INDIRECT("実施計画様式!Y"&amp;ROW($A399))&lt;&gt;朱色変色!Y399,1,0)</f>
        <v>#VALUE!</v>
      </c>
      <c r="Z399" t="e" cm="1">
        <f t="array" aca="1" ref="Z399" ca="1">IF(INDIRECT("実施計画様式!Z"&amp;ROW($A399))&lt;&gt;朱色変色!Z399,1,0)</f>
        <v>#VALUE!</v>
      </c>
      <c r="AA399" t="e" cm="1">
        <f t="array" aca="1" ref="AA399" ca="1">IF(INDIRECT("実施計画様式!AA"&amp;ROW($A399))&lt;&gt;朱色変色!AA399,1,0)</f>
        <v>#VALUE!</v>
      </c>
      <c r="AB399" t="e" cm="1">
        <f t="array" aca="1" ref="AB399" ca="1">IF(INDIRECT("実施計画様式!AB"&amp;ROW($A399))&lt;&gt;朱色変色!AB399,1,0)</f>
        <v>#VALUE!</v>
      </c>
      <c r="AC399" t="e" cm="1">
        <f t="array" aca="1" ref="AC399" ca="1">IF(INDIRECT("実施計画様式!AC"&amp;ROW($A399))&lt;&gt;朱色変色!AC399,1,0)</f>
        <v>#VALUE!</v>
      </c>
      <c r="AD399" t="e" cm="1">
        <f t="array" aca="1" ref="AD399" ca="1">IF(INDIRECT("実施計画様式!AD"&amp;ROW($A399))&lt;&gt;朱色変色!AD399,1,0)</f>
        <v>#VALUE!</v>
      </c>
      <c r="AE399" t="e" cm="1">
        <f t="array" aca="1" ref="AE399" ca="1">IF(INDIRECT("実施計画様式!AE"&amp;ROW($A399))&lt;&gt;朱色変色!AE399,1,0)</f>
        <v>#VALUE!</v>
      </c>
      <c r="AF399" t="e" cm="1">
        <f t="array" aca="1" ref="AF399" ca="1">IF(INDIRECT("実施計画様式!AF"&amp;ROW($A399))&lt;&gt;朱色変色!AF399,1,0)</f>
        <v>#VALUE!</v>
      </c>
      <c r="AG399" t="e" cm="1">
        <f t="array" aca="1" ref="AG399" ca="1">IF(INDIRECT("実施計画様式!AG"&amp;ROW($A399))&lt;&gt;朱色変色!AG399,1,0)</f>
        <v>#VALUE!</v>
      </c>
      <c r="AH399" t="e" cm="1">
        <f t="array" aca="1" ref="AH399" ca="1">IF(INDIRECT("実施計画様式!AH"&amp;ROW($A399))&lt;&gt;朱色変色!AH399,1,0)</f>
        <v>#VALUE!</v>
      </c>
      <c r="AI399" t="e" cm="1">
        <f t="array" aca="1" ref="AI399" ca="1">IF(INDIRECT("実施計画様式!AI"&amp;ROW($A399))&lt;&gt;朱色変色!AI399,1,0)</f>
        <v>#VALUE!</v>
      </c>
      <c r="AJ399" t="e" cm="1">
        <f t="array" aca="1" ref="AJ399" ca="1">IF(INDIRECT("実施計画様式!AJ"&amp;ROW($A399))&lt;&gt;朱色変色!AJ399,1,0)</f>
        <v>#VALUE!</v>
      </c>
      <c r="AK399" t="e" cm="1">
        <f t="array" aca="1" ref="AK399" ca="1">IF(INDIRECT("実施計画様式!AK"&amp;ROW($A399))&lt;&gt;朱色変色!AK399,1,0)</f>
        <v>#VALUE!</v>
      </c>
      <c r="AL399" t="e" cm="1">
        <f t="array" aca="1" ref="AL399" ca="1">IF(INDIRECT("実施計画様式!AL"&amp;ROW($A399))&lt;&gt;朱色変色!AL399,1,0)</f>
        <v>#VALUE!</v>
      </c>
      <c r="AM399" t="e" cm="1">
        <f t="array" aca="1" ref="AM399" ca="1">IF(INDIRECT("実施計画様式!AM"&amp;ROW($A399))&lt;&gt;朱色変色!AM399,1,0)</f>
        <v>#VALUE!</v>
      </c>
      <c r="AN399" t="e" cm="1">
        <f t="array" aca="1" ref="AN399" ca="1">IF(INDIRECT("実施計画様式!AN"&amp;ROW($A399))&lt;&gt;朱色変色!AN399,1,0)</f>
        <v>#VALUE!</v>
      </c>
      <c r="AO399" t="e" cm="1">
        <f t="array" aca="1" ref="AO399" ca="1">IF(INDIRECT("実施計画様式!AO"&amp;ROW($A399))&lt;&gt;朱色変色!AO399,1,0)</f>
        <v>#VALUE!</v>
      </c>
      <c r="AP399" t="e" cm="1">
        <f t="array" aca="1" ref="AP399" ca="1">IF(INDIRECT("実施計画様式!AP"&amp;ROW($A399))&lt;&gt;朱色変色!AP399,1,0)</f>
        <v>#VALUE!</v>
      </c>
      <c r="AQ399" t="e" cm="1">
        <f t="array" aca="1" ref="AQ399" ca="1">IF(INDIRECT("実施計画様式!AQ"&amp;ROW($A399))&lt;&gt;朱色変色!AQ399,1,0)</f>
        <v>#VALUE!</v>
      </c>
      <c r="AR399" t="e" cm="1">
        <f t="array" aca="1" ref="AR399" ca="1">IF(INDIRECT("実施計画様式!AR"&amp;ROW($A399))&lt;&gt;朱色変色!AR399,1,0)</f>
        <v>#VALUE!</v>
      </c>
      <c r="AS399" t="e" cm="1">
        <f t="array" aca="1" ref="AS399" ca="1">IF(INDIRECT("実施計画様式!AS"&amp;ROW($A399))&lt;&gt;朱色変色!AS399,1,0)</f>
        <v>#VALUE!</v>
      </c>
      <c r="AT399" t="e" cm="1">
        <f t="array" aca="1" ref="AT399" ca="1">IF(INDIRECT("実施計画様式!AT"&amp;ROW($A399))&lt;&gt;朱色変色!AT399,1,0)</f>
        <v>#VALUE!</v>
      </c>
      <c r="AU399" t="e" cm="1">
        <f t="array" aca="1" ref="AU399" ca="1">IF(INDIRECT("実施計画様式!AU"&amp;ROW($A399))&lt;&gt;朱色変色!AU399,1,0)</f>
        <v>#VALUE!</v>
      </c>
      <c r="AV399" t="e" cm="1">
        <f t="array" aca="1" ref="AV399" ca="1">IF(INDIRECT("実施計画様式!AV"&amp;ROW($A399))&lt;&gt;朱色変色!AV399,1,0)</f>
        <v>#VALUE!</v>
      </c>
      <c r="AW399" t="e" cm="1">
        <f t="array" aca="1" ref="AW399" ca="1">IF(INDIRECT("実施計画様式!AW"&amp;ROW($A399))&lt;&gt;朱色変色!AW399,1,0)</f>
        <v>#VALUE!</v>
      </c>
      <c r="AX399" t="e" cm="1">
        <f t="array" aca="1" ref="AX399" ca="1">IF(INDIRECT("実施計画様式!AX"&amp;ROW($A399))&lt;&gt;朱色変色!AX399,1,0)</f>
        <v>#VALUE!</v>
      </c>
      <c r="AY399" t="e" cm="1">
        <f t="array" aca="1" ref="AY399" ca="1">IF(INDIRECT("実施計画様式!AY"&amp;ROW($A399))&lt;&gt;朱色変色!AU399,1,0)</f>
        <v>#VALUE!</v>
      </c>
      <c r="AZ399" t="e" cm="1">
        <f t="array" aca="1" ref="AZ399" ca="1">IF(INDIRECT("実施計画様式!AZ"&amp;ROW($A399))&lt;&gt;朱色変色!AV399,1,0)</f>
        <v>#VALUE!</v>
      </c>
      <c r="BA399" t="e" cm="1">
        <f t="array" aca="1" ref="BA399" ca="1">IF(INDIRECT("実施計画様式!BA"&amp;ROW($A399))&lt;&gt;朱色変色!AW399,1,0)</f>
        <v>#VALUE!</v>
      </c>
      <c r="BB399" t="e" cm="1">
        <f t="array" aca="1" ref="BB399" ca="1">IF(INDIRECT("実施計画様式!BB"&amp;ROW($A399))&lt;&gt;朱色変色!AX399,1,0)</f>
        <v>#VALUE!</v>
      </c>
      <c r="BC399" t="e">
        <f t="shared" ca="1" si="15"/>
        <v>#VALUE!</v>
      </c>
      <c r="BD399" t="e">
        <f t="shared" ca="1" si="16"/>
        <v>#VALUE!</v>
      </c>
      <c r="BE399" t="e">
        <f t="shared" ca="1" si="17"/>
        <v>#VALUE!</v>
      </c>
    </row>
    <row r="400" spans="3:57">
      <c r="C400" s="310">
        <v>328</v>
      </c>
      <c r="D400" t="e" cm="1">
        <f t="array" aca="1" ref="D400" ca="1">IF(INDIRECT("実施計画様式!D"&amp;ROW($A400))&lt;&gt;朱色変色!D400,1,0)</f>
        <v>#VALUE!</v>
      </c>
      <c r="E400" t="e" cm="1">
        <f t="array" aca="1" ref="E400" ca="1">IF(INDIRECT("実施計画様式!E"&amp;ROW($A400))&lt;&gt;朱色変色!E400,1,0)</f>
        <v>#VALUE!</v>
      </c>
      <c r="F400" t="e" cm="1">
        <f t="array" aca="1" ref="F400" ca="1">IF(INDIRECT("実施計画様式!F"&amp;ROW($A400))&lt;&gt;朱色変色!F400,1,0)</f>
        <v>#VALUE!</v>
      </c>
      <c r="G400" t="e" cm="1">
        <f t="array" aca="1" ref="G400" ca="1">IF(INDIRECT("実施計画様式!G"&amp;ROW($A400))&lt;&gt;朱色変色!G400,1,0)</f>
        <v>#VALUE!</v>
      </c>
      <c r="H400" t="e" cm="1">
        <f t="array" aca="1" ref="H400" ca="1">IF(INDIRECT("実施計画様式!H"&amp;ROW($A400))&lt;&gt;朱色変色!H400,1,0)</f>
        <v>#VALUE!</v>
      </c>
      <c r="I400" t="e" cm="1">
        <f t="array" aca="1" ref="I400" ca="1">IF(INDIRECT("実施計画様式!I"&amp;ROW($A400))&lt;&gt;朱色変色!I400,1,0)</f>
        <v>#VALUE!</v>
      </c>
      <c r="J400" t="e" cm="1">
        <f t="array" aca="1" ref="J400" ca="1">IF(INDIRECT("実施計画様式!J"&amp;ROW($A400))&lt;&gt;朱色変色!J400,1,0)</f>
        <v>#VALUE!</v>
      </c>
      <c r="K400" t="e" cm="1">
        <f t="array" aca="1" ref="K400" ca="1">IF(INDIRECT("実施計画様式!K"&amp;ROW($A400))&lt;&gt;朱色変色!K400,1,0)</f>
        <v>#VALUE!</v>
      </c>
      <c r="L400" t="e" cm="1">
        <f t="array" aca="1" ref="L400" ca="1">IF(INDIRECT("実施計画様式!L"&amp;ROW($A400))&lt;&gt;朱色変色!L400,1,0)</f>
        <v>#VALUE!</v>
      </c>
      <c r="M400" t="e" cm="1">
        <f t="array" aca="1" ref="M400" ca="1">IF(INDIRECT("実施計画様式!M"&amp;ROW($A400))&lt;&gt;朱色変色!M400,1,0)</f>
        <v>#VALUE!</v>
      </c>
      <c r="N400" t="e" cm="1">
        <f t="array" aca="1" ref="N400" ca="1">IF(INDIRECT("実施計画様式!N"&amp;ROW($A400))&lt;&gt;朱色変色!N400,1,0)</f>
        <v>#VALUE!</v>
      </c>
      <c r="O400" t="e" cm="1">
        <f t="array" aca="1" ref="O400" ca="1">IF(INDIRECT("実施計画様式!O"&amp;ROW($A400))&lt;&gt;朱色変色!O400,1,0)</f>
        <v>#VALUE!</v>
      </c>
      <c r="P400" t="e" cm="1">
        <f t="array" aca="1" ref="P400" ca="1">IF(INDIRECT("実施計画様式!P"&amp;ROW($A400))&lt;&gt;朱色変色!P400,1,0)</f>
        <v>#VALUE!</v>
      </c>
      <c r="Q400" t="e" cm="1">
        <f t="array" aca="1" ref="Q400" ca="1">IF(INDIRECT("実施計画様式!Q"&amp;ROW($A400))&lt;&gt;朱色変色!Q400,1,0)</f>
        <v>#VALUE!</v>
      </c>
      <c r="R400" t="e" cm="1">
        <f t="array" aca="1" ref="R400" ca="1">IF(INDIRECT("実施計画様式!R"&amp;ROW($A400))&lt;&gt;朱色変色!R400,1,0)</f>
        <v>#VALUE!</v>
      </c>
      <c r="S400" t="e" cm="1">
        <f t="array" aca="1" ref="S400" ca="1">IF(INDIRECT("実施計画様式!S"&amp;ROW($A400))&lt;&gt;朱色変色!S400,1,0)</f>
        <v>#VALUE!</v>
      </c>
      <c r="T400" t="e" cm="1">
        <f t="array" aca="1" ref="T400" ca="1">IF(INDIRECT("実施計画様式!T"&amp;ROW($A400))&lt;&gt;朱色変色!T400,1,0)</f>
        <v>#VALUE!</v>
      </c>
      <c r="U400" t="e" cm="1">
        <f t="array" aca="1" ref="U400" ca="1">IF(INDIRECT("実施計画様式!U"&amp;ROW($A400))&lt;&gt;朱色変色!U400,1,0)</f>
        <v>#VALUE!</v>
      </c>
      <c r="V400" t="e" cm="1">
        <f t="array" aca="1" ref="V400" ca="1">IF(INDIRECT("実施計画様式!V"&amp;ROW($A400))&lt;&gt;朱色変色!V400,1,0)</f>
        <v>#VALUE!</v>
      </c>
      <c r="W400" t="e" cm="1">
        <f t="array" aca="1" ref="W400" ca="1">IF(INDIRECT("実施計画様式!W"&amp;ROW($A400))&lt;&gt;朱色変色!W400,1,0)</f>
        <v>#VALUE!</v>
      </c>
      <c r="X400" t="e" cm="1">
        <f t="array" aca="1" ref="X400" ca="1">IF(INDIRECT("実施計画様式!X"&amp;ROW($A400))&lt;&gt;朱色変色!X400,1,0)</f>
        <v>#VALUE!</v>
      </c>
      <c r="Y400" t="e" cm="1">
        <f t="array" aca="1" ref="Y400" ca="1">IF(INDIRECT("実施計画様式!Y"&amp;ROW($A400))&lt;&gt;朱色変色!Y400,1,0)</f>
        <v>#VALUE!</v>
      </c>
      <c r="Z400" t="e" cm="1">
        <f t="array" aca="1" ref="Z400" ca="1">IF(INDIRECT("実施計画様式!Z"&amp;ROW($A400))&lt;&gt;朱色変色!Z400,1,0)</f>
        <v>#VALUE!</v>
      </c>
      <c r="AA400" t="e" cm="1">
        <f t="array" aca="1" ref="AA400" ca="1">IF(INDIRECT("実施計画様式!AA"&amp;ROW($A400))&lt;&gt;朱色変色!AA400,1,0)</f>
        <v>#VALUE!</v>
      </c>
      <c r="AB400" t="e" cm="1">
        <f t="array" aca="1" ref="AB400" ca="1">IF(INDIRECT("実施計画様式!AB"&amp;ROW($A400))&lt;&gt;朱色変色!AB400,1,0)</f>
        <v>#VALUE!</v>
      </c>
      <c r="AC400" t="e" cm="1">
        <f t="array" aca="1" ref="AC400" ca="1">IF(INDIRECT("実施計画様式!AC"&amp;ROW($A400))&lt;&gt;朱色変色!AC400,1,0)</f>
        <v>#VALUE!</v>
      </c>
      <c r="AD400" t="e" cm="1">
        <f t="array" aca="1" ref="AD400" ca="1">IF(INDIRECT("実施計画様式!AD"&amp;ROW($A400))&lt;&gt;朱色変色!AD400,1,0)</f>
        <v>#VALUE!</v>
      </c>
      <c r="AE400" t="e" cm="1">
        <f t="array" aca="1" ref="AE400" ca="1">IF(INDIRECT("実施計画様式!AE"&amp;ROW($A400))&lt;&gt;朱色変色!AE400,1,0)</f>
        <v>#VALUE!</v>
      </c>
      <c r="AF400" t="e" cm="1">
        <f t="array" aca="1" ref="AF400" ca="1">IF(INDIRECT("実施計画様式!AF"&amp;ROW($A400))&lt;&gt;朱色変色!AF400,1,0)</f>
        <v>#VALUE!</v>
      </c>
      <c r="AG400" t="e" cm="1">
        <f t="array" aca="1" ref="AG400" ca="1">IF(INDIRECT("実施計画様式!AG"&amp;ROW($A400))&lt;&gt;朱色変色!AG400,1,0)</f>
        <v>#VALUE!</v>
      </c>
      <c r="AH400" t="e" cm="1">
        <f t="array" aca="1" ref="AH400" ca="1">IF(INDIRECT("実施計画様式!AH"&amp;ROW($A400))&lt;&gt;朱色変色!AH400,1,0)</f>
        <v>#VALUE!</v>
      </c>
      <c r="AI400" t="e" cm="1">
        <f t="array" aca="1" ref="AI400" ca="1">IF(INDIRECT("実施計画様式!AI"&amp;ROW($A400))&lt;&gt;朱色変色!AI400,1,0)</f>
        <v>#VALUE!</v>
      </c>
      <c r="AJ400" t="e" cm="1">
        <f t="array" aca="1" ref="AJ400" ca="1">IF(INDIRECT("実施計画様式!AJ"&amp;ROW($A400))&lt;&gt;朱色変色!AJ400,1,0)</f>
        <v>#VALUE!</v>
      </c>
      <c r="AK400" t="e" cm="1">
        <f t="array" aca="1" ref="AK400" ca="1">IF(INDIRECT("実施計画様式!AK"&amp;ROW($A400))&lt;&gt;朱色変色!AK400,1,0)</f>
        <v>#VALUE!</v>
      </c>
      <c r="AL400" t="e" cm="1">
        <f t="array" aca="1" ref="AL400" ca="1">IF(INDIRECT("実施計画様式!AL"&amp;ROW($A400))&lt;&gt;朱色変色!AL400,1,0)</f>
        <v>#VALUE!</v>
      </c>
      <c r="AM400" t="e" cm="1">
        <f t="array" aca="1" ref="AM400" ca="1">IF(INDIRECT("実施計画様式!AM"&amp;ROW($A400))&lt;&gt;朱色変色!AM400,1,0)</f>
        <v>#VALUE!</v>
      </c>
      <c r="AN400" t="e" cm="1">
        <f t="array" aca="1" ref="AN400" ca="1">IF(INDIRECT("実施計画様式!AN"&amp;ROW($A400))&lt;&gt;朱色変色!AN400,1,0)</f>
        <v>#VALUE!</v>
      </c>
      <c r="AO400" t="e" cm="1">
        <f t="array" aca="1" ref="AO400" ca="1">IF(INDIRECT("実施計画様式!AO"&amp;ROW($A400))&lt;&gt;朱色変色!AO400,1,0)</f>
        <v>#VALUE!</v>
      </c>
      <c r="AP400" t="e" cm="1">
        <f t="array" aca="1" ref="AP400" ca="1">IF(INDIRECT("実施計画様式!AP"&amp;ROW($A400))&lt;&gt;朱色変色!AP400,1,0)</f>
        <v>#VALUE!</v>
      </c>
      <c r="AQ400" t="e" cm="1">
        <f t="array" aca="1" ref="AQ400" ca="1">IF(INDIRECT("実施計画様式!AQ"&amp;ROW($A400))&lt;&gt;朱色変色!AQ400,1,0)</f>
        <v>#VALUE!</v>
      </c>
      <c r="AR400" t="e" cm="1">
        <f t="array" aca="1" ref="AR400" ca="1">IF(INDIRECT("実施計画様式!AR"&amp;ROW($A400))&lt;&gt;朱色変色!AR400,1,0)</f>
        <v>#VALUE!</v>
      </c>
      <c r="AS400" t="e" cm="1">
        <f t="array" aca="1" ref="AS400" ca="1">IF(INDIRECT("実施計画様式!AS"&amp;ROW($A400))&lt;&gt;朱色変色!AS400,1,0)</f>
        <v>#VALUE!</v>
      </c>
      <c r="AT400" t="e" cm="1">
        <f t="array" aca="1" ref="AT400" ca="1">IF(INDIRECT("実施計画様式!AT"&amp;ROW($A400))&lt;&gt;朱色変色!AT400,1,0)</f>
        <v>#VALUE!</v>
      </c>
      <c r="AU400" t="e" cm="1">
        <f t="array" aca="1" ref="AU400" ca="1">IF(INDIRECT("実施計画様式!AU"&amp;ROW($A400))&lt;&gt;朱色変色!AU400,1,0)</f>
        <v>#VALUE!</v>
      </c>
      <c r="AV400" t="e" cm="1">
        <f t="array" aca="1" ref="AV400" ca="1">IF(INDIRECT("実施計画様式!AV"&amp;ROW($A400))&lt;&gt;朱色変色!AV400,1,0)</f>
        <v>#VALUE!</v>
      </c>
      <c r="AW400" t="e" cm="1">
        <f t="array" aca="1" ref="AW400" ca="1">IF(INDIRECT("実施計画様式!AW"&amp;ROW($A400))&lt;&gt;朱色変色!AW400,1,0)</f>
        <v>#VALUE!</v>
      </c>
      <c r="AX400" t="e" cm="1">
        <f t="array" aca="1" ref="AX400" ca="1">IF(INDIRECT("実施計画様式!AX"&amp;ROW($A400))&lt;&gt;朱色変色!AX400,1,0)</f>
        <v>#VALUE!</v>
      </c>
      <c r="AY400" t="e" cm="1">
        <f t="array" aca="1" ref="AY400" ca="1">IF(INDIRECT("実施計画様式!AY"&amp;ROW($A400))&lt;&gt;朱色変色!AU400,1,0)</f>
        <v>#VALUE!</v>
      </c>
      <c r="AZ400" t="e" cm="1">
        <f t="array" aca="1" ref="AZ400" ca="1">IF(INDIRECT("実施計画様式!AZ"&amp;ROW($A400))&lt;&gt;朱色変色!AV400,1,0)</f>
        <v>#VALUE!</v>
      </c>
      <c r="BA400" t="e" cm="1">
        <f t="array" aca="1" ref="BA400" ca="1">IF(INDIRECT("実施計画様式!BA"&amp;ROW($A400))&lt;&gt;朱色変色!AW400,1,0)</f>
        <v>#VALUE!</v>
      </c>
      <c r="BB400" t="e" cm="1">
        <f t="array" aca="1" ref="BB400" ca="1">IF(INDIRECT("実施計画様式!BB"&amp;ROW($A400))&lt;&gt;朱色変色!AX400,1,0)</f>
        <v>#VALUE!</v>
      </c>
      <c r="BC400" t="e">
        <f t="shared" ca="1" si="15"/>
        <v>#VALUE!</v>
      </c>
      <c r="BD400" t="e">
        <f t="shared" ca="1" si="16"/>
        <v>#VALUE!</v>
      </c>
      <c r="BE400" t="e">
        <f t="shared" ca="1" si="17"/>
        <v>#VALUE!</v>
      </c>
    </row>
    <row r="401" spans="3:57">
      <c r="C401" s="310">
        <v>329</v>
      </c>
      <c r="D401" t="e" cm="1">
        <f t="array" aca="1" ref="D401" ca="1">IF(INDIRECT("実施計画様式!D"&amp;ROW($A401))&lt;&gt;朱色変色!D401,1,0)</f>
        <v>#VALUE!</v>
      </c>
      <c r="E401" t="e" cm="1">
        <f t="array" aca="1" ref="E401" ca="1">IF(INDIRECT("実施計画様式!E"&amp;ROW($A401))&lt;&gt;朱色変色!E401,1,0)</f>
        <v>#VALUE!</v>
      </c>
      <c r="F401" t="e" cm="1">
        <f t="array" aca="1" ref="F401" ca="1">IF(INDIRECT("実施計画様式!F"&amp;ROW($A401))&lt;&gt;朱色変色!F401,1,0)</f>
        <v>#VALUE!</v>
      </c>
      <c r="G401" t="e" cm="1">
        <f t="array" aca="1" ref="G401" ca="1">IF(INDIRECT("実施計画様式!G"&amp;ROW($A401))&lt;&gt;朱色変色!G401,1,0)</f>
        <v>#VALUE!</v>
      </c>
      <c r="H401" t="e" cm="1">
        <f t="array" aca="1" ref="H401" ca="1">IF(INDIRECT("実施計画様式!H"&amp;ROW($A401))&lt;&gt;朱色変色!H401,1,0)</f>
        <v>#VALUE!</v>
      </c>
      <c r="I401" t="e" cm="1">
        <f t="array" aca="1" ref="I401" ca="1">IF(INDIRECT("実施計画様式!I"&amp;ROW($A401))&lt;&gt;朱色変色!I401,1,0)</f>
        <v>#VALUE!</v>
      </c>
      <c r="J401" t="e" cm="1">
        <f t="array" aca="1" ref="J401" ca="1">IF(INDIRECT("実施計画様式!J"&amp;ROW($A401))&lt;&gt;朱色変色!J401,1,0)</f>
        <v>#VALUE!</v>
      </c>
      <c r="K401" t="e" cm="1">
        <f t="array" aca="1" ref="K401" ca="1">IF(INDIRECT("実施計画様式!K"&amp;ROW($A401))&lt;&gt;朱色変色!K401,1,0)</f>
        <v>#VALUE!</v>
      </c>
      <c r="L401" t="e" cm="1">
        <f t="array" aca="1" ref="L401" ca="1">IF(INDIRECT("実施計画様式!L"&amp;ROW($A401))&lt;&gt;朱色変色!L401,1,0)</f>
        <v>#VALUE!</v>
      </c>
      <c r="M401" t="e" cm="1">
        <f t="array" aca="1" ref="M401" ca="1">IF(INDIRECT("実施計画様式!M"&amp;ROW($A401))&lt;&gt;朱色変色!M401,1,0)</f>
        <v>#VALUE!</v>
      </c>
      <c r="N401" t="e" cm="1">
        <f t="array" aca="1" ref="N401" ca="1">IF(INDIRECT("実施計画様式!N"&amp;ROW($A401))&lt;&gt;朱色変色!N401,1,0)</f>
        <v>#VALUE!</v>
      </c>
      <c r="O401" t="e" cm="1">
        <f t="array" aca="1" ref="O401" ca="1">IF(INDIRECT("実施計画様式!O"&amp;ROW($A401))&lt;&gt;朱色変色!O401,1,0)</f>
        <v>#VALUE!</v>
      </c>
      <c r="P401" t="e" cm="1">
        <f t="array" aca="1" ref="P401" ca="1">IF(INDIRECT("実施計画様式!P"&amp;ROW($A401))&lt;&gt;朱色変色!P401,1,0)</f>
        <v>#VALUE!</v>
      </c>
      <c r="Q401" t="e" cm="1">
        <f t="array" aca="1" ref="Q401" ca="1">IF(INDIRECT("実施計画様式!Q"&amp;ROW($A401))&lt;&gt;朱色変色!Q401,1,0)</f>
        <v>#VALUE!</v>
      </c>
      <c r="R401" t="e" cm="1">
        <f t="array" aca="1" ref="R401" ca="1">IF(INDIRECT("実施計画様式!R"&amp;ROW($A401))&lt;&gt;朱色変色!R401,1,0)</f>
        <v>#VALUE!</v>
      </c>
      <c r="S401" t="e" cm="1">
        <f t="array" aca="1" ref="S401" ca="1">IF(INDIRECT("実施計画様式!S"&amp;ROW($A401))&lt;&gt;朱色変色!S401,1,0)</f>
        <v>#VALUE!</v>
      </c>
      <c r="T401" t="e" cm="1">
        <f t="array" aca="1" ref="T401" ca="1">IF(INDIRECT("実施計画様式!T"&amp;ROW($A401))&lt;&gt;朱色変色!T401,1,0)</f>
        <v>#VALUE!</v>
      </c>
      <c r="U401" t="e" cm="1">
        <f t="array" aca="1" ref="U401" ca="1">IF(INDIRECT("実施計画様式!U"&amp;ROW($A401))&lt;&gt;朱色変色!U401,1,0)</f>
        <v>#VALUE!</v>
      </c>
      <c r="V401" t="e" cm="1">
        <f t="array" aca="1" ref="V401" ca="1">IF(INDIRECT("実施計画様式!V"&amp;ROW($A401))&lt;&gt;朱色変色!V401,1,0)</f>
        <v>#VALUE!</v>
      </c>
      <c r="W401" t="e" cm="1">
        <f t="array" aca="1" ref="W401" ca="1">IF(INDIRECT("実施計画様式!W"&amp;ROW($A401))&lt;&gt;朱色変色!W401,1,0)</f>
        <v>#VALUE!</v>
      </c>
      <c r="X401" t="e" cm="1">
        <f t="array" aca="1" ref="X401" ca="1">IF(INDIRECT("実施計画様式!X"&amp;ROW($A401))&lt;&gt;朱色変色!X401,1,0)</f>
        <v>#VALUE!</v>
      </c>
      <c r="Y401" t="e" cm="1">
        <f t="array" aca="1" ref="Y401" ca="1">IF(INDIRECT("実施計画様式!Y"&amp;ROW($A401))&lt;&gt;朱色変色!Y401,1,0)</f>
        <v>#VALUE!</v>
      </c>
      <c r="Z401" t="e" cm="1">
        <f t="array" aca="1" ref="Z401" ca="1">IF(INDIRECT("実施計画様式!Z"&amp;ROW($A401))&lt;&gt;朱色変色!Z401,1,0)</f>
        <v>#VALUE!</v>
      </c>
      <c r="AA401" t="e" cm="1">
        <f t="array" aca="1" ref="AA401" ca="1">IF(INDIRECT("実施計画様式!AA"&amp;ROW($A401))&lt;&gt;朱色変色!AA401,1,0)</f>
        <v>#VALUE!</v>
      </c>
      <c r="AB401" t="e" cm="1">
        <f t="array" aca="1" ref="AB401" ca="1">IF(INDIRECT("実施計画様式!AB"&amp;ROW($A401))&lt;&gt;朱色変色!AB401,1,0)</f>
        <v>#VALUE!</v>
      </c>
      <c r="AC401" t="e" cm="1">
        <f t="array" aca="1" ref="AC401" ca="1">IF(INDIRECT("実施計画様式!AC"&amp;ROW($A401))&lt;&gt;朱色変色!AC401,1,0)</f>
        <v>#VALUE!</v>
      </c>
      <c r="AD401" t="e" cm="1">
        <f t="array" aca="1" ref="AD401" ca="1">IF(INDIRECT("実施計画様式!AD"&amp;ROW($A401))&lt;&gt;朱色変色!AD401,1,0)</f>
        <v>#VALUE!</v>
      </c>
      <c r="AE401" t="e" cm="1">
        <f t="array" aca="1" ref="AE401" ca="1">IF(INDIRECT("実施計画様式!AE"&amp;ROW($A401))&lt;&gt;朱色変色!AE401,1,0)</f>
        <v>#VALUE!</v>
      </c>
      <c r="AF401" t="e" cm="1">
        <f t="array" aca="1" ref="AF401" ca="1">IF(INDIRECT("実施計画様式!AF"&amp;ROW($A401))&lt;&gt;朱色変色!AF401,1,0)</f>
        <v>#VALUE!</v>
      </c>
      <c r="AG401" t="e" cm="1">
        <f t="array" aca="1" ref="AG401" ca="1">IF(INDIRECT("実施計画様式!AG"&amp;ROW($A401))&lt;&gt;朱色変色!AG401,1,0)</f>
        <v>#VALUE!</v>
      </c>
      <c r="AH401" t="e" cm="1">
        <f t="array" aca="1" ref="AH401" ca="1">IF(INDIRECT("実施計画様式!AH"&amp;ROW($A401))&lt;&gt;朱色変色!AH401,1,0)</f>
        <v>#VALUE!</v>
      </c>
      <c r="AI401" t="e" cm="1">
        <f t="array" aca="1" ref="AI401" ca="1">IF(INDIRECT("実施計画様式!AI"&amp;ROW($A401))&lt;&gt;朱色変色!AI401,1,0)</f>
        <v>#VALUE!</v>
      </c>
      <c r="AJ401" t="e" cm="1">
        <f t="array" aca="1" ref="AJ401" ca="1">IF(INDIRECT("実施計画様式!AJ"&amp;ROW($A401))&lt;&gt;朱色変色!AJ401,1,0)</f>
        <v>#VALUE!</v>
      </c>
      <c r="AK401" t="e" cm="1">
        <f t="array" aca="1" ref="AK401" ca="1">IF(INDIRECT("実施計画様式!AK"&amp;ROW($A401))&lt;&gt;朱色変色!AK401,1,0)</f>
        <v>#VALUE!</v>
      </c>
      <c r="AL401" t="e" cm="1">
        <f t="array" aca="1" ref="AL401" ca="1">IF(INDIRECT("実施計画様式!AL"&amp;ROW($A401))&lt;&gt;朱色変色!AL401,1,0)</f>
        <v>#VALUE!</v>
      </c>
      <c r="AM401" t="e" cm="1">
        <f t="array" aca="1" ref="AM401" ca="1">IF(INDIRECT("実施計画様式!AM"&amp;ROW($A401))&lt;&gt;朱色変色!AM401,1,0)</f>
        <v>#VALUE!</v>
      </c>
      <c r="AN401" t="e" cm="1">
        <f t="array" aca="1" ref="AN401" ca="1">IF(INDIRECT("実施計画様式!AN"&amp;ROW($A401))&lt;&gt;朱色変色!AN401,1,0)</f>
        <v>#VALUE!</v>
      </c>
      <c r="AO401" t="e" cm="1">
        <f t="array" aca="1" ref="AO401" ca="1">IF(INDIRECT("実施計画様式!AO"&amp;ROW($A401))&lt;&gt;朱色変色!AO401,1,0)</f>
        <v>#VALUE!</v>
      </c>
      <c r="AP401" t="e" cm="1">
        <f t="array" aca="1" ref="AP401" ca="1">IF(INDIRECT("実施計画様式!AP"&amp;ROW($A401))&lt;&gt;朱色変色!AP401,1,0)</f>
        <v>#VALUE!</v>
      </c>
      <c r="AQ401" t="e" cm="1">
        <f t="array" aca="1" ref="AQ401" ca="1">IF(INDIRECT("実施計画様式!AQ"&amp;ROW($A401))&lt;&gt;朱色変色!AQ401,1,0)</f>
        <v>#VALUE!</v>
      </c>
      <c r="AR401" t="e" cm="1">
        <f t="array" aca="1" ref="AR401" ca="1">IF(INDIRECT("実施計画様式!AR"&amp;ROW($A401))&lt;&gt;朱色変色!AR401,1,0)</f>
        <v>#VALUE!</v>
      </c>
      <c r="AS401" t="e" cm="1">
        <f t="array" aca="1" ref="AS401" ca="1">IF(INDIRECT("実施計画様式!AS"&amp;ROW($A401))&lt;&gt;朱色変色!AS401,1,0)</f>
        <v>#VALUE!</v>
      </c>
      <c r="AT401" t="e" cm="1">
        <f t="array" aca="1" ref="AT401" ca="1">IF(INDIRECT("実施計画様式!AT"&amp;ROW($A401))&lt;&gt;朱色変色!AT401,1,0)</f>
        <v>#VALUE!</v>
      </c>
      <c r="AU401" t="e" cm="1">
        <f t="array" aca="1" ref="AU401" ca="1">IF(INDIRECT("実施計画様式!AU"&amp;ROW($A401))&lt;&gt;朱色変色!AU401,1,0)</f>
        <v>#VALUE!</v>
      </c>
      <c r="AV401" t="e" cm="1">
        <f t="array" aca="1" ref="AV401" ca="1">IF(INDIRECT("実施計画様式!AV"&amp;ROW($A401))&lt;&gt;朱色変色!AV401,1,0)</f>
        <v>#VALUE!</v>
      </c>
      <c r="AW401" t="e" cm="1">
        <f t="array" aca="1" ref="AW401" ca="1">IF(INDIRECT("実施計画様式!AW"&amp;ROW($A401))&lt;&gt;朱色変色!AW401,1,0)</f>
        <v>#VALUE!</v>
      </c>
      <c r="AX401" t="e" cm="1">
        <f t="array" aca="1" ref="AX401" ca="1">IF(INDIRECT("実施計画様式!AX"&amp;ROW($A401))&lt;&gt;朱色変色!AX401,1,0)</f>
        <v>#VALUE!</v>
      </c>
      <c r="AY401" t="e" cm="1">
        <f t="array" aca="1" ref="AY401" ca="1">IF(INDIRECT("実施計画様式!AY"&amp;ROW($A401))&lt;&gt;朱色変色!AU401,1,0)</f>
        <v>#VALUE!</v>
      </c>
      <c r="AZ401" t="e" cm="1">
        <f t="array" aca="1" ref="AZ401" ca="1">IF(INDIRECT("実施計画様式!AZ"&amp;ROW($A401))&lt;&gt;朱色変色!AV401,1,0)</f>
        <v>#VALUE!</v>
      </c>
      <c r="BA401" t="e" cm="1">
        <f t="array" aca="1" ref="BA401" ca="1">IF(INDIRECT("実施計画様式!BA"&amp;ROW($A401))&lt;&gt;朱色変色!AW401,1,0)</f>
        <v>#VALUE!</v>
      </c>
      <c r="BB401" t="e" cm="1">
        <f t="array" aca="1" ref="BB401" ca="1">IF(INDIRECT("実施計画様式!BB"&amp;ROW($A401))&lt;&gt;朱色変色!AX401,1,0)</f>
        <v>#VALUE!</v>
      </c>
      <c r="BC401" t="e">
        <f t="shared" ca="1" si="15"/>
        <v>#VALUE!</v>
      </c>
      <c r="BD401" t="e">
        <f t="shared" ca="1" si="16"/>
        <v>#VALUE!</v>
      </c>
      <c r="BE401" t="e">
        <f t="shared" ca="1" si="17"/>
        <v>#VALUE!</v>
      </c>
    </row>
    <row r="402" spans="3:57">
      <c r="C402" s="310">
        <v>330</v>
      </c>
      <c r="D402" t="e" cm="1">
        <f t="array" aca="1" ref="D402" ca="1">IF(INDIRECT("実施計画様式!D"&amp;ROW($A402))&lt;&gt;朱色変色!D402,1,0)</f>
        <v>#VALUE!</v>
      </c>
      <c r="E402" t="e" cm="1">
        <f t="array" aca="1" ref="E402" ca="1">IF(INDIRECT("実施計画様式!E"&amp;ROW($A402))&lt;&gt;朱色変色!E402,1,0)</f>
        <v>#VALUE!</v>
      </c>
      <c r="F402" t="e" cm="1">
        <f t="array" aca="1" ref="F402" ca="1">IF(INDIRECT("実施計画様式!F"&amp;ROW($A402))&lt;&gt;朱色変色!F402,1,0)</f>
        <v>#VALUE!</v>
      </c>
      <c r="G402" t="e" cm="1">
        <f t="array" aca="1" ref="G402" ca="1">IF(INDIRECT("実施計画様式!G"&amp;ROW($A402))&lt;&gt;朱色変色!G402,1,0)</f>
        <v>#VALUE!</v>
      </c>
      <c r="H402" t="e" cm="1">
        <f t="array" aca="1" ref="H402" ca="1">IF(INDIRECT("実施計画様式!H"&amp;ROW($A402))&lt;&gt;朱色変色!H402,1,0)</f>
        <v>#VALUE!</v>
      </c>
      <c r="I402" t="e" cm="1">
        <f t="array" aca="1" ref="I402" ca="1">IF(INDIRECT("実施計画様式!I"&amp;ROW($A402))&lt;&gt;朱色変色!I402,1,0)</f>
        <v>#VALUE!</v>
      </c>
      <c r="J402" t="e" cm="1">
        <f t="array" aca="1" ref="J402" ca="1">IF(INDIRECT("実施計画様式!J"&amp;ROW($A402))&lt;&gt;朱色変色!J402,1,0)</f>
        <v>#VALUE!</v>
      </c>
      <c r="K402" t="e" cm="1">
        <f t="array" aca="1" ref="K402" ca="1">IF(INDIRECT("実施計画様式!K"&amp;ROW($A402))&lt;&gt;朱色変色!K402,1,0)</f>
        <v>#VALUE!</v>
      </c>
      <c r="L402" t="e" cm="1">
        <f t="array" aca="1" ref="L402" ca="1">IF(INDIRECT("実施計画様式!L"&amp;ROW($A402))&lt;&gt;朱色変色!L402,1,0)</f>
        <v>#VALUE!</v>
      </c>
      <c r="M402" t="e" cm="1">
        <f t="array" aca="1" ref="M402" ca="1">IF(INDIRECT("実施計画様式!M"&amp;ROW($A402))&lt;&gt;朱色変色!M402,1,0)</f>
        <v>#VALUE!</v>
      </c>
      <c r="N402" t="e" cm="1">
        <f t="array" aca="1" ref="N402" ca="1">IF(INDIRECT("実施計画様式!N"&amp;ROW($A402))&lt;&gt;朱色変色!N402,1,0)</f>
        <v>#VALUE!</v>
      </c>
      <c r="O402" t="e" cm="1">
        <f t="array" aca="1" ref="O402" ca="1">IF(INDIRECT("実施計画様式!O"&amp;ROW($A402))&lt;&gt;朱色変色!O402,1,0)</f>
        <v>#VALUE!</v>
      </c>
      <c r="P402" t="e" cm="1">
        <f t="array" aca="1" ref="P402" ca="1">IF(INDIRECT("実施計画様式!P"&amp;ROW($A402))&lt;&gt;朱色変色!P402,1,0)</f>
        <v>#VALUE!</v>
      </c>
      <c r="Q402" t="e" cm="1">
        <f t="array" aca="1" ref="Q402" ca="1">IF(INDIRECT("実施計画様式!Q"&amp;ROW($A402))&lt;&gt;朱色変色!Q402,1,0)</f>
        <v>#VALUE!</v>
      </c>
      <c r="R402" t="e" cm="1">
        <f t="array" aca="1" ref="R402" ca="1">IF(INDIRECT("実施計画様式!R"&amp;ROW($A402))&lt;&gt;朱色変色!R402,1,0)</f>
        <v>#VALUE!</v>
      </c>
      <c r="S402" t="e" cm="1">
        <f t="array" aca="1" ref="S402" ca="1">IF(INDIRECT("実施計画様式!S"&amp;ROW($A402))&lt;&gt;朱色変色!S402,1,0)</f>
        <v>#VALUE!</v>
      </c>
      <c r="T402" t="e" cm="1">
        <f t="array" aca="1" ref="T402" ca="1">IF(INDIRECT("実施計画様式!T"&amp;ROW($A402))&lt;&gt;朱色変色!T402,1,0)</f>
        <v>#VALUE!</v>
      </c>
      <c r="U402" t="e" cm="1">
        <f t="array" aca="1" ref="U402" ca="1">IF(INDIRECT("実施計画様式!U"&amp;ROW($A402))&lt;&gt;朱色変色!U402,1,0)</f>
        <v>#VALUE!</v>
      </c>
      <c r="V402" t="e" cm="1">
        <f t="array" aca="1" ref="V402" ca="1">IF(INDIRECT("実施計画様式!V"&amp;ROW($A402))&lt;&gt;朱色変色!V402,1,0)</f>
        <v>#VALUE!</v>
      </c>
      <c r="W402" t="e" cm="1">
        <f t="array" aca="1" ref="W402" ca="1">IF(INDIRECT("実施計画様式!W"&amp;ROW($A402))&lt;&gt;朱色変色!W402,1,0)</f>
        <v>#VALUE!</v>
      </c>
      <c r="X402" t="e" cm="1">
        <f t="array" aca="1" ref="X402" ca="1">IF(INDIRECT("実施計画様式!X"&amp;ROW($A402))&lt;&gt;朱色変色!X402,1,0)</f>
        <v>#VALUE!</v>
      </c>
      <c r="Y402" t="e" cm="1">
        <f t="array" aca="1" ref="Y402" ca="1">IF(INDIRECT("実施計画様式!Y"&amp;ROW($A402))&lt;&gt;朱色変色!Y402,1,0)</f>
        <v>#VALUE!</v>
      </c>
      <c r="Z402" t="e" cm="1">
        <f t="array" aca="1" ref="Z402" ca="1">IF(INDIRECT("実施計画様式!Z"&amp;ROW($A402))&lt;&gt;朱色変色!Z402,1,0)</f>
        <v>#VALUE!</v>
      </c>
      <c r="AA402" t="e" cm="1">
        <f t="array" aca="1" ref="AA402" ca="1">IF(INDIRECT("実施計画様式!AA"&amp;ROW($A402))&lt;&gt;朱色変色!AA402,1,0)</f>
        <v>#VALUE!</v>
      </c>
      <c r="AB402" t="e" cm="1">
        <f t="array" aca="1" ref="AB402" ca="1">IF(INDIRECT("実施計画様式!AB"&amp;ROW($A402))&lt;&gt;朱色変色!AB402,1,0)</f>
        <v>#VALUE!</v>
      </c>
      <c r="AC402" t="e" cm="1">
        <f t="array" aca="1" ref="AC402" ca="1">IF(INDIRECT("実施計画様式!AC"&amp;ROW($A402))&lt;&gt;朱色変色!AC402,1,0)</f>
        <v>#VALUE!</v>
      </c>
      <c r="AD402" t="e" cm="1">
        <f t="array" aca="1" ref="AD402" ca="1">IF(INDIRECT("実施計画様式!AD"&amp;ROW($A402))&lt;&gt;朱色変色!AD402,1,0)</f>
        <v>#VALUE!</v>
      </c>
      <c r="AE402" t="e" cm="1">
        <f t="array" aca="1" ref="AE402" ca="1">IF(INDIRECT("実施計画様式!AE"&amp;ROW($A402))&lt;&gt;朱色変色!AE402,1,0)</f>
        <v>#VALUE!</v>
      </c>
      <c r="AF402" t="e" cm="1">
        <f t="array" aca="1" ref="AF402" ca="1">IF(INDIRECT("実施計画様式!AF"&amp;ROW($A402))&lt;&gt;朱色変色!AF402,1,0)</f>
        <v>#VALUE!</v>
      </c>
      <c r="AG402" t="e" cm="1">
        <f t="array" aca="1" ref="AG402" ca="1">IF(INDIRECT("実施計画様式!AG"&amp;ROW($A402))&lt;&gt;朱色変色!AG402,1,0)</f>
        <v>#VALUE!</v>
      </c>
      <c r="AH402" t="e" cm="1">
        <f t="array" aca="1" ref="AH402" ca="1">IF(INDIRECT("実施計画様式!AH"&amp;ROW($A402))&lt;&gt;朱色変色!AH402,1,0)</f>
        <v>#VALUE!</v>
      </c>
      <c r="AI402" t="e" cm="1">
        <f t="array" aca="1" ref="AI402" ca="1">IF(INDIRECT("実施計画様式!AI"&amp;ROW($A402))&lt;&gt;朱色変色!AI402,1,0)</f>
        <v>#VALUE!</v>
      </c>
      <c r="AJ402" t="e" cm="1">
        <f t="array" aca="1" ref="AJ402" ca="1">IF(INDIRECT("実施計画様式!AJ"&amp;ROW($A402))&lt;&gt;朱色変色!AJ402,1,0)</f>
        <v>#VALUE!</v>
      </c>
      <c r="AK402" t="e" cm="1">
        <f t="array" aca="1" ref="AK402" ca="1">IF(INDIRECT("実施計画様式!AK"&amp;ROW($A402))&lt;&gt;朱色変色!AK402,1,0)</f>
        <v>#VALUE!</v>
      </c>
      <c r="AL402" t="e" cm="1">
        <f t="array" aca="1" ref="AL402" ca="1">IF(INDIRECT("実施計画様式!AL"&amp;ROW($A402))&lt;&gt;朱色変色!AL402,1,0)</f>
        <v>#VALUE!</v>
      </c>
      <c r="AM402" t="e" cm="1">
        <f t="array" aca="1" ref="AM402" ca="1">IF(INDIRECT("実施計画様式!AM"&amp;ROW($A402))&lt;&gt;朱色変色!AM402,1,0)</f>
        <v>#VALUE!</v>
      </c>
      <c r="AN402" t="e" cm="1">
        <f t="array" aca="1" ref="AN402" ca="1">IF(INDIRECT("実施計画様式!AN"&amp;ROW($A402))&lt;&gt;朱色変色!AN402,1,0)</f>
        <v>#VALUE!</v>
      </c>
      <c r="AO402" t="e" cm="1">
        <f t="array" aca="1" ref="AO402" ca="1">IF(INDIRECT("実施計画様式!AO"&amp;ROW($A402))&lt;&gt;朱色変色!AO402,1,0)</f>
        <v>#VALUE!</v>
      </c>
      <c r="AP402" t="e" cm="1">
        <f t="array" aca="1" ref="AP402" ca="1">IF(INDIRECT("実施計画様式!AP"&amp;ROW($A402))&lt;&gt;朱色変色!AP402,1,0)</f>
        <v>#VALUE!</v>
      </c>
      <c r="AQ402" t="e" cm="1">
        <f t="array" aca="1" ref="AQ402" ca="1">IF(INDIRECT("実施計画様式!AQ"&amp;ROW($A402))&lt;&gt;朱色変色!AQ402,1,0)</f>
        <v>#VALUE!</v>
      </c>
      <c r="AR402" t="e" cm="1">
        <f t="array" aca="1" ref="AR402" ca="1">IF(INDIRECT("実施計画様式!AR"&amp;ROW($A402))&lt;&gt;朱色変色!AR402,1,0)</f>
        <v>#VALUE!</v>
      </c>
      <c r="AS402" t="e" cm="1">
        <f t="array" aca="1" ref="AS402" ca="1">IF(INDIRECT("実施計画様式!AS"&amp;ROW($A402))&lt;&gt;朱色変色!AS402,1,0)</f>
        <v>#VALUE!</v>
      </c>
      <c r="AT402" t="e" cm="1">
        <f t="array" aca="1" ref="AT402" ca="1">IF(INDIRECT("実施計画様式!AT"&amp;ROW($A402))&lt;&gt;朱色変色!AT402,1,0)</f>
        <v>#VALUE!</v>
      </c>
      <c r="AU402" t="e" cm="1">
        <f t="array" aca="1" ref="AU402" ca="1">IF(INDIRECT("実施計画様式!AU"&amp;ROW($A402))&lt;&gt;朱色変色!AU402,1,0)</f>
        <v>#VALUE!</v>
      </c>
      <c r="AV402" t="e" cm="1">
        <f t="array" aca="1" ref="AV402" ca="1">IF(INDIRECT("実施計画様式!AV"&amp;ROW($A402))&lt;&gt;朱色変色!AV402,1,0)</f>
        <v>#VALUE!</v>
      </c>
      <c r="AW402" t="e" cm="1">
        <f t="array" aca="1" ref="AW402" ca="1">IF(INDIRECT("実施計画様式!AW"&amp;ROW($A402))&lt;&gt;朱色変色!AW402,1,0)</f>
        <v>#VALUE!</v>
      </c>
      <c r="AX402" t="e" cm="1">
        <f t="array" aca="1" ref="AX402" ca="1">IF(INDIRECT("実施計画様式!AX"&amp;ROW($A402))&lt;&gt;朱色変色!AX402,1,0)</f>
        <v>#VALUE!</v>
      </c>
      <c r="AY402" t="e" cm="1">
        <f t="array" aca="1" ref="AY402" ca="1">IF(INDIRECT("実施計画様式!AY"&amp;ROW($A402))&lt;&gt;朱色変色!AU402,1,0)</f>
        <v>#VALUE!</v>
      </c>
      <c r="AZ402" t="e" cm="1">
        <f t="array" aca="1" ref="AZ402" ca="1">IF(INDIRECT("実施計画様式!AZ"&amp;ROW($A402))&lt;&gt;朱色変色!AV402,1,0)</f>
        <v>#VALUE!</v>
      </c>
      <c r="BA402" t="e" cm="1">
        <f t="array" aca="1" ref="BA402" ca="1">IF(INDIRECT("実施計画様式!BA"&amp;ROW($A402))&lt;&gt;朱色変色!AW402,1,0)</f>
        <v>#VALUE!</v>
      </c>
      <c r="BB402" t="e" cm="1">
        <f t="array" aca="1" ref="BB402" ca="1">IF(INDIRECT("実施計画様式!BB"&amp;ROW($A402))&lt;&gt;朱色変色!AX402,1,0)</f>
        <v>#VALUE!</v>
      </c>
      <c r="BC402" t="e">
        <f t="shared" ca="1" si="15"/>
        <v>#VALUE!</v>
      </c>
      <c r="BD402" t="e">
        <f t="shared" ca="1" si="16"/>
        <v>#VALUE!</v>
      </c>
      <c r="BE402" t="e">
        <f t="shared" ca="1" si="17"/>
        <v>#VALUE!</v>
      </c>
    </row>
    <row r="403" spans="3:57">
      <c r="C403" s="310">
        <v>331</v>
      </c>
      <c r="D403" t="e" cm="1">
        <f t="array" aca="1" ref="D403" ca="1">IF(INDIRECT("実施計画様式!D"&amp;ROW($A403))&lt;&gt;朱色変色!D403,1,0)</f>
        <v>#VALUE!</v>
      </c>
      <c r="E403" t="e" cm="1">
        <f t="array" aca="1" ref="E403" ca="1">IF(INDIRECT("実施計画様式!E"&amp;ROW($A403))&lt;&gt;朱色変色!E403,1,0)</f>
        <v>#VALUE!</v>
      </c>
      <c r="F403" t="e" cm="1">
        <f t="array" aca="1" ref="F403" ca="1">IF(INDIRECT("実施計画様式!F"&amp;ROW($A403))&lt;&gt;朱色変色!F403,1,0)</f>
        <v>#VALUE!</v>
      </c>
      <c r="G403" t="e" cm="1">
        <f t="array" aca="1" ref="G403" ca="1">IF(INDIRECT("実施計画様式!G"&amp;ROW($A403))&lt;&gt;朱色変色!G403,1,0)</f>
        <v>#VALUE!</v>
      </c>
      <c r="H403" t="e" cm="1">
        <f t="array" aca="1" ref="H403" ca="1">IF(INDIRECT("実施計画様式!H"&amp;ROW($A403))&lt;&gt;朱色変色!H403,1,0)</f>
        <v>#VALUE!</v>
      </c>
      <c r="I403" t="e" cm="1">
        <f t="array" aca="1" ref="I403" ca="1">IF(INDIRECT("実施計画様式!I"&amp;ROW($A403))&lt;&gt;朱色変色!I403,1,0)</f>
        <v>#VALUE!</v>
      </c>
      <c r="J403" t="e" cm="1">
        <f t="array" aca="1" ref="J403" ca="1">IF(INDIRECT("実施計画様式!J"&amp;ROW($A403))&lt;&gt;朱色変色!J403,1,0)</f>
        <v>#VALUE!</v>
      </c>
      <c r="K403" t="e" cm="1">
        <f t="array" aca="1" ref="K403" ca="1">IF(INDIRECT("実施計画様式!K"&amp;ROW($A403))&lt;&gt;朱色変色!K403,1,0)</f>
        <v>#VALUE!</v>
      </c>
      <c r="L403" t="e" cm="1">
        <f t="array" aca="1" ref="L403" ca="1">IF(INDIRECT("実施計画様式!L"&amp;ROW($A403))&lt;&gt;朱色変色!L403,1,0)</f>
        <v>#VALUE!</v>
      </c>
      <c r="M403" t="e" cm="1">
        <f t="array" aca="1" ref="M403" ca="1">IF(INDIRECT("実施計画様式!M"&amp;ROW($A403))&lt;&gt;朱色変色!M403,1,0)</f>
        <v>#VALUE!</v>
      </c>
      <c r="N403" t="e" cm="1">
        <f t="array" aca="1" ref="N403" ca="1">IF(INDIRECT("実施計画様式!N"&amp;ROW($A403))&lt;&gt;朱色変色!N403,1,0)</f>
        <v>#VALUE!</v>
      </c>
      <c r="O403" t="e" cm="1">
        <f t="array" aca="1" ref="O403" ca="1">IF(INDIRECT("実施計画様式!O"&amp;ROW($A403))&lt;&gt;朱色変色!O403,1,0)</f>
        <v>#VALUE!</v>
      </c>
      <c r="P403" t="e" cm="1">
        <f t="array" aca="1" ref="P403" ca="1">IF(INDIRECT("実施計画様式!P"&amp;ROW($A403))&lt;&gt;朱色変色!P403,1,0)</f>
        <v>#VALUE!</v>
      </c>
      <c r="Q403" t="e" cm="1">
        <f t="array" aca="1" ref="Q403" ca="1">IF(INDIRECT("実施計画様式!Q"&amp;ROW($A403))&lt;&gt;朱色変色!Q403,1,0)</f>
        <v>#VALUE!</v>
      </c>
      <c r="R403" t="e" cm="1">
        <f t="array" aca="1" ref="R403" ca="1">IF(INDIRECT("実施計画様式!R"&amp;ROW($A403))&lt;&gt;朱色変色!R403,1,0)</f>
        <v>#VALUE!</v>
      </c>
      <c r="S403" t="e" cm="1">
        <f t="array" aca="1" ref="S403" ca="1">IF(INDIRECT("実施計画様式!S"&amp;ROW($A403))&lt;&gt;朱色変色!S403,1,0)</f>
        <v>#VALUE!</v>
      </c>
      <c r="T403" t="e" cm="1">
        <f t="array" aca="1" ref="T403" ca="1">IF(INDIRECT("実施計画様式!T"&amp;ROW($A403))&lt;&gt;朱色変色!T403,1,0)</f>
        <v>#VALUE!</v>
      </c>
      <c r="U403" t="e" cm="1">
        <f t="array" aca="1" ref="U403" ca="1">IF(INDIRECT("実施計画様式!U"&amp;ROW($A403))&lt;&gt;朱色変色!U403,1,0)</f>
        <v>#VALUE!</v>
      </c>
      <c r="V403" t="e" cm="1">
        <f t="array" aca="1" ref="V403" ca="1">IF(INDIRECT("実施計画様式!V"&amp;ROW($A403))&lt;&gt;朱色変色!V403,1,0)</f>
        <v>#VALUE!</v>
      </c>
      <c r="W403" t="e" cm="1">
        <f t="array" aca="1" ref="W403" ca="1">IF(INDIRECT("実施計画様式!W"&amp;ROW($A403))&lt;&gt;朱色変色!W403,1,0)</f>
        <v>#VALUE!</v>
      </c>
      <c r="X403" t="e" cm="1">
        <f t="array" aca="1" ref="X403" ca="1">IF(INDIRECT("実施計画様式!X"&amp;ROW($A403))&lt;&gt;朱色変色!X403,1,0)</f>
        <v>#VALUE!</v>
      </c>
      <c r="Y403" t="e" cm="1">
        <f t="array" aca="1" ref="Y403" ca="1">IF(INDIRECT("実施計画様式!Y"&amp;ROW($A403))&lt;&gt;朱色変色!Y403,1,0)</f>
        <v>#VALUE!</v>
      </c>
      <c r="Z403" t="e" cm="1">
        <f t="array" aca="1" ref="Z403" ca="1">IF(INDIRECT("実施計画様式!Z"&amp;ROW($A403))&lt;&gt;朱色変色!Z403,1,0)</f>
        <v>#VALUE!</v>
      </c>
      <c r="AA403" t="e" cm="1">
        <f t="array" aca="1" ref="AA403" ca="1">IF(INDIRECT("実施計画様式!AA"&amp;ROW($A403))&lt;&gt;朱色変色!AA403,1,0)</f>
        <v>#VALUE!</v>
      </c>
      <c r="AB403" t="e" cm="1">
        <f t="array" aca="1" ref="AB403" ca="1">IF(INDIRECT("実施計画様式!AB"&amp;ROW($A403))&lt;&gt;朱色変色!AB403,1,0)</f>
        <v>#VALUE!</v>
      </c>
      <c r="AC403" t="e" cm="1">
        <f t="array" aca="1" ref="AC403" ca="1">IF(INDIRECT("実施計画様式!AC"&amp;ROW($A403))&lt;&gt;朱色変色!AC403,1,0)</f>
        <v>#VALUE!</v>
      </c>
      <c r="AD403" t="e" cm="1">
        <f t="array" aca="1" ref="AD403" ca="1">IF(INDIRECT("実施計画様式!AD"&amp;ROW($A403))&lt;&gt;朱色変色!AD403,1,0)</f>
        <v>#VALUE!</v>
      </c>
      <c r="AE403" t="e" cm="1">
        <f t="array" aca="1" ref="AE403" ca="1">IF(INDIRECT("実施計画様式!AE"&amp;ROW($A403))&lt;&gt;朱色変色!AE403,1,0)</f>
        <v>#VALUE!</v>
      </c>
      <c r="AF403" t="e" cm="1">
        <f t="array" aca="1" ref="AF403" ca="1">IF(INDIRECT("実施計画様式!AF"&amp;ROW($A403))&lt;&gt;朱色変色!AF403,1,0)</f>
        <v>#VALUE!</v>
      </c>
      <c r="AG403" t="e" cm="1">
        <f t="array" aca="1" ref="AG403" ca="1">IF(INDIRECT("実施計画様式!AG"&amp;ROW($A403))&lt;&gt;朱色変色!AG403,1,0)</f>
        <v>#VALUE!</v>
      </c>
      <c r="AH403" t="e" cm="1">
        <f t="array" aca="1" ref="AH403" ca="1">IF(INDIRECT("実施計画様式!AH"&amp;ROW($A403))&lt;&gt;朱色変色!AH403,1,0)</f>
        <v>#VALUE!</v>
      </c>
      <c r="AI403" t="e" cm="1">
        <f t="array" aca="1" ref="AI403" ca="1">IF(INDIRECT("実施計画様式!AI"&amp;ROW($A403))&lt;&gt;朱色変色!AI403,1,0)</f>
        <v>#VALUE!</v>
      </c>
      <c r="AJ403" t="e" cm="1">
        <f t="array" aca="1" ref="AJ403" ca="1">IF(INDIRECT("実施計画様式!AJ"&amp;ROW($A403))&lt;&gt;朱色変色!AJ403,1,0)</f>
        <v>#VALUE!</v>
      </c>
      <c r="AK403" t="e" cm="1">
        <f t="array" aca="1" ref="AK403" ca="1">IF(INDIRECT("実施計画様式!AK"&amp;ROW($A403))&lt;&gt;朱色変色!AK403,1,0)</f>
        <v>#VALUE!</v>
      </c>
      <c r="AL403" t="e" cm="1">
        <f t="array" aca="1" ref="AL403" ca="1">IF(INDIRECT("実施計画様式!AL"&amp;ROW($A403))&lt;&gt;朱色変色!AL403,1,0)</f>
        <v>#VALUE!</v>
      </c>
      <c r="AM403" t="e" cm="1">
        <f t="array" aca="1" ref="AM403" ca="1">IF(INDIRECT("実施計画様式!AM"&amp;ROW($A403))&lt;&gt;朱色変色!AM403,1,0)</f>
        <v>#VALUE!</v>
      </c>
      <c r="AN403" t="e" cm="1">
        <f t="array" aca="1" ref="AN403" ca="1">IF(INDIRECT("実施計画様式!AN"&amp;ROW($A403))&lt;&gt;朱色変色!AN403,1,0)</f>
        <v>#VALUE!</v>
      </c>
      <c r="AO403" t="e" cm="1">
        <f t="array" aca="1" ref="AO403" ca="1">IF(INDIRECT("実施計画様式!AO"&amp;ROW($A403))&lt;&gt;朱色変色!AO403,1,0)</f>
        <v>#VALUE!</v>
      </c>
      <c r="AP403" t="e" cm="1">
        <f t="array" aca="1" ref="AP403" ca="1">IF(INDIRECT("実施計画様式!AP"&amp;ROW($A403))&lt;&gt;朱色変色!AP403,1,0)</f>
        <v>#VALUE!</v>
      </c>
      <c r="AQ403" t="e" cm="1">
        <f t="array" aca="1" ref="AQ403" ca="1">IF(INDIRECT("実施計画様式!AQ"&amp;ROW($A403))&lt;&gt;朱色変色!AQ403,1,0)</f>
        <v>#VALUE!</v>
      </c>
      <c r="AR403" t="e" cm="1">
        <f t="array" aca="1" ref="AR403" ca="1">IF(INDIRECT("実施計画様式!AR"&amp;ROW($A403))&lt;&gt;朱色変色!AR403,1,0)</f>
        <v>#VALUE!</v>
      </c>
      <c r="AS403" t="e" cm="1">
        <f t="array" aca="1" ref="AS403" ca="1">IF(INDIRECT("実施計画様式!AS"&amp;ROW($A403))&lt;&gt;朱色変色!AS403,1,0)</f>
        <v>#VALUE!</v>
      </c>
      <c r="AT403" t="e" cm="1">
        <f t="array" aca="1" ref="AT403" ca="1">IF(INDIRECT("実施計画様式!AT"&amp;ROW($A403))&lt;&gt;朱色変色!AT403,1,0)</f>
        <v>#VALUE!</v>
      </c>
      <c r="AU403" t="e" cm="1">
        <f t="array" aca="1" ref="AU403" ca="1">IF(INDIRECT("実施計画様式!AU"&amp;ROW($A403))&lt;&gt;朱色変色!AU403,1,0)</f>
        <v>#VALUE!</v>
      </c>
      <c r="AV403" t="e" cm="1">
        <f t="array" aca="1" ref="AV403" ca="1">IF(INDIRECT("実施計画様式!AV"&amp;ROW($A403))&lt;&gt;朱色変色!AV403,1,0)</f>
        <v>#VALUE!</v>
      </c>
      <c r="AW403" t="e" cm="1">
        <f t="array" aca="1" ref="AW403" ca="1">IF(INDIRECT("実施計画様式!AW"&amp;ROW($A403))&lt;&gt;朱色変色!AW403,1,0)</f>
        <v>#VALUE!</v>
      </c>
      <c r="AX403" t="e" cm="1">
        <f t="array" aca="1" ref="AX403" ca="1">IF(INDIRECT("実施計画様式!AX"&amp;ROW($A403))&lt;&gt;朱色変色!AX403,1,0)</f>
        <v>#VALUE!</v>
      </c>
      <c r="AY403" t="e" cm="1">
        <f t="array" aca="1" ref="AY403" ca="1">IF(INDIRECT("実施計画様式!AY"&amp;ROW($A403))&lt;&gt;朱色変色!AU403,1,0)</f>
        <v>#VALUE!</v>
      </c>
      <c r="AZ403" t="e" cm="1">
        <f t="array" aca="1" ref="AZ403" ca="1">IF(INDIRECT("実施計画様式!AZ"&amp;ROW($A403))&lt;&gt;朱色変色!AV403,1,0)</f>
        <v>#VALUE!</v>
      </c>
      <c r="BA403" t="e" cm="1">
        <f t="array" aca="1" ref="BA403" ca="1">IF(INDIRECT("実施計画様式!BA"&amp;ROW($A403))&lt;&gt;朱色変色!AW403,1,0)</f>
        <v>#VALUE!</v>
      </c>
      <c r="BB403" t="e" cm="1">
        <f t="array" aca="1" ref="BB403" ca="1">IF(INDIRECT("実施計画様式!BB"&amp;ROW($A403))&lt;&gt;朱色変色!AX403,1,0)</f>
        <v>#VALUE!</v>
      </c>
      <c r="BC403" t="e">
        <f t="shared" ca="1" si="15"/>
        <v>#VALUE!</v>
      </c>
      <c r="BD403" t="e">
        <f t="shared" ca="1" si="16"/>
        <v>#VALUE!</v>
      </c>
      <c r="BE403" t="e">
        <f t="shared" ca="1" si="17"/>
        <v>#VALUE!</v>
      </c>
    </row>
    <row r="404" spans="3:57">
      <c r="C404" s="310">
        <v>332</v>
      </c>
      <c r="D404" t="e" cm="1">
        <f t="array" aca="1" ref="D404" ca="1">IF(INDIRECT("実施計画様式!D"&amp;ROW($A404))&lt;&gt;朱色変色!D404,1,0)</f>
        <v>#VALUE!</v>
      </c>
      <c r="E404" t="e" cm="1">
        <f t="array" aca="1" ref="E404" ca="1">IF(INDIRECT("実施計画様式!E"&amp;ROW($A404))&lt;&gt;朱色変色!E404,1,0)</f>
        <v>#VALUE!</v>
      </c>
      <c r="F404" t="e" cm="1">
        <f t="array" aca="1" ref="F404" ca="1">IF(INDIRECT("実施計画様式!F"&amp;ROW($A404))&lt;&gt;朱色変色!F404,1,0)</f>
        <v>#VALUE!</v>
      </c>
      <c r="G404" t="e" cm="1">
        <f t="array" aca="1" ref="G404" ca="1">IF(INDIRECT("実施計画様式!G"&amp;ROW($A404))&lt;&gt;朱色変色!G404,1,0)</f>
        <v>#VALUE!</v>
      </c>
      <c r="H404" t="e" cm="1">
        <f t="array" aca="1" ref="H404" ca="1">IF(INDIRECT("実施計画様式!H"&amp;ROW($A404))&lt;&gt;朱色変色!H404,1,0)</f>
        <v>#VALUE!</v>
      </c>
      <c r="I404" t="e" cm="1">
        <f t="array" aca="1" ref="I404" ca="1">IF(INDIRECT("実施計画様式!I"&amp;ROW($A404))&lt;&gt;朱色変色!I404,1,0)</f>
        <v>#VALUE!</v>
      </c>
      <c r="J404" t="e" cm="1">
        <f t="array" aca="1" ref="J404" ca="1">IF(INDIRECT("実施計画様式!J"&amp;ROW($A404))&lt;&gt;朱色変色!J404,1,0)</f>
        <v>#VALUE!</v>
      </c>
      <c r="K404" t="e" cm="1">
        <f t="array" aca="1" ref="K404" ca="1">IF(INDIRECT("実施計画様式!K"&amp;ROW($A404))&lt;&gt;朱色変色!K404,1,0)</f>
        <v>#VALUE!</v>
      </c>
      <c r="L404" t="e" cm="1">
        <f t="array" aca="1" ref="L404" ca="1">IF(INDIRECT("実施計画様式!L"&amp;ROW($A404))&lt;&gt;朱色変色!L404,1,0)</f>
        <v>#VALUE!</v>
      </c>
      <c r="M404" t="e" cm="1">
        <f t="array" aca="1" ref="M404" ca="1">IF(INDIRECT("実施計画様式!M"&amp;ROW($A404))&lt;&gt;朱色変色!M404,1,0)</f>
        <v>#VALUE!</v>
      </c>
      <c r="N404" t="e" cm="1">
        <f t="array" aca="1" ref="N404" ca="1">IF(INDIRECT("実施計画様式!N"&amp;ROW($A404))&lt;&gt;朱色変色!N404,1,0)</f>
        <v>#VALUE!</v>
      </c>
      <c r="O404" t="e" cm="1">
        <f t="array" aca="1" ref="O404" ca="1">IF(INDIRECT("実施計画様式!O"&amp;ROW($A404))&lt;&gt;朱色変色!O404,1,0)</f>
        <v>#VALUE!</v>
      </c>
      <c r="P404" t="e" cm="1">
        <f t="array" aca="1" ref="P404" ca="1">IF(INDIRECT("実施計画様式!P"&amp;ROW($A404))&lt;&gt;朱色変色!P404,1,0)</f>
        <v>#VALUE!</v>
      </c>
      <c r="Q404" t="e" cm="1">
        <f t="array" aca="1" ref="Q404" ca="1">IF(INDIRECT("実施計画様式!Q"&amp;ROW($A404))&lt;&gt;朱色変色!Q404,1,0)</f>
        <v>#VALUE!</v>
      </c>
      <c r="R404" t="e" cm="1">
        <f t="array" aca="1" ref="R404" ca="1">IF(INDIRECT("実施計画様式!R"&amp;ROW($A404))&lt;&gt;朱色変色!R404,1,0)</f>
        <v>#VALUE!</v>
      </c>
      <c r="S404" t="e" cm="1">
        <f t="array" aca="1" ref="S404" ca="1">IF(INDIRECT("実施計画様式!S"&amp;ROW($A404))&lt;&gt;朱色変色!S404,1,0)</f>
        <v>#VALUE!</v>
      </c>
      <c r="T404" t="e" cm="1">
        <f t="array" aca="1" ref="T404" ca="1">IF(INDIRECT("実施計画様式!T"&amp;ROW($A404))&lt;&gt;朱色変色!T404,1,0)</f>
        <v>#VALUE!</v>
      </c>
      <c r="U404" t="e" cm="1">
        <f t="array" aca="1" ref="U404" ca="1">IF(INDIRECT("実施計画様式!U"&amp;ROW($A404))&lt;&gt;朱色変色!U404,1,0)</f>
        <v>#VALUE!</v>
      </c>
      <c r="V404" t="e" cm="1">
        <f t="array" aca="1" ref="V404" ca="1">IF(INDIRECT("実施計画様式!V"&amp;ROW($A404))&lt;&gt;朱色変色!V404,1,0)</f>
        <v>#VALUE!</v>
      </c>
      <c r="W404" t="e" cm="1">
        <f t="array" aca="1" ref="W404" ca="1">IF(INDIRECT("実施計画様式!W"&amp;ROW($A404))&lt;&gt;朱色変色!W404,1,0)</f>
        <v>#VALUE!</v>
      </c>
      <c r="X404" t="e" cm="1">
        <f t="array" aca="1" ref="X404" ca="1">IF(INDIRECT("実施計画様式!X"&amp;ROW($A404))&lt;&gt;朱色変色!X404,1,0)</f>
        <v>#VALUE!</v>
      </c>
      <c r="Y404" t="e" cm="1">
        <f t="array" aca="1" ref="Y404" ca="1">IF(INDIRECT("実施計画様式!Y"&amp;ROW($A404))&lt;&gt;朱色変色!Y404,1,0)</f>
        <v>#VALUE!</v>
      </c>
      <c r="Z404" t="e" cm="1">
        <f t="array" aca="1" ref="Z404" ca="1">IF(INDIRECT("実施計画様式!Z"&amp;ROW($A404))&lt;&gt;朱色変色!Z404,1,0)</f>
        <v>#VALUE!</v>
      </c>
      <c r="AA404" t="e" cm="1">
        <f t="array" aca="1" ref="AA404" ca="1">IF(INDIRECT("実施計画様式!AA"&amp;ROW($A404))&lt;&gt;朱色変色!AA404,1,0)</f>
        <v>#VALUE!</v>
      </c>
      <c r="AB404" t="e" cm="1">
        <f t="array" aca="1" ref="AB404" ca="1">IF(INDIRECT("実施計画様式!AB"&amp;ROW($A404))&lt;&gt;朱色変色!AB404,1,0)</f>
        <v>#VALUE!</v>
      </c>
      <c r="AC404" t="e" cm="1">
        <f t="array" aca="1" ref="AC404" ca="1">IF(INDIRECT("実施計画様式!AC"&amp;ROW($A404))&lt;&gt;朱色変色!AC404,1,0)</f>
        <v>#VALUE!</v>
      </c>
      <c r="AD404" t="e" cm="1">
        <f t="array" aca="1" ref="AD404" ca="1">IF(INDIRECT("実施計画様式!AD"&amp;ROW($A404))&lt;&gt;朱色変色!AD404,1,0)</f>
        <v>#VALUE!</v>
      </c>
      <c r="AE404" t="e" cm="1">
        <f t="array" aca="1" ref="AE404" ca="1">IF(INDIRECT("実施計画様式!AE"&amp;ROW($A404))&lt;&gt;朱色変色!AE404,1,0)</f>
        <v>#VALUE!</v>
      </c>
      <c r="AF404" t="e" cm="1">
        <f t="array" aca="1" ref="AF404" ca="1">IF(INDIRECT("実施計画様式!AF"&amp;ROW($A404))&lt;&gt;朱色変色!AF404,1,0)</f>
        <v>#VALUE!</v>
      </c>
      <c r="AG404" t="e" cm="1">
        <f t="array" aca="1" ref="AG404" ca="1">IF(INDIRECT("実施計画様式!AG"&amp;ROW($A404))&lt;&gt;朱色変色!AG404,1,0)</f>
        <v>#VALUE!</v>
      </c>
      <c r="AH404" t="e" cm="1">
        <f t="array" aca="1" ref="AH404" ca="1">IF(INDIRECT("実施計画様式!AH"&amp;ROW($A404))&lt;&gt;朱色変色!AH404,1,0)</f>
        <v>#VALUE!</v>
      </c>
      <c r="AI404" t="e" cm="1">
        <f t="array" aca="1" ref="AI404" ca="1">IF(INDIRECT("実施計画様式!AI"&amp;ROW($A404))&lt;&gt;朱色変色!AI404,1,0)</f>
        <v>#VALUE!</v>
      </c>
      <c r="AJ404" t="e" cm="1">
        <f t="array" aca="1" ref="AJ404" ca="1">IF(INDIRECT("実施計画様式!AJ"&amp;ROW($A404))&lt;&gt;朱色変色!AJ404,1,0)</f>
        <v>#VALUE!</v>
      </c>
      <c r="AK404" t="e" cm="1">
        <f t="array" aca="1" ref="AK404" ca="1">IF(INDIRECT("実施計画様式!AK"&amp;ROW($A404))&lt;&gt;朱色変色!AK404,1,0)</f>
        <v>#VALUE!</v>
      </c>
      <c r="AL404" t="e" cm="1">
        <f t="array" aca="1" ref="AL404" ca="1">IF(INDIRECT("実施計画様式!AL"&amp;ROW($A404))&lt;&gt;朱色変色!AL404,1,0)</f>
        <v>#VALUE!</v>
      </c>
      <c r="AM404" t="e" cm="1">
        <f t="array" aca="1" ref="AM404" ca="1">IF(INDIRECT("実施計画様式!AM"&amp;ROW($A404))&lt;&gt;朱色変色!AM404,1,0)</f>
        <v>#VALUE!</v>
      </c>
      <c r="AN404" t="e" cm="1">
        <f t="array" aca="1" ref="AN404" ca="1">IF(INDIRECT("実施計画様式!AN"&amp;ROW($A404))&lt;&gt;朱色変色!AN404,1,0)</f>
        <v>#VALUE!</v>
      </c>
      <c r="AO404" t="e" cm="1">
        <f t="array" aca="1" ref="AO404" ca="1">IF(INDIRECT("実施計画様式!AO"&amp;ROW($A404))&lt;&gt;朱色変色!AO404,1,0)</f>
        <v>#VALUE!</v>
      </c>
      <c r="AP404" t="e" cm="1">
        <f t="array" aca="1" ref="AP404" ca="1">IF(INDIRECT("実施計画様式!AP"&amp;ROW($A404))&lt;&gt;朱色変色!AP404,1,0)</f>
        <v>#VALUE!</v>
      </c>
      <c r="AQ404" t="e" cm="1">
        <f t="array" aca="1" ref="AQ404" ca="1">IF(INDIRECT("実施計画様式!AQ"&amp;ROW($A404))&lt;&gt;朱色変色!AQ404,1,0)</f>
        <v>#VALUE!</v>
      </c>
      <c r="AR404" t="e" cm="1">
        <f t="array" aca="1" ref="AR404" ca="1">IF(INDIRECT("実施計画様式!AR"&amp;ROW($A404))&lt;&gt;朱色変色!AR404,1,0)</f>
        <v>#VALUE!</v>
      </c>
      <c r="AS404" t="e" cm="1">
        <f t="array" aca="1" ref="AS404" ca="1">IF(INDIRECT("実施計画様式!AS"&amp;ROW($A404))&lt;&gt;朱色変色!AS404,1,0)</f>
        <v>#VALUE!</v>
      </c>
      <c r="AT404" t="e" cm="1">
        <f t="array" aca="1" ref="AT404" ca="1">IF(INDIRECT("実施計画様式!AT"&amp;ROW($A404))&lt;&gt;朱色変色!AT404,1,0)</f>
        <v>#VALUE!</v>
      </c>
      <c r="AU404" t="e" cm="1">
        <f t="array" aca="1" ref="AU404" ca="1">IF(INDIRECT("実施計画様式!AU"&amp;ROW($A404))&lt;&gt;朱色変色!AU404,1,0)</f>
        <v>#VALUE!</v>
      </c>
      <c r="AV404" t="e" cm="1">
        <f t="array" aca="1" ref="AV404" ca="1">IF(INDIRECT("実施計画様式!AV"&amp;ROW($A404))&lt;&gt;朱色変色!AV404,1,0)</f>
        <v>#VALUE!</v>
      </c>
      <c r="AW404" t="e" cm="1">
        <f t="array" aca="1" ref="AW404" ca="1">IF(INDIRECT("実施計画様式!AW"&amp;ROW($A404))&lt;&gt;朱色変色!AW404,1,0)</f>
        <v>#VALUE!</v>
      </c>
      <c r="AX404" t="e" cm="1">
        <f t="array" aca="1" ref="AX404" ca="1">IF(INDIRECT("実施計画様式!AX"&amp;ROW($A404))&lt;&gt;朱色変色!AX404,1,0)</f>
        <v>#VALUE!</v>
      </c>
      <c r="AY404" t="e" cm="1">
        <f t="array" aca="1" ref="AY404" ca="1">IF(INDIRECT("実施計画様式!AY"&amp;ROW($A404))&lt;&gt;朱色変色!AU404,1,0)</f>
        <v>#VALUE!</v>
      </c>
      <c r="AZ404" t="e" cm="1">
        <f t="array" aca="1" ref="AZ404" ca="1">IF(INDIRECT("実施計画様式!AZ"&amp;ROW($A404))&lt;&gt;朱色変色!AV404,1,0)</f>
        <v>#VALUE!</v>
      </c>
      <c r="BA404" t="e" cm="1">
        <f t="array" aca="1" ref="BA404" ca="1">IF(INDIRECT("実施計画様式!BA"&amp;ROW($A404))&lt;&gt;朱色変色!AW404,1,0)</f>
        <v>#VALUE!</v>
      </c>
      <c r="BB404" t="e" cm="1">
        <f t="array" aca="1" ref="BB404" ca="1">IF(INDIRECT("実施計画様式!BB"&amp;ROW($A404))&lt;&gt;朱色変色!AX404,1,0)</f>
        <v>#VALUE!</v>
      </c>
      <c r="BC404" t="e">
        <f t="shared" ca="1" si="15"/>
        <v>#VALUE!</v>
      </c>
      <c r="BD404" t="e">
        <f t="shared" ca="1" si="16"/>
        <v>#VALUE!</v>
      </c>
      <c r="BE404" t="e">
        <f t="shared" ca="1" si="17"/>
        <v>#VALUE!</v>
      </c>
    </row>
    <row r="405" spans="3:57">
      <c r="C405" s="310">
        <v>333</v>
      </c>
      <c r="D405" t="e" cm="1">
        <f t="array" aca="1" ref="D405" ca="1">IF(INDIRECT("実施計画様式!D"&amp;ROW($A405))&lt;&gt;朱色変色!D405,1,0)</f>
        <v>#VALUE!</v>
      </c>
      <c r="E405" t="e" cm="1">
        <f t="array" aca="1" ref="E405" ca="1">IF(INDIRECT("実施計画様式!E"&amp;ROW($A405))&lt;&gt;朱色変色!E405,1,0)</f>
        <v>#VALUE!</v>
      </c>
      <c r="F405" t="e" cm="1">
        <f t="array" aca="1" ref="F405" ca="1">IF(INDIRECT("実施計画様式!F"&amp;ROW($A405))&lt;&gt;朱色変色!F405,1,0)</f>
        <v>#VALUE!</v>
      </c>
      <c r="G405" t="e" cm="1">
        <f t="array" aca="1" ref="G405" ca="1">IF(INDIRECT("実施計画様式!G"&amp;ROW($A405))&lt;&gt;朱色変色!G405,1,0)</f>
        <v>#VALUE!</v>
      </c>
      <c r="H405" t="e" cm="1">
        <f t="array" aca="1" ref="H405" ca="1">IF(INDIRECT("実施計画様式!H"&amp;ROW($A405))&lt;&gt;朱色変色!H405,1,0)</f>
        <v>#VALUE!</v>
      </c>
      <c r="I405" t="e" cm="1">
        <f t="array" aca="1" ref="I405" ca="1">IF(INDIRECT("実施計画様式!I"&amp;ROW($A405))&lt;&gt;朱色変色!I405,1,0)</f>
        <v>#VALUE!</v>
      </c>
      <c r="J405" t="e" cm="1">
        <f t="array" aca="1" ref="J405" ca="1">IF(INDIRECT("実施計画様式!J"&amp;ROW($A405))&lt;&gt;朱色変色!J405,1,0)</f>
        <v>#VALUE!</v>
      </c>
      <c r="K405" t="e" cm="1">
        <f t="array" aca="1" ref="K405" ca="1">IF(INDIRECT("実施計画様式!K"&amp;ROW($A405))&lt;&gt;朱色変色!K405,1,0)</f>
        <v>#VALUE!</v>
      </c>
      <c r="L405" t="e" cm="1">
        <f t="array" aca="1" ref="L405" ca="1">IF(INDIRECT("実施計画様式!L"&amp;ROW($A405))&lt;&gt;朱色変色!L405,1,0)</f>
        <v>#VALUE!</v>
      </c>
      <c r="M405" t="e" cm="1">
        <f t="array" aca="1" ref="M405" ca="1">IF(INDIRECT("実施計画様式!M"&amp;ROW($A405))&lt;&gt;朱色変色!M405,1,0)</f>
        <v>#VALUE!</v>
      </c>
      <c r="N405" t="e" cm="1">
        <f t="array" aca="1" ref="N405" ca="1">IF(INDIRECT("実施計画様式!N"&amp;ROW($A405))&lt;&gt;朱色変色!N405,1,0)</f>
        <v>#VALUE!</v>
      </c>
      <c r="O405" t="e" cm="1">
        <f t="array" aca="1" ref="O405" ca="1">IF(INDIRECT("実施計画様式!O"&amp;ROW($A405))&lt;&gt;朱色変色!O405,1,0)</f>
        <v>#VALUE!</v>
      </c>
      <c r="P405" t="e" cm="1">
        <f t="array" aca="1" ref="P405" ca="1">IF(INDIRECT("実施計画様式!P"&amp;ROW($A405))&lt;&gt;朱色変色!P405,1,0)</f>
        <v>#VALUE!</v>
      </c>
      <c r="Q405" t="e" cm="1">
        <f t="array" aca="1" ref="Q405" ca="1">IF(INDIRECT("実施計画様式!Q"&amp;ROW($A405))&lt;&gt;朱色変色!Q405,1,0)</f>
        <v>#VALUE!</v>
      </c>
      <c r="R405" t="e" cm="1">
        <f t="array" aca="1" ref="R405" ca="1">IF(INDIRECT("実施計画様式!R"&amp;ROW($A405))&lt;&gt;朱色変色!R405,1,0)</f>
        <v>#VALUE!</v>
      </c>
      <c r="S405" t="e" cm="1">
        <f t="array" aca="1" ref="S405" ca="1">IF(INDIRECT("実施計画様式!S"&amp;ROW($A405))&lt;&gt;朱色変色!S405,1,0)</f>
        <v>#VALUE!</v>
      </c>
      <c r="T405" t="e" cm="1">
        <f t="array" aca="1" ref="T405" ca="1">IF(INDIRECT("実施計画様式!T"&amp;ROW($A405))&lt;&gt;朱色変色!T405,1,0)</f>
        <v>#VALUE!</v>
      </c>
      <c r="U405" t="e" cm="1">
        <f t="array" aca="1" ref="U405" ca="1">IF(INDIRECT("実施計画様式!U"&amp;ROW($A405))&lt;&gt;朱色変色!U405,1,0)</f>
        <v>#VALUE!</v>
      </c>
      <c r="V405" t="e" cm="1">
        <f t="array" aca="1" ref="V405" ca="1">IF(INDIRECT("実施計画様式!V"&amp;ROW($A405))&lt;&gt;朱色変色!V405,1,0)</f>
        <v>#VALUE!</v>
      </c>
      <c r="W405" t="e" cm="1">
        <f t="array" aca="1" ref="W405" ca="1">IF(INDIRECT("実施計画様式!W"&amp;ROW($A405))&lt;&gt;朱色変色!W405,1,0)</f>
        <v>#VALUE!</v>
      </c>
      <c r="X405" t="e" cm="1">
        <f t="array" aca="1" ref="X405" ca="1">IF(INDIRECT("実施計画様式!X"&amp;ROW($A405))&lt;&gt;朱色変色!X405,1,0)</f>
        <v>#VALUE!</v>
      </c>
      <c r="Y405" t="e" cm="1">
        <f t="array" aca="1" ref="Y405" ca="1">IF(INDIRECT("実施計画様式!Y"&amp;ROW($A405))&lt;&gt;朱色変色!Y405,1,0)</f>
        <v>#VALUE!</v>
      </c>
      <c r="Z405" t="e" cm="1">
        <f t="array" aca="1" ref="Z405" ca="1">IF(INDIRECT("実施計画様式!Z"&amp;ROW($A405))&lt;&gt;朱色変色!Z405,1,0)</f>
        <v>#VALUE!</v>
      </c>
      <c r="AA405" t="e" cm="1">
        <f t="array" aca="1" ref="AA405" ca="1">IF(INDIRECT("実施計画様式!AA"&amp;ROW($A405))&lt;&gt;朱色変色!AA405,1,0)</f>
        <v>#VALUE!</v>
      </c>
      <c r="AB405" t="e" cm="1">
        <f t="array" aca="1" ref="AB405" ca="1">IF(INDIRECT("実施計画様式!AB"&amp;ROW($A405))&lt;&gt;朱色変色!AB405,1,0)</f>
        <v>#VALUE!</v>
      </c>
      <c r="AC405" t="e" cm="1">
        <f t="array" aca="1" ref="AC405" ca="1">IF(INDIRECT("実施計画様式!AC"&amp;ROW($A405))&lt;&gt;朱色変色!AC405,1,0)</f>
        <v>#VALUE!</v>
      </c>
      <c r="AD405" t="e" cm="1">
        <f t="array" aca="1" ref="AD405" ca="1">IF(INDIRECT("実施計画様式!AD"&amp;ROW($A405))&lt;&gt;朱色変色!AD405,1,0)</f>
        <v>#VALUE!</v>
      </c>
      <c r="AE405" t="e" cm="1">
        <f t="array" aca="1" ref="AE405" ca="1">IF(INDIRECT("実施計画様式!AE"&amp;ROW($A405))&lt;&gt;朱色変色!AE405,1,0)</f>
        <v>#VALUE!</v>
      </c>
      <c r="AF405" t="e" cm="1">
        <f t="array" aca="1" ref="AF405" ca="1">IF(INDIRECT("実施計画様式!AF"&amp;ROW($A405))&lt;&gt;朱色変色!AF405,1,0)</f>
        <v>#VALUE!</v>
      </c>
      <c r="AG405" t="e" cm="1">
        <f t="array" aca="1" ref="AG405" ca="1">IF(INDIRECT("実施計画様式!AG"&amp;ROW($A405))&lt;&gt;朱色変色!AG405,1,0)</f>
        <v>#VALUE!</v>
      </c>
      <c r="AH405" t="e" cm="1">
        <f t="array" aca="1" ref="AH405" ca="1">IF(INDIRECT("実施計画様式!AH"&amp;ROW($A405))&lt;&gt;朱色変色!AH405,1,0)</f>
        <v>#VALUE!</v>
      </c>
      <c r="AI405" t="e" cm="1">
        <f t="array" aca="1" ref="AI405" ca="1">IF(INDIRECT("実施計画様式!AI"&amp;ROW($A405))&lt;&gt;朱色変色!AI405,1,0)</f>
        <v>#VALUE!</v>
      </c>
      <c r="AJ405" t="e" cm="1">
        <f t="array" aca="1" ref="AJ405" ca="1">IF(INDIRECT("実施計画様式!AJ"&amp;ROW($A405))&lt;&gt;朱色変色!AJ405,1,0)</f>
        <v>#VALUE!</v>
      </c>
      <c r="AK405" t="e" cm="1">
        <f t="array" aca="1" ref="AK405" ca="1">IF(INDIRECT("実施計画様式!AK"&amp;ROW($A405))&lt;&gt;朱色変色!AK405,1,0)</f>
        <v>#VALUE!</v>
      </c>
      <c r="AL405" t="e" cm="1">
        <f t="array" aca="1" ref="AL405" ca="1">IF(INDIRECT("実施計画様式!AL"&amp;ROW($A405))&lt;&gt;朱色変色!AL405,1,0)</f>
        <v>#VALUE!</v>
      </c>
      <c r="AM405" t="e" cm="1">
        <f t="array" aca="1" ref="AM405" ca="1">IF(INDIRECT("実施計画様式!AM"&amp;ROW($A405))&lt;&gt;朱色変色!AM405,1,0)</f>
        <v>#VALUE!</v>
      </c>
      <c r="AN405" t="e" cm="1">
        <f t="array" aca="1" ref="AN405" ca="1">IF(INDIRECT("実施計画様式!AN"&amp;ROW($A405))&lt;&gt;朱色変色!AN405,1,0)</f>
        <v>#VALUE!</v>
      </c>
      <c r="AO405" t="e" cm="1">
        <f t="array" aca="1" ref="AO405" ca="1">IF(INDIRECT("実施計画様式!AO"&amp;ROW($A405))&lt;&gt;朱色変色!AO405,1,0)</f>
        <v>#VALUE!</v>
      </c>
      <c r="AP405" t="e" cm="1">
        <f t="array" aca="1" ref="AP405" ca="1">IF(INDIRECT("実施計画様式!AP"&amp;ROW($A405))&lt;&gt;朱色変色!AP405,1,0)</f>
        <v>#VALUE!</v>
      </c>
      <c r="AQ405" t="e" cm="1">
        <f t="array" aca="1" ref="AQ405" ca="1">IF(INDIRECT("実施計画様式!AQ"&amp;ROW($A405))&lt;&gt;朱色変色!AQ405,1,0)</f>
        <v>#VALUE!</v>
      </c>
      <c r="AR405" t="e" cm="1">
        <f t="array" aca="1" ref="AR405" ca="1">IF(INDIRECT("実施計画様式!AR"&amp;ROW($A405))&lt;&gt;朱色変色!AR405,1,0)</f>
        <v>#VALUE!</v>
      </c>
      <c r="AS405" t="e" cm="1">
        <f t="array" aca="1" ref="AS405" ca="1">IF(INDIRECT("実施計画様式!AS"&amp;ROW($A405))&lt;&gt;朱色変色!AS405,1,0)</f>
        <v>#VALUE!</v>
      </c>
      <c r="AT405" t="e" cm="1">
        <f t="array" aca="1" ref="AT405" ca="1">IF(INDIRECT("実施計画様式!AT"&amp;ROW($A405))&lt;&gt;朱色変色!AT405,1,0)</f>
        <v>#VALUE!</v>
      </c>
      <c r="AU405" t="e" cm="1">
        <f t="array" aca="1" ref="AU405" ca="1">IF(INDIRECT("実施計画様式!AU"&amp;ROW($A405))&lt;&gt;朱色変色!AU405,1,0)</f>
        <v>#VALUE!</v>
      </c>
      <c r="AV405" t="e" cm="1">
        <f t="array" aca="1" ref="AV405" ca="1">IF(INDIRECT("実施計画様式!AV"&amp;ROW($A405))&lt;&gt;朱色変色!AV405,1,0)</f>
        <v>#VALUE!</v>
      </c>
      <c r="AW405" t="e" cm="1">
        <f t="array" aca="1" ref="AW405" ca="1">IF(INDIRECT("実施計画様式!AW"&amp;ROW($A405))&lt;&gt;朱色変色!AW405,1,0)</f>
        <v>#VALUE!</v>
      </c>
      <c r="AX405" t="e" cm="1">
        <f t="array" aca="1" ref="AX405" ca="1">IF(INDIRECT("実施計画様式!AX"&amp;ROW($A405))&lt;&gt;朱色変色!AX405,1,0)</f>
        <v>#VALUE!</v>
      </c>
      <c r="AY405" t="e" cm="1">
        <f t="array" aca="1" ref="AY405" ca="1">IF(INDIRECT("実施計画様式!AY"&amp;ROW($A405))&lt;&gt;朱色変色!AU405,1,0)</f>
        <v>#VALUE!</v>
      </c>
      <c r="AZ405" t="e" cm="1">
        <f t="array" aca="1" ref="AZ405" ca="1">IF(INDIRECT("実施計画様式!AZ"&amp;ROW($A405))&lt;&gt;朱色変色!AV405,1,0)</f>
        <v>#VALUE!</v>
      </c>
      <c r="BA405" t="e" cm="1">
        <f t="array" aca="1" ref="BA405" ca="1">IF(INDIRECT("実施計画様式!BA"&amp;ROW($A405))&lt;&gt;朱色変色!AW405,1,0)</f>
        <v>#VALUE!</v>
      </c>
      <c r="BB405" t="e" cm="1">
        <f t="array" aca="1" ref="BB405" ca="1">IF(INDIRECT("実施計画様式!BB"&amp;ROW($A405))&lt;&gt;朱色変色!AX405,1,0)</f>
        <v>#VALUE!</v>
      </c>
      <c r="BC405" t="e">
        <f t="shared" ca="1" si="15"/>
        <v>#VALUE!</v>
      </c>
      <c r="BD405" t="e">
        <f t="shared" ca="1" si="16"/>
        <v>#VALUE!</v>
      </c>
      <c r="BE405" t="e">
        <f t="shared" ca="1" si="17"/>
        <v>#VALUE!</v>
      </c>
    </row>
    <row r="406" spans="3:57">
      <c r="C406" s="310">
        <v>334</v>
      </c>
      <c r="D406" t="e" cm="1">
        <f t="array" aca="1" ref="D406" ca="1">IF(INDIRECT("実施計画様式!D"&amp;ROW($A406))&lt;&gt;朱色変色!D406,1,0)</f>
        <v>#VALUE!</v>
      </c>
      <c r="E406" t="e" cm="1">
        <f t="array" aca="1" ref="E406" ca="1">IF(INDIRECT("実施計画様式!E"&amp;ROW($A406))&lt;&gt;朱色変色!E406,1,0)</f>
        <v>#VALUE!</v>
      </c>
      <c r="F406" t="e" cm="1">
        <f t="array" aca="1" ref="F406" ca="1">IF(INDIRECT("実施計画様式!F"&amp;ROW($A406))&lt;&gt;朱色変色!F406,1,0)</f>
        <v>#VALUE!</v>
      </c>
      <c r="G406" t="e" cm="1">
        <f t="array" aca="1" ref="G406" ca="1">IF(INDIRECT("実施計画様式!G"&amp;ROW($A406))&lt;&gt;朱色変色!G406,1,0)</f>
        <v>#VALUE!</v>
      </c>
      <c r="H406" t="e" cm="1">
        <f t="array" aca="1" ref="H406" ca="1">IF(INDIRECT("実施計画様式!H"&amp;ROW($A406))&lt;&gt;朱色変色!H406,1,0)</f>
        <v>#VALUE!</v>
      </c>
      <c r="I406" t="e" cm="1">
        <f t="array" aca="1" ref="I406" ca="1">IF(INDIRECT("実施計画様式!I"&amp;ROW($A406))&lt;&gt;朱色変色!I406,1,0)</f>
        <v>#VALUE!</v>
      </c>
      <c r="J406" t="e" cm="1">
        <f t="array" aca="1" ref="J406" ca="1">IF(INDIRECT("実施計画様式!J"&amp;ROW($A406))&lt;&gt;朱色変色!J406,1,0)</f>
        <v>#VALUE!</v>
      </c>
      <c r="K406" t="e" cm="1">
        <f t="array" aca="1" ref="K406" ca="1">IF(INDIRECT("実施計画様式!K"&amp;ROW($A406))&lt;&gt;朱色変色!K406,1,0)</f>
        <v>#VALUE!</v>
      </c>
      <c r="L406" t="e" cm="1">
        <f t="array" aca="1" ref="L406" ca="1">IF(INDIRECT("実施計画様式!L"&amp;ROW($A406))&lt;&gt;朱色変色!L406,1,0)</f>
        <v>#VALUE!</v>
      </c>
      <c r="M406" t="e" cm="1">
        <f t="array" aca="1" ref="M406" ca="1">IF(INDIRECT("実施計画様式!M"&amp;ROW($A406))&lt;&gt;朱色変色!M406,1,0)</f>
        <v>#VALUE!</v>
      </c>
      <c r="N406" t="e" cm="1">
        <f t="array" aca="1" ref="N406" ca="1">IF(INDIRECT("実施計画様式!N"&amp;ROW($A406))&lt;&gt;朱色変色!N406,1,0)</f>
        <v>#VALUE!</v>
      </c>
      <c r="O406" t="e" cm="1">
        <f t="array" aca="1" ref="O406" ca="1">IF(INDIRECT("実施計画様式!O"&amp;ROW($A406))&lt;&gt;朱色変色!O406,1,0)</f>
        <v>#VALUE!</v>
      </c>
      <c r="P406" t="e" cm="1">
        <f t="array" aca="1" ref="P406" ca="1">IF(INDIRECT("実施計画様式!P"&amp;ROW($A406))&lt;&gt;朱色変色!P406,1,0)</f>
        <v>#VALUE!</v>
      </c>
      <c r="Q406" t="e" cm="1">
        <f t="array" aca="1" ref="Q406" ca="1">IF(INDIRECT("実施計画様式!Q"&amp;ROW($A406))&lt;&gt;朱色変色!Q406,1,0)</f>
        <v>#VALUE!</v>
      </c>
      <c r="R406" t="e" cm="1">
        <f t="array" aca="1" ref="R406" ca="1">IF(INDIRECT("実施計画様式!R"&amp;ROW($A406))&lt;&gt;朱色変色!R406,1,0)</f>
        <v>#VALUE!</v>
      </c>
      <c r="S406" t="e" cm="1">
        <f t="array" aca="1" ref="S406" ca="1">IF(INDIRECT("実施計画様式!S"&amp;ROW($A406))&lt;&gt;朱色変色!S406,1,0)</f>
        <v>#VALUE!</v>
      </c>
      <c r="T406" t="e" cm="1">
        <f t="array" aca="1" ref="T406" ca="1">IF(INDIRECT("実施計画様式!T"&amp;ROW($A406))&lt;&gt;朱色変色!T406,1,0)</f>
        <v>#VALUE!</v>
      </c>
      <c r="U406" t="e" cm="1">
        <f t="array" aca="1" ref="U406" ca="1">IF(INDIRECT("実施計画様式!U"&amp;ROW($A406))&lt;&gt;朱色変色!U406,1,0)</f>
        <v>#VALUE!</v>
      </c>
      <c r="V406" t="e" cm="1">
        <f t="array" aca="1" ref="V406" ca="1">IF(INDIRECT("実施計画様式!V"&amp;ROW($A406))&lt;&gt;朱色変色!V406,1,0)</f>
        <v>#VALUE!</v>
      </c>
      <c r="W406" t="e" cm="1">
        <f t="array" aca="1" ref="W406" ca="1">IF(INDIRECT("実施計画様式!W"&amp;ROW($A406))&lt;&gt;朱色変色!W406,1,0)</f>
        <v>#VALUE!</v>
      </c>
      <c r="X406" t="e" cm="1">
        <f t="array" aca="1" ref="X406" ca="1">IF(INDIRECT("実施計画様式!X"&amp;ROW($A406))&lt;&gt;朱色変色!X406,1,0)</f>
        <v>#VALUE!</v>
      </c>
      <c r="Y406" t="e" cm="1">
        <f t="array" aca="1" ref="Y406" ca="1">IF(INDIRECT("実施計画様式!Y"&amp;ROW($A406))&lt;&gt;朱色変色!Y406,1,0)</f>
        <v>#VALUE!</v>
      </c>
      <c r="Z406" t="e" cm="1">
        <f t="array" aca="1" ref="Z406" ca="1">IF(INDIRECT("実施計画様式!Z"&amp;ROW($A406))&lt;&gt;朱色変色!Z406,1,0)</f>
        <v>#VALUE!</v>
      </c>
      <c r="AA406" t="e" cm="1">
        <f t="array" aca="1" ref="AA406" ca="1">IF(INDIRECT("実施計画様式!AA"&amp;ROW($A406))&lt;&gt;朱色変色!AA406,1,0)</f>
        <v>#VALUE!</v>
      </c>
      <c r="AB406" t="e" cm="1">
        <f t="array" aca="1" ref="AB406" ca="1">IF(INDIRECT("実施計画様式!AB"&amp;ROW($A406))&lt;&gt;朱色変色!AB406,1,0)</f>
        <v>#VALUE!</v>
      </c>
      <c r="AC406" t="e" cm="1">
        <f t="array" aca="1" ref="AC406" ca="1">IF(INDIRECT("実施計画様式!AC"&amp;ROW($A406))&lt;&gt;朱色変色!AC406,1,0)</f>
        <v>#VALUE!</v>
      </c>
      <c r="AD406" t="e" cm="1">
        <f t="array" aca="1" ref="AD406" ca="1">IF(INDIRECT("実施計画様式!AD"&amp;ROW($A406))&lt;&gt;朱色変色!AD406,1,0)</f>
        <v>#VALUE!</v>
      </c>
      <c r="AE406" t="e" cm="1">
        <f t="array" aca="1" ref="AE406" ca="1">IF(INDIRECT("実施計画様式!AE"&amp;ROW($A406))&lt;&gt;朱色変色!AE406,1,0)</f>
        <v>#VALUE!</v>
      </c>
      <c r="AF406" t="e" cm="1">
        <f t="array" aca="1" ref="AF406" ca="1">IF(INDIRECT("実施計画様式!AF"&amp;ROW($A406))&lt;&gt;朱色変色!AF406,1,0)</f>
        <v>#VALUE!</v>
      </c>
      <c r="AG406" t="e" cm="1">
        <f t="array" aca="1" ref="AG406" ca="1">IF(INDIRECT("実施計画様式!AG"&amp;ROW($A406))&lt;&gt;朱色変色!AG406,1,0)</f>
        <v>#VALUE!</v>
      </c>
      <c r="AH406" t="e" cm="1">
        <f t="array" aca="1" ref="AH406" ca="1">IF(INDIRECT("実施計画様式!AH"&amp;ROW($A406))&lt;&gt;朱色変色!AH406,1,0)</f>
        <v>#VALUE!</v>
      </c>
      <c r="AI406" t="e" cm="1">
        <f t="array" aca="1" ref="AI406" ca="1">IF(INDIRECT("実施計画様式!AI"&amp;ROW($A406))&lt;&gt;朱色変色!AI406,1,0)</f>
        <v>#VALUE!</v>
      </c>
      <c r="AJ406" t="e" cm="1">
        <f t="array" aca="1" ref="AJ406" ca="1">IF(INDIRECT("実施計画様式!AJ"&amp;ROW($A406))&lt;&gt;朱色変色!AJ406,1,0)</f>
        <v>#VALUE!</v>
      </c>
      <c r="AK406" t="e" cm="1">
        <f t="array" aca="1" ref="AK406" ca="1">IF(INDIRECT("実施計画様式!AK"&amp;ROW($A406))&lt;&gt;朱色変色!AK406,1,0)</f>
        <v>#VALUE!</v>
      </c>
      <c r="AL406" t="e" cm="1">
        <f t="array" aca="1" ref="AL406" ca="1">IF(INDIRECT("実施計画様式!AL"&amp;ROW($A406))&lt;&gt;朱色変色!AL406,1,0)</f>
        <v>#VALUE!</v>
      </c>
      <c r="AM406" t="e" cm="1">
        <f t="array" aca="1" ref="AM406" ca="1">IF(INDIRECT("実施計画様式!AM"&amp;ROW($A406))&lt;&gt;朱色変色!AM406,1,0)</f>
        <v>#VALUE!</v>
      </c>
      <c r="AN406" t="e" cm="1">
        <f t="array" aca="1" ref="AN406" ca="1">IF(INDIRECT("実施計画様式!AN"&amp;ROW($A406))&lt;&gt;朱色変色!AN406,1,0)</f>
        <v>#VALUE!</v>
      </c>
      <c r="AO406" t="e" cm="1">
        <f t="array" aca="1" ref="AO406" ca="1">IF(INDIRECT("実施計画様式!AO"&amp;ROW($A406))&lt;&gt;朱色変色!AO406,1,0)</f>
        <v>#VALUE!</v>
      </c>
      <c r="AP406" t="e" cm="1">
        <f t="array" aca="1" ref="AP406" ca="1">IF(INDIRECT("実施計画様式!AP"&amp;ROW($A406))&lt;&gt;朱色変色!AP406,1,0)</f>
        <v>#VALUE!</v>
      </c>
      <c r="AQ406" t="e" cm="1">
        <f t="array" aca="1" ref="AQ406" ca="1">IF(INDIRECT("実施計画様式!AQ"&amp;ROW($A406))&lt;&gt;朱色変色!AQ406,1,0)</f>
        <v>#VALUE!</v>
      </c>
      <c r="AR406" t="e" cm="1">
        <f t="array" aca="1" ref="AR406" ca="1">IF(INDIRECT("実施計画様式!AR"&amp;ROW($A406))&lt;&gt;朱色変色!AR406,1,0)</f>
        <v>#VALUE!</v>
      </c>
      <c r="AS406" t="e" cm="1">
        <f t="array" aca="1" ref="AS406" ca="1">IF(INDIRECT("実施計画様式!AS"&amp;ROW($A406))&lt;&gt;朱色変色!AS406,1,0)</f>
        <v>#VALUE!</v>
      </c>
      <c r="AT406" t="e" cm="1">
        <f t="array" aca="1" ref="AT406" ca="1">IF(INDIRECT("実施計画様式!AT"&amp;ROW($A406))&lt;&gt;朱色変色!AT406,1,0)</f>
        <v>#VALUE!</v>
      </c>
      <c r="AU406" t="e" cm="1">
        <f t="array" aca="1" ref="AU406" ca="1">IF(INDIRECT("実施計画様式!AU"&amp;ROW($A406))&lt;&gt;朱色変色!AU406,1,0)</f>
        <v>#VALUE!</v>
      </c>
      <c r="AV406" t="e" cm="1">
        <f t="array" aca="1" ref="AV406" ca="1">IF(INDIRECT("実施計画様式!AV"&amp;ROW($A406))&lt;&gt;朱色変色!AV406,1,0)</f>
        <v>#VALUE!</v>
      </c>
      <c r="AW406" t="e" cm="1">
        <f t="array" aca="1" ref="AW406" ca="1">IF(INDIRECT("実施計画様式!AW"&amp;ROW($A406))&lt;&gt;朱色変色!AW406,1,0)</f>
        <v>#VALUE!</v>
      </c>
      <c r="AX406" t="e" cm="1">
        <f t="array" aca="1" ref="AX406" ca="1">IF(INDIRECT("実施計画様式!AX"&amp;ROW($A406))&lt;&gt;朱色変色!AX406,1,0)</f>
        <v>#VALUE!</v>
      </c>
      <c r="AY406" t="e" cm="1">
        <f t="array" aca="1" ref="AY406" ca="1">IF(INDIRECT("実施計画様式!AY"&amp;ROW($A406))&lt;&gt;朱色変色!AU406,1,0)</f>
        <v>#VALUE!</v>
      </c>
      <c r="AZ406" t="e" cm="1">
        <f t="array" aca="1" ref="AZ406" ca="1">IF(INDIRECT("実施計画様式!AZ"&amp;ROW($A406))&lt;&gt;朱色変色!AV406,1,0)</f>
        <v>#VALUE!</v>
      </c>
      <c r="BA406" t="e" cm="1">
        <f t="array" aca="1" ref="BA406" ca="1">IF(INDIRECT("実施計画様式!BA"&amp;ROW($A406))&lt;&gt;朱色変色!AW406,1,0)</f>
        <v>#VALUE!</v>
      </c>
      <c r="BB406" t="e" cm="1">
        <f t="array" aca="1" ref="BB406" ca="1">IF(INDIRECT("実施計画様式!BB"&amp;ROW($A406))&lt;&gt;朱色変色!AX406,1,0)</f>
        <v>#VALUE!</v>
      </c>
      <c r="BC406" t="e">
        <f t="shared" ca="1" si="15"/>
        <v>#VALUE!</v>
      </c>
      <c r="BD406" t="e">
        <f t="shared" ca="1" si="16"/>
        <v>#VALUE!</v>
      </c>
      <c r="BE406" t="e">
        <f t="shared" ca="1" si="17"/>
        <v>#VALUE!</v>
      </c>
    </row>
    <row r="407" spans="3:57">
      <c r="C407" s="310">
        <v>335</v>
      </c>
      <c r="D407" t="e" cm="1">
        <f t="array" aca="1" ref="D407" ca="1">IF(INDIRECT("実施計画様式!D"&amp;ROW($A407))&lt;&gt;朱色変色!D407,1,0)</f>
        <v>#VALUE!</v>
      </c>
      <c r="E407" t="e" cm="1">
        <f t="array" aca="1" ref="E407" ca="1">IF(INDIRECT("実施計画様式!E"&amp;ROW($A407))&lt;&gt;朱色変色!E407,1,0)</f>
        <v>#VALUE!</v>
      </c>
      <c r="F407" t="e" cm="1">
        <f t="array" aca="1" ref="F407" ca="1">IF(INDIRECT("実施計画様式!F"&amp;ROW($A407))&lt;&gt;朱色変色!F407,1,0)</f>
        <v>#VALUE!</v>
      </c>
      <c r="G407" t="e" cm="1">
        <f t="array" aca="1" ref="G407" ca="1">IF(INDIRECT("実施計画様式!G"&amp;ROW($A407))&lt;&gt;朱色変色!G407,1,0)</f>
        <v>#VALUE!</v>
      </c>
      <c r="H407" t="e" cm="1">
        <f t="array" aca="1" ref="H407" ca="1">IF(INDIRECT("実施計画様式!H"&amp;ROW($A407))&lt;&gt;朱色変色!H407,1,0)</f>
        <v>#VALUE!</v>
      </c>
      <c r="I407" t="e" cm="1">
        <f t="array" aca="1" ref="I407" ca="1">IF(INDIRECT("実施計画様式!I"&amp;ROW($A407))&lt;&gt;朱色変色!I407,1,0)</f>
        <v>#VALUE!</v>
      </c>
      <c r="J407" t="e" cm="1">
        <f t="array" aca="1" ref="J407" ca="1">IF(INDIRECT("実施計画様式!J"&amp;ROW($A407))&lt;&gt;朱色変色!J407,1,0)</f>
        <v>#VALUE!</v>
      </c>
      <c r="K407" t="e" cm="1">
        <f t="array" aca="1" ref="K407" ca="1">IF(INDIRECT("実施計画様式!K"&amp;ROW($A407))&lt;&gt;朱色変色!K407,1,0)</f>
        <v>#VALUE!</v>
      </c>
      <c r="L407" t="e" cm="1">
        <f t="array" aca="1" ref="L407" ca="1">IF(INDIRECT("実施計画様式!L"&amp;ROW($A407))&lt;&gt;朱色変色!L407,1,0)</f>
        <v>#VALUE!</v>
      </c>
      <c r="M407" t="e" cm="1">
        <f t="array" aca="1" ref="M407" ca="1">IF(INDIRECT("実施計画様式!M"&amp;ROW($A407))&lt;&gt;朱色変色!M407,1,0)</f>
        <v>#VALUE!</v>
      </c>
      <c r="N407" t="e" cm="1">
        <f t="array" aca="1" ref="N407" ca="1">IF(INDIRECT("実施計画様式!N"&amp;ROW($A407))&lt;&gt;朱色変色!N407,1,0)</f>
        <v>#VALUE!</v>
      </c>
      <c r="O407" t="e" cm="1">
        <f t="array" aca="1" ref="O407" ca="1">IF(INDIRECT("実施計画様式!O"&amp;ROW($A407))&lt;&gt;朱色変色!O407,1,0)</f>
        <v>#VALUE!</v>
      </c>
      <c r="P407" t="e" cm="1">
        <f t="array" aca="1" ref="P407" ca="1">IF(INDIRECT("実施計画様式!P"&amp;ROW($A407))&lt;&gt;朱色変色!P407,1,0)</f>
        <v>#VALUE!</v>
      </c>
      <c r="Q407" t="e" cm="1">
        <f t="array" aca="1" ref="Q407" ca="1">IF(INDIRECT("実施計画様式!Q"&amp;ROW($A407))&lt;&gt;朱色変色!Q407,1,0)</f>
        <v>#VALUE!</v>
      </c>
      <c r="R407" t="e" cm="1">
        <f t="array" aca="1" ref="R407" ca="1">IF(INDIRECT("実施計画様式!R"&amp;ROW($A407))&lt;&gt;朱色変色!R407,1,0)</f>
        <v>#VALUE!</v>
      </c>
      <c r="S407" t="e" cm="1">
        <f t="array" aca="1" ref="S407" ca="1">IF(INDIRECT("実施計画様式!S"&amp;ROW($A407))&lt;&gt;朱色変色!S407,1,0)</f>
        <v>#VALUE!</v>
      </c>
      <c r="T407" t="e" cm="1">
        <f t="array" aca="1" ref="T407" ca="1">IF(INDIRECT("実施計画様式!T"&amp;ROW($A407))&lt;&gt;朱色変色!T407,1,0)</f>
        <v>#VALUE!</v>
      </c>
      <c r="U407" t="e" cm="1">
        <f t="array" aca="1" ref="U407" ca="1">IF(INDIRECT("実施計画様式!U"&amp;ROW($A407))&lt;&gt;朱色変色!U407,1,0)</f>
        <v>#VALUE!</v>
      </c>
      <c r="V407" t="e" cm="1">
        <f t="array" aca="1" ref="V407" ca="1">IF(INDIRECT("実施計画様式!V"&amp;ROW($A407))&lt;&gt;朱色変色!V407,1,0)</f>
        <v>#VALUE!</v>
      </c>
      <c r="W407" t="e" cm="1">
        <f t="array" aca="1" ref="W407" ca="1">IF(INDIRECT("実施計画様式!W"&amp;ROW($A407))&lt;&gt;朱色変色!W407,1,0)</f>
        <v>#VALUE!</v>
      </c>
      <c r="X407" t="e" cm="1">
        <f t="array" aca="1" ref="X407" ca="1">IF(INDIRECT("実施計画様式!X"&amp;ROW($A407))&lt;&gt;朱色変色!X407,1,0)</f>
        <v>#VALUE!</v>
      </c>
      <c r="Y407" t="e" cm="1">
        <f t="array" aca="1" ref="Y407" ca="1">IF(INDIRECT("実施計画様式!Y"&amp;ROW($A407))&lt;&gt;朱色変色!Y407,1,0)</f>
        <v>#VALUE!</v>
      </c>
      <c r="Z407" t="e" cm="1">
        <f t="array" aca="1" ref="Z407" ca="1">IF(INDIRECT("実施計画様式!Z"&amp;ROW($A407))&lt;&gt;朱色変色!Z407,1,0)</f>
        <v>#VALUE!</v>
      </c>
      <c r="AA407" t="e" cm="1">
        <f t="array" aca="1" ref="AA407" ca="1">IF(INDIRECT("実施計画様式!AA"&amp;ROW($A407))&lt;&gt;朱色変色!AA407,1,0)</f>
        <v>#VALUE!</v>
      </c>
      <c r="AB407" t="e" cm="1">
        <f t="array" aca="1" ref="AB407" ca="1">IF(INDIRECT("実施計画様式!AB"&amp;ROW($A407))&lt;&gt;朱色変色!AB407,1,0)</f>
        <v>#VALUE!</v>
      </c>
      <c r="AC407" t="e" cm="1">
        <f t="array" aca="1" ref="AC407" ca="1">IF(INDIRECT("実施計画様式!AC"&amp;ROW($A407))&lt;&gt;朱色変色!AC407,1,0)</f>
        <v>#VALUE!</v>
      </c>
      <c r="AD407" t="e" cm="1">
        <f t="array" aca="1" ref="AD407" ca="1">IF(INDIRECT("実施計画様式!AD"&amp;ROW($A407))&lt;&gt;朱色変色!AD407,1,0)</f>
        <v>#VALUE!</v>
      </c>
      <c r="AE407" t="e" cm="1">
        <f t="array" aca="1" ref="AE407" ca="1">IF(INDIRECT("実施計画様式!AE"&amp;ROW($A407))&lt;&gt;朱色変色!AE407,1,0)</f>
        <v>#VALUE!</v>
      </c>
      <c r="AF407" t="e" cm="1">
        <f t="array" aca="1" ref="AF407" ca="1">IF(INDIRECT("実施計画様式!AF"&amp;ROW($A407))&lt;&gt;朱色変色!AF407,1,0)</f>
        <v>#VALUE!</v>
      </c>
      <c r="AG407" t="e" cm="1">
        <f t="array" aca="1" ref="AG407" ca="1">IF(INDIRECT("実施計画様式!AG"&amp;ROW($A407))&lt;&gt;朱色変色!AG407,1,0)</f>
        <v>#VALUE!</v>
      </c>
      <c r="AH407" t="e" cm="1">
        <f t="array" aca="1" ref="AH407" ca="1">IF(INDIRECT("実施計画様式!AH"&amp;ROW($A407))&lt;&gt;朱色変色!AH407,1,0)</f>
        <v>#VALUE!</v>
      </c>
      <c r="AI407" t="e" cm="1">
        <f t="array" aca="1" ref="AI407" ca="1">IF(INDIRECT("実施計画様式!AI"&amp;ROW($A407))&lt;&gt;朱色変色!AI407,1,0)</f>
        <v>#VALUE!</v>
      </c>
      <c r="AJ407" t="e" cm="1">
        <f t="array" aca="1" ref="AJ407" ca="1">IF(INDIRECT("実施計画様式!AJ"&amp;ROW($A407))&lt;&gt;朱色変色!AJ407,1,0)</f>
        <v>#VALUE!</v>
      </c>
      <c r="AK407" t="e" cm="1">
        <f t="array" aca="1" ref="AK407" ca="1">IF(INDIRECT("実施計画様式!AK"&amp;ROW($A407))&lt;&gt;朱色変色!AK407,1,0)</f>
        <v>#VALUE!</v>
      </c>
      <c r="AL407" t="e" cm="1">
        <f t="array" aca="1" ref="AL407" ca="1">IF(INDIRECT("実施計画様式!AL"&amp;ROW($A407))&lt;&gt;朱色変色!AL407,1,0)</f>
        <v>#VALUE!</v>
      </c>
      <c r="AM407" t="e" cm="1">
        <f t="array" aca="1" ref="AM407" ca="1">IF(INDIRECT("実施計画様式!AM"&amp;ROW($A407))&lt;&gt;朱色変色!AM407,1,0)</f>
        <v>#VALUE!</v>
      </c>
      <c r="AN407" t="e" cm="1">
        <f t="array" aca="1" ref="AN407" ca="1">IF(INDIRECT("実施計画様式!AN"&amp;ROW($A407))&lt;&gt;朱色変色!AN407,1,0)</f>
        <v>#VALUE!</v>
      </c>
      <c r="AO407" t="e" cm="1">
        <f t="array" aca="1" ref="AO407" ca="1">IF(INDIRECT("実施計画様式!AO"&amp;ROW($A407))&lt;&gt;朱色変色!AO407,1,0)</f>
        <v>#VALUE!</v>
      </c>
      <c r="AP407" t="e" cm="1">
        <f t="array" aca="1" ref="AP407" ca="1">IF(INDIRECT("実施計画様式!AP"&amp;ROW($A407))&lt;&gt;朱色変色!AP407,1,0)</f>
        <v>#VALUE!</v>
      </c>
      <c r="AQ407" t="e" cm="1">
        <f t="array" aca="1" ref="AQ407" ca="1">IF(INDIRECT("実施計画様式!AQ"&amp;ROW($A407))&lt;&gt;朱色変色!AQ407,1,0)</f>
        <v>#VALUE!</v>
      </c>
      <c r="AR407" t="e" cm="1">
        <f t="array" aca="1" ref="AR407" ca="1">IF(INDIRECT("実施計画様式!AR"&amp;ROW($A407))&lt;&gt;朱色変色!AR407,1,0)</f>
        <v>#VALUE!</v>
      </c>
      <c r="AS407" t="e" cm="1">
        <f t="array" aca="1" ref="AS407" ca="1">IF(INDIRECT("実施計画様式!AS"&amp;ROW($A407))&lt;&gt;朱色変色!AS407,1,0)</f>
        <v>#VALUE!</v>
      </c>
      <c r="AT407" t="e" cm="1">
        <f t="array" aca="1" ref="AT407" ca="1">IF(INDIRECT("実施計画様式!AT"&amp;ROW($A407))&lt;&gt;朱色変色!AT407,1,0)</f>
        <v>#VALUE!</v>
      </c>
      <c r="AU407" t="e" cm="1">
        <f t="array" aca="1" ref="AU407" ca="1">IF(INDIRECT("実施計画様式!AU"&amp;ROW($A407))&lt;&gt;朱色変色!AU407,1,0)</f>
        <v>#VALUE!</v>
      </c>
      <c r="AV407" t="e" cm="1">
        <f t="array" aca="1" ref="AV407" ca="1">IF(INDIRECT("実施計画様式!AV"&amp;ROW($A407))&lt;&gt;朱色変色!AV407,1,0)</f>
        <v>#VALUE!</v>
      </c>
      <c r="AW407" t="e" cm="1">
        <f t="array" aca="1" ref="AW407" ca="1">IF(INDIRECT("実施計画様式!AW"&amp;ROW($A407))&lt;&gt;朱色変色!AW407,1,0)</f>
        <v>#VALUE!</v>
      </c>
      <c r="AX407" t="e" cm="1">
        <f t="array" aca="1" ref="AX407" ca="1">IF(INDIRECT("実施計画様式!AX"&amp;ROW($A407))&lt;&gt;朱色変色!AX407,1,0)</f>
        <v>#VALUE!</v>
      </c>
      <c r="AY407" t="e" cm="1">
        <f t="array" aca="1" ref="AY407" ca="1">IF(INDIRECT("実施計画様式!AY"&amp;ROW($A407))&lt;&gt;朱色変色!AU407,1,0)</f>
        <v>#VALUE!</v>
      </c>
      <c r="AZ407" t="e" cm="1">
        <f t="array" aca="1" ref="AZ407" ca="1">IF(INDIRECT("実施計画様式!AZ"&amp;ROW($A407))&lt;&gt;朱色変色!AV407,1,0)</f>
        <v>#VALUE!</v>
      </c>
      <c r="BA407" t="e" cm="1">
        <f t="array" aca="1" ref="BA407" ca="1">IF(INDIRECT("実施計画様式!BA"&amp;ROW($A407))&lt;&gt;朱色変色!AW407,1,0)</f>
        <v>#VALUE!</v>
      </c>
      <c r="BB407" t="e" cm="1">
        <f t="array" aca="1" ref="BB407" ca="1">IF(INDIRECT("実施計画様式!BB"&amp;ROW($A407))&lt;&gt;朱色変色!AX407,1,0)</f>
        <v>#VALUE!</v>
      </c>
      <c r="BC407" t="e">
        <f t="shared" ca="1" si="15"/>
        <v>#VALUE!</v>
      </c>
      <c r="BD407" t="e">
        <f t="shared" ca="1" si="16"/>
        <v>#VALUE!</v>
      </c>
      <c r="BE407" t="e">
        <f t="shared" ca="1" si="17"/>
        <v>#VALUE!</v>
      </c>
    </row>
    <row r="408" spans="3:57">
      <c r="C408" s="310">
        <v>336</v>
      </c>
      <c r="D408" t="e" cm="1">
        <f t="array" aca="1" ref="D408" ca="1">IF(INDIRECT("実施計画様式!D"&amp;ROW($A408))&lt;&gt;朱色変色!D408,1,0)</f>
        <v>#VALUE!</v>
      </c>
      <c r="E408" t="e" cm="1">
        <f t="array" aca="1" ref="E408" ca="1">IF(INDIRECT("実施計画様式!E"&amp;ROW($A408))&lt;&gt;朱色変色!E408,1,0)</f>
        <v>#VALUE!</v>
      </c>
      <c r="F408" t="e" cm="1">
        <f t="array" aca="1" ref="F408" ca="1">IF(INDIRECT("実施計画様式!F"&amp;ROW($A408))&lt;&gt;朱色変色!F408,1,0)</f>
        <v>#VALUE!</v>
      </c>
      <c r="G408" t="e" cm="1">
        <f t="array" aca="1" ref="G408" ca="1">IF(INDIRECT("実施計画様式!G"&amp;ROW($A408))&lt;&gt;朱色変色!G408,1,0)</f>
        <v>#VALUE!</v>
      </c>
      <c r="H408" t="e" cm="1">
        <f t="array" aca="1" ref="H408" ca="1">IF(INDIRECT("実施計画様式!H"&amp;ROW($A408))&lt;&gt;朱色変色!H408,1,0)</f>
        <v>#VALUE!</v>
      </c>
      <c r="I408" t="e" cm="1">
        <f t="array" aca="1" ref="I408" ca="1">IF(INDIRECT("実施計画様式!I"&amp;ROW($A408))&lt;&gt;朱色変色!I408,1,0)</f>
        <v>#VALUE!</v>
      </c>
      <c r="J408" t="e" cm="1">
        <f t="array" aca="1" ref="J408" ca="1">IF(INDIRECT("実施計画様式!J"&amp;ROW($A408))&lt;&gt;朱色変色!J408,1,0)</f>
        <v>#VALUE!</v>
      </c>
      <c r="K408" t="e" cm="1">
        <f t="array" aca="1" ref="K408" ca="1">IF(INDIRECT("実施計画様式!K"&amp;ROW($A408))&lt;&gt;朱色変色!K408,1,0)</f>
        <v>#VALUE!</v>
      </c>
      <c r="L408" t="e" cm="1">
        <f t="array" aca="1" ref="L408" ca="1">IF(INDIRECT("実施計画様式!L"&amp;ROW($A408))&lt;&gt;朱色変色!L408,1,0)</f>
        <v>#VALUE!</v>
      </c>
      <c r="M408" t="e" cm="1">
        <f t="array" aca="1" ref="M408" ca="1">IF(INDIRECT("実施計画様式!M"&amp;ROW($A408))&lt;&gt;朱色変色!M408,1,0)</f>
        <v>#VALUE!</v>
      </c>
      <c r="N408" t="e" cm="1">
        <f t="array" aca="1" ref="N408" ca="1">IF(INDIRECT("実施計画様式!N"&amp;ROW($A408))&lt;&gt;朱色変色!N408,1,0)</f>
        <v>#VALUE!</v>
      </c>
      <c r="O408" t="e" cm="1">
        <f t="array" aca="1" ref="O408" ca="1">IF(INDIRECT("実施計画様式!O"&amp;ROW($A408))&lt;&gt;朱色変色!O408,1,0)</f>
        <v>#VALUE!</v>
      </c>
      <c r="P408" t="e" cm="1">
        <f t="array" aca="1" ref="P408" ca="1">IF(INDIRECT("実施計画様式!P"&amp;ROW($A408))&lt;&gt;朱色変色!P408,1,0)</f>
        <v>#VALUE!</v>
      </c>
      <c r="Q408" t="e" cm="1">
        <f t="array" aca="1" ref="Q408" ca="1">IF(INDIRECT("実施計画様式!Q"&amp;ROW($A408))&lt;&gt;朱色変色!Q408,1,0)</f>
        <v>#VALUE!</v>
      </c>
      <c r="R408" t="e" cm="1">
        <f t="array" aca="1" ref="R408" ca="1">IF(INDIRECT("実施計画様式!R"&amp;ROW($A408))&lt;&gt;朱色変色!R408,1,0)</f>
        <v>#VALUE!</v>
      </c>
      <c r="S408" t="e" cm="1">
        <f t="array" aca="1" ref="S408" ca="1">IF(INDIRECT("実施計画様式!S"&amp;ROW($A408))&lt;&gt;朱色変色!S408,1,0)</f>
        <v>#VALUE!</v>
      </c>
      <c r="T408" t="e" cm="1">
        <f t="array" aca="1" ref="T408" ca="1">IF(INDIRECT("実施計画様式!T"&amp;ROW($A408))&lt;&gt;朱色変色!T408,1,0)</f>
        <v>#VALUE!</v>
      </c>
      <c r="U408" t="e" cm="1">
        <f t="array" aca="1" ref="U408" ca="1">IF(INDIRECT("実施計画様式!U"&amp;ROW($A408))&lt;&gt;朱色変色!U408,1,0)</f>
        <v>#VALUE!</v>
      </c>
      <c r="V408" t="e" cm="1">
        <f t="array" aca="1" ref="V408" ca="1">IF(INDIRECT("実施計画様式!V"&amp;ROW($A408))&lt;&gt;朱色変色!V408,1,0)</f>
        <v>#VALUE!</v>
      </c>
      <c r="W408" t="e" cm="1">
        <f t="array" aca="1" ref="W408" ca="1">IF(INDIRECT("実施計画様式!W"&amp;ROW($A408))&lt;&gt;朱色変色!W408,1,0)</f>
        <v>#VALUE!</v>
      </c>
      <c r="X408" t="e" cm="1">
        <f t="array" aca="1" ref="X408" ca="1">IF(INDIRECT("実施計画様式!X"&amp;ROW($A408))&lt;&gt;朱色変色!X408,1,0)</f>
        <v>#VALUE!</v>
      </c>
      <c r="Y408" t="e" cm="1">
        <f t="array" aca="1" ref="Y408" ca="1">IF(INDIRECT("実施計画様式!Y"&amp;ROW($A408))&lt;&gt;朱色変色!Y408,1,0)</f>
        <v>#VALUE!</v>
      </c>
      <c r="Z408" t="e" cm="1">
        <f t="array" aca="1" ref="Z408" ca="1">IF(INDIRECT("実施計画様式!Z"&amp;ROW($A408))&lt;&gt;朱色変色!Z408,1,0)</f>
        <v>#VALUE!</v>
      </c>
      <c r="AA408" t="e" cm="1">
        <f t="array" aca="1" ref="AA408" ca="1">IF(INDIRECT("実施計画様式!AA"&amp;ROW($A408))&lt;&gt;朱色変色!AA408,1,0)</f>
        <v>#VALUE!</v>
      </c>
      <c r="AB408" t="e" cm="1">
        <f t="array" aca="1" ref="AB408" ca="1">IF(INDIRECT("実施計画様式!AB"&amp;ROW($A408))&lt;&gt;朱色変色!AB408,1,0)</f>
        <v>#VALUE!</v>
      </c>
      <c r="AC408" t="e" cm="1">
        <f t="array" aca="1" ref="AC408" ca="1">IF(INDIRECT("実施計画様式!AC"&amp;ROW($A408))&lt;&gt;朱色変色!AC408,1,0)</f>
        <v>#VALUE!</v>
      </c>
      <c r="AD408" t="e" cm="1">
        <f t="array" aca="1" ref="AD408" ca="1">IF(INDIRECT("実施計画様式!AD"&amp;ROW($A408))&lt;&gt;朱色変色!AD408,1,0)</f>
        <v>#VALUE!</v>
      </c>
      <c r="AE408" t="e" cm="1">
        <f t="array" aca="1" ref="AE408" ca="1">IF(INDIRECT("実施計画様式!AE"&amp;ROW($A408))&lt;&gt;朱色変色!AE408,1,0)</f>
        <v>#VALUE!</v>
      </c>
      <c r="AF408" t="e" cm="1">
        <f t="array" aca="1" ref="AF408" ca="1">IF(INDIRECT("実施計画様式!AF"&amp;ROW($A408))&lt;&gt;朱色変色!AF408,1,0)</f>
        <v>#VALUE!</v>
      </c>
      <c r="AG408" t="e" cm="1">
        <f t="array" aca="1" ref="AG408" ca="1">IF(INDIRECT("実施計画様式!AG"&amp;ROW($A408))&lt;&gt;朱色変色!AG408,1,0)</f>
        <v>#VALUE!</v>
      </c>
      <c r="AH408" t="e" cm="1">
        <f t="array" aca="1" ref="AH408" ca="1">IF(INDIRECT("実施計画様式!AH"&amp;ROW($A408))&lt;&gt;朱色変色!AH408,1,0)</f>
        <v>#VALUE!</v>
      </c>
      <c r="AI408" t="e" cm="1">
        <f t="array" aca="1" ref="AI408" ca="1">IF(INDIRECT("実施計画様式!AI"&amp;ROW($A408))&lt;&gt;朱色変色!AI408,1,0)</f>
        <v>#VALUE!</v>
      </c>
      <c r="AJ408" t="e" cm="1">
        <f t="array" aca="1" ref="AJ408" ca="1">IF(INDIRECT("実施計画様式!AJ"&amp;ROW($A408))&lt;&gt;朱色変色!AJ408,1,0)</f>
        <v>#VALUE!</v>
      </c>
      <c r="AK408" t="e" cm="1">
        <f t="array" aca="1" ref="AK408" ca="1">IF(INDIRECT("実施計画様式!AK"&amp;ROW($A408))&lt;&gt;朱色変色!AK408,1,0)</f>
        <v>#VALUE!</v>
      </c>
      <c r="AL408" t="e" cm="1">
        <f t="array" aca="1" ref="AL408" ca="1">IF(INDIRECT("実施計画様式!AL"&amp;ROW($A408))&lt;&gt;朱色変色!AL408,1,0)</f>
        <v>#VALUE!</v>
      </c>
      <c r="AM408" t="e" cm="1">
        <f t="array" aca="1" ref="AM408" ca="1">IF(INDIRECT("実施計画様式!AM"&amp;ROW($A408))&lt;&gt;朱色変色!AM408,1,0)</f>
        <v>#VALUE!</v>
      </c>
      <c r="AN408" t="e" cm="1">
        <f t="array" aca="1" ref="AN408" ca="1">IF(INDIRECT("実施計画様式!AN"&amp;ROW($A408))&lt;&gt;朱色変色!AN408,1,0)</f>
        <v>#VALUE!</v>
      </c>
      <c r="AO408" t="e" cm="1">
        <f t="array" aca="1" ref="AO408" ca="1">IF(INDIRECT("実施計画様式!AO"&amp;ROW($A408))&lt;&gt;朱色変色!AO408,1,0)</f>
        <v>#VALUE!</v>
      </c>
      <c r="AP408" t="e" cm="1">
        <f t="array" aca="1" ref="AP408" ca="1">IF(INDIRECT("実施計画様式!AP"&amp;ROW($A408))&lt;&gt;朱色変色!AP408,1,0)</f>
        <v>#VALUE!</v>
      </c>
      <c r="AQ408" t="e" cm="1">
        <f t="array" aca="1" ref="AQ408" ca="1">IF(INDIRECT("実施計画様式!AQ"&amp;ROW($A408))&lt;&gt;朱色変色!AQ408,1,0)</f>
        <v>#VALUE!</v>
      </c>
      <c r="AR408" t="e" cm="1">
        <f t="array" aca="1" ref="AR408" ca="1">IF(INDIRECT("実施計画様式!AR"&amp;ROW($A408))&lt;&gt;朱色変色!AR408,1,0)</f>
        <v>#VALUE!</v>
      </c>
      <c r="AS408" t="e" cm="1">
        <f t="array" aca="1" ref="AS408" ca="1">IF(INDIRECT("実施計画様式!AS"&amp;ROW($A408))&lt;&gt;朱色変色!AS408,1,0)</f>
        <v>#VALUE!</v>
      </c>
      <c r="AT408" t="e" cm="1">
        <f t="array" aca="1" ref="AT408" ca="1">IF(INDIRECT("実施計画様式!AT"&amp;ROW($A408))&lt;&gt;朱色変色!AT408,1,0)</f>
        <v>#VALUE!</v>
      </c>
      <c r="AU408" t="e" cm="1">
        <f t="array" aca="1" ref="AU408" ca="1">IF(INDIRECT("実施計画様式!AU"&amp;ROW($A408))&lt;&gt;朱色変色!AU408,1,0)</f>
        <v>#VALUE!</v>
      </c>
      <c r="AV408" t="e" cm="1">
        <f t="array" aca="1" ref="AV408" ca="1">IF(INDIRECT("実施計画様式!AV"&amp;ROW($A408))&lt;&gt;朱色変色!AV408,1,0)</f>
        <v>#VALUE!</v>
      </c>
      <c r="AW408" t="e" cm="1">
        <f t="array" aca="1" ref="AW408" ca="1">IF(INDIRECT("実施計画様式!AW"&amp;ROW($A408))&lt;&gt;朱色変色!AW408,1,0)</f>
        <v>#VALUE!</v>
      </c>
      <c r="AX408" t="e" cm="1">
        <f t="array" aca="1" ref="AX408" ca="1">IF(INDIRECT("実施計画様式!AX"&amp;ROW($A408))&lt;&gt;朱色変色!AX408,1,0)</f>
        <v>#VALUE!</v>
      </c>
      <c r="AY408" t="e" cm="1">
        <f t="array" aca="1" ref="AY408" ca="1">IF(INDIRECT("実施計画様式!AY"&amp;ROW($A408))&lt;&gt;朱色変色!AU408,1,0)</f>
        <v>#VALUE!</v>
      </c>
      <c r="AZ408" t="e" cm="1">
        <f t="array" aca="1" ref="AZ408" ca="1">IF(INDIRECT("実施計画様式!AZ"&amp;ROW($A408))&lt;&gt;朱色変色!AV408,1,0)</f>
        <v>#VALUE!</v>
      </c>
      <c r="BA408" t="e" cm="1">
        <f t="array" aca="1" ref="BA408" ca="1">IF(INDIRECT("実施計画様式!BA"&amp;ROW($A408))&lt;&gt;朱色変色!AW408,1,0)</f>
        <v>#VALUE!</v>
      </c>
      <c r="BB408" t="e" cm="1">
        <f t="array" aca="1" ref="BB408" ca="1">IF(INDIRECT("実施計画様式!BB"&amp;ROW($A408))&lt;&gt;朱色変色!AX408,1,0)</f>
        <v>#VALUE!</v>
      </c>
      <c r="BC408" t="e">
        <f t="shared" ca="1" si="15"/>
        <v>#VALUE!</v>
      </c>
      <c r="BD408" t="e">
        <f t="shared" ca="1" si="16"/>
        <v>#VALUE!</v>
      </c>
      <c r="BE408" t="e">
        <f t="shared" ca="1" si="17"/>
        <v>#VALUE!</v>
      </c>
    </row>
    <row r="409" spans="3:57">
      <c r="C409" s="310">
        <v>337</v>
      </c>
      <c r="D409" t="e" cm="1">
        <f t="array" aca="1" ref="D409" ca="1">IF(INDIRECT("実施計画様式!D"&amp;ROW($A409))&lt;&gt;朱色変色!D409,1,0)</f>
        <v>#VALUE!</v>
      </c>
      <c r="E409" t="e" cm="1">
        <f t="array" aca="1" ref="E409" ca="1">IF(INDIRECT("実施計画様式!E"&amp;ROW($A409))&lt;&gt;朱色変色!E409,1,0)</f>
        <v>#VALUE!</v>
      </c>
      <c r="F409" t="e" cm="1">
        <f t="array" aca="1" ref="F409" ca="1">IF(INDIRECT("実施計画様式!F"&amp;ROW($A409))&lt;&gt;朱色変色!F409,1,0)</f>
        <v>#VALUE!</v>
      </c>
      <c r="G409" t="e" cm="1">
        <f t="array" aca="1" ref="G409" ca="1">IF(INDIRECT("実施計画様式!G"&amp;ROW($A409))&lt;&gt;朱色変色!G409,1,0)</f>
        <v>#VALUE!</v>
      </c>
      <c r="H409" t="e" cm="1">
        <f t="array" aca="1" ref="H409" ca="1">IF(INDIRECT("実施計画様式!H"&amp;ROW($A409))&lt;&gt;朱色変色!H409,1,0)</f>
        <v>#VALUE!</v>
      </c>
      <c r="I409" t="e" cm="1">
        <f t="array" aca="1" ref="I409" ca="1">IF(INDIRECT("実施計画様式!I"&amp;ROW($A409))&lt;&gt;朱色変色!I409,1,0)</f>
        <v>#VALUE!</v>
      </c>
      <c r="J409" t="e" cm="1">
        <f t="array" aca="1" ref="J409" ca="1">IF(INDIRECT("実施計画様式!J"&amp;ROW($A409))&lt;&gt;朱色変色!J409,1,0)</f>
        <v>#VALUE!</v>
      </c>
      <c r="K409" t="e" cm="1">
        <f t="array" aca="1" ref="K409" ca="1">IF(INDIRECT("実施計画様式!K"&amp;ROW($A409))&lt;&gt;朱色変色!K409,1,0)</f>
        <v>#VALUE!</v>
      </c>
      <c r="L409" t="e" cm="1">
        <f t="array" aca="1" ref="L409" ca="1">IF(INDIRECT("実施計画様式!L"&amp;ROW($A409))&lt;&gt;朱色変色!L409,1,0)</f>
        <v>#VALUE!</v>
      </c>
      <c r="M409" t="e" cm="1">
        <f t="array" aca="1" ref="M409" ca="1">IF(INDIRECT("実施計画様式!M"&amp;ROW($A409))&lt;&gt;朱色変色!M409,1,0)</f>
        <v>#VALUE!</v>
      </c>
      <c r="N409" t="e" cm="1">
        <f t="array" aca="1" ref="N409" ca="1">IF(INDIRECT("実施計画様式!N"&amp;ROW($A409))&lt;&gt;朱色変色!N409,1,0)</f>
        <v>#VALUE!</v>
      </c>
      <c r="O409" t="e" cm="1">
        <f t="array" aca="1" ref="O409" ca="1">IF(INDIRECT("実施計画様式!O"&amp;ROW($A409))&lt;&gt;朱色変色!O409,1,0)</f>
        <v>#VALUE!</v>
      </c>
      <c r="P409" t="e" cm="1">
        <f t="array" aca="1" ref="P409" ca="1">IF(INDIRECT("実施計画様式!P"&amp;ROW($A409))&lt;&gt;朱色変色!P409,1,0)</f>
        <v>#VALUE!</v>
      </c>
      <c r="Q409" t="e" cm="1">
        <f t="array" aca="1" ref="Q409" ca="1">IF(INDIRECT("実施計画様式!Q"&amp;ROW($A409))&lt;&gt;朱色変色!Q409,1,0)</f>
        <v>#VALUE!</v>
      </c>
      <c r="R409" t="e" cm="1">
        <f t="array" aca="1" ref="R409" ca="1">IF(INDIRECT("実施計画様式!R"&amp;ROW($A409))&lt;&gt;朱色変色!R409,1,0)</f>
        <v>#VALUE!</v>
      </c>
      <c r="S409" t="e" cm="1">
        <f t="array" aca="1" ref="S409" ca="1">IF(INDIRECT("実施計画様式!S"&amp;ROW($A409))&lt;&gt;朱色変色!S409,1,0)</f>
        <v>#VALUE!</v>
      </c>
      <c r="T409" t="e" cm="1">
        <f t="array" aca="1" ref="T409" ca="1">IF(INDIRECT("実施計画様式!T"&amp;ROW($A409))&lt;&gt;朱色変色!T409,1,0)</f>
        <v>#VALUE!</v>
      </c>
      <c r="U409" t="e" cm="1">
        <f t="array" aca="1" ref="U409" ca="1">IF(INDIRECT("実施計画様式!U"&amp;ROW($A409))&lt;&gt;朱色変色!U409,1,0)</f>
        <v>#VALUE!</v>
      </c>
      <c r="V409" t="e" cm="1">
        <f t="array" aca="1" ref="V409" ca="1">IF(INDIRECT("実施計画様式!V"&amp;ROW($A409))&lt;&gt;朱色変色!V409,1,0)</f>
        <v>#VALUE!</v>
      </c>
      <c r="W409" t="e" cm="1">
        <f t="array" aca="1" ref="W409" ca="1">IF(INDIRECT("実施計画様式!W"&amp;ROW($A409))&lt;&gt;朱色変色!W409,1,0)</f>
        <v>#VALUE!</v>
      </c>
      <c r="X409" t="e" cm="1">
        <f t="array" aca="1" ref="X409" ca="1">IF(INDIRECT("実施計画様式!X"&amp;ROW($A409))&lt;&gt;朱色変色!X409,1,0)</f>
        <v>#VALUE!</v>
      </c>
      <c r="Y409" t="e" cm="1">
        <f t="array" aca="1" ref="Y409" ca="1">IF(INDIRECT("実施計画様式!Y"&amp;ROW($A409))&lt;&gt;朱色変色!Y409,1,0)</f>
        <v>#VALUE!</v>
      </c>
      <c r="Z409" t="e" cm="1">
        <f t="array" aca="1" ref="Z409" ca="1">IF(INDIRECT("実施計画様式!Z"&amp;ROW($A409))&lt;&gt;朱色変色!Z409,1,0)</f>
        <v>#VALUE!</v>
      </c>
      <c r="AA409" t="e" cm="1">
        <f t="array" aca="1" ref="AA409" ca="1">IF(INDIRECT("実施計画様式!AA"&amp;ROW($A409))&lt;&gt;朱色変色!AA409,1,0)</f>
        <v>#VALUE!</v>
      </c>
      <c r="AB409" t="e" cm="1">
        <f t="array" aca="1" ref="AB409" ca="1">IF(INDIRECT("実施計画様式!AB"&amp;ROW($A409))&lt;&gt;朱色変色!AB409,1,0)</f>
        <v>#VALUE!</v>
      </c>
      <c r="AC409" t="e" cm="1">
        <f t="array" aca="1" ref="AC409" ca="1">IF(INDIRECT("実施計画様式!AC"&amp;ROW($A409))&lt;&gt;朱色変色!AC409,1,0)</f>
        <v>#VALUE!</v>
      </c>
      <c r="AD409" t="e" cm="1">
        <f t="array" aca="1" ref="AD409" ca="1">IF(INDIRECT("実施計画様式!AD"&amp;ROW($A409))&lt;&gt;朱色変色!AD409,1,0)</f>
        <v>#VALUE!</v>
      </c>
      <c r="AE409" t="e" cm="1">
        <f t="array" aca="1" ref="AE409" ca="1">IF(INDIRECT("実施計画様式!AE"&amp;ROW($A409))&lt;&gt;朱色変色!AE409,1,0)</f>
        <v>#VALUE!</v>
      </c>
      <c r="AF409" t="e" cm="1">
        <f t="array" aca="1" ref="AF409" ca="1">IF(INDIRECT("実施計画様式!AF"&amp;ROW($A409))&lt;&gt;朱色変色!AF409,1,0)</f>
        <v>#VALUE!</v>
      </c>
      <c r="AG409" t="e" cm="1">
        <f t="array" aca="1" ref="AG409" ca="1">IF(INDIRECT("実施計画様式!AG"&amp;ROW($A409))&lt;&gt;朱色変色!AG409,1,0)</f>
        <v>#VALUE!</v>
      </c>
      <c r="AH409" t="e" cm="1">
        <f t="array" aca="1" ref="AH409" ca="1">IF(INDIRECT("実施計画様式!AH"&amp;ROW($A409))&lt;&gt;朱色変色!AH409,1,0)</f>
        <v>#VALUE!</v>
      </c>
      <c r="AI409" t="e" cm="1">
        <f t="array" aca="1" ref="AI409" ca="1">IF(INDIRECT("実施計画様式!AI"&amp;ROW($A409))&lt;&gt;朱色変色!AI409,1,0)</f>
        <v>#VALUE!</v>
      </c>
      <c r="AJ409" t="e" cm="1">
        <f t="array" aca="1" ref="AJ409" ca="1">IF(INDIRECT("実施計画様式!AJ"&amp;ROW($A409))&lt;&gt;朱色変色!AJ409,1,0)</f>
        <v>#VALUE!</v>
      </c>
      <c r="AK409" t="e" cm="1">
        <f t="array" aca="1" ref="AK409" ca="1">IF(INDIRECT("実施計画様式!AK"&amp;ROW($A409))&lt;&gt;朱色変色!AK409,1,0)</f>
        <v>#VALUE!</v>
      </c>
      <c r="AL409" t="e" cm="1">
        <f t="array" aca="1" ref="AL409" ca="1">IF(INDIRECT("実施計画様式!AL"&amp;ROW($A409))&lt;&gt;朱色変色!AL409,1,0)</f>
        <v>#VALUE!</v>
      </c>
      <c r="AM409" t="e" cm="1">
        <f t="array" aca="1" ref="AM409" ca="1">IF(INDIRECT("実施計画様式!AM"&amp;ROW($A409))&lt;&gt;朱色変色!AM409,1,0)</f>
        <v>#VALUE!</v>
      </c>
      <c r="AN409" t="e" cm="1">
        <f t="array" aca="1" ref="AN409" ca="1">IF(INDIRECT("実施計画様式!AN"&amp;ROW($A409))&lt;&gt;朱色変色!AN409,1,0)</f>
        <v>#VALUE!</v>
      </c>
      <c r="AO409" t="e" cm="1">
        <f t="array" aca="1" ref="AO409" ca="1">IF(INDIRECT("実施計画様式!AO"&amp;ROW($A409))&lt;&gt;朱色変色!AO409,1,0)</f>
        <v>#VALUE!</v>
      </c>
      <c r="AP409" t="e" cm="1">
        <f t="array" aca="1" ref="AP409" ca="1">IF(INDIRECT("実施計画様式!AP"&amp;ROW($A409))&lt;&gt;朱色変色!AP409,1,0)</f>
        <v>#VALUE!</v>
      </c>
      <c r="AQ409" t="e" cm="1">
        <f t="array" aca="1" ref="AQ409" ca="1">IF(INDIRECT("実施計画様式!AQ"&amp;ROW($A409))&lt;&gt;朱色変色!AQ409,1,0)</f>
        <v>#VALUE!</v>
      </c>
      <c r="AR409" t="e" cm="1">
        <f t="array" aca="1" ref="AR409" ca="1">IF(INDIRECT("実施計画様式!AR"&amp;ROW($A409))&lt;&gt;朱色変色!AR409,1,0)</f>
        <v>#VALUE!</v>
      </c>
      <c r="AS409" t="e" cm="1">
        <f t="array" aca="1" ref="AS409" ca="1">IF(INDIRECT("実施計画様式!AS"&amp;ROW($A409))&lt;&gt;朱色変色!AS409,1,0)</f>
        <v>#VALUE!</v>
      </c>
      <c r="AT409" t="e" cm="1">
        <f t="array" aca="1" ref="AT409" ca="1">IF(INDIRECT("実施計画様式!AT"&amp;ROW($A409))&lt;&gt;朱色変色!AT409,1,0)</f>
        <v>#VALUE!</v>
      </c>
      <c r="AU409" t="e" cm="1">
        <f t="array" aca="1" ref="AU409" ca="1">IF(INDIRECT("実施計画様式!AU"&amp;ROW($A409))&lt;&gt;朱色変色!AU409,1,0)</f>
        <v>#VALUE!</v>
      </c>
      <c r="AV409" t="e" cm="1">
        <f t="array" aca="1" ref="AV409" ca="1">IF(INDIRECT("実施計画様式!AV"&amp;ROW($A409))&lt;&gt;朱色変色!AV409,1,0)</f>
        <v>#VALUE!</v>
      </c>
      <c r="AW409" t="e" cm="1">
        <f t="array" aca="1" ref="AW409" ca="1">IF(INDIRECT("実施計画様式!AW"&amp;ROW($A409))&lt;&gt;朱色変色!AW409,1,0)</f>
        <v>#VALUE!</v>
      </c>
      <c r="AX409" t="e" cm="1">
        <f t="array" aca="1" ref="AX409" ca="1">IF(INDIRECT("実施計画様式!AX"&amp;ROW($A409))&lt;&gt;朱色変色!AX409,1,0)</f>
        <v>#VALUE!</v>
      </c>
      <c r="AY409" t="e" cm="1">
        <f t="array" aca="1" ref="AY409" ca="1">IF(INDIRECT("実施計画様式!AY"&amp;ROW($A409))&lt;&gt;朱色変色!AU409,1,0)</f>
        <v>#VALUE!</v>
      </c>
      <c r="AZ409" t="e" cm="1">
        <f t="array" aca="1" ref="AZ409" ca="1">IF(INDIRECT("実施計画様式!AZ"&amp;ROW($A409))&lt;&gt;朱色変色!AV409,1,0)</f>
        <v>#VALUE!</v>
      </c>
      <c r="BA409" t="e" cm="1">
        <f t="array" aca="1" ref="BA409" ca="1">IF(INDIRECT("実施計画様式!BA"&amp;ROW($A409))&lt;&gt;朱色変色!AW409,1,0)</f>
        <v>#VALUE!</v>
      </c>
      <c r="BB409" t="e" cm="1">
        <f t="array" aca="1" ref="BB409" ca="1">IF(INDIRECT("実施計画様式!BB"&amp;ROW($A409))&lt;&gt;朱色変色!AX409,1,0)</f>
        <v>#VALUE!</v>
      </c>
      <c r="BC409" t="e">
        <f t="shared" ca="1" si="15"/>
        <v>#VALUE!</v>
      </c>
      <c r="BD409" t="e">
        <f t="shared" ca="1" si="16"/>
        <v>#VALUE!</v>
      </c>
      <c r="BE409" t="e">
        <f t="shared" ca="1" si="17"/>
        <v>#VALUE!</v>
      </c>
    </row>
    <row r="410" spans="3:57">
      <c r="C410" s="310">
        <v>338</v>
      </c>
      <c r="D410" t="e" cm="1">
        <f t="array" aca="1" ref="D410" ca="1">IF(INDIRECT("実施計画様式!D"&amp;ROW($A410))&lt;&gt;朱色変色!D410,1,0)</f>
        <v>#VALUE!</v>
      </c>
      <c r="E410" t="e" cm="1">
        <f t="array" aca="1" ref="E410" ca="1">IF(INDIRECT("実施計画様式!E"&amp;ROW($A410))&lt;&gt;朱色変色!E410,1,0)</f>
        <v>#VALUE!</v>
      </c>
      <c r="F410" t="e" cm="1">
        <f t="array" aca="1" ref="F410" ca="1">IF(INDIRECT("実施計画様式!F"&amp;ROW($A410))&lt;&gt;朱色変色!F410,1,0)</f>
        <v>#VALUE!</v>
      </c>
      <c r="G410" t="e" cm="1">
        <f t="array" aca="1" ref="G410" ca="1">IF(INDIRECT("実施計画様式!G"&amp;ROW($A410))&lt;&gt;朱色変色!G410,1,0)</f>
        <v>#VALUE!</v>
      </c>
      <c r="H410" t="e" cm="1">
        <f t="array" aca="1" ref="H410" ca="1">IF(INDIRECT("実施計画様式!H"&amp;ROW($A410))&lt;&gt;朱色変色!H410,1,0)</f>
        <v>#VALUE!</v>
      </c>
      <c r="I410" t="e" cm="1">
        <f t="array" aca="1" ref="I410" ca="1">IF(INDIRECT("実施計画様式!I"&amp;ROW($A410))&lt;&gt;朱色変色!I410,1,0)</f>
        <v>#VALUE!</v>
      </c>
      <c r="J410" t="e" cm="1">
        <f t="array" aca="1" ref="J410" ca="1">IF(INDIRECT("実施計画様式!J"&amp;ROW($A410))&lt;&gt;朱色変色!J410,1,0)</f>
        <v>#VALUE!</v>
      </c>
      <c r="K410" t="e" cm="1">
        <f t="array" aca="1" ref="K410" ca="1">IF(INDIRECT("実施計画様式!K"&amp;ROW($A410))&lt;&gt;朱色変色!K410,1,0)</f>
        <v>#VALUE!</v>
      </c>
      <c r="L410" t="e" cm="1">
        <f t="array" aca="1" ref="L410" ca="1">IF(INDIRECT("実施計画様式!L"&amp;ROW($A410))&lt;&gt;朱色変色!L410,1,0)</f>
        <v>#VALUE!</v>
      </c>
      <c r="M410" t="e" cm="1">
        <f t="array" aca="1" ref="M410" ca="1">IF(INDIRECT("実施計画様式!M"&amp;ROW($A410))&lt;&gt;朱色変色!M410,1,0)</f>
        <v>#VALUE!</v>
      </c>
      <c r="N410" t="e" cm="1">
        <f t="array" aca="1" ref="N410" ca="1">IF(INDIRECT("実施計画様式!N"&amp;ROW($A410))&lt;&gt;朱色変色!N410,1,0)</f>
        <v>#VALUE!</v>
      </c>
      <c r="O410" t="e" cm="1">
        <f t="array" aca="1" ref="O410" ca="1">IF(INDIRECT("実施計画様式!O"&amp;ROW($A410))&lt;&gt;朱色変色!O410,1,0)</f>
        <v>#VALUE!</v>
      </c>
      <c r="P410" t="e" cm="1">
        <f t="array" aca="1" ref="P410" ca="1">IF(INDIRECT("実施計画様式!P"&amp;ROW($A410))&lt;&gt;朱色変色!P410,1,0)</f>
        <v>#VALUE!</v>
      </c>
      <c r="Q410" t="e" cm="1">
        <f t="array" aca="1" ref="Q410" ca="1">IF(INDIRECT("実施計画様式!Q"&amp;ROW($A410))&lt;&gt;朱色変色!Q410,1,0)</f>
        <v>#VALUE!</v>
      </c>
      <c r="R410" t="e" cm="1">
        <f t="array" aca="1" ref="R410" ca="1">IF(INDIRECT("実施計画様式!R"&amp;ROW($A410))&lt;&gt;朱色変色!R410,1,0)</f>
        <v>#VALUE!</v>
      </c>
      <c r="S410" t="e" cm="1">
        <f t="array" aca="1" ref="S410" ca="1">IF(INDIRECT("実施計画様式!S"&amp;ROW($A410))&lt;&gt;朱色変色!S410,1,0)</f>
        <v>#VALUE!</v>
      </c>
      <c r="T410" t="e" cm="1">
        <f t="array" aca="1" ref="T410" ca="1">IF(INDIRECT("実施計画様式!T"&amp;ROW($A410))&lt;&gt;朱色変色!T410,1,0)</f>
        <v>#VALUE!</v>
      </c>
      <c r="U410" t="e" cm="1">
        <f t="array" aca="1" ref="U410" ca="1">IF(INDIRECT("実施計画様式!U"&amp;ROW($A410))&lt;&gt;朱色変色!U410,1,0)</f>
        <v>#VALUE!</v>
      </c>
      <c r="V410" t="e" cm="1">
        <f t="array" aca="1" ref="V410" ca="1">IF(INDIRECT("実施計画様式!V"&amp;ROW($A410))&lt;&gt;朱色変色!V410,1,0)</f>
        <v>#VALUE!</v>
      </c>
      <c r="W410" t="e" cm="1">
        <f t="array" aca="1" ref="W410" ca="1">IF(INDIRECT("実施計画様式!W"&amp;ROW($A410))&lt;&gt;朱色変色!W410,1,0)</f>
        <v>#VALUE!</v>
      </c>
      <c r="X410" t="e" cm="1">
        <f t="array" aca="1" ref="X410" ca="1">IF(INDIRECT("実施計画様式!X"&amp;ROW($A410))&lt;&gt;朱色変色!X410,1,0)</f>
        <v>#VALUE!</v>
      </c>
      <c r="Y410" t="e" cm="1">
        <f t="array" aca="1" ref="Y410" ca="1">IF(INDIRECT("実施計画様式!Y"&amp;ROW($A410))&lt;&gt;朱色変色!Y410,1,0)</f>
        <v>#VALUE!</v>
      </c>
      <c r="Z410" t="e" cm="1">
        <f t="array" aca="1" ref="Z410" ca="1">IF(INDIRECT("実施計画様式!Z"&amp;ROW($A410))&lt;&gt;朱色変色!Z410,1,0)</f>
        <v>#VALUE!</v>
      </c>
      <c r="AA410" t="e" cm="1">
        <f t="array" aca="1" ref="AA410" ca="1">IF(INDIRECT("実施計画様式!AA"&amp;ROW($A410))&lt;&gt;朱色変色!AA410,1,0)</f>
        <v>#VALUE!</v>
      </c>
      <c r="AB410" t="e" cm="1">
        <f t="array" aca="1" ref="AB410" ca="1">IF(INDIRECT("実施計画様式!AB"&amp;ROW($A410))&lt;&gt;朱色変色!AB410,1,0)</f>
        <v>#VALUE!</v>
      </c>
      <c r="AC410" t="e" cm="1">
        <f t="array" aca="1" ref="AC410" ca="1">IF(INDIRECT("実施計画様式!AC"&amp;ROW($A410))&lt;&gt;朱色変色!AC410,1,0)</f>
        <v>#VALUE!</v>
      </c>
      <c r="AD410" t="e" cm="1">
        <f t="array" aca="1" ref="AD410" ca="1">IF(INDIRECT("実施計画様式!AD"&amp;ROW($A410))&lt;&gt;朱色変色!AD410,1,0)</f>
        <v>#VALUE!</v>
      </c>
      <c r="AE410" t="e" cm="1">
        <f t="array" aca="1" ref="AE410" ca="1">IF(INDIRECT("実施計画様式!AE"&amp;ROW($A410))&lt;&gt;朱色変色!AE410,1,0)</f>
        <v>#VALUE!</v>
      </c>
      <c r="AF410" t="e" cm="1">
        <f t="array" aca="1" ref="AF410" ca="1">IF(INDIRECT("実施計画様式!AF"&amp;ROW($A410))&lt;&gt;朱色変色!AF410,1,0)</f>
        <v>#VALUE!</v>
      </c>
      <c r="AG410" t="e" cm="1">
        <f t="array" aca="1" ref="AG410" ca="1">IF(INDIRECT("実施計画様式!AG"&amp;ROW($A410))&lt;&gt;朱色変色!AG410,1,0)</f>
        <v>#VALUE!</v>
      </c>
      <c r="AH410" t="e" cm="1">
        <f t="array" aca="1" ref="AH410" ca="1">IF(INDIRECT("実施計画様式!AH"&amp;ROW($A410))&lt;&gt;朱色変色!AH410,1,0)</f>
        <v>#VALUE!</v>
      </c>
      <c r="AI410" t="e" cm="1">
        <f t="array" aca="1" ref="AI410" ca="1">IF(INDIRECT("実施計画様式!AI"&amp;ROW($A410))&lt;&gt;朱色変色!AI410,1,0)</f>
        <v>#VALUE!</v>
      </c>
      <c r="AJ410" t="e" cm="1">
        <f t="array" aca="1" ref="AJ410" ca="1">IF(INDIRECT("実施計画様式!AJ"&amp;ROW($A410))&lt;&gt;朱色変色!AJ410,1,0)</f>
        <v>#VALUE!</v>
      </c>
      <c r="AK410" t="e" cm="1">
        <f t="array" aca="1" ref="AK410" ca="1">IF(INDIRECT("実施計画様式!AK"&amp;ROW($A410))&lt;&gt;朱色変色!AK410,1,0)</f>
        <v>#VALUE!</v>
      </c>
      <c r="AL410" t="e" cm="1">
        <f t="array" aca="1" ref="AL410" ca="1">IF(INDIRECT("実施計画様式!AL"&amp;ROW($A410))&lt;&gt;朱色変色!AL410,1,0)</f>
        <v>#VALUE!</v>
      </c>
      <c r="AM410" t="e" cm="1">
        <f t="array" aca="1" ref="AM410" ca="1">IF(INDIRECT("実施計画様式!AM"&amp;ROW($A410))&lt;&gt;朱色変色!AM410,1,0)</f>
        <v>#VALUE!</v>
      </c>
      <c r="AN410" t="e" cm="1">
        <f t="array" aca="1" ref="AN410" ca="1">IF(INDIRECT("実施計画様式!AN"&amp;ROW($A410))&lt;&gt;朱色変色!AN410,1,0)</f>
        <v>#VALUE!</v>
      </c>
      <c r="AO410" t="e" cm="1">
        <f t="array" aca="1" ref="AO410" ca="1">IF(INDIRECT("実施計画様式!AO"&amp;ROW($A410))&lt;&gt;朱色変色!AO410,1,0)</f>
        <v>#VALUE!</v>
      </c>
      <c r="AP410" t="e" cm="1">
        <f t="array" aca="1" ref="AP410" ca="1">IF(INDIRECT("実施計画様式!AP"&amp;ROW($A410))&lt;&gt;朱色変色!AP410,1,0)</f>
        <v>#VALUE!</v>
      </c>
      <c r="AQ410" t="e" cm="1">
        <f t="array" aca="1" ref="AQ410" ca="1">IF(INDIRECT("実施計画様式!AQ"&amp;ROW($A410))&lt;&gt;朱色変色!AQ410,1,0)</f>
        <v>#VALUE!</v>
      </c>
      <c r="AR410" t="e" cm="1">
        <f t="array" aca="1" ref="AR410" ca="1">IF(INDIRECT("実施計画様式!AR"&amp;ROW($A410))&lt;&gt;朱色変色!AR410,1,0)</f>
        <v>#VALUE!</v>
      </c>
      <c r="AS410" t="e" cm="1">
        <f t="array" aca="1" ref="AS410" ca="1">IF(INDIRECT("実施計画様式!AS"&amp;ROW($A410))&lt;&gt;朱色変色!AS410,1,0)</f>
        <v>#VALUE!</v>
      </c>
      <c r="AT410" t="e" cm="1">
        <f t="array" aca="1" ref="AT410" ca="1">IF(INDIRECT("実施計画様式!AT"&amp;ROW($A410))&lt;&gt;朱色変色!AT410,1,0)</f>
        <v>#VALUE!</v>
      </c>
      <c r="AU410" t="e" cm="1">
        <f t="array" aca="1" ref="AU410" ca="1">IF(INDIRECT("実施計画様式!AU"&amp;ROW($A410))&lt;&gt;朱色変色!AU410,1,0)</f>
        <v>#VALUE!</v>
      </c>
      <c r="AV410" t="e" cm="1">
        <f t="array" aca="1" ref="AV410" ca="1">IF(INDIRECT("実施計画様式!AV"&amp;ROW($A410))&lt;&gt;朱色変色!AV410,1,0)</f>
        <v>#VALUE!</v>
      </c>
      <c r="AW410" t="e" cm="1">
        <f t="array" aca="1" ref="AW410" ca="1">IF(INDIRECT("実施計画様式!AW"&amp;ROW($A410))&lt;&gt;朱色変色!AW410,1,0)</f>
        <v>#VALUE!</v>
      </c>
      <c r="AX410" t="e" cm="1">
        <f t="array" aca="1" ref="AX410" ca="1">IF(INDIRECT("実施計画様式!AX"&amp;ROW($A410))&lt;&gt;朱色変色!AX410,1,0)</f>
        <v>#VALUE!</v>
      </c>
      <c r="AY410" t="e" cm="1">
        <f t="array" aca="1" ref="AY410" ca="1">IF(INDIRECT("実施計画様式!AY"&amp;ROW($A410))&lt;&gt;朱色変色!AU410,1,0)</f>
        <v>#VALUE!</v>
      </c>
      <c r="AZ410" t="e" cm="1">
        <f t="array" aca="1" ref="AZ410" ca="1">IF(INDIRECT("実施計画様式!AZ"&amp;ROW($A410))&lt;&gt;朱色変色!AV410,1,0)</f>
        <v>#VALUE!</v>
      </c>
      <c r="BA410" t="e" cm="1">
        <f t="array" aca="1" ref="BA410" ca="1">IF(INDIRECT("実施計画様式!BA"&amp;ROW($A410))&lt;&gt;朱色変色!AW410,1,0)</f>
        <v>#VALUE!</v>
      </c>
      <c r="BB410" t="e" cm="1">
        <f t="array" aca="1" ref="BB410" ca="1">IF(INDIRECT("実施計画様式!BB"&amp;ROW($A410))&lt;&gt;朱色変色!AX410,1,0)</f>
        <v>#VALUE!</v>
      </c>
      <c r="BC410" t="e">
        <f t="shared" ca="1" si="15"/>
        <v>#VALUE!</v>
      </c>
      <c r="BD410" t="e">
        <f t="shared" ca="1" si="16"/>
        <v>#VALUE!</v>
      </c>
      <c r="BE410" t="e">
        <f t="shared" ca="1" si="17"/>
        <v>#VALUE!</v>
      </c>
    </row>
    <row r="411" spans="3:57">
      <c r="C411" s="310">
        <v>339</v>
      </c>
      <c r="D411" t="e" cm="1">
        <f t="array" aca="1" ref="D411" ca="1">IF(INDIRECT("実施計画様式!D"&amp;ROW($A411))&lt;&gt;朱色変色!D411,1,0)</f>
        <v>#VALUE!</v>
      </c>
      <c r="E411" t="e" cm="1">
        <f t="array" aca="1" ref="E411" ca="1">IF(INDIRECT("実施計画様式!E"&amp;ROW($A411))&lt;&gt;朱色変色!E411,1,0)</f>
        <v>#VALUE!</v>
      </c>
      <c r="F411" t="e" cm="1">
        <f t="array" aca="1" ref="F411" ca="1">IF(INDIRECT("実施計画様式!F"&amp;ROW($A411))&lt;&gt;朱色変色!F411,1,0)</f>
        <v>#VALUE!</v>
      </c>
      <c r="G411" t="e" cm="1">
        <f t="array" aca="1" ref="G411" ca="1">IF(INDIRECT("実施計画様式!G"&amp;ROW($A411))&lt;&gt;朱色変色!G411,1,0)</f>
        <v>#VALUE!</v>
      </c>
      <c r="H411" t="e" cm="1">
        <f t="array" aca="1" ref="H411" ca="1">IF(INDIRECT("実施計画様式!H"&amp;ROW($A411))&lt;&gt;朱色変色!H411,1,0)</f>
        <v>#VALUE!</v>
      </c>
      <c r="I411" t="e" cm="1">
        <f t="array" aca="1" ref="I411" ca="1">IF(INDIRECT("実施計画様式!I"&amp;ROW($A411))&lt;&gt;朱色変色!I411,1,0)</f>
        <v>#VALUE!</v>
      </c>
      <c r="J411" t="e" cm="1">
        <f t="array" aca="1" ref="J411" ca="1">IF(INDIRECT("実施計画様式!J"&amp;ROW($A411))&lt;&gt;朱色変色!J411,1,0)</f>
        <v>#VALUE!</v>
      </c>
      <c r="K411" t="e" cm="1">
        <f t="array" aca="1" ref="K411" ca="1">IF(INDIRECT("実施計画様式!K"&amp;ROW($A411))&lt;&gt;朱色変色!K411,1,0)</f>
        <v>#VALUE!</v>
      </c>
      <c r="L411" t="e" cm="1">
        <f t="array" aca="1" ref="L411" ca="1">IF(INDIRECT("実施計画様式!L"&amp;ROW($A411))&lt;&gt;朱色変色!L411,1,0)</f>
        <v>#VALUE!</v>
      </c>
      <c r="M411" t="e" cm="1">
        <f t="array" aca="1" ref="M411" ca="1">IF(INDIRECT("実施計画様式!M"&amp;ROW($A411))&lt;&gt;朱色変色!M411,1,0)</f>
        <v>#VALUE!</v>
      </c>
      <c r="N411" t="e" cm="1">
        <f t="array" aca="1" ref="N411" ca="1">IF(INDIRECT("実施計画様式!N"&amp;ROW($A411))&lt;&gt;朱色変色!N411,1,0)</f>
        <v>#VALUE!</v>
      </c>
      <c r="O411" t="e" cm="1">
        <f t="array" aca="1" ref="O411" ca="1">IF(INDIRECT("実施計画様式!O"&amp;ROW($A411))&lt;&gt;朱色変色!O411,1,0)</f>
        <v>#VALUE!</v>
      </c>
      <c r="P411" t="e" cm="1">
        <f t="array" aca="1" ref="P411" ca="1">IF(INDIRECT("実施計画様式!P"&amp;ROW($A411))&lt;&gt;朱色変色!P411,1,0)</f>
        <v>#VALUE!</v>
      </c>
      <c r="Q411" t="e" cm="1">
        <f t="array" aca="1" ref="Q411" ca="1">IF(INDIRECT("実施計画様式!Q"&amp;ROW($A411))&lt;&gt;朱色変色!Q411,1,0)</f>
        <v>#VALUE!</v>
      </c>
      <c r="R411" t="e" cm="1">
        <f t="array" aca="1" ref="R411" ca="1">IF(INDIRECT("実施計画様式!R"&amp;ROW($A411))&lt;&gt;朱色変色!R411,1,0)</f>
        <v>#VALUE!</v>
      </c>
      <c r="S411" t="e" cm="1">
        <f t="array" aca="1" ref="S411" ca="1">IF(INDIRECT("実施計画様式!S"&amp;ROW($A411))&lt;&gt;朱色変色!S411,1,0)</f>
        <v>#VALUE!</v>
      </c>
      <c r="T411" t="e" cm="1">
        <f t="array" aca="1" ref="T411" ca="1">IF(INDIRECT("実施計画様式!T"&amp;ROW($A411))&lt;&gt;朱色変色!T411,1,0)</f>
        <v>#VALUE!</v>
      </c>
      <c r="U411" t="e" cm="1">
        <f t="array" aca="1" ref="U411" ca="1">IF(INDIRECT("実施計画様式!U"&amp;ROW($A411))&lt;&gt;朱色変色!U411,1,0)</f>
        <v>#VALUE!</v>
      </c>
      <c r="V411" t="e" cm="1">
        <f t="array" aca="1" ref="V411" ca="1">IF(INDIRECT("実施計画様式!V"&amp;ROW($A411))&lt;&gt;朱色変色!V411,1,0)</f>
        <v>#VALUE!</v>
      </c>
      <c r="W411" t="e" cm="1">
        <f t="array" aca="1" ref="W411" ca="1">IF(INDIRECT("実施計画様式!W"&amp;ROW($A411))&lt;&gt;朱色変色!W411,1,0)</f>
        <v>#VALUE!</v>
      </c>
      <c r="X411" t="e" cm="1">
        <f t="array" aca="1" ref="X411" ca="1">IF(INDIRECT("実施計画様式!X"&amp;ROW($A411))&lt;&gt;朱色変色!X411,1,0)</f>
        <v>#VALUE!</v>
      </c>
      <c r="Y411" t="e" cm="1">
        <f t="array" aca="1" ref="Y411" ca="1">IF(INDIRECT("実施計画様式!Y"&amp;ROW($A411))&lt;&gt;朱色変色!Y411,1,0)</f>
        <v>#VALUE!</v>
      </c>
      <c r="Z411" t="e" cm="1">
        <f t="array" aca="1" ref="Z411" ca="1">IF(INDIRECT("実施計画様式!Z"&amp;ROW($A411))&lt;&gt;朱色変色!Z411,1,0)</f>
        <v>#VALUE!</v>
      </c>
      <c r="AA411" t="e" cm="1">
        <f t="array" aca="1" ref="AA411" ca="1">IF(INDIRECT("実施計画様式!AA"&amp;ROW($A411))&lt;&gt;朱色変色!AA411,1,0)</f>
        <v>#VALUE!</v>
      </c>
      <c r="AB411" t="e" cm="1">
        <f t="array" aca="1" ref="AB411" ca="1">IF(INDIRECT("実施計画様式!AB"&amp;ROW($A411))&lt;&gt;朱色変色!AB411,1,0)</f>
        <v>#VALUE!</v>
      </c>
      <c r="AC411" t="e" cm="1">
        <f t="array" aca="1" ref="AC411" ca="1">IF(INDIRECT("実施計画様式!AC"&amp;ROW($A411))&lt;&gt;朱色変色!AC411,1,0)</f>
        <v>#VALUE!</v>
      </c>
      <c r="AD411" t="e" cm="1">
        <f t="array" aca="1" ref="AD411" ca="1">IF(INDIRECT("実施計画様式!AD"&amp;ROW($A411))&lt;&gt;朱色変色!AD411,1,0)</f>
        <v>#VALUE!</v>
      </c>
      <c r="AE411" t="e" cm="1">
        <f t="array" aca="1" ref="AE411" ca="1">IF(INDIRECT("実施計画様式!AE"&amp;ROW($A411))&lt;&gt;朱色変色!AE411,1,0)</f>
        <v>#VALUE!</v>
      </c>
      <c r="AF411" t="e" cm="1">
        <f t="array" aca="1" ref="AF411" ca="1">IF(INDIRECT("実施計画様式!AF"&amp;ROW($A411))&lt;&gt;朱色変色!AF411,1,0)</f>
        <v>#VALUE!</v>
      </c>
      <c r="AG411" t="e" cm="1">
        <f t="array" aca="1" ref="AG411" ca="1">IF(INDIRECT("実施計画様式!AG"&amp;ROW($A411))&lt;&gt;朱色変色!AG411,1,0)</f>
        <v>#VALUE!</v>
      </c>
      <c r="AH411" t="e" cm="1">
        <f t="array" aca="1" ref="AH411" ca="1">IF(INDIRECT("実施計画様式!AH"&amp;ROW($A411))&lt;&gt;朱色変色!AH411,1,0)</f>
        <v>#VALUE!</v>
      </c>
      <c r="AI411" t="e" cm="1">
        <f t="array" aca="1" ref="AI411" ca="1">IF(INDIRECT("実施計画様式!AI"&amp;ROW($A411))&lt;&gt;朱色変色!AI411,1,0)</f>
        <v>#VALUE!</v>
      </c>
      <c r="AJ411" t="e" cm="1">
        <f t="array" aca="1" ref="AJ411" ca="1">IF(INDIRECT("実施計画様式!AJ"&amp;ROW($A411))&lt;&gt;朱色変色!AJ411,1,0)</f>
        <v>#VALUE!</v>
      </c>
      <c r="AK411" t="e" cm="1">
        <f t="array" aca="1" ref="AK411" ca="1">IF(INDIRECT("実施計画様式!AK"&amp;ROW($A411))&lt;&gt;朱色変色!AK411,1,0)</f>
        <v>#VALUE!</v>
      </c>
      <c r="AL411" t="e" cm="1">
        <f t="array" aca="1" ref="AL411" ca="1">IF(INDIRECT("実施計画様式!AL"&amp;ROW($A411))&lt;&gt;朱色変色!AL411,1,0)</f>
        <v>#VALUE!</v>
      </c>
      <c r="AM411" t="e" cm="1">
        <f t="array" aca="1" ref="AM411" ca="1">IF(INDIRECT("実施計画様式!AM"&amp;ROW($A411))&lt;&gt;朱色変色!AM411,1,0)</f>
        <v>#VALUE!</v>
      </c>
      <c r="AN411" t="e" cm="1">
        <f t="array" aca="1" ref="AN411" ca="1">IF(INDIRECT("実施計画様式!AN"&amp;ROW($A411))&lt;&gt;朱色変色!AN411,1,0)</f>
        <v>#VALUE!</v>
      </c>
      <c r="AO411" t="e" cm="1">
        <f t="array" aca="1" ref="AO411" ca="1">IF(INDIRECT("実施計画様式!AO"&amp;ROW($A411))&lt;&gt;朱色変色!AO411,1,0)</f>
        <v>#VALUE!</v>
      </c>
      <c r="AP411" t="e" cm="1">
        <f t="array" aca="1" ref="AP411" ca="1">IF(INDIRECT("実施計画様式!AP"&amp;ROW($A411))&lt;&gt;朱色変色!AP411,1,0)</f>
        <v>#VALUE!</v>
      </c>
      <c r="AQ411" t="e" cm="1">
        <f t="array" aca="1" ref="AQ411" ca="1">IF(INDIRECT("実施計画様式!AQ"&amp;ROW($A411))&lt;&gt;朱色変色!AQ411,1,0)</f>
        <v>#VALUE!</v>
      </c>
      <c r="AR411" t="e" cm="1">
        <f t="array" aca="1" ref="AR411" ca="1">IF(INDIRECT("実施計画様式!AR"&amp;ROW($A411))&lt;&gt;朱色変色!AR411,1,0)</f>
        <v>#VALUE!</v>
      </c>
      <c r="AS411" t="e" cm="1">
        <f t="array" aca="1" ref="AS411" ca="1">IF(INDIRECT("実施計画様式!AS"&amp;ROW($A411))&lt;&gt;朱色変色!AS411,1,0)</f>
        <v>#VALUE!</v>
      </c>
      <c r="AT411" t="e" cm="1">
        <f t="array" aca="1" ref="AT411" ca="1">IF(INDIRECT("実施計画様式!AT"&amp;ROW($A411))&lt;&gt;朱色変色!AT411,1,0)</f>
        <v>#VALUE!</v>
      </c>
      <c r="AU411" t="e" cm="1">
        <f t="array" aca="1" ref="AU411" ca="1">IF(INDIRECT("実施計画様式!AU"&amp;ROW($A411))&lt;&gt;朱色変色!AU411,1,0)</f>
        <v>#VALUE!</v>
      </c>
      <c r="AV411" t="e" cm="1">
        <f t="array" aca="1" ref="AV411" ca="1">IF(INDIRECT("実施計画様式!AV"&amp;ROW($A411))&lt;&gt;朱色変色!AV411,1,0)</f>
        <v>#VALUE!</v>
      </c>
      <c r="AW411" t="e" cm="1">
        <f t="array" aca="1" ref="AW411" ca="1">IF(INDIRECT("実施計画様式!AW"&amp;ROW($A411))&lt;&gt;朱色変色!AW411,1,0)</f>
        <v>#VALUE!</v>
      </c>
      <c r="AX411" t="e" cm="1">
        <f t="array" aca="1" ref="AX411" ca="1">IF(INDIRECT("実施計画様式!AX"&amp;ROW($A411))&lt;&gt;朱色変色!AX411,1,0)</f>
        <v>#VALUE!</v>
      </c>
      <c r="AY411" t="e" cm="1">
        <f t="array" aca="1" ref="AY411" ca="1">IF(INDIRECT("実施計画様式!AY"&amp;ROW($A411))&lt;&gt;朱色変色!AU411,1,0)</f>
        <v>#VALUE!</v>
      </c>
      <c r="AZ411" t="e" cm="1">
        <f t="array" aca="1" ref="AZ411" ca="1">IF(INDIRECT("実施計画様式!AZ"&amp;ROW($A411))&lt;&gt;朱色変色!AV411,1,0)</f>
        <v>#VALUE!</v>
      </c>
      <c r="BA411" t="e" cm="1">
        <f t="array" aca="1" ref="BA411" ca="1">IF(INDIRECT("実施計画様式!BA"&amp;ROW($A411))&lt;&gt;朱色変色!AW411,1,0)</f>
        <v>#VALUE!</v>
      </c>
      <c r="BB411" t="e" cm="1">
        <f t="array" aca="1" ref="BB411" ca="1">IF(INDIRECT("実施計画様式!BB"&amp;ROW($A411))&lt;&gt;朱色変色!AX411,1,0)</f>
        <v>#VALUE!</v>
      </c>
      <c r="BC411" t="e">
        <f t="shared" ca="1" si="15"/>
        <v>#VALUE!</v>
      </c>
      <c r="BD411" t="e">
        <f t="shared" ca="1" si="16"/>
        <v>#VALUE!</v>
      </c>
      <c r="BE411" t="e">
        <f t="shared" ca="1" si="17"/>
        <v>#VALUE!</v>
      </c>
    </row>
    <row r="412" spans="3:57">
      <c r="C412" s="310">
        <v>340</v>
      </c>
      <c r="D412" t="e" cm="1">
        <f t="array" aca="1" ref="D412" ca="1">IF(INDIRECT("実施計画様式!D"&amp;ROW($A412))&lt;&gt;朱色変色!D412,1,0)</f>
        <v>#VALUE!</v>
      </c>
      <c r="E412" t="e" cm="1">
        <f t="array" aca="1" ref="E412" ca="1">IF(INDIRECT("実施計画様式!E"&amp;ROW($A412))&lt;&gt;朱色変色!E412,1,0)</f>
        <v>#VALUE!</v>
      </c>
      <c r="F412" t="e" cm="1">
        <f t="array" aca="1" ref="F412" ca="1">IF(INDIRECT("実施計画様式!F"&amp;ROW($A412))&lt;&gt;朱色変色!F412,1,0)</f>
        <v>#VALUE!</v>
      </c>
      <c r="G412" t="e" cm="1">
        <f t="array" aca="1" ref="G412" ca="1">IF(INDIRECT("実施計画様式!G"&amp;ROW($A412))&lt;&gt;朱色変色!G412,1,0)</f>
        <v>#VALUE!</v>
      </c>
      <c r="H412" t="e" cm="1">
        <f t="array" aca="1" ref="H412" ca="1">IF(INDIRECT("実施計画様式!H"&amp;ROW($A412))&lt;&gt;朱色変色!H412,1,0)</f>
        <v>#VALUE!</v>
      </c>
      <c r="I412" t="e" cm="1">
        <f t="array" aca="1" ref="I412" ca="1">IF(INDIRECT("実施計画様式!I"&amp;ROW($A412))&lt;&gt;朱色変色!I412,1,0)</f>
        <v>#VALUE!</v>
      </c>
      <c r="J412" t="e" cm="1">
        <f t="array" aca="1" ref="J412" ca="1">IF(INDIRECT("実施計画様式!J"&amp;ROW($A412))&lt;&gt;朱色変色!J412,1,0)</f>
        <v>#VALUE!</v>
      </c>
      <c r="K412" t="e" cm="1">
        <f t="array" aca="1" ref="K412" ca="1">IF(INDIRECT("実施計画様式!K"&amp;ROW($A412))&lt;&gt;朱色変色!K412,1,0)</f>
        <v>#VALUE!</v>
      </c>
      <c r="L412" t="e" cm="1">
        <f t="array" aca="1" ref="L412" ca="1">IF(INDIRECT("実施計画様式!L"&amp;ROW($A412))&lt;&gt;朱色変色!L412,1,0)</f>
        <v>#VALUE!</v>
      </c>
      <c r="M412" t="e" cm="1">
        <f t="array" aca="1" ref="M412" ca="1">IF(INDIRECT("実施計画様式!M"&amp;ROW($A412))&lt;&gt;朱色変色!M412,1,0)</f>
        <v>#VALUE!</v>
      </c>
      <c r="N412" t="e" cm="1">
        <f t="array" aca="1" ref="N412" ca="1">IF(INDIRECT("実施計画様式!N"&amp;ROW($A412))&lt;&gt;朱色変色!N412,1,0)</f>
        <v>#VALUE!</v>
      </c>
      <c r="O412" t="e" cm="1">
        <f t="array" aca="1" ref="O412" ca="1">IF(INDIRECT("実施計画様式!O"&amp;ROW($A412))&lt;&gt;朱色変色!O412,1,0)</f>
        <v>#VALUE!</v>
      </c>
      <c r="P412" t="e" cm="1">
        <f t="array" aca="1" ref="P412" ca="1">IF(INDIRECT("実施計画様式!P"&amp;ROW($A412))&lt;&gt;朱色変色!P412,1,0)</f>
        <v>#VALUE!</v>
      </c>
      <c r="Q412" t="e" cm="1">
        <f t="array" aca="1" ref="Q412" ca="1">IF(INDIRECT("実施計画様式!Q"&amp;ROW($A412))&lt;&gt;朱色変色!Q412,1,0)</f>
        <v>#VALUE!</v>
      </c>
      <c r="R412" t="e" cm="1">
        <f t="array" aca="1" ref="R412" ca="1">IF(INDIRECT("実施計画様式!R"&amp;ROW($A412))&lt;&gt;朱色変色!R412,1,0)</f>
        <v>#VALUE!</v>
      </c>
      <c r="S412" t="e" cm="1">
        <f t="array" aca="1" ref="S412" ca="1">IF(INDIRECT("実施計画様式!S"&amp;ROW($A412))&lt;&gt;朱色変色!S412,1,0)</f>
        <v>#VALUE!</v>
      </c>
      <c r="T412" t="e" cm="1">
        <f t="array" aca="1" ref="T412" ca="1">IF(INDIRECT("実施計画様式!T"&amp;ROW($A412))&lt;&gt;朱色変色!T412,1,0)</f>
        <v>#VALUE!</v>
      </c>
      <c r="U412" t="e" cm="1">
        <f t="array" aca="1" ref="U412" ca="1">IF(INDIRECT("実施計画様式!U"&amp;ROW($A412))&lt;&gt;朱色変色!U412,1,0)</f>
        <v>#VALUE!</v>
      </c>
      <c r="V412" t="e" cm="1">
        <f t="array" aca="1" ref="V412" ca="1">IF(INDIRECT("実施計画様式!V"&amp;ROW($A412))&lt;&gt;朱色変色!V412,1,0)</f>
        <v>#VALUE!</v>
      </c>
      <c r="W412" t="e" cm="1">
        <f t="array" aca="1" ref="W412" ca="1">IF(INDIRECT("実施計画様式!W"&amp;ROW($A412))&lt;&gt;朱色変色!W412,1,0)</f>
        <v>#VALUE!</v>
      </c>
      <c r="X412" t="e" cm="1">
        <f t="array" aca="1" ref="X412" ca="1">IF(INDIRECT("実施計画様式!X"&amp;ROW($A412))&lt;&gt;朱色変色!X412,1,0)</f>
        <v>#VALUE!</v>
      </c>
      <c r="Y412" t="e" cm="1">
        <f t="array" aca="1" ref="Y412" ca="1">IF(INDIRECT("実施計画様式!Y"&amp;ROW($A412))&lt;&gt;朱色変色!Y412,1,0)</f>
        <v>#VALUE!</v>
      </c>
      <c r="Z412" t="e" cm="1">
        <f t="array" aca="1" ref="Z412" ca="1">IF(INDIRECT("実施計画様式!Z"&amp;ROW($A412))&lt;&gt;朱色変色!Z412,1,0)</f>
        <v>#VALUE!</v>
      </c>
      <c r="AA412" t="e" cm="1">
        <f t="array" aca="1" ref="AA412" ca="1">IF(INDIRECT("実施計画様式!AA"&amp;ROW($A412))&lt;&gt;朱色変色!AA412,1,0)</f>
        <v>#VALUE!</v>
      </c>
      <c r="AB412" t="e" cm="1">
        <f t="array" aca="1" ref="AB412" ca="1">IF(INDIRECT("実施計画様式!AB"&amp;ROW($A412))&lt;&gt;朱色変色!AB412,1,0)</f>
        <v>#VALUE!</v>
      </c>
      <c r="AC412" t="e" cm="1">
        <f t="array" aca="1" ref="AC412" ca="1">IF(INDIRECT("実施計画様式!AC"&amp;ROW($A412))&lt;&gt;朱色変色!AC412,1,0)</f>
        <v>#VALUE!</v>
      </c>
      <c r="AD412" t="e" cm="1">
        <f t="array" aca="1" ref="AD412" ca="1">IF(INDIRECT("実施計画様式!AD"&amp;ROW($A412))&lt;&gt;朱色変色!AD412,1,0)</f>
        <v>#VALUE!</v>
      </c>
      <c r="AE412" t="e" cm="1">
        <f t="array" aca="1" ref="AE412" ca="1">IF(INDIRECT("実施計画様式!AE"&amp;ROW($A412))&lt;&gt;朱色変色!AE412,1,0)</f>
        <v>#VALUE!</v>
      </c>
      <c r="AF412" t="e" cm="1">
        <f t="array" aca="1" ref="AF412" ca="1">IF(INDIRECT("実施計画様式!AF"&amp;ROW($A412))&lt;&gt;朱色変色!AF412,1,0)</f>
        <v>#VALUE!</v>
      </c>
      <c r="AG412" t="e" cm="1">
        <f t="array" aca="1" ref="AG412" ca="1">IF(INDIRECT("実施計画様式!AG"&amp;ROW($A412))&lt;&gt;朱色変色!AG412,1,0)</f>
        <v>#VALUE!</v>
      </c>
      <c r="AH412" t="e" cm="1">
        <f t="array" aca="1" ref="AH412" ca="1">IF(INDIRECT("実施計画様式!AH"&amp;ROW($A412))&lt;&gt;朱色変色!AH412,1,0)</f>
        <v>#VALUE!</v>
      </c>
      <c r="AI412" t="e" cm="1">
        <f t="array" aca="1" ref="AI412" ca="1">IF(INDIRECT("実施計画様式!AI"&amp;ROW($A412))&lt;&gt;朱色変色!AI412,1,0)</f>
        <v>#VALUE!</v>
      </c>
      <c r="AJ412" t="e" cm="1">
        <f t="array" aca="1" ref="AJ412" ca="1">IF(INDIRECT("実施計画様式!AJ"&amp;ROW($A412))&lt;&gt;朱色変色!AJ412,1,0)</f>
        <v>#VALUE!</v>
      </c>
      <c r="AK412" t="e" cm="1">
        <f t="array" aca="1" ref="AK412" ca="1">IF(INDIRECT("実施計画様式!AK"&amp;ROW($A412))&lt;&gt;朱色変色!AK412,1,0)</f>
        <v>#VALUE!</v>
      </c>
      <c r="AL412" t="e" cm="1">
        <f t="array" aca="1" ref="AL412" ca="1">IF(INDIRECT("実施計画様式!AL"&amp;ROW($A412))&lt;&gt;朱色変色!AL412,1,0)</f>
        <v>#VALUE!</v>
      </c>
      <c r="AM412" t="e" cm="1">
        <f t="array" aca="1" ref="AM412" ca="1">IF(INDIRECT("実施計画様式!AM"&amp;ROW($A412))&lt;&gt;朱色変色!AM412,1,0)</f>
        <v>#VALUE!</v>
      </c>
      <c r="AN412" t="e" cm="1">
        <f t="array" aca="1" ref="AN412" ca="1">IF(INDIRECT("実施計画様式!AN"&amp;ROW($A412))&lt;&gt;朱色変色!AN412,1,0)</f>
        <v>#VALUE!</v>
      </c>
      <c r="AO412" t="e" cm="1">
        <f t="array" aca="1" ref="AO412" ca="1">IF(INDIRECT("実施計画様式!AO"&amp;ROW($A412))&lt;&gt;朱色変色!AO412,1,0)</f>
        <v>#VALUE!</v>
      </c>
      <c r="AP412" t="e" cm="1">
        <f t="array" aca="1" ref="AP412" ca="1">IF(INDIRECT("実施計画様式!AP"&amp;ROW($A412))&lt;&gt;朱色変色!AP412,1,0)</f>
        <v>#VALUE!</v>
      </c>
      <c r="AQ412" t="e" cm="1">
        <f t="array" aca="1" ref="AQ412" ca="1">IF(INDIRECT("実施計画様式!AQ"&amp;ROW($A412))&lt;&gt;朱色変色!AQ412,1,0)</f>
        <v>#VALUE!</v>
      </c>
      <c r="AR412" t="e" cm="1">
        <f t="array" aca="1" ref="AR412" ca="1">IF(INDIRECT("実施計画様式!AR"&amp;ROW($A412))&lt;&gt;朱色変色!AR412,1,0)</f>
        <v>#VALUE!</v>
      </c>
      <c r="AS412" t="e" cm="1">
        <f t="array" aca="1" ref="AS412" ca="1">IF(INDIRECT("実施計画様式!AS"&amp;ROW($A412))&lt;&gt;朱色変色!AS412,1,0)</f>
        <v>#VALUE!</v>
      </c>
      <c r="AT412" t="e" cm="1">
        <f t="array" aca="1" ref="AT412" ca="1">IF(INDIRECT("実施計画様式!AT"&amp;ROW($A412))&lt;&gt;朱色変色!AT412,1,0)</f>
        <v>#VALUE!</v>
      </c>
      <c r="AU412" t="e" cm="1">
        <f t="array" aca="1" ref="AU412" ca="1">IF(INDIRECT("実施計画様式!AU"&amp;ROW($A412))&lt;&gt;朱色変色!AU412,1,0)</f>
        <v>#VALUE!</v>
      </c>
      <c r="AV412" t="e" cm="1">
        <f t="array" aca="1" ref="AV412" ca="1">IF(INDIRECT("実施計画様式!AV"&amp;ROW($A412))&lt;&gt;朱色変色!AV412,1,0)</f>
        <v>#VALUE!</v>
      </c>
      <c r="AW412" t="e" cm="1">
        <f t="array" aca="1" ref="AW412" ca="1">IF(INDIRECT("実施計画様式!AW"&amp;ROW($A412))&lt;&gt;朱色変色!AW412,1,0)</f>
        <v>#VALUE!</v>
      </c>
      <c r="AX412" t="e" cm="1">
        <f t="array" aca="1" ref="AX412" ca="1">IF(INDIRECT("実施計画様式!AX"&amp;ROW($A412))&lt;&gt;朱色変色!AX412,1,0)</f>
        <v>#VALUE!</v>
      </c>
      <c r="AY412" t="e" cm="1">
        <f t="array" aca="1" ref="AY412" ca="1">IF(INDIRECT("実施計画様式!AY"&amp;ROW($A412))&lt;&gt;朱色変色!AU412,1,0)</f>
        <v>#VALUE!</v>
      </c>
      <c r="AZ412" t="e" cm="1">
        <f t="array" aca="1" ref="AZ412" ca="1">IF(INDIRECT("実施計画様式!AZ"&amp;ROW($A412))&lt;&gt;朱色変色!AV412,1,0)</f>
        <v>#VALUE!</v>
      </c>
      <c r="BA412" t="e" cm="1">
        <f t="array" aca="1" ref="BA412" ca="1">IF(INDIRECT("実施計画様式!BA"&amp;ROW($A412))&lt;&gt;朱色変色!AW412,1,0)</f>
        <v>#VALUE!</v>
      </c>
      <c r="BB412" t="e" cm="1">
        <f t="array" aca="1" ref="BB412" ca="1">IF(INDIRECT("実施計画様式!BB"&amp;ROW($A412))&lt;&gt;朱色変色!AX412,1,0)</f>
        <v>#VALUE!</v>
      </c>
      <c r="BC412" t="e">
        <f t="shared" ca="1" si="15"/>
        <v>#VALUE!</v>
      </c>
      <c r="BD412" t="e">
        <f t="shared" ca="1" si="16"/>
        <v>#VALUE!</v>
      </c>
      <c r="BE412" t="e">
        <f t="shared" ca="1" si="17"/>
        <v>#VALUE!</v>
      </c>
    </row>
    <row r="413" spans="3:57">
      <c r="C413" s="310">
        <v>341</v>
      </c>
      <c r="D413" t="e" cm="1">
        <f t="array" aca="1" ref="D413" ca="1">IF(INDIRECT("実施計画様式!D"&amp;ROW($A413))&lt;&gt;朱色変色!D413,1,0)</f>
        <v>#VALUE!</v>
      </c>
      <c r="E413" t="e" cm="1">
        <f t="array" aca="1" ref="E413" ca="1">IF(INDIRECT("実施計画様式!E"&amp;ROW($A413))&lt;&gt;朱色変色!E413,1,0)</f>
        <v>#VALUE!</v>
      </c>
      <c r="F413" t="e" cm="1">
        <f t="array" aca="1" ref="F413" ca="1">IF(INDIRECT("実施計画様式!F"&amp;ROW($A413))&lt;&gt;朱色変色!F413,1,0)</f>
        <v>#VALUE!</v>
      </c>
      <c r="G413" t="e" cm="1">
        <f t="array" aca="1" ref="G413" ca="1">IF(INDIRECT("実施計画様式!G"&amp;ROW($A413))&lt;&gt;朱色変色!G413,1,0)</f>
        <v>#VALUE!</v>
      </c>
      <c r="H413" t="e" cm="1">
        <f t="array" aca="1" ref="H413" ca="1">IF(INDIRECT("実施計画様式!H"&amp;ROW($A413))&lt;&gt;朱色変色!H413,1,0)</f>
        <v>#VALUE!</v>
      </c>
      <c r="I413" t="e" cm="1">
        <f t="array" aca="1" ref="I413" ca="1">IF(INDIRECT("実施計画様式!I"&amp;ROW($A413))&lt;&gt;朱色変色!I413,1,0)</f>
        <v>#VALUE!</v>
      </c>
      <c r="J413" t="e" cm="1">
        <f t="array" aca="1" ref="J413" ca="1">IF(INDIRECT("実施計画様式!J"&amp;ROW($A413))&lt;&gt;朱色変色!J413,1,0)</f>
        <v>#VALUE!</v>
      </c>
      <c r="K413" t="e" cm="1">
        <f t="array" aca="1" ref="K413" ca="1">IF(INDIRECT("実施計画様式!K"&amp;ROW($A413))&lt;&gt;朱色変色!K413,1,0)</f>
        <v>#VALUE!</v>
      </c>
      <c r="L413" t="e" cm="1">
        <f t="array" aca="1" ref="L413" ca="1">IF(INDIRECT("実施計画様式!L"&amp;ROW($A413))&lt;&gt;朱色変色!L413,1,0)</f>
        <v>#VALUE!</v>
      </c>
      <c r="M413" t="e" cm="1">
        <f t="array" aca="1" ref="M413" ca="1">IF(INDIRECT("実施計画様式!M"&amp;ROW($A413))&lt;&gt;朱色変色!M413,1,0)</f>
        <v>#VALUE!</v>
      </c>
      <c r="N413" t="e" cm="1">
        <f t="array" aca="1" ref="N413" ca="1">IF(INDIRECT("実施計画様式!N"&amp;ROW($A413))&lt;&gt;朱色変色!N413,1,0)</f>
        <v>#VALUE!</v>
      </c>
      <c r="O413" t="e" cm="1">
        <f t="array" aca="1" ref="O413" ca="1">IF(INDIRECT("実施計画様式!O"&amp;ROW($A413))&lt;&gt;朱色変色!O413,1,0)</f>
        <v>#VALUE!</v>
      </c>
      <c r="P413" t="e" cm="1">
        <f t="array" aca="1" ref="P413" ca="1">IF(INDIRECT("実施計画様式!P"&amp;ROW($A413))&lt;&gt;朱色変色!P413,1,0)</f>
        <v>#VALUE!</v>
      </c>
      <c r="Q413" t="e" cm="1">
        <f t="array" aca="1" ref="Q413" ca="1">IF(INDIRECT("実施計画様式!Q"&amp;ROW($A413))&lt;&gt;朱色変色!Q413,1,0)</f>
        <v>#VALUE!</v>
      </c>
      <c r="R413" t="e" cm="1">
        <f t="array" aca="1" ref="R413" ca="1">IF(INDIRECT("実施計画様式!R"&amp;ROW($A413))&lt;&gt;朱色変色!R413,1,0)</f>
        <v>#VALUE!</v>
      </c>
      <c r="S413" t="e" cm="1">
        <f t="array" aca="1" ref="S413" ca="1">IF(INDIRECT("実施計画様式!S"&amp;ROW($A413))&lt;&gt;朱色変色!S413,1,0)</f>
        <v>#VALUE!</v>
      </c>
      <c r="T413" t="e" cm="1">
        <f t="array" aca="1" ref="T413" ca="1">IF(INDIRECT("実施計画様式!T"&amp;ROW($A413))&lt;&gt;朱色変色!T413,1,0)</f>
        <v>#VALUE!</v>
      </c>
      <c r="U413" t="e" cm="1">
        <f t="array" aca="1" ref="U413" ca="1">IF(INDIRECT("実施計画様式!U"&amp;ROW($A413))&lt;&gt;朱色変色!U413,1,0)</f>
        <v>#VALUE!</v>
      </c>
      <c r="V413" t="e" cm="1">
        <f t="array" aca="1" ref="V413" ca="1">IF(INDIRECT("実施計画様式!V"&amp;ROW($A413))&lt;&gt;朱色変色!V413,1,0)</f>
        <v>#VALUE!</v>
      </c>
      <c r="W413" t="e" cm="1">
        <f t="array" aca="1" ref="W413" ca="1">IF(INDIRECT("実施計画様式!W"&amp;ROW($A413))&lt;&gt;朱色変色!W413,1,0)</f>
        <v>#VALUE!</v>
      </c>
      <c r="X413" t="e" cm="1">
        <f t="array" aca="1" ref="X413" ca="1">IF(INDIRECT("実施計画様式!X"&amp;ROW($A413))&lt;&gt;朱色変色!X413,1,0)</f>
        <v>#VALUE!</v>
      </c>
      <c r="Y413" t="e" cm="1">
        <f t="array" aca="1" ref="Y413" ca="1">IF(INDIRECT("実施計画様式!Y"&amp;ROW($A413))&lt;&gt;朱色変色!Y413,1,0)</f>
        <v>#VALUE!</v>
      </c>
      <c r="Z413" t="e" cm="1">
        <f t="array" aca="1" ref="Z413" ca="1">IF(INDIRECT("実施計画様式!Z"&amp;ROW($A413))&lt;&gt;朱色変色!Z413,1,0)</f>
        <v>#VALUE!</v>
      </c>
      <c r="AA413" t="e" cm="1">
        <f t="array" aca="1" ref="AA413" ca="1">IF(INDIRECT("実施計画様式!AA"&amp;ROW($A413))&lt;&gt;朱色変色!AA413,1,0)</f>
        <v>#VALUE!</v>
      </c>
      <c r="AB413" t="e" cm="1">
        <f t="array" aca="1" ref="AB413" ca="1">IF(INDIRECT("実施計画様式!AB"&amp;ROW($A413))&lt;&gt;朱色変色!AB413,1,0)</f>
        <v>#VALUE!</v>
      </c>
      <c r="AC413" t="e" cm="1">
        <f t="array" aca="1" ref="AC413" ca="1">IF(INDIRECT("実施計画様式!AC"&amp;ROW($A413))&lt;&gt;朱色変色!AC413,1,0)</f>
        <v>#VALUE!</v>
      </c>
      <c r="AD413" t="e" cm="1">
        <f t="array" aca="1" ref="AD413" ca="1">IF(INDIRECT("実施計画様式!AD"&amp;ROW($A413))&lt;&gt;朱色変色!AD413,1,0)</f>
        <v>#VALUE!</v>
      </c>
      <c r="AE413" t="e" cm="1">
        <f t="array" aca="1" ref="AE413" ca="1">IF(INDIRECT("実施計画様式!AE"&amp;ROW($A413))&lt;&gt;朱色変色!AE413,1,0)</f>
        <v>#VALUE!</v>
      </c>
      <c r="AF413" t="e" cm="1">
        <f t="array" aca="1" ref="AF413" ca="1">IF(INDIRECT("実施計画様式!AF"&amp;ROW($A413))&lt;&gt;朱色変色!AF413,1,0)</f>
        <v>#VALUE!</v>
      </c>
      <c r="AG413" t="e" cm="1">
        <f t="array" aca="1" ref="AG413" ca="1">IF(INDIRECT("実施計画様式!AG"&amp;ROW($A413))&lt;&gt;朱色変色!AG413,1,0)</f>
        <v>#VALUE!</v>
      </c>
      <c r="AH413" t="e" cm="1">
        <f t="array" aca="1" ref="AH413" ca="1">IF(INDIRECT("実施計画様式!AH"&amp;ROW($A413))&lt;&gt;朱色変色!AH413,1,0)</f>
        <v>#VALUE!</v>
      </c>
      <c r="AI413" t="e" cm="1">
        <f t="array" aca="1" ref="AI413" ca="1">IF(INDIRECT("実施計画様式!AI"&amp;ROW($A413))&lt;&gt;朱色変色!AI413,1,0)</f>
        <v>#VALUE!</v>
      </c>
      <c r="AJ413" t="e" cm="1">
        <f t="array" aca="1" ref="AJ413" ca="1">IF(INDIRECT("実施計画様式!AJ"&amp;ROW($A413))&lt;&gt;朱色変色!AJ413,1,0)</f>
        <v>#VALUE!</v>
      </c>
      <c r="AK413" t="e" cm="1">
        <f t="array" aca="1" ref="AK413" ca="1">IF(INDIRECT("実施計画様式!AK"&amp;ROW($A413))&lt;&gt;朱色変色!AK413,1,0)</f>
        <v>#VALUE!</v>
      </c>
      <c r="AL413" t="e" cm="1">
        <f t="array" aca="1" ref="AL413" ca="1">IF(INDIRECT("実施計画様式!AL"&amp;ROW($A413))&lt;&gt;朱色変色!AL413,1,0)</f>
        <v>#VALUE!</v>
      </c>
      <c r="AM413" t="e" cm="1">
        <f t="array" aca="1" ref="AM413" ca="1">IF(INDIRECT("実施計画様式!AM"&amp;ROW($A413))&lt;&gt;朱色変色!AM413,1,0)</f>
        <v>#VALUE!</v>
      </c>
      <c r="AN413" t="e" cm="1">
        <f t="array" aca="1" ref="AN413" ca="1">IF(INDIRECT("実施計画様式!AN"&amp;ROW($A413))&lt;&gt;朱色変色!AN413,1,0)</f>
        <v>#VALUE!</v>
      </c>
      <c r="AO413" t="e" cm="1">
        <f t="array" aca="1" ref="AO413" ca="1">IF(INDIRECT("実施計画様式!AO"&amp;ROW($A413))&lt;&gt;朱色変色!AO413,1,0)</f>
        <v>#VALUE!</v>
      </c>
      <c r="AP413" t="e" cm="1">
        <f t="array" aca="1" ref="AP413" ca="1">IF(INDIRECT("実施計画様式!AP"&amp;ROW($A413))&lt;&gt;朱色変色!AP413,1,0)</f>
        <v>#VALUE!</v>
      </c>
      <c r="AQ413" t="e" cm="1">
        <f t="array" aca="1" ref="AQ413" ca="1">IF(INDIRECT("実施計画様式!AQ"&amp;ROW($A413))&lt;&gt;朱色変色!AQ413,1,0)</f>
        <v>#VALUE!</v>
      </c>
      <c r="AR413" t="e" cm="1">
        <f t="array" aca="1" ref="AR413" ca="1">IF(INDIRECT("実施計画様式!AR"&amp;ROW($A413))&lt;&gt;朱色変色!AR413,1,0)</f>
        <v>#VALUE!</v>
      </c>
      <c r="AS413" t="e" cm="1">
        <f t="array" aca="1" ref="AS413" ca="1">IF(INDIRECT("実施計画様式!AS"&amp;ROW($A413))&lt;&gt;朱色変色!AS413,1,0)</f>
        <v>#VALUE!</v>
      </c>
      <c r="AT413" t="e" cm="1">
        <f t="array" aca="1" ref="AT413" ca="1">IF(INDIRECT("実施計画様式!AT"&amp;ROW($A413))&lt;&gt;朱色変色!AT413,1,0)</f>
        <v>#VALUE!</v>
      </c>
      <c r="AU413" t="e" cm="1">
        <f t="array" aca="1" ref="AU413" ca="1">IF(INDIRECT("実施計画様式!AU"&amp;ROW($A413))&lt;&gt;朱色変色!AU413,1,0)</f>
        <v>#VALUE!</v>
      </c>
      <c r="AV413" t="e" cm="1">
        <f t="array" aca="1" ref="AV413" ca="1">IF(INDIRECT("実施計画様式!AV"&amp;ROW($A413))&lt;&gt;朱色変色!AV413,1,0)</f>
        <v>#VALUE!</v>
      </c>
      <c r="AW413" t="e" cm="1">
        <f t="array" aca="1" ref="AW413" ca="1">IF(INDIRECT("実施計画様式!AW"&amp;ROW($A413))&lt;&gt;朱色変色!AW413,1,0)</f>
        <v>#VALUE!</v>
      </c>
      <c r="AX413" t="e" cm="1">
        <f t="array" aca="1" ref="AX413" ca="1">IF(INDIRECT("実施計画様式!AX"&amp;ROW($A413))&lt;&gt;朱色変色!AX413,1,0)</f>
        <v>#VALUE!</v>
      </c>
      <c r="AY413" t="e" cm="1">
        <f t="array" aca="1" ref="AY413" ca="1">IF(INDIRECT("実施計画様式!AY"&amp;ROW($A413))&lt;&gt;朱色変色!AU413,1,0)</f>
        <v>#VALUE!</v>
      </c>
      <c r="AZ413" t="e" cm="1">
        <f t="array" aca="1" ref="AZ413" ca="1">IF(INDIRECT("実施計画様式!AZ"&amp;ROW($A413))&lt;&gt;朱色変色!AV413,1,0)</f>
        <v>#VALUE!</v>
      </c>
      <c r="BA413" t="e" cm="1">
        <f t="array" aca="1" ref="BA413" ca="1">IF(INDIRECT("実施計画様式!BA"&amp;ROW($A413))&lt;&gt;朱色変色!AW413,1,0)</f>
        <v>#VALUE!</v>
      </c>
      <c r="BB413" t="e" cm="1">
        <f t="array" aca="1" ref="BB413" ca="1">IF(INDIRECT("実施計画様式!BB"&amp;ROW($A413))&lt;&gt;朱色変色!AX413,1,0)</f>
        <v>#VALUE!</v>
      </c>
      <c r="BC413" t="e">
        <f t="shared" ca="1" si="15"/>
        <v>#VALUE!</v>
      </c>
      <c r="BD413" t="e">
        <f t="shared" ca="1" si="16"/>
        <v>#VALUE!</v>
      </c>
      <c r="BE413" t="e">
        <f t="shared" ca="1" si="17"/>
        <v>#VALUE!</v>
      </c>
    </row>
    <row r="414" spans="3:57">
      <c r="C414" s="310">
        <v>342</v>
      </c>
      <c r="D414" t="e" cm="1">
        <f t="array" aca="1" ref="D414" ca="1">IF(INDIRECT("実施計画様式!D"&amp;ROW($A414))&lt;&gt;朱色変色!D414,1,0)</f>
        <v>#VALUE!</v>
      </c>
      <c r="E414" t="e" cm="1">
        <f t="array" aca="1" ref="E414" ca="1">IF(INDIRECT("実施計画様式!E"&amp;ROW($A414))&lt;&gt;朱色変色!E414,1,0)</f>
        <v>#VALUE!</v>
      </c>
      <c r="F414" t="e" cm="1">
        <f t="array" aca="1" ref="F414" ca="1">IF(INDIRECT("実施計画様式!F"&amp;ROW($A414))&lt;&gt;朱色変色!F414,1,0)</f>
        <v>#VALUE!</v>
      </c>
      <c r="G414" t="e" cm="1">
        <f t="array" aca="1" ref="G414" ca="1">IF(INDIRECT("実施計画様式!G"&amp;ROW($A414))&lt;&gt;朱色変色!G414,1,0)</f>
        <v>#VALUE!</v>
      </c>
      <c r="H414" t="e" cm="1">
        <f t="array" aca="1" ref="H414" ca="1">IF(INDIRECT("実施計画様式!H"&amp;ROW($A414))&lt;&gt;朱色変色!H414,1,0)</f>
        <v>#VALUE!</v>
      </c>
      <c r="I414" t="e" cm="1">
        <f t="array" aca="1" ref="I414" ca="1">IF(INDIRECT("実施計画様式!I"&amp;ROW($A414))&lt;&gt;朱色変色!I414,1,0)</f>
        <v>#VALUE!</v>
      </c>
      <c r="J414" t="e" cm="1">
        <f t="array" aca="1" ref="J414" ca="1">IF(INDIRECT("実施計画様式!J"&amp;ROW($A414))&lt;&gt;朱色変色!J414,1,0)</f>
        <v>#VALUE!</v>
      </c>
      <c r="K414" t="e" cm="1">
        <f t="array" aca="1" ref="K414" ca="1">IF(INDIRECT("実施計画様式!K"&amp;ROW($A414))&lt;&gt;朱色変色!K414,1,0)</f>
        <v>#VALUE!</v>
      </c>
      <c r="L414" t="e" cm="1">
        <f t="array" aca="1" ref="L414" ca="1">IF(INDIRECT("実施計画様式!L"&amp;ROW($A414))&lt;&gt;朱色変色!L414,1,0)</f>
        <v>#VALUE!</v>
      </c>
      <c r="M414" t="e" cm="1">
        <f t="array" aca="1" ref="M414" ca="1">IF(INDIRECT("実施計画様式!M"&amp;ROW($A414))&lt;&gt;朱色変色!M414,1,0)</f>
        <v>#VALUE!</v>
      </c>
      <c r="N414" t="e" cm="1">
        <f t="array" aca="1" ref="N414" ca="1">IF(INDIRECT("実施計画様式!N"&amp;ROW($A414))&lt;&gt;朱色変色!N414,1,0)</f>
        <v>#VALUE!</v>
      </c>
      <c r="O414" t="e" cm="1">
        <f t="array" aca="1" ref="O414" ca="1">IF(INDIRECT("実施計画様式!O"&amp;ROW($A414))&lt;&gt;朱色変色!O414,1,0)</f>
        <v>#VALUE!</v>
      </c>
      <c r="P414" t="e" cm="1">
        <f t="array" aca="1" ref="P414" ca="1">IF(INDIRECT("実施計画様式!P"&amp;ROW($A414))&lt;&gt;朱色変色!P414,1,0)</f>
        <v>#VALUE!</v>
      </c>
      <c r="Q414" t="e" cm="1">
        <f t="array" aca="1" ref="Q414" ca="1">IF(INDIRECT("実施計画様式!Q"&amp;ROW($A414))&lt;&gt;朱色変色!Q414,1,0)</f>
        <v>#VALUE!</v>
      </c>
      <c r="R414" t="e" cm="1">
        <f t="array" aca="1" ref="R414" ca="1">IF(INDIRECT("実施計画様式!R"&amp;ROW($A414))&lt;&gt;朱色変色!R414,1,0)</f>
        <v>#VALUE!</v>
      </c>
      <c r="S414" t="e" cm="1">
        <f t="array" aca="1" ref="S414" ca="1">IF(INDIRECT("実施計画様式!S"&amp;ROW($A414))&lt;&gt;朱色変色!S414,1,0)</f>
        <v>#VALUE!</v>
      </c>
      <c r="T414" t="e" cm="1">
        <f t="array" aca="1" ref="T414" ca="1">IF(INDIRECT("実施計画様式!T"&amp;ROW($A414))&lt;&gt;朱色変色!T414,1,0)</f>
        <v>#VALUE!</v>
      </c>
      <c r="U414" t="e" cm="1">
        <f t="array" aca="1" ref="U414" ca="1">IF(INDIRECT("実施計画様式!U"&amp;ROW($A414))&lt;&gt;朱色変色!U414,1,0)</f>
        <v>#VALUE!</v>
      </c>
      <c r="V414" t="e" cm="1">
        <f t="array" aca="1" ref="V414" ca="1">IF(INDIRECT("実施計画様式!V"&amp;ROW($A414))&lt;&gt;朱色変色!V414,1,0)</f>
        <v>#VALUE!</v>
      </c>
      <c r="W414" t="e" cm="1">
        <f t="array" aca="1" ref="W414" ca="1">IF(INDIRECT("実施計画様式!W"&amp;ROW($A414))&lt;&gt;朱色変色!W414,1,0)</f>
        <v>#VALUE!</v>
      </c>
      <c r="X414" t="e" cm="1">
        <f t="array" aca="1" ref="X414" ca="1">IF(INDIRECT("実施計画様式!X"&amp;ROW($A414))&lt;&gt;朱色変色!X414,1,0)</f>
        <v>#VALUE!</v>
      </c>
      <c r="Y414" t="e" cm="1">
        <f t="array" aca="1" ref="Y414" ca="1">IF(INDIRECT("実施計画様式!Y"&amp;ROW($A414))&lt;&gt;朱色変色!Y414,1,0)</f>
        <v>#VALUE!</v>
      </c>
      <c r="Z414" t="e" cm="1">
        <f t="array" aca="1" ref="Z414" ca="1">IF(INDIRECT("実施計画様式!Z"&amp;ROW($A414))&lt;&gt;朱色変色!Z414,1,0)</f>
        <v>#VALUE!</v>
      </c>
      <c r="AA414" t="e" cm="1">
        <f t="array" aca="1" ref="AA414" ca="1">IF(INDIRECT("実施計画様式!AA"&amp;ROW($A414))&lt;&gt;朱色変色!AA414,1,0)</f>
        <v>#VALUE!</v>
      </c>
      <c r="AB414" t="e" cm="1">
        <f t="array" aca="1" ref="AB414" ca="1">IF(INDIRECT("実施計画様式!AB"&amp;ROW($A414))&lt;&gt;朱色変色!AB414,1,0)</f>
        <v>#VALUE!</v>
      </c>
      <c r="AC414" t="e" cm="1">
        <f t="array" aca="1" ref="AC414" ca="1">IF(INDIRECT("実施計画様式!AC"&amp;ROW($A414))&lt;&gt;朱色変色!AC414,1,0)</f>
        <v>#VALUE!</v>
      </c>
      <c r="AD414" t="e" cm="1">
        <f t="array" aca="1" ref="AD414" ca="1">IF(INDIRECT("実施計画様式!AD"&amp;ROW($A414))&lt;&gt;朱色変色!AD414,1,0)</f>
        <v>#VALUE!</v>
      </c>
      <c r="AE414" t="e" cm="1">
        <f t="array" aca="1" ref="AE414" ca="1">IF(INDIRECT("実施計画様式!AE"&amp;ROW($A414))&lt;&gt;朱色変色!AE414,1,0)</f>
        <v>#VALUE!</v>
      </c>
      <c r="AF414" t="e" cm="1">
        <f t="array" aca="1" ref="AF414" ca="1">IF(INDIRECT("実施計画様式!AF"&amp;ROW($A414))&lt;&gt;朱色変色!AF414,1,0)</f>
        <v>#VALUE!</v>
      </c>
      <c r="AG414" t="e" cm="1">
        <f t="array" aca="1" ref="AG414" ca="1">IF(INDIRECT("実施計画様式!AG"&amp;ROW($A414))&lt;&gt;朱色変色!AG414,1,0)</f>
        <v>#VALUE!</v>
      </c>
      <c r="AH414" t="e" cm="1">
        <f t="array" aca="1" ref="AH414" ca="1">IF(INDIRECT("実施計画様式!AH"&amp;ROW($A414))&lt;&gt;朱色変色!AH414,1,0)</f>
        <v>#VALUE!</v>
      </c>
      <c r="AI414" t="e" cm="1">
        <f t="array" aca="1" ref="AI414" ca="1">IF(INDIRECT("実施計画様式!AI"&amp;ROW($A414))&lt;&gt;朱色変色!AI414,1,0)</f>
        <v>#VALUE!</v>
      </c>
      <c r="AJ414" t="e" cm="1">
        <f t="array" aca="1" ref="AJ414" ca="1">IF(INDIRECT("実施計画様式!AJ"&amp;ROW($A414))&lt;&gt;朱色変色!AJ414,1,0)</f>
        <v>#VALUE!</v>
      </c>
      <c r="AK414" t="e" cm="1">
        <f t="array" aca="1" ref="AK414" ca="1">IF(INDIRECT("実施計画様式!AK"&amp;ROW($A414))&lt;&gt;朱色変色!AK414,1,0)</f>
        <v>#VALUE!</v>
      </c>
      <c r="AL414" t="e" cm="1">
        <f t="array" aca="1" ref="AL414" ca="1">IF(INDIRECT("実施計画様式!AL"&amp;ROW($A414))&lt;&gt;朱色変色!AL414,1,0)</f>
        <v>#VALUE!</v>
      </c>
      <c r="AM414" t="e" cm="1">
        <f t="array" aca="1" ref="AM414" ca="1">IF(INDIRECT("実施計画様式!AM"&amp;ROW($A414))&lt;&gt;朱色変色!AM414,1,0)</f>
        <v>#VALUE!</v>
      </c>
      <c r="AN414" t="e" cm="1">
        <f t="array" aca="1" ref="AN414" ca="1">IF(INDIRECT("実施計画様式!AN"&amp;ROW($A414))&lt;&gt;朱色変色!AN414,1,0)</f>
        <v>#VALUE!</v>
      </c>
      <c r="AO414" t="e" cm="1">
        <f t="array" aca="1" ref="AO414" ca="1">IF(INDIRECT("実施計画様式!AO"&amp;ROW($A414))&lt;&gt;朱色変色!AO414,1,0)</f>
        <v>#VALUE!</v>
      </c>
      <c r="AP414" t="e" cm="1">
        <f t="array" aca="1" ref="AP414" ca="1">IF(INDIRECT("実施計画様式!AP"&amp;ROW($A414))&lt;&gt;朱色変色!AP414,1,0)</f>
        <v>#VALUE!</v>
      </c>
      <c r="AQ414" t="e" cm="1">
        <f t="array" aca="1" ref="AQ414" ca="1">IF(INDIRECT("実施計画様式!AQ"&amp;ROW($A414))&lt;&gt;朱色変色!AQ414,1,0)</f>
        <v>#VALUE!</v>
      </c>
      <c r="AR414" t="e" cm="1">
        <f t="array" aca="1" ref="AR414" ca="1">IF(INDIRECT("実施計画様式!AR"&amp;ROW($A414))&lt;&gt;朱色変色!AR414,1,0)</f>
        <v>#VALUE!</v>
      </c>
      <c r="AS414" t="e" cm="1">
        <f t="array" aca="1" ref="AS414" ca="1">IF(INDIRECT("実施計画様式!AS"&amp;ROW($A414))&lt;&gt;朱色変色!AS414,1,0)</f>
        <v>#VALUE!</v>
      </c>
      <c r="AT414" t="e" cm="1">
        <f t="array" aca="1" ref="AT414" ca="1">IF(INDIRECT("実施計画様式!AT"&amp;ROW($A414))&lt;&gt;朱色変色!AT414,1,0)</f>
        <v>#VALUE!</v>
      </c>
      <c r="AU414" t="e" cm="1">
        <f t="array" aca="1" ref="AU414" ca="1">IF(INDIRECT("実施計画様式!AU"&amp;ROW($A414))&lt;&gt;朱色変色!AU414,1,0)</f>
        <v>#VALUE!</v>
      </c>
      <c r="AV414" t="e" cm="1">
        <f t="array" aca="1" ref="AV414" ca="1">IF(INDIRECT("実施計画様式!AV"&amp;ROW($A414))&lt;&gt;朱色変色!AV414,1,0)</f>
        <v>#VALUE!</v>
      </c>
      <c r="AW414" t="e" cm="1">
        <f t="array" aca="1" ref="AW414" ca="1">IF(INDIRECT("実施計画様式!AW"&amp;ROW($A414))&lt;&gt;朱色変色!AW414,1,0)</f>
        <v>#VALUE!</v>
      </c>
      <c r="AX414" t="e" cm="1">
        <f t="array" aca="1" ref="AX414" ca="1">IF(INDIRECT("実施計画様式!AX"&amp;ROW($A414))&lt;&gt;朱色変色!AX414,1,0)</f>
        <v>#VALUE!</v>
      </c>
      <c r="AY414" t="e" cm="1">
        <f t="array" aca="1" ref="AY414" ca="1">IF(INDIRECT("実施計画様式!AY"&amp;ROW($A414))&lt;&gt;朱色変色!AU414,1,0)</f>
        <v>#VALUE!</v>
      </c>
      <c r="AZ414" t="e" cm="1">
        <f t="array" aca="1" ref="AZ414" ca="1">IF(INDIRECT("実施計画様式!AZ"&amp;ROW($A414))&lt;&gt;朱色変色!AV414,1,0)</f>
        <v>#VALUE!</v>
      </c>
      <c r="BA414" t="e" cm="1">
        <f t="array" aca="1" ref="BA414" ca="1">IF(INDIRECT("実施計画様式!BA"&amp;ROW($A414))&lt;&gt;朱色変色!AW414,1,0)</f>
        <v>#VALUE!</v>
      </c>
      <c r="BB414" t="e" cm="1">
        <f t="array" aca="1" ref="BB414" ca="1">IF(INDIRECT("実施計画様式!BB"&amp;ROW($A414))&lt;&gt;朱色変色!AX414,1,0)</f>
        <v>#VALUE!</v>
      </c>
      <c r="BC414" t="e">
        <f t="shared" ca="1" si="15"/>
        <v>#VALUE!</v>
      </c>
      <c r="BD414" t="e">
        <f t="shared" ca="1" si="16"/>
        <v>#VALUE!</v>
      </c>
      <c r="BE414" t="e">
        <f t="shared" ca="1" si="17"/>
        <v>#VALUE!</v>
      </c>
    </row>
    <row r="415" spans="3:57">
      <c r="C415" s="310">
        <v>343</v>
      </c>
      <c r="D415" t="e" cm="1">
        <f t="array" aca="1" ref="D415" ca="1">IF(INDIRECT("実施計画様式!D"&amp;ROW($A415))&lt;&gt;朱色変色!D415,1,0)</f>
        <v>#VALUE!</v>
      </c>
      <c r="E415" t="e" cm="1">
        <f t="array" aca="1" ref="E415" ca="1">IF(INDIRECT("実施計画様式!E"&amp;ROW($A415))&lt;&gt;朱色変色!E415,1,0)</f>
        <v>#VALUE!</v>
      </c>
      <c r="F415" t="e" cm="1">
        <f t="array" aca="1" ref="F415" ca="1">IF(INDIRECT("実施計画様式!F"&amp;ROW($A415))&lt;&gt;朱色変色!F415,1,0)</f>
        <v>#VALUE!</v>
      </c>
      <c r="G415" t="e" cm="1">
        <f t="array" aca="1" ref="G415" ca="1">IF(INDIRECT("実施計画様式!G"&amp;ROW($A415))&lt;&gt;朱色変色!G415,1,0)</f>
        <v>#VALUE!</v>
      </c>
      <c r="H415" t="e" cm="1">
        <f t="array" aca="1" ref="H415" ca="1">IF(INDIRECT("実施計画様式!H"&amp;ROW($A415))&lt;&gt;朱色変色!H415,1,0)</f>
        <v>#VALUE!</v>
      </c>
      <c r="I415" t="e" cm="1">
        <f t="array" aca="1" ref="I415" ca="1">IF(INDIRECT("実施計画様式!I"&amp;ROW($A415))&lt;&gt;朱色変色!I415,1,0)</f>
        <v>#VALUE!</v>
      </c>
      <c r="J415" t="e" cm="1">
        <f t="array" aca="1" ref="J415" ca="1">IF(INDIRECT("実施計画様式!J"&amp;ROW($A415))&lt;&gt;朱色変色!J415,1,0)</f>
        <v>#VALUE!</v>
      </c>
      <c r="K415" t="e" cm="1">
        <f t="array" aca="1" ref="K415" ca="1">IF(INDIRECT("実施計画様式!K"&amp;ROW($A415))&lt;&gt;朱色変色!K415,1,0)</f>
        <v>#VALUE!</v>
      </c>
      <c r="L415" t="e" cm="1">
        <f t="array" aca="1" ref="L415" ca="1">IF(INDIRECT("実施計画様式!L"&amp;ROW($A415))&lt;&gt;朱色変色!L415,1,0)</f>
        <v>#VALUE!</v>
      </c>
      <c r="M415" t="e" cm="1">
        <f t="array" aca="1" ref="M415" ca="1">IF(INDIRECT("実施計画様式!M"&amp;ROW($A415))&lt;&gt;朱色変色!M415,1,0)</f>
        <v>#VALUE!</v>
      </c>
      <c r="N415" t="e" cm="1">
        <f t="array" aca="1" ref="N415" ca="1">IF(INDIRECT("実施計画様式!N"&amp;ROW($A415))&lt;&gt;朱色変色!N415,1,0)</f>
        <v>#VALUE!</v>
      </c>
      <c r="O415" t="e" cm="1">
        <f t="array" aca="1" ref="O415" ca="1">IF(INDIRECT("実施計画様式!O"&amp;ROW($A415))&lt;&gt;朱色変色!O415,1,0)</f>
        <v>#VALUE!</v>
      </c>
      <c r="P415" t="e" cm="1">
        <f t="array" aca="1" ref="P415" ca="1">IF(INDIRECT("実施計画様式!P"&amp;ROW($A415))&lt;&gt;朱色変色!P415,1,0)</f>
        <v>#VALUE!</v>
      </c>
      <c r="Q415" t="e" cm="1">
        <f t="array" aca="1" ref="Q415" ca="1">IF(INDIRECT("実施計画様式!Q"&amp;ROW($A415))&lt;&gt;朱色変色!Q415,1,0)</f>
        <v>#VALUE!</v>
      </c>
      <c r="R415" t="e" cm="1">
        <f t="array" aca="1" ref="R415" ca="1">IF(INDIRECT("実施計画様式!R"&amp;ROW($A415))&lt;&gt;朱色変色!R415,1,0)</f>
        <v>#VALUE!</v>
      </c>
      <c r="S415" t="e" cm="1">
        <f t="array" aca="1" ref="S415" ca="1">IF(INDIRECT("実施計画様式!S"&amp;ROW($A415))&lt;&gt;朱色変色!S415,1,0)</f>
        <v>#VALUE!</v>
      </c>
      <c r="T415" t="e" cm="1">
        <f t="array" aca="1" ref="T415" ca="1">IF(INDIRECT("実施計画様式!T"&amp;ROW($A415))&lt;&gt;朱色変色!T415,1,0)</f>
        <v>#VALUE!</v>
      </c>
      <c r="U415" t="e" cm="1">
        <f t="array" aca="1" ref="U415" ca="1">IF(INDIRECT("実施計画様式!U"&amp;ROW($A415))&lt;&gt;朱色変色!U415,1,0)</f>
        <v>#VALUE!</v>
      </c>
      <c r="V415" t="e" cm="1">
        <f t="array" aca="1" ref="V415" ca="1">IF(INDIRECT("実施計画様式!V"&amp;ROW($A415))&lt;&gt;朱色変色!V415,1,0)</f>
        <v>#VALUE!</v>
      </c>
      <c r="W415" t="e" cm="1">
        <f t="array" aca="1" ref="W415" ca="1">IF(INDIRECT("実施計画様式!W"&amp;ROW($A415))&lt;&gt;朱色変色!W415,1,0)</f>
        <v>#VALUE!</v>
      </c>
      <c r="X415" t="e" cm="1">
        <f t="array" aca="1" ref="X415" ca="1">IF(INDIRECT("実施計画様式!X"&amp;ROW($A415))&lt;&gt;朱色変色!X415,1,0)</f>
        <v>#VALUE!</v>
      </c>
      <c r="Y415" t="e" cm="1">
        <f t="array" aca="1" ref="Y415" ca="1">IF(INDIRECT("実施計画様式!Y"&amp;ROW($A415))&lt;&gt;朱色変色!Y415,1,0)</f>
        <v>#VALUE!</v>
      </c>
      <c r="Z415" t="e" cm="1">
        <f t="array" aca="1" ref="Z415" ca="1">IF(INDIRECT("実施計画様式!Z"&amp;ROW($A415))&lt;&gt;朱色変色!Z415,1,0)</f>
        <v>#VALUE!</v>
      </c>
      <c r="AA415" t="e" cm="1">
        <f t="array" aca="1" ref="AA415" ca="1">IF(INDIRECT("実施計画様式!AA"&amp;ROW($A415))&lt;&gt;朱色変色!AA415,1,0)</f>
        <v>#VALUE!</v>
      </c>
      <c r="AB415" t="e" cm="1">
        <f t="array" aca="1" ref="AB415" ca="1">IF(INDIRECT("実施計画様式!AB"&amp;ROW($A415))&lt;&gt;朱色変色!AB415,1,0)</f>
        <v>#VALUE!</v>
      </c>
      <c r="AC415" t="e" cm="1">
        <f t="array" aca="1" ref="AC415" ca="1">IF(INDIRECT("実施計画様式!AC"&amp;ROW($A415))&lt;&gt;朱色変色!AC415,1,0)</f>
        <v>#VALUE!</v>
      </c>
      <c r="AD415" t="e" cm="1">
        <f t="array" aca="1" ref="AD415" ca="1">IF(INDIRECT("実施計画様式!AD"&amp;ROW($A415))&lt;&gt;朱色変色!AD415,1,0)</f>
        <v>#VALUE!</v>
      </c>
      <c r="AE415" t="e" cm="1">
        <f t="array" aca="1" ref="AE415" ca="1">IF(INDIRECT("実施計画様式!AE"&amp;ROW($A415))&lt;&gt;朱色変色!AE415,1,0)</f>
        <v>#VALUE!</v>
      </c>
      <c r="AF415" t="e" cm="1">
        <f t="array" aca="1" ref="AF415" ca="1">IF(INDIRECT("実施計画様式!AF"&amp;ROW($A415))&lt;&gt;朱色変色!AF415,1,0)</f>
        <v>#VALUE!</v>
      </c>
      <c r="AG415" t="e" cm="1">
        <f t="array" aca="1" ref="AG415" ca="1">IF(INDIRECT("実施計画様式!AG"&amp;ROW($A415))&lt;&gt;朱色変色!AG415,1,0)</f>
        <v>#VALUE!</v>
      </c>
      <c r="AH415" t="e" cm="1">
        <f t="array" aca="1" ref="AH415" ca="1">IF(INDIRECT("実施計画様式!AH"&amp;ROW($A415))&lt;&gt;朱色変色!AH415,1,0)</f>
        <v>#VALUE!</v>
      </c>
      <c r="AI415" t="e" cm="1">
        <f t="array" aca="1" ref="AI415" ca="1">IF(INDIRECT("実施計画様式!AI"&amp;ROW($A415))&lt;&gt;朱色変色!AI415,1,0)</f>
        <v>#VALUE!</v>
      </c>
      <c r="AJ415" t="e" cm="1">
        <f t="array" aca="1" ref="AJ415" ca="1">IF(INDIRECT("実施計画様式!AJ"&amp;ROW($A415))&lt;&gt;朱色変色!AJ415,1,0)</f>
        <v>#VALUE!</v>
      </c>
      <c r="AK415" t="e" cm="1">
        <f t="array" aca="1" ref="AK415" ca="1">IF(INDIRECT("実施計画様式!AK"&amp;ROW($A415))&lt;&gt;朱色変色!AK415,1,0)</f>
        <v>#VALUE!</v>
      </c>
      <c r="AL415" t="e" cm="1">
        <f t="array" aca="1" ref="AL415" ca="1">IF(INDIRECT("実施計画様式!AL"&amp;ROW($A415))&lt;&gt;朱色変色!AL415,1,0)</f>
        <v>#VALUE!</v>
      </c>
      <c r="AM415" t="e" cm="1">
        <f t="array" aca="1" ref="AM415" ca="1">IF(INDIRECT("実施計画様式!AM"&amp;ROW($A415))&lt;&gt;朱色変色!AM415,1,0)</f>
        <v>#VALUE!</v>
      </c>
      <c r="AN415" t="e" cm="1">
        <f t="array" aca="1" ref="AN415" ca="1">IF(INDIRECT("実施計画様式!AN"&amp;ROW($A415))&lt;&gt;朱色変色!AN415,1,0)</f>
        <v>#VALUE!</v>
      </c>
      <c r="AO415" t="e" cm="1">
        <f t="array" aca="1" ref="AO415" ca="1">IF(INDIRECT("実施計画様式!AO"&amp;ROW($A415))&lt;&gt;朱色変色!AO415,1,0)</f>
        <v>#VALUE!</v>
      </c>
      <c r="AP415" t="e" cm="1">
        <f t="array" aca="1" ref="AP415" ca="1">IF(INDIRECT("実施計画様式!AP"&amp;ROW($A415))&lt;&gt;朱色変色!AP415,1,0)</f>
        <v>#VALUE!</v>
      </c>
      <c r="AQ415" t="e" cm="1">
        <f t="array" aca="1" ref="AQ415" ca="1">IF(INDIRECT("実施計画様式!AQ"&amp;ROW($A415))&lt;&gt;朱色変色!AQ415,1,0)</f>
        <v>#VALUE!</v>
      </c>
      <c r="AR415" t="e" cm="1">
        <f t="array" aca="1" ref="AR415" ca="1">IF(INDIRECT("実施計画様式!AR"&amp;ROW($A415))&lt;&gt;朱色変色!AR415,1,0)</f>
        <v>#VALUE!</v>
      </c>
      <c r="AS415" t="e" cm="1">
        <f t="array" aca="1" ref="AS415" ca="1">IF(INDIRECT("実施計画様式!AS"&amp;ROW($A415))&lt;&gt;朱色変色!AS415,1,0)</f>
        <v>#VALUE!</v>
      </c>
      <c r="AT415" t="e" cm="1">
        <f t="array" aca="1" ref="AT415" ca="1">IF(INDIRECT("実施計画様式!AT"&amp;ROW($A415))&lt;&gt;朱色変色!AT415,1,0)</f>
        <v>#VALUE!</v>
      </c>
      <c r="AU415" t="e" cm="1">
        <f t="array" aca="1" ref="AU415" ca="1">IF(INDIRECT("実施計画様式!AU"&amp;ROW($A415))&lt;&gt;朱色変色!AU415,1,0)</f>
        <v>#VALUE!</v>
      </c>
      <c r="AV415" t="e" cm="1">
        <f t="array" aca="1" ref="AV415" ca="1">IF(INDIRECT("実施計画様式!AV"&amp;ROW($A415))&lt;&gt;朱色変色!AV415,1,0)</f>
        <v>#VALUE!</v>
      </c>
      <c r="AW415" t="e" cm="1">
        <f t="array" aca="1" ref="AW415" ca="1">IF(INDIRECT("実施計画様式!AW"&amp;ROW($A415))&lt;&gt;朱色変色!AW415,1,0)</f>
        <v>#VALUE!</v>
      </c>
      <c r="AX415" t="e" cm="1">
        <f t="array" aca="1" ref="AX415" ca="1">IF(INDIRECT("実施計画様式!AX"&amp;ROW($A415))&lt;&gt;朱色変色!AX415,1,0)</f>
        <v>#VALUE!</v>
      </c>
      <c r="AY415" t="e" cm="1">
        <f t="array" aca="1" ref="AY415" ca="1">IF(INDIRECT("実施計画様式!AY"&amp;ROW($A415))&lt;&gt;朱色変色!AU415,1,0)</f>
        <v>#VALUE!</v>
      </c>
      <c r="AZ415" t="e" cm="1">
        <f t="array" aca="1" ref="AZ415" ca="1">IF(INDIRECT("実施計画様式!AZ"&amp;ROW($A415))&lt;&gt;朱色変色!AV415,1,0)</f>
        <v>#VALUE!</v>
      </c>
      <c r="BA415" t="e" cm="1">
        <f t="array" aca="1" ref="BA415" ca="1">IF(INDIRECT("実施計画様式!BA"&amp;ROW($A415))&lt;&gt;朱色変色!AW415,1,0)</f>
        <v>#VALUE!</v>
      </c>
      <c r="BB415" t="e" cm="1">
        <f t="array" aca="1" ref="BB415" ca="1">IF(INDIRECT("実施計画様式!BB"&amp;ROW($A415))&lt;&gt;朱色変色!AX415,1,0)</f>
        <v>#VALUE!</v>
      </c>
      <c r="BC415" t="e">
        <f t="shared" ca="1" si="15"/>
        <v>#VALUE!</v>
      </c>
      <c r="BD415" t="e">
        <f t="shared" ca="1" si="16"/>
        <v>#VALUE!</v>
      </c>
      <c r="BE415" t="e">
        <f t="shared" ca="1" si="17"/>
        <v>#VALUE!</v>
      </c>
    </row>
    <row r="416" spans="3:57">
      <c r="C416" s="310">
        <v>344</v>
      </c>
      <c r="D416" t="e" cm="1">
        <f t="array" aca="1" ref="D416" ca="1">IF(INDIRECT("実施計画様式!D"&amp;ROW($A416))&lt;&gt;朱色変色!D416,1,0)</f>
        <v>#VALUE!</v>
      </c>
      <c r="E416" t="e" cm="1">
        <f t="array" aca="1" ref="E416" ca="1">IF(INDIRECT("実施計画様式!E"&amp;ROW($A416))&lt;&gt;朱色変色!E416,1,0)</f>
        <v>#VALUE!</v>
      </c>
      <c r="F416" t="e" cm="1">
        <f t="array" aca="1" ref="F416" ca="1">IF(INDIRECT("実施計画様式!F"&amp;ROW($A416))&lt;&gt;朱色変色!F416,1,0)</f>
        <v>#VALUE!</v>
      </c>
      <c r="G416" t="e" cm="1">
        <f t="array" aca="1" ref="G416" ca="1">IF(INDIRECT("実施計画様式!G"&amp;ROW($A416))&lt;&gt;朱色変色!G416,1,0)</f>
        <v>#VALUE!</v>
      </c>
      <c r="H416" t="e" cm="1">
        <f t="array" aca="1" ref="H416" ca="1">IF(INDIRECT("実施計画様式!H"&amp;ROW($A416))&lt;&gt;朱色変色!H416,1,0)</f>
        <v>#VALUE!</v>
      </c>
      <c r="I416" t="e" cm="1">
        <f t="array" aca="1" ref="I416" ca="1">IF(INDIRECT("実施計画様式!I"&amp;ROW($A416))&lt;&gt;朱色変色!I416,1,0)</f>
        <v>#VALUE!</v>
      </c>
      <c r="J416" t="e" cm="1">
        <f t="array" aca="1" ref="J416" ca="1">IF(INDIRECT("実施計画様式!J"&amp;ROW($A416))&lt;&gt;朱色変色!J416,1,0)</f>
        <v>#VALUE!</v>
      </c>
      <c r="K416" t="e" cm="1">
        <f t="array" aca="1" ref="K416" ca="1">IF(INDIRECT("実施計画様式!K"&amp;ROW($A416))&lt;&gt;朱色変色!K416,1,0)</f>
        <v>#VALUE!</v>
      </c>
      <c r="L416" t="e" cm="1">
        <f t="array" aca="1" ref="L416" ca="1">IF(INDIRECT("実施計画様式!L"&amp;ROW($A416))&lt;&gt;朱色変色!L416,1,0)</f>
        <v>#VALUE!</v>
      </c>
      <c r="M416" t="e" cm="1">
        <f t="array" aca="1" ref="M416" ca="1">IF(INDIRECT("実施計画様式!M"&amp;ROW($A416))&lt;&gt;朱色変色!M416,1,0)</f>
        <v>#VALUE!</v>
      </c>
      <c r="N416" t="e" cm="1">
        <f t="array" aca="1" ref="N416" ca="1">IF(INDIRECT("実施計画様式!N"&amp;ROW($A416))&lt;&gt;朱色変色!N416,1,0)</f>
        <v>#VALUE!</v>
      </c>
      <c r="O416" t="e" cm="1">
        <f t="array" aca="1" ref="O416" ca="1">IF(INDIRECT("実施計画様式!O"&amp;ROW($A416))&lt;&gt;朱色変色!O416,1,0)</f>
        <v>#VALUE!</v>
      </c>
      <c r="P416" t="e" cm="1">
        <f t="array" aca="1" ref="P416" ca="1">IF(INDIRECT("実施計画様式!P"&amp;ROW($A416))&lt;&gt;朱色変色!P416,1,0)</f>
        <v>#VALUE!</v>
      </c>
      <c r="Q416" t="e" cm="1">
        <f t="array" aca="1" ref="Q416" ca="1">IF(INDIRECT("実施計画様式!Q"&amp;ROW($A416))&lt;&gt;朱色変色!Q416,1,0)</f>
        <v>#VALUE!</v>
      </c>
      <c r="R416" t="e" cm="1">
        <f t="array" aca="1" ref="R416" ca="1">IF(INDIRECT("実施計画様式!R"&amp;ROW($A416))&lt;&gt;朱色変色!R416,1,0)</f>
        <v>#VALUE!</v>
      </c>
      <c r="S416" t="e" cm="1">
        <f t="array" aca="1" ref="S416" ca="1">IF(INDIRECT("実施計画様式!S"&amp;ROW($A416))&lt;&gt;朱色変色!S416,1,0)</f>
        <v>#VALUE!</v>
      </c>
      <c r="T416" t="e" cm="1">
        <f t="array" aca="1" ref="T416" ca="1">IF(INDIRECT("実施計画様式!T"&amp;ROW($A416))&lt;&gt;朱色変色!T416,1,0)</f>
        <v>#VALUE!</v>
      </c>
      <c r="U416" t="e" cm="1">
        <f t="array" aca="1" ref="U416" ca="1">IF(INDIRECT("実施計画様式!U"&amp;ROW($A416))&lt;&gt;朱色変色!U416,1,0)</f>
        <v>#VALUE!</v>
      </c>
      <c r="V416" t="e" cm="1">
        <f t="array" aca="1" ref="V416" ca="1">IF(INDIRECT("実施計画様式!V"&amp;ROW($A416))&lt;&gt;朱色変色!V416,1,0)</f>
        <v>#VALUE!</v>
      </c>
      <c r="W416" t="e" cm="1">
        <f t="array" aca="1" ref="W416" ca="1">IF(INDIRECT("実施計画様式!W"&amp;ROW($A416))&lt;&gt;朱色変色!W416,1,0)</f>
        <v>#VALUE!</v>
      </c>
      <c r="X416" t="e" cm="1">
        <f t="array" aca="1" ref="X416" ca="1">IF(INDIRECT("実施計画様式!X"&amp;ROW($A416))&lt;&gt;朱色変色!X416,1,0)</f>
        <v>#VALUE!</v>
      </c>
      <c r="Y416" t="e" cm="1">
        <f t="array" aca="1" ref="Y416" ca="1">IF(INDIRECT("実施計画様式!Y"&amp;ROW($A416))&lt;&gt;朱色変色!Y416,1,0)</f>
        <v>#VALUE!</v>
      </c>
      <c r="Z416" t="e" cm="1">
        <f t="array" aca="1" ref="Z416" ca="1">IF(INDIRECT("実施計画様式!Z"&amp;ROW($A416))&lt;&gt;朱色変色!Z416,1,0)</f>
        <v>#VALUE!</v>
      </c>
      <c r="AA416" t="e" cm="1">
        <f t="array" aca="1" ref="AA416" ca="1">IF(INDIRECT("実施計画様式!AA"&amp;ROW($A416))&lt;&gt;朱色変色!AA416,1,0)</f>
        <v>#VALUE!</v>
      </c>
      <c r="AB416" t="e" cm="1">
        <f t="array" aca="1" ref="AB416" ca="1">IF(INDIRECT("実施計画様式!AB"&amp;ROW($A416))&lt;&gt;朱色変色!AB416,1,0)</f>
        <v>#VALUE!</v>
      </c>
      <c r="AC416" t="e" cm="1">
        <f t="array" aca="1" ref="AC416" ca="1">IF(INDIRECT("実施計画様式!AC"&amp;ROW($A416))&lt;&gt;朱色変色!AC416,1,0)</f>
        <v>#VALUE!</v>
      </c>
      <c r="AD416" t="e" cm="1">
        <f t="array" aca="1" ref="AD416" ca="1">IF(INDIRECT("実施計画様式!AD"&amp;ROW($A416))&lt;&gt;朱色変色!AD416,1,0)</f>
        <v>#VALUE!</v>
      </c>
      <c r="AE416" t="e" cm="1">
        <f t="array" aca="1" ref="AE416" ca="1">IF(INDIRECT("実施計画様式!AE"&amp;ROW($A416))&lt;&gt;朱色変色!AE416,1,0)</f>
        <v>#VALUE!</v>
      </c>
      <c r="AF416" t="e" cm="1">
        <f t="array" aca="1" ref="AF416" ca="1">IF(INDIRECT("実施計画様式!AF"&amp;ROW($A416))&lt;&gt;朱色変色!AF416,1,0)</f>
        <v>#VALUE!</v>
      </c>
      <c r="AG416" t="e" cm="1">
        <f t="array" aca="1" ref="AG416" ca="1">IF(INDIRECT("実施計画様式!AG"&amp;ROW($A416))&lt;&gt;朱色変色!AG416,1,0)</f>
        <v>#VALUE!</v>
      </c>
      <c r="AH416" t="e" cm="1">
        <f t="array" aca="1" ref="AH416" ca="1">IF(INDIRECT("実施計画様式!AH"&amp;ROW($A416))&lt;&gt;朱色変色!AH416,1,0)</f>
        <v>#VALUE!</v>
      </c>
      <c r="AI416" t="e" cm="1">
        <f t="array" aca="1" ref="AI416" ca="1">IF(INDIRECT("実施計画様式!AI"&amp;ROW($A416))&lt;&gt;朱色変色!AI416,1,0)</f>
        <v>#VALUE!</v>
      </c>
      <c r="AJ416" t="e" cm="1">
        <f t="array" aca="1" ref="AJ416" ca="1">IF(INDIRECT("実施計画様式!AJ"&amp;ROW($A416))&lt;&gt;朱色変色!AJ416,1,0)</f>
        <v>#VALUE!</v>
      </c>
      <c r="AK416" t="e" cm="1">
        <f t="array" aca="1" ref="AK416" ca="1">IF(INDIRECT("実施計画様式!AK"&amp;ROW($A416))&lt;&gt;朱色変色!AK416,1,0)</f>
        <v>#VALUE!</v>
      </c>
      <c r="AL416" t="e" cm="1">
        <f t="array" aca="1" ref="AL416" ca="1">IF(INDIRECT("実施計画様式!AL"&amp;ROW($A416))&lt;&gt;朱色変色!AL416,1,0)</f>
        <v>#VALUE!</v>
      </c>
      <c r="AM416" t="e" cm="1">
        <f t="array" aca="1" ref="AM416" ca="1">IF(INDIRECT("実施計画様式!AM"&amp;ROW($A416))&lt;&gt;朱色変色!AM416,1,0)</f>
        <v>#VALUE!</v>
      </c>
      <c r="AN416" t="e" cm="1">
        <f t="array" aca="1" ref="AN416" ca="1">IF(INDIRECT("実施計画様式!AN"&amp;ROW($A416))&lt;&gt;朱色変色!AN416,1,0)</f>
        <v>#VALUE!</v>
      </c>
      <c r="AO416" t="e" cm="1">
        <f t="array" aca="1" ref="AO416" ca="1">IF(INDIRECT("実施計画様式!AO"&amp;ROW($A416))&lt;&gt;朱色変色!AO416,1,0)</f>
        <v>#VALUE!</v>
      </c>
      <c r="AP416" t="e" cm="1">
        <f t="array" aca="1" ref="AP416" ca="1">IF(INDIRECT("実施計画様式!AP"&amp;ROW($A416))&lt;&gt;朱色変色!AP416,1,0)</f>
        <v>#VALUE!</v>
      </c>
      <c r="AQ416" t="e" cm="1">
        <f t="array" aca="1" ref="AQ416" ca="1">IF(INDIRECT("実施計画様式!AQ"&amp;ROW($A416))&lt;&gt;朱色変色!AQ416,1,0)</f>
        <v>#VALUE!</v>
      </c>
      <c r="AR416" t="e" cm="1">
        <f t="array" aca="1" ref="AR416" ca="1">IF(INDIRECT("実施計画様式!AR"&amp;ROW($A416))&lt;&gt;朱色変色!AR416,1,0)</f>
        <v>#VALUE!</v>
      </c>
      <c r="AS416" t="e" cm="1">
        <f t="array" aca="1" ref="AS416" ca="1">IF(INDIRECT("実施計画様式!AS"&amp;ROW($A416))&lt;&gt;朱色変色!AS416,1,0)</f>
        <v>#VALUE!</v>
      </c>
      <c r="AT416" t="e" cm="1">
        <f t="array" aca="1" ref="AT416" ca="1">IF(INDIRECT("実施計画様式!AT"&amp;ROW($A416))&lt;&gt;朱色変色!AT416,1,0)</f>
        <v>#VALUE!</v>
      </c>
      <c r="AU416" t="e" cm="1">
        <f t="array" aca="1" ref="AU416" ca="1">IF(INDIRECT("実施計画様式!AU"&amp;ROW($A416))&lt;&gt;朱色変色!AU416,1,0)</f>
        <v>#VALUE!</v>
      </c>
      <c r="AV416" t="e" cm="1">
        <f t="array" aca="1" ref="AV416" ca="1">IF(INDIRECT("実施計画様式!AV"&amp;ROW($A416))&lt;&gt;朱色変色!AV416,1,0)</f>
        <v>#VALUE!</v>
      </c>
      <c r="AW416" t="e" cm="1">
        <f t="array" aca="1" ref="AW416" ca="1">IF(INDIRECT("実施計画様式!AW"&amp;ROW($A416))&lt;&gt;朱色変色!AW416,1,0)</f>
        <v>#VALUE!</v>
      </c>
      <c r="AX416" t="e" cm="1">
        <f t="array" aca="1" ref="AX416" ca="1">IF(INDIRECT("実施計画様式!AX"&amp;ROW($A416))&lt;&gt;朱色変色!AX416,1,0)</f>
        <v>#VALUE!</v>
      </c>
      <c r="AY416" t="e" cm="1">
        <f t="array" aca="1" ref="AY416" ca="1">IF(INDIRECT("実施計画様式!AY"&amp;ROW($A416))&lt;&gt;朱色変色!AU416,1,0)</f>
        <v>#VALUE!</v>
      </c>
      <c r="AZ416" t="e" cm="1">
        <f t="array" aca="1" ref="AZ416" ca="1">IF(INDIRECT("実施計画様式!AZ"&amp;ROW($A416))&lt;&gt;朱色変色!AV416,1,0)</f>
        <v>#VALUE!</v>
      </c>
      <c r="BA416" t="e" cm="1">
        <f t="array" aca="1" ref="BA416" ca="1">IF(INDIRECT("実施計画様式!BA"&amp;ROW($A416))&lt;&gt;朱色変色!AW416,1,0)</f>
        <v>#VALUE!</v>
      </c>
      <c r="BB416" t="e" cm="1">
        <f t="array" aca="1" ref="BB416" ca="1">IF(INDIRECT("実施計画様式!BB"&amp;ROW($A416))&lt;&gt;朱色変色!AX416,1,0)</f>
        <v>#VALUE!</v>
      </c>
      <c r="BC416" t="e">
        <f t="shared" ca="1" si="15"/>
        <v>#VALUE!</v>
      </c>
      <c r="BD416" t="e">
        <f t="shared" ca="1" si="16"/>
        <v>#VALUE!</v>
      </c>
      <c r="BE416" t="e">
        <f t="shared" ca="1" si="17"/>
        <v>#VALUE!</v>
      </c>
    </row>
    <row r="417" spans="3:57">
      <c r="C417" s="310">
        <v>345</v>
      </c>
      <c r="D417" t="e" cm="1">
        <f t="array" aca="1" ref="D417" ca="1">IF(INDIRECT("実施計画様式!D"&amp;ROW($A417))&lt;&gt;朱色変色!D417,1,0)</f>
        <v>#VALUE!</v>
      </c>
      <c r="E417" t="e" cm="1">
        <f t="array" aca="1" ref="E417" ca="1">IF(INDIRECT("実施計画様式!E"&amp;ROW($A417))&lt;&gt;朱色変色!E417,1,0)</f>
        <v>#VALUE!</v>
      </c>
      <c r="F417" t="e" cm="1">
        <f t="array" aca="1" ref="F417" ca="1">IF(INDIRECT("実施計画様式!F"&amp;ROW($A417))&lt;&gt;朱色変色!F417,1,0)</f>
        <v>#VALUE!</v>
      </c>
      <c r="G417" t="e" cm="1">
        <f t="array" aca="1" ref="G417" ca="1">IF(INDIRECT("実施計画様式!G"&amp;ROW($A417))&lt;&gt;朱色変色!G417,1,0)</f>
        <v>#VALUE!</v>
      </c>
      <c r="H417" t="e" cm="1">
        <f t="array" aca="1" ref="H417" ca="1">IF(INDIRECT("実施計画様式!H"&amp;ROW($A417))&lt;&gt;朱色変色!H417,1,0)</f>
        <v>#VALUE!</v>
      </c>
      <c r="I417" t="e" cm="1">
        <f t="array" aca="1" ref="I417" ca="1">IF(INDIRECT("実施計画様式!I"&amp;ROW($A417))&lt;&gt;朱色変色!I417,1,0)</f>
        <v>#VALUE!</v>
      </c>
      <c r="J417" t="e" cm="1">
        <f t="array" aca="1" ref="J417" ca="1">IF(INDIRECT("実施計画様式!J"&amp;ROW($A417))&lt;&gt;朱色変色!J417,1,0)</f>
        <v>#VALUE!</v>
      </c>
      <c r="K417" t="e" cm="1">
        <f t="array" aca="1" ref="K417" ca="1">IF(INDIRECT("実施計画様式!K"&amp;ROW($A417))&lt;&gt;朱色変色!K417,1,0)</f>
        <v>#VALUE!</v>
      </c>
      <c r="L417" t="e" cm="1">
        <f t="array" aca="1" ref="L417" ca="1">IF(INDIRECT("実施計画様式!L"&amp;ROW($A417))&lt;&gt;朱色変色!L417,1,0)</f>
        <v>#VALUE!</v>
      </c>
      <c r="M417" t="e" cm="1">
        <f t="array" aca="1" ref="M417" ca="1">IF(INDIRECT("実施計画様式!M"&amp;ROW($A417))&lt;&gt;朱色変色!M417,1,0)</f>
        <v>#VALUE!</v>
      </c>
      <c r="N417" t="e" cm="1">
        <f t="array" aca="1" ref="N417" ca="1">IF(INDIRECT("実施計画様式!N"&amp;ROW($A417))&lt;&gt;朱色変色!N417,1,0)</f>
        <v>#VALUE!</v>
      </c>
      <c r="O417" t="e" cm="1">
        <f t="array" aca="1" ref="O417" ca="1">IF(INDIRECT("実施計画様式!O"&amp;ROW($A417))&lt;&gt;朱色変色!O417,1,0)</f>
        <v>#VALUE!</v>
      </c>
      <c r="P417" t="e" cm="1">
        <f t="array" aca="1" ref="P417" ca="1">IF(INDIRECT("実施計画様式!P"&amp;ROW($A417))&lt;&gt;朱色変色!P417,1,0)</f>
        <v>#VALUE!</v>
      </c>
      <c r="Q417" t="e" cm="1">
        <f t="array" aca="1" ref="Q417" ca="1">IF(INDIRECT("実施計画様式!Q"&amp;ROW($A417))&lt;&gt;朱色変色!Q417,1,0)</f>
        <v>#VALUE!</v>
      </c>
      <c r="R417" t="e" cm="1">
        <f t="array" aca="1" ref="R417" ca="1">IF(INDIRECT("実施計画様式!R"&amp;ROW($A417))&lt;&gt;朱色変色!R417,1,0)</f>
        <v>#VALUE!</v>
      </c>
      <c r="S417" t="e" cm="1">
        <f t="array" aca="1" ref="S417" ca="1">IF(INDIRECT("実施計画様式!S"&amp;ROW($A417))&lt;&gt;朱色変色!S417,1,0)</f>
        <v>#VALUE!</v>
      </c>
      <c r="T417" t="e" cm="1">
        <f t="array" aca="1" ref="T417" ca="1">IF(INDIRECT("実施計画様式!T"&amp;ROW($A417))&lt;&gt;朱色変色!T417,1,0)</f>
        <v>#VALUE!</v>
      </c>
      <c r="U417" t="e" cm="1">
        <f t="array" aca="1" ref="U417" ca="1">IF(INDIRECT("実施計画様式!U"&amp;ROW($A417))&lt;&gt;朱色変色!U417,1,0)</f>
        <v>#VALUE!</v>
      </c>
      <c r="V417" t="e" cm="1">
        <f t="array" aca="1" ref="V417" ca="1">IF(INDIRECT("実施計画様式!V"&amp;ROW($A417))&lt;&gt;朱色変色!V417,1,0)</f>
        <v>#VALUE!</v>
      </c>
      <c r="W417" t="e" cm="1">
        <f t="array" aca="1" ref="W417" ca="1">IF(INDIRECT("実施計画様式!W"&amp;ROW($A417))&lt;&gt;朱色変色!W417,1,0)</f>
        <v>#VALUE!</v>
      </c>
      <c r="X417" t="e" cm="1">
        <f t="array" aca="1" ref="X417" ca="1">IF(INDIRECT("実施計画様式!X"&amp;ROW($A417))&lt;&gt;朱色変色!X417,1,0)</f>
        <v>#VALUE!</v>
      </c>
      <c r="Y417" t="e" cm="1">
        <f t="array" aca="1" ref="Y417" ca="1">IF(INDIRECT("実施計画様式!Y"&amp;ROW($A417))&lt;&gt;朱色変色!Y417,1,0)</f>
        <v>#VALUE!</v>
      </c>
      <c r="Z417" t="e" cm="1">
        <f t="array" aca="1" ref="Z417" ca="1">IF(INDIRECT("実施計画様式!Z"&amp;ROW($A417))&lt;&gt;朱色変色!Z417,1,0)</f>
        <v>#VALUE!</v>
      </c>
      <c r="AA417" t="e" cm="1">
        <f t="array" aca="1" ref="AA417" ca="1">IF(INDIRECT("実施計画様式!AA"&amp;ROW($A417))&lt;&gt;朱色変色!AA417,1,0)</f>
        <v>#VALUE!</v>
      </c>
      <c r="AB417" t="e" cm="1">
        <f t="array" aca="1" ref="AB417" ca="1">IF(INDIRECT("実施計画様式!AB"&amp;ROW($A417))&lt;&gt;朱色変色!AB417,1,0)</f>
        <v>#VALUE!</v>
      </c>
      <c r="AC417" t="e" cm="1">
        <f t="array" aca="1" ref="AC417" ca="1">IF(INDIRECT("実施計画様式!AC"&amp;ROW($A417))&lt;&gt;朱色変色!AC417,1,0)</f>
        <v>#VALUE!</v>
      </c>
      <c r="AD417" t="e" cm="1">
        <f t="array" aca="1" ref="AD417" ca="1">IF(INDIRECT("実施計画様式!AD"&amp;ROW($A417))&lt;&gt;朱色変色!AD417,1,0)</f>
        <v>#VALUE!</v>
      </c>
      <c r="AE417" t="e" cm="1">
        <f t="array" aca="1" ref="AE417" ca="1">IF(INDIRECT("実施計画様式!AE"&amp;ROW($A417))&lt;&gt;朱色変色!AE417,1,0)</f>
        <v>#VALUE!</v>
      </c>
      <c r="AF417" t="e" cm="1">
        <f t="array" aca="1" ref="AF417" ca="1">IF(INDIRECT("実施計画様式!AF"&amp;ROW($A417))&lt;&gt;朱色変色!AF417,1,0)</f>
        <v>#VALUE!</v>
      </c>
      <c r="AG417" t="e" cm="1">
        <f t="array" aca="1" ref="AG417" ca="1">IF(INDIRECT("実施計画様式!AG"&amp;ROW($A417))&lt;&gt;朱色変色!AG417,1,0)</f>
        <v>#VALUE!</v>
      </c>
      <c r="AH417" t="e" cm="1">
        <f t="array" aca="1" ref="AH417" ca="1">IF(INDIRECT("実施計画様式!AH"&amp;ROW($A417))&lt;&gt;朱色変色!AH417,1,0)</f>
        <v>#VALUE!</v>
      </c>
      <c r="AI417" t="e" cm="1">
        <f t="array" aca="1" ref="AI417" ca="1">IF(INDIRECT("実施計画様式!AI"&amp;ROW($A417))&lt;&gt;朱色変色!AI417,1,0)</f>
        <v>#VALUE!</v>
      </c>
      <c r="AJ417" t="e" cm="1">
        <f t="array" aca="1" ref="AJ417" ca="1">IF(INDIRECT("実施計画様式!AJ"&amp;ROW($A417))&lt;&gt;朱色変色!AJ417,1,0)</f>
        <v>#VALUE!</v>
      </c>
      <c r="AK417" t="e" cm="1">
        <f t="array" aca="1" ref="AK417" ca="1">IF(INDIRECT("実施計画様式!AK"&amp;ROW($A417))&lt;&gt;朱色変色!AK417,1,0)</f>
        <v>#VALUE!</v>
      </c>
      <c r="AL417" t="e" cm="1">
        <f t="array" aca="1" ref="AL417" ca="1">IF(INDIRECT("実施計画様式!AL"&amp;ROW($A417))&lt;&gt;朱色変色!AL417,1,0)</f>
        <v>#VALUE!</v>
      </c>
      <c r="AM417" t="e" cm="1">
        <f t="array" aca="1" ref="AM417" ca="1">IF(INDIRECT("実施計画様式!AM"&amp;ROW($A417))&lt;&gt;朱色変色!AM417,1,0)</f>
        <v>#VALUE!</v>
      </c>
      <c r="AN417" t="e" cm="1">
        <f t="array" aca="1" ref="AN417" ca="1">IF(INDIRECT("実施計画様式!AN"&amp;ROW($A417))&lt;&gt;朱色変色!AN417,1,0)</f>
        <v>#VALUE!</v>
      </c>
      <c r="AO417" t="e" cm="1">
        <f t="array" aca="1" ref="AO417" ca="1">IF(INDIRECT("実施計画様式!AO"&amp;ROW($A417))&lt;&gt;朱色変色!AO417,1,0)</f>
        <v>#VALUE!</v>
      </c>
      <c r="AP417" t="e" cm="1">
        <f t="array" aca="1" ref="AP417" ca="1">IF(INDIRECT("実施計画様式!AP"&amp;ROW($A417))&lt;&gt;朱色変色!AP417,1,0)</f>
        <v>#VALUE!</v>
      </c>
      <c r="AQ417" t="e" cm="1">
        <f t="array" aca="1" ref="AQ417" ca="1">IF(INDIRECT("実施計画様式!AQ"&amp;ROW($A417))&lt;&gt;朱色変色!AQ417,1,0)</f>
        <v>#VALUE!</v>
      </c>
      <c r="AR417" t="e" cm="1">
        <f t="array" aca="1" ref="AR417" ca="1">IF(INDIRECT("実施計画様式!AR"&amp;ROW($A417))&lt;&gt;朱色変色!AR417,1,0)</f>
        <v>#VALUE!</v>
      </c>
      <c r="AS417" t="e" cm="1">
        <f t="array" aca="1" ref="AS417" ca="1">IF(INDIRECT("実施計画様式!AS"&amp;ROW($A417))&lt;&gt;朱色変色!AS417,1,0)</f>
        <v>#VALUE!</v>
      </c>
      <c r="AT417" t="e" cm="1">
        <f t="array" aca="1" ref="AT417" ca="1">IF(INDIRECT("実施計画様式!AT"&amp;ROW($A417))&lt;&gt;朱色変色!AT417,1,0)</f>
        <v>#VALUE!</v>
      </c>
      <c r="AU417" t="e" cm="1">
        <f t="array" aca="1" ref="AU417" ca="1">IF(INDIRECT("実施計画様式!AU"&amp;ROW($A417))&lt;&gt;朱色変色!AU417,1,0)</f>
        <v>#VALUE!</v>
      </c>
      <c r="AV417" t="e" cm="1">
        <f t="array" aca="1" ref="AV417" ca="1">IF(INDIRECT("実施計画様式!AV"&amp;ROW($A417))&lt;&gt;朱色変色!AV417,1,0)</f>
        <v>#VALUE!</v>
      </c>
      <c r="AW417" t="e" cm="1">
        <f t="array" aca="1" ref="AW417" ca="1">IF(INDIRECT("実施計画様式!AW"&amp;ROW($A417))&lt;&gt;朱色変色!AW417,1,0)</f>
        <v>#VALUE!</v>
      </c>
      <c r="AX417" t="e" cm="1">
        <f t="array" aca="1" ref="AX417" ca="1">IF(INDIRECT("実施計画様式!AX"&amp;ROW($A417))&lt;&gt;朱色変色!AX417,1,0)</f>
        <v>#VALUE!</v>
      </c>
      <c r="AY417" t="e" cm="1">
        <f t="array" aca="1" ref="AY417" ca="1">IF(INDIRECT("実施計画様式!AY"&amp;ROW($A417))&lt;&gt;朱色変色!AU417,1,0)</f>
        <v>#VALUE!</v>
      </c>
      <c r="AZ417" t="e" cm="1">
        <f t="array" aca="1" ref="AZ417" ca="1">IF(INDIRECT("実施計画様式!AZ"&amp;ROW($A417))&lt;&gt;朱色変色!AV417,1,0)</f>
        <v>#VALUE!</v>
      </c>
      <c r="BA417" t="e" cm="1">
        <f t="array" aca="1" ref="BA417" ca="1">IF(INDIRECT("実施計画様式!BA"&amp;ROW($A417))&lt;&gt;朱色変色!AW417,1,0)</f>
        <v>#VALUE!</v>
      </c>
      <c r="BB417" t="e" cm="1">
        <f t="array" aca="1" ref="BB417" ca="1">IF(INDIRECT("実施計画様式!BB"&amp;ROW($A417))&lt;&gt;朱色変色!AX417,1,0)</f>
        <v>#VALUE!</v>
      </c>
      <c r="BC417" t="e">
        <f t="shared" ca="1" si="15"/>
        <v>#VALUE!</v>
      </c>
      <c r="BD417" t="e">
        <f t="shared" ca="1" si="16"/>
        <v>#VALUE!</v>
      </c>
      <c r="BE417" t="e">
        <f t="shared" ca="1" si="17"/>
        <v>#VALUE!</v>
      </c>
    </row>
    <row r="418" spans="3:57">
      <c r="C418" s="310">
        <v>346</v>
      </c>
      <c r="D418" t="e" cm="1">
        <f t="array" aca="1" ref="D418" ca="1">IF(INDIRECT("実施計画様式!D"&amp;ROW($A418))&lt;&gt;朱色変色!D418,1,0)</f>
        <v>#VALUE!</v>
      </c>
      <c r="E418" t="e" cm="1">
        <f t="array" aca="1" ref="E418" ca="1">IF(INDIRECT("実施計画様式!E"&amp;ROW($A418))&lt;&gt;朱色変色!E418,1,0)</f>
        <v>#VALUE!</v>
      </c>
      <c r="F418" t="e" cm="1">
        <f t="array" aca="1" ref="F418" ca="1">IF(INDIRECT("実施計画様式!F"&amp;ROW($A418))&lt;&gt;朱色変色!F418,1,0)</f>
        <v>#VALUE!</v>
      </c>
      <c r="G418" t="e" cm="1">
        <f t="array" aca="1" ref="G418" ca="1">IF(INDIRECT("実施計画様式!G"&amp;ROW($A418))&lt;&gt;朱色変色!G418,1,0)</f>
        <v>#VALUE!</v>
      </c>
      <c r="H418" t="e" cm="1">
        <f t="array" aca="1" ref="H418" ca="1">IF(INDIRECT("実施計画様式!H"&amp;ROW($A418))&lt;&gt;朱色変色!H418,1,0)</f>
        <v>#VALUE!</v>
      </c>
      <c r="I418" t="e" cm="1">
        <f t="array" aca="1" ref="I418" ca="1">IF(INDIRECT("実施計画様式!I"&amp;ROW($A418))&lt;&gt;朱色変色!I418,1,0)</f>
        <v>#VALUE!</v>
      </c>
      <c r="J418" t="e" cm="1">
        <f t="array" aca="1" ref="J418" ca="1">IF(INDIRECT("実施計画様式!J"&amp;ROW($A418))&lt;&gt;朱色変色!J418,1,0)</f>
        <v>#VALUE!</v>
      </c>
      <c r="K418" t="e" cm="1">
        <f t="array" aca="1" ref="K418" ca="1">IF(INDIRECT("実施計画様式!K"&amp;ROW($A418))&lt;&gt;朱色変色!K418,1,0)</f>
        <v>#VALUE!</v>
      </c>
      <c r="L418" t="e" cm="1">
        <f t="array" aca="1" ref="L418" ca="1">IF(INDIRECT("実施計画様式!L"&amp;ROW($A418))&lt;&gt;朱色変色!L418,1,0)</f>
        <v>#VALUE!</v>
      </c>
      <c r="M418" t="e" cm="1">
        <f t="array" aca="1" ref="M418" ca="1">IF(INDIRECT("実施計画様式!M"&amp;ROW($A418))&lt;&gt;朱色変色!M418,1,0)</f>
        <v>#VALUE!</v>
      </c>
      <c r="N418" t="e" cm="1">
        <f t="array" aca="1" ref="N418" ca="1">IF(INDIRECT("実施計画様式!N"&amp;ROW($A418))&lt;&gt;朱色変色!N418,1,0)</f>
        <v>#VALUE!</v>
      </c>
      <c r="O418" t="e" cm="1">
        <f t="array" aca="1" ref="O418" ca="1">IF(INDIRECT("実施計画様式!O"&amp;ROW($A418))&lt;&gt;朱色変色!O418,1,0)</f>
        <v>#VALUE!</v>
      </c>
      <c r="P418" t="e" cm="1">
        <f t="array" aca="1" ref="P418" ca="1">IF(INDIRECT("実施計画様式!P"&amp;ROW($A418))&lt;&gt;朱色変色!P418,1,0)</f>
        <v>#VALUE!</v>
      </c>
      <c r="Q418" t="e" cm="1">
        <f t="array" aca="1" ref="Q418" ca="1">IF(INDIRECT("実施計画様式!Q"&amp;ROW($A418))&lt;&gt;朱色変色!Q418,1,0)</f>
        <v>#VALUE!</v>
      </c>
      <c r="R418" t="e" cm="1">
        <f t="array" aca="1" ref="R418" ca="1">IF(INDIRECT("実施計画様式!R"&amp;ROW($A418))&lt;&gt;朱色変色!R418,1,0)</f>
        <v>#VALUE!</v>
      </c>
      <c r="S418" t="e" cm="1">
        <f t="array" aca="1" ref="S418" ca="1">IF(INDIRECT("実施計画様式!S"&amp;ROW($A418))&lt;&gt;朱色変色!S418,1,0)</f>
        <v>#VALUE!</v>
      </c>
      <c r="T418" t="e" cm="1">
        <f t="array" aca="1" ref="T418" ca="1">IF(INDIRECT("実施計画様式!T"&amp;ROW($A418))&lt;&gt;朱色変色!T418,1,0)</f>
        <v>#VALUE!</v>
      </c>
      <c r="U418" t="e" cm="1">
        <f t="array" aca="1" ref="U418" ca="1">IF(INDIRECT("実施計画様式!U"&amp;ROW($A418))&lt;&gt;朱色変色!U418,1,0)</f>
        <v>#VALUE!</v>
      </c>
      <c r="V418" t="e" cm="1">
        <f t="array" aca="1" ref="V418" ca="1">IF(INDIRECT("実施計画様式!V"&amp;ROW($A418))&lt;&gt;朱色変色!V418,1,0)</f>
        <v>#VALUE!</v>
      </c>
      <c r="W418" t="e" cm="1">
        <f t="array" aca="1" ref="W418" ca="1">IF(INDIRECT("実施計画様式!W"&amp;ROW($A418))&lt;&gt;朱色変色!W418,1,0)</f>
        <v>#VALUE!</v>
      </c>
      <c r="X418" t="e" cm="1">
        <f t="array" aca="1" ref="X418" ca="1">IF(INDIRECT("実施計画様式!X"&amp;ROW($A418))&lt;&gt;朱色変色!X418,1,0)</f>
        <v>#VALUE!</v>
      </c>
      <c r="Y418" t="e" cm="1">
        <f t="array" aca="1" ref="Y418" ca="1">IF(INDIRECT("実施計画様式!Y"&amp;ROW($A418))&lt;&gt;朱色変色!Y418,1,0)</f>
        <v>#VALUE!</v>
      </c>
      <c r="Z418" t="e" cm="1">
        <f t="array" aca="1" ref="Z418" ca="1">IF(INDIRECT("実施計画様式!Z"&amp;ROW($A418))&lt;&gt;朱色変色!Z418,1,0)</f>
        <v>#VALUE!</v>
      </c>
      <c r="AA418" t="e" cm="1">
        <f t="array" aca="1" ref="AA418" ca="1">IF(INDIRECT("実施計画様式!AA"&amp;ROW($A418))&lt;&gt;朱色変色!AA418,1,0)</f>
        <v>#VALUE!</v>
      </c>
      <c r="AB418" t="e" cm="1">
        <f t="array" aca="1" ref="AB418" ca="1">IF(INDIRECT("実施計画様式!AB"&amp;ROW($A418))&lt;&gt;朱色変色!AB418,1,0)</f>
        <v>#VALUE!</v>
      </c>
      <c r="AC418" t="e" cm="1">
        <f t="array" aca="1" ref="AC418" ca="1">IF(INDIRECT("実施計画様式!AC"&amp;ROW($A418))&lt;&gt;朱色変色!AC418,1,0)</f>
        <v>#VALUE!</v>
      </c>
      <c r="AD418" t="e" cm="1">
        <f t="array" aca="1" ref="AD418" ca="1">IF(INDIRECT("実施計画様式!AD"&amp;ROW($A418))&lt;&gt;朱色変色!AD418,1,0)</f>
        <v>#VALUE!</v>
      </c>
      <c r="AE418" t="e" cm="1">
        <f t="array" aca="1" ref="AE418" ca="1">IF(INDIRECT("実施計画様式!AE"&amp;ROW($A418))&lt;&gt;朱色変色!AE418,1,0)</f>
        <v>#VALUE!</v>
      </c>
      <c r="AF418" t="e" cm="1">
        <f t="array" aca="1" ref="AF418" ca="1">IF(INDIRECT("実施計画様式!AF"&amp;ROW($A418))&lt;&gt;朱色変色!AF418,1,0)</f>
        <v>#VALUE!</v>
      </c>
      <c r="AG418" t="e" cm="1">
        <f t="array" aca="1" ref="AG418" ca="1">IF(INDIRECT("実施計画様式!AG"&amp;ROW($A418))&lt;&gt;朱色変色!AG418,1,0)</f>
        <v>#VALUE!</v>
      </c>
      <c r="AH418" t="e" cm="1">
        <f t="array" aca="1" ref="AH418" ca="1">IF(INDIRECT("実施計画様式!AH"&amp;ROW($A418))&lt;&gt;朱色変色!AH418,1,0)</f>
        <v>#VALUE!</v>
      </c>
      <c r="AI418" t="e" cm="1">
        <f t="array" aca="1" ref="AI418" ca="1">IF(INDIRECT("実施計画様式!AI"&amp;ROW($A418))&lt;&gt;朱色変色!AI418,1,0)</f>
        <v>#VALUE!</v>
      </c>
      <c r="AJ418" t="e" cm="1">
        <f t="array" aca="1" ref="AJ418" ca="1">IF(INDIRECT("実施計画様式!AJ"&amp;ROW($A418))&lt;&gt;朱色変色!AJ418,1,0)</f>
        <v>#VALUE!</v>
      </c>
      <c r="AK418" t="e" cm="1">
        <f t="array" aca="1" ref="AK418" ca="1">IF(INDIRECT("実施計画様式!AK"&amp;ROW($A418))&lt;&gt;朱色変色!AK418,1,0)</f>
        <v>#VALUE!</v>
      </c>
      <c r="AL418" t="e" cm="1">
        <f t="array" aca="1" ref="AL418" ca="1">IF(INDIRECT("実施計画様式!AL"&amp;ROW($A418))&lt;&gt;朱色変色!AL418,1,0)</f>
        <v>#VALUE!</v>
      </c>
      <c r="AM418" t="e" cm="1">
        <f t="array" aca="1" ref="AM418" ca="1">IF(INDIRECT("実施計画様式!AM"&amp;ROW($A418))&lt;&gt;朱色変色!AM418,1,0)</f>
        <v>#VALUE!</v>
      </c>
      <c r="AN418" t="e" cm="1">
        <f t="array" aca="1" ref="AN418" ca="1">IF(INDIRECT("実施計画様式!AN"&amp;ROW($A418))&lt;&gt;朱色変色!AN418,1,0)</f>
        <v>#VALUE!</v>
      </c>
      <c r="AO418" t="e" cm="1">
        <f t="array" aca="1" ref="AO418" ca="1">IF(INDIRECT("実施計画様式!AO"&amp;ROW($A418))&lt;&gt;朱色変色!AO418,1,0)</f>
        <v>#VALUE!</v>
      </c>
      <c r="AP418" t="e" cm="1">
        <f t="array" aca="1" ref="AP418" ca="1">IF(INDIRECT("実施計画様式!AP"&amp;ROW($A418))&lt;&gt;朱色変色!AP418,1,0)</f>
        <v>#VALUE!</v>
      </c>
      <c r="AQ418" t="e" cm="1">
        <f t="array" aca="1" ref="AQ418" ca="1">IF(INDIRECT("実施計画様式!AQ"&amp;ROW($A418))&lt;&gt;朱色変色!AQ418,1,0)</f>
        <v>#VALUE!</v>
      </c>
      <c r="AR418" t="e" cm="1">
        <f t="array" aca="1" ref="AR418" ca="1">IF(INDIRECT("実施計画様式!AR"&amp;ROW($A418))&lt;&gt;朱色変色!AR418,1,0)</f>
        <v>#VALUE!</v>
      </c>
      <c r="AS418" t="e" cm="1">
        <f t="array" aca="1" ref="AS418" ca="1">IF(INDIRECT("実施計画様式!AS"&amp;ROW($A418))&lt;&gt;朱色変色!AS418,1,0)</f>
        <v>#VALUE!</v>
      </c>
      <c r="AT418" t="e" cm="1">
        <f t="array" aca="1" ref="AT418" ca="1">IF(INDIRECT("実施計画様式!AT"&amp;ROW($A418))&lt;&gt;朱色変色!AT418,1,0)</f>
        <v>#VALUE!</v>
      </c>
      <c r="AU418" t="e" cm="1">
        <f t="array" aca="1" ref="AU418" ca="1">IF(INDIRECT("実施計画様式!AU"&amp;ROW($A418))&lt;&gt;朱色変色!AU418,1,0)</f>
        <v>#VALUE!</v>
      </c>
      <c r="AV418" t="e" cm="1">
        <f t="array" aca="1" ref="AV418" ca="1">IF(INDIRECT("実施計画様式!AV"&amp;ROW($A418))&lt;&gt;朱色変色!AV418,1,0)</f>
        <v>#VALUE!</v>
      </c>
      <c r="AW418" t="e" cm="1">
        <f t="array" aca="1" ref="AW418" ca="1">IF(INDIRECT("実施計画様式!AW"&amp;ROW($A418))&lt;&gt;朱色変色!AW418,1,0)</f>
        <v>#VALUE!</v>
      </c>
      <c r="AX418" t="e" cm="1">
        <f t="array" aca="1" ref="AX418" ca="1">IF(INDIRECT("実施計画様式!AX"&amp;ROW($A418))&lt;&gt;朱色変色!AX418,1,0)</f>
        <v>#VALUE!</v>
      </c>
      <c r="AY418" t="e" cm="1">
        <f t="array" aca="1" ref="AY418" ca="1">IF(INDIRECT("実施計画様式!AY"&amp;ROW($A418))&lt;&gt;朱色変色!AU418,1,0)</f>
        <v>#VALUE!</v>
      </c>
      <c r="AZ418" t="e" cm="1">
        <f t="array" aca="1" ref="AZ418" ca="1">IF(INDIRECT("実施計画様式!AZ"&amp;ROW($A418))&lt;&gt;朱色変色!AV418,1,0)</f>
        <v>#VALUE!</v>
      </c>
      <c r="BA418" t="e" cm="1">
        <f t="array" aca="1" ref="BA418" ca="1">IF(INDIRECT("実施計画様式!BA"&amp;ROW($A418))&lt;&gt;朱色変色!AW418,1,0)</f>
        <v>#VALUE!</v>
      </c>
      <c r="BB418" t="e" cm="1">
        <f t="array" aca="1" ref="BB418" ca="1">IF(INDIRECT("実施計画様式!BB"&amp;ROW($A418))&lt;&gt;朱色変色!AX418,1,0)</f>
        <v>#VALUE!</v>
      </c>
      <c r="BC418" t="e">
        <f t="shared" ca="1" si="15"/>
        <v>#VALUE!</v>
      </c>
      <c r="BD418" t="e">
        <f t="shared" ca="1" si="16"/>
        <v>#VALUE!</v>
      </c>
      <c r="BE418" t="e">
        <f t="shared" ca="1" si="17"/>
        <v>#VALUE!</v>
      </c>
    </row>
    <row r="419" spans="3:57">
      <c r="C419" s="310">
        <v>347</v>
      </c>
      <c r="D419" t="e" cm="1">
        <f t="array" aca="1" ref="D419" ca="1">IF(INDIRECT("実施計画様式!D"&amp;ROW($A419))&lt;&gt;朱色変色!D419,1,0)</f>
        <v>#VALUE!</v>
      </c>
      <c r="E419" t="e" cm="1">
        <f t="array" aca="1" ref="E419" ca="1">IF(INDIRECT("実施計画様式!E"&amp;ROW($A419))&lt;&gt;朱色変色!E419,1,0)</f>
        <v>#VALUE!</v>
      </c>
      <c r="F419" t="e" cm="1">
        <f t="array" aca="1" ref="F419" ca="1">IF(INDIRECT("実施計画様式!F"&amp;ROW($A419))&lt;&gt;朱色変色!F419,1,0)</f>
        <v>#VALUE!</v>
      </c>
      <c r="G419" t="e" cm="1">
        <f t="array" aca="1" ref="G419" ca="1">IF(INDIRECT("実施計画様式!G"&amp;ROW($A419))&lt;&gt;朱色変色!G419,1,0)</f>
        <v>#VALUE!</v>
      </c>
      <c r="H419" t="e" cm="1">
        <f t="array" aca="1" ref="H419" ca="1">IF(INDIRECT("実施計画様式!H"&amp;ROW($A419))&lt;&gt;朱色変色!H419,1,0)</f>
        <v>#VALUE!</v>
      </c>
      <c r="I419" t="e" cm="1">
        <f t="array" aca="1" ref="I419" ca="1">IF(INDIRECT("実施計画様式!I"&amp;ROW($A419))&lt;&gt;朱色変色!I419,1,0)</f>
        <v>#VALUE!</v>
      </c>
      <c r="J419" t="e" cm="1">
        <f t="array" aca="1" ref="J419" ca="1">IF(INDIRECT("実施計画様式!J"&amp;ROW($A419))&lt;&gt;朱色変色!J419,1,0)</f>
        <v>#VALUE!</v>
      </c>
      <c r="K419" t="e" cm="1">
        <f t="array" aca="1" ref="K419" ca="1">IF(INDIRECT("実施計画様式!K"&amp;ROW($A419))&lt;&gt;朱色変色!K419,1,0)</f>
        <v>#VALUE!</v>
      </c>
      <c r="L419" t="e" cm="1">
        <f t="array" aca="1" ref="L419" ca="1">IF(INDIRECT("実施計画様式!L"&amp;ROW($A419))&lt;&gt;朱色変色!L419,1,0)</f>
        <v>#VALUE!</v>
      </c>
      <c r="M419" t="e" cm="1">
        <f t="array" aca="1" ref="M419" ca="1">IF(INDIRECT("実施計画様式!M"&amp;ROW($A419))&lt;&gt;朱色変色!M419,1,0)</f>
        <v>#VALUE!</v>
      </c>
      <c r="N419" t="e" cm="1">
        <f t="array" aca="1" ref="N419" ca="1">IF(INDIRECT("実施計画様式!N"&amp;ROW($A419))&lt;&gt;朱色変色!N419,1,0)</f>
        <v>#VALUE!</v>
      </c>
      <c r="O419" t="e" cm="1">
        <f t="array" aca="1" ref="O419" ca="1">IF(INDIRECT("実施計画様式!O"&amp;ROW($A419))&lt;&gt;朱色変色!O419,1,0)</f>
        <v>#VALUE!</v>
      </c>
      <c r="P419" t="e" cm="1">
        <f t="array" aca="1" ref="P419" ca="1">IF(INDIRECT("実施計画様式!P"&amp;ROW($A419))&lt;&gt;朱色変色!P419,1,0)</f>
        <v>#VALUE!</v>
      </c>
      <c r="Q419" t="e" cm="1">
        <f t="array" aca="1" ref="Q419" ca="1">IF(INDIRECT("実施計画様式!Q"&amp;ROW($A419))&lt;&gt;朱色変色!Q419,1,0)</f>
        <v>#VALUE!</v>
      </c>
      <c r="R419" t="e" cm="1">
        <f t="array" aca="1" ref="R419" ca="1">IF(INDIRECT("実施計画様式!R"&amp;ROW($A419))&lt;&gt;朱色変色!R419,1,0)</f>
        <v>#VALUE!</v>
      </c>
      <c r="S419" t="e" cm="1">
        <f t="array" aca="1" ref="S419" ca="1">IF(INDIRECT("実施計画様式!S"&amp;ROW($A419))&lt;&gt;朱色変色!S419,1,0)</f>
        <v>#VALUE!</v>
      </c>
      <c r="T419" t="e" cm="1">
        <f t="array" aca="1" ref="T419" ca="1">IF(INDIRECT("実施計画様式!T"&amp;ROW($A419))&lt;&gt;朱色変色!T419,1,0)</f>
        <v>#VALUE!</v>
      </c>
      <c r="U419" t="e" cm="1">
        <f t="array" aca="1" ref="U419" ca="1">IF(INDIRECT("実施計画様式!U"&amp;ROW($A419))&lt;&gt;朱色変色!U419,1,0)</f>
        <v>#VALUE!</v>
      </c>
      <c r="V419" t="e" cm="1">
        <f t="array" aca="1" ref="V419" ca="1">IF(INDIRECT("実施計画様式!V"&amp;ROW($A419))&lt;&gt;朱色変色!V419,1,0)</f>
        <v>#VALUE!</v>
      </c>
      <c r="W419" t="e" cm="1">
        <f t="array" aca="1" ref="W419" ca="1">IF(INDIRECT("実施計画様式!W"&amp;ROW($A419))&lt;&gt;朱色変色!W419,1,0)</f>
        <v>#VALUE!</v>
      </c>
      <c r="X419" t="e" cm="1">
        <f t="array" aca="1" ref="X419" ca="1">IF(INDIRECT("実施計画様式!X"&amp;ROW($A419))&lt;&gt;朱色変色!X419,1,0)</f>
        <v>#VALUE!</v>
      </c>
      <c r="Y419" t="e" cm="1">
        <f t="array" aca="1" ref="Y419" ca="1">IF(INDIRECT("実施計画様式!Y"&amp;ROW($A419))&lt;&gt;朱色変色!Y419,1,0)</f>
        <v>#VALUE!</v>
      </c>
      <c r="Z419" t="e" cm="1">
        <f t="array" aca="1" ref="Z419" ca="1">IF(INDIRECT("実施計画様式!Z"&amp;ROW($A419))&lt;&gt;朱色変色!Z419,1,0)</f>
        <v>#VALUE!</v>
      </c>
      <c r="AA419" t="e" cm="1">
        <f t="array" aca="1" ref="AA419" ca="1">IF(INDIRECT("実施計画様式!AA"&amp;ROW($A419))&lt;&gt;朱色変色!AA419,1,0)</f>
        <v>#VALUE!</v>
      </c>
      <c r="AB419" t="e" cm="1">
        <f t="array" aca="1" ref="AB419" ca="1">IF(INDIRECT("実施計画様式!AB"&amp;ROW($A419))&lt;&gt;朱色変色!AB419,1,0)</f>
        <v>#VALUE!</v>
      </c>
      <c r="AC419" t="e" cm="1">
        <f t="array" aca="1" ref="AC419" ca="1">IF(INDIRECT("実施計画様式!AC"&amp;ROW($A419))&lt;&gt;朱色変色!AC419,1,0)</f>
        <v>#VALUE!</v>
      </c>
      <c r="AD419" t="e" cm="1">
        <f t="array" aca="1" ref="AD419" ca="1">IF(INDIRECT("実施計画様式!AD"&amp;ROW($A419))&lt;&gt;朱色変色!AD419,1,0)</f>
        <v>#VALUE!</v>
      </c>
      <c r="AE419" t="e" cm="1">
        <f t="array" aca="1" ref="AE419" ca="1">IF(INDIRECT("実施計画様式!AE"&amp;ROW($A419))&lt;&gt;朱色変色!AE419,1,0)</f>
        <v>#VALUE!</v>
      </c>
      <c r="AF419" t="e" cm="1">
        <f t="array" aca="1" ref="AF419" ca="1">IF(INDIRECT("実施計画様式!AF"&amp;ROW($A419))&lt;&gt;朱色変色!AF419,1,0)</f>
        <v>#VALUE!</v>
      </c>
      <c r="AG419" t="e" cm="1">
        <f t="array" aca="1" ref="AG419" ca="1">IF(INDIRECT("実施計画様式!AG"&amp;ROW($A419))&lt;&gt;朱色変色!AG419,1,0)</f>
        <v>#VALUE!</v>
      </c>
      <c r="AH419" t="e" cm="1">
        <f t="array" aca="1" ref="AH419" ca="1">IF(INDIRECT("実施計画様式!AH"&amp;ROW($A419))&lt;&gt;朱色変色!AH419,1,0)</f>
        <v>#VALUE!</v>
      </c>
      <c r="AI419" t="e" cm="1">
        <f t="array" aca="1" ref="AI419" ca="1">IF(INDIRECT("実施計画様式!AI"&amp;ROW($A419))&lt;&gt;朱色変色!AI419,1,0)</f>
        <v>#VALUE!</v>
      </c>
      <c r="AJ419" t="e" cm="1">
        <f t="array" aca="1" ref="AJ419" ca="1">IF(INDIRECT("実施計画様式!AJ"&amp;ROW($A419))&lt;&gt;朱色変色!AJ419,1,0)</f>
        <v>#VALUE!</v>
      </c>
      <c r="AK419" t="e" cm="1">
        <f t="array" aca="1" ref="AK419" ca="1">IF(INDIRECT("実施計画様式!AK"&amp;ROW($A419))&lt;&gt;朱色変色!AK419,1,0)</f>
        <v>#VALUE!</v>
      </c>
      <c r="AL419" t="e" cm="1">
        <f t="array" aca="1" ref="AL419" ca="1">IF(INDIRECT("実施計画様式!AL"&amp;ROW($A419))&lt;&gt;朱色変色!AL419,1,0)</f>
        <v>#VALUE!</v>
      </c>
      <c r="AM419" t="e" cm="1">
        <f t="array" aca="1" ref="AM419" ca="1">IF(INDIRECT("実施計画様式!AM"&amp;ROW($A419))&lt;&gt;朱色変色!AM419,1,0)</f>
        <v>#VALUE!</v>
      </c>
      <c r="AN419" t="e" cm="1">
        <f t="array" aca="1" ref="AN419" ca="1">IF(INDIRECT("実施計画様式!AN"&amp;ROW($A419))&lt;&gt;朱色変色!AN419,1,0)</f>
        <v>#VALUE!</v>
      </c>
      <c r="AO419" t="e" cm="1">
        <f t="array" aca="1" ref="AO419" ca="1">IF(INDIRECT("実施計画様式!AO"&amp;ROW($A419))&lt;&gt;朱色変色!AO419,1,0)</f>
        <v>#VALUE!</v>
      </c>
      <c r="AP419" t="e" cm="1">
        <f t="array" aca="1" ref="AP419" ca="1">IF(INDIRECT("実施計画様式!AP"&amp;ROW($A419))&lt;&gt;朱色変色!AP419,1,0)</f>
        <v>#VALUE!</v>
      </c>
      <c r="AQ419" t="e" cm="1">
        <f t="array" aca="1" ref="AQ419" ca="1">IF(INDIRECT("実施計画様式!AQ"&amp;ROW($A419))&lt;&gt;朱色変色!AQ419,1,0)</f>
        <v>#VALUE!</v>
      </c>
      <c r="AR419" t="e" cm="1">
        <f t="array" aca="1" ref="AR419" ca="1">IF(INDIRECT("実施計画様式!AR"&amp;ROW($A419))&lt;&gt;朱色変色!AR419,1,0)</f>
        <v>#VALUE!</v>
      </c>
      <c r="AS419" t="e" cm="1">
        <f t="array" aca="1" ref="AS419" ca="1">IF(INDIRECT("実施計画様式!AS"&amp;ROW($A419))&lt;&gt;朱色変色!AS419,1,0)</f>
        <v>#VALUE!</v>
      </c>
      <c r="AT419" t="e" cm="1">
        <f t="array" aca="1" ref="AT419" ca="1">IF(INDIRECT("実施計画様式!AT"&amp;ROW($A419))&lt;&gt;朱色変色!AT419,1,0)</f>
        <v>#VALUE!</v>
      </c>
      <c r="AU419" t="e" cm="1">
        <f t="array" aca="1" ref="AU419" ca="1">IF(INDIRECT("実施計画様式!AU"&amp;ROW($A419))&lt;&gt;朱色変色!AU419,1,0)</f>
        <v>#VALUE!</v>
      </c>
      <c r="AV419" t="e" cm="1">
        <f t="array" aca="1" ref="AV419" ca="1">IF(INDIRECT("実施計画様式!AV"&amp;ROW($A419))&lt;&gt;朱色変色!AV419,1,0)</f>
        <v>#VALUE!</v>
      </c>
      <c r="AW419" t="e" cm="1">
        <f t="array" aca="1" ref="AW419" ca="1">IF(INDIRECT("実施計画様式!AW"&amp;ROW($A419))&lt;&gt;朱色変色!AW419,1,0)</f>
        <v>#VALUE!</v>
      </c>
      <c r="AX419" t="e" cm="1">
        <f t="array" aca="1" ref="AX419" ca="1">IF(INDIRECT("実施計画様式!AX"&amp;ROW($A419))&lt;&gt;朱色変色!AX419,1,0)</f>
        <v>#VALUE!</v>
      </c>
      <c r="AY419" t="e" cm="1">
        <f t="array" aca="1" ref="AY419" ca="1">IF(INDIRECT("実施計画様式!AY"&amp;ROW($A419))&lt;&gt;朱色変色!AU419,1,0)</f>
        <v>#VALUE!</v>
      </c>
      <c r="AZ419" t="e" cm="1">
        <f t="array" aca="1" ref="AZ419" ca="1">IF(INDIRECT("実施計画様式!AZ"&amp;ROW($A419))&lt;&gt;朱色変色!AV419,1,0)</f>
        <v>#VALUE!</v>
      </c>
      <c r="BA419" t="e" cm="1">
        <f t="array" aca="1" ref="BA419" ca="1">IF(INDIRECT("実施計画様式!BA"&amp;ROW($A419))&lt;&gt;朱色変色!AW419,1,0)</f>
        <v>#VALUE!</v>
      </c>
      <c r="BB419" t="e" cm="1">
        <f t="array" aca="1" ref="BB419" ca="1">IF(INDIRECT("実施計画様式!BB"&amp;ROW($A419))&lt;&gt;朱色変色!AX419,1,0)</f>
        <v>#VALUE!</v>
      </c>
      <c r="BC419" t="e">
        <f t="shared" ca="1" si="15"/>
        <v>#VALUE!</v>
      </c>
      <c r="BD419" t="e">
        <f t="shared" ca="1" si="16"/>
        <v>#VALUE!</v>
      </c>
      <c r="BE419" t="e">
        <f t="shared" ca="1" si="17"/>
        <v>#VALUE!</v>
      </c>
    </row>
    <row r="420" spans="3:57">
      <c r="C420" s="310">
        <v>348</v>
      </c>
      <c r="D420" t="e" cm="1">
        <f t="array" aca="1" ref="D420" ca="1">IF(INDIRECT("実施計画様式!D"&amp;ROW($A420))&lt;&gt;朱色変色!D420,1,0)</f>
        <v>#VALUE!</v>
      </c>
      <c r="E420" t="e" cm="1">
        <f t="array" aca="1" ref="E420" ca="1">IF(INDIRECT("実施計画様式!E"&amp;ROW($A420))&lt;&gt;朱色変色!E420,1,0)</f>
        <v>#VALUE!</v>
      </c>
      <c r="F420" t="e" cm="1">
        <f t="array" aca="1" ref="F420" ca="1">IF(INDIRECT("実施計画様式!F"&amp;ROW($A420))&lt;&gt;朱色変色!F420,1,0)</f>
        <v>#VALUE!</v>
      </c>
      <c r="G420" t="e" cm="1">
        <f t="array" aca="1" ref="G420" ca="1">IF(INDIRECT("実施計画様式!G"&amp;ROW($A420))&lt;&gt;朱色変色!G420,1,0)</f>
        <v>#VALUE!</v>
      </c>
      <c r="H420" t="e" cm="1">
        <f t="array" aca="1" ref="H420" ca="1">IF(INDIRECT("実施計画様式!H"&amp;ROW($A420))&lt;&gt;朱色変色!H420,1,0)</f>
        <v>#VALUE!</v>
      </c>
      <c r="I420" t="e" cm="1">
        <f t="array" aca="1" ref="I420" ca="1">IF(INDIRECT("実施計画様式!I"&amp;ROW($A420))&lt;&gt;朱色変色!I420,1,0)</f>
        <v>#VALUE!</v>
      </c>
      <c r="J420" t="e" cm="1">
        <f t="array" aca="1" ref="J420" ca="1">IF(INDIRECT("実施計画様式!J"&amp;ROW($A420))&lt;&gt;朱色変色!J420,1,0)</f>
        <v>#VALUE!</v>
      </c>
      <c r="K420" t="e" cm="1">
        <f t="array" aca="1" ref="K420" ca="1">IF(INDIRECT("実施計画様式!K"&amp;ROW($A420))&lt;&gt;朱色変色!K420,1,0)</f>
        <v>#VALUE!</v>
      </c>
      <c r="L420" t="e" cm="1">
        <f t="array" aca="1" ref="L420" ca="1">IF(INDIRECT("実施計画様式!L"&amp;ROW($A420))&lt;&gt;朱色変色!L420,1,0)</f>
        <v>#VALUE!</v>
      </c>
      <c r="M420" t="e" cm="1">
        <f t="array" aca="1" ref="M420" ca="1">IF(INDIRECT("実施計画様式!M"&amp;ROW($A420))&lt;&gt;朱色変色!M420,1,0)</f>
        <v>#VALUE!</v>
      </c>
      <c r="N420" t="e" cm="1">
        <f t="array" aca="1" ref="N420" ca="1">IF(INDIRECT("実施計画様式!N"&amp;ROW($A420))&lt;&gt;朱色変色!N420,1,0)</f>
        <v>#VALUE!</v>
      </c>
      <c r="O420" t="e" cm="1">
        <f t="array" aca="1" ref="O420" ca="1">IF(INDIRECT("実施計画様式!O"&amp;ROW($A420))&lt;&gt;朱色変色!O420,1,0)</f>
        <v>#VALUE!</v>
      </c>
      <c r="P420" t="e" cm="1">
        <f t="array" aca="1" ref="P420" ca="1">IF(INDIRECT("実施計画様式!P"&amp;ROW($A420))&lt;&gt;朱色変色!P420,1,0)</f>
        <v>#VALUE!</v>
      </c>
      <c r="Q420" t="e" cm="1">
        <f t="array" aca="1" ref="Q420" ca="1">IF(INDIRECT("実施計画様式!Q"&amp;ROW($A420))&lt;&gt;朱色変色!Q420,1,0)</f>
        <v>#VALUE!</v>
      </c>
      <c r="R420" t="e" cm="1">
        <f t="array" aca="1" ref="R420" ca="1">IF(INDIRECT("実施計画様式!R"&amp;ROW($A420))&lt;&gt;朱色変色!R420,1,0)</f>
        <v>#VALUE!</v>
      </c>
      <c r="S420" t="e" cm="1">
        <f t="array" aca="1" ref="S420" ca="1">IF(INDIRECT("実施計画様式!S"&amp;ROW($A420))&lt;&gt;朱色変色!S420,1,0)</f>
        <v>#VALUE!</v>
      </c>
      <c r="T420" t="e" cm="1">
        <f t="array" aca="1" ref="T420" ca="1">IF(INDIRECT("実施計画様式!T"&amp;ROW($A420))&lt;&gt;朱色変色!T420,1,0)</f>
        <v>#VALUE!</v>
      </c>
      <c r="U420" t="e" cm="1">
        <f t="array" aca="1" ref="U420" ca="1">IF(INDIRECT("実施計画様式!U"&amp;ROW($A420))&lt;&gt;朱色変色!U420,1,0)</f>
        <v>#VALUE!</v>
      </c>
      <c r="V420" t="e" cm="1">
        <f t="array" aca="1" ref="V420" ca="1">IF(INDIRECT("実施計画様式!V"&amp;ROW($A420))&lt;&gt;朱色変色!V420,1,0)</f>
        <v>#VALUE!</v>
      </c>
      <c r="W420" t="e" cm="1">
        <f t="array" aca="1" ref="W420" ca="1">IF(INDIRECT("実施計画様式!W"&amp;ROW($A420))&lt;&gt;朱色変色!W420,1,0)</f>
        <v>#VALUE!</v>
      </c>
      <c r="X420" t="e" cm="1">
        <f t="array" aca="1" ref="X420" ca="1">IF(INDIRECT("実施計画様式!X"&amp;ROW($A420))&lt;&gt;朱色変色!X420,1,0)</f>
        <v>#VALUE!</v>
      </c>
      <c r="Y420" t="e" cm="1">
        <f t="array" aca="1" ref="Y420" ca="1">IF(INDIRECT("実施計画様式!Y"&amp;ROW($A420))&lt;&gt;朱色変色!Y420,1,0)</f>
        <v>#VALUE!</v>
      </c>
      <c r="Z420" t="e" cm="1">
        <f t="array" aca="1" ref="Z420" ca="1">IF(INDIRECT("実施計画様式!Z"&amp;ROW($A420))&lt;&gt;朱色変色!Z420,1,0)</f>
        <v>#VALUE!</v>
      </c>
      <c r="AA420" t="e" cm="1">
        <f t="array" aca="1" ref="AA420" ca="1">IF(INDIRECT("実施計画様式!AA"&amp;ROW($A420))&lt;&gt;朱色変色!AA420,1,0)</f>
        <v>#VALUE!</v>
      </c>
      <c r="AB420" t="e" cm="1">
        <f t="array" aca="1" ref="AB420" ca="1">IF(INDIRECT("実施計画様式!AB"&amp;ROW($A420))&lt;&gt;朱色変色!AB420,1,0)</f>
        <v>#VALUE!</v>
      </c>
      <c r="AC420" t="e" cm="1">
        <f t="array" aca="1" ref="AC420" ca="1">IF(INDIRECT("実施計画様式!AC"&amp;ROW($A420))&lt;&gt;朱色変色!AC420,1,0)</f>
        <v>#VALUE!</v>
      </c>
      <c r="AD420" t="e" cm="1">
        <f t="array" aca="1" ref="AD420" ca="1">IF(INDIRECT("実施計画様式!AD"&amp;ROW($A420))&lt;&gt;朱色変色!AD420,1,0)</f>
        <v>#VALUE!</v>
      </c>
      <c r="AE420" t="e" cm="1">
        <f t="array" aca="1" ref="AE420" ca="1">IF(INDIRECT("実施計画様式!AE"&amp;ROW($A420))&lt;&gt;朱色変色!AE420,1,0)</f>
        <v>#VALUE!</v>
      </c>
      <c r="AF420" t="e" cm="1">
        <f t="array" aca="1" ref="AF420" ca="1">IF(INDIRECT("実施計画様式!AF"&amp;ROW($A420))&lt;&gt;朱色変色!AF420,1,0)</f>
        <v>#VALUE!</v>
      </c>
      <c r="AG420" t="e" cm="1">
        <f t="array" aca="1" ref="AG420" ca="1">IF(INDIRECT("実施計画様式!AG"&amp;ROW($A420))&lt;&gt;朱色変色!AG420,1,0)</f>
        <v>#VALUE!</v>
      </c>
      <c r="AH420" t="e" cm="1">
        <f t="array" aca="1" ref="AH420" ca="1">IF(INDIRECT("実施計画様式!AH"&amp;ROW($A420))&lt;&gt;朱色変色!AH420,1,0)</f>
        <v>#VALUE!</v>
      </c>
      <c r="AI420" t="e" cm="1">
        <f t="array" aca="1" ref="AI420" ca="1">IF(INDIRECT("実施計画様式!AI"&amp;ROW($A420))&lt;&gt;朱色変色!AI420,1,0)</f>
        <v>#VALUE!</v>
      </c>
      <c r="AJ420" t="e" cm="1">
        <f t="array" aca="1" ref="AJ420" ca="1">IF(INDIRECT("実施計画様式!AJ"&amp;ROW($A420))&lt;&gt;朱色変色!AJ420,1,0)</f>
        <v>#VALUE!</v>
      </c>
      <c r="AK420" t="e" cm="1">
        <f t="array" aca="1" ref="AK420" ca="1">IF(INDIRECT("実施計画様式!AK"&amp;ROW($A420))&lt;&gt;朱色変色!AK420,1,0)</f>
        <v>#VALUE!</v>
      </c>
      <c r="AL420" t="e" cm="1">
        <f t="array" aca="1" ref="AL420" ca="1">IF(INDIRECT("実施計画様式!AL"&amp;ROW($A420))&lt;&gt;朱色変色!AL420,1,0)</f>
        <v>#VALUE!</v>
      </c>
      <c r="AM420" t="e" cm="1">
        <f t="array" aca="1" ref="AM420" ca="1">IF(INDIRECT("実施計画様式!AM"&amp;ROW($A420))&lt;&gt;朱色変色!AM420,1,0)</f>
        <v>#VALUE!</v>
      </c>
      <c r="AN420" t="e" cm="1">
        <f t="array" aca="1" ref="AN420" ca="1">IF(INDIRECT("実施計画様式!AN"&amp;ROW($A420))&lt;&gt;朱色変色!AN420,1,0)</f>
        <v>#VALUE!</v>
      </c>
      <c r="AO420" t="e" cm="1">
        <f t="array" aca="1" ref="AO420" ca="1">IF(INDIRECT("実施計画様式!AO"&amp;ROW($A420))&lt;&gt;朱色変色!AO420,1,0)</f>
        <v>#VALUE!</v>
      </c>
      <c r="AP420" t="e" cm="1">
        <f t="array" aca="1" ref="AP420" ca="1">IF(INDIRECT("実施計画様式!AP"&amp;ROW($A420))&lt;&gt;朱色変色!AP420,1,0)</f>
        <v>#VALUE!</v>
      </c>
      <c r="AQ420" t="e" cm="1">
        <f t="array" aca="1" ref="AQ420" ca="1">IF(INDIRECT("実施計画様式!AQ"&amp;ROW($A420))&lt;&gt;朱色変色!AQ420,1,0)</f>
        <v>#VALUE!</v>
      </c>
      <c r="AR420" t="e" cm="1">
        <f t="array" aca="1" ref="AR420" ca="1">IF(INDIRECT("実施計画様式!AR"&amp;ROW($A420))&lt;&gt;朱色変色!AR420,1,0)</f>
        <v>#VALUE!</v>
      </c>
      <c r="AS420" t="e" cm="1">
        <f t="array" aca="1" ref="AS420" ca="1">IF(INDIRECT("実施計画様式!AS"&amp;ROW($A420))&lt;&gt;朱色変色!AS420,1,0)</f>
        <v>#VALUE!</v>
      </c>
      <c r="AT420" t="e" cm="1">
        <f t="array" aca="1" ref="AT420" ca="1">IF(INDIRECT("実施計画様式!AT"&amp;ROW($A420))&lt;&gt;朱色変色!AT420,1,0)</f>
        <v>#VALUE!</v>
      </c>
      <c r="AU420" t="e" cm="1">
        <f t="array" aca="1" ref="AU420" ca="1">IF(INDIRECT("実施計画様式!AU"&amp;ROW($A420))&lt;&gt;朱色変色!AU420,1,0)</f>
        <v>#VALUE!</v>
      </c>
      <c r="AV420" t="e" cm="1">
        <f t="array" aca="1" ref="AV420" ca="1">IF(INDIRECT("実施計画様式!AV"&amp;ROW($A420))&lt;&gt;朱色変色!AV420,1,0)</f>
        <v>#VALUE!</v>
      </c>
      <c r="AW420" t="e" cm="1">
        <f t="array" aca="1" ref="AW420" ca="1">IF(INDIRECT("実施計画様式!AW"&amp;ROW($A420))&lt;&gt;朱色変色!AW420,1,0)</f>
        <v>#VALUE!</v>
      </c>
      <c r="AX420" t="e" cm="1">
        <f t="array" aca="1" ref="AX420" ca="1">IF(INDIRECT("実施計画様式!AX"&amp;ROW($A420))&lt;&gt;朱色変色!AX420,1,0)</f>
        <v>#VALUE!</v>
      </c>
      <c r="AY420" t="e" cm="1">
        <f t="array" aca="1" ref="AY420" ca="1">IF(INDIRECT("実施計画様式!AY"&amp;ROW($A420))&lt;&gt;朱色変色!AU420,1,0)</f>
        <v>#VALUE!</v>
      </c>
      <c r="AZ420" t="e" cm="1">
        <f t="array" aca="1" ref="AZ420" ca="1">IF(INDIRECT("実施計画様式!AZ"&amp;ROW($A420))&lt;&gt;朱色変色!AV420,1,0)</f>
        <v>#VALUE!</v>
      </c>
      <c r="BA420" t="e" cm="1">
        <f t="array" aca="1" ref="BA420" ca="1">IF(INDIRECT("実施計画様式!BA"&amp;ROW($A420))&lt;&gt;朱色変色!AW420,1,0)</f>
        <v>#VALUE!</v>
      </c>
      <c r="BB420" t="e" cm="1">
        <f t="array" aca="1" ref="BB420" ca="1">IF(INDIRECT("実施計画様式!BB"&amp;ROW($A420))&lt;&gt;朱色変色!AX420,1,0)</f>
        <v>#VALUE!</v>
      </c>
      <c r="BC420" t="e">
        <f t="shared" ca="1" si="15"/>
        <v>#VALUE!</v>
      </c>
      <c r="BD420" t="e">
        <f t="shared" ca="1" si="16"/>
        <v>#VALUE!</v>
      </c>
      <c r="BE420" t="e">
        <f t="shared" ca="1" si="17"/>
        <v>#VALUE!</v>
      </c>
    </row>
    <row r="421" spans="3:57">
      <c r="C421" s="310">
        <v>349</v>
      </c>
      <c r="D421" t="e" cm="1">
        <f t="array" aca="1" ref="D421" ca="1">IF(INDIRECT("実施計画様式!D"&amp;ROW($A421))&lt;&gt;朱色変色!D421,1,0)</f>
        <v>#VALUE!</v>
      </c>
      <c r="E421" t="e" cm="1">
        <f t="array" aca="1" ref="E421" ca="1">IF(INDIRECT("実施計画様式!E"&amp;ROW($A421))&lt;&gt;朱色変色!E421,1,0)</f>
        <v>#VALUE!</v>
      </c>
      <c r="F421" t="e" cm="1">
        <f t="array" aca="1" ref="F421" ca="1">IF(INDIRECT("実施計画様式!F"&amp;ROW($A421))&lt;&gt;朱色変色!F421,1,0)</f>
        <v>#VALUE!</v>
      </c>
      <c r="G421" t="e" cm="1">
        <f t="array" aca="1" ref="G421" ca="1">IF(INDIRECT("実施計画様式!G"&amp;ROW($A421))&lt;&gt;朱色変色!G421,1,0)</f>
        <v>#VALUE!</v>
      </c>
      <c r="H421" t="e" cm="1">
        <f t="array" aca="1" ref="H421" ca="1">IF(INDIRECT("実施計画様式!H"&amp;ROW($A421))&lt;&gt;朱色変色!H421,1,0)</f>
        <v>#VALUE!</v>
      </c>
      <c r="I421" t="e" cm="1">
        <f t="array" aca="1" ref="I421" ca="1">IF(INDIRECT("実施計画様式!I"&amp;ROW($A421))&lt;&gt;朱色変色!I421,1,0)</f>
        <v>#VALUE!</v>
      </c>
      <c r="J421" t="e" cm="1">
        <f t="array" aca="1" ref="J421" ca="1">IF(INDIRECT("実施計画様式!J"&amp;ROW($A421))&lt;&gt;朱色変色!J421,1,0)</f>
        <v>#VALUE!</v>
      </c>
      <c r="K421" t="e" cm="1">
        <f t="array" aca="1" ref="K421" ca="1">IF(INDIRECT("実施計画様式!K"&amp;ROW($A421))&lt;&gt;朱色変色!K421,1,0)</f>
        <v>#VALUE!</v>
      </c>
      <c r="L421" t="e" cm="1">
        <f t="array" aca="1" ref="L421" ca="1">IF(INDIRECT("実施計画様式!L"&amp;ROW($A421))&lt;&gt;朱色変色!L421,1,0)</f>
        <v>#VALUE!</v>
      </c>
      <c r="M421" t="e" cm="1">
        <f t="array" aca="1" ref="M421" ca="1">IF(INDIRECT("実施計画様式!M"&amp;ROW($A421))&lt;&gt;朱色変色!M421,1,0)</f>
        <v>#VALUE!</v>
      </c>
      <c r="N421" t="e" cm="1">
        <f t="array" aca="1" ref="N421" ca="1">IF(INDIRECT("実施計画様式!N"&amp;ROW($A421))&lt;&gt;朱色変色!N421,1,0)</f>
        <v>#VALUE!</v>
      </c>
      <c r="O421" t="e" cm="1">
        <f t="array" aca="1" ref="O421" ca="1">IF(INDIRECT("実施計画様式!O"&amp;ROW($A421))&lt;&gt;朱色変色!O421,1,0)</f>
        <v>#VALUE!</v>
      </c>
      <c r="P421" t="e" cm="1">
        <f t="array" aca="1" ref="P421" ca="1">IF(INDIRECT("実施計画様式!P"&amp;ROW($A421))&lt;&gt;朱色変色!P421,1,0)</f>
        <v>#VALUE!</v>
      </c>
      <c r="Q421" t="e" cm="1">
        <f t="array" aca="1" ref="Q421" ca="1">IF(INDIRECT("実施計画様式!Q"&amp;ROW($A421))&lt;&gt;朱色変色!Q421,1,0)</f>
        <v>#VALUE!</v>
      </c>
      <c r="R421" t="e" cm="1">
        <f t="array" aca="1" ref="R421" ca="1">IF(INDIRECT("実施計画様式!R"&amp;ROW($A421))&lt;&gt;朱色変色!R421,1,0)</f>
        <v>#VALUE!</v>
      </c>
      <c r="S421" t="e" cm="1">
        <f t="array" aca="1" ref="S421" ca="1">IF(INDIRECT("実施計画様式!S"&amp;ROW($A421))&lt;&gt;朱色変色!S421,1,0)</f>
        <v>#VALUE!</v>
      </c>
      <c r="T421" t="e" cm="1">
        <f t="array" aca="1" ref="T421" ca="1">IF(INDIRECT("実施計画様式!T"&amp;ROW($A421))&lt;&gt;朱色変色!T421,1,0)</f>
        <v>#VALUE!</v>
      </c>
      <c r="U421" t="e" cm="1">
        <f t="array" aca="1" ref="U421" ca="1">IF(INDIRECT("実施計画様式!U"&amp;ROW($A421))&lt;&gt;朱色変色!U421,1,0)</f>
        <v>#VALUE!</v>
      </c>
      <c r="V421" t="e" cm="1">
        <f t="array" aca="1" ref="V421" ca="1">IF(INDIRECT("実施計画様式!V"&amp;ROW($A421))&lt;&gt;朱色変色!V421,1,0)</f>
        <v>#VALUE!</v>
      </c>
      <c r="W421" t="e" cm="1">
        <f t="array" aca="1" ref="W421" ca="1">IF(INDIRECT("実施計画様式!W"&amp;ROW($A421))&lt;&gt;朱色変色!W421,1,0)</f>
        <v>#VALUE!</v>
      </c>
      <c r="X421" t="e" cm="1">
        <f t="array" aca="1" ref="X421" ca="1">IF(INDIRECT("実施計画様式!X"&amp;ROW($A421))&lt;&gt;朱色変色!X421,1,0)</f>
        <v>#VALUE!</v>
      </c>
      <c r="Y421" t="e" cm="1">
        <f t="array" aca="1" ref="Y421" ca="1">IF(INDIRECT("実施計画様式!Y"&amp;ROW($A421))&lt;&gt;朱色変色!Y421,1,0)</f>
        <v>#VALUE!</v>
      </c>
      <c r="Z421" t="e" cm="1">
        <f t="array" aca="1" ref="Z421" ca="1">IF(INDIRECT("実施計画様式!Z"&amp;ROW($A421))&lt;&gt;朱色変色!Z421,1,0)</f>
        <v>#VALUE!</v>
      </c>
      <c r="AA421" t="e" cm="1">
        <f t="array" aca="1" ref="AA421" ca="1">IF(INDIRECT("実施計画様式!AA"&amp;ROW($A421))&lt;&gt;朱色変色!AA421,1,0)</f>
        <v>#VALUE!</v>
      </c>
      <c r="AB421" t="e" cm="1">
        <f t="array" aca="1" ref="AB421" ca="1">IF(INDIRECT("実施計画様式!AB"&amp;ROW($A421))&lt;&gt;朱色変色!AB421,1,0)</f>
        <v>#VALUE!</v>
      </c>
      <c r="AC421" t="e" cm="1">
        <f t="array" aca="1" ref="AC421" ca="1">IF(INDIRECT("実施計画様式!AC"&amp;ROW($A421))&lt;&gt;朱色変色!AC421,1,0)</f>
        <v>#VALUE!</v>
      </c>
      <c r="AD421" t="e" cm="1">
        <f t="array" aca="1" ref="AD421" ca="1">IF(INDIRECT("実施計画様式!AD"&amp;ROW($A421))&lt;&gt;朱色変色!AD421,1,0)</f>
        <v>#VALUE!</v>
      </c>
      <c r="AE421" t="e" cm="1">
        <f t="array" aca="1" ref="AE421" ca="1">IF(INDIRECT("実施計画様式!AE"&amp;ROW($A421))&lt;&gt;朱色変色!AE421,1,0)</f>
        <v>#VALUE!</v>
      </c>
      <c r="AF421" t="e" cm="1">
        <f t="array" aca="1" ref="AF421" ca="1">IF(INDIRECT("実施計画様式!AF"&amp;ROW($A421))&lt;&gt;朱色変色!AF421,1,0)</f>
        <v>#VALUE!</v>
      </c>
      <c r="AG421" t="e" cm="1">
        <f t="array" aca="1" ref="AG421" ca="1">IF(INDIRECT("実施計画様式!AG"&amp;ROW($A421))&lt;&gt;朱色変色!AG421,1,0)</f>
        <v>#VALUE!</v>
      </c>
      <c r="AH421" t="e" cm="1">
        <f t="array" aca="1" ref="AH421" ca="1">IF(INDIRECT("実施計画様式!AH"&amp;ROW($A421))&lt;&gt;朱色変色!AH421,1,0)</f>
        <v>#VALUE!</v>
      </c>
      <c r="AI421" t="e" cm="1">
        <f t="array" aca="1" ref="AI421" ca="1">IF(INDIRECT("実施計画様式!AI"&amp;ROW($A421))&lt;&gt;朱色変色!AI421,1,0)</f>
        <v>#VALUE!</v>
      </c>
      <c r="AJ421" t="e" cm="1">
        <f t="array" aca="1" ref="AJ421" ca="1">IF(INDIRECT("実施計画様式!AJ"&amp;ROW($A421))&lt;&gt;朱色変色!AJ421,1,0)</f>
        <v>#VALUE!</v>
      </c>
      <c r="AK421" t="e" cm="1">
        <f t="array" aca="1" ref="AK421" ca="1">IF(INDIRECT("実施計画様式!AK"&amp;ROW($A421))&lt;&gt;朱色変色!AK421,1,0)</f>
        <v>#VALUE!</v>
      </c>
      <c r="AL421" t="e" cm="1">
        <f t="array" aca="1" ref="AL421" ca="1">IF(INDIRECT("実施計画様式!AL"&amp;ROW($A421))&lt;&gt;朱色変色!AL421,1,0)</f>
        <v>#VALUE!</v>
      </c>
      <c r="AM421" t="e" cm="1">
        <f t="array" aca="1" ref="AM421" ca="1">IF(INDIRECT("実施計画様式!AM"&amp;ROW($A421))&lt;&gt;朱色変色!AM421,1,0)</f>
        <v>#VALUE!</v>
      </c>
      <c r="AN421" t="e" cm="1">
        <f t="array" aca="1" ref="AN421" ca="1">IF(INDIRECT("実施計画様式!AN"&amp;ROW($A421))&lt;&gt;朱色変色!AN421,1,0)</f>
        <v>#VALUE!</v>
      </c>
      <c r="AO421" t="e" cm="1">
        <f t="array" aca="1" ref="AO421" ca="1">IF(INDIRECT("実施計画様式!AO"&amp;ROW($A421))&lt;&gt;朱色変色!AO421,1,0)</f>
        <v>#VALUE!</v>
      </c>
      <c r="AP421" t="e" cm="1">
        <f t="array" aca="1" ref="AP421" ca="1">IF(INDIRECT("実施計画様式!AP"&amp;ROW($A421))&lt;&gt;朱色変色!AP421,1,0)</f>
        <v>#VALUE!</v>
      </c>
      <c r="AQ421" t="e" cm="1">
        <f t="array" aca="1" ref="AQ421" ca="1">IF(INDIRECT("実施計画様式!AQ"&amp;ROW($A421))&lt;&gt;朱色変色!AQ421,1,0)</f>
        <v>#VALUE!</v>
      </c>
      <c r="AR421" t="e" cm="1">
        <f t="array" aca="1" ref="AR421" ca="1">IF(INDIRECT("実施計画様式!AR"&amp;ROW($A421))&lt;&gt;朱色変色!AR421,1,0)</f>
        <v>#VALUE!</v>
      </c>
      <c r="AS421" t="e" cm="1">
        <f t="array" aca="1" ref="AS421" ca="1">IF(INDIRECT("実施計画様式!AS"&amp;ROW($A421))&lt;&gt;朱色変色!AS421,1,0)</f>
        <v>#VALUE!</v>
      </c>
      <c r="AT421" t="e" cm="1">
        <f t="array" aca="1" ref="AT421" ca="1">IF(INDIRECT("実施計画様式!AT"&amp;ROW($A421))&lt;&gt;朱色変色!AT421,1,0)</f>
        <v>#VALUE!</v>
      </c>
      <c r="AU421" t="e" cm="1">
        <f t="array" aca="1" ref="AU421" ca="1">IF(INDIRECT("実施計画様式!AU"&amp;ROW($A421))&lt;&gt;朱色変色!AU421,1,0)</f>
        <v>#VALUE!</v>
      </c>
      <c r="AV421" t="e" cm="1">
        <f t="array" aca="1" ref="AV421" ca="1">IF(INDIRECT("実施計画様式!AV"&amp;ROW($A421))&lt;&gt;朱色変色!AV421,1,0)</f>
        <v>#VALUE!</v>
      </c>
      <c r="AW421" t="e" cm="1">
        <f t="array" aca="1" ref="AW421" ca="1">IF(INDIRECT("実施計画様式!AW"&amp;ROW($A421))&lt;&gt;朱色変色!AW421,1,0)</f>
        <v>#VALUE!</v>
      </c>
      <c r="AX421" t="e" cm="1">
        <f t="array" aca="1" ref="AX421" ca="1">IF(INDIRECT("実施計画様式!AX"&amp;ROW($A421))&lt;&gt;朱色変色!AX421,1,0)</f>
        <v>#VALUE!</v>
      </c>
      <c r="AY421" t="e" cm="1">
        <f t="array" aca="1" ref="AY421" ca="1">IF(INDIRECT("実施計画様式!AY"&amp;ROW($A421))&lt;&gt;朱色変色!AU421,1,0)</f>
        <v>#VALUE!</v>
      </c>
      <c r="AZ421" t="e" cm="1">
        <f t="array" aca="1" ref="AZ421" ca="1">IF(INDIRECT("実施計画様式!AZ"&amp;ROW($A421))&lt;&gt;朱色変色!AV421,1,0)</f>
        <v>#VALUE!</v>
      </c>
      <c r="BA421" t="e" cm="1">
        <f t="array" aca="1" ref="BA421" ca="1">IF(INDIRECT("実施計画様式!BA"&amp;ROW($A421))&lt;&gt;朱色変色!AW421,1,0)</f>
        <v>#VALUE!</v>
      </c>
      <c r="BB421" t="e" cm="1">
        <f t="array" aca="1" ref="BB421" ca="1">IF(INDIRECT("実施計画様式!BB"&amp;ROW($A421))&lt;&gt;朱色変色!AX421,1,0)</f>
        <v>#VALUE!</v>
      </c>
      <c r="BC421" t="e">
        <f t="shared" ca="1" si="15"/>
        <v>#VALUE!</v>
      </c>
      <c r="BD421" t="e">
        <f t="shared" ca="1" si="16"/>
        <v>#VALUE!</v>
      </c>
      <c r="BE421" t="e">
        <f t="shared" ca="1" si="17"/>
        <v>#VALUE!</v>
      </c>
    </row>
    <row r="422" spans="3:57">
      <c r="C422" s="310">
        <v>350</v>
      </c>
      <c r="D422" t="e" cm="1">
        <f t="array" aca="1" ref="D422" ca="1">IF(INDIRECT("実施計画様式!D"&amp;ROW($A422))&lt;&gt;朱色変色!D422,1,0)</f>
        <v>#VALUE!</v>
      </c>
      <c r="E422" t="e" cm="1">
        <f t="array" aca="1" ref="E422" ca="1">IF(INDIRECT("実施計画様式!E"&amp;ROW($A422))&lt;&gt;朱色変色!E422,1,0)</f>
        <v>#VALUE!</v>
      </c>
      <c r="F422" t="e" cm="1">
        <f t="array" aca="1" ref="F422" ca="1">IF(INDIRECT("実施計画様式!F"&amp;ROW($A422))&lt;&gt;朱色変色!F422,1,0)</f>
        <v>#VALUE!</v>
      </c>
      <c r="G422" t="e" cm="1">
        <f t="array" aca="1" ref="G422" ca="1">IF(INDIRECT("実施計画様式!G"&amp;ROW($A422))&lt;&gt;朱色変色!G422,1,0)</f>
        <v>#VALUE!</v>
      </c>
      <c r="H422" t="e" cm="1">
        <f t="array" aca="1" ref="H422" ca="1">IF(INDIRECT("実施計画様式!H"&amp;ROW($A422))&lt;&gt;朱色変色!H422,1,0)</f>
        <v>#VALUE!</v>
      </c>
      <c r="I422" t="e" cm="1">
        <f t="array" aca="1" ref="I422" ca="1">IF(INDIRECT("実施計画様式!I"&amp;ROW($A422))&lt;&gt;朱色変色!I422,1,0)</f>
        <v>#VALUE!</v>
      </c>
      <c r="J422" t="e" cm="1">
        <f t="array" aca="1" ref="J422" ca="1">IF(INDIRECT("実施計画様式!J"&amp;ROW($A422))&lt;&gt;朱色変色!J422,1,0)</f>
        <v>#VALUE!</v>
      </c>
      <c r="K422" t="e" cm="1">
        <f t="array" aca="1" ref="K422" ca="1">IF(INDIRECT("実施計画様式!K"&amp;ROW($A422))&lt;&gt;朱色変色!K422,1,0)</f>
        <v>#VALUE!</v>
      </c>
      <c r="L422" t="e" cm="1">
        <f t="array" aca="1" ref="L422" ca="1">IF(INDIRECT("実施計画様式!L"&amp;ROW($A422))&lt;&gt;朱色変色!L422,1,0)</f>
        <v>#VALUE!</v>
      </c>
      <c r="M422" t="e" cm="1">
        <f t="array" aca="1" ref="M422" ca="1">IF(INDIRECT("実施計画様式!M"&amp;ROW($A422))&lt;&gt;朱色変色!M422,1,0)</f>
        <v>#VALUE!</v>
      </c>
      <c r="N422" t="e" cm="1">
        <f t="array" aca="1" ref="N422" ca="1">IF(INDIRECT("実施計画様式!N"&amp;ROW($A422))&lt;&gt;朱色変色!N422,1,0)</f>
        <v>#VALUE!</v>
      </c>
      <c r="O422" t="e" cm="1">
        <f t="array" aca="1" ref="O422" ca="1">IF(INDIRECT("実施計画様式!O"&amp;ROW($A422))&lt;&gt;朱色変色!O422,1,0)</f>
        <v>#VALUE!</v>
      </c>
      <c r="P422" t="e" cm="1">
        <f t="array" aca="1" ref="P422" ca="1">IF(INDIRECT("実施計画様式!P"&amp;ROW($A422))&lt;&gt;朱色変色!P422,1,0)</f>
        <v>#VALUE!</v>
      </c>
      <c r="Q422" t="e" cm="1">
        <f t="array" aca="1" ref="Q422" ca="1">IF(INDIRECT("実施計画様式!Q"&amp;ROW($A422))&lt;&gt;朱色変色!Q422,1,0)</f>
        <v>#VALUE!</v>
      </c>
      <c r="R422" t="e" cm="1">
        <f t="array" aca="1" ref="R422" ca="1">IF(INDIRECT("実施計画様式!R"&amp;ROW($A422))&lt;&gt;朱色変色!R422,1,0)</f>
        <v>#VALUE!</v>
      </c>
      <c r="S422" t="e" cm="1">
        <f t="array" aca="1" ref="S422" ca="1">IF(INDIRECT("実施計画様式!S"&amp;ROW($A422))&lt;&gt;朱色変色!S422,1,0)</f>
        <v>#VALUE!</v>
      </c>
      <c r="T422" t="e" cm="1">
        <f t="array" aca="1" ref="T422" ca="1">IF(INDIRECT("実施計画様式!T"&amp;ROW($A422))&lt;&gt;朱色変色!T422,1,0)</f>
        <v>#VALUE!</v>
      </c>
      <c r="U422" t="e" cm="1">
        <f t="array" aca="1" ref="U422" ca="1">IF(INDIRECT("実施計画様式!U"&amp;ROW($A422))&lt;&gt;朱色変色!U422,1,0)</f>
        <v>#VALUE!</v>
      </c>
      <c r="V422" t="e" cm="1">
        <f t="array" aca="1" ref="V422" ca="1">IF(INDIRECT("実施計画様式!V"&amp;ROW($A422))&lt;&gt;朱色変色!V422,1,0)</f>
        <v>#VALUE!</v>
      </c>
      <c r="W422" t="e" cm="1">
        <f t="array" aca="1" ref="W422" ca="1">IF(INDIRECT("実施計画様式!W"&amp;ROW($A422))&lt;&gt;朱色変色!W422,1,0)</f>
        <v>#VALUE!</v>
      </c>
      <c r="X422" t="e" cm="1">
        <f t="array" aca="1" ref="X422" ca="1">IF(INDIRECT("実施計画様式!X"&amp;ROW($A422))&lt;&gt;朱色変色!X422,1,0)</f>
        <v>#VALUE!</v>
      </c>
      <c r="Y422" t="e" cm="1">
        <f t="array" aca="1" ref="Y422" ca="1">IF(INDIRECT("実施計画様式!Y"&amp;ROW($A422))&lt;&gt;朱色変色!Y422,1,0)</f>
        <v>#VALUE!</v>
      </c>
      <c r="Z422" t="e" cm="1">
        <f t="array" aca="1" ref="Z422" ca="1">IF(INDIRECT("実施計画様式!Z"&amp;ROW($A422))&lt;&gt;朱色変色!Z422,1,0)</f>
        <v>#VALUE!</v>
      </c>
      <c r="AA422" t="e" cm="1">
        <f t="array" aca="1" ref="AA422" ca="1">IF(INDIRECT("実施計画様式!AA"&amp;ROW($A422))&lt;&gt;朱色変色!AA422,1,0)</f>
        <v>#VALUE!</v>
      </c>
      <c r="AB422" t="e" cm="1">
        <f t="array" aca="1" ref="AB422" ca="1">IF(INDIRECT("実施計画様式!AB"&amp;ROW($A422))&lt;&gt;朱色変色!AB422,1,0)</f>
        <v>#VALUE!</v>
      </c>
      <c r="AC422" t="e" cm="1">
        <f t="array" aca="1" ref="AC422" ca="1">IF(INDIRECT("実施計画様式!AC"&amp;ROW($A422))&lt;&gt;朱色変色!AC422,1,0)</f>
        <v>#VALUE!</v>
      </c>
      <c r="AD422" t="e" cm="1">
        <f t="array" aca="1" ref="AD422" ca="1">IF(INDIRECT("実施計画様式!AD"&amp;ROW($A422))&lt;&gt;朱色変色!AD422,1,0)</f>
        <v>#VALUE!</v>
      </c>
      <c r="AE422" t="e" cm="1">
        <f t="array" aca="1" ref="AE422" ca="1">IF(INDIRECT("実施計画様式!AE"&amp;ROW($A422))&lt;&gt;朱色変色!AE422,1,0)</f>
        <v>#VALUE!</v>
      </c>
      <c r="AF422" t="e" cm="1">
        <f t="array" aca="1" ref="AF422" ca="1">IF(INDIRECT("実施計画様式!AF"&amp;ROW($A422))&lt;&gt;朱色変色!AF422,1,0)</f>
        <v>#VALUE!</v>
      </c>
      <c r="AG422" t="e" cm="1">
        <f t="array" aca="1" ref="AG422" ca="1">IF(INDIRECT("実施計画様式!AG"&amp;ROW($A422))&lt;&gt;朱色変色!AG422,1,0)</f>
        <v>#VALUE!</v>
      </c>
      <c r="AH422" t="e" cm="1">
        <f t="array" aca="1" ref="AH422" ca="1">IF(INDIRECT("実施計画様式!AH"&amp;ROW($A422))&lt;&gt;朱色変色!AH422,1,0)</f>
        <v>#VALUE!</v>
      </c>
      <c r="AI422" t="e" cm="1">
        <f t="array" aca="1" ref="AI422" ca="1">IF(INDIRECT("実施計画様式!AI"&amp;ROW($A422))&lt;&gt;朱色変色!AI422,1,0)</f>
        <v>#VALUE!</v>
      </c>
      <c r="AJ422" t="e" cm="1">
        <f t="array" aca="1" ref="AJ422" ca="1">IF(INDIRECT("実施計画様式!AJ"&amp;ROW($A422))&lt;&gt;朱色変色!AJ422,1,0)</f>
        <v>#VALUE!</v>
      </c>
      <c r="AK422" t="e" cm="1">
        <f t="array" aca="1" ref="AK422" ca="1">IF(INDIRECT("実施計画様式!AK"&amp;ROW($A422))&lt;&gt;朱色変色!AK422,1,0)</f>
        <v>#VALUE!</v>
      </c>
      <c r="AL422" t="e" cm="1">
        <f t="array" aca="1" ref="AL422" ca="1">IF(INDIRECT("実施計画様式!AL"&amp;ROW($A422))&lt;&gt;朱色変色!AL422,1,0)</f>
        <v>#VALUE!</v>
      </c>
      <c r="AM422" t="e" cm="1">
        <f t="array" aca="1" ref="AM422" ca="1">IF(INDIRECT("実施計画様式!AM"&amp;ROW($A422))&lt;&gt;朱色変色!AM422,1,0)</f>
        <v>#VALUE!</v>
      </c>
      <c r="AN422" t="e" cm="1">
        <f t="array" aca="1" ref="AN422" ca="1">IF(INDIRECT("実施計画様式!AN"&amp;ROW($A422))&lt;&gt;朱色変色!AN422,1,0)</f>
        <v>#VALUE!</v>
      </c>
      <c r="AO422" t="e" cm="1">
        <f t="array" aca="1" ref="AO422" ca="1">IF(INDIRECT("実施計画様式!AO"&amp;ROW($A422))&lt;&gt;朱色変色!AO422,1,0)</f>
        <v>#VALUE!</v>
      </c>
      <c r="AP422" t="e" cm="1">
        <f t="array" aca="1" ref="AP422" ca="1">IF(INDIRECT("実施計画様式!AP"&amp;ROW($A422))&lt;&gt;朱色変色!AP422,1,0)</f>
        <v>#VALUE!</v>
      </c>
      <c r="AQ422" t="e" cm="1">
        <f t="array" aca="1" ref="AQ422" ca="1">IF(INDIRECT("実施計画様式!AQ"&amp;ROW($A422))&lt;&gt;朱色変色!AQ422,1,0)</f>
        <v>#VALUE!</v>
      </c>
      <c r="AR422" t="e" cm="1">
        <f t="array" aca="1" ref="AR422" ca="1">IF(INDIRECT("実施計画様式!AR"&amp;ROW($A422))&lt;&gt;朱色変色!AR422,1,0)</f>
        <v>#VALUE!</v>
      </c>
      <c r="AS422" t="e" cm="1">
        <f t="array" aca="1" ref="AS422" ca="1">IF(INDIRECT("実施計画様式!AS"&amp;ROW($A422))&lt;&gt;朱色変色!AS422,1,0)</f>
        <v>#VALUE!</v>
      </c>
      <c r="AT422" t="e" cm="1">
        <f t="array" aca="1" ref="AT422" ca="1">IF(INDIRECT("実施計画様式!AT"&amp;ROW($A422))&lt;&gt;朱色変色!AT422,1,0)</f>
        <v>#VALUE!</v>
      </c>
      <c r="AU422" t="e" cm="1">
        <f t="array" aca="1" ref="AU422" ca="1">IF(INDIRECT("実施計画様式!AU"&amp;ROW($A422))&lt;&gt;朱色変色!AU422,1,0)</f>
        <v>#VALUE!</v>
      </c>
      <c r="AV422" t="e" cm="1">
        <f t="array" aca="1" ref="AV422" ca="1">IF(INDIRECT("実施計画様式!AV"&amp;ROW($A422))&lt;&gt;朱色変色!AV422,1,0)</f>
        <v>#VALUE!</v>
      </c>
      <c r="AW422" t="e" cm="1">
        <f t="array" aca="1" ref="AW422" ca="1">IF(INDIRECT("実施計画様式!AW"&amp;ROW($A422))&lt;&gt;朱色変色!AW422,1,0)</f>
        <v>#VALUE!</v>
      </c>
      <c r="AX422" t="e" cm="1">
        <f t="array" aca="1" ref="AX422" ca="1">IF(INDIRECT("実施計画様式!AX"&amp;ROW($A422))&lt;&gt;朱色変色!AX422,1,0)</f>
        <v>#VALUE!</v>
      </c>
      <c r="AY422" t="e" cm="1">
        <f t="array" aca="1" ref="AY422" ca="1">IF(INDIRECT("実施計画様式!AY"&amp;ROW($A422))&lt;&gt;朱色変色!AU422,1,0)</f>
        <v>#VALUE!</v>
      </c>
      <c r="AZ422" t="e" cm="1">
        <f t="array" aca="1" ref="AZ422" ca="1">IF(INDIRECT("実施計画様式!AZ"&amp;ROW($A422))&lt;&gt;朱色変色!AV422,1,0)</f>
        <v>#VALUE!</v>
      </c>
      <c r="BA422" t="e" cm="1">
        <f t="array" aca="1" ref="BA422" ca="1">IF(INDIRECT("実施計画様式!BA"&amp;ROW($A422))&lt;&gt;朱色変色!AW422,1,0)</f>
        <v>#VALUE!</v>
      </c>
      <c r="BB422" t="e" cm="1">
        <f t="array" aca="1" ref="BB422" ca="1">IF(INDIRECT("実施計画様式!BB"&amp;ROW($A422))&lt;&gt;朱色変色!AX422,1,0)</f>
        <v>#VALUE!</v>
      </c>
      <c r="BC422" t="e">
        <f t="shared" ca="1" si="15"/>
        <v>#VALUE!</v>
      </c>
      <c r="BD422" t="e">
        <f t="shared" ca="1" si="16"/>
        <v>#VALUE!</v>
      </c>
      <c r="BE422" t="e">
        <f t="shared" ca="1" si="17"/>
        <v>#VALUE!</v>
      </c>
    </row>
    <row r="423" spans="3:57">
      <c r="C423" s="310">
        <v>351</v>
      </c>
      <c r="D423" t="e" cm="1">
        <f t="array" aca="1" ref="D423" ca="1">IF(INDIRECT("実施計画様式!D"&amp;ROW($A423))&lt;&gt;朱色変色!D423,1,0)</f>
        <v>#VALUE!</v>
      </c>
      <c r="E423" t="e" cm="1">
        <f t="array" aca="1" ref="E423" ca="1">IF(INDIRECT("実施計画様式!E"&amp;ROW($A423))&lt;&gt;朱色変色!E423,1,0)</f>
        <v>#VALUE!</v>
      </c>
      <c r="F423" t="e" cm="1">
        <f t="array" aca="1" ref="F423" ca="1">IF(INDIRECT("実施計画様式!F"&amp;ROW($A423))&lt;&gt;朱色変色!F423,1,0)</f>
        <v>#VALUE!</v>
      </c>
      <c r="G423" t="e" cm="1">
        <f t="array" aca="1" ref="G423" ca="1">IF(INDIRECT("実施計画様式!G"&amp;ROW($A423))&lt;&gt;朱色変色!G423,1,0)</f>
        <v>#VALUE!</v>
      </c>
      <c r="H423" t="e" cm="1">
        <f t="array" aca="1" ref="H423" ca="1">IF(INDIRECT("実施計画様式!H"&amp;ROW($A423))&lt;&gt;朱色変色!H423,1,0)</f>
        <v>#VALUE!</v>
      </c>
      <c r="I423" t="e" cm="1">
        <f t="array" aca="1" ref="I423" ca="1">IF(INDIRECT("実施計画様式!I"&amp;ROW($A423))&lt;&gt;朱色変色!I423,1,0)</f>
        <v>#VALUE!</v>
      </c>
      <c r="J423" t="e" cm="1">
        <f t="array" aca="1" ref="J423" ca="1">IF(INDIRECT("実施計画様式!J"&amp;ROW($A423))&lt;&gt;朱色変色!J423,1,0)</f>
        <v>#VALUE!</v>
      </c>
      <c r="K423" t="e" cm="1">
        <f t="array" aca="1" ref="K423" ca="1">IF(INDIRECT("実施計画様式!K"&amp;ROW($A423))&lt;&gt;朱色変色!K423,1,0)</f>
        <v>#VALUE!</v>
      </c>
      <c r="L423" t="e" cm="1">
        <f t="array" aca="1" ref="L423" ca="1">IF(INDIRECT("実施計画様式!L"&amp;ROW($A423))&lt;&gt;朱色変色!L423,1,0)</f>
        <v>#VALUE!</v>
      </c>
      <c r="M423" t="e" cm="1">
        <f t="array" aca="1" ref="M423" ca="1">IF(INDIRECT("実施計画様式!M"&amp;ROW($A423))&lt;&gt;朱色変色!M423,1,0)</f>
        <v>#VALUE!</v>
      </c>
      <c r="N423" t="e" cm="1">
        <f t="array" aca="1" ref="N423" ca="1">IF(INDIRECT("実施計画様式!N"&amp;ROW($A423))&lt;&gt;朱色変色!N423,1,0)</f>
        <v>#VALUE!</v>
      </c>
      <c r="O423" t="e" cm="1">
        <f t="array" aca="1" ref="O423" ca="1">IF(INDIRECT("実施計画様式!O"&amp;ROW($A423))&lt;&gt;朱色変色!O423,1,0)</f>
        <v>#VALUE!</v>
      </c>
      <c r="P423" t="e" cm="1">
        <f t="array" aca="1" ref="P423" ca="1">IF(INDIRECT("実施計画様式!P"&amp;ROW($A423))&lt;&gt;朱色変色!P423,1,0)</f>
        <v>#VALUE!</v>
      </c>
      <c r="Q423" t="e" cm="1">
        <f t="array" aca="1" ref="Q423" ca="1">IF(INDIRECT("実施計画様式!Q"&amp;ROW($A423))&lt;&gt;朱色変色!Q423,1,0)</f>
        <v>#VALUE!</v>
      </c>
      <c r="R423" t="e" cm="1">
        <f t="array" aca="1" ref="R423" ca="1">IF(INDIRECT("実施計画様式!R"&amp;ROW($A423))&lt;&gt;朱色変色!R423,1,0)</f>
        <v>#VALUE!</v>
      </c>
      <c r="S423" t="e" cm="1">
        <f t="array" aca="1" ref="S423" ca="1">IF(INDIRECT("実施計画様式!S"&amp;ROW($A423))&lt;&gt;朱色変色!S423,1,0)</f>
        <v>#VALUE!</v>
      </c>
      <c r="T423" t="e" cm="1">
        <f t="array" aca="1" ref="T423" ca="1">IF(INDIRECT("実施計画様式!T"&amp;ROW($A423))&lt;&gt;朱色変色!T423,1,0)</f>
        <v>#VALUE!</v>
      </c>
      <c r="U423" t="e" cm="1">
        <f t="array" aca="1" ref="U423" ca="1">IF(INDIRECT("実施計画様式!U"&amp;ROW($A423))&lt;&gt;朱色変色!U423,1,0)</f>
        <v>#VALUE!</v>
      </c>
      <c r="V423" t="e" cm="1">
        <f t="array" aca="1" ref="V423" ca="1">IF(INDIRECT("実施計画様式!V"&amp;ROW($A423))&lt;&gt;朱色変色!V423,1,0)</f>
        <v>#VALUE!</v>
      </c>
      <c r="W423" t="e" cm="1">
        <f t="array" aca="1" ref="W423" ca="1">IF(INDIRECT("実施計画様式!W"&amp;ROW($A423))&lt;&gt;朱色変色!W423,1,0)</f>
        <v>#VALUE!</v>
      </c>
      <c r="X423" t="e" cm="1">
        <f t="array" aca="1" ref="X423" ca="1">IF(INDIRECT("実施計画様式!X"&amp;ROW($A423))&lt;&gt;朱色変色!X423,1,0)</f>
        <v>#VALUE!</v>
      </c>
      <c r="Y423" t="e" cm="1">
        <f t="array" aca="1" ref="Y423" ca="1">IF(INDIRECT("実施計画様式!Y"&amp;ROW($A423))&lt;&gt;朱色変色!Y423,1,0)</f>
        <v>#VALUE!</v>
      </c>
      <c r="Z423" t="e" cm="1">
        <f t="array" aca="1" ref="Z423" ca="1">IF(INDIRECT("実施計画様式!Z"&amp;ROW($A423))&lt;&gt;朱色変色!Z423,1,0)</f>
        <v>#VALUE!</v>
      </c>
      <c r="AA423" t="e" cm="1">
        <f t="array" aca="1" ref="AA423" ca="1">IF(INDIRECT("実施計画様式!AA"&amp;ROW($A423))&lt;&gt;朱色変色!AA423,1,0)</f>
        <v>#VALUE!</v>
      </c>
      <c r="AB423" t="e" cm="1">
        <f t="array" aca="1" ref="AB423" ca="1">IF(INDIRECT("実施計画様式!AB"&amp;ROW($A423))&lt;&gt;朱色変色!AB423,1,0)</f>
        <v>#VALUE!</v>
      </c>
      <c r="AC423" t="e" cm="1">
        <f t="array" aca="1" ref="AC423" ca="1">IF(INDIRECT("実施計画様式!AC"&amp;ROW($A423))&lt;&gt;朱色変色!AC423,1,0)</f>
        <v>#VALUE!</v>
      </c>
      <c r="AD423" t="e" cm="1">
        <f t="array" aca="1" ref="AD423" ca="1">IF(INDIRECT("実施計画様式!AD"&amp;ROW($A423))&lt;&gt;朱色変色!AD423,1,0)</f>
        <v>#VALUE!</v>
      </c>
      <c r="AE423" t="e" cm="1">
        <f t="array" aca="1" ref="AE423" ca="1">IF(INDIRECT("実施計画様式!AE"&amp;ROW($A423))&lt;&gt;朱色変色!AE423,1,0)</f>
        <v>#VALUE!</v>
      </c>
      <c r="AF423" t="e" cm="1">
        <f t="array" aca="1" ref="AF423" ca="1">IF(INDIRECT("実施計画様式!AF"&amp;ROW($A423))&lt;&gt;朱色変色!AF423,1,0)</f>
        <v>#VALUE!</v>
      </c>
      <c r="AG423" t="e" cm="1">
        <f t="array" aca="1" ref="AG423" ca="1">IF(INDIRECT("実施計画様式!AG"&amp;ROW($A423))&lt;&gt;朱色変色!AG423,1,0)</f>
        <v>#VALUE!</v>
      </c>
      <c r="AH423" t="e" cm="1">
        <f t="array" aca="1" ref="AH423" ca="1">IF(INDIRECT("実施計画様式!AH"&amp;ROW($A423))&lt;&gt;朱色変色!AH423,1,0)</f>
        <v>#VALUE!</v>
      </c>
      <c r="AI423" t="e" cm="1">
        <f t="array" aca="1" ref="AI423" ca="1">IF(INDIRECT("実施計画様式!AI"&amp;ROW($A423))&lt;&gt;朱色変色!AI423,1,0)</f>
        <v>#VALUE!</v>
      </c>
      <c r="AJ423" t="e" cm="1">
        <f t="array" aca="1" ref="AJ423" ca="1">IF(INDIRECT("実施計画様式!AJ"&amp;ROW($A423))&lt;&gt;朱色変色!AJ423,1,0)</f>
        <v>#VALUE!</v>
      </c>
      <c r="AK423" t="e" cm="1">
        <f t="array" aca="1" ref="AK423" ca="1">IF(INDIRECT("実施計画様式!AK"&amp;ROW($A423))&lt;&gt;朱色変色!AK423,1,0)</f>
        <v>#VALUE!</v>
      </c>
      <c r="AL423" t="e" cm="1">
        <f t="array" aca="1" ref="AL423" ca="1">IF(INDIRECT("実施計画様式!AL"&amp;ROW($A423))&lt;&gt;朱色変色!AL423,1,0)</f>
        <v>#VALUE!</v>
      </c>
      <c r="AM423" t="e" cm="1">
        <f t="array" aca="1" ref="AM423" ca="1">IF(INDIRECT("実施計画様式!AM"&amp;ROW($A423))&lt;&gt;朱色変色!AM423,1,0)</f>
        <v>#VALUE!</v>
      </c>
      <c r="AN423" t="e" cm="1">
        <f t="array" aca="1" ref="AN423" ca="1">IF(INDIRECT("実施計画様式!AN"&amp;ROW($A423))&lt;&gt;朱色変色!AN423,1,0)</f>
        <v>#VALUE!</v>
      </c>
      <c r="AO423" t="e" cm="1">
        <f t="array" aca="1" ref="AO423" ca="1">IF(INDIRECT("実施計画様式!AO"&amp;ROW($A423))&lt;&gt;朱色変色!AO423,1,0)</f>
        <v>#VALUE!</v>
      </c>
      <c r="AP423" t="e" cm="1">
        <f t="array" aca="1" ref="AP423" ca="1">IF(INDIRECT("実施計画様式!AP"&amp;ROW($A423))&lt;&gt;朱色変色!AP423,1,0)</f>
        <v>#VALUE!</v>
      </c>
      <c r="AQ423" t="e" cm="1">
        <f t="array" aca="1" ref="AQ423" ca="1">IF(INDIRECT("実施計画様式!AQ"&amp;ROW($A423))&lt;&gt;朱色変色!AQ423,1,0)</f>
        <v>#VALUE!</v>
      </c>
      <c r="AR423" t="e" cm="1">
        <f t="array" aca="1" ref="AR423" ca="1">IF(INDIRECT("実施計画様式!AR"&amp;ROW($A423))&lt;&gt;朱色変色!AR423,1,0)</f>
        <v>#VALUE!</v>
      </c>
      <c r="AS423" t="e" cm="1">
        <f t="array" aca="1" ref="AS423" ca="1">IF(INDIRECT("実施計画様式!AS"&amp;ROW($A423))&lt;&gt;朱色変色!AS423,1,0)</f>
        <v>#VALUE!</v>
      </c>
      <c r="AT423" t="e" cm="1">
        <f t="array" aca="1" ref="AT423" ca="1">IF(INDIRECT("実施計画様式!AT"&amp;ROW($A423))&lt;&gt;朱色変色!AT423,1,0)</f>
        <v>#VALUE!</v>
      </c>
      <c r="AU423" t="e" cm="1">
        <f t="array" aca="1" ref="AU423" ca="1">IF(INDIRECT("実施計画様式!AU"&amp;ROW($A423))&lt;&gt;朱色変色!AU423,1,0)</f>
        <v>#VALUE!</v>
      </c>
      <c r="AV423" t="e" cm="1">
        <f t="array" aca="1" ref="AV423" ca="1">IF(INDIRECT("実施計画様式!AV"&amp;ROW($A423))&lt;&gt;朱色変色!AV423,1,0)</f>
        <v>#VALUE!</v>
      </c>
      <c r="AW423" t="e" cm="1">
        <f t="array" aca="1" ref="AW423" ca="1">IF(INDIRECT("実施計画様式!AW"&amp;ROW($A423))&lt;&gt;朱色変色!AW423,1,0)</f>
        <v>#VALUE!</v>
      </c>
      <c r="AX423" t="e" cm="1">
        <f t="array" aca="1" ref="AX423" ca="1">IF(INDIRECT("実施計画様式!AX"&amp;ROW($A423))&lt;&gt;朱色変色!AX423,1,0)</f>
        <v>#VALUE!</v>
      </c>
      <c r="AY423" t="e" cm="1">
        <f t="array" aca="1" ref="AY423" ca="1">IF(INDIRECT("実施計画様式!AY"&amp;ROW($A423))&lt;&gt;朱色変色!AU423,1,0)</f>
        <v>#VALUE!</v>
      </c>
      <c r="AZ423" t="e" cm="1">
        <f t="array" aca="1" ref="AZ423" ca="1">IF(INDIRECT("実施計画様式!AZ"&amp;ROW($A423))&lt;&gt;朱色変色!AV423,1,0)</f>
        <v>#VALUE!</v>
      </c>
      <c r="BA423" t="e" cm="1">
        <f t="array" aca="1" ref="BA423" ca="1">IF(INDIRECT("実施計画様式!BA"&amp;ROW($A423))&lt;&gt;朱色変色!AW423,1,0)</f>
        <v>#VALUE!</v>
      </c>
      <c r="BB423" t="e" cm="1">
        <f t="array" aca="1" ref="BB423" ca="1">IF(INDIRECT("実施計画様式!BB"&amp;ROW($A423))&lt;&gt;朱色変色!AX423,1,0)</f>
        <v>#VALUE!</v>
      </c>
      <c r="BC423" t="e">
        <f t="shared" ca="1" si="15"/>
        <v>#VALUE!</v>
      </c>
      <c r="BD423" t="e">
        <f t="shared" ca="1" si="16"/>
        <v>#VALUE!</v>
      </c>
      <c r="BE423" t="e">
        <f t="shared" ca="1" si="17"/>
        <v>#VALUE!</v>
      </c>
    </row>
    <row r="424" spans="3:57">
      <c r="C424" s="310">
        <v>352</v>
      </c>
      <c r="D424" t="e" cm="1">
        <f t="array" aca="1" ref="D424" ca="1">IF(INDIRECT("実施計画様式!D"&amp;ROW($A424))&lt;&gt;朱色変色!D424,1,0)</f>
        <v>#VALUE!</v>
      </c>
      <c r="E424" t="e" cm="1">
        <f t="array" aca="1" ref="E424" ca="1">IF(INDIRECT("実施計画様式!E"&amp;ROW($A424))&lt;&gt;朱色変色!E424,1,0)</f>
        <v>#VALUE!</v>
      </c>
      <c r="F424" t="e" cm="1">
        <f t="array" aca="1" ref="F424" ca="1">IF(INDIRECT("実施計画様式!F"&amp;ROW($A424))&lt;&gt;朱色変色!F424,1,0)</f>
        <v>#VALUE!</v>
      </c>
      <c r="G424" t="e" cm="1">
        <f t="array" aca="1" ref="G424" ca="1">IF(INDIRECT("実施計画様式!G"&amp;ROW($A424))&lt;&gt;朱色変色!G424,1,0)</f>
        <v>#VALUE!</v>
      </c>
      <c r="H424" t="e" cm="1">
        <f t="array" aca="1" ref="H424" ca="1">IF(INDIRECT("実施計画様式!H"&amp;ROW($A424))&lt;&gt;朱色変色!H424,1,0)</f>
        <v>#VALUE!</v>
      </c>
      <c r="I424" t="e" cm="1">
        <f t="array" aca="1" ref="I424" ca="1">IF(INDIRECT("実施計画様式!I"&amp;ROW($A424))&lt;&gt;朱色変色!I424,1,0)</f>
        <v>#VALUE!</v>
      </c>
      <c r="J424" t="e" cm="1">
        <f t="array" aca="1" ref="J424" ca="1">IF(INDIRECT("実施計画様式!J"&amp;ROW($A424))&lt;&gt;朱色変色!J424,1,0)</f>
        <v>#VALUE!</v>
      </c>
      <c r="K424" t="e" cm="1">
        <f t="array" aca="1" ref="K424" ca="1">IF(INDIRECT("実施計画様式!K"&amp;ROW($A424))&lt;&gt;朱色変色!K424,1,0)</f>
        <v>#VALUE!</v>
      </c>
      <c r="L424" t="e" cm="1">
        <f t="array" aca="1" ref="L424" ca="1">IF(INDIRECT("実施計画様式!L"&amp;ROW($A424))&lt;&gt;朱色変色!L424,1,0)</f>
        <v>#VALUE!</v>
      </c>
      <c r="M424" t="e" cm="1">
        <f t="array" aca="1" ref="M424" ca="1">IF(INDIRECT("実施計画様式!M"&amp;ROW($A424))&lt;&gt;朱色変色!M424,1,0)</f>
        <v>#VALUE!</v>
      </c>
      <c r="N424" t="e" cm="1">
        <f t="array" aca="1" ref="N424" ca="1">IF(INDIRECT("実施計画様式!N"&amp;ROW($A424))&lt;&gt;朱色変色!N424,1,0)</f>
        <v>#VALUE!</v>
      </c>
      <c r="O424" t="e" cm="1">
        <f t="array" aca="1" ref="O424" ca="1">IF(INDIRECT("実施計画様式!O"&amp;ROW($A424))&lt;&gt;朱色変色!O424,1,0)</f>
        <v>#VALUE!</v>
      </c>
      <c r="P424" t="e" cm="1">
        <f t="array" aca="1" ref="P424" ca="1">IF(INDIRECT("実施計画様式!P"&amp;ROW($A424))&lt;&gt;朱色変色!P424,1,0)</f>
        <v>#VALUE!</v>
      </c>
      <c r="Q424" t="e" cm="1">
        <f t="array" aca="1" ref="Q424" ca="1">IF(INDIRECT("実施計画様式!Q"&amp;ROW($A424))&lt;&gt;朱色変色!Q424,1,0)</f>
        <v>#VALUE!</v>
      </c>
      <c r="R424" t="e" cm="1">
        <f t="array" aca="1" ref="R424" ca="1">IF(INDIRECT("実施計画様式!R"&amp;ROW($A424))&lt;&gt;朱色変色!R424,1,0)</f>
        <v>#VALUE!</v>
      </c>
      <c r="S424" t="e" cm="1">
        <f t="array" aca="1" ref="S424" ca="1">IF(INDIRECT("実施計画様式!S"&amp;ROW($A424))&lt;&gt;朱色変色!S424,1,0)</f>
        <v>#VALUE!</v>
      </c>
      <c r="T424" t="e" cm="1">
        <f t="array" aca="1" ref="T424" ca="1">IF(INDIRECT("実施計画様式!T"&amp;ROW($A424))&lt;&gt;朱色変色!T424,1,0)</f>
        <v>#VALUE!</v>
      </c>
      <c r="U424" t="e" cm="1">
        <f t="array" aca="1" ref="U424" ca="1">IF(INDIRECT("実施計画様式!U"&amp;ROW($A424))&lt;&gt;朱色変色!U424,1,0)</f>
        <v>#VALUE!</v>
      </c>
      <c r="V424" t="e" cm="1">
        <f t="array" aca="1" ref="V424" ca="1">IF(INDIRECT("実施計画様式!V"&amp;ROW($A424))&lt;&gt;朱色変色!V424,1,0)</f>
        <v>#VALUE!</v>
      </c>
      <c r="W424" t="e" cm="1">
        <f t="array" aca="1" ref="W424" ca="1">IF(INDIRECT("実施計画様式!W"&amp;ROW($A424))&lt;&gt;朱色変色!W424,1,0)</f>
        <v>#VALUE!</v>
      </c>
      <c r="X424" t="e" cm="1">
        <f t="array" aca="1" ref="X424" ca="1">IF(INDIRECT("実施計画様式!X"&amp;ROW($A424))&lt;&gt;朱色変色!X424,1,0)</f>
        <v>#VALUE!</v>
      </c>
      <c r="Y424" t="e" cm="1">
        <f t="array" aca="1" ref="Y424" ca="1">IF(INDIRECT("実施計画様式!Y"&amp;ROW($A424))&lt;&gt;朱色変色!Y424,1,0)</f>
        <v>#VALUE!</v>
      </c>
      <c r="Z424" t="e" cm="1">
        <f t="array" aca="1" ref="Z424" ca="1">IF(INDIRECT("実施計画様式!Z"&amp;ROW($A424))&lt;&gt;朱色変色!Z424,1,0)</f>
        <v>#VALUE!</v>
      </c>
      <c r="AA424" t="e" cm="1">
        <f t="array" aca="1" ref="AA424" ca="1">IF(INDIRECT("実施計画様式!AA"&amp;ROW($A424))&lt;&gt;朱色変色!AA424,1,0)</f>
        <v>#VALUE!</v>
      </c>
      <c r="AB424" t="e" cm="1">
        <f t="array" aca="1" ref="AB424" ca="1">IF(INDIRECT("実施計画様式!AB"&amp;ROW($A424))&lt;&gt;朱色変色!AB424,1,0)</f>
        <v>#VALUE!</v>
      </c>
      <c r="AC424" t="e" cm="1">
        <f t="array" aca="1" ref="AC424" ca="1">IF(INDIRECT("実施計画様式!AC"&amp;ROW($A424))&lt;&gt;朱色変色!AC424,1,0)</f>
        <v>#VALUE!</v>
      </c>
      <c r="AD424" t="e" cm="1">
        <f t="array" aca="1" ref="AD424" ca="1">IF(INDIRECT("実施計画様式!AD"&amp;ROW($A424))&lt;&gt;朱色変色!AD424,1,0)</f>
        <v>#VALUE!</v>
      </c>
      <c r="AE424" t="e" cm="1">
        <f t="array" aca="1" ref="AE424" ca="1">IF(INDIRECT("実施計画様式!AE"&amp;ROW($A424))&lt;&gt;朱色変色!AE424,1,0)</f>
        <v>#VALUE!</v>
      </c>
      <c r="AF424" t="e" cm="1">
        <f t="array" aca="1" ref="AF424" ca="1">IF(INDIRECT("実施計画様式!AF"&amp;ROW($A424))&lt;&gt;朱色変色!AF424,1,0)</f>
        <v>#VALUE!</v>
      </c>
      <c r="AG424" t="e" cm="1">
        <f t="array" aca="1" ref="AG424" ca="1">IF(INDIRECT("実施計画様式!AG"&amp;ROW($A424))&lt;&gt;朱色変色!AG424,1,0)</f>
        <v>#VALUE!</v>
      </c>
      <c r="AH424" t="e" cm="1">
        <f t="array" aca="1" ref="AH424" ca="1">IF(INDIRECT("実施計画様式!AH"&amp;ROW($A424))&lt;&gt;朱色変色!AH424,1,0)</f>
        <v>#VALUE!</v>
      </c>
      <c r="AI424" t="e" cm="1">
        <f t="array" aca="1" ref="AI424" ca="1">IF(INDIRECT("実施計画様式!AI"&amp;ROW($A424))&lt;&gt;朱色変色!AI424,1,0)</f>
        <v>#VALUE!</v>
      </c>
      <c r="AJ424" t="e" cm="1">
        <f t="array" aca="1" ref="AJ424" ca="1">IF(INDIRECT("実施計画様式!AJ"&amp;ROW($A424))&lt;&gt;朱色変色!AJ424,1,0)</f>
        <v>#VALUE!</v>
      </c>
      <c r="AK424" t="e" cm="1">
        <f t="array" aca="1" ref="AK424" ca="1">IF(INDIRECT("実施計画様式!AK"&amp;ROW($A424))&lt;&gt;朱色変色!AK424,1,0)</f>
        <v>#VALUE!</v>
      </c>
      <c r="AL424" t="e" cm="1">
        <f t="array" aca="1" ref="AL424" ca="1">IF(INDIRECT("実施計画様式!AL"&amp;ROW($A424))&lt;&gt;朱色変色!AL424,1,0)</f>
        <v>#VALUE!</v>
      </c>
      <c r="AM424" t="e" cm="1">
        <f t="array" aca="1" ref="AM424" ca="1">IF(INDIRECT("実施計画様式!AM"&amp;ROW($A424))&lt;&gt;朱色変色!AM424,1,0)</f>
        <v>#VALUE!</v>
      </c>
      <c r="AN424" t="e" cm="1">
        <f t="array" aca="1" ref="AN424" ca="1">IF(INDIRECT("実施計画様式!AN"&amp;ROW($A424))&lt;&gt;朱色変色!AN424,1,0)</f>
        <v>#VALUE!</v>
      </c>
      <c r="AO424" t="e" cm="1">
        <f t="array" aca="1" ref="AO424" ca="1">IF(INDIRECT("実施計画様式!AO"&amp;ROW($A424))&lt;&gt;朱色変色!AO424,1,0)</f>
        <v>#VALUE!</v>
      </c>
      <c r="AP424" t="e" cm="1">
        <f t="array" aca="1" ref="AP424" ca="1">IF(INDIRECT("実施計画様式!AP"&amp;ROW($A424))&lt;&gt;朱色変色!AP424,1,0)</f>
        <v>#VALUE!</v>
      </c>
      <c r="AQ424" t="e" cm="1">
        <f t="array" aca="1" ref="AQ424" ca="1">IF(INDIRECT("実施計画様式!AQ"&amp;ROW($A424))&lt;&gt;朱色変色!AQ424,1,0)</f>
        <v>#VALUE!</v>
      </c>
      <c r="AR424" t="e" cm="1">
        <f t="array" aca="1" ref="AR424" ca="1">IF(INDIRECT("実施計画様式!AR"&amp;ROW($A424))&lt;&gt;朱色変色!AR424,1,0)</f>
        <v>#VALUE!</v>
      </c>
      <c r="AS424" t="e" cm="1">
        <f t="array" aca="1" ref="AS424" ca="1">IF(INDIRECT("実施計画様式!AS"&amp;ROW($A424))&lt;&gt;朱色変色!AS424,1,0)</f>
        <v>#VALUE!</v>
      </c>
      <c r="AT424" t="e" cm="1">
        <f t="array" aca="1" ref="AT424" ca="1">IF(INDIRECT("実施計画様式!AT"&amp;ROW($A424))&lt;&gt;朱色変色!AT424,1,0)</f>
        <v>#VALUE!</v>
      </c>
      <c r="AU424" t="e" cm="1">
        <f t="array" aca="1" ref="AU424" ca="1">IF(INDIRECT("実施計画様式!AU"&amp;ROW($A424))&lt;&gt;朱色変色!AU424,1,0)</f>
        <v>#VALUE!</v>
      </c>
      <c r="AV424" t="e" cm="1">
        <f t="array" aca="1" ref="AV424" ca="1">IF(INDIRECT("実施計画様式!AV"&amp;ROW($A424))&lt;&gt;朱色変色!AV424,1,0)</f>
        <v>#VALUE!</v>
      </c>
      <c r="AW424" t="e" cm="1">
        <f t="array" aca="1" ref="AW424" ca="1">IF(INDIRECT("実施計画様式!AW"&amp;ROW($A424))&lt;&gt;朱色変色!AW424,1,0)</f>
        <v>#VALUE!</v>
      </c>
      <c r="AX424" t="e" cm="1">
        <f t="array" aca="1" ref="AX424" ca="1">IF(INDIRECT("実施計画様式!AX"&amp;ROW($A424))&lt;&gt;朱色変色!AX424,1,0)</f>
        <v>#VALUE!</v>
      </c>
      <c r="AY424" t="e" cm="1">
        <f t="array" aca="1" ref="AY424" ca="1">IF(INDIRECT("実施計画様式!AY"&amp;ROW($A424))&lt;&gt;朱色変色!AU424,1,0)</f>
        <v>#VALUE!</v>
      </c>
      <c r="AZ424" t="e" cm="1">
        <f t="array" aca="1" ref="AZ424" ca="1">IF(INDIRECT("実施計画様式!AZ"&amp;ROW($A424))&lt;&gt;朱色変色!AV424,1,0)</f>
        <v>#VALUE!</v>
      </c>
      <c r="BA424" t="e" cm="1">
        <f t="array" aca="1" ref="BA424" ca="1">IF(INDIRECT("実施計画様式!BA"&amp;ROW($A424))&lt;&gt;朱色変色!AW424,1,0)</f>
        <v>#VALUE!</v>
      </c>
      <c r="BB424" t="e" cm="1">
        <f t="array" aca="1" ref="BB424" ca="1">IF(INDIRECT("実施計画様式!BB"&amp;ROW($A424))&lt;&gt;朱色変色!AX424,1,0)</f>
        <v>#VALUE!</v>
      </c>
      <c r="BC424" t="e">
        <f t="shared" ca="1" si="15"/>
        <v>#VALUE!</v>
      </c>
      <c r="BD424" t="e">
        <f t="shared" ca="1" si="16"/>
        <v>#VALUE!</v>
      </c>
      <c r="BE424" t="e">
        <f t="shared" ca="1" si="17"/>
        <v>#VALUE!</v>
      </c>
    </row>
    <row r="425" spans="3:57">
      <c r="C425" s="310">
        <v>353</v>
      </c>
      <c r="D425" t="e" cm="1">
        <f t="array" aca="1" ref="D425" ca="1">IF(INDIRECT("実施計画様式!D"&amp;ROW($A425))&lt;&gt;朱色変色!D425,1,0)</f>
        <v>#VALUE!</v>
      </c>
      <c r="E425" t="e" cm="1">
        <f t="array" aca="1" ref="E425" ca="1">IF(INDIRECT("実施計画様式!E"&amp;ROW($A425))&lt;&gt;朱色変色!E425,1,0)</f>
        <v>#VALUE!</v>
      </c>
      <c r="F425" t="e" cm="1">
        <f t="array" aca="1" ref="F425" ca="1">IF(INDIRECT("実施計画様式!F"&amp;ROW($A425))&lt;&gt;朱色変色!F425,1,0)</f>
        <v>#VALUE!</v>
      </c>
      <c r="G425" t="e" cm="1">
        <f t="array" aca="1" ref="G425" ca="1">IF(INDIRECT("実施計画様式!G"&amp;ROW($A425))&lt;&gt;朱色変色!G425,1,0)</f>
        <v>#VALUE!</v>
      </c>
      <c r="H425" t="e" cm="1">
        <f t="array" aca="1" ref="H425" ca="1">IF(INDIRECT("実施計画様式!H"&amp;ROW($A425))&lt;&gt;朱色変色!H425,1,0)</f>
        <v>#VALUE!</v>
      </c>
      <c r="I425" t="e" cm="1">
        <f t="array" aca="1" ref="I425" ca="1">IF(INDIRECT("実施計画様式!I"&amp;ROW($A425))&lt;&gt;朱色変色!I425,1,0)</f>
        <v>#VALUE!</v>
      </c>
      <c r="J425" t="e" cm="1">
        <f t="array" aca="1" ref="J425" ca="1">IF(INDIRECT("実施計画様式!J"&amp;ROW($A425))&lt;&gt;朱色変色!J425,1,0)</f>
        <v>#VALUE!</v>
      </c>
      <c r="K425" t="e" cm="1">
        <f t="array" aca="1" ref="K425" ca="1">IF(INDIRECT("実施計画様式!K"&amp;ROW($A425))&lt;&gt;朱色変色!K425,1,0)</f>
        <v>#VALUE!</v>
      </c>
      <c r="L425" t="e" cm="1">
        <f t="array" aca="1" ref="L425" ca="1">IF(INDIRECT("実施計画様式!L"&amp;ROW($A425))&lt;&gt;朱色変色!L425,1,0)</f>
        <v>#VALUE!</v>
      </c>
      <c r="M425" t="e" cm="1">
        <f t="array" aca="1" ref="M425" ca="1">IF(INDIRECT("実施計画様式!M"&amp;ROW($A425))&lt;&gt;朱色変色!M425,1,0)</f>
        <v>#VALUE!</v>
      </c>
      <c r="N425" t="e" cm="1">
        <f t="array" aca="1" ref="N425" ca="1">IF(INDIRECT("実施計画様式!N"&amp;ROW($A425))&lt;&gt;朱色変色!N425,1,0)</f>
        <v>#VALUE!</v>
      </c>
      <c r="O425" t="e" cm="1">
        <f t="array" aca="1" ref="O425" ca="1">IF(INDIRECT("実施計画様式!O"&amp;ROW($A425))&lt;&gt;朱色変色!O425,1,0)</f>
        <v>#VALUE!</v>
      </c>
      <c r="P425" t="e" cm="1">
        <f t="array" aca="1" ref="P425" ca="1">IF(INDIRECT("実施計画様式!P"&amp;ROW($A425))&lt;&gt;朱色変色!P425,1,0)</f>
        <v>#VALUE!</v>
      </c>
      <c r="Q425" t="e" cm="1">
        <f t="array" aca="1" ref="Q425" ca="1">IF(INDIRECT("実施計画様式!Q"&amp;ROW($A425))&lt;&gt;朱色変色!Q425,1,0)</f>
        <v>#VALUE!</v>
      </c>
      <c r="R425" t="e" cm="1">
        <f t="array" aca="1" ref="R425" ca="1">IF(INDIRECT("実施計画様式!R"&amp;ROW($A425))&lt;&gt;朱色変色!R425,1,0)</f>
        <v>#VALUE!</v>
      </c>
      <c r="S425" t="e" cm="1">
        <f t="array" aca="1" ref="S425" ca="1">IF(INDIRECT("実施計画様式!S"&amp;ROW($A425))&lt;&gt;朱色変色!S425,1,0)</f>
        <v>#VALUE!</v>
      </c>
      <c r="T425" t="e" cm="1">
        <f t="array" aca="1" ref="T425" ca="1">IF(INDIRECT("実施計画様式!T"&amp;ROW($A425))&lt;&gt;朱色変色!T425,1,0)</f>
        <v>#VALUE!</v>
      </c>
      <c r="U425" t="e" cm="1">
        <f t="array" aca="1" ref="U425" ca="1">IF(INDIRECT("実施計画様式!U"&amp;ROW($A425))&lt;&gt;朱色変色!U425,1,0)</f>
        <v>#VALUE!</v>
      </c>
      <c r="V425" t="e" cm="1">
        <f t="array" aca="1" ref="V425" ca="1">IF(INDIRECT("実施計画様式!V"&amp;ROW($A425))&lt;&gt;朱色変色!V425,1,0)</f>
        <v>#VALUE!</v>
      </c>
      <c r="W425" t="e" cm="1">
        <f t="array" aca="1" ref="W425" ca="1">IF(INDIRECT("実施計画様式!W"&amp;ROW($A425))&lt;&gt;朱色変色!W425,1,0)</f>
        <v>#VALUE!</v>
      </c>
      <c r="X425" t="e" cm="1">
        <f t="array" aca="1" ref="X425" ca="1">IF(INDIRECT("実施計画様式!X"&amp;ROW($A425))&lt;&gt;朱色変色!X425,1,0)</f>
        <v>#VALUE!</v>
      </c>
      <c r="Y425" t="e" cm="1">
        <f t="array" aca="1" ref="Y425" ca="1">IF(INDIRECT("実施計画様式!Y"&amp;ROW($A425))&lt;&gt;朱色変色!Y425,1,0)</f>
        <v>#VALUE!</v>
      </c>
      <c r="Z425" t="e" cm="1">
        <f t="array" aca="1" ref="Z425" ca="1">IF(INDIRECT("実施計画様式!Z"&amp;ROW($A425))&lt;&gt;朱色変色!Z425,1,0)</f>
        <v>#VALUE!</v>
      </c>
      <c r="AA425" t="e" cm="1">
        <f t="array" aca="1" ref="AA425" ca="1">IF(INDIRECT("実施計画様式!AA"&amp;ROW($A425))&lt;&gt;朱色変色!AA425,1,0)</f>
        <v>#VALUE!</v>
      </c>
      <c r="AB425" t="e" cm="1">
        <f t="array" aca="1" ref="AB425" ca="1">IF(INDIRECT("実施計画様式!AB"&amp;ROW($A425))&lt;&gt;朱色変色!AB425,1,0)</f>
        <v>#VALUE!</v>
      </c>
      <c r="AC425" t="e" cm="1">
        <f t="array" aca="1" ref="AC425" ca="1">IF(INDIRECT("実施計画様式!AC"&amp;ROW($A425))&lt;&gt;朱色変色!AC425,1,0)</f>
        <v>#VALUE!</v>
      </c>
      <c r="AD425" t="e" cm="1">
        <f t="array" aca="1" ref="AD425" ca="1">IF(INDIRECT("実施計画様式!AD"&amp;ROW($A425))&lt;&gt;朱色変色!AD425,1,0)</f>
        <v>#VALUE!</v>
      </c>
      <c r="AE425" t="e" cm="1">
        <f t="array" aca="1" ref="AE425" ca="1">IF(INDIRECT("実施計画様式!AE"&amp;ROW($A425))&lt;&gt;朱色変色!AE425,1,0)</f>
        <v>#VALUE!</v>
      </c>
      <c r="AF425" t="e" cm="1">
        <f t="array" aca="1" ref="AF425" ca="1">IF(INDIRECT("実施計画様式!AF"&amp;ROW($A425))&lt;&gt;朱色変色!AF425,1,0)</f>
        <v>#VALUE!</v>
      </c>
      <c r="AG425" t="e" cm="1">
        <f t="array" aca="1" ref="AG425" ca="1">IF(INDIRECT("実施計画様式!AG"&amp;ROW($A425))&lt;&gt;朱色変色!AG425,1,0)</f>
        <v>#VALUE!</v>
      </c>
      <c r="AH425" t="e" cm="1">
        <f t="array" aca="1" ref="AH425" ca="1">IF(INDIRECT("実施計画様式!AH"&amp;ROW($A425))&lt;&gt;朱色変色!AH425,1,0)</f>
        <v>#VALUE!</v>
      </c>
      <c r="AI425" t="e" cm="1">
        <f t="array" aca="1" ref="AI425" ca="1">IF(INDIRECT("実施計画様式!AI"&amp;ROW($A425))&lt;&gt;朱色変色!AI425,1,0)</f>
        <v>#VALUE!</v>
      </c>
      <c r="AJ425" t="e" cm="1">
        <f t="array" aca="1" ref="AJ425" ca="1">IF(INDIRECT("実施計画様式!AJ"&amp;ROW($A425))&lt;&gt;朱色変色!AJ425,1,0)</f>
        <v>#VALUE!</v>
      </c>
      <c r="AK425" t="e" cm="1">
        <f t="array" aca="1" ref="AK425" ca="1">IF(INDIRECT("実施計画様式!AK"&amp;ROW($A425))&lt;&gt;朱色変色!AK425,1,0)</f>
        <v>#VALUE!</v>
      </c>
      <c r="AL425" t="e" cm="1">
        <f t="array" aca="1" ref="AL425" ca="1">IF(INDIRECT("実施計画様式!AL"&amp;ROW($A425))&lt;&gt;朱色変色!AL425,1,0)</f>
        <v>#VALUE!</v>
      </c>
      <c r="AM425" t="e" cm="1">
        <f t="array" aca="1" ref="AM425" ca="1">IF(INDIRECT("実施計画様式!AM"&amp;ROW($A425))&lt;&gt;朱色変色!AM425,1,0)</f>
        <v>#VALUE!</v>
      </c>
      <c r="AN425" t="e" cm="1">
        <f t="array" aca="1" ref="AN425" ca="1">IF(INDIRECT("実施計画様式!AN"&amp;ROW($A425))&lt;&gt;朱色変色!AN425,1,0)</f>
        <v>#VALUE!</v>
      </c>
      <c r="AO425" t="e" cm="1">
        <f t="array" aca="1" ref="AO425" ca="1">IF(INDIRECT("実施計画様式!AO"&amp;ROW($A425))&lt;&gt;朱色変色!AO425,1,0)</f>
        <v>#VALUE!</v>
      </c>
      <c r="AP425" t="e" cm="1">
        <f t="array" aca="1" ref="AP425" ca="1">IF(INDIRECT("実施計画様式!AP"&amp;ROW($A425))&lt;&gt;朱色変色!AP425,1,0)</f>
        <v>#VALUE!</v>
      </c>
      <c r="AQ425" t="e" cm="1">
        <f t="array" aca="1" ref="AQ425" ca="1">IF(INDIRECT("実施計画様式!AQ"&amp;ROW($A425))&lt;&gt;朱色変色!AQ425,1,0)</f>
        <v>#VALUE!</v>
      </c>
      <c r="AR425" t="e" cm="1">
        <f t="array" aca="1" ref="AR425" ca="1">IF(INDIRECT("実施計画様式!AR"&amp;ROW($A425))&lt;&gt;朱色変色!AR425,1,0)</f>
        <v>#VALUE!</v>
      </c>
      <c r="AS425" t="e" cm="1">
        <f t="array" aca="1" ref="AS425" ca="1">IF(INDIRECT("実施計画様式!AS"&amp;ROW($A425))&lt;&gt;朱色変色!AS425,1,0)</f>
        <v>#VALUE!</v>
      </c>
      <c r="AT425" t="e" cm="1">
        <f t="array" aca="1" ref="AT425" ca="1">IF(INDIRECT("実施計画様式!AT"&amp;ROW($A425))&lt;&gt;朱色変色!AT425,1,0)</f>
        <v>#VALUE!</v>
      </c>
      <c r="AU425" t="e" cm="1">
        <f t="array" aca="1" ref="AU425" ca="1">IF(INDIRECT("実施計画様式!AU"&amp;ROW($A425))&lt;&gt;朱色変色!AU425,1,0)</f>
        <v>#VALUE!</v>
      </c>
      <c r="AV425" t="e" cm="1">
        <f t="array" aca="1" ref="AV425" ca="1">IF(INDIRECT("実施計画様式!AV"&amp;ROW($A425))&lt;&gt;朱色変色!AV425,1,0)</f>
        <v>#VALUE!</v>
      </c>
      <c r="AW425" t="e" cm="1">
        <f t="array" aca="1" ref="AW425" ca="1">IF(INDIRECT("実施計画様式!AW"&amp;ROW($A425))&lt;&gt;朱色変色!AW425,1,0)</f>
        <v>#VALUE!</v>
      </c>
      <c r="AX425" t="e" cm="1">
        <f t="array" aca="1" ref="AX425" ca="1">IF(INDIRECT("実施計画様式!AX"&amp;ROW($A425))&lt;&gt;朱色変色!AX425,1,0)</f>
        <v>#VALUE!</v>
      </c>
      <c r="AY425" t="e" cm="1">
        <f t="array" aca="1" ref="AY425" ca="1">IF(INDIRECT("実施計画様式!AY"&amp;ROW($A425))&lt;&gt;朱色変色!AU425,1,0)</f>
        <v>#VALUE!</v>
      </c>
      <c r="AZ425" t="e" cm="1">
        <f t="array" aca="1" ref="AZ425" ca="1">IF(INDIRECT("実施計画様式!AZ"&amp;ROW($A425))&lt;&gt;朱色変色!AV425,1,0)</f>
        <v>#VALUE!</v>
      </c>
      <c r="BA425" t="e" cm="1">
        <f t="array" aca="1" ref="BA425" ca="1">IF(INDIRECT("実施計画様式!BA"&amp;ROW($A425))&lt;&gt;朱色変色!AW425,1,0)</f>
        <v>#VALUE!</v>
      </c>
      <c r="BB425" t="e" cm="1">
        <f t="array" aca="1" ref="BB425" ca="1">IF(INDIRECT("実施計画様式!BB"&amp;ROW($A425))&lt;&gt;朱色変色!AX425,1,0)</f>
        <v>#VALUE!</v>
      </c>
      <c r="BC425" t="e">
        <f t="shared" ca="1" si="15"/>
        <v>#VALUE!</v>
      </c>
      <c r="BD425" t="e">
        <f t="shared" ca="1" si="16"/>
        <v>#VALUE!</v>
      </c>
      <c r="BE425" t="e">
        <f t="shared" ca="1" si="17"/>
        <v>#VALUE!</v>
      </c>
    </row>
    <row r="426" spans="3:57">
      <c r="C426" s="310">
        <v>354</v>
      </c>
      <c r="D426" t="e" cm="1">
        <f t="array" aca="1" ref="D426" ca="1">IF(INDIRECT("実施計画様式!D"&amp;ROW($A426))&lt;&gt;朱色変色!D426,1,0)</f>
        <v>#VALUE!</v>
      </c>
      <c r="E426" t="e" cm="1">
        <f t="array" aca="1" ref="E426" ca="1">IF(INDIRECT("実施計画様式!E"&amp;ROW($A426))&lt;&gt;朱色変色!E426,1,0)</f>
        <v>#VALUE!</v>
      </c>
      <c r="F426" t="e" cm="1">
        <f t="array" aca="1" ref="F426" ca="1">IF(INDIRECT("実施計画様式!F"&amp;ROW($A426))&lt;&gt;朱色変色!F426,1,0)</f>
        <v>#VALUE!</v>
      </c>
      <c r="G426" t="e" cm="1">
        <f t="array" aca="1" ref="G426" ca="1">IF(INDIRECT("実施計画様式!G"&amp;ROW($A426))&lt;&gt;朱色変色!G426,1,0)</f>
        <v>#VALUE!</v>
      </c>
      <c r="H426" t="e" cm="1">
        <f t="array" aca="1" ref="H426" ca="1">IF(INDIRECT("実施計画様式!H"&amp;ROW($A426))&lt;&gt;朱色変色!H426,1,0)</f>
        <v>#VALUE!</v>
      </c>
      <c r="I426" t="e" cm="1">
        <f t="array" aca="1" ref="I426" ca="1">IF(INDIRECT("実施計画様式!I"&amp;ROW($A426))&lt;&gt;朱色変色!I426,1,0)</f>
        <v>#VALUE!</v>
      </c>
      <c r="J426" t="e" cm="1">
        <f t="array" aca="1" ref="J426" ca="1">IF(INDIRECT("実施計画様式!J"&amp;ROW($A426))&lt;&gt;朱色変色!J426,1,0)</f>
        <v>#VALUE!</v>
      </c>
      <c r="K426" t="e" cm="1">
        <f t="array" aca="1" ref="K426" ca="1">IF(INDIRECT("実施計画様式!K"&amp;ROW($A426))&lt;&gt;朱色変色!K426,1,0)</f>
        <v>#VALUE!</v>
      </c>
      <c r="L426" t="e" cm="1">
        <f t="array" aca="1" ref="L426" ca="1">IF(INDIRECT("実施計画様式!L"&amp;ROW($A426))&lt;&gt;朱色変色!L426,1,0)</f>
        <v>#VALUE!</v>
      </c>
      <c r="M426" t="e" cm="1">
        <f t="array" aca="1" ref="M426" ca="1">IF(INDIRECT("実施計画様式!M"&amp;ROW($A426))&lt;&gt;朱色変色!M426,1,0)</f>
        <v>#VALUE!</v>
      </c>
      <c r="N426" t="e" cm="1">
        <f t="array" aca="1" ref="N426" ca="1">IF(INDIRECT("実施計画様式!N"&amp;ROW($A426))&lt;&gt;朱色変色!N426,1,0)</f>
        <v>#VALUE!</v>
      </c>
      <c r="O426" t="e" cm="1">
        <f t="array" aca="1" ref="O426" ca="1">IF(INDIRECT("実施計画様式!O"&amp;ROW($A426))&lt;&gt;朱色変色!O426,1,0)</f>
        <v>#VALUE!</v>
      </c>
      <c r="P426" t="e" cm="1">
        <f t="array" aca="1" ref="P426" ca="1">IF(INDIRECT("実施計画様式!P"&amp;ROW($A426))&lt;&gt;朱色変色!P426,1,0)</f>
        <v>#VALUE!</v>
      </c>
      <c r="Q426" t="e" cm="1">
        <f t="array" aca="1" ref="Q426" ca="1">IF(INDIRECT("実施計画様式!Q"&amp;ROW($A426))&lt;&gt;朱色変色!Q426,1,0)</f>
        <v>#VALUE!</v>
      </c>
      <c r="R426" t="e" cm="1">
        <f t="array" aca="1" ref="R426" ca="1">IF(INDIRECT("実施計画様式!R"&amp;ROW($A426))&lt;&gt;朱色変色!R426,1,0)</f>
        <v>#VALUE!</v>
      </c>
      <c r="S426" t="e" cm="1">
        <f t="array" aca="1" ref="S426" ca="1">IF(INDIRECT("実施計画様式!S"&amp;ROW($A426))&lt;&gt;朱色変色!S426,1,0)</f>
        <v>#VALUE!</v>
      </c>
      <c r="T426" t="e" cm="1">
        <f t="array" aca="1" ref="T426" ca="1">IF(INDIRECT("実施計画様式!T"&amp;ROW($A426))&lt;&gt;朱色変色!T426,1,0)</f>
        <v>#VALUE!</v>
      </c>
      <c r="U426" t="e" cm="1">
        <f t="array" aca="1" ref="U426" ca="1">IF(INDIRECT("実施計画様式!U"&amp;ROW($A426))&lt;&gt;朱色変色!U426,1,0)</f>
        <v>#VALUE!</v>
      </c>
      <c r="V426" t="e" cm="1">
        <f t="array" aca="1" ref="V426" ca="1">IF(INDIRECT("実施計画様式!V"&amp;ROW($A426))&lt;&gt;朱色変色!V426,1,0)</f>
        <v>#VALUE!</v>
      </c>
      <c r="W426" t="e" cm="1">
        <f t="array" aca="1" ref="W426" ca="1">IF(INDIRECT("実施計画様式!W"&amp;ROW($A426))&lt;&gt;朱色変色!W426,1,0)</f>
        <v>#VALUE!</v>
      </c>
      <c r="X426" t="e" cm="1">
        <f t="array" aca="1" ref="X426" ca="1">IF(INDIRECT("実施計画様式!X"&amp;ROW($A426))&lt;&gt;朱色変色!X426,1,0)</f>
        <v>#VALUE!</v>
      </c>
      <c r="Y426" t="e" cm="1">
        <f t="array" aca="1" ref="Y426" ca="1">IF(INDIRECT("実施計画様式!Y"&amp;ROW($A426))&lt;&gt;朱色変色!Y426,1,0)</f>
        <v>#VALUE!</v>
      </c>
      <c r="Z426" t="e" cm="1">
        <f t="array" aca="1" ref="Z426" ca="1">IF(INDIRECT("実施計画様式!Z"&amp;ROW($A426))&lt;&gt;朱色変色!Z426,1,0)</f>
        <v>#VALUE!</v>
      </c>
      <c r="AA426" t="e" cm="1">
        <f t="array" aca="1" ref="AA426" ca="1">IF(INDIRECT("実施計画様式!AA"&amp;ROW($A426))&lt;&gt;朱色変色!AA426,1,0)</f>
        <v>#VALUE!</v>
      </c>
      <c r="AB426" t="e" cm="1">
        <f t="array" aca="1" ref="AB426" ca="1">IF(INDIRECT("実施計画様式!AB"&amp;ROW($A426))&lt;&gt;朱色変色!AB426,1,0)</f>
        <v>#VALUE!</v>
      </c>
      <c r="AC426" t="e" cm="1">
        <f t="array" aca="1" ref="AC426" ca="1">IF(INDIRECT("実施計画様式!AC"&amp;ROW($A426))&lt;&gt;朱色変色!AC426,1,0)</f>
        <v>#VALUE!</v>
      </c>
      <c r="AD426" t="e" cm="1">
        <f t="array" aca="1" ref="AD426" ca="1">IF(INDIRECT("実施計画様式!AD"&amp;ROW($A426))&lt;&gt;朱色変色!AD426,1,0)</f>
        <v>#VALUE!</v>
      </c>
      <c r="AE426" t="e" cm="1">
        <f t="array" aca="1" ref="AE426" ca="1">IF(INDIRECT("実施計画様式!AE"&amp;ROW($A426))&lt;&gt;朱色変色!AE426,1,0)</f>
        <v>#VALUE!</v>
      </c>
      <c r="AF426" t="e" cm="1">
        <f t="array" aca="1" ref="AF426" ca="1">IF(INDIRECT("実施計画様式!AF"&amp;ROW($A426))&lt;&gt;朱色変色!AF426,1,0)</f>
        <v>#VALUE!</v>
      </c>
      <c r="AG426" t="e" cm="1">
        <f t="array" aca="1" ref="AG426" ca="1">IF(INDIRECT("実施計画様式!AG"&amp;ROW($A426))&lt;&gt;朱色変色!AG426,1,0)</f>
        <v>#VALUE!</v>
      </c>
      <c r="AH426" t="e" cm="1">
        <f t="array" aca="1" ref="AH426" ca="1">IF(INDIRECT("実施計画様式!AH"&amp;ROW($A426))&lt;&gt;朱色変色!AH426,1,0)</f>
        <v>#VALUE!</v>
      </c>
      <c r="AI426" t="e" cm="1">
        <f t="array" aca="1" ref="AI426" ca="1">IF(INDIRECT("実施計画様式!AI"&amp;ROW($A426))&lt;&gt;朱色変色!AI426,1,0)</f>
        <v>#VALUE!</v>
      </c>
      <c r="AJ426" t="e" cm="1">
        <f t="array" aca="1" ref="AJ426" ca="1">IF(INDIRECT("実施計画様式!AJ"&amp;ROW($A426))&lt;&gt;朱色変色!AJ426,1,0)</f>
        <v>#VALUE!</v>
      </c>
      <c r="AK426" t="e" cm="1">
        <f t="array" aca="1" ref="AK426" ca="1">IF(INDIRECT("実施計画様式!AK"&amp;ROW($A426))&lt;&gt;朱色変色!AK426,1,0)</f>
        <v>#VALUE!</v>
      </c>
      <c r="AL426" t="e" cm="1">
        <f t="array" aca="1" ref="AL426" ca="1">IF(INDIRECT("実施計画様式!AL"&amp;ROW($A426))&lt;&gt;朱色変色!AL426,1,0)</f>
        <v>#VALUE!</v>
      </c>
      <c r="AM426" t="e" cm="1">
        <f t="array" aca="1" ref="AM426" ca="1">IF(INDIRECT("実施計画様式!AM"&amp;ROW($A426))&lt;&gt;朱色変色!AM426,1,0)</f>
        <v>#VALUE!</v>
      </c>
      <c r="AN426" t="e" cm="1">
        <f t="array" aca="1" ref="AN426" ca="1">IF(INDIRECT("実施計画様式!AN"&amp;ROW($A426))&lt;&gt;朱色変色!AN426,1,0)</f>
        <v>#VALUE!</v>
      </c>
      <c r="AO426" t="e" cm="1">
        <f t="array" aca="1" ref="AO426" ca="1">IF(INDIRECT("実施計画様式!AO"&amp;ROW($A426))&lt;&gt;朱色変色!AO426,1,0)</f>
        <v>#VALUE!</v>
      </c>
      <c r="AP426" t="e" cm="1">
        <f t="array" aca="1" ref="AP426" ca="1">IF(INDIRECT("実施計画様式!AP"&amp;ROW($A426))&lt;&gt;朱色変色!AP426,1,0)</f>
        <v>#VALUE!</v>
      </c>
      <c r="AQ426" t="e" cm="1">
        <f t="array" aca="1" ref="AQ426" ca="1">IF(INDIRECT("実施計画様式!AQ"&amp;ROW($A426))&lt;&gt;朱色変色!AQ426,1,0)</f>
        <v>#VALUE!</v>
      </c>
      <c r="AR426" t="e" cm="1">
        <f t="array" aca="1" ref="AR426" ca="1">IF(INDIRECT("実施計画様式!AR"&amp;ROW($A426))&lt;&gt;朱色変色!AR426,1,0)</f>
        <v>#VALUE!</v>
      </c>
      <c r="AS426" t="e" cm="1">
        <f t="array" aca="1" ref="AS426" ca="1">IF(INDIRECT("実施計画様式!AS"&amp;ROW($A426))&lt;&gt;朱色変色!AS426,1,0)</f>
        <v>#VALUE!</v>
      </c>
      <c r="AT426" t="e" cm="1">
        <f t="array" aca="1" ref="AT426" ca="1">IF(INDIRECT("実施計画様式!AT"&amp;ROW($A426))&lt;&gt;朱色変色!AT426,1,0)</f>
        <v>#VALUE!</v>
      </c>
      <c r="AU426" t="e" cm="1">
        <f t="array" aca="1" ref="AU426" ca="1">IF(INDIRECT("実施計画様式!AU"&amp;ROW($A426))&lt;&gt;朱色変色!AU426,1,0)</f>
        <v>#VALUE!</v>
      </c>
      <c r="AV426" t="e" cm="1">
        <f t="array" aca="1" ref="AV426" ca="1">IF(INDIRECT("実施計画様式!AV"&amp;ROW($A426))&lt;&gt;朱色変色!AV426,1,0)</f>
        <v>#VALUE!</v>
      </c>
      <c r="AW426" t="e" cm="1">
        <f t="array" aca="1" ref="AW426" ca="1">IF(INDIRECT("実施計画様式!AW"&amp;ROW($A426))&lt;&gt;朱色変色!AW426,1,0)</f>
        <v>#VALUE!</v>
      </c>
      <c r="AX426" t="e" cm="1">
        <f t="array" aca="1" ref="AX426" ca="1">IF(INDIRECT("実施計画様式!AX"&amp;ROW($A426))&lt;&gt;朱色変色!AX426,1,0)</f>
        <v>#VALUE!</v>
      </c>
      <c r="AY426" t="e" cm="1">
        <f t="array" aca="1" ref="AY426" ca="1">IF(INDIRECT("実施計画様式!AY"&amp;ROW($A426))&lt;&gt;朱色変色!AU426,1,0)</f>
        <v>#VALUE!</v>
      </c>
      <c r="AZ426" t="e" cm="1">
        <f t="array" aca="1" ref="AZ426" ca="1">IF(INDIRECT("実施計画様式!AZ"&amp;ROW($A426))&lt;&gt;朱色変色!AV426,1,0)</f>
        <v>#VALUE!</v>
      </c>
      <c r="BA426" t="e" cm="1">
        <f t="array" aca="1" ref="BA426" ca="1">IF(INDIRECT("実施計画様式!BA"&amp;ROW($A426))&lt;&gt;朱色変色!AW426,1,0)</f>
        <v>#VALUE!</v>
      </c>
      <c r="BB426" t="e" cm="1">
        <f t="array" aca="1" ref="BB426" ca="1">IF(INDIRECT("実施計画様式!BB"&amp;ROW($A426))&lt;&gt;朱色変色!AX426,1,0)</f>
        <v>#VALUE!</v>
      </c>
      <c r="BC426" t="e">
        <f t="shared" ca="1" si="15"/>
        <v>#VALUE!</v>
      </c>
      <c r="BD426" t="e">
        <f t="shared" ca="1" si="16"/>
        <v>#VALUE!</v>
      </c>
      <c r="BE426" t="e">
        <f t="shared" ca="1" si="17"/>
        <v>#VALUE!</v>
      </c>
    </row>
    <row r="427" spans="3:57">
      <c r="C427" s="310">
        <v>355</v>
      </c>
      <c r="D427" t="e" cm="1">
        <f t="array" aca="1" ref="D427" ca="1">IF(INDIRECT("実施計画様式!D"&amp;ROW($A427))&lt;&gt;朱色変色!D427,1,0)</f>
        <v>#VALUE!</v>
      </c>
      <c r="E427" t="e" cm="1">
        <f t="array" aca="1" ref="E427" ca="1">IF(INDIRECT("実施計画様式!E"&amp;ROW($A427))&lt;&gt;朱色変色!E427,1,0)</f>
        <v>#VALUE!</v>
      </c>
      <c r="F427" t="e" cm="1">
        <f t="array" aca="1" ref="F427" ca="1">IF(INDIRECT("実施計画様式!F"&amp;ROW($A427))&lt;&gt;朱色変色!F427,1,0)</f>
        <v>#VALUE!</v>
      </c>
      <c r="G427" t="e" cm="1">
        <f t="array" aca="1" ref="G427" ca="1">IF(INDIRECT("実施計画様式!G"&amp;ROW($A427))&lt;&gt;朱色変色!G427,1,0)</f>
        <v>#VALUE!</v>
      </c>
      <c r="H427" t="e" cm="1">
        <f t="array" aca="1" ref="H427" ca="1">IF(INDIRECT("実施計画様式!H"&amp;ROW($A427))&lt;&gt;朱色変色!H427,1,0)</f>
        <v>#VALUE!</v>
      </c>
      <c r="I427" t="e" cm="1">
        <f t="array" aca="1" ref="I427" ca="1">IF(INDIRECT("実施計画様式!I"&amp;ROW($A427))&lt;&gt;朱色変色!I427,1,0)</f>
        <v>#VALUE!</v>
      </c>
      <c r="J427" t="e" cm="1">
        <f t="array" aca="1" ref="J427" ca="1">IF(INDIRECT("実施計画様式!J"&amp;ROW($A427))&lt;&gt;朱色変色!J427,1,0)</f>
        <v>#VALUE!</v>
      </c>
      <c r="K427" t="e" cm="1">
        <f t="array" aca="1" ref="K427" ca="1">IF(INDIRECT("実施計画様式!K"&amp;ROW($A427))&lt;&gt;朱色変色!K427,1,0)</f>
        <v>#VALUE!</v>
      </c>
      <c r="L427" t="e" cm="1">
        <f t="array" aca="1" ref="L427" ca="1">IF(INDIRECT("実施計画様式!L"&amp;ROW($A427))&lt;&gt;朱色変色!L427,1,0)</f>
        <v>#VALUE!</v>
      </c>
      <c r="M427" t="e" cm="1">
        <f t="array" aca="1" ref="M427" ca="1">IF(INDIRECT("実施計画様式!M"&amp;ROW($A427))&lt;&gt;朱色変色!M427,1,0)</f>
        <v>#VALUE!</v>
      </c>
      <c r="N427" t="e" cm="1">
        <f t="array" aca="1" ref="N427" ca="1">IF(INDIRECT("実施計画様式!N"&amp;ROW($A427))&lt;&gt;朱色変色!N427,1,0)</f>
        <v>#VALUE!</v>
      </c>
      <c r="O427" t="e" cm="1">
        <f t="array" aca="1" ref="O427" ca="1">IF(INDIRECT("実施計画様式!O"&amp;ROW($A427))&lt;&gt;朱色変色!O427,1,0)</f>
        <v>#VALUE!</v>
      </c>
      <c r="P427" t="e" cm="1">
        <f t="array" aca="1" ref="P427" ca="1">IF(INDIRECT("実施計画様式!P"&amp;ROW($A427))&lt;&gt;朱色変色!P427,1,0)</f>
        <v>#VALUE!</v>
      </c>
      <c r="Q427" t="e" cm="1">
        <f t="array" aca="1" ref="Q427" ca="1">IF(INDIRECT("実施計画様式!Q"&amp;ROW($A427))&lt;&gt;朱色変色!Q427,1,0)</f>
        <v>#VALUE!</v>
      </c>
      <c r="R427" t="e" cm="1">
        <f t="array" aca="1" ref="R427" ca="1">IF(INDIRECT("実施計画様式!R"&amp;ROW($A427))&lt;&gt;朱色変色!R427,1,0)</f>
        <v>#VALUE!</v>
      </c>
      <c r="S427" t="e" cm="1">
        <f t="array" aca="1" ref="S427" ca="1">IF(INDIRECT("実施計画様式!S"&amp;ROW($A427))&lt;&gt;朱色変色!S427,1,0)</f>
        <v>#VALUE!</v>
      </c>
      <c r="T427" t="e" cm="1">
        <f t="array" aca="1" ref="T427" ca="1">IF(INDIRECT("実施計画様式!T"&amp;ROW($A427))&lt;&gt;朱色変色!T427,1,0)</f>
        <v>#VALUE!</v>
      </c>
      <c r="U427" t="e" cm="1">
        <f t="array" aca="1" ref="U427" ca="1">IF(INDIRECT("実施計画様式!U"&amp;ROW($A427))&lt;&gt;朱色変色!U427,1,0)</f>
        <v>#VALUE!</v>
      </c>
      <c r="V427" t="e" cm="1">
        <f t="array" aca="1" ref="V427" ca="1">IF(INDIRECT("実施計画様式!V"&amp;ROW($A427))&lt;&gt;朱色変色!V427,1,0)</f>
        <v>#VALUE!</v>
      </c>
      <c r="W427" t="e" cm="1">
        <f t="array" aca="1" ref="W427" ca="1">IF(INDIRECT("実施計画様式!W"&amp;ROW($A427))&lt;&gt;朱色変色!W427,1,0)</f>
        <v>#VALUE!</v>
      </c>
      <c r="X427" t="e" cm="1">
        <f t="array" aca="1" ref="X427" ca="1">IF(INDIRECT("実施計画様式!X"&amp;ROW($A427))&lt;&gt;朱色変色!X427,1,0)</f>
        <v>#VALUE!</v>
      </c>
      <c r="Y427" t="e" cm="1">
        <f t="array" aca="1" ref="Y427" ca="1">IF(INDIRECT("実施計画様式!Y"&amp;ROW($A427))&lt;&gt;朱色変色!Y427,1,0)</f>
        <v>#VALUE!</v>
      </c>
      <c r="Z427" t="e" cm="1">
        <f t="array" aca="1" ref="Z427" ca="1">IF(INDIRECT("実施計画様式!Z"&amp;ROW($A427))&lt;&gt;朱色変色!Z427,1,0)</f>
        <v>#VALUE!</v>
      </c>
      <c r="AA427" t="e" cm="1">
        <f t="array" aca="1" ref="AA427" ca="1">IF(INDIRECT("実施計画様式!AA"&amp;ROW($A427))&lt;&gt;朱色変色!AA427,1,0)</f>
        <v>#VALUE!</v>
      </c>
      <c r="AB427" t="e" cm="1">
        <f t="array" aca="1" ref="AB427" ca="1">IF(INDIRECT("実施計画様式!AB"&amp;ROW($A427))&lt;&gt;朱色変色!AB427,1,0)</f>
        <v>#VALUE!</v>
      </c>
      <c r="AC427" t="e" cm="1">
        <f t="array" aca="1" ref="AC427" ca="1">IF(INDIRECT("実施計画様式!AC"&amp;ROW($A427))&lt;&gt;朱色変色!AC427,1,0)</f>
        <v>#VALUE!</v>
      </c>
      <c r="AD427" t="e" cm="1">
        <f t="array" aca="1" ref="AD427" ca="1">IF(INDIRECT("実施計画様式!AD"&amp;ROW($A427))&lt;&gt;朱色変色!AD427,1,0)</f>
        <v>#VALUE!</v>
      </c>
      <c r="AE427" t="e" cm="1">
        <f t="array" aca="1" ref="AE427" ca="1">IF(INDIRECT("実施計画様式!AE"&amp;ROW($A427))&lt;&gt;朱色変色!AE427,1,0)</f>
        <v>#VALUE!</v>
      </c>
      <c r="AF427" t="e" cm="1">
        <f t="array" aca="1" ref="AF427" ca="1">IF(INDIRECT("実施計画様式!AF"&amp;ROW($A427))&lt;&gt;朱色変色!AF427,1,0)</f>
        <v>#VALUE!</v>
      </c>
      <c r="AG427" t="e" cm="1">
        <f t="array" aca="1" ref="AG427" ca="1">IF(INDIRECT("実施計画様式!AG"&amp;ROW($A427))&lt;&gt;朱色変色!AG427,1,0)</f>
        <v>#VALUE!</v>
      </c>
      <c r="AH427" t="e" cm="1">
        <f t="array" aca="1" ref="AH427" ca="1">IF(INDIRECT("実施計画様式!AH"&amp;ROW($A427))&lt;&gt;朱色変色!AH427,1,0)</f>
        <v>#VALUE!</v>
      </c>
      <c r="AI427" t="e" cm="1">
        <f t="array" aca="1" ref="AI427" ca="1">IF(INDIRECT("実施計画様式!AI"&amp;ROW($A427))&lt;&gt;朱色変色!AI427,1,0)</f>
        <v>#VALUE!</v>
      </c>
      <c r="AJ427" t="e" cm="1">
        <f t="array" aca="1" ref="AJ427" ca="1">IF(INDIRECT("実施計画様式!AJ"&amp;ROW($A427))&lt;&gt;朱色変色!AJ427,1,0)</f>
        <v>#VALUE!</v>
      </c>
      <c r="AK427" t="e" cm="1">
        <f t="array" aca="1" ref="AK427" ca="1">IF(INDIRECT("実施計画様式!AK"&amp;ROW($A427))&lt;&gt;朱色変色!AK427,1,0)</f>
        <v>#VALUE!</v>
      </c>
      <c r="AL427" t="e" cm="1">
        <f t="array" aca="1" ref="AL427" ca="1">IF(INDIRECT("実施計画様式!AL"&amp;ROW($A427))&lt;&gt;朱色変色!AL427,1,0)</f>
        <v>#VALUE!</v>
      </c>
      <c r="AM427" t="e" cm="1">
        <f t="array" aca="1" ref="AM427" ca="1">IF(INDIRECT("実施計画様式!AM"&amp;ROW($A427))&lt;&gt;朱色変色!AM427,1,0)</f>
        <v>#VALUE!</v>
      </c>
      <c r="AN427" t="e" cm="1">
        <f t="array" aca="1" ref="AN427" ca="1">IF(INDIRECT("実施計画様式!AN"&amp;ROW($A427))&lt;&gt;朱色変色!AN427,1,0)</f>
        <v>#VALUE!</v>
      </c>
      <c r="AO427" t="e" cm="1">
        <f t="array" aca="1" ref="AO427" ca="1">IF(INDIRECT("実施計画様式!AO"&amp;ROW($A427))&lt;&gt;朱色変色!AO427,1,0)</f>
        <v>#VALUE!</v>
      </c>
      <c r="AP427" t="e" cm="1">
        <f t="array" aca="1" ref="AP427" ca="1">IF(INDIRECT("実施計画様式!AP"&amp;ROW($A427))&lt;&gt;朱色変色!AP427,1,0)</f>
        <v>#VALUE!</v>
      </c>
      <c r="AQ427" t="e" cm="1">
        <f t="array" aca="1" ref="AQ427" ca="1">IF(INDIRECT("実施計画様式!AQ"&amp;ROW($A427))&lt;&gt;朱色変色!AQ427,1,0)</f>
        <v>#VALUE!</v>
      </c>
      <c r="AR427" t="e" cm="1">
        <f t="array" aca="1" ref="AR427" ca="1">IF(INDIRECT("実施計画様式!AR"&amp;ROW($A427))&lt;&gt;朱色変色!AR427,1,0)</f>
        <v>#VALUE!</v>
      </c>
      <c r="AS427" t="e" cm="1">
        <f t="array" aca="1" ref="AS427" ca="1">IF(INDIRECT("実施計画様式!AS"&amp;ROW($A427))&lt;&gt;朱色変色!AS427,1,0)</f>
        <v>#VALUE!</v>
      </c>
      <c r="AT427" t="e" cm="1">
        <f t="array" aca="1" ref="AT427" ca="1">IF(INDIRECT("実施計画様式!AT"&amp;ROW($A427))&lt;&gt;朱色変色!AT427,1,0)</f>
        <v>#VALUE!</v>
      </c>
      <c r="AU427" t="e" cm="1">
        <f t="array" aca="1" ref="AU427" ca="1">IF(INDIRECT("実施計画様式!AU"&amp;ROW($A427))&lt;&gt;朱色変色!AU427,1,0)</f>
        <v>#VALUE!</v>
      </c>
      <c r="AV427" t="e" cm="1">
        <f t="array" aca="1" ref="AV427" ca="1">IF(INDIRECT("実施計画様式!AV"&amp;ROW($A427))&lt;&gt;朱色変色!AV427,1,0)</f>
        <v>#VALUE!</v>
      </c>
      <c r="AW427" t="e" cm="1">
        <f t="array" aca="1" ref="AW427" ca="1">IF(INDIRECT("実施計画様式!AW"&amp;ROW($A427))&lt;&gt;朱色変色!AW427,1,0)</f>
        <v>#VALUE!</v>
      </c>
      <c r="AX427" t="e" cm="1">
        <f t="array" aca="1" ref="AX427" ca="1">IF(INDIRECT("実施計画様式!AX"&amp;ROW($A427))&lt;&gt;朱色変色!AX427,1,0)</f>
        <v>#VALUE!</v>
      </c>
      <c r="AY427" t="e" cm="1">
        <f t="array" aca="1" ref="AY427" ca="1">IF(INDIRECT("実施計画様式!AY"&amp;ROW($A427))&lt;&gt;朱色変色!AU427,1,0)</f>
        <v>#VALUE!</v>
      </c>
      <c r="AZ427" t="e" cm="1">
        <f t="array" aca="1" ref="AZ427" ca="1">IF(INDIRECT("実施計画様式!AZ"&amp;ROW($A427))&lt;&gt;朱色変色!AV427,1,0)</f>
        <v>#VALUE!</v>
      </c>
      <c r="BA427" t="e" cm="1">
        <f t="array" aca="1" ref="BA427" ca="1">IF(INDIRECT("実施計画様式!BA"&amp;ROW($A427))&lt;&gt;朱色変色!AW427,1,0)</f>
        <v>#VALUE!</v>
      </c>
      <c r="BB427" t="e" cm="1">
        <f t="array" aca="1" ref="BB427" ca="1">IF(INDIRECT("実施計画様式!BB"&amp;ROW($A427))&lt;&gt;朱色変色!AX427,1,0)</f>
        <v>#VALUE!</v>
      </c>
      <c r="BC427" t="e">
        <f t="shared" ca="1" si="15"/>
        <v>#VALUE!</v>
      </c>
      <c r="BD427" t="e">
        <f t="shared" ca="1" si="16"/>
        <v>#VALUE!</v>
      </c>
      <c r="BE427" t="e">
        <f t="shared" ca="1" si="17"/>
        <v>#VALUE!</v>
      </c>
    </row>
    <row r="428" spans="3:57">
      <c r="C428" s="310">
        <v>356</v>
      </c>
      <c r="D428" t="e" cm="1">
        <f t="array" aca="1" ref="D428" ca="1">IF(INDIRECT("実施計画様式!D"&amp;ROW($A428))&lt;&gt;朱色変色!D428,1,0)</f>
        <v>#VALUE!</v>
      </c>
      <c r="E428" t="e" cm="1">
        <f t="array" aca="1" ref="E428" ca="1">IF(INDIRECT("実施計画様式!E"&amp;ROW($A428))&lt;&gt;朱色変色!E428,1,0)</f>
        <v>#VALUE!</v>
      </c>
      <c r="F428" t="e" cm="1">
        <f t="array" aca="1" ref="F428" ca="1">IF(INDIRECT("実施計画様式!F"&amp;ROW($A428))&lt;&gt;朱色変色!F428,1,0)</f>
        <v>#VALUE!</v>
      </c>
      <c r="G428" t="e" cm="1">
        <f t="array" aca="1" ref="G428" ca="1">IF(INDIRECT("実施計画様式!G"&amp;ROW($A428))&lt;&gt;朱色変色!G428,1,0)</f>
        <v>#VALUE!</v>
      </c>
      <c r="H428" t="e" cm="1">
        <f t="array" aca="1" ref="H428" ca="1">IF(INDIRECT("実施計画様式!H"&amp;ROW($A428))&lt;&gt;朱色変色!H428,1,0)</f>
        <v>#VALUE!</v>
      </c>
      <c r="I428" t="e" cm="1">
        <f t="array" aca="1" ref="I428" ca="1">IF(INDIRECT("実施計画様式!I"&amp;ROW($A428))&lt;&gt;朱色変色!I428,1,0)</f>
        <v>#VALUE!</v>
      </c>
      <c r="J428" t="e" cm="1">
        <f t="array" aca="1" ref="J428" ca="1">IF(INDIRECT("実施計画様式!J"&amp;ROW($A428))&lt;&gt;朱色変色!J428,1,0)</f>
        <v>#VALUE!</v>
      </c>
      <c r="K428" t="e" cm="1">
        <f t="array" aca="1" ref="K428" ca="1">IF(INDIRECT("実施計画様式!K"&amp;ROW($A428))&lt;&gt;朱色変色!K428,1,0)</f>
        <v>#VALUE!</v>
      </c>
      <c r="L428" t="e" cm="1">
        <f t="array" aca="1" ref="L428" ca="1">IF(INDIRECT("実施計画様式!L"&amp;ROW($A428))&lt;&gt;朱色変色!L428,1,0)</f>
        <v>#VALUE!</v>
      </c>
      <c r="M428" t="e" cm="1">
        <f t="array" aca="1" ref="M428" ca="1">IF(INDIRECT("実施計画様式!M"&amp;ROW($A428))&lt;&gt;朱色変色!M428,1,0)</f>
        <v>#VALUE!</v>
      </c>
      <c r="N428" t="e" cm="1">
        <f t="array" aca="1" ref="N428" ca="1">IF(INDIRECT("実施計画様式!N"&amp;ROW($A428))&lt;&gt;朱色変色!N428,1,0)</f>
        <v>#VALUE!</v>
      </c>
      <c r="O428" t="e" cm="1">
        <f t="array" aca="1" ref="O428" ca="1">IF(INDIRECT("実施計画様式!O"&amp;ROW($A428))&lt;&gt;朱色変色!O428,1,0)</f>
        <v>#VALUE!</v>
      </c>
      <c r="P428" t="e" cm="1">
        <f t="array" aca="1" ref="P428" ca="1">IF(INDIRECT("実施計画様式!P"&amp;ROW($A428))&lt;&gt;朱色変色!P428,1,0)</f>
        <v>#VALUE!</v>
      </c>
      <c r="Q428" t="e" cm="1">
        <f t="array" aca="1" ref="Q428" ca="1">IF(INDIRECT("実施計画様式!Q"&amp;ROW($A428))&lt;&gt;朱色変色!Q428,1,0)</f>
        <v>#VALUE!</v>
      </c>
      <c r="R428" t="e" cm="1">
        <f t="array" aca="1" ref="R428" ca="1">IF(INDIRECT("実施計画様式!R"&amp;ROW($A428))&lt;&gt;朱色変色!R428,1,0)</f>
        <v>#VALUE!</v>
      </c>
      <c r="S428" t="e" cm="1">
        <f t="array" aca="1" ref="S428" ca="1">IF(INDIRECT("実施計画様式!S"&amp;ROW($A428))&lt;&gt;朱色変色!S428,1,0)</f>
        <v>#VALUE!</v>
      </c>
      <c r="T428" t="e" cm="1">
        <f t="array" aca="1" ref="T428" ca="1">IF(INDIRECT("実施計画様式!T"&amp;ROW($A428))&lt;&gt;朱色変色!T428,1,0)</f>
        <v>#VALUE!</v>
      </c>
      <c r="U428" t="e" cm="1">
        <f t="array" aca="1" ref="U428" ca="1">IF(INDIRECT("実施計画様式!U"&amp;ROW($A428))&lt;&gt;朱色変色!U428,1,0)</f>
        <v>#VALUE!</v>
      </c>
      <c r="V428" t="e" cm="1">
        <f t="array" aca="1" ref="V428" ca="1">IF(INDIRECT("実施計画様式!V"&amp;ROW($A428))&lt;&gt;朱色変色!V428,1,0)</f>
        <v>#VALUE!</v>
      </c>
      <c r="W428" t="e" cm="1">
        <f t="array" aca="1" ref="W428" ca="1">IF(INDIRECT("実施計画様式!W"&amp;ROW($A428))&lt;&gt;朱色変色!W428,1,0)</f>
        <v>#VALUE!</v>
      </c>
      <c r="X428" t="e" cm="1">
        <f t="array" aca="1" ref="X428" ca="1">IF(INDIRECT("実施計画様式!X"&amp;ROW($A428))&lt;&gt;朱色変色!X428,1,0)</f>
        <v>#VALUE!</v>
      </c>
      <c r="Y428" t="e" cm="1">
        <f t="array" aca="1" ref="Y428" ca="1">IF(INDIRECT("実施計画様式!Y"&amp;ROW($A428))&lt;&gt;朱色変色!Y428,1,0)</f>
        <v>#VALUE!</v>
      </c>
      <c r="Z428" t="e" cm="1">
        <f t="array" aca="1" ref="Z428" ca="1">IF(INDIRECT("実施計画様式!Z"&amp;ROW($A428))&lt;&gt;朱色変色!Z428,1,0)</f>
        <v>#VALUE!</v>
      </c>
      <c r="AA428" t="e" cm="1">
        <f t="array" aca="1" ref="AA428" ca="1">IF(INDIRECT("実施計画様式!AA"&amp;ROW($A428))&lt;&gt;朱色変色!AA428,1,0)</f>
        <v>#VALUE!</v>
      </c>
      <c r="AB428" t="e" cm="1">
        <f t="array" aca="1" ref="AB428" ca="1">IF(INDIRECT("実施計画様式!AB"&amp;ROW($A428))&lt;&gt;朱色変色!AB428,1,0)</f>
        <v>#VALUE!</v>
      </c>
      <c r="AC428" t="e" cm="1">
        <f t="array" aca="1" ref="AC428" ca="1">IF(INDIRECT("実施計画様式!AC"&amp;ROW($A428))&lt;&gt;朱色変色!AC428,1,0)</f>
        <v>#VALUE!</v>
      </c>
      <c r="AD428" t="e" cm="1">
        <f t="array" aca="1" ref="AD428" ca="1">IF(INDIRECT("実施計画様式!AD"&amp;ROW($A428))&lt;&gt;朱色変色!AD428,1,0)</f>
        <v>#VALUE!</v>
      </c>
      <c r="AE428" t="e" cm="1">
        <f t="array" aca="1" ref="AE428" ca="1">IF(INDIRECT("実施計画様式!AE"&amp;ROW($A428))&lt;&gt;朱色変色!AE428,1,0)</f>
        <v>#VALUE!</v>
      </c>
      <c r="AF428" t="e" cm="1">
        <f t="array" aca="1" ref="AF428" ca="1">IF(INDIRECT("実施計画様式!AF"&amp;ROW($A428))&lt;&gt;朱色変色!AF428,1,0)</f>
        <v>#VALUE!</v>
      </c>
      <c r="AG428" t="e" cm="1">
        <f t="array" aca="1" ref="AG428" ca="1">IF(INDIRECT("実施計画様式!AG"&amp;ROW($A428))&lt;&gt;朱色変色!AG428,1,0)</f>
        <v>#VALUE!</v>
      </c>
      <c r="AH428" t="e" cm="1">
        <f t="array" aca="1" ref="AH428" ca="1">IF(INDIRECT("実施計画様式!AH"&amp;ROW($A428))&lt;&gt;朱色変色!AH428,1,0)</f>
        <v>#VALUE!</v>
      </c>
      <c r="AI428" t="e" cm="1">
        <f t="array" aca="1" ref="AI428" ca="1">IF(INDIRECT("実施計画様式!AI"&amp;ROW($A428))&lt;&gt;朱色変色!AI428,1,0)</f>
        <v>#VALUE!</v>
      </c>
      <c r="AJ428" t="e" cm="1">
        <f t="array" aca="1" ref="AJ428" ca="1">IF(INDIRECT("実施計画様式!AJ"&amp;ROW($A428))&lt;&gt;朱色変色!AJ428,1,0)</f>
        <v>#VALUE!</v>
      </c>
      <c r="AK428" t="e" cm="1">
        <f t="array" aca="1" ref="AK428" ca="1">IF(INDIRECT("実施計画様式!AK"&amp;ROW($A428))&lt;&gt;朱色変色!AK428,1,0)</f>
        <v>#VALUE!</v>
      </c>
      <c r="AL428" t="e" cm="1">
        <f t="array" aca="1" ref="AL428" ca="1">IF(INDIRECT("実施計画様式!AL"&amp;ROW($A428))&lt;&gt;朱色変色!AL428,1,0)</f>
        <v>#VALUE!</v>
      </c>
      <c r="AM428" t="e" cm="1">
        <f t="array" aca="1" ref="AM428" ca="1">IF(INDIRECT("実施計画様式!AM"&amp;ROW($A428))&lt;&gt;朱色変色!AM428,1,0)</f>
        <v>#VALUE!</v>
      </c>
      <c r="AN428" t="e" cm="1">
        <f t="array" aca="1" ref="AN428" ca="1">IF(INDIRECT("実施計画様式!AN"&amp;ROW($A428))&lt;&gt;朱色変色!AN428,1,0)</f>
        <v>#VALUE!</v>
      </c>
      <c r="AO428" t="e" cm="1">
        <f t="array" aca="1" ref="AO428" ca="1">IF(INDIRECT("実施計画様式!AO"&amp;ROW($A428))&lt;&gt;朱色変色!AO428,1,0)</f>
        <v>#VALUE!</v>
      </c>
      <c r="AP428" t="e" cm="1">
        <f t="array" aca="1" ref="AP428" ca="1">IF(INDIRECT("実施計画様式!AP"&amp;ROW($A428))&lt;&gt;朱色変色!AP428,1,0)</f>
        <v>#VALUE!</v>
      </c>
      <c r="AQ428" t="e" cm="1">
        <f t="array" aca="1" ref="AQ428" ca="1">IF(INDIRECT("実施計画様式!AQ"&amp;ROW($A428))&lt;&gt;朱色変色!AQ428,1,0)</f>
        <v>#VALUE!</v>
      </c>
      <c r="AR428" t="e" cm="1">
        <f t="array" aca="1" ref="AR428" ca="1">IF(INDIRECT("実施計画様式!AR"&amp;ROW($A428))&lt;&gt;朱色変色!AR428,1,0)</f>
        <v>#VALUE!</v>
      </c>
      <c r="AS428" t="e" cm="1">
        <f t="array" aca="1" ref="AS428" ca="1">IF(INDIRECT("実施計画様式!AS"&amp;ROW($A428))&lt;&gt;朱色変色!AS428,1,0)</f>
        <v>#VALUE!</v>
      </c>
      <c r="AT428" t="e" cm="1">
        <f t="array" aca="1" ref="AT428" ca="1">IF(INDIRECT("実施計画様式!AT"&amp;ROW($A428))&lt;&gt;朱色変色!AT428,1,0)</f>
        <v>#VALUE!</v>
      </c>
      <c r="AU428" t="e" cm="1">
        <f t="array" aca="1" ref="AU428" ca="1">IF(INDIRECT("実施計画様式!AU"&amp;ROW($A428))&lt;&gt;朱色変色!AU428,1,0)</f>
        <v>#VALUE!</v>
      </c>
      <c r="AV428" t="e" cm="1">
        <f t="array" aca="1" ref="AV428" ca="1">IF(INDIRECT("実施計画様式!AV"&amp;ROW($A428))&lt;&gt;朱色変色!AV428,1,0)</f>
        <v>#VALUE!</v>
      </c>
      <c r="AW428" t="e" cm="1">
        <f t="array" aca="1" ref="AW428" ca="1">IF(INDIRECT("実施計画様式!AW"&amp;ROW($A428))&lt;&gt;朱色変色!AW428,1,0)</f>
        <v>#VALUE!</v>
      </c>
      <c r="AX428" t="e" cm="1">
        <f t="array" aca="1" ref="AX428" ca="1">IF(INDIRECT("実施計画様式!AX"&amp;ROW($A428))&lt;&gt;朱色変色!AX428,1,0)</f>
        <v>#VALUE!</v>
      </c>
      <c r="AY428" t="e" cm="1">
        <f t="array" aca="1" ref="AY428" ca="1">IF(INDIRECT("実施計画様式!AY"&amp;ROW($A428))&lt;&gt;朱色変色!AU428,1,0)</f>
        <v>#VALUE!</v>
      </c>
      <c r="AZ428" t="e" cm="1">
        <f t="array" aca="1" ref="AZ428" ca="1">IF(INDIRECT("実施計画様式!AZ"&amp;ROW($A428))&lt;&gt;朱色変色!AV428,1,0)</f>
        <v>#VALUE!</v>
      </c>
      <c r="BA428" t="e" cm="1">
        <f t="array" aca="1" ref="BA428" ca="1">IF(INDIRECT("実施計画様式!BA"&amp;ROW($A428))&lt;&gt;朱色変色!AW428,1,0)</f>
        <v>#VALUE!</v>
      </c>
      <c r="BB428" t="e" cm="1">
        <f t="array" aca="1" ref="BB428" ca="1">IF(INDIRECT("実施計画様式!BB"&amp;ROW($A428))&lt;&gt;朱色変色!AX428,1,0)</f>
        <v>#VALUE!</v>
      </c>
      <c r="BC428" t="e">
        <f t="shared" ca="1" si="15"/>
        <v>#VALUE!</v>
      </c>
      <c r="BD428" t="e">
        <f t="shared" ca="1" si="16"/>
        <v>#VALUE!</v>
      </c>
      <c r="BE428" t="e">
        <f t="shared" ca="1" si="17"/>
        <v>#VALUE!</v>
      </c>
    </row>
    <row r="429" spans="3:57">
      <c r="C429" s="310">
        <v>357</v>
      </c>
      <c r="D429" t="e" cm="1">
        <f t="array" aca="1" ref="D429" ca="1">IF(INDIRECT("実施計画様式!D"&amp;ROW($A429))&lt;&gt;朱色変色!D429,1,0)</f>
        <v>#VALUE!</v>
      </c>
      <c r="E429" t="e" cm="1">
        <f t="array" aca="1" ref="E429" ca="1">IF(INDIRECT("実施計画様式!E"&amp;ROW($A429))&lt;&gt;朱色変色!E429,1,0)</f>
        <v>#VALUE!</v>
      </c>
      <c r="F429" t="e" cm="1">
        <f t="array" aca="1" ref="F429" ca="1">IF(INDIRECT("実施計画様式!F"&amp;ROW($A429))&lt;&gt;朱色変色!F429,1,0)</f>
        <v>#VALUE!</v>
      </c>
      <c r="G429" t="e" cm="1">
        <f t="array" aca="1" ref="G429" ca="1">IF(INDIRECT("実施計画様式!G"&amp;ROW($A429))&lt;&gt;朱色変色!G429,1,0)</f>
        <v>#VALUE!</v>
      </c>
      <c r="H429" t="e" cm="1">
        <f t="array" aca="1" ref="H429" ca="1">IF(INDIRECT("実施計画様式!H"&amp;ROW($A429))&lt;&gt;朱色変色!H429,1,0)</f>
        <v>#VALUE!</v>
      </c>
      <c r="I429" t="e" cm="1">
        <f t="array" aca="1" ref="I429" ca="1">IF(INDIRECT("実施計画様式!I"&amp;ROW($A429))&lt;&gt;朱色変色!I429,1,0)</f>
        <v>#VALUE!</v>
      </c>
      <c r="J429" t="e" cm="1">
        <f t="array" aca="1" ref="J429" ca="1">IF(INDIRECT("実施計画様式!J"&amp;ROW($A429))&lt;&gt;朱色変色!J429,1,0)</f>
        <v>#VALUE!</v>
      </c>
      <c r="K429" t="e" cm="1">
        <f t="array" aca="1" ref="K429" ca="1">IF(INDIRECT("実施計画様式!K"&amp;ROW($A429))&lt;&gt;朱色変色!K429,1,0)</f>
        <v>#VALUE!</v>
      </c>
      <c r="L429" t="e" cm="1">
        <f t="array" aca="1" ref="L429" ca="1">IF(INDIRECT("実施計画様式!L"&amp;ROW($A429))&lt;&gt;朱色変色!L429,1,0)</f>
        <v>#VALUE!</v>
      </c>
      <c r="M429" t="e" cm="1">
        <f t="array" aca="1" ref="M429" ca="1">IF(INDIRECT("実施計画様式!M"&amp;ROW($A429))&lt;&gt;朱色変色!M429,1,0)</f>
        <v>#VALUE!</v>
      </c>
      <c r="N429" t="e" cm="1">
        <f t="array" aca="1" ref="N429" ca="1">IF(INDIRECT("実施計画様式!N"&amp;ROW($A429))&lt;&gt;朱色変色!N429,1,0)</f>
        <v>#VALUE!</v>
      </c>
      <c r="O429" t="e" cm="1">
        <f t="array" aca="1" ref="O429" ca="1">IF(INDIRECT("実施計画様式!O"&amp;ROW($A429))&lt;&gt;朱色変色!O429,1,0)</f>
        <v>#VALUE!</v>
      </c>
      <c r="P429" t="e" cm="1">
        <f t="array" aca="1" ref="P429" ca="1">IF(INDIRECT("実施計画様式!P"&amp;ROW($A429))&lt;&gt;朱色変色!P429,1,0)</f>
        <v>#VALUE!</v>
      </c>
      <c r="Q429" t="e" cm="1">
        <f t="array" aca="1" ref="Q429" ca="1">IF(INDIRECT("実施計画様式!Q"&amp;ROW($A429))&lt;&gt;朱色変色!Q429,1,0)</f>
        <v>#VALUE!</v>
      </c>
      <c r="R429" t="e" cm="1">
        <f t="array" aca="1" ref="R429" ca="1">IF(INDIRECT("実施計画様式!R"&amp;ROW($A429))&lt;&gt;朱色変色!R429,1,0)</f>
        <v>#VALUE!</v>
      </c>
      <c r="S429" t="e" cm="1">
        <f t="array" aca="1" ref="S429" ca="1">IF(INDIRECT("実施計画様式!S"&amp;ROW($A429))&lt;&gt;朱色変色!S429,1,0)</f>
        <v>#VALUE!</v>
      </c>
      <c r="T429" t="e" cm="1">
        <f t="array" aca="1" ref="T429" ca="1">IF(INDIRECT("実施計画様式!T"&amp;ROW($A429))&lt;&gt;朱色変色!T429,1,0)</f>
        <v>#VALUE!</v>
      </c>
      <c r="U429" t="e" cm="1">
        <f t="array" aca="1" ref="U429" ca="1">IF(INDIRECT("実施計画様式!U"&amp;ROW($A429))&lt;&gt;朱色変色!U429,1,0)</f>
        <v>#VALUE!</v>
      </c>
      <c r="V429" t="e" cm="1">
        <f t="array" aca="1" ref="V429" ca="1">IF(INDIRECT("実施計画様式!V"&amp;ROW($A429))&lt;&gt;朱色変色!V429,1,0)</f>
        <v>#VALUE!</v>
      </c>
      <c r="W429" t="e" cm="1">
        <f t="array" aca="1" ref="W429" ca="1">IF(INDIRECT("実施計画様式!W"&amp;ROW($A429))&lt;&gt;朱色変色!W429,1,0)</f>
        <v>#VALUE!</v>
      </c>
      <c r="X429" t="e" cm="1">
        <f t="array" aca="1" ref="X429" ca="1">IF(INDIRECT("実施計画様式!X"&amp;ROW($A429))&lt;&gt;朱色変色!X429,1,0)</f>
        <v>#VALUE!</v>
      </c>
      <c r="Y429" t="e" cm="1">
        <f t="array" aca="1" ref="Y429" ca="1">IF(INDIRECT("実施計画様式!Y"&amp;ROW($A429))&lt;&gt;朱色変色!Y429,1,0)</f>
        <v>#VALUE!</v>
      </c>
      <c r="Z429" t="e" cm="1">
        <f t="array" aca="1" ref="Z429" ca="1">IF(INDIRECT("実施計画様式!Z"&amp;ROW($A429))&lt;&gt;朱色変色!Z429,1,0)</f>
        <v>#VALUE!</v>
      </c>
      <c r="AA429" t="e" cm="1">
        <f t="array" aca="1" ref="AA429" ca="1">IF(INDIRECT("実施計画様式!AA"&amp;ROW($A429))&lt;&gt;朱色変色!AA429,1,0)</f>
        <v>#VALUE!</v>
      </c>
      <c r="AB429" t="e" cm="1">
        <f t="array" aca="1" ref="AB429" ca="1">IF(INDIRECT("実施計画様式!AB"&amp;ROW($A429))&lt;&gt;朱色変色!AB429,1,0)</f>
        <v>#VALUE!</v>
      </c>
      <c r="AC429" t="e" cm="1">
        <f t="array" aca="1" ref="AC429" ca="1">IF(INDIRECT("実施計画様式!AC"&amp;ROW($A429))&lt;&gt;朱色変色!AC429,1,0)</f>
        <v>#VALUE!</v>
      </c>
      <c r="AD429" t="e" cm="1">
        <f t="array" aca="1" ref="AD429" ca="1">IF(INDIRECT("実施計画様式!AD"&amp;ROW($A429))&lt;&gt;朱色変色!AD429,1,0)</f>
        <v>#VALUE!</v>
      </c>
      <c r="AE429" t="e" cm="1">
        <f t="array" aca="1" ref="AE429" ca="1">IF(INDIRECT("実施計画様式!AE"&amp;ROW($A429))&lt;&gt;朱色変色!AE429,1,0)</f>
        <v>#VALUE!</v>
      </c>
      <c r="AF429" t="e" cm="1">
        <f t="array" aca="1" ref="AF429" ca="1">IF(INDIRECT("実施計画様式!AF"&amp;ROW($A429))&lt;&gt;朱色変色!AF429,1,0)</f>
        <v>#VALUE!</v>
      </c>
      <c r="AG429" t="e" cm="1">
        <f t="array" aca="1" ref="AG429" ca="1">IF(INDIRECT("実施計画様式!AG"&amp;ROW($A429))&lt;&gt;朱色変色!AG429,1,0)</f>
        <v>#VALUE!</v>
      </c>
      <c r="AH429" t="e" cm="1">
        <f t="array" aca="1" ref="AH429" ca="1">IF(INDIRECT("実施計画様式!AH"&amp;ROW($A429))&lt;&gt;朱色変色!AH429,1,0)</f>
        <v>#VALUE!</v>
      </c>
      <c r="AI429" t="e" cm="1">
        <f t="array" aca="1" ref="AI429" ca="1">IF(INDIRECT("実施計画様式!AI"&amp;ROW($A429))&lt;&gt;朱色変色!AI429,1,0)</f>
        <v>#VALUE!</v>
      </c>
      <c r="AJ429" t="e" cm="1">
        <f t="array" aca="1" ref="AJ429" ca="1">IF(INDIRECT("実施計画様式!AJ"&amp;ROW($A429))&lt;&gt;朱色変色!AJ429,1,0)</f>
        <v>#VALUE!</v>
      </c>
      <c r="AK429" t="e" cm="1">
        <f t="array" aca="1" ref="AK429" ca="1">IF(INDIRECT("実施計画様式!AK"&amp;ROW($A429))&lt;&gt;朱色変色!AK429,1,0)</f>
        <v>#VALUE!</v>
      </c>
      <c r="AL429" t="e" cm="1">
        <f t="array" aca="1" ref="AL429" ca="1">IF(INDIRECT("実施計画様式!AL"&amp;ROW($A429))&lt;&gt;朱色変色!AL429,1,0)</f>
        <v>#VALUE!</v>
      </c>
      <c r="AM429" t="e" cm="1">
        <f t="array" aca="1" ref="AM429" ca="1">IF(INDIRECT("実施計画様式!AM"&amp;ROW($A429))&lt;&gt;朱色変色!AM429,1,0)</f>
        <v>#VALUE!</v>
      </c>
      <c r="AN429" t="e" cm="1">
        <f t="array" aca="1" ref="AN429" ca="1">IF(INDIRECT("実施計画様式!AN"&amp;ROW($A429))&lt;&gt;朱色変色!AN429,1,0)</f>
        <v>#VALUE!</v>
      </c>
      <c r="AO429" t="e" cm="1">
        <f t="array" aca="1" ref="AO429" ca="1">IF(INDIRECT("実施計画様式!AO"&amp;ROW($A429))&lt;&gt;朱色変色!AO429,1,0)</f>
        <v>#VALUE!</v>
      </c>
      <c r="AP429" t="e" cm="1">
        <f t="array" aca="1" ref="AP429" ca="1">IF(INDIRECT("実施計画様式!AP"&amp;ROW($A429))&lt;&gt;朱色変色!AP429,1,0)</f>
        <v>#VALUE!</v>
      </c>
      <c r="AQ429" t="e" cm="1">
        <f t="array" aca="1" ref="AQ429" ca="1">IF(INDIRECT("実施計画様式!AQ"&amp;ROW($A429))&lt;&gt;朱色変色!AQ429,1,0)</f>
        <v>#VALUE!</v>
      </c>
      <c r="AR429" t="e" cm="1">
        <f t="array" aca="1" ref="AR429" ca="1">IF(INDIRECT("実施計画様式!AR"&amp;ROW($A429))&lt;&gt;朱色変色!AR429,1,0)</f>
        <v>#VALUE!</v>
      </c>
      <c r="AS429" t="e" cm="1">
        <f t="array" aca="1" ref="AS429" ca="1">IF(INDIRECT("実施計画様式!AS"&amp;ROW($A429))&lt;&gt;朱色変色!AS429,1,0)</f>
        <v>#VALUE!</v>
      </c>
      <c r="AT429" t="e" cm="1">
        <f t="array" aca="1" ref="AT429" ca="1">IF(INDIRECT("実施計画様式!AT"&amp;ROW($A429))&lt;&gt;朱色変色!AT429,1,0)</f>
        <v>#VALUE!</v>
      </c>
      <c r="AU429" t="e" cm="1">
        <f t="array" aca="1" ref="AU429" ca="1">IF(INDIRECT("実施計画様式!AU"&amp;ROW($A429))&lt;&gt;朱色変色!AU429,1,0)</f>
        <v>#VALUE!</v>
      </c>
      <c r="AV429" t="e" cm="1">
        <f t="array" aca="1" ref="AV429" ca="1">IF(INDIRECT("実施計画様式!AV"&amp;ROW($A429))&lt;&gt;朱色変色!AV429,1,0)</f>
        <v>#VALUE!</v>
      </c>
      <c r="AW429" t="e" cm="1">
        <f t="array" aca="1" ref="AW429" ca="1">IF(INDIRECT("実施計画様式!AW"&amp;ROW($A429))&lt;&gt;朱色変色!AW429,1,0)</f>
        <v>#VALUE!</v>
      </c>
      <c r="AX429" t="e" cm="1">
        <f t="array" aca="1" ref="AX429" ca="1">IF(INDIRECT("実施計画様式!AX"&amp;ROW($A429))&lt;&gt;朱色変色!AX429,1,0)</f>
        <v>#VALUE!</v>
      </c>
      <c r="AY429" t="e" cm="1">
        <f t="array" aca="1" ref="AY429" ca="1">IF(INDIRECT("実施計画様式!AY"&amp;ROW($A429))&lt;&gt;朱色変色!AU429,1,0)</f>
        <v>#VALUE!</v>
      </c>
      <c r="AZ429" t="e" cm="1">
        <f t="array" aca="1" ref="AZ429" ca="1">IF(INDIRECT("実施計画様式!AZ"&amp;ROW($A429))&lt;&gt;朱色変色!AV429,1,0)</f>
        <v>#VALUE!</v>
      </c>
      <c r="BA429" t="e" cm="1">
        <f t="array" aca="1" ref="BA429" ca="1">IF(INDIRECT("実施計画様式!BA"&amp;ROW($A429))&lt;&gt;朱色変色!AW429,1,0)</f>
        <v>#VALUE!</v>
      </c>
      <c r="BB429" t="e" cm="1">
        <f t="array" aca="1" ref="BB429" ca="1">IF(INDIRECT("実施計画様式!BB"&amp;ROW($A429))&lt;&gt;朱色変色!AX429,1,0)</f>
        <v>#VALUE!</v>
      </c>
      <c r="BC429" t="e">
        <f t="shared" ca="1" si="15"/>
        <v>#VALUE!</v>
      </c>
      <c r="BD429" t="e">
        <f t="shared" ca="1" si="16"/>
        <v>#VALUE!</v>
      </c>
      <c r="BE429" t="e">
        <f t="shared" ca="1" si="17"/>
        <v>#VALUE!</v>
      </c>
    </row>
    <row r="430" spans="3:57">
      <c r="C430" s="310">
        <v>358</v>
      </c>
      <c r="D430" t="e" cm="1">
        <f t="array" aca="1" ref="D430" ca="1">IF(INDIRECT("実施計画様式!D"&amp;ROW($A430))&lt;&gt;朱色変色!D430,1,0)</f>
        <v>#VALUE!</v>
      </c>
      <c r="E430" t="e" cm="1">
        <f t="array" aca="1" ref="E430" ca="1">IF(INDIRECT("実施計画様式!E"&amp;ROW($A430))&lt;&gt;朱色変色!E430,1,0)</f>
        <v>#VALUE!</v>
      </c>
      <c r="F430" t="e" cm="1">
        <f t="array" aca="1" ref="F430" ca="1">IF(INDIRECT("実施計画様式!F"&amp;ROW($A430))&lt;&gt;朱色変色!F430,1,0)</f>
        <v>#VALUE!</v>
      </c>
      <c r="G430" t="e" cm="1">
        <f t="array" aca="1" ref="G430" ca="1">IF(INDIRECT("実施計画様式!G"&amp;ROW($A430))&lt;&gt;朱色変色!G430,1,0)</f>
        <v>#VALUE!</v>
      </c>
      <c r="H430" t="e" cm="1">
        <f t="array" aca="1" ref="H430" ca="1">IF(INDIRECT("実施計画様式!H"&amp;ROW($A430))&lt;&gt;朱色変色!H430,1,0)</f>
        <v>#VALUE!</v>
      </c>
      <c r="I430" t="e" cm="1">
        <f t="array" aca="1" ref="I430" ca="1">IF(INDIRECT("実施計画様式!I"&amp;ROW($A430))&lt;&gt;朱色変色!I430,1,0)</f>
        <v>#VALUE!</v>
      </c>
      <c r="J430" t="e" cm="1">
        <f t="array" aca="1" ref="J430" ca="1">IF(INDIRECT("実施計画様式!J"&amp;ROW($A430))&lt;&gt;朱色変色!J430,1,0)</f>
        <v>#VALUE!</v>
      </c>
      <c r="K430" t="e" cm="1">
        <f t="array" aca="1" ref="K430" ca="1">IF(INDIRECT("実施計画様式!K"&amp;ROW($A430))&lt;&gt;朱色変色!K430,1,0)</f>
        <v>#VALUE!</v>
      </c>
      <c r="L430" t="e" cm="1">
        <f t="array" aca="1" ref="L430" ca="1">IF(INDIRECT("実施計画様式!L"&amp;ROW($A430))&lt;&gt;朱色変色!L430,1,0)</f>
        <v>#VALUE!</v>
      </c>
      <c r="M430" t="e" cm="1">
        <f t="array" aca="1" ref="M430" ca="1">IF(INDIRECT("実施計画様式!M"&amp;ROW($A430))&lt;&gt;朱色変色!M430,1,0)</f>
        <v>#VALUE!</v>
      </c>
      <c r="N430" t="e" cm="1">
        <f t="array" aca="1" ref="N430" ca="1">IF(INDIRECT("実施計画様式!N"&amp;ROW($A430))&lt;&gt;朱色変色!N430,1,0)</f>
        <v>#VALUE!</v>
      </c>
      <c r="O430" t="e" cm="1">
        <f t="array" aca="1" ref="O430" ca="1">IF(INDIRECT("実施計画様式!O"&amp;ROW($A430))&lt;&gt;朱色変色!O430,1,0)</f>
        <v>#VALUE!</v>
      </c>
      <c r="P430" t="e" cm="1">
        <f t="array" aca="1" ref="P430" ca="1">IF(INDIRECT("実施計画様式!P"&amp;ROW($A430))&lt;&gt;朱色変色!P430,1,0)</f>
        <v>#VALUE!</v>
      </c>
      <c r="Q430" t="e" cm="1">
        <f t="array" aca="1" ref="Q430" ca="1">IF(INDIRECT("実施計画様式!Q"&amp;ROW($A430))&lt;&gt;朱色変色!Q430,1,0)</f>
        <v>#VALUE!</v>
      </c>
      <c r="R430" t="e" cm="1">
        <f t="array" aca="1" ref="R430" ca="1">IF(INDIRECT("実施計画様式!R"&amp;ROW($A430))&lt;&gt;朱色変色!R430,1,0)</f>
        <v>#VALUE!</v>
      </c>
      <c r="S430" t="e" cm="1">
        <f t="array" aca="1" ref="S430" ca="1">IF(INDIRECT("実施計画様式!S"&amp;ROW($A430))&lt;&gt;朱色変色!S430,1,0)</f>
        <v>#VALUE!</v>
      </c>
      <c r="T430" t="e" cm="1">
        <f t="array" aca="1" ref="T430" ca="1">IF(INDIRECT("実施計画様式!T"&amp;ROW($A430))&lt;&gt;朱色変色!T430,1,0)</f>
        <v>#VALUE!</v>
      </c>
      <c r="U430" t="e" cm="1">
        <f t="array" aca="1" ref="U430" ca="1">IF(INDIRECT("実施計画様式!U"&amp;ROW($A430))&lt;&gt;朱色変色!U430,1,0)</f>
        <v>#VALUE!</v>
      </c>
      <c r="V430" t="e" cm="1">
        <f t="array" aca="1" ref="V430" ca="1">IF(INDIRECT("実施計画様式!V"&amp;ROW($A430))&lt;&gt;朱色変色!V430,1,0)</f>
        <v>#VALUE!</v>
      </c>
      <c r="W430" t="e" cm="1">
        <f t="array" aca="1" ref="W430" ca="1">IF(INDIRECT("実施計画様式!W"&amp;ROW($A430))&lt;&gt;朱色変色!W430,1,0)</f>
        <v>#VALUE!</v>
      </c>
      <c r="X430" t="e" cm="1">
        <f t="array" aca="1" ref="X430" ca="1">IF(INDIRECT("実施計画様式!X"&amp;ROW($A430))&lt;&gt;朱色変色!X430,1,0)</f>
        <v>#VALUE!</v>
      </c>
      <c r="Y430" t="e" cm="1">
        <f t="array" aca="1" ref="Y430" ca="1">IF(INDIRECT("実施計画様式!Y"&amp;ROW($A430))&lt;&gt;朱色変色!Y430,1,0)</f>
        <v>#VALUE!</v>
      </c>
      <c r="Z430" t="e" cm="1">
        <f t="array" aca="1" ref="Z430" ca="1">IF(INDIRECT("実施計画様式!Z"&amp;ROW($A430))&lt;&gt;朱色変色!Z430,1,0)</f>
        <v>#VALUE!</v>
      </c>
      <c r="AA430" t="e" cm="1">
        <f t="array" aca="1" ref="AA430" ca="1">IF(INDIRECT("実施計画様式!AA"&amp;ROW($A430))&lt;&gt;朱色変色!AA430,1,0)</f>
        <v>#VALUE!</v>
      </c>
      <c r="AB430" t="e" cm="1">
        <f t="array" aca="1" ref="AB430" ca="1">IF(INDIRECT("実施計画様式!AB"&amp;ROW($A430))&lt;&gt;朱色変色!AB430,1,0)</f>
        <v>#VALUE!</v>
      </c>
      <c r="AC430" t="e" cm="1">
        <f t="array" aca="1" ref="AC430" ca="1">IF(INDIRECT("実施計画様式!AC"&amp;ROW($A430))&lt;&gt;朱色変色!AC430,1,0)</f>
        <v>#VALUE!</v>
      </c>
      <c r="AD430" t="e" cm="1">
        <f t="array" aca="1" ref="AD430" ca="1">IF(INDIRECT("実施計画様式!AD"&amp;ROW($A430))&lt;&gt;朱色変色!AD430,1,0)</f>
        <v>#VALUE!</v>
      </c>
      <c r="AE430" t="e" cm="1">
        <f t="array" aca="1" ref="AE430" ca="1">IF(INDIRECT("実施計画様式!AE"&amp;ROW($A430))&lt;&gt;朱色変色!AE430,1,0)</f>
        <v>#VALUE!</v>
      </c>
      <c r="AF430" t="e" cm="1">
        <f t="array" aca="1" ref="AF430" ca="1">IF(INDIRECT("実施計画様式!AF"&amp;ROW($A430))&lt;&gt;朱色変色!AF430,1,0)</f>
        <v>#VALUE!</v>
      </c>
      <c r="AG430" t="e" cm="1">
        <f t="array" aca="1" ref="AG430" ca="1">IF(INDIRECT("実施計画様式!AG"&amp;ROW($A430))&lt;&gt;朱色変色!AG430,1,0)</f>
        <v>#VALUE!</v>
      </c>
      <c r="AH430" t="e" cm="1">
        <f t="array" aca="1" ref="AH430" ca="1">IF(INDIRECT("実施計画様式!AH"&amp;ROW($A430))&lt;&gt;朱色変色!AH430,1,0)</f>
        <v>#VALUE!</v>
      </c>
      <c r="AI430" t="e" cm="1">
        <f t="array" aca="1" ref="AI430" ca="1">IF(INDIRECT("実施計画様式!AI"&amp;ROW($A430))&lt;&gt;朱色変色!AI430,1,0)</f>
        <v>#VALUE!</v>
      </c>
      <c r="AJ430" t="e" cm="1">
        <f t="array" aca="1" ref="AJ430" ca="1">IF(INDIRECT("実施計画様式!AJ"&amp;ROW($A430))&lt;&gt;朱色変色!AJ430,1,0)</f>
        <v>#VALUE!</v>
      </c>
      <c r="AK430" t="e" cm="1">
        <f t="array" aca="1" ref="AK430" ca="1">IF(INDIRECT("実施計画様式!AK"&amp;ROW($A430))&lt;&gt;朱色変色!AK430,1,0)</f>
        <v>#VALUE!</v>
      </c>
      <c r="AL430" t="e" cm="1">
        <f t="array" aca="1" ref="AL430" ca="1">IF(INDIRECT("実施計画様式!AL"&amp;ROW($A430))&lt;&gt;朱色変色!AL430,1,0)</f>
        <v>#VALUE!</v>
      </c>
      <c r="AM430" t="e" cm="1">
        <f t="array" aca="1" ref="AM430" ca="1">IF(INDIRECT("実施計画様式!AM"&amp;ROW($A430))&lt;&gt;朱色変色!AM430,1,0)</f>
        <v>#VALUE!</v>
      </c>
      <c r="AN430" t="e" cm="1">
        <f t="array" aca="1" ref="AN430" ca="1">IF(INDIRECT("実施計画様式!AN"&amp;ROW($A430))&lt;&gt;朱色変色!AN430,1,0)</f>
        <v>#VALUE!</v>
      </c>
      <c r="AO430" t="e" cm="1">
        <f t="array" aca="1" ref="AO430" ca="1">IF(INDIRECT("実施計画様式!AO"&amp;ROW($A430))&lt;&gt;朱色変色!AO430,1,0)</f>
        <v>#VALUE!</v>
      </c>
      <c r="AP430" t="e" cm="1">
        <f t="array" aca="1" ref="AP430" ca="1">IF(INDIRECT("実施計画様式!AP"&amp;ROW($A430))&lt;&gt;朱色変色!AP430,1,0)</f>
        <v>#VALUE!</v>
      </c>
      <c r="AQ430" t="e" cm="1">
        <f t="array" aca="1" ref="AQ430" ca="1">IF(INDIRECT("実施計画様式!AQ"&amp;ROW($A430))&lt;&gt;朱色変色!AQ430,1,0)</f>
        <v>#VALUE!</v>
      </c>
      <c r="AR430" t="e" cm="1">
        <f t="array" aca="1" ref="AR430" ca="1">IF(INDIRECT("実施計画様式!AR"&amp;ROW($A430))&lt;&gt;朱色変色!AR430,1,0)</f>
        <v>#VALUE!</v>
      </c>
      <c r="AS430" t="e" cm="1">
        <f t="array" aca="1" ref="AS430" ca="1">IF(INDIRECT("実施計画様式!AS"&amp;ROW($A430))&lt;&gt;朱色変色!AS430,1,0)</f>
        <v>#VALUE!</v>
      </c>
      <c r="AT430" t="e" cm="1">
        <f t="array" aca="1" ref="AT430" ca="1">IF(INDIRECT("実施計画様式!AT"&amp;ROW($A430))&lt;&gt;朱色変色!AT430,1,0)</f>
        <v>#VALUE!</v>
      </c>
      <c r="AU430" t="e" cm="1">
        <f t="array" aca="1" ref="AU430" ca="1">IF(INDIRECT("実施計画様式!AU"&amp;ROW($A430))&lt;&gt;朱色変色!AU430,1,0)</f>
        <v>#VALUE!</v>
      </c>
      <c r="AV430" t="e" cm="1">
        <f t="array" aca="1" ref="AV430" ca="1">IF(INDIRECT("実施計画様式!AV"&amp;ROW($A430))&lt;&gt;朱色変色!AV430,1,0)</f>
        <v>#VALUE!</v>
      </c>
      <c r="AW430" t="e" cm="1">
        <f t="array" aca="1" ref="AW430" ca="1">IF(INDIRECT("実施計画様式!AW"&amp;ROW($A430))&lt;&gt;朱色変色!AW430,1,0)</f>
        <v>#VALUE!</v>
      </c>
      <c r="AX430" t="e" cm="1">
        <f t="array" aca="1" ref="AX430" ca="1">IF(INDIRECT("実施計画様式!AX"&amp;ROW($A430))&lt;&gt;朱色変色!AX430,1,0)</f>
        <v>#VALUE!</v>
      </c>
      <c r="AY430" t="e" cm="1">
        <f t="array" aca="1" ref="AY430" ca="1">IF(INDIRECT("実施計画様式!AY"&amp;ROW($A430))&lt;&gt;朱色変色!AU430,1,0)</f>
        <v>#VALUE!</v>
      </c>
      <c r="AZ430" t="e" cm="1">
        <f t="array" aca="1" ref="AZ430" ca="1">IF(INDIRECT("実施計画様式!AZ"&amp;ROW($A430))&lt;&gt;朱色変色!AV430,1,0)</f>
        <v>#VALUE!</v>
      </c>
      <c r="BA430" t="e" cm="1">
        <f t="array" aca="1" ref="BA430" ca="1">IF(INDIRECT("実施計画様式!BA"&amp;ROW($A430))&lt;&gt;朱色変色!AW430,1,0)</f>
        <v>#VALUE!</v>
      </c>
      <c r="BB430" t="e" cm="1">
        <f t="array" aca="1" ref="BB430" ca="1">IF(INDIRECT("実施計画様式!BB"&amp;ROW($A430))&lt;&gt;朱色変色!AX430,1,0)</f>
        <v>#VALUE!</v>
      </c>
      <c r="BC430" t="e">
        <f t="shared" ca="1" si="15"/>
        <v>#VALUE!</v>
      </c>
      <c r="BD430" t="e">
        <f t="shared" ca="1" si="16"/>
        <v>#VALUE!</v>
      </c>
      <c r="BE430" t="e">
        <f t="shared" ca="1" si="17"/>
        <v>#VALUE!</v>
      </c>
    </row>
    <row r="431" spans="3:57">
      <c r="C431" s="310">
        <v>359</v>
      </c>
      <c r="D431" t="e" cm="1">
        <f t="array" aca="1" ref="D431" ca="1">IF(INDIRECT("実施計画様式!D"&amp;ROW($A431))&lt;&gt;朱色変色!D431,1,0)</f>
        <v>#VALUE!</v>
      </c>
      <c r="E431" t="e" cm="1">
        <f t="array" aca="1" ref="E431" ca="1">IF(INDIRECT("実施計画様式!E"&amp;ROW($A431))&lt;&gt;朱色変色!E431,1,0)</f>
        <v>#VALUE!</v>
      </c>
      <c r="F431" t="e" cm="1">
        <f t="array" aca="1" ref="F431" ca="1">IF(INDIRECT("実施計画様式!F"&amp;ROW($A431))&lt;&gt;朱色変色!F431,1,0)</f>
        <v>#VALUE!</v>
      </c>
      <c r="G431" t="e" cm="1">
        <f t="array" aca="1" ref="G431" ca="1">IF(INDIRECT("実施計画様式!G"&amp;ROW($A431))&lt;&gt;朱色変色!G431,1,0)</f>
        <v>#VALUE!</v>
      </c>
      <c r="H431" t="e" cm="1">
        <f t="array" aca="1" ref="H431" ca="1">IF(INDIRECT("実施計画様式!H"&amp;ROW($A431))&lt;&gt;朱色変色!H431,1,0)</f>
        <v>#VALUE!</v>
      </c>
      <c r="I431" t="e" cm="1">
        <f t="array" aca="1" ref="I431" ca="1">IF(INDIRECT("実施計画様式!I"&amp;ROW($A431))&lt;&gt;朱色変色!I431,1,0)</f>
        <v>#VALUE!</v>
      </c>
      <c r="J431" t="e" cm="1">
        <f t="array" aca="1" ref="J431" ca="1">IF(INDIRECT("実施計画様式!J"&amp;ROW($A431))&lt;&gt;朱色変色!J431,1,0)</f>
        <v>#VALUE!</v>
      </c>
      <c r="K431" t="e" cm="1">
        <f t="array" aca="1" ref="K431" ca="1">IF(INDIRECT("実施計画様式!K"&amp;ROW($A431))&lt;&gt;朱色変色!K431,1,0)</f>
        <v>#VALUE!</v>
      </c>
      <c r="L431" t="e" cm="1">
        <f t="array" aca="1" ref="L431" ca="1">IF(INDIRECT("実施計画様式!L"&amp;ROW($A431))&lt;&gt;朱色変色!L431,1,0)</f>
        <v>#VALUE!</v>
      </c>
      <c r="M431" t="e" cm="1">
        <f t="array" aca="1" ref="M431" ca="1">IF(INDIRECT("実施計画様式!M"&amp;ROW($A431))&lt;&gt;朱色変色!M431,1,0)</f>
        <v>#VALUE!</v>
      </c>
      <c r="N431" t="e" cm="1">
        <f t="array" aca="1" ref="N431" ca="1">IF(INDIRECT("実施計画様式!N"&amp;ROW($A431))&lt;&gt;朱色変色!N431,1,0)</f>
        <v>#VALUE!</v>
      </c>
      <c r="O431" t="e" cm="1">
        <f t="array" aca="1" ref="O431" ca="1">IF(INDIRECT("実施計画様式!O"&amp;ROW($A431))&lt;&gt;朱色変色!O431,1,0)</f>
        <v>#VALUE!</v>
      </c>
      <c r="P431" t="e" cm="1">
        <f t="array" aca="1" ref="P431" ca="1">IF(INDIRECT("実施計画様式!P"&amp;ROW($A431))&lt;&gt;朱色変色!P431,1,0)</f>
        <v>#VALUE!</v>
      </c>
      <c r="Q431" t="e" cm="1">
        <f t="array" aca="1" ref="Q431" ca="1">IF(INDIRECT("実施計画様式!Q"&amp;ROW($A431))&lt;&gt;朱色変色!Q431,1,0)</f>
        <v>#VALUE!</v>
      </c>
      <c r="R431" t="e" cm="1">
        <f t="array" aca="1" ref="R431" ca="1">IF(INDIRECT("実施計画様式!R"&amp;ROW($A431))&lt;&gt;朱色変色!R431,1,0)</f>
        <v>#VALUE!</v>
      </c>
      <c r="S431" t="e" cm="1">
        <f t="array" aca="1" ref="S431" ca="1">IF(INDIRECT("実施計画様式!S"&amp;ROW($A431))&lt;&gt;朱色変色!S431,1,0)</f>
        <v>#VALUE!</v>
      </c>
      <c r="T431" t="e" cm="1">
        <f t="array" aca="1" ref="T431" ca="1">IF(INDIRECT("実施計画様式!T"&amp;ROW($A431))&lt;&gt;朱色変色!T431,1,0)</f>
        <v>#VALUE!</v>
      </c>
      <c r="U431" t="e" cm="1">
        <f t="array" aca="1" ref="U431" ca="1">IF(INDIRECT("実施計画様式!U"&amp;ROW($A431))&lt;&gt;朱色変色!U431,1,0)</f>
        <v>#VALUE!</v>
      </c>
      <c r="V431" t="e" cm="1">
        <f t="array" aca="1" ref="V431" ca="1">IF(INDIRECT("実施計画様式!V"&amp;ROW($A431))&lt;&gt;朱色変色!V431,1,0)</f>
        <v>#VALUE!</v>
      </c>
      <c r="W431" t="e" cm="1">
        <f t="array" aca="1" ref="W431" ca="1">IF(INDIRECT("実施計画様式!W"&amp;ROW($A431))&lt;&gt;朱色変色!W431,1,0)</f>
        <v>#VALUE!</v>
      </c>
      <c r="X431" t="e" cm="1">
        <f t="array" aca="1" ref="X431" ca="1">IF(INDIRECT("実施計画様式!X"&amp;ROW($A431))&lt;&gt;朱色変色!X431,1,0)</f>
        <v>#VALUE!</v>
      </c>
      <c r="Y431" t="e" cm="1">
        <f t="array" aca="1" ref="Y431" ca="1">IF(INDIRECT("実施計画様式!Y"&amp;ROW($A431))&lt;&gt;朱色変色!Y431,1,0)</f>
        <v>#VALUE!</v>
      </c>
      <c r="Z431" t="e" cm="1">
        <f t="array" aca="1" ref="Z431" ca="1">IF(INDIRECT("実施計画様式!Z"&amp;ROW($A431))&lt;&gt;朱色変色!Z431,1,0)</f>
        <v>#VALUE!</v>
      </c>
      <c r="AA431" t="e" cm="1">
        <f t="array" aca="1" ref="AA431" ca="1">IF(INDIRECT("実施計画様式!AA"&amp;ROW($A431))&lt;&gt;朱色変色!AA431,1,0)</f>
        <v>#VALUE!</v>
      </c>
      <c r="AB431" t="e" cm="1">
        <f t="array" aca="1" ref="AB431" ca="1">IF(INDIRECT("実施計画様式!AB"&amp;ROW($A431))&lt;&gt;朱色変色!AB431,1,0)</f>
        <v>#VALUE!</v>
      </c>
      <c r="AC431" t="e" cm="1">
        <f t="array" aca="1" ref="AC431" ca="1">IF(INDIRECT("実施計画様式!AC"&amp;ROW($A431))&lt;&gt;朱色変色!AC431,1,0)</f>
        <v>#VALUE!</v>
      </c>
      <c r="AD431" t="e" cm="1">
        <f t="array" aca="1" ref="AD431" ca="1">IF(INDIRECT("実施計画様式!AD"&amp;ROW($A431))&lt;&gt;朱色変色!AD431,1,0)</f>
        <v>#VALUE!</v>
      </c>
      <c r="AE431" t="e" cm="1">
        <f t="array" aca="1" ref="AE431" ca="1">IF(INDIRECT("実施計画様式!AE"&amp;ROW($A431))&lt;&gt;朱色変色!AE431,1,0)</f>
        <v>#VALUE!</v>
      </c>
      <c r="AF431" t="e" cm="1">
        <f t="array" aca="1" ref="AF431" ca="1">IF(INDIRECT("実施計画様式!AF"&amp;ROW($A431))&lt;&gt;朱色変色!AF431,1,0)</f>
        <v>#VALUE!</v>
      </c>
      <c r="AG431" t="e" cm="1">
        <f t="array" aca="1" ref="AG431" ca="1">IF(INDIRECT("実施計画様式!AG"&amp;ROW($A431))&lt;&gt;朱色変色!AG431,1,0)</f>
        <v>#VALUE!</v>
      </c>
      <c r="AH431" t="e" cm="1">
        <f t="array" aca="1" ref="AH431" ca="1">IF(INDIRECT("実施計画様式!AH"&amp;ROW($A431))&lt;&gt;朱色変色!AH431,1,0)</f>
        <v>#VALUE!</v>
      </c>
      <c r="AI431" t="e" cm="1">
        <f t="array" aca="1" ref="AI431" ca="1">IF(INDIRECT("実施計画様式!AI"&amp;ROW($A431))&lt;&gt;朱色変色!AI431,1,0)</f>
        <v>#VALUE!</v>
      </c>
      <c r="AJ431" t="e" cm="1">
        <f t="array" aca="1" ref="AJ431" ca="1">IF(INDIRECT("実施計画様式!AJ"&amp;ROW($A431))&lt;&gt;朱色変色!AJ431,1,0)</f>
        <v>#VALUE!</v>
      </c>
      <c r="AK431" t="e" cm="1">
        <f t="array" aca="1" ref="AK431" ca="1">IF(INDIRECT("実施計画様式!AK"&amp;ROW($A431))&lt;&gt;朱色変色!AK431,1,0)</f>
        <v>#VALUE!</v>
      </c>
      <c r="AL431" t="e" cm="1">
        <f t="array" aca="1" ref="AL431" ca="1">IF(INDIRECT("実施計画様式!AL"&amp;ROW($A431))&lt;&gt;朱色変色!AL431,1,0)</f>
        <v>#VALUE!</v>
      </c>
      <c r="AM431" t="e" cm="1">
        <f t="array" aca="1" ref="AM431" ca="1">IF(INDIRECT("実施計画様式!AM"&amp;ROW($A431))&lt;&gt;朱色変色!AM431,1,0)</f>
        <v>#VALUE!</v>
      </c>
      <c r="AN431" t="e" cm="1">
        <f t="array" aca="1" ref="AN431" ca="1">IF(INDIRECT("実施計画様式!AN"&amp;ROW($A431))&lt;&gt;朱色変色!AN431,1,0)</f>
        <v>#VALUE!</v>
      </c>
      <c r="AO431" t="e" cm="1">
        <f t="array" aca="1" ref="AO431" ca="1">IF(INDIRECT("実施計画様式!AO"&amp;ROW($A431))&lt;&gt;朱色変色!AO431,1,0)</f>
        <v>#VALUE!</v>
      </c>
      <c r="AP431" t="e" cm="1">
        <f t="array" aca="1" ref="AP431" ca="1">IF(INDIRECT("実施計画様式!AP"&amp;ROW($A431))&lt;&gt;朱色変色!AP431,1,0)</f>
        <v>#VALUE!</v>
      </c>
      <c r="AQ431" t="e" cm="1">
        <f t="array" aca="1" ref="AQ431" ca="1">IF(INDIRECT("実施計画様式!AQ"&amp;ROW($A431))&lt;&gt;朱色変色!AQ431,1,0)</f>
        <v>#VALUE!</v>
      </c>
      <c r="AR431" t="e" cm="1">
        <f t="array" aca="1" ref="AR431" ca="1">IF(INDIRECT("実施計画様式!AR"&amp;ROW($A431))&lt;&gt;朱色変色!AR431,1,0)</f>
        <v>#VALUE!</v>
      </c>
      <c r="AS431" t="e" cm="1">
        <f t="array" aca="1" ref="AS431" ca="1">IF(INDIRECT("実施計画様式!AS"&amp;ROW($A431))&lt;&gt;朱色変色!AS431,1,0)</f>
        <v>#VALUE!</v>
      </c>
      <c r="AT431" t="e" cm="1">
        <f t="array" aca="1" ref="AT431" ca="1">IF(INDIRECT("実施計画様式!AT"&amp;ROW($A431))&lt;&gt;朱色変色!AT431,1,0)</f>
        <v>#VALUE!</v>
      </c>
      <c r="AU431" t="e" cm="1">
        <f t="array" aca="1" ref="AU431" ca="1">IF(INDIRECT("実施計画様式!AU"&amp;ROW($A431))&lt;&gt;朱色変色!AU431,1,0)</f>
        <v>#VALUE!</v>
      </c>
      <c r="AV431" t="e" cm="1">
        <f t="array" aca="1" ref="AV431" ca="1">IF(INDIRECT("実施計画様式!AV"&amp;ROW($A431))&lt;&gt;朱色変色!AV431,1,0)</f>
        <v>#VALUE!</v>
      </c>
      <c r="AW431" t="e" cm="1">
        <f t="array" aca="1" ref="AW431" ca="1">IF(INDIRECT("実施計画様式!AW"&amp;ROW($A431))&lt;&gt;朱色変色!AW431,1,0)</f>
        <v>#VALUE!</v>
      </c>
      <c r="AX431" t="e" cm="1">
        <f t="array" aca="1" ref="AX431" ca="1">IF(INDIRECT("実施計画様式!AX"&amp;ROW($A431))&lt;&gt;朱色変色!AX431,1,0)</f>
        <v>#VALUE!</v>
      </c>
      <c r="AY431" t="e" cm="1">
        <f t="array" aca="1" ref="AY431" ca="1">IF(INDIRECT("実施計画様式!AY"&amp;ROW($A431))&lt;&gt;朱色変色!AU431,1,0)</f>
        <v>#VALUE!</v>
      </c>
      <c r="AZ431" t="e" cm="1">
        <f t="array" aca="1" ref="AZ431" ca="1">IF(INDIRECT("実施計画様式!AZ"&amp;ROW($A431))&lt;&gt;朱色変色!AV431,1,0)</f>
        <v>#VALUE!</v>
      </c>
      <c r="BA431" t="e" cm="1">
        <f t="array" aca="1" ref="BA431" ca="1">IF(INDIRECT("実施計画様式!BA"&amp;ROW($A431))&lt;&gt;朱色変色!AW431,1,0)</f>
        <v>#VALUE!</v>
      </c>
      <c r="BB431" t="e" cm="1">
        <f t="array" aca="1" ref="BB431" ca="1">IF(INDIRECT("実施計画様式!BB"&amp;ROW($A431))&lt;&gt;朱色変色!AX431,1,0)</f>
        <v>#VALUE!</v>
      </c>
      <c r="BC431" t="e">
        <f t="shared" ca="1" si="15"/>
        <v>#VALUE!</v>
      </c>
      <c r="BD431" t="e">
        <f t="shared" ca="1" si="16"/>
        <v>#VALUE!</v>
      </c>
      <c r="BE431" t="e">
        <f t="shared" ca="1" si="17"/>
        <v>#VALUE!</v>
      </c>
    </row>
    <row r="432" spans="3:57">
      <c r="C432" s="310">
        <v>360</v>
      </c>
      <c r="D432" t="e" cm="1">
        <f t="array" aca="1" ref="D432" ca="1">IF(INDIRECT("実施計画様式!D"&amp;ROW($A432))&lt;&gt;朱色変色!D432,1,0)</f>
        <v>#VALUE!</v>
      </c>
      <c r="E432" t="e" cm="1">
        <f t="array" aca="1" ref="E432" ca="1">IF(INDIRECT("実施計画様式!E"&amp;ROW($A432))&lt;&gt;朱色変色!E432,1,0)</f>
        <v>#VALUE!</v>
      </c>
      <c r="F432" t="e" cm="1">
        <f t="array" aca="1" ref="F432" ca="1">IF(INDIRECT("実施計画様式!F"&amp;ROW($A432))&lt;&gt;朱色変色!F432,1,0)</f>
        <v>#VALUE!</v>
      </c>
      <c r="G432" t="e" cm="1">
        <f t="array" aca="1" ref="G432" ca="1">IF(INDIRECT("実施計画様式!G"&amp;ROW($A432))&lt;&gt;朱色変色!G432,1,0)</f>
        <v>#VALUE!</v>
      </c>
      <c r="H432" t="e" cm="1">
        <f t="array" aca="1" ref="H432" ca="1">IF(INDIRECT("実施計画様式!H"&amp;ROW($A432))&lt;&gt;朱色変色!H432,1,0)</f>
        <v>#VALUE!</v>
      </c>
      <c r="I432" t="e" cm="1">
        <f t="array" aca="1" ref="I432" ca="1">IF(INDIRECT("実施計画様式!I"&amp;ROW($A432))&lt;&gt;朱色変色!I432,1,0)</f>
        <v>#VALUE!</v>
      </c>
      <c r="J432" t="e" cm="1">
        <f t="array" aca="1" ref="J432" ca="1">IF(INDIRECT("実施計画様式!J"&amp;ROW($A432))&lt;&gt;朱色変色!J432,1,0)</f>
        <v>#VALUE!</v>
      </c>
      <c r="K432" t="e" cm="1">
        <f t="array" aca="1" ref="K432" ca="1">IF(INDIRECT("実施計画様式!K"&amp;ROW($A432))&lt;&gt;朱色変色!K432,1,0)</f>
        <v>#VALUE!</v>
      </c>
      <c r="L432" t="e" cm="1">
        <f t="array" aca="1" ref="L432" ca="1">IF(INDIRECT("実施計画様式!L"&amp;ROW($A432))&lt;&gt;朱色変色!L432,1,0)</f>
        <v>#VALUE!</v>
      </c>
      <c r="M432" t="e" cm="1">
        <f t="array" aca="1" ref="M432" ca="1">IF(INDIRECT("実施計画様式!M"&amp;ROW($A432))&lt;&gt;朱色変色!M432,1,0)</f>
        <v>#VALUE!</v>
      </c>
      <c r="N432" t="e" cm="1">
        <f t="array" aca="1" ref="N432" ca="1">IF(INDIRECT("実施計画様式!N"&amp;ROW($A432))&lt;&gt;朱色変色!N432,1,0)</f>
        <v>#VALUE!</v>
      </c>
      <c r="O432" t="e" cm="1">
        <f t="array" aca="1" ref="O432" ca="1">IF(INDIRECT("実施計画様式!O"&amp;ROW($A432))&lt;&gt;朱色変色!O432,1,0)</f>
        <v>#VALUE!</v>
      </c>
      <c r="P432" t="e" cm="1">
        <f t="array" aca="1" ref="P432" ca="1">IF(INDIRECT("実施計画様式!P"&amp;ROW($A432))&lt;&gt;朱色変色!P432,1,0)</f>
        <v>#VALUE!</v>
      </c>
      <c r="Q432" t="e" cm="1">
        <f t="array" aca="1" ref="Q432" ca="1">IF(INDIRECT("実施計画様式!Q"&amp;ROW($A432))&lt;&gt;朱色変色!Q432,1,0)</f>
        <v>#VALUE!</v>
      </c>
      <c r="R432" t="e" cm="1">
        <f t="array" aca="1" ref="R432" ca="1">IF(INDIRECT("実施計画様式!R"&amp;ROW($A432))&lt;&gt;朱色変色!R432,1,0)</f>
        <v>#VALUE!</v>
      </c>
      <c r="S432" t="e" cm="1">
        <f t="array" aca="1" ref="S432" ca="1">IF(INDIRECT("実施計画様式!S"&amp;ROW($A432))&lt;&gt;朱色変色!S432,1,0)</f>
        <v>#VALUE!</v>
      </c>
      <c r="T432" t="e" cm="1">
        <f t="array" aca="1" ref="T432" ca="1">IF(INDIRECT("実施計画様式!T"&amp;ROW($A432))&lt;&gt;朱色変色!T432,1,0)</f>
        <v>#VALUE!</v>
      </c>
      <c r="U432" t="e" cm="1">
        <f t="array" aca="1" ref="U432" ca="1">IF(INDIRECT("実施計画様式!U"&amp;ROW($A432))&lt;&gt;朱色変色!U432,1,0)</f>
        <v>#VALUE!</v>
      </c>
      <c r="V432" t="e" cm="1">
        <f t="array" aca="1" ref="V432" ca="1">IF(INDIRECT("実施計画様式!V"&amp;ROW($A432))&lt;&gt;朱色変色!V432,1,0)</f>
        <v>#VALUE!</v>
      </c>
      <c r="W432" t="e" cm="1">
        <f t="array" aca="1" ref="W432" ca="1">IF(INDIRECT("実施計画様式!W"&amp;ROW($A432))&lt;&gt;朱色変色!W432,1,0)</f>
        <v>#VALUE!</v>
      </c>
      <c r="X432" t="e" cm="1">
        <f t="array" aca="1" ref="X432" ca="1">IF(INDIRECT("実施計画様式!X"&amp;ROW($A432))&lt;&gt;朱色変色!X432,1,0)</f>
        <v>#VALUE!</v>
      </c>
      <c r="Y432" t="e" cm="1">
        <f t="array" aca="1" ref="Y432" ca="1">IF(INDIRECT("実施計画様式!Y"&amp;ROW($A432))&lt;&gt;朱色変色!Y432,1,0)</f>
        <v>#VALUE!</v>
      </c>
      <c r="Z432" t="e" cm="1">
        <f t="array" aca="1" ref="Z432" ca="1">IF(INDIRECT("実施計画様式!Z"&amp;ROW($A432))&lt;&gt;朱色変色!Z432,1,0)</f>
        <v>#VALUE!</v>
      </c>
      <c r="AA432" t="e" cm="1">
        <f t="array" aca="1" ref="AA432" ca="1">IF(INDIRECT("実施計画様式!AA"&amp;ROW($A432))&lt;&gt;朱色変色!AA432,1,0)</f>
        <v>#VALUE!</v>
      </c>
      <c r="AB432" t="e" cm="1">
        <f t="array" aca="1" ref="AB432" ca="1">IF(INDIRECT("実施計画様式!AB"&amp;ROW($A432))&lt;&gt;朱色変色!AB432,1,0)</f>
        <v>#VALUE!</v>
      </c>
      <c r="AC432" t="e" cm="1">
        <f t="array" aca="1" ref="AC432" ca="1">IF(INDIRECT("実施計画様式!AC"&amp;ROW($A432))&lt;&gt;朱色変色!AC432,1,0)</f>
        <v>#VALUE!</v>
      </c>
      <c r="AD432" t="e" cm="1">
        <f t="array" aca="1" ref="AD432" ca="1">IF(INDIRECT("実施計画様式!AD"&amp;ROW($A432))&lt;&gt;朱色変色!AD432,1,0)</f>
        <v>#VALUE!</v>
      </c>
      <c r="AE432" t="e" cm="1">
        <f t="array" aca="1" ref="AE432" ca="1">IF(INDIRECT("実施計画様式!AE"&amp;ROW($A432))&lt;&gt;朱色変色!AE432,1,0)</f>
        <v>#VALUE!</v>
      </c>
      <c r="AF432" t="e" cm="1">
        <f t="array" aca="1" ref="AF432" ca="1">IF(INDIRECT("実施計画様式!AF"&amp;ROW($A432))&lt;&gt;朱色変色!AF432,1,0)</f>
        <v>#VALUE!</v>
      </c>
      <c r="AG432" t="e" cm="1">
        <f t="array" aca="1" ref="AG432" ca="1">IF(INDIRECT("実施計画様式!AG"&amp;ROW($A432))&lt;&gt;朱色変色!AG432,1,0)</f>
        <v>#VALUE!</v>
      </c>
      <c r="AH432" t="e" cm="1">
        <f t="array" aca="1" ref="AH432" ca="1">IF(INDIRECT("実施計画様式!AH"&amp;ROW($A432))&lt;&gt;朱色変色!AH432,1,0)</f>
        <v>#VALUE!</v>
      </c>
      <c r="AI432" t="e" cm="1">
        <f t="array" aca="1" ref="AI432" ca="1">IF(INDIRECT("実施計画様式!AI"&amp;ROW($A432))&lt;&gt;朱色変色!AI432,1,0)</f>
        <v>#VALUE!</v>
      </c>
      <c r="AJ432" t="e" cm="1">
        <f t="array" aca="1" ref="AJ432" ca="1">IF(INDIRECT("実施計画様式!AJ"&amp;ROW($A432))&lt;&gt;朱色変色!AJ432,1,0)</f>
        <v>#VALUE!</v>
      </c>
      <c r="AK432" t="e" cm="1">
        <f t="array" aca="1" ref="AK432" ca="1">IF(INDIRECT("実施計画様式!AK"&amp;ROW($A432))&lt;&gt;朱色変色!AK432,1,0)</f>
        <v>#VALUE!</v>
      </c>
      <c r="AL432" t="e" cm="1">
        <f t="array" aca="1" ref="AL432" ca="1">IF(INDIRECT("実施計画様式!AL"&amp;ROW($A432))&lt;&gt;朱色変色!AL432,1,0)</f>
        <v>#VALUE!</v>
      </c>
      <c r="AM432" t="e" cm="1">
        <f t="array" aca="1" ref="AM432" ca="1">IF(INDIRECT("実施計画様式!AM"&amp;ROW($A432))&lt;&gt;朱色変色!AM432,1,0)</f>
        <v>#VALUE!</v>
      </c>
      <c r="AN432" t="e" cm="1">
        <f t="array" aca="1" ref="AN432" ca="1">IF(INDIRECT("実施計画様式!AN"&amp;ROW($A432))&lt;&gt;朱色変色!AN432,1,0)</f>
        <v>#VALUE!</v>
      </c>
      <c r="AO432" t="e" cm="1">
        <f t="array" aca="1" ref="AO432" ca="1">IF(INDIRECT("実施計画様式!AO"&amp;ROW($A432))&lt;&gt;朱色変色!AO432,1,0)</f>
        <v>#VALUE!</v>
      </c>
      <c r="AP432" t="e" cm="1">
        <f t="array" aca="1" ref="AP432" ca="1">IF(INDIRECT("実施計画様式!AP"&amp;ROW($A432))&lt;&gt;朱色変色!AP432,1,0)</f>
        <v>#VALUE!</v>
      </c>
      <c r="AQ432" t="e" cm="1">
        <f t="array" aca="1" ref="AQ432" ca="1">IF(INDIRECT("実施計画様式!AQ"&amp;ROW($A432))&lt;&gt;朱色変色!AQ432,1,0)</f>
        <v>#VALUE!</v>
      </c>
      <c r="AR432" t="e" cm="1">
        <f t="array" aca="1" ref="AR432" ca="1">IF(INDIRECT("実施計画様式!AR"&amp;ROW($A432))&lt;&gt;朱色変色!AR432,1,0)</f>
        <v>#VALUE!</v>
      </c>
      <c r="AS432" t="e" cm="1">
        <f t="array" aca="1" ref="AS432" ca="1">IF(INDIRECT("実施計画様式!AS"&amp;ROW($A432))&lt;&gt;朱色変色!AS432,1,0)</f>
        <v>#VALUE!</v>
      </c>
      <c r="AT432" t="e" cm="1">
        <f t="array" aca="1" ref="AT432" ca="1">IF(INDIRECT("実施計画様式!AT"&amp;ROW($A432))&lt;&gt;朱色変色!AT432,1,0)</f>
        <v>#VALUE!</v>
      </c>
      <c r="AU432" t="e" cm="1">
        <f t="array" aca="1" ref="AU432" ca="1">IF(INDIRECT("実施計画様式!AU"&amp;ROW($A432))&lt;&gt;朱色変色!AU432,1,0)</f>
        <v>#VALUE!</v>
      </c>
      <c r="AV432" t="e" cm="1">
        <f t="array" aca="1" ref="AV432" ca="1">IF(INDIRECT("実施計画様式!AV"&amp;ROW($A432))&lt;&gt;朱色変色!AV432,1,0)</f>
        <v>#VALUE!</v>
      </c>
      <c r="AW432" t="e" cm="1">
        <f t="array" aca="1" ref="AW432" ca="1">IF(INDIRECT("実施計画様式!AW"&amp;ROW($A432))&lt;&gt;朱色変色!AW432,1,0)</f>
        <v>#VALUE!</v>
      </c>
      <c r="AX432" t="e" cm="1">
        <f t="array" aca="1" ref="AX432" ca="1">IF(INDIRECT("実施計画様式!AX"&amp;ROW($A432))&lt;&gt;朱色変色!AX432,1,0)</f>
        <v>#VALUE!</v>
      </c>
      <c r="AY432" t="e" cm="1">
        <f t="array" aca="1" ref="AY432" ca="1">IF(INDIRECT("実施計画様式!AY"&amp;ROW($A432))&lt;&gt;朱色変色!AU432,1,0)</f>
        <v>#VALUE!</v>
      </c>
      <c r="AZ432" t="e" cm="1">
        <f t="array" aca="1" ref="AZ432" ca="1">IF(INDIRECT("実施計画様式!AZ"&amp;ROW($A432))&lt;&gt;朱色変色!AV432,1,0)</f>
        <v>#VALUE!</v>
      </c>
      <c r="BA432" t="e" cm="1">
        <f t="array" aca="1" ref="BA432" ca="1">IF(INDIRECT("実施計画様式!BA"&amp;ROW($A432))&lt;&gt;朱色変色!AW432,1,0)</f>
        <v>#VALUE!</v>
      </c>
      <c r="BB432" t="e" cm="1">
        <f t="array" aca="1" ref="BB432" ca="1">IF(INDIRECT("実施計画様式!BB"&amp;ROW($A432))&lt;&gt;朱色変色!AX432,1,0)</f>
        <v>#VALUE!</v>
      </c>
      <c r="BC432" t="e">
        <f t="shared" ca="1" si="15"/>
        <v>#VALUE!</v>
      </c>
      <c r="BD432" t="e">
        <f t="shared" ca="1" si="16"/>
        <v>#VALUE!</v>
      </c>
      <c r="BE432" t="e">
        <f t="shared" ca="1" si="17"/>
        <v>#VALUE!</v>
      </c>
    </row>
    <row r="433" spans="3:57">
      <c r="C433" s="310">
        <v>361</v>
      </c>
      <c r="D433" t="e" cm="1">
        <f t="array" aca="1" ref="D433" ca="1">IF(INDIRECT("実施計画様式!D"&amp;ROW($A433))&lt;&gt;朱色変色!D433,1,0)</f>
        <v>#VALUE!</v>
      </c>
      <c r="E433" t="e" cm="1">
        <f t="array" aca="1" ref="E433" ca="1">IF(INDIRECT("実施計画様式!E"&amp;ROW($A433))&lt;&gt;朱色変色!E433,1,0)</f>
        <v>#VALUE!</v>
      </c>
      <c r="F433" t="e" cm="1">
        <f t="array" aca="1" ref="F433" ca="1">IF(INDIRECT("実施計画様式!F"&amp;ROW($A433))&lt;&gt;朱色変色!F433,1,0)</f>
        <v>#VALUE!</v>
      </c>
      <c r="G433" t="e" cm="1">
        <f t="array" aca="1" ref="G433" ca="1">IF(INDIRECT("実施計画様式!G"&amp;ROW($A433))&lt;&gt;朱色変色!G433,1,0)</f>
        <v>#VALUE!</v>
      </c>
      <c r="H433" t="e" cm="1">
        <f t="array" aca="1" ref="H433" ca="1">IF(INDIRECT("実施計画様式!H"&amp;ROW($A433))&lt;&gt;朱色変色!H433,1,0)</f>
        <v>#VALUE!</v>
      </c>
      <c r="I433" t="e" cm="1">
        <f t="array" aca="1" ref="I433" ca="1">IF(INDIRECT("実施計画様式!I"&amp;ROW($A433))&lt;&gt;朱色変色!I433,1,0)</f>
        <v>#VALUE!</v>
      </c>
      <c r="J433" t="e" cm="1">
        <f t="array" aca="1" ref="J433" ca="1">IF(INDIRECT("実施計画様式!J"&amp;ROW($A433))&lt;&gt;朱色変色!J433,1,0)</f>
        <v>#VALUE!</v>
      </c>
      <c r="K433" t="e" cm="1">
        <f t="array" aca="1" ref="K433" ca="1">IF(INDIRECT("実施計画様式!K"&amp;ROW($A433))&lt;&gt;朱色変色!K433,1,0)</f>
        <v>#VALUE!</v>
      </c>
      <c r="L433" t="e" cm="1">
        <f t="array" aca="1" ref="L433" ca="1">IF(INDIRECT("実施計画様式!L"&amp;ROW($A433))&lt;&gt;朱色変色!L433,1,0)</f>
        <v>#VALUE!</v>
      </c>
      <c r="M433" t="e" cm="1">
        <f t="array" aca="1" ref="M433" ca="1">IF(INDIRECT("実施計画様式!M"&amp;ROW($A433))&lt;&gt;朱色変色!M433,1,0)</f>
        <v>#VALUE!</v>
      </c>
      <c r="N433" t="e" cm="1">
        <f t="array" aca="1" ref="N433" ca="1">IF(INDIRECT("実施計画様式!N"&amp;ROW($A433))&lt;&gt;朱色変色!N433,1,0)</f>
        <v>#VALUE!</v>
      </c>
      <c r="O433" t="e" cm="1">
        <f t="array" aca="1" ref="O433" ca="1">IF(INDIRECT("実施計画様式!O"&amp;ROW($A433))&lt;&gt;朱色変色!O433,1,0)</f>
        <v>#VALUE!</v>
      </c>
      <c r="P433" t="e" cm="1">
        <f t="array" aca="1" ref="P433" ca="1">IF(INDIRECT("実施計画様式!P"&amp;ROW($A433))&lt;&gt;朱色変色!P433,1,0)</f>
        <v>#VALUE!</v>
      </c>
      <c r="Q433" t="e" cm="1">
        <f t="array" aca="1" ref="Q433" ca="1">IF(INDIRECT("実施計画様式!Q"&amp;ROW($A433))&lt;&gt;朱色変色!Q433,1,0)</f>
        <v>#VALUE!</v>
      </c>
      <c r="R433" t="e" cm="1">
        <f t="array" aca="1" ref="R433" ca="1">IF(INDIRECT("実施計画様式!R"&amp;ROW($A433))&lt;&gt;朱色変色!R433,1,0)</f>
        <v>#VALUE!</v>
      </c>
      <c r="S433" t="e" cm="1">
        <f t="array" aca="1" ref="S433" ca="1">IF(INDIRECT("実施計画様式!S"&amp;ROW($A433))&lt;&gt;朱色変色!S433,1,0)</f>
        <v>#VALUE!</v>
      </c>
      <c r="T433" t="e" cm="1">
        <f t="array" aca="1" ref="T433" ca="1">IF(INDIRECT("実施計画様式!T"&amp;ROW($A433))&lt;&gt;朱色変色!T433,1,0)</f>
        <v>#VALUE!</v>
      </c>
      <c r="U433" t="e" cm="1">
        <f t="array" aca="1" ref="U433" ca="1">IF(INDIRECT("実施計画様式!U"&amp;ROW($A433))&lt;&gt;朱色変色!U433,1,0)</f>
        <v>#VALUE!</v>
      </c>
      <c r="V433" t="e" cm="1">
        <f t="array" aca="1" ref="V433" ca="1">IF(INDIRECT("実施計画様式!V"&amp;ROW($A433))&lt;&gt;朱色変色!V433,1,0)</f>
        <v>#VALUE!</v>
      </c>
      <c r="W433" t="e" cm="1">
        <f t="array" aca="1" ref="W433" ca="1">IF(INDIRECT("実施計画様式!W"&amp;ROW($A433))&lt;&gt;朱色変色!W433,1,0)</f>
        <v>#VALUE!</v>
      </c>
      <c r="X433" t="e" cm="1">
        <f t="array" aca="1" ref="X433" ca="1">IF(INDIRECT("実施計画様式!X"&amp;ROW($A433))&lt;&gt;朱色変色!X433,1,0)</f>
        <v>#VALUE!</v>
      </c>
      <c r="Y433" t="e" cm="1">
        <f t="array" aca="1" ref="Y433" ca="1">IF(INDIRECT("実施計画様式!Y"&amp;ROW($A433))&lt;&gt;朱色変色!Y433,1,0)</f>
        <v>#VALUE!</v>
      </c>
      <c r="Z433" t="e" cm="1">
        <f t="array" aca="1" ref="Z433" ca="1">IF(INDIRECT("実施計画様式!Z"&amp;ROW($A433))&lt;&gt;朱色変色!Z433,1,0)</f>
        <v>#VALUE!</v>
      </c>
      <c r="AA433" t="e" cm="1">
        <f t="array" aca="1" ref="AA433" ca="1">IF(INDIRECT("実施計画様式!AA"&amp;ROW($A433))&lt;&gt;朱色変色!AA433,1,0)</f>
        <v>#VALUE!</v>
      </c>
      <c r="AB433" t="e" cm="1">
        <f t="array" aca="1" ref="AB433" ca="1">IF(INDIRECT("実施計画様式!AB"&amp;ROW($A433))&lt;&gt;朱色変色!AB433,1,0)</f>
        <v>#VALUE!</v>
      </c>
      <c r="AC433" t="e" cm="1">
        <f t="array" aca="1" ref="AC433" ca="1">IF(INDIRECT("実施計画様式!AC"&amp;ROW($A433))&lt;&gt;朱色変色!AC433,1,0)</f>
        <v>#VALUE!</v>
      </c>
      <c r="AD433" t="e" cm="1">
        <f t="array" aca="1" ref="AD433" ca="1">IF(INDIRECT("実施計画様式!AD"&amp;ROW($A433))&lt;&gt;朱色変色!AD433,1,0)</f>
        <v>#VALUE!</v>
      </c>
      <c r="AE433" t="e" cm="1">
        <f t="array" aca="1" ref="AE433" ca="1">IF(INDIRECT("実施計画様式!AE"&amp;ROW($A433))&lt;&gt;朱色変色!AE433,1,0)</f>
        <v>#VALUE!</v>
      </c>
      <c r="AF433" t="e" cm="1">
        <f t="array" aca="1" ref="AF433" ca="1">IF(INDIRECT("実施計画様式!AF"&amp;ROW($A433))&lt;&gt;朱色変色!AF433,1,0)</f>
        <v>#VALUE!</v>
      </c>
      <c r="AG433" t="e" cm="1">
        <f t="array" aca="1" ref="AG433" ca="1">IF(INDIRECT("実施計画様式!AG"&amp;ROW($A433))&lt;&gt;朱色変色!AG433,1,0)</f>
        <v>#VALUE!</v>
      </c>
      <c r="AH433" t="e" cm="1">
        <f t="array" aca="1" ref="AH433" ca="1">IF(INDIRECT("実施計画様式!AH"&amp;ROW($A433))&lt;&gt;朱色変色!AH433,1,0)</f>
        <v>#VALUE!</v>
      </c>
      <c r="AI433" t="e" cm="1">
        <f t="array" aca="1" ref="AI433" ca="1">IF(INDIRECT("実施計画様式!AI"&amp;ROW($A433))&lt;&gt;朱色変色!AI433,1,0)</f>
        <v>#VALUE!</v>
      </c>
      <c r="AJ433" t="e" cm="1">
        <f t="array" aca="1" ref="AJ433" ca="1">IF(INDIRECT("実施計画様式!AJ"&amp;ROW($A433))&lt;&gt;朱色変色!AJ433,1,0)</f>
        <v>#VALUE!</v>
      </c>
      <c r="AK433" t="e" cm="1">
        <f t="array" aca="1" ref="AK433" ca="1">IF(INDIRECT("実施計画様式!AK"&amp;ROW($A433))&lt;&gt;朱色変色!AK433,1,0)</f>
        <v>#VALUE!</v>
      </c>
      <c r="AL433" t="e" cm="1">
        <f t="array" aca="1" ref="AL433" ca="1">IF(INDIRECT("実施計画様式!AL"&amp;ROW($A433))&lt;&gt;朱色変色!AL433,1,0)</f>
        <v>#VALUE!</v>
      </c>
      <c r="AM433" t="e" cm="1">
        <f t="array" aca="1" ref="AM433" ca="1">IF(INDIRECT("実施計画様式!AM"&amp;ROW($A433))&lt;&gt;朱色変色!AM433,1,0)</f>
        <v>#VALUE!</v>
      </c>
      <c r="AN433" t="e" cm="1">
        <f t="array" aca="1" ref="AN433" ca="1">IF(INDIRECT("実施計画様式!AN"&amp;ROW($A433))&lt;&gt;朱色変色!AN433,1,0)</f>
        <v>#VALUE!</v>
      </c>
      <c r="AO433" t="e" cm="1">
        <f t="array" aca="1" ref="AO433" ca="1">IF(INDIRECT("実施計画様式!AO"&amp;ROW($A433))&lt;&gt;朱色変色!AO433,1,0)</f>
        <v>#VALUE!</v>
      </c>
      <c r="AP433" t="e" cm="1">
        <f t="array" aca="1" ref="AP433" ca="1">IF(INDIRECT("実施計画様式!AP"&amp;ROW($A433))&lt;&gt;朱色変色!AP433,1,0)</f>
        <v>#VALUE!</v>
      </c>
      <c r="AQ433" t="e" cm="1">
        <f t="array" aca="1" ref="AQ433" ca="1">IF(INDIRECT("実施計画様式!AQ"&amp;ROW($A433))&lt;&gt;朱色変色!AQ433,1,0)</f>
        <v>#VALUE!</v>
      </c>
      <c r="AR433" t="e" cm="1">
        <f t="array" aca="1" ref="AR433" ca="1">IF(INDIRECT("実施計画様式!AR"&amp;ROW($A433))&lt;&gt;朱色変色!AR433,1,0)</f>
        <v>#VALUE!</v>
      </c>
      <c r="AS433" t="e" cm="1">
        <f t="array" aca="1" ref="AS433" ca="1">IF(INDIRECT("実施計画様式!AS"&amp;ROW($A433))&lt;&gt;朱色変色!AS433,1,0)</f>
        <v>#VALUE!</v>
      </c>
      <c r="AT433" t="e" cm="1">
        <f t="array" aca="1" ref="AT433" ca="1">IF(INDIRECT("実施計画様式!AT"&amp;ROW($A433))&lt;&gt;朱色変色!AT433,1,0)</f>
        <v>#VALUE!</v>
      </c>
      <c r="AU433" t="e" cm="1">
        <f t="array" aca="1" ref="AU433" ca="1">IF(INDIRECT("実施計画様式!AU"&amp;ROW($A433))&lt;&gt;朱色変色!AU433,1,0)</f>
        <v>#VALUE!</v>
      </c>
      <c r="AV433" t="e" cm="1">
        <f t="array" aca="1" ref="AV433" ca="1">IF(INDIRECT("実施計画様式!AV"&amp;ROW($A433))&lt;&gt;朱色変色!AV433,1,0)</f>
        <v>#VALUE!</v>
      </c>
      <c r="AW433" t="e" cm="1">
        <f t="array" aca="1" ref="AW433" ca="1">IF(INDIRECT("実施計画様式!AW"&amp;ROW($A433))&lt;&gt;朱色変色!AW433,1,0)</f>
        <v>#VALUE!</v>
      </c>
      <c r="AX433" t="e" cm="1">
        <f t="array" aca="1" ref="AX433" ca="1">IF(INDIRECT("実施計画様式!AX"&amp;ROW($A433))&lt;&gt;朱色変色!AX433,1,0)</f>
        <v>#VALUE!</v>
      </c>
      <c r="AY433" t="e" cm="1">
        <f t="array" aca="1" ref="AY433" ca="1">IF(INDIRECT("実施計画様式!AY"&amp;ROW($A433))&lt;&gt;朱色変色!AU433,1,0)</f>
        <v>#VALUE!</v>
      </c>
      <c r="AZ433" t="e" cm="1">
        <f t="array" aca="1" ref="AZ433" ca="1">IF(INDIRECT("実施計画様式!AZ"&amp;ROW($A433))&lt;&gt;朱色変色!AV433,1,0)</f>
        <v>#VALUE!</v>
      </c>
      <c r="BA433" t="e" cm="1">
        <f t="array" aca="1" ref="BA433" ca="1">IF(INDIRECT("実施計画様式!BA"&amp;ROW($A433))&lt;&gt;朱色変色!AW433,1,0)</f>
        <v>#VALUE!</v>
      </c>
      <c r="BB433" t="e" cm="1">
        <f t="array" aca="1" ref="BB433" ca="1">IF(INDIRECT("実施計画様式!BB"&amp;ROW($A433))&lt;&gt;朱色変色!AX433,1,0)</f>
        <v>#VALUE!</v>
      </c>
      <c r="BC433" t="e">
        <f t="shared" ca="1" si="15"/>
        <v>#VALUE!</v>
      </c>
      <c r="BD433" t="e">
        <f t="shared" ca="1" si="16"/>
        <v>#VALUE!</v>
      </c>
      <c r="BE433" t="e">
        <f t="shared" ca="1" si="17"/>
        <v>#VALUE!</v>
      </c>
    </row>
    <row r="434" spans="3:57">
      <c r="C434" s="310">
        <v>362</v>
      </c>
      <c r="D434" t="e" cm="1">
        <f t="array" aca="1" ref="D434" ca="1">IF(INDIRECT("実施計画様式!D"&amp;ROW($A434))&lt;&gt;朱色変色!D434,1,0)</f>
        <v>#VALUE!</v>
      </c>
      <c r="E434" t="e" cm="1">
        <f t="array" aca="1" ref="E434" ca="1">IF(INDIRECT("実施計画様式!E"&amp;ROW($A434))&lt;&gt;朱色変色!E434,1,0)</f>
        <v>#VALUE!</v>
      </c>
      <c r="F434" t="e" cm="1">
        <f t="array" aca="1" ref="F434" ca="1">IF(INDIRECT("実施計画様式!F"&amp;ROW($A434))&lt;&gt;朱色変色!F434,1,0)</f>
        <v>#VALUE!</v>
      </c>
      <c r="G434" t="e" cm="1">
        <f t="array" aca="1" ref="G434" ca="1">IF(INDIRECT("実施計画様式!G"&amp;ROW($A434))&lt;&gt;朱色変色!G434,1,0)</f>
        <v>#VALUE!</v>
      </c>
      <c r="H434" t="e" cm="1">
        <f t="array" aca="1" ref="H434" ca="1">IF(INDIRECT("実施計画様式!H"&amp;ROW($A434))&lt;&gt;朱色変色!H434,1,0)</f>
        <v>#VALUE!</v>
      </c>
      <c r="I434" t="e" cm="1">
        <f t="array" aca="1" ref="I434" ca="1">IF(INDIRECT("実施計画様式!I"&amp;ROW($A434))&lt;&gt;朱色変色!I434,1,0)</f>
        <v>#VALUE!</v>
      </c>
      <c r="J434" t="e" cm="1">
        <f t="array" aca="1" ref="J434" ca="1">IF(INDIRECT("実施計画様式!J"&amp;ROW($A434))&lt;&gt;朱色変色!J434,1,0)</f>
        <v>#VALUE!</v>
      </c>
      <c r="K434" t="e" cm="1">
        <f t="array" aca="1" ref="K434" ca="1">IF(INDIRECT("実施計画様式!K"&amp;ROW($A434))&lt;&gt;朱色変色!K434,1,0)</f>
        <v>#VALUE!</v>
      </c>
      <c r="L434" t="e" cm="1">
        <f t="array" aca="1" ref="L434" ca="1">IF(INDIRECT("実施計画様式!L"&amp;ROW($A434))&lt;&gt;朱色変色!L434,1,0)</f>
        <v>#VALUE!</v>
      </c>
      <c r="M434" t="e" cm="1">
        <f t="array" aca="1" ref="M434" ca="1">IF(INDIRECT("実施計画様式!M"&amp;ROW($A434))&lt;&gt;朱色変色!M434,1,0)</f>
        <v>#VALUE!</v>
      </c>
      <c r="N434" t="e" cm="1">
        <f t="array" aca="1" ref="N434" ca="1">IF(INDIRECT("実施計画様式!N"&amp;ROW($A434))&lt;&gt;朱色変色!N434,1,0)</f>
        <v>#VALUE!</v>
      </c>
      <c r="O434" t="e" cm="1">
        <f t="array" aca="1" ref="O434" ca="1">IF(INDIRECT("実施計画様式!O"&amp;ROW($A434))&lt;&gt;朱色変色!O434,1,0)</f>
        <v>#VALUE!</v>
      </c>
      <c r="P434" t="e" cm="1">
        <f t="array" aca="1" ref="P434" ca="1">IF(INDIRECT("実施計画様式!P"&amp;ROW($A434))&lt;&gt;朱色変色!P434,1,0)</f>
        <v>#VALUE!</v>
      </c>
      <c r="Q434" t="e" cm="1">
        <f t="array" aca="1" ref="Q434" ca="1">IF(INDIRECT("実施計画様式!Q"&amp;ROW($A434))&lt;&gt;朱色変色!Q434,1,0)</f>
        <v>#VALUE!</v>
      </c>
      <c r="R434" t="e" cm="1">
        <f t="array" aca="1" ref="R434" ca="1">IF(INDIRECT("実施計画様式!R"&amp;ROW($A434))&lt;&gt;朱色変色!R434,1,0)</f>
        <v>#VALUE!</v>
      </c>
      <c r="S434" t="e" cm="1">
        <f t="array" aca="1" ref="S434" ca="1">IF(INDIRECT("実施計画様式!S"&amp;ROW($A434))&lt;&gt;朱色変色!S434,1,0)</f>
        <v>#VALUE!</v>
      </c>
      <c r="T434" t="e" cm="1">
        <f t="array" aca="1" ref="T434" ca="1">IF(INDIRECT("実施計画様式!T"&amp;ROW($A434))&lt;&gt;朱色変色!T434,1,0)</f>
        <v>#VALUE!</v>
      </c>
      <c r="U434" t="e" cm="1">
        <f t="array" aca="1" ref="U434" ca="1">IF(INDIRECT("実施計画様式!U"&amp;ROW($A434))&lt;&gt;朱色変色!U434,1,0)</f>
        <v>#VALUE!</v>
      </c>
      <c r="V434" t="e" cm="1">
        <f t="array" aca="1" ref="V434" ca="1">IF(INDIRECT("実施計画様式!V"&amp;ROW($A434))&lt;&gt;朱色変色!V434,1,0)</f>
        <v>#VALUE!</v>
      </c>
      <c r="W434" t="e" cm="1">
        <f t="array" aca="1" ref="W434" ca="1">IF(INDIRECT("実施計画様式!W"&amp;ROW($A434))&lt;&gt;朱色変色!W434,1,0)</f>
        <v>#VALUE!</v>
      </c>
      <c r="X434" t="e" cm="1">
        <f t="array" aca="1" ref="X434" ca="1">IF(INDIRECT("実施計画様式!X"&amp;ROW($A434))&lt;&gt;朱色変色!X434,1,0)</f>
        <v>#VALUE!</v>
      </c>
      <c r="Y434" t="e" cm="1">
        <f t="array" aca="1" ref="Y434" ca="1">IF(INDIRECT("実施計画様式!Y"&amp;ROW($A434))&lt;&gt;朱色変色!Y434,1,0)</f>
        <v>#VALUE!</v>
      </c>
      <c r="Z434" t="e" cm="1">
        <f t="array" aca="1" ref="Z434" ca="1">IF(INDIRECT("実施計画様式!Z"&amp;ROW($A434))&lt;&gt;朱色変色!Z434,1,0)</f>
        <v>#VALUE!</v>
      </c>
      <c r="AA434" t="e" cm="1">
        <f t="array" aca="1" ref="AA434" ca="1">IF(INDIRECT("実施計画様式!AA"&amp;ROW($A434))&lt;&gt;朱色変色!AA434,1,0)</f>
        <v>#VALUE!</v>
      </c>
      <c r="AB434" t="e" cm="1">
        <f t="array" aca="1" ref="AB434" ca="1">IF(INDIRECT("実施計画様式!AB"&amp;ROW($A434))&lt;&gt;朱色変色!AB434,1,0)</f>
        <v>#VALUE!</v>
      </c>
      <c r="AC434" t="e" cm="1">
        <f t="array" aca="1" ref="AC434" ca="1">IF(INDIRECT("実施計画様式!AC"&amp;ROW($A434))&lt;&gt;朱色変色!AC434,1,0)</f>
        <v>#VALUE!</v>
      </c>
      <c r="AD434" t="e" cm="1">
        <f t="array" aca="1" ref="AD434" ca="1">IF(INDIRECT("実施計画様式!AD"&amp;ROW($A434))&lt;&gt;朱色変色!AD434,1,0)</f>
        <v>#VALUE!</v>
      </c>
      <c r="AE434" t="e" cm="1">
        <f t="array" aca="1" ref="AE434" ca="1">IF(INDIRECT("実施計画様式!AE"&amp;ROW($A434))&lt;&gt;朱色変色!AE434,1,0)</f>
        <v>#VALUE!</v>
      </c>
      <c r="AF434" t="e" cm="1">
        <f t="array" aca="1" ref="AF434" ca="1">IF(INDIRECT("実施計画様式!AF"&amp;ROW($A434))&lt;&gt;朱色変色!AF434,1,0)</f>
        <v>#VALUE!</v>
      </c>
      <c r="AG434" t="e" cm="1">
        <f t="array" aca="1" ref="AG434" ca="1">IF(INDIRECT("実施計画様式!AG"&amp;ROW($A434))&lt;&gt;朱色変色!AG434,1,0)</f>
        <v>#VALUE!</v>
      </c>
      <c r="AH434" t="e" cm="1">
        <f t="array" aca="1" ref="AH434" ca="1">IF(INDIRECT("実施計画様式!AH"&amp;ROW($A434))&lt;&gt;朱色変色!AH434,1,0)</f>
        <v>#VALUE!</v>
      </c>
      <c r="AI434" t="e" cm="1">
        <f t="array" aca="1" ref="AI434" ca="1">IF(INDIRECT("実施計画様式!AI"&amp;ROW($A434))&lt;&gt;朱色変色!AI434,1,0)</f>
        <v>#VALUE!</v>
      </c>
      <c r="AJ434" t="e" cm="1">
        <f t="array" aca="1" ref="AJ434" ca="1">IF(INDIRECT("実施計画様式!AJ"&amp;ROW($A434))&lt;&gt;朱色変色!AJ434,1,0)</f>
        <v>#VALUE!</v>
      </c>
      <c r="AK434" t="e" cm="1">
        <f t="array" aca="1" ref="AK434" ca="1">IF(INDIRECT("実施計画様式!AK"&amp;ROW($A434))&lt;&gt;朱色変色!AK434,1,0)</f>
        <v>#VALUE!</v>
      </c>
      <c r="AL434" t="e" cm="1">
        <f t="array" aca="1" ref="AL434" ca="1">IF(INDIRECT("実施計画様式!AL"&amp;ROW($A434))&lt;&gt;朱色変色!AL434,1,0)</f>
        <v>#VALUE!</v>
      </c>
      <c r="AM434" t="e" cm="1">
        <f t="array" aca="1" ref="AM434" ca="1">IF(INDIRECT("実施計画様式!AM"&amp;ROW($A434))&lt;&gt;朱色変色!AM434,1,0)</f>
        <v>#VALUE!</v>
      </c>
      <c r="AN434" t="e" cm="1">
        <f t="array" aca="1" ref="AN434" ca="1">IF(INDIRECT("実施計画様式!AN"&amp;ROW($A434))&lt;&gt;朱色変色!AN434,1,0)</f>
        <v>#VALUE!</v>
      </c>
      <c r="AO434" t="e" cm="1">
        <f t="array" aca="1" ref="AO434" ca="1">IF(INDIRECT("実施計画様式!AO"&amp;ROW($A434))&lt;&gt;朱色変色!AO434,1,0)</f>
        <v>#VALUE!</v>
      </c>
      <c r="AP434" t="e" cm="1">
        <f t="array" aca="1" ref="AP434" ca="1">IF(INDIRECT("実施計画様式!AP"&amp;ROW($A434))&lt;&gt;朱色変色!AP434,1,0)</f>
        <v>#VALUE!</v>
      </c>
      <c r="AQ434" t="e" cm="1">
        <f t="array" aca="1" ref="AQ434" ca="1">IF(INDIRECT("実施計画様式!AQ"&amp;ROW($A434))&lt;&gt;朱色変色!AQ434,1,0)</f>
        <v>#VALUE!</v>
      </c>
      <c r="AR434" t="e" cm="1">
        <f t="array" aca="1" ref="AR434" ca="1">IF(INDIRECT("実施計画様式!AR"&amp;ROW($A434))&lt;&gt;朱色変色!AR434,1,0)</f>
        <v>#VALUE!</v>
      </c>
      <c r="AS434" t="e" cm="1">
        <f t="array" aca="1" ref="AS434" ca="1">IF(INDIRECT("実施計画様式!AS"&amp;ROW($A434))&lt;&gt;朱色変色!AS434,1,0)</f>
        <v>#VALUE!</v>
      </c>
      <c r="AT434" t="e" cm="1">
        <f t="array" aca="1" ref="AT434" ca="1">IF(INDIRECT("実施計画様式!AT"&amp;ROW($A434))&lt;&gt;朱色変色!AT434,1,0)</f>
        <v>#VALUE!</v>
      </c>
      <c r="AU434" t="e" cm="1">
        <f t="array" aca="1" ref="AU434" ca="1">IF(INDIRECT("実施計画様式!AU"&amp;ROW($A434))&lt;&gt;朱色変色!AU434,1,0)</f>
        <v>#VALUE!</v>
      </c>
      <c r="AV434" t="e" cm="1">
        <f t="array" aca="1" ref="AV434" ca="1">IF(INDIRECT("実施計画様式!AV"&amp;ROW($A434))&lt;&gt;朱色変色!AV434,1,0)</f>
        <v>#VALUE!</v>
      </c>
      <c r="AW434" t="e" cm="1">
        <f t="array" aca="1" ref="AW434" ca="1">IF(INDIRECT("実施計画様式!AW"&amp;ROW($A434))&lt;&gt;朱色変色!AW434,1,0)</f>
        <v>#VALUE!</v>
      </c>
      <c r="AX434" t="e" cm="1">
        <f t="array" aca="1" ref="AX434" ca="1">IF(INDIRECT("実施計画様式!AX"&amp;ROW($A434))&lt;&gt;朱色変色!AX434,1,0)</f>
        <v>#VALUE!</v>
      </c>
      <c r="AY434" t="e" cm="1">
        <f t="array" aca="1" ref="AY434" ca="1">IF(INDIRECT("実施計画様式!AY"&amp;ROW($A434))&lt;&gt;朱色変色!AU434,1,0)</f>
        <v>#VALUE!</v>
      </c>
      <c r="AZ434" t="e" cm="1">
        <f t="array" aca="1" ref="AZ434" ca="1">IF(INDIRECT("実施計画様式!AZ"&amp;ROW($A434))&lt;&gt;朱色変色!AV434,1,0)</f>
        <v>#VALUE!</v>
      </c>
      <c r="BA434" t="e" cm="1">
        <f t="array" aca="1" ref="BA434" ca="1">IF(INDIRECT("実施計画様式!BA"&amp;ROW($A434))&lt;&gt;朱色変色!AW434,1,0)</f>
        <v>#VALUE!</v>
      </c>
      <c r="BB434" t="e" cm="1">
        <f t="array" aca="1" ref="BB434" ca="1">IF(INDIRECT("実施計画様式!BB"&amp;ROW($A434))&lt;&gt;朱色変色!AX434,1,0)</f>
        <v>#VALUE!</v>
      </c>
      <c r="BC434" t="e">
        <f t="shared" ca="1" si="15"/>
        <v>#VALUE!</v>
      </c>
      <c r="BD434" t="e">
        <f t="shared" ca="1" si="16"/>
        <v>#VALUE!</v>
      </c>
      <c r="BE434" t="e">
        <f t="shared" ca="1" si="17"/>
        <v>#VALUE!</v>
      </c>
    </row>
    <row r="435" spans="3:57">
      <c r="C435" s="310">
        <v>363</v>
      </c>
      <c r="D435" t="e" cm="1">
        <f t="array" aca="1" ref="D435" ca="1">IF(INDIRECT("実施計画様式!D"&amp;ROW($A435))&lt;&gt;朱色変色!D435,1,0)</f>
        <v>#VALUE!</v>
      </c>
      <c r="E435" t="e" cm="1">
        <f t="array" aca="1" ref="E435" ca="1">IF(INDIRECT("実施計画様式!E"&amp;ROW($A435))&lt;&gt;朱色変色!E435,1,0)</f>
        <v>#VALUE!</v>
      </c>
      <c r="F435" t="e" cm="1">
        <f t="array" aca="1" ref="F435" ca="1">IF(INDIRECT("実施計画様式!F"&amp;ROW($A435))&lt;&gt;朱色変色!F435,1,0)</f>
        <v>#VALUE!</v>
      </c>
      <c r="G435" t="e" cm="1">
        <f t="array" aca="1" ref="G435" ca="1">IF(INDIRECT("実施計画様式!G"&amp;ROW($A435))&lt;&gt;朱色変色!G435,1,0)</f>
        <v>#VALUE!</v>
      </c>
      <c r="H435" t="e" cm="1">
        <f t="array" aca="1" ref="H435" ca="1">IF(INDIRECT("実施計画様式!H"&amp;ROW($A435))&lt;&gt;朱色変色!H435,1,0)</f>
        <v>#VALUE!</v>
      </c>
      <c r="I435" t="e" cm="1">
        <f t="array" aca="1" ref="I435" ca="1">IF(INDIRECT("実施計画様式!I"&amp;ROW($A435))&lt;&gt;朱色変色!I435,1,0)</f>
        <v>#VALUE!</v>
      </c>
      <c r="J435" t="e" cm="1">
        <f t="array" aca="1" ref="J435" ca="1">IF(INDIRECT("実施計画様式!J"&amp;ROW($A435))&lt;&gt;朱色変色!J435,1,0)</f>
        <v>#VALUE!</v>
      </c>
      <c r="K435" t="e" cm="1">
        <f t="array" aca="1" ref="K435" ca="1">IF(INDIRECT("実施計画様式!K"&amp;ROW($A435))&lt;&gt;朱色変色!K435,1,0)</f>
        <v>#VALUE!</v>
      </c>
      <c r="L435" t="e" cm="1">
        <f t="array" aca="1" ref="L435" ca="1">IF(INDIRECT("実施計画様式!L"&amp;ROW($A435))&lt;&gt;朱色変色!L435,1,0)</f>
        <v>#VALUE!</v>
      </c>
      <c r="M435" t="e" cm="1">
        <f t="array" aca="1" ref="M435" ca="1">IF(INDIRECT("実施計画様式!M"&amp;ROW($A435))&lt;&gt;朱色変色!M435,1,0)</f>
        <v>#VALUE!</v>
      </c>
      <c r="N435" t="e" cm="1">
        <f t="array" aca="1" ref="N435" ca="1">IF(INDIRECT("実施計画様式!N"&amp;ROW($A435))&lt;&gt;朱色変色!N435,1,0)</f>
        <v>#VALUE!</v>
      </c>
      <c r="O435" t="e" cm="1">
        <f t="array" aca="1" ref="O435" ca="1">IF(INDIRECT("実施計画様式!O"&amp;ROW($A435))&lt;&gt;朱色変色!O435,1,0)</f>
        <v>#VALUE!</v>
      </c>
      <c r="P435" t="e" cm="1">
        <f t="array" aca="1" ref="P435" ca="1">IF(INDIRECT("実施計画様式!P"&amp;ROW($A435))&lt;&gt;朱色変色!P435,1,0)</f>
        <v>#VALUE!</v>
      </c>
      <c r="Q435" t="e" cm="1">
        <f t="array" aca="1" ref="Q435" ca="1">IF(INDIRECT("実施計画様式!Q"&amp;ROW($A435))&lt;&gt;朱色変色!Q435,1,0)</f>
        <v>#VALUE!</v>
      </c>
      <c r="R435" t="e" cm="1">
        <f t="array" aca="1" ref="R435" ca="1">IF(INDIRECT("実施計画様式!R"&amp;ROW($A435))&lt;&gt;朱色変色!R435,1,0)</f>
        <v>#VALUE!</v>
      </c>
      <c r="S435" t="e" cm="1">
        <f t="array" aca="1" ref="S435" ca="1">IF(INDIRECT("実施計画様式!S"&amp;ROW($A435))&lt;&gt;朱色変色!S435,1,0)</f>
        <v>#VALUE!</v>
      </c>
      <c r="T435" t="e" cm="1">
        <f t="array" aca="1" ref="T435" ca="1">IF(INDIRECT("実施計画様式!T"&amp;ROW($A435))&lt;&gt;朱色変色!T435,1,0)</f>
        <v>#VALUE!</v>
      </c>
      <c r="U435" t="e" cm="1">
        <f t="array" aca="1" ref="U435" ca="1">IF(INDIRECT("実施計画様式!U"&amp;ROW($A435))&lt;&gt;朱色変色!U435,1,0)</f>
        <v>#VALUE!</v>
      </c>
      <c r="V435" t="e" cm="1">
        <f t="array" aca="1" ref="V435" ca="1">IF(INDIRECT("実施計画様式!V"&amp;ROW($A435))&lt;&gt;朱色変色!V435,1,0)</f>
        <v>#VALUE!</v>
      </c>
      <c r="W435" t="e" cm="1">
        <f t="array" aca="1" ref="W435" ca="1">IF(INDIRECT("実施計画様式!W"&amp;ROW($A435))&lt;&gt;朱色変色!W435,1,0)</f>
        <v>#VALUE!</v>
      </c>
      <c r="X435" t="e" cm="1">
        <f t="array" aca="1" ref="X435" ca="1">IF(INDIRECT("実施計画様式!X"&amp;ROW($A435))&lt;&gt;朱色変色!X435,1,0)</f>
        <v>#VALUE!</v>
      </c>
      <c r="Y435" t="e" cm="1">
        <f t="array" aca="1" ref="Y435" ca="1">IF(INDIRECT("実施計画様式!Y"&amp;ROW($A435))&lt;&gt;朱色変色!Y435,1,0)</f>
        <v>#VALUE!</v>
      </c>
      <c r="Z435" t="e" cm="1">
        <f t="array" aca="1" ref="Z435" ca="1">IF(INDIRECT("実施計画様式!Z"&amp;ROW($A435))&lt;&gt;朱色変色!Z435,1,0)</f>
        <v>#VALUE!</v>
      </c>
      <c r="AA435" t="e" cm="1">
        <f t="array" aca="1" ref="AA435" ca="1">IF(INDIRECT("実施計画様式!AA"&amp;ROW($A435))&lt;&gt;朱色変色!AA435,1,0)</f>
        <v>#VALUE!</v>
      </c>
      <c r="AB435" t="e" cm="1">
        <f t="array" aca="1" ref="AB435" ca="1">IF(INDIRECT("実施計画様式!AB"&amp;ROW($A435))&lt;&gt;朱色変色!AB435,1,0)</f>
        <v>#VALUE!</v>
      </c>
      <c r="AC435" t="e" cm="1">
        <f t="array" aca="1" ref="AC435" ca="1">IF(INDIRECT("実施計画様式!AC"&amp;ROW($A435))&lt;&gt;朱色変色!AC435,1,0)</f>
        <v>#VALUE!</v>
      </c>
      <c r="AD435" t="e" cm="1">
        <f t="array" aca="1" ref="AD435" ca="1">IF(INDIRECT("実施計画様式!AD"&amp;ROW($A435))&lt;&gt;朱色変色!AD435,1,0)</f>
        <v>#VALUE!</v>
      </c>
      <c r="AE435" t="e" cm="1">
        <f t="array" aca="1" ref="AE435" ca="1">IF(INDIRECT("実施計画様式!AE"&amp;ROW($A435))&lt;&gt;朱色変色!AE435,1,0)</f>
        <v>#VALUE!</v>
      </c>
      <c r="AF435" t="e" cm="1">
        <f t="array" aca="1" ref="AF435" ca="1">IF(INDIRECT("実施計画様式!AF"&amp;ROW($A435))&lt;&gt;朱色変色!AF435,1,0)</f>
        <v>#VALUE!</v>
      </c>
      <c r="AG435" t="e" cm="1">
        <f t="array" aca="1" ref="AG435" ca="1">IF(INDIRECT("実施計画様式!AG"&amp;ROW($A435))&lt;&gt;朱色変色!AG435,1,0)</f>
        <v>#VALUE!</v>
      </c>
      <c r="AH435" t="e" cm="1">
        <f t="array" aca="1" ref="AH435" ca="1">IF(INDIRECT("実施計画様式!AH"&amp;ROW($A435))&lt;&gt;朱色変色!AH435,1,0)</f>
        <v>#VALUE!</v>
      </c>
      <c r="AI435" t="e" cm="1">
        <f t="array" aca="1" ref="AI435" ca="1">IF(INDIRECT("実施計画様式!AI"&amp;ROW($A435))&lt;&gt;朱色変色!AI435,1,0)</f>
        <v>#VALUE!</v>
      </c>
      <c r="AJ435" t="e" cm="1">
        <f t="array" aca="1" ref="AJ435" ca="1">IF(INDIRECT("実施計画様式!AJ"&amp;ROW($A435))&lt;&gt;朱色変色!AJ435,1,0)</f>
        <v>#VALUE!</v>
      </c>
      <c r="AK435" t="e" cm="1">
        <f t="array" aca="1" ref="AK435" ca="1">IF(INDIRECT("実施計画様式!AK"&amp;ROW($A435))&lt;&gt;朱色変色!AK435,1,0)</f>
        <v>#VALUE!</v>
      </c>
      <c r="AL435" t="e" cm="1">
        <f t="array" aca="1" ref="AL435" ca="1">IF(INDIRECT("実施計画様式!AL"&amp;ROW($A435))&lt;&gt;朱色変色!AL435,1,0)</f>
        <v>#VALUE!</v>
      </c>
      <c r="AM435" t="e" cm="1">
        <f t="array" aca="1" ref="AM435" ca="1">IF(INDIRECT("実施計画様式!AM"&amp;ROW($A435))&lt;&gt;朱色変色!AM435,1,0)</f>
        <v>#VALUE!</v>
      </c>
      <c r="AN435" t="e" cm="1">
        <f t="array" aca="1" ref="AN435" ca="1">IF(INDIRECT("実施計画様式!AN"&amp;ROW($A435))&lt;&gt;朱色変色!AN435,1,0)</f>
        <v>#VALUE!</v>
      </c>
      <c r="AO435" t="e" cm="1">
        <f t="array" aca="1" ref="AO435" ca="1">IF(INDIRECT("実施計画様式!AO"&amp;ROW($A435))&lt;&gt;朱色変色!AO435,1,0)</f>
        <v>#VALUE!</v>
      </c>
      <c r="AP435" t="e" cm="1">
        <f t="array" aca="1" ref="AP435" ca="1">IF(INDIRECT("実施計画様式!AP"&amp;ROW($A435))&lt;&gt;朱色変色!AP435,1,0)</f>
        <v>#VALUE!</v>
      </c>
      <c r="AQ435" t="e" cm="1">
        <f t="array" aca="1" ref="AQ435" ca="1">IF(INDIRECT("実施計画様式!AQ"&amp;ROW($A435))&lt;&gt;朱色変色!AQ435,1,0)</f>
        <v>#VALUE!</v>
      </c>
      <c r="AR435" t="e" cm="1">
        <f t="array" aca="1" ref="AR435" ca="1">IF(INDIRECT("実施計画様式!AR"&amp;ROW($A435))&lt;&gt;朱色変色!AR435,1,0)</f>
        <v>#VALUE!</v>
      </c>
      <c r="AS435" t="e" cm="1">
        <f t="array" aca="1" ref="AS435" ca="1">IF(INDIRECT("実施計画様式!AS"&amp;ROW($A435))&lt;&gt;朱色変色!AS435,1,0)</f>
        <v>#VALUE!</v>
      </c>
      <c r="AT435" t="e" cm="1">
        <f t="array" aca="1" ref="AT435" ca="1">IF(INDIRECT("実施計画様式!AT"&amp;ROW($A435))&lt;&gt;朱色変色!AT435,1,0)</f>
        <v>#VALUE!</v>
      </c>
      <c r="AU435" t="e" cm="1">
        <f t="array" aca="1" ref="AU435" ca="1">IF(INDIRECT("実施計画様式!AU"&amp;ROW($A435))&lt;&gt;朱色変色!AU435,1,0)</f>
        <v>#VALUE!</v>
      </c>
      <c r="AV435" t="e" cm="1">
        <f t="array" aca="1" ref="AV435" ca="1">IF(INDIRECT("実施計画様式!AV"&amp;ROW($A435))&lt;&gt;朱色変色!AV435,1,0)</f>
        <v>#VALUE!</v>
      </c>
      <c r="AW435" t="e" cm="1">
        <f t="array" aca="1" ref="AW435" ca="1">IF(INDIRECT("実施計画様式!AW"&amp;ROW($A435))&lt;&gt;朱色変色!AW435,1,0)</f>
        <v>#VALUE!</v>
      </c>
      <c r="AX435" t="e" cm="1">
        <f t="array" aca="1" ref="AX435" ca="1">IF(INDIRECT("実施計画様式!AX"&amp;ROW($A435))&lt;&gt;朱色変色!AX435,1,0)</f>
        <v>#VALUE!</v>
      </c>
      <c r="AY435" t="e" cm="1">
        <f t="array" aca="1" ref="AY435" ca="1">IF(INDIRECT("実施計画様式!AY"&amp;ROW($A435))&lt;&gt;朱色変色!AU435,1,0)</f>
        <v>#VALUE!</v>
      </c>
      <c r="AZ435" t="e" cm="1">
        <f t="array" aca="1" ref="AZ435" ca="1">IF(INDIRECT("実施計画様式!AZ"&amp;ROW($A435))&lt;&gt;朱色変色!AV435,1,0)</f>
        <v>#VALUE!</v>
      </c>
      <c r="BA435" t="e" cm="1">
        <f t="array" aca="1" ref="BA435" ca="1">IF(INDIRECT("実施計画様式!BA"&amp;ROW($A435))&lt;&gt;朱色変色!AW435,1,0)</f>
        <v>#VALUE!</v>
      </c>
      <c r="BB435" t="e" cm="1">
        <f t="array" aca="1" ref="BB435" ca="1">IF(INDIRECT("実施計画様式!BB"&amp;ROW($A435))&lt;&gt;朱色変色!AX435,1,0)</f>
        <v>#VALUE!</v>
      </c>
      <c r="BC435" t="e">
        <f t="shared" ca="1" si="15"/>
        <v>#VALUE!</v>
      </c>
      <c r="BD435" t="e">
        <f t="shared" ca="1" si="16"/>
        <v>#VALUE!</v>
      </c>
      <c r="BE435" t="e">
        <f t="shared" ca="1" si="17"/>
        <v>#VALUE!</v>
      </c>
    </row>
    <row r="436" spans="3:57">
      <c r="C436" s="310">
        <v>364</v>
      </c>
      <c r="D436" t="e" cm="1">
        <f t="array" aca="1" ref="D436" ca="1">IF(INDIRECT("実施計画様式!D"&amp;ROW($A436))&lt;&gt;朱色変色!D436,1,0)</f>
        <v>#VALUE!</v>
      </c>
      <c r="E436" t="e" cm="1">
        <f t="array" aca="1" ref="E436" ca="1">IF(INDIRECT("実施計画様式!E"&amp;ROW($A436))&lt;&gt;朱色変色!E436,1,0)</f>
        <v>#VALUE!</v>
      </c>
      <c r="F436" t="e" cm="1">
        <f t="array" aca="1" ref="F436" ca="1">IF(INDIRECT("実施計画様式!F"&amp;ROW($A436))&lt;&gt;朱色変色!F436,1,0)</f>
        <v>#VALUE!</v>
      </c>
      <c r="G436" t="e" cm="1">
        <f t="array" aca="1" ref="G436" ca="1">IF(INDIRECT("実施計画様式!G"&amp;ROW($A436))&lt;&gt;朱色変色!G436,1,0)</f>
        <v>#VALUE!</v>
      </c>
      <c r="H436" t="e" cm="1">
        <f t="array" aca="1" ref="H436" ca="1">IF(INDIRECT("実施計画様式!H"&amp;ROW($A436))&lt;&gt;朱色変色!H436,1,0)</f>
        <v>#VALUE!</v>
      </c>
      <c r="I436" t="e" cm="1">
        <f t="array" aca="1" ref="I436" ca="1">IF(INDIRECT("実施計画様式!I"&amp;ROW($A436))&lt;&gt;朱色変色!I436,1,0)</f>
        <v>#VALUE!</v>
      </c>
      <c r="J436" t="e" cm="1">
        <f t="array" aca="1" ref="J436" ca="1">IF(INDIRECT("実施計画様式!J"&amp;ROW($A436))&lt;&gt;朱色変色!J436,1,0)</f>
        <v>#VALUE!</v>
      </c>
      <c r="K436" t="e" cm="1">
        <f t="array" aca="1" ref="K436" ca="1">IF(INDIRECT("実施計画様式!K"&amp;ROW($A436))&lt;&gt;朱色変色!K436,1,0)</f>
        <v>#VALUE!</v>
      </c>
      <c r="L436" t="e" cm="1">
        <f t="array" aca="1" ref="L436" ca="1">IF(INDIRECT("実施計画様式!L"&amp;ROW($A436))&lt;&gt;朱色変色!L436,1,0)</f>
        <v>#VALUE!</v>
      </c>
      <c r="M436" t="e" cm="1">
        <f t="array" aca="1" ref="M436" ca="1">IF(INDIRECT("実施計画様式!M"&amp;ROW($A436))&lt;&gt;朱色変色!M436,1,0)</f>
        <v>#VALUE!</v>
      </c>
      <c r="N436" t="e" cm="1">
        <f t="array" aca="1" ref="N436" ca="1">IF(INDIRECT("実施計画様式!N"&amp;ROW($A436))&lt;&gt;朱色変色!N436,1,0)</f>
        <v>#VALUE!</v>
      </c>
      <c r="O436" t="e" cm="1">
        <f t="array" aca="1" ref="O436" ca="1">IF(INDIRECT("実施計画様式!O"&amp;ROW($A436))&lt;&gt;朱色変色!O436,1,0)</f>
        <v>#VALUE!</v>
      </c>
      <c r="P436" t="e" cm="1">
        <f t="array" aca="1" ref="P436" ca="1">IF(INDIRECT("実施計画様式!P"&amp;ROW($A436))&lt;&gt;朱色変色!P436,1,0)</f>
        <v>#VALUE!</v>
      </c>
      <c r="Q436" t="e" cm="1">
        <f t="array" aca="1" ref="Q436" ca="1">IF(INDIRECT("実施計画様式!Q"&amp;ROW($A436))&lt;&gt;朱色変色!Q436,1,0)</f>
        <v>#VALUE!</v>
      </c>
      <c r="R436" t="e" cm="1">
        <f t="array" aca="1" ref="R436" ca="1">IF(INDIRECT("実施計画様式!R"&amp;ROW($A436))&lt;&gt;朱色変色!R436,1,0)</f>
        <v>#VALUE!</v>
      </c>
      <c r="S436" t="e" cm="1">
        <f t="array" aca="1" ref="S436" ca="1">IF(INDIRECT("実施計画様式!S"&amp;ROW($A436))&lt;&gt;朱色変色!S436,1,0)</f>
        <v>#VALUE!</v>
      </c>
      <c r="T436" t="e" cm="1">
        <f t="array" aca="1" ref="T436" ca="1">IF(INDIRECT("実施計画様式!T"&amp;ROW($A436))&lt;&gt;朱色変色!T436,1,0)</f>
        <v>#VALUE!</v>
      </c>
      <c r="U436" t="e" cm="1">
        <f t="array" aca="1" ref="U436" ca="1">IF(INDIRECT("実施計画様式!U"&amp;ROW($A436))&lt;&gt;朱色変色!U436,1,0)</f>
        <v>#VALUE!</v>
      </c>
      <c r="V436" t="e" cm="1">
        <f t="array" aca="1" ref="V436" ca="1">IF(INDIRECT("実施計画様式!V"&amp;ROW($A436))&lt;&gt;朱色変色!V436,1,0)</f>
        <v>#VALUE!</v>
      </c>
      <c r="W436" t="e" cm="1">
        <f t="array" aca="1" ref="W436" ca="1">IF(INDIRECT("実施計画様式!W"&amp;ROW($A436))&lt;&gt;朱色変色!W436,1,0)</f>
        <v>#VALUE!</v>
      </c>
      <c r="X436" t="e" cm="1">
        <f t="array" aca="1" ref="X436" ca="1">IF(INDIRECT("実施計画様式!X"&amp;ROW($A436))&lt;&gt;朱色変色!X436,1,0)</f>
        <v>#VALUE!</v>
      </c>
      <c r="Y436" t="e" cm="1">
        <f t="array" aca="1" ref="Y436" ca="1">IF(INDIRECT("実施計画様式!Y"&amp;ROW($A436))&lt;&gt;朱色変色!Y436,1,0)</f>
        <v>#VALUE!</v>
      </c>
      <c r="Z436" t="e" cm="1">
        <f t="array" aca="1" ref="Z436" ca="1">IF(INDIRECT("実施計画様式!Z"&amp;ROW($A436))&lt;&gt;朱色変色!Z436,1,0)</f>
        <v>#VALUE!</v>
      </c>
      <c r="AA436" t="e" cm="1">
        <f t="array" aca="1" ref="AA436" ca="1">IF(INDIRECT("実施計画様式!AA"&amp;ROW($A436))&lt;&gt;朱色変色!AA436,1,0)</f>
        <v>#VALUE!</v>
      </c>
      <c r="AB436" t="e" cm="1">
        <f t="array" aca="1" ref="AB436" ca="1">IF(INDIRECT("実施計画様式!AB"&amp;ROW($A436))&lt;&gt;朱色変色!AB436,1,0)</f>
        <v>#VALUE!</v>
      </c>
      <c r="AC436" t="e" cm="1">
        <f t="array" aca="1" ref="AC436" ca="1">IF(INDIRECT("実施計画様式!AC"&amp;ROW($A436))&lt;&gt;朱色変色!AC436,1,0)</f>
        <v>#VALUE!</v>
      </c>
      <c r="AD436" t="e" cm="1">
        <f t="array" aca="1" ref="AD436" ca="1">IF(INDIRECT("実施計画様式!AD"&amp;ROW($A436))&lt;&gt;朱色変色!AD436,1,0)</f>
        <v>#VALUE!</v>
      </c>
      <c r="AE436" t="e" cm="1">
        <f t="array" aca="1" ref="AE436" ca="1">IF(INDIRECT("実施計画様式!AE"&amp;ROW($A436))&lt;&gt;朱色変色!AE436,1,0)</f>
        <v>#VALUE!</v>
      </c>
      <c r="AF436" t="e" cm="1">
        <f t="array" aca="1" ref="AF436" ca="1">IF(INDIRECT("実施計画様式!AF"&amp;ROW($A436))&lt;&gt;朱色変色!AF436,1,0)</f>
        <v>#VALUE!</v>
      </c>
      <c r="AG436" t="e" cm="1">
        <f t="array" aca="1" ref="AG436" ca="1">IF(INDIRECT("実施計画様式!AG"&amp;ROW($A436))&lt;&gt;朱色変色!AG436,1,0)</f>
        <v>#VALUE!</v>
      </c>
      <c r="AH436" t="e" cm="1">
        <f t="array" aca="1" ref="AH436" ca="1">IF(INDIRECT("実施計画様式!AH"&amp;ROW($A436))&lt;&gt;朱色変色!AH436,1,0)</f>
        <v>#VALUE!</v>
      </c>
      <c r="AI436" t="e" cm="1">
        <f t="array" aca="1" ref="AI436" ca="1">IF(INDIRECT("実施計画様式!AI"&amp;ROW($A436))&lt;&gt;朱色変色!AI436,1,0)</f>
        <v>#VALUE!</v>
      </c>
      <c r="AJ436" t="e" cm="1">
        <f t="array" aca="1" ref="AJ436" ca="1">IF(INDIRECT("実施計画様式!AJ"&amp;ROW($A436))&lt;&gt;朱色変色!AJ436,1,0)</f>
        <v>#VALUE!</v>
      </c>
      <c r="AK436" t="e" cm="1">
        <f t="array" aca="1" ref="AK436" ca="1">IF(INDIRECT("実施計画様式!AK"&amp;ROW($A436))&lt;&gt;朱色変色!AK436,1,0)</f>
        <v>#VALUE!</v>
      </c>
      <c r="AL436" t="e" cm="1">
        <f t="array" aca="1" ref="AL436" ca="1">IF(INDIRECT("実施計画様式!AL"&amp;ROW($A436))&lt;&gt;朱色変色!AL436,1,0)</f>
        <v>#VALUE!</v>
      </c>
      <c r="AM436" t="e" cm="1">
        <f t="array" aca="1" ref="AM436" ca="1">IF(INDIRECT("実施計画様式!AM"&amp;ROW($A436))&lt;&gt;朱色変色!AM436,1,0)</f>
        <v>#VALUE!</v>
      </c>
      <c r="AN436" t="e" cm="1">
        <f t="array" aca="1" ref="AN436" ca="1">IF(INDIRECT("実施計画様式!AN"&amp;ROW($A436))&lt;&gt;朱色変色!AN436,1,0)</f>
        <v>#VALUE!</v>
      </c>
      <c r="AO436" t="e" cm="1">
        <f t="array" aca="1" ref="AO436" ca="1">IF(INDIRECT("実施計画様式!AO"&amp;ROW($A436))&lt;&gt;朱色変色!AO436,1,0)</f>
        <v>#VALUE!</v>
      </c>
      <c r="AP436" t="e" cm="1">
        <f t="array" aca="1" ref="AP436" ca="1">IF(INDIRECT("実施計画様式!AP"&amp;ROW($A436))&lt;&gt;朱色変色!AP436,1,0)</f>
        <v>#VALUE!</v>
      </c>
      <c r="AQ436" t="e" cm="1">
        <f t="array" aca="1" ref="AQ436" ca="1">IF(INDIRECT("実施計画様式!AQ"&amp;ROW($A436))&lt;&gt;朱色変色!AQ436,1,0)</f>
        <v>#VALUE!</v>
      </c>
      <c r="AR436" t="e" cm="1">
        <f t="array" aca="1" ref="AR436" ca="1">IF(INDIRECT("実施計画様式!AR"&amp;ROW($A436))&lt;&gt;朱色変色!AR436,1,0)</f>
        <v>#VALUE!</v>
      </c>
      <c r="AS436" t="e" cm="1">
        <f t="array" aca="1" ref="AS436" ca="1">IF(INDIRECT("実施計画様式!AS"&amp;ROW($A436))&lt;&gt;朱色変色!AS436,1,0)</f>
        <v>#VALUE!</v>
      </c>
      <c r="AT436" t="e" cm="1">
        <f t="array" aca="1" ref="AT436" ca="1">IF(INDIRECT("実施計画様式!AT"&amp;ROW($A436))&lt;&gt;朱色変色!AT436,1,0)</f>
        <v>#VALUE!</v>
      </c>
      <c r="AU436" t="e" cm="1">
        <f t="array" aca="1" ref="AU436" ca="1">IF(INDIRECT("実施計画様式!AU"&amp;ROW($A436))&lt;&gt;朱色変色!AU436,1,0)</f>
        <v>#VALUE!</v>
      </c>
      <c r="AV436" t="e" cm="1">
        <f t="array" aca="1" ref="AV436" ca="1">IF(INDIRECT("実施計画様式!AV"&amp;ROW($A436))&lt;&gt;朱色変色!AV436,1,0)</f>
        <v>#VALUE!</v>
      </c>
      <c r="AW436" t="e" cm="1">
        <f t="array" aca="1" ref="AW436" ca="1">IF(INDIRECT("実施計画様式!AW"&amp;ROW($A436))&lt;&gt;朱色変色!AW436,1,0)</f>
        <v>#VALUE!</v>
      </c>
      <c r="AX436" t="e" cm="1">
        <f t="array" aca="1" ref="AX436" ca="1">IF(INDIRECT("実施計画様式!AX"&amp;ROW($A436))&lt;&gt;朱色変色!AX436,1,0)</f>
        <v>#VALUE!</v>
      </c>
      <c r="AY436" t="e" cm="1">
        <f t="array" aca="1" ref="AY436" ca="1">IF(INDIRECT("実施計画様式!AY"&amp;ROW($A436))&lt;&gt;朱色変色!AU436,1,0)</f>
        <v>#VALUE!</v>
      </c>
      <c r="AZ436" t="e" cm="1">
        <f t="array" aca="1" ref="AZ436" ca="1">IF(INDIRECT("実施計画様式!AZ"&amp;ROW($A436))&lt;&gt;朱色変色!AV436,1,0)</f>
        <v>#VALUE!</v>
      </c>
      <c r="BA436" t="e" cm="1">
        <f t="array" aca="1" ref="BA436" ca="1">IF(INDIRECT("実施計画様式!BA"&amp;ROW($A436))&lt;&gt;朱色変色!AW436,1,0)</f>
        <v>#VALUE!</v>
      </c>
      <c r="BB436" t="e" cm="1">
        <f t="array" aca="1" ref="BB436" ca="1">IF(INDIRECT("実施計画様式!BB"&amp;ROW($A436))&lt;&gt;朱色変色!AX436,1,0)</f>
        <v>#VALUE!</v>
      </c>
      <c r="BC436" t="e">
        <f t="shared" ca="1" si="15"/>
        <v>#VALUE!</v>
      </c>
      <c r="BD436" t="e">
        <f t="shared" ca="1" si="16"/>
        <v>#VALUE!</v>
      </c>
      <c r="BE436" t="e">
        <f t="shared" ca="1" si="17"/>
        <v>#VALUE!</v>
      </c>
    </row>
    <row r="437" spans="3:57">
      <c r="C437" s="310">
        <v>365</v>
      </c>
      <c r="D437" t="e" cm="1">
        <f t="array" aca="1" ref="D437" ca="1">IF(INDIRECT("実施計画様式!D"&amp;ROW($A437))&lt;&gt;朱色変色!D437,1,0)</f>
        <v>#VALUE!</v>
      </c>
      <c r="E437" t="e" cm="1">
        <f t="array" aca="1" ref="E437" ca="1">IF(INDIRECT("実施計画様式!E"&amp;ROW($A437))&lt;&gt;朱色変色!E437,1,0)</f>
        <v>#VALUE!</v>
      </c>
      <c r="F437" t="e" cm="1">
        <f t="array" aca="1" ref="F437" ca="1">IF(INDIRECT("実施計画様式!F"&amp;ROW($A437))&lt;&gt;朱色変色!F437,1,0)</f>
        <v>#VALUE!</v>
      </c>
      <c r="G437" t="e" cm="1">
        <f t="array" aca="1" ref="G437" ca="1">IF(INDIRECT("実施計画様式!G"&amp;ROW($A437))&lt;&gt;朱色変色!G437,1,0)</f>
        <v>#VALUE!</v>
      </c>
      <c r="H437" t="e" cm="1">
        <f t="array" aca="1" ref="H437" ca="1">IF(INDIRECT("実施計画様式!H"&amp;ROW($A437))&lt;&gt;朱色変色!H437,1,0)</f>
        <v>#VALUE!</v>
      </c>
      <c r="I437" t="e" cm="1">
        <f t="array" aca="1" ref="I437" ca="1">IF(INDIRECT("実施計画様式!I"&amp;ROW($A437))&lt;&gt;朱色変色!I437,1,0)</f>
        <v>#VALUE!</v>
      </c>
      <c r="J437" t="e" cm="1">
        <f t="array" aca="1" ref="J437" ca="1">IF(INDIRECT("実施計画様式!J"&amp;ROW($A437))&lt;&gt;朱色変色!J437,1,0)</f>
        <v>#VALUE!</v>
      </c>
      <c r="K437" t="e" cm="1">
        <f t="array" aca="1" ref="K437" ca="1">IF(INDIRECT("実施計画様式!K"&amp;ROW($A437))&lt;&gt;朱色変色!K437,1,0)</f>
        <v>#VALUE!</v>
      </c>
      <c r="L437" t="e" cm="1">
        <f t="array" aca="1" ref="L437" ca="1">IF(INDIRECT("実施計画様式!L"&amp;ROW($A437))&lt;&gt;朱色変色!L437,1,0)</f>
        <v>#VALUE!</v>
      </c>
      <c r="M437" t="e" cm="1">
        <f t="array" aca="1" ref="M437" ca="1">IF(INDIRECT("実施計画様式!M"&amp;ROW($A437))&lt;&gt;朱色変色!M437,1,0)</f>
        <v>#VALUE!</v>
      </c>
      <c r="N437" t="e" cm="1">
        <f t="array" aca="1" ref="N437" ca="1">IF(INDIRECT("実施計画様式!N"&amp;ROW($A437))&lt;&gt;朱色変色!N437,1,0)</f>
        <v>#VALUE!</v>
      </c>
      <c r="O437" t="e" cm="1">
        <f t="array" aca="1" ref="O437" ca="1">IF(INDIRECT("実施計画様式!O"&amp;ROW($A437))&lt;&gt;朱色変色!O437,1,0)</f>
        <v>#VALUE!</v>
      </c>
      <c r="P437" t="e" cm="1">
        <f t="array" aca="1" ref="P437" ca="1">IF(INDIRECT("実施計画様式!P"&amp;ROW($A437))&lt;&gt;朱色変色!P437,1,0)</f>
        <v>#VALUE!</v>
      </c>
      <c r="Q437" t="e" cm="1">
        <f t="array" aca="1" ref="Q437" ca="1">IF(INDIRECT("実施計画様式!Q"&amp;ROW($A437))&lt;&gt;朱色変色!Q437,1,0)</f>
        <v>#VALUE!</v>
      </c>
      <c r="R437" t="e" cm="1">
        <f t="array" aca="1" ref="R437" ca="1">IF(INDIRECT("実施計画様式!R"&amp;ROW($A437))&lt;&gt;朱色変色!R437,1,0)</f>
        <v>#VALUE!</v>
      </c>
      <c r="S437" t="e" cm="1">
        <f t="array" aca="1" ref="S437" ca="1">IF(INDIRECT("実施計画様式!S"&amp;ROW($A437))&lt;&gt;朱色変色!S437,1,0)</f>
        <v>#VALUE!</v>
      </c>
      <c r="T437" t="e" cm="1">
        <f t="array" aca="1" ref="T437" ca="1">IF(INDIRECT("実施計画様式!T"&amp;ROW($A437))&lt;&gt;朱色変色!T437,1,0)</f>
        <v>#VALUE!</v>
      </c>
      <c r="U437" t="e" cm="1">
        <f t="array" aca="1" ref="U437" ca="1">IF(INDIRECT("実施計画様式!U"&amp;ROW($A437))&lt;&gt;朱色変色!U437,1,0)</f>
        <v>#VALUE!</v>
      </c>
      <c r="V437" t="e" cm="1">
        <f t="array" aca="1" ref="V437" ca="1">IF(INDIRECT("実施計画様式!V"&amp;ROW($A437))&lt;&gt;朱色変色!V437,1,0)</f>
        <v>#VALUE!</v>
      </c>
      <c r="W437" t="e" cm="1">
        <f t="array" aca="1" ref="W437" ca="1">IF(INDIRECT("実施計画様式!W"&amp;ROW($A437))&lt;&gt;朱色変色!W437,1,0)</f>
        <v>#VALUE!</v>
      </c>
      <c r="X437" t="e" cm="1">
        <f t="array" aca="1" ref="X437" ca="1">IF(INDIRECT("実施計画様式!X"&amp;ROW($A437))&lt;&gt;朱色変色!X437,1,0)</f>
        <v>#VALUE!</v>
      </c>
      <c r="Y437" t="e" cm="1">
        <f t="array" aca="1" ref="Y437" ca="1">IF(INDIRECT("実施計画様式!Y"&amp;ROW($A437))&lt;&gt;朱色変色!Y437,1,0)</f>
        <v>#VALUE!</v>
      </c>
      <c r="Z437" t="e" cm="1">
        <f t="array" aca="1" ref="Z437" ca="1">IF(INDIRECT("実施計画様式!Z"&amp;ROW($A437))&lt;&gt;朱色変色!Z437,1,0)</f>
        <v>#VALUE!</v>
      </c>
      <c r="AA437" t="e" cm="1">
        <f t="array" aca="1" ref="AA437" ca="1">IF(INDIRECT("実施計画様式!AA"&amp;ROW($A437))&lt;&gt;朱色変色!AA437,1,0)</f>
        <v>#VALUE!</v>
      </c>
      <c r="AB437" t="e" cm="1">
        <f t="array" aca="1" ref="AB437" ca="1">IF(INDIRECT("実施計画様式!AB"&amp;ROW($A437))&lt;&gt;朱色変色!AB437,1,0)</f>
        <v>#VALUE!</v>
      </c>
      <c r="AC437" t="e" cm="1">
        <f t="array" aca="1" ref="AC437" ca="1">IF(INDIRECT("実施計画様式!AC"&amp;ROW($A437))&lt;&gt;朱色変色!AC437,1,0)</f>
        <v>#VALUE!</v>
      </c>
      <c r="AD437" t="e" cm="1">
        <f t="array" aca="1" ref="AD437" ca="1">IF(INDIRECT("実施計画様式!AD"&amp;ROW($A437))&lt;&gt;朱色変色!AD437,1,0)</f>
        <v>#VALUE!</v>
      </c>
      <c r="AE437" t="e" cm="1">
        <f t="array" aca="1" ref="AE437" ca="1">IF(INDIRECT("実施計画様式!AE"&amp;ROW($A437))&lt;&gt;朱色変色!AE437,1,0)</f>
        <v>#VALUE!</v>
      </c>
      <c r="AF437" t="e" cm="1">
        <f t="array" aca="1" ref="AF437" ca="1">IF(INDIRECT("実施計画様式!AF"&amp;ROW($A437))&lt;&gt;朱色変色!AF437,1,0)</f>
        <v>#VALUE!</v>
      </c>
      <c r="AG437" t="e" cm="1">
        <f t="array" aca="1" ref="AG437" ca="1">IF(INDIRECT("実施計画様式!AG"&amp;ROW($A437))&lt;&gt;朱色変色!AG437,1,0)</f>
        <v>#VALUE!</v>
      </c>
      <c r="AH437" t="e" cm="1">
        <f t="array" aca="1" ref="AH437" ca="1">IF(INDIRECT("実施計画様式!AH"&amp;ROW($A437))&lt;&gt;朱色変色!AH437,1,0)</f>
        <v>#VALUE!</v>
      </c>
      <c r="AI437" t="e" cm="1">
        <f t="array" aca="1" ref="AI437" ca="1">IF(INDIRECT("実施計画様式!AI"&amp;ROW($A437))&lt;&gt;朱色変色!AI437,1,0)</f>
        <v>#VALUE!</v>
      </c>
      <c r="AJ437" t="e" cm="1">
        <f t="array" aca="1" ref="AJ437" ca="1">IF(INDIRECT("実施計画様式!AJ"&amp;ROW($A437))&lt;&gt;朱色変色!AJ437,1,0)</f>
        <v>#VALUE!</v>
      </c>
      <c r="AK437" t="e" cm="1">
        <f t="array" aca="1" ref="AK437" ca="1">IF(INDIRECT("実施計画様式!AK"&amp;ROW($A437))&lt;&gt;朱色変色!AK437,1,0)</f>
        <v>#VALUE!</v>
      </c>
      <c r="AL437" t="e" cm="1">
        <f t="array" aca="1" ref="AL437" ca="1">IF(INDIRECT("実施計画様式!AL"&amp;ROW($A437))&lt;&gt;朱色変色!AL437,1,0)</f>
        <v>#VALUE!</v>
      </c>
      <c r="AM437" t="e" cm="1">
        <f t="array" aca="1" ref="AM437" ca="1">IF(INDIRECT("実施計画様式!AM"&amp;ROW($A437))&lt;&gt;朱色変色!AM437,1,0)</f>
        <v>#VALUE!</v>
      </c>
      <c r="AN437" t="e" cm="1">
        <f t="array" aca="1" ref="AN437" ca="1">IF(INDIRECT("実施計画様式!AN"&amp;ROW($A437))&lt;&gt;朱色変色!AN437,1,0)</f>
        <v>#VALUE!</v>
      </c>
      <c r="AO437" t="e" cm="1">
        <f t="array" aca="1" ref="AO437" ca="1">IF(INDIRECT("実施計画様式!AO"&amp;ROW($A437))&lt;&gt;朱色変色!AO437,1,0)</f>
        <v>#VALUE!</v>
      </c>
      <c r="AP437" t="e" cm="1">
        <f t="array" aca="1" ref="AP437" ca="1">IF(INDIRECT("実施計画様式!AP"&amp;ROW($A437))&lt;&gt;朱色変色!AP437,1,0)</f>
        <v>#VALUE!</v>
      </c>
      <c r="AQ437" t="e" cm="1">
        <f t="array" aca="1" ref="AQ437" ca="1">IF(INDIRECT("実施計画様式!AQ"&amp;ROW($A437))&lt;&gt;朱色変色!AQ437,1,0)</f>
        <v>#VALUE!</v>
      </c>
      <c r="AR437" t="e" cm="1">
        <f t="array" aca="1" ref="AR437" ca="1">IF(INDIRECT("実施計画様式!AR"&amp;ROW($A437))&lt;&gt;朱色変色!AR437,1,0)</f>
        <v>#VALUE!</v>
      </c>
      <c r="AS437" t="e" cm="1">
        <f t="array" aca="1" ref="AS437" ca="1">IF(INDIRECT("実施計画様式!AS"&amp;ROW($A437))&lt;&gt;朱色変色!AS437,1,0)</f>
        <v>#VALUE!</v>
      </c>
      <c r="AT437" t="e" cm="1">
        <f t="array" aca="1" ref="AT437" ca="1">IF(INDIRECT("実施計画様式!AT"&amp;ROW($A437))&lt;&gt;朱色変色!AT437,1,0)</f>
        <v>#VALUE!</v>
      </c>
      <c r="AU437" t="e" cm="1">
        <f t="array" aca="1" ref="AU437" ca="1">IF(INDIRECT("実施計画様式!AU"&amp;ROW($A437))&lt;&gt;朱色変色!AU437,1,0)</f>
        <v>#VALUE!</v>
      </c>
      <c r="AV437" t="e" cm="1">
        <f t="array" aca="1" ref="AV437" ca="1">IF(INDIRECT("実施計画様式!AV"&amp;ROW($A437))&lt;&gt;朱色変色!AV437,1,0)</f>
        <v>#VALUE!</v>
      </c>
      <c r="AW437" t="e" cm="1">
        <f t="array" aca="1" ref="AW437" ca="1">IF(INDIRECT("実施計画様式!AW"&amp;ROW($A437))&lt;&gt;朱色変色!AW437,1,0)</f>
        <v>#VALUE!</v>
      </c>
      <c r="AX437" t="e" cm="1">
        <f t="array" aca="1" ref="AX437" ca="1">IF(INDIRECT("実施計画様式!AX"&amp;ROW($A437))&lt;&gt;朱色変色!AX437,1,0)</f>
        <v>#VALUE!</v>
      </c>
      <c r="AY437" t="e" cm="1">
        <f t="array" aca="1" ref="AY437" ca="1">IF(INDIRECT("実施計画様式!AY"&amp;ROW($A437))&lt;&gt;朱色変色!AU437,1,0)</f>
        <v>#VALUE!</v>
      </c>
      <c r="AZ437" t="e" cm="1">
        <f t="array" aca="1" ref="AZ437" ca="1">IF(INDIRECT("実施計画様式!AZ"&amp;ROW($A437))&lt;&gt;朱色変色!AV437,1,0)</f>
        <v>#VALUE!</v>
      </c>
      <c r="BA437" t="e" cm="1">
        <f t="array" aca="1" ref="BA437" ca="1">IF(INDIRECT("実施計画様式!BA"&amp;ROW($A437))&lt;&gt;朱色変色!AW437,1,0)</f>
        <v>#VALUE!</v>
      </c>
      <c r="BB437" t="e" cm="1">
        <f t="array" aca="1" ref="BB437" ca="1">IF(INDIRECT("実施計画様式!BB"&amp;ROW($A437))&lt;&gt;朱色変色!AX437,1,0)</f>
        <v>#VALUE!</v>
      </c>
      <c r="BC437" t="e">
        <f t="shared" ca="1" si="15"/>
        <v>#VALUE!</v>
      </c>
      <c r="BD437" t="e">
        <f t="shared" ca="1" si="16"/>
        <v>#VALUE!</v>
      </c>
      <c r="BE437" t="e">
        <f t="shared" ca="1" si="17"/>
        <v>#VALUE!</v>
      </c>
    </row>
    <row r="438" spans="3:57">
      <c r="C438" s="310">
        <v>366</v>
      </c>
      <c r="D438" t="e" cm="1">
        <f t="array" aca="1" ref="D438" ca="1">IF(INDIRECT("実施計画様式!D"&amp;ROW($A438))&lt;&gt;朱色変色!D438,1,0)</f>
        <v>#VALUE!</v>
      </c>
      <c r="E438" t="e" cm="1">
        <f t="array" aca="1" ref="E438" ca="1">IF(INDIRECT("実施計画様式!E"&amp;ROW($A438))&lt;&gt;朱色変色!E438,1,0)</f>
        <v>#VALUE!</v>
      </c>
      <c r="F438" t="e" cm="1">
        <f t="array" aca="1" ref="F438" ca="1">IF(INDIRECT("実施計画様式!F"&amp;ROW($A438))&lt;&gt;朱色変色!F438,1,0)</f>
        <v>#VALUE!</v>
      </c>
      <c r="G438" t="e" cm="1">
        <f t="array" aca="1" ref="G438" ca="1">IF(INDIRECT("実施計画様式!G"&amp;ROW($A438))&lt;&gt;朱色変色!G438,1,0)</f>
        <v>#VALUE!</v>
      </c>
      <c r="H438" t="e" cm="1">
        <f t="array" aca="1" ref="H438" ca="1">IF(INDIRECT("実施計画様式!H"&amp;ROW($A438))&lt;&gt;朱色変色!H438,1,0)</f>
        <v>#VALUE!</v>
      </c>
      <c r="I438" t="e" cm="1">
        <f t="array" aca="1" ref="I438" ca="1">IF(INDIRECT("実施計画様式!I"&amp;ROW($A438))&lt;&gt;朱色変色!I438,1,0)</f>
        <v>#VALUE!</v>
      </c>
      <c r="J438" t="e" cm="1">
        <f t="array" aca="1" ref="J438" ca="1">IF(INDIRECT("実施計画様式!J"&amp;ROW($A438))&lt;&gt;朱色変色!J438,1,0)</f>
        <v>#VALUE!</v>
      </c>
      <c r="K438" t="e" cm="1">
        <f t="array" aca="1" ref="K438" ca="1">IF(INDIRECT("実施計画様式!K"&amp;ROW($A438))&lt;&gt;朱色変色!K438,1,0)</f>
        <v>#VALUE!</v>
      </c>
      <c r="L438" t="e" cm="1">
        <f t="array" aca="1" ref="L438" ca="1">IF(INDIRECT("実施計画様式!L"&amp;ROW($A438))&lt;&gt;朱色変色!L438,1,0)</f>
        <v>#VALUE!</v>
      </c>
      <c r="M438" t="e" cm="1">
        <f t="array" aca="1" ref="M438" ca="1">IF(INDIRECT("実施計画様式!M"&amp;ROW($A438))&lt;&gt;朱色変色!M438,1,0)</f>
        <v>#VALUE!</v>
      </c>
      <c r="N438" t="e" cm="1">
        <f t="array" aca="1" ref="N438" ca="1">IF(INDIRECT("実施計画様式!N"&amp;ROW($A438))&lt;&gt;朱色変色!N438,1,0)</f>
        <v>#VALUE!</v>
      </c>
      <c r="O438" t="e" cm="1">
        <f t="array" aca="1" ref="O438" ca="1">IF(INDIRECT("実施計画様式!O"&amp;ROW($A438))&lt;&gt;朱色変色!O438,1,0)</f>
        <v>#VALUE!</v>
      </c>
      <c r="P438" t="e" cm="1">
        <f t="array" aca="1" ref="P438" ca="1">IF(INDIRECT("実施計画様式!P"&amp;ROW($A438))&lt;&gt;朱色変色!P438,1,0)</f>
        <v>#VALUE!</v>
      </c>
      <c r="Q438" t="e" cm="1">
        <f t="array" aca="1" ref="Q438" ca="1">IF(INDIRECT("実施計画様式!Q"&amp;ROW($A438))&lt;&gt;朱色変色!Q438,1,0)</f>
        <v>#VALUE!</v>
      </c>
      <c r="R438" t="e" cm="1">
        <f t="array" aca="1" ref="R438" ca="1">IF(INDIRECT("実施計画様式!R"&amp;ROW($A438))&lt;&gt;朱色変色!R438,1,0)</f>
        <v>#VALUE!</v>
      </c>
      <c r="S438" t="e" cm="1">
        <f t="array" aca="1" ref="S438" ca="1">IF(INDIRECT("実施計画様式!S"&amp;ROW($A438))&lt;&gt;朱色変色!S438,1,0)</f>
        <v>#VALUE!</v>
      </c>
      <c r="T438" t="e" cm="1">
        <f t="array" aca="1" ref="T438" ca="1">IF(INDIRECT("実施計画様式!T"&amp;ROW($A438))&lt;&gt;朱色変色!T438,1,0)</f>
        <v>#VALUE!</v>
      </c>
      <c r="U438" t="e" cm="1">
        <f t="array" aca="1" ref="U438" ca="1">IF(INDIRECT("実施計画様式!U"&amp;ROW($A438))&lt;&gt;朱色変色!U438,1,0)</f>
        <v>#VALUE!</v>
      </c>
      <c r="V438" t="e" cm="1">
        <f t="array" aca="1" ref="V438" ca="1">IF(INDIRECT("実施計画様式!V"&amp;ROW($A438))&lt;&gt;朱色変色!V438,1,0)</f>
        <v>#VALUE!</v>
      </c>
      <c r="W438" t="e" cm="1">
        <f t="array" aca="1" ref="W438" ca="1">IF(INDIRECT("実施計画様式!W"&amp;ROW($A438))&lt;&gt;朱色変色!W438,1,0)</f>
        <v>#VALUE!</v>
      </c>
      <c r="X438" t="e" cm="1">
        <f t="array" aca="1" ref="X438" ca="1">IF(INDIRECT("実施計画様式!X"&amp;ROW($A438))&lt;&gt;朱色変色!X438,1,0)</f>
        <v>#VALUE!</v>
      </c>
      <c r="Y438" t="e" cm="1">
        <f t="array" aca="1" ref="Y438" ca="1">IF(INDIRECT("実施計画様式!Y"&amp;ROW($A438))&lt;&gt;朱色変色!Y438,1,0)</f>
        <v>#VALUE!</v>
      </c>
      <c r="Z438" t="e" cm="1">
        <f t="array" aca="1" ref="Z438" ca="1">IF(INDIRECT("実施計画様式!Z"&amp;ROW($A438))&lt;&gt;朱色変色!Z438,1,0)</f>
        <v>#VALUE!</v>
      </c>
      <c r="AA438" t="e" cm="1">
        <f t="array" aca="1" ref="AA438" ca="1">IF(INDIRECT("実施計画様式!AA"&amp;ROW($A438))&lt;&gt;朱色変色!AA438,1,0)</f>
        <v>#VALUE!</v>
      </c>
      <c r="AB438" t="e" cm="1">
        <f t="array" aca="1" ref="AB438" ca="1">IF(INDIRECT("実施計画様式!AB"&amp;ROW($A438))&lt;&gt;朱色変色!AB438,1,0)</f>
        <v>#VALUE!</v>
      </c>
      <c r="AC438" t="e" cm="1">
        <f t="array" aca="1" ref="AC438" ca="1">IF(INDIRECT("実施計画様式!AC"&amp;ROW($A438))&lt;&gt;朱色変色!AC438,1,0)</f>
        <v>#VALUE!</v>
      </c>
      <c r="AD438" t="e" cm="1">
        <f t="array" aca="1" ref="AD438" ca="1">IF(INDIRECT("実施計画様式!AD"&amp;ROW($A438))&lt;&gt;朱色変色!AD438,1,0)</f>
        <v>#VALUE!</v>
      </c>
      <c r="AE438" t="e" cm="1">
        <f t="array" aca="1" ref="AE438" ca="1">IF(INDIRECT("実施計画様式!AE"&amp;ROW($A438))&lt;&gt;朱色変色!AE438,1,0)</f>
        <v>#VALUE!</v>
      </c>
      <c r="AF438" t="e" cm="1">
        <f t="array" aca="1" ref="AF438" ca="1">IF(INDIRECT("実施計画様式!AF"&amp;ROW($A438))&lt;&gt;朱色変色!AF438,1,0)</f>
        <v>#VALUE!</v>
      </c>
      <c r="AG438" t="e" cm="1">
        <f t="array" aca="1" ref="AG438" ca="1">IF(INDIRECT("実施計画様式!AG"&amp;ROW($A438))&lt;&gt;朱色変色!AG438,1,0)</f>
        <v>#VALUE!</v>
      </c>
      <c r="AH438" t="e" cm="1">
        <f t="array" aca="1" ref="AH438" ca="1">IF(INDIRECT("実施計画様式!AH"&amp;ROW($A438))&lt;&gt;朱色変色!AH438,1,0)</f>
        <v>#VALUE!</v>
      </c>
      <c r="AI438" t="e" cm="1">
        <f t="array" aca="1" ref="AI438" ca="1">IF(INDIRECT("実施計画様式!AI"&amp;ROW($A438))&lt;&gt;朱色変色!AI438,1,0)</f>
        <v>#VALUE!</v>
      </c>
      <c r="AJ438" t="e" cm="1">
        <f t="array" aca="1" ref="AJ438" ca="1">IF(INDIRECT("実施計画様式!AJ"&amp;ROW($A438))&lt;&gt;朱色変色!AJ438,1,0)</f>
        <v>#VALUE!</v>
      </c>
      <c r="AK438" t="e" cm="1">
        <f t="array" aca="1" ref="AK438" ca="1">IF(INDIRECT("実施計画様式!AK"&amp;ROW($A438))&lt;&gt;朱色変色!AK438,1,0)</f>
        <v>#VALUE!</v>
      </c>
      <c r="AL438" t="e" cm="1">
        <f t="array" aca="1" ref="AL438" ca="1">IF(INDIRECT("実施計画様式!AL"&amp;ROW($A438))&lt;&gt;朱色変色!AL438,1,0)</f>
        <v>#VALUE!</v>
      </c>
      <c r="AM438" t="e" cm="1">
        <f t="array" aca="1" ref="AM438" ca="1">IF(INDIRECT("実施計画様式!AM"&amp;ROW($A438))&lt;&gt;朱色変色!AM438,1,0)</f>
        <v>#VALUE!</v>
      </c>
      <c r="AN438" t="e" cm="1">
        <f t="array" aca="1" ref="AN438" ca="1">IF(INDIRECT("実施計画様式!AN"&amp;ROW($A438))&lt;&gt;朱色変色!AN438,1,0)</f>
        <v>#VALUE!</v>
      </c>
      <c r="AO438" t="e" cm="1">
        <f t="array" aca="1" ref="AO438" ca="1">IF(INDIRECT("実施計画様式!AO"&amp;ROW($A438))&lt;&gt;朱色変色!AO438,1,0)</f>
        <v>#VALUE!</v>
      </c>
      <c r="AP438" t="e" cm="1">
        <f t="array" aca="1" ref="AP438" ca="1">IF(INDIRECT("実施計画様式!AP"&amp;ROW($A438))&lt;&gt;朱色変色!AP438,1,0)</f>
        <v>#VALUE!</v>
      </c>
      <c r="AQ438" t="e" cm="1">
        <f t="array" aca="1" ref="AQ438" ca="1">IF(INDIRECT("実施計画様式!AQ"&amp;ROW($A438))&lt;&gt;朱色変色!AQ438,1,0)</f>
        <v>#VALUE!</v>
      </c>
      <c r="AR438" t="e" cm="1">
        <f t="array" aca="1" ref="AR438" ca="1">IF(INDIRECT("実施計画様式!AR"&amp;ROW($A438))&lt;&gt;朱色変色!AR438,1,0)</f>
        <v>#VALUE!</v>
      </c>
      <c r="AS438" t="e" cm="1">
        <f t="array" aca="1" ref="AS438" ca="1">IF(INDIRECT("実施計画様式!AS"&amp;ROW($A438))&lt;&gt;朱色変色!AS438,1,0)</f>
        <v>#VALUE!</v>
      </c>
      <c r="AT438" t="e" cm="1">
        <f t="array" aca="1" ref="AT438" ca="1">IF(INDIRECT("実施計画様式!AT"&amp;ROW($A438))&lt;&gt;朱色変色!AT438,1,0)</f>
        <v>#VALUE!</v>
      </c>
      <c r="AU438" t="e" cm="1">
        <f t="array" aca="1" ref="AU438" ca="1">IF(INDIRECT("実施計画様式!AU"&amp;ROW($A438))&lt;&gt;朱色変色!AU438,1,0)</f>
        <v>#VALUE!</v>
      </c>
      <c r="AV438" t="e" cm="1">
        <f t="array" aca="1" ref="AV438" ca="1">IF(INDIRECT("実施計画様式!AV"&amp;ROW($A438))&lt;&gt;朱色変色!AV438,1,0)</f>
        <v>#VALUE!</v>
      </c>
      <c r="AW438" t="e" cm="1">
        <f t="array" aca="1" ref="AW438" ca="1">IF(INDIRECT("実施計画様式!AW"&amp;ROW($A438))&lt;&gt;朱色変色!AW438,1,0)</f>
        <v>#VALUE!</v>
      </c>
      <c r="AX438" t="e" cm="1">
        <f t="array" aca="1" ref="AX438" ca="1">IF(INDIRECT("実施計画様式!AX"&amp;ROW($A438))&lt;&gt;朱色変色!AX438,1,0)</f>
        <v>#VALUE!</v>
      </c>
      <c r="AY438" t="e" cm="1">
        <f t="array" aca="1" ref="AY438" ca="1">IF(INDIRECT("実施計画様式!AY"&amp;ROW($A438))&lt;&gt;朱色変色!AU438,1,0)</f>
        <v>#VALUE!</v>
      </c>
      <c r="AZ438" t="e" cm="1">
        <f t="array" aca="1" ref="AZ438" ca="1">IF(INDIRECT("実施計画様式!AZ"&amp;ROW($A438))&lt;&gt;朱色変色!AV438,1,0)</f>
        <v>#VALUE!</v>
      </c>
      <c r="BA438" t="e" cm="1">
        <f t="array" aca="1" ref="BA438" ca="1">IF(INDIRECT("実施計画様式!BA"&amp;ROW($A438))&lt;&gt;朱色変色!AW438,1,0)</f>
        <v>#VALUE!</v>
      </c>
      <c r="BB438" t="e" cm="1">
        <f t="array" aca="1" ref="BB438" ca="1">IF(INDIRECT("実施計画様式!BB"&amp;ROW($A438))&lt;&gt;朱色変色!AX438,1,0)</f>
        <v>#VALUE!</v>
      </c>
      <c r="BC438" t="e">
        <f t="shared" ca="1" si="15"/>
        <v>#VALUE!</v>
      </c>
      <c r="BD438" t="e">
        <f t="shared" ca="1" si="16"/>
        <v>#VALUE!</v>
      </c>
      <c r="BE438" t="e">
        <f t="shared" ca="1" si="17"/>
        <v>#VALUE!</v>
      </c>
    </row>
    <row r="439" spans="3:57">
      <c r="C439" s="310">
        <v>367</v>
      </c>
      <c r="D439" t="e" cm="1">
        <f t="array" aca="1" ref="D439" ca="1">IF(INDIRECT("実施計画様式!D"&amp;ROW($A439))&lt;&gt;朱色変色!D439,1,0)</f>
        <v>#VALUE!</v>
      </c>
      <c r="E439" t="e" cm="1">
        <f t="array" aca="1" ref="E439" ca="1">IF(INDIRECT("実施計画様式!E"&amp;ROW($A439))&lt;&gt;朱色変色!E439,1,0)</f>
        <v>#VALUE!</v>
      </c>
      <c r="F439" t="e" cm="1">
        <f t="array" aca="1" ref="F439" ca="1">IF(INDIRECT("実施計画様式!F"&amp;ROW($A439))&lt;&gt;朱色変色!F439,1,0)</f>
        <v>#VALUE!</v>
      </c>
      <c r="G439" t="e" cm="1">
        <f t="array" aca="1" ref="G439" ca="1">IF(INDIRECT("実施計画様式!G"&amp;ROW($A439))&lt;&gt;朱色変色!G439,1,0)</f>
        <v>#VALUE!</v>
      </c>
      <c r="H439" t="e" cm="1">
        <f t="array" aca="1" ref="H439" ca="1">IF(INDIRECT("実施計画様式!H"&amp;ROW($A439))&lt;&gt;朱色変色!H439,1,0)</f>
        <v>#VALUE!</v>
      </c>
      <c r="I439" t="e" cm="1">
        <f t="array" aca="1" ref="I439" ca="1">IF(INDIRECT("実施計画様式!I"&amp;ROW($A439))&lt;&gt;朱色変色!I439,1,0)</f>
        <v>#VALUE!</v>
      </c>
      <c r="J439" t="e" cm="1">
        <f t="array" aca="1" ref="J439" ca="1">IF(INDIRECT("実施計画様式!J"&amp;ROW($A439))&lt;&gt;朱色変色!J439,1,0)</f>
        <v>#VALUE!</v>
      </c>
      <c r="K439" t="e" cm="1">
        <f t="array" aca="1" ref="K439" ca="1">IF(INDIRECT("実施計画様式!K"&amp;ROW($A439))&lt;&gt;朱色変色!K439,1,0)</f>
        <v>#VALUE!</v>
      </c>
      <c r="L439" t="e" cm="1">
        <f t="array" aca="1" ref="L439" ca="1">IF(INDIRECT("実施計画様式!L"&amp;ROW($A439))&lt;&gt;朱色変色!L439,1,0)</f>
        <v>#VALUE!</v>
      </c>
      <c r="M439" t="e" cm="1">
        <f t="array" aca="1" ref="M439" ca="1">IF(INDIRECT("実施計画様式!M"&amp;ROW($A439))&lt;&gt;朱色変色!M439,1,0)</f>
        <v>#VALUE!</v>
      </c>
      <c r="N439" t="e" cm="1">
        <f t="array" aca="1" ref="N439" ca="1">IF(INDIRECT("実施計画様式!N"&amp;ROW($A439))&lt;&gt;朱色変色!N439,1,0)</f>
        <v>#VALUE!</v>
      </c>
      <c r="O439" t="e" cm="1">
        <f t="array" aca="1" ref="O439" ca="1">IF(INDIRECT("実施計画様式!O"&amp;ROW($A439))&lt;&gt;朱色変色!O439,1,0)</f>
        <v>#VALUE!</v>
      </c>
      <c r="P439" t="e" cm="1">
        <f t="array" aca="1" ref="P439" ca="1">IF(INDIRECT("実施計画様式!P"&amp;ROW($A439))&lt;&gt;朱色変色!P439,1,0)</f>
        <v>#VALUE!</v>
      </c>
      <c r="Q439" t="e" cm="1">
        <f t="array" aca="1" ref="Q439" ca="1">IF(INDIRECT("実施計画様式!Q"&amp;ROW($A439))&lt;&gt;朱色変色!Q439,1,0)</f>
        <v>#VALUE!</v>
      </c>
      <c r="R439" t="e" cm="1">
        <f t="array" aca="1" ref="R439" ca="1">IF(INDIRECT("実施計画様式!R"&amp;ROW($A439))&lt;&gt;朱色変色!R439,1,0)</f>
        <v>#VALUE!</v>
      </c>
      <c r="S439" t="e" cm="1">
        <f t="array" aca="1" ref="S439" ca="1">IF(INDIRECT("実施計画様式!S"&amp;ROW($A439))&lt;&gt;朱色変色!S439,1,0)</f>
        <v>#VALUE!</v>
      </c>
      <c r="T439" t="e" cm="1">
        <f t="array" aca="1" ref="T439" ca="1">IF(INDIRECT("実施計画様式!T"&amp;ROW($A439))&lt;&gt;朱色変色!T439,1,0)</f>
        <v>#VALUE!</v>
      </c>
      <c r="U439" t="e" cm="1">
        <f t="array" aca="1" ref="U439" ca="1">IF(INDIRECT("実施計画様式!U"&amp;ROW($A439))&lt;&gt;朱色変色!U439,1,0)</f>
        <v>#VALUE!</v>
      </c>
      <c r="V439" t="e" cm="1">
        <f t="array" aca="1" ref="V439" ca="1">IF(INDIRECT("実施計画様式!V"&amp;ROW($A439))&lt;&gt;朱色変色!V439,1,0)</f>
        <v>#VALUE!</v>
      </c>
      <c r="W439" t="e" cm="1">
        <f t="array" aca="1" ref="W439" ca="1">IF(INDIRECT("実施計画様式!W"&amp;ROW($A439))&lt;&gt;朱色変色!W439,1,0)</f>
        <v>#VALUE!</v>
      </c>
      <c r="X439" t="e" cm="1">
        <f t="array" aca="1" ref="X439" ca="1">IF(INDIRECT("実施計画様式!X"&amp;ROW($A439))&lt;&gt;朱色変色!X439,1,0)</f>
        <v>#VALUE!</v>
      </c>
      <c r="Y439" t="e" cm="1">
        <f t="array" aca="1" ref="Y439" ca="1">IF(INDIRECT("実施計画様式!Y"&amp;ROW($A439))&lt;&gt;朱色変色!Y439,1,0)</f>
        <v>#VALUE!</v>
      </c>
      <c r="Z439" t="e" cm="1">
        <f t="array" aca="1" ref="Z439" ca="1">IF(INDIRECT("実施計画様式!Z"&amp;ROW($A439))&lt;&gt;朱色変色!Z439,1,0)</f>
        <v>#VALUE!</v>
      </c>
      <c r="AA439" t="e" cm="1">
        <f t="array" aca="1" ref="AA439" ca="1">IF(INDIRECT("実施計画様式!AA"&amp;ROW($A439))&lt;&gt;朱色変色!AA439,1,0)</f>
        <v>#VALUE!</v>
      </c>
      <c r="AB439" t="e" cm="1">
        <f t="array" aca="1" ref="AB439" ca="1">IF(INDIRECT("実施計画様式!AB"&amp;ROW($A439))&lt;&gt;朱色変色!AB439,1,0)</f>
        <v>#VALUE!</v>
      </c>
      <c r="AC439" t="e" cm="1">
        <f t="array" aca="1" ref="AC439" ca="1">IF(INDIRECT("実施計画様式!AC"&amp;ROW($A439))&lt;&gt;朱色変色!AC439,1,0)</f>
        <v>#VALUE!</v>
      </c>
      <c r="AD439" t="e" cm="1">
        <f t="array" aca="1" ref="AD439" ca="1">IF(INDIRECT("実施計画様式!AD"&amp;ROW($A439))&lt;&gt;朱色変色!AD439,1,0)</f>
        <v>#VALUE!</v>
      </c>
      <c r="AE439" t="e" cm="1">
        <f t="array" aca="1" ref="AE439" ca="1">IF(INDIRECT("実施計画様式!AE"&amp;ROW($A439))&lt;&gt;朱色変色!AE439,1,0)</f>
        <v>#VALUE!</v>
      </c>
      <c r="AF439" t="e" cm="1">
        <f t="array" aca="1" ref="AF439" ca="1">IF(INDIRECT("実施計画様式!AF"&amp;ROW($A439))&lt;&gt;朱色変色!AF439,1,0)</f>
        <v>#VALUE!</v>
      </c>
      <c r="AG439" t="e" cm="1">
        <f t="array" aca="1" ref="AG439" ca="1">IF(INDIRECT("実施計画様式!AG"&amp;ROW($A439))&lt;&gt;朱色変色!AG439,1,0)</f>
        <v>#VALUE!</v>
      </c>
      <c r="AH439" t="e" cm="1">
        <f t="array" aca="1" ref="AH439" ca="1">IF(INDIRECT("実施計画様式!AH"&amp;ROW($A439))&lt;&gt;朱色変色!AH439,1,0)</f>
        <v>#VALUE!</v>
      </c>
      <c r="AI439" t="e" cm="1">
        <f t="array" aca="1" ref="AI439" ca="1">IF(INDIRECT("実施計画様式!AI"&amp;ROW($A439))&lt;&gt;朱色変色!AI439,1,0)</f>
        <v>#VALUE!</v>
      </c>
      <c r="AJ439" t="e" cm="1">
        <f t="array" aca="1" ref="AJ439" ca="1">IF(INDIRECT("実施計画様式!AJ"&amp;ROW($A439))&lt;&gt;朱色変色!AJ439,1,0)</f>
        <v>#VALUE!</v>
      </c>
      <c r="AK439" t="e" cm="1">
        <f t="array" aca="1" ref="AK439" ca="1">IF(INDIRECT("実施計画様式!AK"&amp;ROW($A439))&lt;&gt;朱色変色!AK439,1,0)</f>
        <v>#VALUE!</v>
      </c>
      <c r="AL439" t="e" cm="1">
        <f t="array" aca="1" ref="AL439" ca="1">IF(INDIRECT("実施計画様式!AL"&amp;ROW($A439))&lt;&gt;朱色変色!AL439,1,0)</f>
        <v>#VALUE!</v>
      </c>
      <c r="AM439" t="e" cm="1">
        <f t="array" aca="1" ref="AM439" ca="1">IF(INDIRECT("実施計画様式!AM"&amp;ROW($A439))&lt;&gt;朱色変色!AM439,1,0)</f>
        <v>#VALUE!</v>
      </c>
      <c r="AN439" t="e" cm="1">
        <f t="array" aca="1" ref="AN439" ca="1">IF(INDIRECT("実施計画様式!AN"&amp;ROW($A439))&lt;&gt;朱色変色!AN439,1,0)</f>
        <v>#VALUE!</v>
      </c>
      <c r="AO439" t="e" cm="1">
        <f t="array" aca="1" ref="AO439" ca="1">IF(INDIRECT("実施計画様式!AO"&amp;ROW($A439))&lt;&gt;朱色変色!AO439,1,0)</f>
        <v>#VALUE!</v>
      </c>
      <c r="AP439" t="e" cm="1">
        <f t="array" aca="1" ref="AP439" ca="1">IF(INDIRECT("実施計画様式!AP"&amp;ROW($A439))&lt;&gt;朱色変色!AP439,1,0)</f>
        <v>#VALUE!</v>
      </c>
      <c r="AQ439" t="e" cm="1">
        <f t="array" aca="1" ref="AQ439" ca="1">IF(INDIRECT("実施計画様式!AQ"&amp;ROW($A439))&lt;&gt;朱色変色!AQ439,1,0)</f>
        <v>#VALUE!</v>
      </c>
      <c r="AR439" t="e" cm="1">
        <f t="array" aca="1" ref="AR439" ca="1">IF(INDIRECT("実施計画様式!AR"&amp;ROW($A439))&lt;&gt;朱色変色!AR439,1,0)</f>
        <v>#VALUE!</v>
      </c>
      <c r="AS439" t="e" cm="1">
        <f t="array" aca="1" ref="AS439" ca="1">IF(INDIRECT("実施計画様式!AS"&amp;ROW($A439))&lt;&gt;朱色変色!AS439,1,0)</f>
        <v>#VALUE!</v>
      </c>
      <c r="AT439" t="e" cm="1">
        <f t="array" aca="1" ref="AT439" ca="1">IF(INDIRECT("実施計画様式!AT"&amp;ROW($A439))&lt;&gt;朱色変色!AT439,1,0)</f>
        <v>#VALUE!</v>
      </c>
      <c r="AU439" t="e" cm="1">
        <f t="array" aca="1" ref="AU439" ca="1">IF(INDIRECT("実施計画様式!AU"&amp;ROW($A439))&lt;&gt;朱色変色!AU439,1,0)</f>
        <v>#VALUE!</v>
      </c>
      <c r="AV439" t="e" cm="1">
        <f t="array" aca="1" ref="AV439" ca="1">IF(INDIRECT("実施計画様式!AV"&amp;ROW($A439))&lt;&gt;朱色変色!AV439,1,0)</f>
        <v>#VALUE!</v>
      </c>
      <c r="AW439" t="e" cm="1">
        <f t="array" aca="1" ref="AW439" ca="1">IF(INDIRECT("実施計画様式!AW"&amp;ROW($A439))&lt;&gt;朱色変色!AW439,1,0)</f>
        <v>#VALUE!</v>
      </c>
      <c r="AX439" t="e" cm="1">
        <f t="array" aca="1" ref="AX439" ca="1">IF(INDIRECT("実施計画様式!AX"&amp;ROW($A439))&lt;&gt;朱色変色!AX439,1,0)</f>
        <v>#VALUE!</v>
      </c>
      <c r="AY439" t="e" cm="1">
        <f t="array" aca="1" ref="AY439" ca="1">IF(INDIRECT("実施計画様式!AY"&amp;ROW($A439))&lt;&gt;朱色変色!AU439,1,0)</f>
        <v>#VALUE!</v>
      </c>
      <c r="AZ439" t="e" cm="1">
        <f t="array" aca="1" ref="AZ439" ca="1">IF(INDIRECT("実施計画様式!AZ"&amp;ROW($A439))&lt;&gt;朱色変色!AV439,1,0)</f>
        <v>#VALUE!</v>
      </c>
      <c r="BA439" t="e" cm="1">
        <f t="array" aca="1" ref="BA439" ca="1">IF(INDIRECT("実施計画様式!BA"&amp;ROW($A439))&lt;&gt;朱色変色!AW439,1,0)</f>
        <v>#VALUE!</v>
      </c>
      <c r="BB439" t="e" cm="1">
        <f t="array" aca="1" ref="BB439" ca="1">IF(INDIRECT("実施計画様式!BB"&amp;ROW($A439))&lt;&gt;朱色変色!AX439,1,0)</f>
        <v>#VALUE!</v>
      </c>
      <c r="BC439" t="e">
        <f t="shared" ca="1" si="15"/>
        <v>#VALUE!</v>
      </c>
      <c r="BD439" t="e">
        <f t="shared" ca="1" si="16"/>
        <v>#VALUE!</v>
      </c>
      <c r="BE439" t="e">
        <f t="shared" ca="1" si="17"/>
        <v>#VALUE!</v>
      </c>
    </row>
    <row r="440" spans="3:57">
      <c r="C440" s="310">
        <v>368</v>
      </c>
      <c r="D440" t="e" cm="1">
        <f t="array" aca="1" ref="D440" ca="1">IF(INDIRECT("実施計画様式!D"&amp;ROW($A440))&lt;&gt;朱色変色!D440,1,0)</f>
        <v>#VALUE!</v>
      </c>
      <c r="E440" t="e" cm="1">
        <f t="array" aca="1" ref="E440" ca="1">IF(INDIRECT("実施計画様式!E"&amp;ROW($A440))&lt;&gt;朱色変色!E440,1,0)</f>
        <v>#VALUE!</v>
      </c>
      <c r="F440" t="e" cm="1">
        <f t="array" aca="1" ref="F440" ca="1">IF(INDIRECT("実施計画様式!F"&amp;ROW($A440))&lt;&gt;朱色変色!F440,1,0)</f>
        <v>#VALUE!</v>
      </c>
      <c r="G440" t="e" cm="1">
        <f t="array" aca="1" ref="G440" ca="1">IF(INDIRECT("実施計画様式!G"&amp;ROW($A440))&lt;&gt;朱色変色!G440,1,0)</f>
        <v>#VALUE!</v>
      </c>
      <c r="H440" t="e" cm="1">
        <f t="array" aca="1" ref="H440" ca="1">IF(INDIRECT("実施計画様式!H"&amp;ROW($A440))&lt;&gt;朱色変色!H440,1,0)</f>
        <v>#VALUE!</v>
      </c>
      <c r="I440" t="e" cm="1">
        <f t="array" aca="1" ref="I440" ca="1">IF(INDIRECT("実施計画様式!I"&amp;ROW($A440))&lt;&gt;朱色変色!I440,1,0)</f>
        <v>#VALUE!</v>
      </c>
      <c r="J440" t="e" cm="1">
        <f t="array" aca="1" ref="J440" ca="1">IF(INDIRECT("実施計画様式!J"&amp;ROW($A440))&lt;&gt;朱色変色!J440,1,0)</f>
        <v>#VALUE!</v>
      </c>
      <c r="K440" t="e" cm="1">
        <f t="array" aca="1" ref="K440" ca="1">IF(INDIRECT("実施計画様式!K"&amp;ROW($A440))&lt;&gt;朱色変色!K440,1,0)</f>
        <v>#VALUE!</v>
      </c>
      <c r="L440" t="e" cm="1">
        <f t="array" aca="1" ref="L440" ca="1">IF(INDIRECT("実施計画様式!L"&amp;ROW($A440))&lt;&gt;朱色変色!L440,1,0)</f>
        <v>#VALUE!</v>
      </c>
      <c r="M440" t="e" cm="1">
        <f t="array" aca="1" ref="M440" ca="1">IF(INDIRECT("実施計画様式!M"&amp;ROW($A440))&lt;&gt;朱色変色!M440,1,0)</f>
        <v>#VALUE!</v>
      </c>
      <c r="N440" t="e" cm="1">
        <f t="array" aca="1" ref="N440" ca="1">IF(INDIRECT("実施計画様式!N"&amp;ROW($A440))&lt;&gt;朱色変色!N440,1,0)</f>
        <v>#VALUE!</v>
      </c>
      <c r="O440" t="e" cm="1">
        <f t="array" aca="1" ref="O440" ca="1">IF(INDIRECT("実施計画様式!O"&amp;ROW($A440))&lt;&gt;朱色変色!O440,1,0)</f>
        <v>#VALUE!</v>
      </c>
      <c r="P440" t="e" cm="1">
        <f t="array" aca="1" ref="P440" ca="1">IF(INDIRECT("実施計画様式!P"&amp;ROW($A440))&lt;&gt;朱色変色!P440,1,0)</f>
        <v>#VALUE!</v>
      </c>
      <c r="Q440" t="e" cm="1">
        <f t="array" aca="1" ref="Q440" ca="1">IF(INDIRECT("実施計画様式!Q"&amp;ROW($A440))&lt;&gt;朱色変色!Q440,1,0)</f>
        <v>#VALUE!</v>
      </c>
      <c r="R440" t="e" cm="1">
        <f t="array" aca="1" ref="R440" ca="1">IF(INDIRECT("実施計画様式!R"&amp;ROW($A440))&lt;&gt;朱色変色!R440,1,0)</f>
        <v>#VALUE!</v>
      </c>
      <c r="S440" t="e" cm="1">
        <f t="array" aca="1" ref="S440" ca="1">IF(INDIRECT("実施計画様式!S"&amp;ROW($A440))&lt;&gt;朱色変色!S440,1,0)</f>
        <v>#VALUE!</v>
      </c>
      <c r="T440" t="e" cm="1">
        <f t="array" aca="1" ref="T440" ca="1">IF(INDIRECT("実施計画様式!T"&amp;ROW($A440))&lt;&gt;朱色変色!T440,1,0)</f>
        <v>#VALUE!</v>
      </c>
      <c r="U440" t="e" cm="1">
        <f t="array" aca="1" ref="U440" ca="1">IF(INDIRECT("実施計画様式!U"&amp;ROW($A440))&lt;&gt;朱色変色!U440,1,0)</f>
        <v>#VALUE!</v>
      </c>
      <c r="V440" t="e" cm="1">
        <f t="array" aca="1" ref="V440" ca="1">IF(INDIRECT("実施計画様式!V"&amp;ROW($A440))&lt;&gt;朱色変色!V440,1,0)</f>
        <v>#VALUE!</v>
      </c>
      <c r="W440" t="e" cm="1">
        <f t="array" aca="1" ref="W440" ca="1">IF(INDIRECT("実施計画様式!W"&amp;ROW($A440))&lt;&gt;朱色変色!W440,1,0)</f>
        <v>#VALUE!</v>
      </c>
      <c r="X440" t="e" cm="1">
        <f t="array" aca="1" ref="X440" ca="1">IF(INDIRECT("実施計画様式!X"&amp;ROW($A440))&lt;&gt;朱色変色!X440,1,0)</f>
        <v>#VALUE!</v>
      </c>
      <c r="Y440" t="e" cm="1">
        <f t="array" aca="1" ref="Y440" ca="1">IF(INDIRECT("実施計画様式!Y"&amp;ROW($A440))&lt;&gt;朱色変色!Y440,1,0)</f>
        <v>#VALUE!</v>
      </c>
      <c r="Z440" t="e" cm="1">
        <f t="array" aca="1" ref="Z440" ca="1">IF(INDIRECT("実施計画様式!Z"&amp;ROW($A440))&lt;&gt;朱色変色!Z440,1,0)</f>
        <v>#VALUE!</v>
      </c>
      <c r="AA440" t="e" cm="1">
        <f t="array" aca="1" ref="AA440" ca="1">IF(INDIRECT("実施計画様式!AA"&amp;ROW($A440))&lt;&gt;朱色変色!AA440,1,0)</f>
        <v>#VALUE!</v>
      </c>
      <c r="AB440" t="e" cm="1">
        <f t="array" aca="1" ref="AB440" ca="1">IF(INDIRECT("実施計画様式!AB"&amp;ROW($A440))&lt;&gt;朱色変色!AB440,1,0)</f>
        <v>#VALUE!</v>
      </c>
      <c r="AC440" t="e" cm="1">
        <f t="array" aca="1" ref="AC440" ca="1">IF(INDIRECT("実施計画様式!AC"&amp;ROW($A440))&lt;&gt;朱色変色!AC440,1,0)</f>
        <v>#VALUE!</v>
      </c>
      <c r="AD440" t="e" cm="1">
        <f t="array" aca="1" ref="AD440" ca="1">IF(INDIRECT("実施計画様式!AD"&amp;ROW($A440))&lt;&gt;朱色変色!AD440,1,0)</f>
        <v>#VALUE!</v>
      </c>
      <c r="AE440" t="e" cm="1">
        <f t="array" aca="1" ref="AE440" ca="1">IF(INDIRECT("実施計画様式!AE"&amp;ROW($A440))&lt;&gt;朱色変色!AE440,1,0)</f>
        <v>#VALUE!</v>
      </c>
      <c r="AF440" t="e" cm="1">
        <f t="array" aca="1" ref="AF440" ca="1">IF(INDIRECT("実施計画様式!AF"&amp;ROW($A440))&lt;&gt;朱色変色!AF440,1,0)</f>
        <v>#VALUE!</v>
      </c>
      <c r="AG440" t="e" cm="1">
        <f t="array" aca="1" ref="AG440" ca="1">IF(INDIRECT("実施計画様式!AG"&amp;ROW($A440))&lt;&gt;朱色変色!AG440,1,0)</f>
        <v>#VALUE!</v>
      </c>
      <c r="AH440" t="e" cm="1">
        <f t="array" aca="1" ref="AH440" ca="1">IF(INDIRECT("実施計画様式!AH"&amp;ROW($A440))&lt;&gt;朱色変色!AH440,1,0)</f>
        <v>#VALUE!</v>
      </c>
      <c r="AI440" t="e" cm="1">
        <f t="array" aca="1" ref="AI440" ca="1">IF(INDIRECT("実施計画様式!AI"&amp;ROW($A440))&lt;&gt;朱色変色!AI440,1,0)</f>
        <v>#VALUE!</v>
      </c>
      <c r="AJ440" t="e" cm="1">
        <f t="array" aca="1" ref="AJ440" ca="1">IF(INDIRECT("実施計画様式!AJ"&amp;ROW($A440))&lt;&gt;朱色変色!AJ440,1,0)</f>
        <v>#VALUE!</v>
      </c>
      <c r="AK440" t="e" cm="1">
        <f t="array" aca="1" ref="AK440" ca="1">IF(INDIRECT("実施計画様式!AK"&amp;ROW($A440))&lt;&gt;朱色変色!AK440,1,0)</f>
        <v>#VALUE!</v>
      </c>
      <c r="AL440" t="e" cm="1">
        <f t="array" aca="1" ref="AL440" ca="1">IF(INDIRECT("実施計画様式!AL"&amp;ROW($A440))&lt;&gt;朱色変色!AL440,1,0)</f>
        <v>#VALUE!</v>
      </c>
      <c r="AM440" t="e" cm="1">
        <f t="array" aca="1" ref="AM440" ca="1">IF(INDIRECT("実施計画様式!AM"&amp;ROW($A440))&lt;&gt;朱色変色!AM440,1,0)</f>
        <v>#VALUE!</v>
      </c>
      <c r="AN440" t="e" cm="1">
        <f t="array" aca="1" ref="AN440" ca="1">IF(INDIRECT("実施計画様式!AN"&amp;ROW($A440))&lt;&gt;朱色変色!AN440,1,0)</f>
        <v>#VALUE!</v>
      </c>
      <c r="AO440" t="e" cm="1">
        <f t="array" aca="1" ref="AO440" ca="1">IF(INDIRECT("実施計画様式!AO"&amp;ROW($A440))&lt;&gt;朱色変色!AO440,1,0)</f>
        <v>#VALUE!</v>
      </c>
      <c r="AP440" t="e" cm="1">
        <f t="array" aca="1" ref="AP440" ca="1">IF(INDIRECT("実施計画様式!AP"&amp;ROW($A440))&lt;&gt;朱色変色!AP440,1,0)</f>
        <v>#VALUE!</v>
      </c>
      <c r="AQ440" t="e" cm="1">
        <f t="array" aca="1" ref="AQ440" ca="1">IF(INDIRECT("実施計画様式!AQ"&amp;ROW($A440))&lt;&gt;朱色変色!AQ440,1,0)</f>
        <v>#VALUE!</v>
      </c>
      <c r="AR440" t="e" cm="1">
        <f t="array" aca="1" ref="AR440" ca="1">IF(INDIRECT("実施計画様式!AR"&amp;ROW($A440))&lt;&gt;朱色変色!AR440,1,0)</f>
        <v>#VALUE!</v>
      </c>
      <c r="AS440" t="e" cm="1">
        <f t="array" aca="1" ref="AS440" ca="1">IF(INDIRECT("実施計画様式!AS"&amp;ROW($A440))&lt;&gt;朱色変色!AS440,1,0)</f>
        <v>#VALUE!</v>
      </c>
      <c r="AT440" t="e" cm="1">
        <f t="array" aca="1" ref="AT440" ca="1">IF(INDIRECT("実施計画様式!AT"&amp;ROW($A440))&lt;&gt;朱色変色!AT440,1,0)</f>
        <v>#VALUE!</v>
      </c>
      <c r="AU440" t="e" cm="1">
        <f t="array" aca="1" ref="AU440" ca="1">IF(INDIRECT("実施計画様式!AU"&amp;ROW($A440))&lt;&gt;朱色変色!AU440,1,0)</f>
        <v>#VALUE!</v>
      </c>
      <c r="AV440" t="e" cm="1">
        <f t="array" aca="1" ref="AV440" ca="1">IF(INDIRECT("実施計画様式!AV"&amp;ROW($A440))&lt;&gt;朱色変色!AV440,1,0)</f>
        <v>#VALUE!</v>
      </c>
      <c r="AW440" t="e" cm="1">
        <f t="array" aca="1" ref="AW440" ca="1">IF(INDIRECT("実施計画様式!AW"&amp;ROW($A440))&lt;&gt;朱色変色!AW440,1,0)</f>
        <v>#VALUE!</v>
      </c>
      <c r="AX440" t="e" cm="1">
        <f t="array" aca="1" ref="AX440" ca="1">IF(INDIRECT("実施計画様式!AX"&amp;ROW($A440))&lt;&gt;朱色変色!AX440,1,0)</f>
        <v>#VALUE!</v>
      </c>
      <c r="AY440" t="e" cm="1">
        <f t="array" aca="1" ref="AY440" ca="1">IF(INDIRECT("実施計画様式!AY"&amp;ROW($A440))&lt;&gt;朱色変色!AU440,1,0)</f>
        <v>#VALUE!</v>
      </c>
      <c r="AZ440" t="e" cm="1">
        <f t="array" aca="1" ref="AZ440" ca="1">IF(INDIRECT("実施計画様式!AZ"&amp;ROW($A440))&lt;&gt;朱色変色!AV440,1,0)</f>
        <v>#VALUE!</v>
      </c>
      <c r="BA440" t="e" cm="1">
        <f t="array" aca="1" ref="BA440" ca="1">IF(INDIRECT("実施計画様式!BA"&amp;ROW($A440))&lt;&gt;朱色変色!AW440,1,0)</f>
        <v>#VALUE!</v>
      </c>
      <c r="BB440" t="e" cm="1">
        <f t="array" aca="1" ref="BB440" ca="1">IF(INDIRECT("実施計画様式!BB"&amp;ROW($A440))&lt;&gt;朱色変色!AX440,1,0)</f>
        <v>#VALUE!</v>
      </c>
      <c r="BC440" t="e">
        <f t="shared" ca="1" si="15"/>
        <v>#VALUE!</v>
      </c>
      <c r="BD440" t="e">
        <f t="shared" ca="1" si="16"/>
        <v>#VALUE!</v>
      </c>
      <c r="BE440" t="e">
        <f t="shared" ca="1" si="17"/>
        <v>#VALUE!</v>
      </c>
    </row>
    <row r="441" spans="3:57">
      <c r="C441" s="310">
        <v>369</v>
      </c>
      <c r="D441" t="e" cm="1">
        <f t="array" aca="1" ref="D441" ca="1">IF(INDIRECT("実施計画様式!D"&amp;ROW($A441))&lt;&gt;朱色変色!D441,1,0)</f>
        <v>#VALUE!</v>
      </c>
      <c r="E441" t="e" cm="1">
        <f t="array" aca="1" ref="E441" ca="1">IF(INDIRECT("実施計画様式!E"&amp;ROW($A441))&lt;&gt;朱色変色!E441,1,0)</f>
        <v>#VALUE!</v>
      </c>
      <c r="F441" t="e" cm="1">
        <f t="array" aca="1" ref="F441" ca="1">IF(INDIRECT("実施計画様式!F"&amp;ROW($A441))&lt;&gt;朱色変色!F441,1,0)</f>
        <v>#VALUE!</v>
      </c>
      <c r="G441" t="e" cm="1">
        <f t="array" aca="1" ref="G441" ca="1">IF(INDIRECT("実施計画様式!G"&amp;ROW($A441))&lt;&gt;朱色変色!G441,1,0)</f>
        <v>#VALUE!</v>
      </c>
      <c r="H441" t="e" cm="1">
        <f t="array" aca="1" ref="H441" ca="1">IF(INDIRECT("実施計画様式!H"&amp;ROW($A441))&lt;&gt;朱色変色!H441,1,0)</f>
        <v>#VALUE!</v>
      </c>
      <c r="I441" t="e" cm="1">
        <f t="array" aca="1" ref="I441" ca="1">IF(INDIRECT("実施計画様式!I"&amp;ROW($A441))&lt;&gt;朱色変色!I441,1,0)</f>
        <v>#VALUE!</v>
      </c>
      <c r="J441" t="e" cm="1">
        <f t="array" aca="1" ref="J441" ca="1">IF(INDIRECT("実施計画様式!J"&amp;ROW($A441))&lt;&gt;朱色変色!J441,1,0)</f>
        <v>#VALUE!</v>
      </c>
      <c r="K441" t="e" cm="1">
        <f t="array" aca="1" ref="K441" ca="1">IF(INDIRECT("実施計画様式!K"&amp;ROW($A441))&lt;&gt;朱色変色!K441,1,0)</f>
        <v>#VALUE!</v>
      </c>
      <c r="L441" t="e" cm="1">
        <f t="array" aca="1" ref="L441" ca="1">IF(INDIRECT("実施計画様式!L"&amp;ROW($A441))&lt;&gt;朱色変色!L441,1,0)</f>
        <v>#VALUE!</v>
      </c>
      <c r="M441" t="e" cm="1">
        <f t="array" aca="1" ref="M441" ca="1">IF(INDIRECT("実施計画様式!M"&amp;ROW($A441))&lt;&gt;朱色変色!M441,1,0)</f>
        <v>#VALUE!</v>
      </c>
      <c r="N441" t="e" cm="1">
        <f t="array" aca="1" ref="N441" ca="1">IF(INDIRECT("実施計画様式!N"&amp;ROW($A441))&lt;&gt;朱色変色!N441,1,0)</f>
        <v>#VALUE!</v>
      </c>
      <c r="O441" t="e" cm="1">
        <f t="array" aca="1" ref="O441" ca="1">IF(INDIRECT("実施計画様式!O"&amp;ROW($A441))&lt;&gt;朱色変色!O441,1,0)</f>
        <v>#VALUE!</v>
      </c>
      <c r="P441" t="e" cm="1">
        <f t="array" aca="1" ref="P441" ca="1">IF(INDIRECT("実施計画様式!P"&amp;ROW($A441))&lt;&gt;朱色変色!P441,1,0)</f>
        <v>#VALUE!</v>
      </c>
      <c r="Q441" t="e" cm="1">
        <f t="array" aca="1" ref="Q441" ca="1">IF(INDIRECT("実施計画様式!Q"&amp;ROW($A441))&lt;&gt;朱色変色!Q441,1,0)</f>
        <v>#VALUE!</v>
      </c>
      <c r="R441" t="e" cm="1">
        <f t="array" aca="1" ref="R441" ca="1">IF(INDIRECT("実施計画様式!R"&amp;ROW($A441))&lt;&gt;朱色変色!R441,1,0)</f>
        <v>#VALUE!</v>
      </c>
      <c r="S441" t="e" cm="1">
        <f t="array" aca="1" ref="S441" ca="1">IF(INDIRECT("実施計画様式!S"&amp;ROW($A441))&lt;&gt;朱色変色!S441,1,0)</f>
        <v>#VALUE!</v>
      </c>
      <c r="T441" t="e" cm="1">
        <f t="array" aca="1" ref="T441" ca="1">IF(INDIRECT("実施計画様式!T"&amp;ROW($A441))&lt;&gt;朱色変色!T441,1,0)</f>
        <v>#VALUE!</v>
      </c>
      <c r="U441" t="e" cm="1">
        <f t="array" aca="1" ref="U441" ca="1">IF(INDIRECT("実施計画様式!U"&amp;ROW($A441))&lt;&gt;朱色変色!U441,1,0)</f>
        <v>#VALUE!</v>
      </c>
      <c r="V441" t="e" cm="1">
        <f t="array" aca="1" ref="V441" ca="1">IF(INDIRECT("実施計画様式!V"&amp;ROW($A441))&lt;&gt;朱色変色!V441,1,0)</f>
        <v>#VALUE!</v>
      </c>
      <c r="W441" t="e" cm="1">
        <f t="array" aca="1" ref="W441" ca="1">IF(INDIRECT("実施計画様式!W"&amp;ROW($A441))&lt;&gt;朱色変色!W441,1,0)</f>
        <v>#VALUE!</v>
      </c>
      <c r="X441" t="e" cm="1">
        <f t="array" aca="1" ref="X441" ca="1">IF(INDIRECT("実施計画様式!X"&amp;ROW($A441))&lt;&gt;朱色変色!X441,1,0)</f>
        <v>#VALUE!</v>
      </c>
      <c r="Y441" t="e" cm="1">
        <f t="array" aca="1" ref="Y441" ca="1">IF(INDIRECT("実施計画様式!Y"&amp;ROW($A441))&lt;&gt;朱色変色!Y441,1,0)</f>
        <v>#VALUE!</v>
      </c>
      <c r="Z441" t="e" cm="1">
        <f t="array" aca="1" ref="Z441" ca="1">IF(INDIRECT("実施計画様式!Z"&amp;ROW($A441))&lt;&gt;朱色変色!Z441,1,0)</f>
        <v>#VALUE!</v>
      </c>
      <c r="AA441" t="e" cm="1">
        <f t="array" aca="1" ref="AA441" ca="1">IF(INDIRECT("実施計画様式!AA"&amp;ROW($A441))&lt;&gt;朱色変色!AA441,1,0)</f>
        <v>#VALUE!</v>
      </c>
      <c r="AB441" t="e" cm="1">
        <f t="array" aca="1" ref="AB441" ca="1">IF(INDIRECT("実施計画様式!AB"&amp;ROW($A441))&lt;&gt;朱色変色!AB441,1,0)</f>
        <v>#VALUE!</v>
      </c>
      <c r="AC441" t="e" cm="1">
        <f t="array" aca="1" ref="AC441" ca="1">IF(INDIRECT("実施計画様式!AC"&amp;ROW($A441))&lt;&gt;朱色変色!AC441,1,0)</f>
        <v>#VALUE!</v>
      </c>
      <c r="AD441" t="e" cm="1">
        <f t="array" aca="1" ref="AD441" ca="1">IF(INDIRECT("実施計画様式!AD"&amp;ROW($A441))&lt;&gt;朱色変色!AD441,1,0)</f>
        <v>#VALUE!</v>
      </c>
      <c r="AE441" t="e" cm="1">
        <f t="array" aca="1" ref="AE441" ca="1">IF(INDIRECT("実施計画様式!AE"&amp;ROW($A441))&lt;&gt;朱色変色!AE441,1,0)</f>
        <v>#VALUE!</v>
      </c>
      <c r="AF441" t="e" cm="1">
        <f t="array" aca="1" ref="AF441" ca="1">IF(INDIRECT("実施計画様式!AF"&amp;ROW($A441))&lt;&gt;朱色変色!AF441,1,0)</f>
        <v>#VALUE!</v>
      </c>
      <c r="AG441" t="e" cm="1">
        <f t="array" aca="1" ref="AG441" ca="1">IF(INDIRECT("実施計画様式!AG"&amp;ROW($A441))&lt;&gt;朱色変色!AG441,1,0)</f>
        <v>#VALUE!</v>
      </c>
      <c r="AH441" t="e" cm="1">
        <f t="array" aca="1" ref="AH441" ca="1">IF(INDIRECT("実施計画様式!AH"&amp;ROW($A441))&lt;&gt;朱色変色!AH441,1,0)</f>
        <v>#VALUE!</v>
      </c>
      <c r="AI441" t="e" cm="1">
        <f t="array" aca="1" ref="AI441" ca="1">IF(INDIRECT("実施計画様式!AI"&amp;ROW($A441))&lt;&gt;朱色変色!AI441,1,0)</f>
        <v>#VALUE!</v>
      </c>
      <c r="AJ441" t="e" cm="1">
        <f t="array" aca="1" ref="AJ441" ca="1">IF(INDIRECT("実施計画様式!AJ"&amp;ROW($A441))&lt;&gt;朱色変色!AJ441,1,0)</f>
        <v>#VALUE!</v>
      </c>
      <c r="AK441" t="e" cm="1">
        <f t="array" aca="1" ref="AK441" ca="1">IF(INDIRECT("実施計画様式!AK"&amp;ROW($A441))&lt;&gt;朱色変色!AK441,1,0)</f>
        <v>#VALUE!</v>
      </c>
      <c r="AL441" t="e" cm="1">
        <f t="array" aca="1" ref="AL441" ca="1">IF(INDIRECT("実施計画様式!AL"&amp;ROW($A441))&lt;&gt;朱色変色!AL441,1,0)</f>
        <v>#VALUE!</v>
      </c>
      <c r="AM441" t="e" cm="1">
        <f t="array" aca="1" ref="AM441" ca="1">IF(INDIRECT("実施計画様式!AM"&amp;ROW($A441))&lt;&gt;朱色変色!AM441,1,0)</f>
        <v>#VALUE!</v>
      </c>
      <c r="AN441" t="e" cm="1">
        <f t="array" aca="1" ref="AN441" ca="1">IF(INDIRECT("実施計画様式!AN"&amp;ROW($A441))&lt;&gt;朱色変色!AN441,1,0)</f>
        <v>#VALUE!</v>
      </c>
      <c r="AO441" t="e" cm="1">
        <f t="array" aca="1" ref="AO441" ca="1">IF(INDIRECT("実施計画様式!AO"&amp;ROW($A441))&lt;&gt;朱色変色!AO441,1,0)</f>
        <v>#VALUE!</v>
      </c>
      <c r="AP441" t="e" cm="1">
        <f t="array" aca="1" ref="AP441" ca="1">IF(INDIRECT("実施計画様式!AP"&amp;ROW($A441))&lt;&gt;朱色変色!AP441,1,0)</f>
        <v>#VALUE!</v>
      </c>
      <c r="AQ441" t="e" cm="1">
        <f t="array" aca="1" ref="AQ441" ca="1">IF(INDIRECT("実施計画様式!AQ"&amp;ROW($A441))&lt;&gt;朱色変色!AQ441,1,0)</f>
        <v>#VALUE!</v>
      </c>
      <c r="AR441" t="e" cm="1">
        <f t="array" aca="1" ref="AR441" ca="1">IF(INDIRECT("実施計画様式!AR"&amp;ROW($A441))&lt;&gt;朱色変色!AR441,1,0)</f>
        <v>#VALUE!</v>
      </c>
      <c r="AS441" t="e" cm="1">
        <f t="array" aca="1" ref="AS441" ca="1">IF(INDIRECT("実施計画様式!AS"&amp;ROW($A441))&lt;&gt;朱色変色!AS441,1,0)</f>
        <v>#VALUE!</v>
      </c>
      <c r="AT441" t="e" cm="1">
        <f t="array" aca="1" ref="AT441" ca="1">IF(INDIRECT("実施計画様式!AT"&amp;ROW($A441))&lt;&gt;朱色変色!AT441,1,0)</f>
        <v>#VALUE!</v>
      </c>
      <c r="AU441" t="e" cm="1">
        <f t="array" aca="1" ref="AU441" ca="1">IF(INDIRECT("実施計画様式!AU"&amp;ROW($A441))&lt;&gt;朱色変色!AU441,1,0)</f>
        <v>#VALUE!</v>
      </c>
      <c r="AV441" t="e" cm="1">
        <f t="array" aca="1" ref="AV441" ca="1">IF(INDIRECT("実施計画様式!AV"&amp;ROW($A441))&lt;&gt;朱色変色!AV441,1,0)</f>
        <v>#VALUE!</v>
      </c>
      <c r="AW441" t="e" cm="1">
        <f t="array" aca="1" ref="AW441" ca="1">IF(INDIRECT("実施計画様式!AW"&amp;ROW($A441))&lt;&gt;朱色変色!AW441,1,0)</f>
        <v>#VALUE!</v>
      </c>
      <c r="AX441" t="e" cm="1">
        <f t="array" aca="1" ref="AX441" ca="1">IF(INDIRECT("実施計画様式!AX"&amp;ROW($A441))&lt;&gt;朱色変色!AX441,1,0)</f>
        <v>#VALUE!</v>
      </c>
      <c r="AY441" t="e" cm="1">
        <f t="array" aca="1" ref="AY441" ca="1">IF(INDIRECT("実施計画様式!AY"&amp;ROW($A441))&lt;&gt;朱色変色!AU441,1,0)</f>
        <v>#VALUE!</v>
      </c>
      <c r="AZ441" t="e" cm="1">
        <f t="array" aca="1" ref="AZ441" ca="1">IF(INDIRECT("実施計画様式!AZ"&amp;ROW($A441))&lt;&gt;朱色変色!AV441,1,0)</f>
        <v>#VALUE!</v>
      </c>
      <c r="BA441" t="e" cm="1">
        <f t="array" aca="1" ref="BA441" ca="1">IF(INDIRECT("実施計画様式!BA"&amp;ROW($A441))&lt;&gt;朱色変色!AW441,1,0)</f>
        <v>#VALUE!</v>
      </c>
      <c r="BB441" t="e" cm="1">
        <f t="array" aca="1" ref="BB441" ca="1">IF(INDIRECT("実施計画様式!BB"&amp;ROW($A441))&lt;&gt;朱色変色!AX441,1,0)</f>
        <v>#VALUE!</v>
      </c>
      <c r="BC441" t="e">
        <f t="shared" ca="1" si="15"/>
        <v>#VALUE!</v>
      </c>
      <c r="BD441" t="e">
        <f t="shared" ca="1" si="16"/>
        <v>#VALUE!</v>
      </c>
      <c r="BE441" t="e">
        <f t="shared" ca="1" si="17"/>
        <v>#VALUE!</v>
      </c>
    </row>
    <row r="442" spans="3:57">
      <c r="C442" s="310">
        <v>370</v>
      </c>
      <c r="D442" t="e" cm="1">
        <f t="array" aca="1" ref="D442" ca="1">IF(INDIRECT("実施計画様式!D"&amp;ROW($A442))&lt;&gt;朱色変色!D442,1,0)</f>
        <v>#VALUE!</v>
      </c>
      <c r="E442" t="e" cm="1">
        <f t="array" aca="1" ref="E442" ca="1">IF(INDIRECT("実施計画様式!E"&amp;ROW($A442))&lt;&gt;朱色変色!E442,1,0)</f>
        <v>#VALUE!</v>
      </c>
      <c r="F442" t="e" cm="1">
        <f t="array" aca="1" ref="F442" ca="1">IF(INDIRECT("実施計画様式!F"&amp;ROW($A442))&lt;&gt;朱色変色!F442,1,0)</f>
        <v>#VALUE!</v>
      </c>
      <c r="G442" t="e" cm="1">
        <f t="array" aca="1" ref="G442" ca="1">IF(INDIRECT("実施計画様式!G"&amp;ROW($A442))&lt;&gt;朱色変色!G442,1,0)</f>
        <v>#VALUE!</v>
      </c>
      <c r="H442" t="e" cm="1">
        <f t="array" aca="1" ref="H442" ca="1">IF(INDIRECT("実施計画様式!H"&amp;ROW($A442))&lt;&gt;朱色変色!H442,1,0)</f>
        <v>#VALUE!</v>
      </c>
      <c r="I442" t="e" cm="1">
        <f t="array" aca="1" ref="I442" ca="1">IF(INDIRECT("実施計画様式!I"&amp;ROW($A442))&lt;&gt;朱色変色!I442,1,0)</f>
        <v>#VALUE!</v>
      </c>
      <c r="J442" t="e" cm="1">
        <f t="array" aca="1" ref="J442" ca="1">IF(INDIRECT("実施計画様式!J"&amp;ROW($A442))&lt;&gt;朱色変色!J442,1,0)</f>
        <v>#VALUE!</v>
      </c>
      <c r="K442" t="e" cm="1">
        <f t="array" aca="1" ref="K442" ca="1">IF(INDIRECT("実施計画様式!K"&amp;ROW($A442))&lt;&gt;朱色変色!K442,1,0)</f>
        <v>#VALUE!</v>
      </c>
      <c r="L442" t="e" cm="1">
        <f t="array" aca="1" ref="L442" ca="1">IF(INDIRECT("実施計画様式!L"&amp;ROW($A442))&lt;&gt;朱色変色!L442,1,0)</f>
        <v>#VALUE!</v>
      </c>
      <c r="M442" t="e" cm="1">
        <f t="array" aca="1" ref="M442" ca="1">IF(INDIRECT("実施計画様式!M"&amp;ROW($A442))&lt;&gt;朱色変色!M442,1,0)</f>
        <v>#VALUE!</v>
      </c>
      <c r="N442" t="e" cm="1">
        <f t="array" aca="1" ref="N442" ca="1">IF(INDIRECT("実施計画様式!N"&amp;ROW($A442))&lt;&gt;朱色変色!N442,1,0)</f>
        <v>#VALUE!</v>
      </c>
      <c r="O442" t="e" cm="1">
        <f t="array" aca="1" ref="O442" ca="1">IF(INDIRECT("実施計画様式!O"&amp;ROW($A442))&lt;&gt;朱色変色!O442,1,0)</f>
        <v>#VALUE!</v>
      </c>
      <c r="P442" t="e" cm="1">
        <f t="array" aca="1" ref="P442" ca="1">IF(INDIRECT("実施計画様式!P"&amp;ROW($A442))&lt;&gt;朱色変色!P442,1,0)</f>
        <v>#VALUE!</v>
      </c>
      <c r="Q442" t="e" cm="1">
        <f t="array" aca="1" ref="Q442" ca="1">IF(INDIRECT("実施計画様式!Q"&amp;ROW($A442))&lt;&gt;朱色変色!Q442,1,0)</f>
        <v>#VALUE!</v>
      </c>
      <c r="R442" t="e" cm="1">
        <f t="array" aca="1" ref="R442" ca="1">IF(INDIRECT("実施計画様式!R"&amp;ROW($A442))&lt;&gt;朱色変色!R442,1,0)</f>
        <v>#VALUE!</v>
      </c>
      <c r="S442" t="e" cm="1">
        <f t="array" aca="1" ref="S442" ca="1">IF(INDIRECT("実施計画様式!S"&amp;ROW($A442))&lt;&gt;朱色変色!S442,1,0)</f>
        <v>#VALUE!</v>
      </c>
      <c r="T442" t="e" cm="1">
        <f t="array" aca="1" ref="T442" ca="1">IF(INDIRECT("実施計画様式!T"&amp;ROW($A442))&lt;&gt;朱色変色!T442,1,0)</f>
        <v>#VALUE!</v>
      </c>
      <c r="U442" t="e" cm="1">
        <f t="array" aca="1" ref="U442" ca="1">IF(INDIRECT("実施計画様式!U"&amp;ROW($A442))&lt;&gt;朱色変色!U442,1,0)</f>
        <v>#VALUE!</v>
      </c>
      <c r="V442" t="e" cm="1">
        <f t="array" aca="1" ref="V442" ca="1">IF(INDIRECT("実施計画様式!V"&amp;ROW($A442))&lt;&gt;朱色変色!V442,1,0)</f>
        <v>#VALUE!</v>
      </c>
      <c r="W442" t="e" cm="1">
        <f t="array" aca="1" ref="W442" ca="1">IF(INDIRECT("実施計画様式!W"&amp;ROW($A442))&lt;&gt;朱色変色!W442,1,0)</f>
        <v>#VALUE!</v>
      </c>
      <c r="X442" t="e" cm="1">
        <f t="array" aca="1" ref="X442" ca="1">IF(INDIRECT("実施計画様式!X"&amp;ROW($A442))&lt;&gt;朱色変色!X442,1,0)</f>
        <v>#VALUE!</v>
      </c>
      <c r="Y442" t="e" cm="1">
        <f t="array" aca="1" ref="Y442" ca="1">IF(INDIRECT("実施計画様式!Y"&amp;ROW($A442))&lt;&gt;朱色変色!Y442,1,0)</f>
        <v>#VALUE!</v>
      </c>
      <c r="Z442" t="e" cm="1">
        <f t="array" aca="1" ref="Z442" ca="1">IF(INDIRECT("実施計画様式!Z"&amp;ROW($A442))&lt;&gt;朱色変色!Z442,1,0)</f>
        <v>#VALUE!</v>
      </c>
      <c r="AA442" t="e" cm="1">
        <f t="array" aca="1" ref="AA442" ca="1">IF(INDIRECT("実施計画様式!AA"&amp;ROW($A442))&lt;&gt;朱色変色!AA442,1,0)</f>
        <v>#VALUE!</v>
      </c>
      <c r="AB442" t="e" cm="1">
        <f t="array" aca="1" ref="AB442" ca="1">IF(INDIRECT("実施計画様式!AB"&amp;ROW($A442))&lt;&gt;朱色変色!AB442,1,0)</f>
        <v>#VALUE!</v>
      </c>
      <c r="AC442" t="e" cm="1">
        <f t="array" aca="1" ref="AC442" ca="1">IF(INDIRECT("実施計画様式!AC"&amp;ROW($A442))&lt;&gt;朱色変色!AC442,1,0)</f>
        <v>#VALUE!</v>
      </c>
      <c r="AD442" t="e" cm="1">
        <f t="array" aca="1" ref="AD442" ca="1">IF(INDIRECT("実施計画様式!AD"&amp;ROW($A442))&lt;&gt;朱色変色!AD442,1,0)</f>
        <v>#VALUE!</v>
      </c>
      <c r="AE442" t="e" cm="1">
        <f t="array" aca="1" ref="AE442" ca="1">IF(INDIRECT("実施計画様式!AE"&amp;ROW($A442))&lt;&gt;朱色変色!AE442,1,0)</f>
        <v>#VALUE!</v>
      </c>
      <c r="AF442" t="e" cm="1">
        <f t="array" aca="1" ref="AF442" ca="1">IF(INDIRECT("実施計画様式!AF"&amp;ROW($A442))&lt;&gt;朱色変色!AF442,1,0)</f>
        <v>#VALUE!</v>
      </c>
      <c r="AG442" t="e" cm="1">
        <f t="array" aca="1" ref="AG442" ca="1">IF(INDIRECT("実施計画様式!AG"&amp;ROW($A442))&lt;&gt;朱色変色!AG442,1,0)</f>
        <v>#VALUE!</v>
      </c>
      <c r="AH442" t="e" cm="1">
        <f t="array" aca="1" ref="AH442" ca="1">IF(INDIRECT("実施計画様式!AH"&amp;ROW($A442))&lt;&gt;朱色変色!AH442,1,0)</f>
        <v>#VALUE!</v>
      </c>
      <c r="AI442" t="e" cm="1">
        <f t="array" aca="1" ref="AI442" ca="1">IF(INDIRECT("実施計画様式!AI"&amp;ROW($A442))&lt;&gt;朱色変色!AI442,1,0)</f>
        <v>#VALUE!</v>
      </c>
      <c r="AJ442" t="e" cm="1">
        <f t="array" aca="1" ref="AJ442" ca="1">IF(INDIRECT("実施計画様式!AJ"&amp;ROW($A442))&lt;&gt;朱色変色!AJ442,1,0)</f>
        <v>#VALUE!</v>
      </c>
      <c r="AK442" t="e" cm="1">
        <f t="array" aca="1" ref="AK442" ca="1">IF(INDIRECT("実施計画様式!AK"&amp;ROW($A442))&lt;&gt;朱色変色!AK442,1,0)</f>
        <v>#VALUE!</v>
      </c>
      <c r="AL442" t="e" cm="1">
        <f t="array" aca="1" ref="AL442" ca="1">IF(INDIRECT("実施計画様式!AL"&amp;ROW($A442))&lt;&gt;朱色変色!AL442,1,0)</f>
        <v>#VALUE!</v>
      </c>
      <c r="AM442" t="e" cm="1">
        <f t="array" aca="1" ref="AM442" ca="1">IF(INDIRECT("実施計画様式!AM"&amp;ROW($A442))&lt;&gt;朱色変色!AM442,1,0)</f>
        <v>#VALUE!</v>
      </c>
      <c r="AN442" t="e" cm="1">
        <f t="array" aca="1" ref="AN442" ca="1">IF(INDIRECT("実施計画様式!AN"&amp;ROW($A442))&lt;&gt;朱色変色!AN442,1,0)</f>
        <v>#VALUE!</v>
      </c>
      <c r="AO442" t="e" cm="1">
        <f t="array" aca="1" ref="AO442" ca="1">IF(INDIRECT("実施計画様式!AO"&amp;ROW($A442))&lt;&gt;朱色変色!AO442,1,0)</f>
        <v>#VALUE!</v>
      </c>
      <c r="AP442" t="e" cm="1">
        <f t="array" aca="1" ref="AP442" ca="1">IF(INDIRECT("実施計画様式!AP"&amp;ROW($A442))&lt;&gt;朱色変色!AP442,1,0)</f>
        <v>#VALUE!</v>
      </c>
      <c r="AQ442" t="e" cm="1">
        <f t="array" aca="1" ref="AQ442" ca="1">IF(INDIRECT("実施計画様式!AQ"&amp;ROW($A442))&lt;&gt;朱色変色!AQ442,1,0)</f>
        <v>#VALUE!</v>
      </c>
      <c r="AR442" t="e" cm="1">
        <f t="array" aca="1" ref="AR442" ca="1">IF(INDIRECT("実施計画様式!AR"&amp;ROW($A442))&lt;&gt;朱色変色!AR442,1,0)</f>
        <v>#VALUE!</v>
      </c>
      <c r="AS442" t="e" cm="1">
        <f t="array" aca="1" ref="AS442" ca="1">IF(INDIRECT("実施計画様式!AS"&amp;ROW($A442))&lt;&gt;朱色変色!AS442,1,0)</f>
        <v>#VALUE!</v>
      </c>
      <c r="AT442" t="e" cm="1">
        <f t="array" aca="1" ref="AT442" ca="1">IF(INDIRECT("実施計画様式!AT"&amp;ROW($A442))&lt;&gt;朱色変色!AT442,1,0)</f>
        <v>#VALUE!</v>
      </c>
      <c r="AU442" t="e" cm="1">
        <f t="array" aca="1" ref="AU442" ca="1">IF(INDIRECT("実施計画様式!AU"&amp;ROW($A442))&lt;&gt;朱色変色!AU442,1,0)</f>
        <v>#VALUE!</v>
      </c>
      <c r="AV442" t="e" cm="1">
        <f t="array" aca="1" ref="AV442" ca="1">IF(INDIRECT("実施計画様式!AV"&amp;ROW($A442))&lt;&gt;朱色変色!AV442,1,0)</f>
        <v>#VALUE!</v>
      </c>
      <c r="AW442" t="e" cm="1">
        <f t="array" aca="1" ref="AW442" ca="1">IF(INDIRECT("実施計画様式!AW"&amp;ROW($A442))&lt;&gt;朱色変色!AW442,1,0)</f>
        <v>#VALUE!</v>
      </c>
      <c r="AX442" t="e" cm="1">
        <f t="array" aca="1" ref="AX442" ca="1">IF(INDIRECT("実施計画様式!AX"&amp;ROW($A442))&lt;&gt;朱色変色!AX442,1,0)</f>
        <v>#VALUE!</v>
      </c>
      <c r="AY442" t="e" cm="1">
        <f t="array" aca="1" ref="AY442" ca="1">IF(INDIRECT("実施計画様式!AY"&amp;ROW($A442))&lt;&gt;朱色変色!AU442,1,0)</f>
        <v>#VALUE!</v>
      </c>
      <c r="AZ442" t="e" cm="1">
        <f t="array" aca="1" ref="AZ442" ca="1">IF(INDIRECT("実施計画様式!AZ"&amp;ROW($A442))&lt;&gt;朱色変色!AV442,1,0)</f>
        <v>#VALUE!</v>
      </c>
      <c r="BA442" t="e" cm="1">
        <f t="array" aca="1" ref="BA442" ca="1">IF(INDIRECT("実施計画様式!BA"&amp;ROW($A442))&lt;&gt;朱色変色!AW442,1,0)</f>
        <v>#VALUE!</v>
      </c>
      <c r="BB442" t="e" cm="1">
        <f t="array" aca="1" ref="BB442" ca="1">IF(INDIRECT("実施計画様式!BB"&amp;ROW($A442))&lt;&gt;朱色変色!AX442,1,0)</f>
        <v>#VALUE!</v>
      </c>
      <c r="BC442" t="e">
        <f t="shared" ca="1" si="15"/>
        <v>#VALUE!</v>
      </c>
      <c r="BD442" t="e">
        <f t="shared" ca="1" si="16"/>
        <v>#VALUE!</v>
      </c>
      <c r="BE442" t="e">
        <f t="shared" ca="1" si="17"/>
        <v>#VALUE!</v>
      </c>
    </row>
    <row r="443" spans="3:57">
      <c r="C443" s="310">
        <v>371</v>
      </c>
      <c r="D443" t="e" cm="1">
        <f t="array" aca="1" ref="D443" ca="1">IF(INDIRECT("実施計画様式!D"&amp;ROW($A443))&lt;&gt;朱色変色!D443,1,0)</f>
        <v>#VALUE!</v>
      </c>
      <c r="E443" t="e" cm="1">
        <f t="array" aca="1" ref="E443" ca="1">IF(INDIRECT("実施計画様式!E"&amp;ROW($A443))&lt;&gt;朱色変色!E443,1,0)</f>
        <v>#VALUE!</v>
      </c>
      <c r="F443" t="e" cm="1">
        <f t="array" aca="1" ref="F443" ca="1">IF(INDIRECT("実施計画様式!F"&amp;ROW($A443))&lt;&gt;朱色変色!F443,1,0)</f>
        <v>#VALUE!</v>
      </c>
      <c r="G443" t="e" cm="1">
        <f t="array" aca="1" ref="G443" ca="1">IF(INDIRECT("実施計画様式!G"&amp;ROW($A443))&lt;&gt;朱色変色!G443,1,0)</f>
        <v>#VALUE!</v>
      </c>
      <c r="H443" t="e" cm="1">
        <f t="array" aca="1" ref="H443" ca="1">IF(INDIRECT("実施計画様式!H"&amp;ROW($A443))&lt;&gt;朱色変色!H443,1,0)</f>
        <v>#VALUE!</v>
      </c>
      <c r="I443" t="e" cm="1">
        <f t="array" aca="1" ref="I443" ca="1">IF(INDIRECT("実施計画様式!I"&amp;ROW($A443))&lt;&gt;朱色変色!I443,1,0)</f>
        <v>#VALUE!</v>
      </c>
      <c r="J443" t="e" cm="1">
        <f t="array" aca="1" ref="J443" ca="1">IF(INDIRECT("実施計画様式!J"&amp;ROW($A443))&lt;&gt;朱色変色!J443,1,0)</f>
        <v>#VALUE!</v>
      </c>
      <c r="K443" t="e" cm="1">
        <f t="array" aca="1" ref="K443" ca="1">IF(INDIRECT("実施計画様式!K"&amp;ROW($A443))&lt;&gt;朱色変色!K443,1,0)</f>
        <v>#VALUE!</v>
      </c>
      <c r="L443" t="e" cm="1">
        <f t="array" aca="1" ref="L443" ca="1">IF(INDIRECT("実施計画様式!L"&amp;ROW($A443))&lt;&gt;朱色変色!L443,1,0)</f>
        <v>#VALUE!</v>
      </c>
      <c r="M443" t="e" cm="1">
        <f t="array" aca="1" ref="M443" ca="1">IF(INDIRECT("実施計画様式!M"&amp;ROW($A443))&lt;&gt;朱色変色!M443,1,0)</f>
        <v>#VALUE!</v>
      </c>
      <c r="N443" t="e" cm="1">
        <f t="array" aca="1" ref="N443" ca="1">IF(INDIRECT("実施計画様式!N"&amp;ROW($A443))&lt;&gt;朱色変色!N443,1,0)</f>
        <v>#VALUE!</v>
      </c>
      <c r="O443" t="e" cm="1">
        <f t="array" aca="1" ref="O443" ca="1">IF(INDIRECT("実施計画様式!O"&amp;ROW($A443))&lt;&gt;朱色変色!O443,1,0)</f>
        <v>#VALUE!</v>
      </c>
      <c r="P443" t="e" cm="1">
        <f t="array" aca="1" ref="P443" ca="1">IF(INDIRECT("実施計画様式!P"&amp;ROW($A443))&lt;&gt;朱色変色!P443,1,0)</f>
        <v>#VALUE!</v>
      </c>
      <c r="Q443" t="e" cm="1">
        <f t="array" aca="1" ref="Q443" ca="1">IF(INDIRECT("実施計画様式!Q"&amp;ROW($A443))&lt;&gt;朱色変色!Q443,1,0)</f>
        <v>#VALUE!</v>
      </c>
      <c r="R443" t="e" cm="1">
        <f t="array" aca="1" ref="R443" ca="1">IF(INDIRECT("実施計画様式!R"&amp;ROW($A443))&lt;&gt;朱色変色!R443,1,0)</f>
        <v>#VALUE!</v>
      </c>
      <c r="S443" t="e" cm="1">
        <f t="array" aca="1" ref="S443" ca="1">IF(INDIRECT("実施計画様式!S"&amp;ROW($A443))&lt;&gt;朱色変色!S443,1,0)</f>
        <v>#VALUE!</v>
      </c>
      <c r="T443" t="e" cm="1">
        <f t="array" aca="1" ref="T443" ca="1">IF(INDIRECT("実施計画様式!T"&amp;ROW($A443))&lt;&gt;朱色変色!T443,1,0)</f>
        <v>#VALUE!</v>
      </c>
      <c r="U443" t="e" cm="1">
        <f t="array" aca="1" ref="U443" ca="1">IF(INDIRECT("実施計画様式!U"&amp;ROW($A443))&lt;&gt;朱色変色!U443,1,0)</f>
        <v>#VALUE!</v>
      </c>
      <c r="V443" t="e" cm="1">
        <f t="array" aca="1" ref="V443" ca="1">IF(INDIRECT("実施計画様式!V"&amp;ROW($A443))&lt;&gt;朱色変色!V443,1,0)</f>
        <v>#VALUE!</v>
      </c>
      <c r="W443" t="e" cm="1">
        <f t="array" aca="1" ref="W443" ca="1">IF(INDIRECT("実施計画様式!W"&amp;ROW($A443))&lt;&gt;朱色変色!W443,1,0)</f>
        <v>#VALUE!</v>
      </c>
      <c r="X443" t="e" cm="1">
        <f t="array" aca="1" ref="X443" ca="1">IF(INDIRECT("実施計画様式!X"&amp;ROW($A443))&lt;&gt;朱色変色!X443,1,0)</f>
        <v>#VALUE!</v>
      </c>
      <c r="Y443" t="e" cm="1">
        <f t="array" aca="1" ref="Y443" ca="1">IF(INDIRECT("実施計画様式!Y"&amp;ROW($A443))&lt;&gt;朱色変色!Y443,1,0)</f>
        <v>#VALUE!</v>
      </c>
      <c r="Z443" t="e" cm="1">
        <f t="array" aca="1" ref="Z443" ca="1">IF(INDIRECT("実施計画様式!Z"&amp;ROW($A443))&lt;&gt;朱色変色!Z443,1,0)</f>
        <v>#VALUE!</v>
      </c>
      <c r="AA443" t="e" cm="1">
        <f t="array" aca="1" ref="AA443" ca="1">IF(INDIRECT("実施計画様式!AA"&amp;ROW($A443))&lt;&gt;朱色変色!AA443,1,0)</f>
        <v>#VALUE!</v>
      </c>
      <c r="AB443" t="e" cm="1">
        <f t="array" aca="1" ref="AB443" ca="1">IF(INDIRECT("実施計画様式!AB"&amp;ROW($A443))&lt;&gt;朱色変色!AB443,1,0)</f>
        <v>#VALUE!</v>
      </c>
      <c r="AC443" t="e" cm="1">
        <f t="array" aca="1" ref="AC443" ca="1">IF(INDIRECT("実施計画様式!AC"&amp;ROW($A443))&lt;&gt;朱色変色!AC443,1,0)</f>
        <v>#VALUE!</v>
      </c>
      <c r="AD443" t="e" cm="1">
        <f t="array" aca="1" ref="AD443" ca="1">IF(INDIRECT("実施計画様式!AD"&amp;ROW($A443))&lt;&gt;朱色変色!AD443,1,0)</f>
        <v>#VALUE!</v>
      </c>
      <c r="AE443" t="e" cm="1">
        <f t="array" aca="1" ref="AE443" ca="1">IF(INDIRECT("実施計画様式!AE"&amp;ROW($A443))&lt;&gt;朱色変色!AE443,1,0)</f>
        <v>#VALUE!</v>
      </c>
      <c r="AF443" t="e" cm="1">
        <f t="array" aca="1" ref="AF443" ca="1">IF(INDIRECT("実施計画様式!AF"&amp;ROW($A443))&lt;&gt;朱色変色!AF443,1,0)</f>
        <v>#VALUE!</v>
      </c>
      <c r="AG443" t="e" cm="1">
        <f t="array" aca="1" ref="AG443" ca="1">IF(INDIRECT("実施計画様式!AG"&amp;ROW($A443))&lt;&gt;朱色変色!AG443,1,0)</f>
        <v>#VALUE!</v>
      </c>
      <c r="AH443" t="e" cm="1">
        <f t="array" aca="1" ref="AH443" ca="1">IF(INDIRECT("実施計画様式!AH"&amp;ROW($A443))&lt;&gt;朱色変色!AH443,1,0)</f>
        <v>#VALUE!</v>
      </c>
      <c r="AI443" t="e" cm="1">
        <f t="array" aca="1" ref="AI443" ca="1">IF(INDIRECT("実施計画様式!AI"&amp;ROW($A443))&lt;&gt;朱色変色!AI443,1,0)</f>
        <v>#VALUE!</v>
      </c>
      <c r="AJ443" t="e" cm="1">
        <f t="array" aca="1" ref="AJ443" ca="1">IF(INDIRECT("実施計画様式!AJ"&amp;ROW($A443))&lt;&gt;朱色変色!AJ443,1,0)</f>
        <v>#VALUE!</v>
      </c>
      <c r="AK443" t="e" cm="1">
        <f t="array" aca="1" ref="AK443" ca="1">IF(INDIRECT("実施計画様式!AK"&amp;ROW($A443))&lt;&gt;朱色変色!AK443,1,0)</f>
        <v>#VALUE!</v>
      </c>
      <c r="AL443" t="e" cm="1">
        <f t="array" aca="1" ref="AL443" ca="1">IF(INDIRECT("実施計画様式!AL"&amp;ROW($A443))&lt;&gt;朱色変色!AL443,1,0)</f>
        <v>#VALUE!</v>
      </c>
      <c r="AM443" t="e" cm="1">
        <f t="array" aca="1" ref="AM443" ca="1">IF(INDIRECT("実施計画様式!AM"&amp;ROW($A443))&lt;&gt;朱色変色!AM443,1,0)</f>
        <v>#VALUE!</v>
      </c>
      <c r="AN443" t="e" cm="1">
        <f t="array" aca="1" ref="AN443" ca="1">IF(INDIRECT("実施計画様式!AN"&amp;ROW($A443))&lt;&gt;朱色変色!AN443,1,0)</f>
        <v>#VALUE!</v>
      </c>
      <c r="AO443" t="e" cm="1">
        <f t="array" aca="1" ref="AO443" ca="1">IF(INDIRECT("実施計画様式!AO"&amp;ROW($A443))&lt;&gt;朱色変色!AO443,1,0)</f>
        <v>#VALUE!</v>
      </c>
      <c r="AP443" t="e" cm="1">
        <f t="array" aca="1" ref="AP443" ca="1">IF(INDIRECT("実施計画様式!AP"&amp;ROW($A443))&lt;&gt;朱色変色!AP443,1,0)</f>
        <v>#VALUE!</v>
      </c>
      <c r="AQ443" t="e" cm="1">
        <f t="array" aca="1" ref="AQ443" ca="1">IF(INDIRECT("実施計画様式!AQ"&amp;ROW($A443))&lt;&gt;朱色変色!AQ443,1,0)</f>
        <v>#VALUE!</v>
      </c>
      <c r="AR443" t="e" cm="1">
        <f t="array" aca="1" ref="AR443" ca="1">IF(INDIRECT("実施計画様式!AR"&amp;ROW($A443))&lt;&gt;朱色変色!AR443,1,0)</f>
        <v>#VALUE!</v>
      </c>
      <c r="AS443" t="e" cm="1">
        <f t="array" aca="1" ref="AS443" ca="1">IF(INDIRECT("実施計画様式!AS"&amp;ROW($A443))&lt;&gt;朱色変色!AS443,1,0)</f>
        <v>#VALUE!</v>
      </c>
      <c r="AT443" t="e" cm="1">
        <f t="array" aca="1" ref="AT443" ca="1">IF(INDIRECT("実施計画様式!AT"&amp;ROW($A443))&lt;&gt;朱色変色!AT443,1,0)</f>
        <v>#VALUE!</v>
      </c>
      <c r="AU443" t="e" cm="1">
        <f t="array" aca="1" ref="AU443" ca="1">IF(INDIRECT("実施計画様式!AU"&amp;ROW($A443))&lt;&gt;朱色変色!AU443,1,0)</f>
        <v>#VALUE!</v>
      </c>
      <c r="AV443" t="e" cm="1">
        <f t="array" aca="1" ref="AV443" ca="1">IF(INDIRECT("実施計画様式!AV"&amp;ROW($A443))&lt;&gt;朱色変色!AV443,1,0)</f>
        <v>#VALUE!</v>
      </c>
      <c r="AW443" t="e" cm="1">
        <f t="array" aca="1" ref="AW443" ca="1">IF(INDIRECT("実施計画様式!AW"&amp;ROW($A443))&lt;&gt;朱色変色!AW443,1,0)</f>
        <v>#VALUE!</v>
      </c>
      <c r="AX443" t="e" cm="1">
        <f t="array" aca="1" ref="AX443" ca="1">IF(INDIRECT("実施計画様式!AX"&amp;ROW($A443))&lt;&gt;朱色変色!AX443,1,0)</f>
        <v>#VALUE!</v>
      </c>
      <c r="AY443" t="e" cm="1">
        <f t="array" aca="1" ref="AY443" ca="1">IF(INDIRECT("実施計画様式!AY"&amp;ROW($A443))&lt;&gt;朱色変色!AU443,1,0)</f>
        <v>#VALUE!</v>
      </c>
      <c r="AZ443" t="e" cm="1">
        <f t="array" aca="1" ref="AZ443" ca="1">IF(INDIRECT("実施計画様式!AZ"&amp;ROW($A443))&lt;&gt;朱色変色!AV443,1,0)</f>
        <v>#VALUE!</v>
      </c>
      <c r="BA443" t="e" cm="1">
        <f t="array" aca="1" ref="BA443" ca="1">IF(INDIRECT("実施計画様式!BA"&amp;ROW($A443))&lt;&gt;朱色変色!AW443,1,0)</f>
        <v>#VALUE!</v>
      </c>
      <c r="BB443" t="e" cm="1">
        <f t="array" aca="1" ref="BB443" ca="1">IF(INDIRECT("実施計画様式!BB"&amp;ROW($A443))&lt;&gt;朱色変色!AX443,1,0)</f>
        <v>#VALUE!</v>
      </c>
      <c r="BC443" t="e">
        <f t="shared" ca="1" si="15"/>
        <v>#VALUE!</v>
      </c>
      <c r="BD443" t="e">
        <f t="shared" ca="1" si="16"/>
        <v>#VALUE!</v>
      </c>
      <c r="BE443" t="e">
        <f t="shared" ca="1" si="17"/>
        <v>#VALUE!</v>
      </c>
    </row>
    <row r="444" spans="3:57">
      <c r="C444" s="310">
        <v>372</v>
      </c>
      <c r="D444" t="e" cm="1">
        <f t="array" aca="1" ref="D444" ca="1">IF(INDIRECT("実施計画様式!D"&amp;ROW($A444))&lt;&gt;朱色変色!D444,1,0)</f>
        <v>#VALUE!</v>
      </c>
      <c r="E444" t="e" cm="1">
        <f t="array" aca="1" ref="E444" ca="1">IF(INDIRECT("実施計画様式!E"&amp;ROW($A444))&lt;&gt;朱色変色!E444,1,0)</f>
        <v>#VALUE!</v>
      </c>
      <c r="F444" t="e" cm="1">
        <f t="array" aca="1" ref="F444" ca="1">IF(INDIRECT("実施計画様式!F"&amp;ROW($A444))&lt;&gt;朱色変色!F444,1,0)</f>
        <v>#VALUE!</v>
      </c>
      <c r="G444" t="e" cm="1">
        <f t="array" aca="1" ref="G444" ca="1">IF(INDIRECT("実施計画様式!G"&amp;ROW($A444))&lt;&gt;朱色変色!G444,1,0)</f>
        <v>#VALUE!</v>
      </c>
      <c r="H444" t="e" cm="1">
        <f t="array" aca="1" ref="H444" ca="1">IF(INDIRECT("実施計画様式!H"&amp;ROW($A444))&lt;&gt;朱色変色!H444,1,0)</f>
        <v>#VALUE!</v>
      </c>
      <c r="I444" t="e" cm="1">
        <f t="array" aca="1" ref="I444" ca="1">IF(INDIRECT("実施計画様式!I"&amp;ROW($A444))&lt;&gt;朱色変色!I444,1,0)</f>
        <v>#VALUE!</v>
      </c>
      <c r="J444" t="e" cm="1">
        <f t="array" aca="1" ref="J444" ca="1">IF(INDIRECT("実施計画様式!J"&amp;ROW($A444))&lt;&gt;朱色変色!J444,1,0)</f>
        <v>#VALUE!</v>
      </c>
      <c r="K444" t="e" cm="1">
        <f t="array" aca="1" ref="K444" ca="1">IF(INDIRECT("実施計画様式!K"&amp;ROW($A444))&lt;&gt;朱色変色!K444,1,0)</f>
        <v>#VALUE!</v>
      </c>
      <c r="L444" t="e" cm="1">
        <f t="array" aca="1" ref="L444" ca="1">IF(INDIRECT("実施計画様式!L"&amp;ROW($A444))&lt;&gt;朱色変色!L444,1,0)</f>
        <v>#VALUE!</v>
      </c>
      <c r="M444" t="e" cm="1">
        <f t="array" aca="1" ref="M444" ca="1">IF(INDIRECT("実施計画様式!M"&amp;ROW($A444))&lt;&gt;朱色変色!M444,1,0)</f>
        <v>#VALUE!</v>
      </c>
      <c r="N444" t="e" cm="1">
        <f t="array" aca="1" ref="N444" ca="1">IF(INDIRECT("実施計画様式!N"&amp;ROW($A444))&lt;&gt;朱色変色!N444,1,0)</f>
        <v>#VALUE!</v>
      </c>
      <c r="O444" t="e" cm="1">
        <f t="array" aca="1" ref="O444" ca="1">IF(INDIRECT("実施計画様式!O"&amp;ROW($A444))&lt;&gt;朱色変色!O444,1,0)</f>
        <v>#VALUE!</v>
      </c>
      <c r="P444" t="e" cm="1">
        <f t="array" aca="1" ref="P444" ca="1">IF(INDIRECT("実施計画様式!P"&amp;ROW($A444))&lt;&gt;朱色変色!P444,1,0)</f>
        <v>#VALUE!</v>
      </c>
      <c r="Q444" t="e" cm="1">
        <f t="array" aca="1" ref="Q444" ca="1">IF(INDIRECT("実施計画様式!Q"&amp;ROW($A444))&lt;&gt;朱色変色!Q444,1,0)</f>
        <v>#VALUE!</v>
      </c>
      <c r="R444" t="e" cm="1">
        <f t="array" aca="1" ref="R444" ca="1">IF(INDIRECT("実施計画様式!R"&amp;ROW($A444))&lt;&gt;朱色変色!R444,1,0)</f>
        <v>#VALUE!</v>
      </c>
      <c r="S444" t="e" cm="1">
        <f t="array" aca="1" ref="S444" ca="1">IF(INDIRECT("実施計画様式!S"&amp;ROW($A444))&lt;&gt;朱色変色!S444,1,0)</f>
        <v>#VALUE!</v>
      </c>
      <c r="T444" t="e" cm="1">
        <f t="array" aca="1" ref="T444" ca="1">IF(INDIRECT("実施計画様式!T"&amp;ROW($A444))&lt;&gt;朱色変色!T444,1,0)</f>
        <v>#VALUE!</v>
      </c>
      <c r="U444" t="e" cm="1">
        <f t="array" aca="1" ref="U444" ca="1">IF(INDIRECT("実施計画様式!U"&amp;ROW($A444))&lt;&gt;朱色変色!U444,1,0)</f>
        <v>#VALUE!</v>
      </c>
      <c r="V444" t="e" cm="1">
        <f t="array" aca="1" ref="V444" ca="1">IF(INDIRECT("実施計画様式!V"&amp;ROW($A444))&lt;&gt;朱色変色!V444,1,0)</f>
        <v>#VALUE!</v>
      </c>
      <c r="W444" t="e" cm="1">
        <f t="array" aca="1" ref="W444" ca="1">IF(INDIRECT("実施計画様式!W"&amp;ROW($A444))&lt;&gt;朱色変色!W444,1,0)</f>
        <v>#VALUE!</v>
      </c>
      <c r="X444" t="e" cm="1">
        <f t="array" aca="1" ref="X444" ca="1">IF(INDIRECT("実施計画様式!X"&amp;ROW($A444))&lt;&gt;朱色変色!X444,1,0)</f>
        <v>#VALUE!</v>
      </c>
      <c r="Y444" t="e" cm="1">
        <f t="array" aca="1" ref="Y444" ca="1">IF(INDIRECT("実施計画様式!Y"&amp;ROW($A444))&lt;&gt;朱色変色!Y444,1,0)</f>
        <v>#VALUE!</v>
      </c>
      <c r="Z444" t="e" cm="1">
        <f t="array" aca="1" ref="Z444" ca="1">IF(INDIRECT("実施計画様式!Z"&amp;ROW($A444))&lt;&gt;朱色変色!Z444,1,0)</f>
        <v>#VALUE!</v>
      </c>
      <c r="AA444" t="e" cm="1">
        <f t="array" aca="1" ref="AA444" ca="1">IF(INDIRECT("実施計画様式!AA"&amp;ROW($A444))&lt;&gt;朱色変色!AA444,1,0)</f>
        <v>#VALUE!</v>
      </c>
      <c r="AB444" t="e" cm="1">
        <f t="array" aca="1" ref="AB444" ca="1">IF(INDIRECT("実施計画様式!AB"&amp;ROW($A444))&lt;&gt;朱色変色!AB444,1,0)</f>
        <v>#VALUE!</v>
      </c>
      <c r="AC444" t="e" cm="1">
        <f t="array" aca="1" ref="AC444" ca="1">IF(INDIRECT("実施計画様式!AC"&amp;ROW($A444))&lt;&gt;朱色変色!AC444,1,0)</f>
        <v>#VALUE!</v>
      </c>
      <c r="AD444" t="e" cm="1">
        <f t="array" aca="1" ref="AD444" ca="1">IF(INDIRECT("実施計画様式!AD"&amp;ROW($A444))&lt;&gt;朱色変色!AD444,1,0)</f>
        <v>#VALUE!</v>
      </c>
      <c r="AE444" t="e" cm="1">
        <f t="array" aca="1" ref="AE444" ca="1">IF(INDIRECT("実施計画様式!AE"&amp;ROW($A444))&lt;&gt;朱色変色!AE444,1,0)</f>
        <v>#VALUE!</v>
      </c>
      <c r="AF444" t="e" cm="1">
        <f t="array" aca="1" ref="AF444" ca="1">IF(INDIRECT("実施計画様式!AF"&amp;ROW($A444))&lt;&gt;朱色変色!AF444,1,0)</f>
        <v>#VALUE!</v>
      </c>
      <c r="AG444" t="e" cm="1">
        <f t="array" aca="1" ref="AG444" ca="1">IF(INDIRECT("実施計画様式!AG"&amp;ROW($A444))&lt;&gt;朱色変色!AG444,1,0)</f>
        <v>#VALUE!</v>
      </c>
      <c r="AH444" t="e" cm="1">
        <f t="array" aca="1" ref="AH444" ca="1">IF(INDIRECT("実施計画様式!AH"&amp;ROW($A444))&lt;&gt;朱色変色!AH444,1,0)</f>
        <v>#VALUE!</v>
      </c>
      <c r="AI444" t="e" cm="1">
        <f t="array" aca="1" ref="AI444" ca="1">IF(INDIRECT("実施計画様式!AI"&amp;ROW($A444))&lt;&gt;朱色変色!AI444,1,0)</f>
        <v>#VALUE!</v>
      </c>
      <c r="AJ444" t="e" cm="1">
        <f t="array" aca="1" ref="AJ444" ca="1">IF(INDIRECT("実施計画様式!AJ"&amp;ROW($A444))&lt;&gt;朱色変色!AJ444,1,0)</f>
        <v>#VALUE!</v>
      </c>
      <c r="AK444" t="e" cm="1">
        <f t="array" aca="1" ref="AK444" ca="1">IF(INDIRECT("実施計画様式!AK"&amp;ROW($A444))&lt;&gt;朱色変色!AK444,1,0)</f>
        <v>#VALUE!</v>
      </c>
      <c r="AL444" t="e" cm="1">
        <f t="array" aca="1" ref="AL444" ca="1">IF(INDIRECT("実施計画様式!AL"&amp;ROW($A444))&lt;&gt;朱色変色!AL444,1,0)</f>
        <v>#VALUE!</v>
      </c>
      <c r="AM444" t="e" cm="1">
        <f t="array" aca="1" ref="AM444" ca="1">IF(INDIRECT("実施計画様式!AM"&amp;ROW($A444))&lt;&gt;朱色変色!AM444,1,0)</f>
        <v>#VALUE!</v>
      </c>
      <c r="AN444" t="e" cm="1">
        <f t="array" aca="1" ref="AN444" ca="1">IF(INDIRECT("実施計画様式!AN"&amp;ROW($A444))&lt;&gt;朱色変色!AN444,1,0)</f>
        <v>#VALUE!</v>
      </c>
      <c r="AO444" t="e" cm="1">
        <f t="array" aca="1" ref="AO444" ca="1">IF(INDIRECT("実施計画様式!AO"&amp;ROW($A444))&lt;&gt;朱色変色!AO444,1,0)</f>
        <v>#VALUE!</v>
      </c>
      <c r="AP444" t="e" cm="1">
        <f t="array" aca="1" ref="AP444" ca="1">IF(INDIRECT("実施計画様式!AP"&amp;ROW($A444))&lt;&gt;朱色変色!AP444,1,0)</f>
        <v>#VALUE!</v>
      </c>
      <c r="AQ444" t="e" cm="1">
        <f t="array" aca="1" ref="AQ444" ca="1">IF(INDIRECT("実施計画様式!AQ"&amp;ROW($A444))&lt;&gt;朱色変色!AQ444,1,0)</f>
        <v>#VALUE!</v>
      </c>
      <c r="AR444" t="e" cm="1">
        <f t="array" aca="1" ref="AR444" ca="1">IF(INDIRECT("実施計画様式!AR"&amp;ROW($A444))&lt;&gt;朱色変色!AR444,1,0)</f>
        <v>#VALUE!</v>
      </c>
      <c r="AS444" t="e" cm="1">
        <f t="array" aca="1" ref="AS444" ca="1">IF(INDIRECT("実施計画様式!AS"&amp;ROW($A444))&lt;&gt;朱色変色!AS444,1,0)</f>
        <v>#VALUE!</v>
      </c>
      <c r="AT444" t="e" cm="1">
        <f t="array" aca="1" ref="AT444" ca="1">IF(INDIRECT("実施計画様式!AT"&amp;ROW($A444))&lt;&gt;朱色変色!AT444,1,0)</f>
        <v>#VALUE!</v>
      </c>
      <c r="AU444" t="e" cm="1">
        <f t="array" aca="1" ref="AU444" ca="1">IF(INDIRECT("実施計画様式!AU"&amp;ROW($A444))&lt;&gt;朱色変色!AU444,1,0)</f>
        <v>#VALUE!</v>
      </c>
      <c r="AV444" t="e" cm="1">
        <f t="array" aca="1" ref="AV444" ca="1">IF(INDIRECT("実施計画様式!AV"&amp;ROW($A444))&lt;&gt;朱色変色!AV444,1,0)</f>
        <v>#VALUE!</v>
      </c>
      <c r="AW444" t="e" cm="1">
        <f t="array" aca="1" ref="AW444" ca="1">IF(INDIRECT("実施計画様式!AW"&amp;ROW($A444))&lt;&gt;朱色変色!AW444,1,0)</f>
        <v>#VALUE!</v>
      </c>
      <c r="AX444" t="e" cm="1">
        <f t="array" aca="1" ref="AX444" ca="1">IF(INDIRECT("実施計画様式!AX"&amp;ROW($A444))&lt;&gt;朱色変色!AX444,1,0)</f>
        <v>#VALUE!</v>
      </c>
      <c r="AY444" t="e" cm="1">
        <f t="array" aca="1" ref="AY444" ca="1">IF(INDIRECT("実施計画様式!AY"&amp;ROW($A444))&lt;&gt;朱色変色!AU444,1,0)</f>
        <v>#VALUE!</v>
      </c>
      <c r="AZ444" t="e" cm="1">
        <f t="array" aca="1" ref="AZ444" ca="1">IF(INDIRECT("実施計画様式!AZ"&amp;ROW($A444))&lt;&gt;朱色変色!AV444,1,0)</f>
        <v>#VALUE!</v>
      </c>
      <c r="BA444" t="e" cm="1">
        <f t="array" aca="1" ref="BA444" ca="1">IF(INDIRECT("実施計画様式!BA"&amp;ROW($A444))&lt;&gt;朱色変色!AW444,1,0)</f>
        <v>#VALUE!</v>
      </c>
      <c r="BB444" t="e" cm="1">
        <f t="array" aca="1" ref="BB444" ca="1">IF(INDIRECT("実施計画様式!BB"&amp;ROW($A444))&lt;&gt;朱色変色!AX444,1,0)</f>
        <v>#VALUE!</v>
      </c>
      <c r="BC444" t="e">
        <f t="shared" ca="1" si="15"/>
        <v>#VALUE!</v>
      </c>
      <c r="BD444" t="e">
        <f t="shared" ca="1" si="16"/>
        <v>#VALUE!</v>
      </c>
      <c r="BE444" t="e">
        <f t="shared" ca="1" si="17"/>
        <v>#VALUE!</v>
      </c>
    </row>
    <row r="445" spans="3:57">
      <c r="C445" s="310">
        <v>373</v>
      </c>
      <c r="D445" t="e" cm="1">
        <f t="array" aca="1" ref="D445" ca="1">IF(INDIRECT("実施計画様式!D"&amp;ROW($A445))&lt;&gt;朱色変色!D445,1,0)</f>
        <v>#VALUE!</v>
      </c>
      <c r="E445" t="e" cm="1">
        <f t="array" aca="1" ref="E445" ca="1">IF(INDIRECT("実施計画様式!E"&amp;ROW($A445))&lt;&gt;朱色変色!E445,1,0)</f>
        <v>#VALUE!</v>
      </c>
      <c r="F445" t="e" cm="1">
        <f t="array" aca="1" ref="F445" ca="1">IF(INDIRECT("実施計画様式!F"&amp;ROW($A445))&lt;&gt;朱色変色!F445,1,0)</f>
        <v>#VALUE!</v>
      </c>
      <c r="G445" t="e" cm="1">
        <f t="array" aca="1" ref="G445" ca="1">IF(INDIRECT("実施計画様式!G"&amp;ROW($A445))&lt;&gt;朱色変色!G445,1,0)</f>
        <v>#VALUE!</v>
      </c>
      <c r="H445" t="e" cm="1">
        <f t="array" aca="1" ref="H445" ca="1">IF(INDIRECT("実施計画様式!H"&amp;ROW($A445))&lt;&gt;朱色変色!H445,1,0)</f>
        <v>#VALUE!</v>
      </c>
      <c r="I445" t="e" cm="1">
        <f t="array" aca="1" ref="I445" ca="1">IF(INDIRECT("実施計画様式!I"&amp;ROW($A445))&lt;&gt;朱色変色!I445,1,0)</f>
        <v>#VALUE!</v>
      </c>
      <c r="J445" t="e" cm="1">
        <f t="array" aca="1" ref="J445" ca="1">IF(INDIRECT("実施計画様式!J"&amp;ROW($A445))&lt;&gt;朱色変色!J445,1,0)</f>
        <v>#VALUE!</v>
      </c>
      <c r="K445" t="e" cm="1">
        <f t="array" aca="1" ref="K445" ca="1">IF(INDIRECT("実施計画様式!K"&amp;ROW($A445))&lt;&gt;朱色変色!K445,1,0)</f>
        <v>#VALUE!</v>
      </c>
      <c r="L445" t="e" cm="1">
        <f t="array" aca="1" ref="L445" ca="1">IF(INDIRECT("実施計画様式!L"&amp;ROW($A445))&lt;&gt;朱色変色!L445,1,0)</f>
        <v>#VALUE!</v>
      </c>
      <c r="M445" t="e" cm="1">
        <f t="array" aca="1" ref="M445" ca="1">IF(INDIRECT("実施計画様式!M"&amp;ROW($A445))&lt;&gt;朱色変色!M445,1,0)</f>
        <v>#VALUE!</v>
      </c>
      <c r="N445" t="e" cm="1">
        <f t="array" aca="1" ref="N445" ca="1">IF(INDIRECT("実施計画様式!N"&amp;ROW($A445))&lt;&gt;朱色変色!N445,1,0)</f>
        <v>#VALUE!</v>
      </c>
      <c r="O445" t="e" cm="1">
        <f t="array" aca="1" ref="O445" ca="1">IF(INDIRECT("実施計画様式!O"&amp;ROW($A445))&lt;&gt;朱色変色!O445,1,0)</f>
        <v>#VALUE!</v>
      </c>
      <c r="P445" t="e" cm="1">
        <f t="array" aca="1" ref="P445" ca="1">IF(INDIRECT("実施計画様式!P"&amp;ROW($A445))&lt;&gt;朱色変色!P445,1,0)</f>
        <v>#VALUE!</v>
      </c>
      <c r="Q445" t="e" cm="1">
        <f t="array" aca="1" ref="Q445" ca="1">IF(INDIRECT("実施計画様式!Q"&amp;ROW($A445))&lt;&gt;朱色変色!Q445,1,0)</f>
        <v>#VALUE!</v>
      </c>
      <c r="R445" t="e" cm="1">
        <f t="array" aca="1" ref="R445" ca="1">IF(INDIRECT("実施計画様式!R"&amp;ROW($A445))&lt;&gt;朱色変色!R445,1,0)</f>
        <v>#VALUE!</v>
      </c>
      <c r="S445" t="e" cm="1">
        <f t="array" aca="1" ref="S445" ca="1">IF(INDIRECT("実施計画様式!S"&amp;ROW($A445))&lt;&gt;朱色変色!S445,1,0)</f>
        <v>#VALUE!</v>
      </c>
      <c r="T445" t="e" cm="1">
        <f t="array" aca="1" ref="T445" ca="1">IF(INDIRECT("実施計画様式!T"&amp;ROW($A445))&lt;&gt;朱色変色!T445,1,0)</f>
        <v>#VALUE!</v>
      </c>
      <c r="U445" t="e" cm="1">
        <f t="array" aca="1" ref="U445" ca="1">IF(INDIRECT("実施計画様式!U"&amp;ROW($A445))&lt;&gt;朱色変色!U445,1,0)</f>
        <v>#VALUE!</v>
      </c>
      <c r="V445" t="e" cm="1">
        <f t="array" aca="1" ref="V445" ca="1">IF(INDIRECT("実施計画様式!V"&amp;ROW($A445))&lt;&gt;朱色変色!V445,1,0)</f>
        <v>#VALUE!</v>
      </c>
      <c r="W445" t="e" cm="1">
        <f t="array" aca="1" ref="W445" ca="1">IF(INDIRECT("実施計画様式!W"&amp;ROW($A445))&lt;&gt;朱色変色!W445,1,0)</f>
        <v>#VALUE!</v>
      </c>
      <c r="X445" t="e" cm="1">
        <f t="array" aca="1" ref="X445" ca="1">IF(INDIRECT("実施計画様式!X"&amp;ROW($A445))&lt;&gt;朱色変色!X445,1,0)</f>
        <v>#VALUE!</v>
      </c>
      <c r="Y445" t="e" cm="1">
        <f t="array" aca="1" ref="Y445" ca="1">IF(INDIRECT("実施計画様式!Y"&amp;ROW($A445))&lt;&gt;朱色変色!Y445,1,0)</f>
        <v>#VALUE!</v>
      </c>
      <c r="Z445" t="e" cm="1">
        <f t="array" aca="1" ref="Z445" ca="1">IF(INDIRECT("実施計画様式!Z"&amp;ROW($A445))&lt;&gt;朱色変色!Z445,1,0)</f>
        <v>#VALUE!</v>
      </c>
      <c r="AA445" t="e" cm="1">
        <f t="array" aca="1" ref="AA445" ca="1">IF(INDIRECT("実施計画様式!AA"&amp;ROW($A445))&lt;&gt;朱色変色!AA445,1,0)</f>
        <v>#VALUE!</v>
      </c>
      <c r="AB445" t="e" cm="1">
        <f t="array" aca="1" ref="AB445" ca="1">IF(INDIRECT("実施計画様式!AB"&amp;ROW($A445))&lt;&gt;朱色変色!AB445,1,0)</f>
        <v>#VALUE!</v>
      </c>
      <c r="AC445" t="e" cm="1">
        <f t="array" aca="1" ref="AC445" ca="1">IF(INDIRECT("実施計画様式!AC"&amp;ROW($A445))&lt;&gt;朱色変色!AC445,1,0)</f>
        <v>#VALUE!</v>
      </c>
      <c r="AD445" t="e" cm="1">
        <f t="array" aca="1" ref="AD445" ca="1">IF(INDIRECT("実施計画様式!AD"&amp;ROW($A445))&lt;&gt;朱色変色!AD445,1,0)</f>
        <v>#VALUE!</v>
      </c>
      <c r="AE445" t="e" cm="1">
        <f t="array" aca="1" ref="AE445" ca="1">IF(INDIRECT("実施計画様式!AE"&amp;ROW($A445))&lt;&gt;朱色変色!AE445,1,0)</f>
        <v>#VALUE!</v>
      </c>
      <c r="AF445" t="e" cm="1">
        <f t="array" aca="1" ref="AF445" ca="1">IF(INDIRECT("実施計画様式!AF"&amp;ROW($A445))&lt;&gt;朱色変色!AF445,1,0)</f>
        <v>#VALUE!</v>
      </c>
      <c r="AG445" t="e" cm="1">
        <f t="array" aca="1" ref="AG445" ca="1">IF(INDIRECT("実施計画様式!AG"&amp;ROW($A445))&lt;&gt;朱色変色!AG445,1,0)</f>
        <v>#VALUE!</v>
      </c>
      <c r="AH445" t="e" cm="1">
        <f t="array" aca="1" ref="AH445" ca="1">IF(INDIRECT("実施計画様式!AH"&amp;ROW($A445))&lt;&gt;朱色変色!AH445,1,0)</f>
        <v>#VALUE!</v>
      </c>
      <c r="AI445" t="e" cm="1">
        <f t="array" aca="1" ref="AI445" ca="1">IF(INDIRECT("実施計画様式!AI"&amp;ROW($A445))&lt;&gt;朱色変色!AI445,1,0)</f>
        <v>#VALUE!</v>
      </c>
      <c r="AJ445" t="e" cm="1">
        <f t="array" aca="1" ref="AJ445" ca="1">IF(INDIRECT("実施計画様式!AJ"&amp;ROW($A445))&lt;&gt;朱色変色!AJ445,1,0)</f>
        <v>#VALUE!</v>
      </c>
      <c r="AK445" t="e" cm="1">
        <f t="array" aca="1" ref="AK445" ca="1">IF(INDIRECT("実施計画様式!AK"&amp;ROW($A445))&lt;&gt;朱色変色!AK445,1,0)</f>
        <v>#VALUE!</v>
      </c>
      <c r="AL445" t="e" cm="1">
        <f t="array" aca="1" ref="AL445" ca="1">IF(INDIRECT("実施計画様式!AL"&amp;ROW($A445))&lt;&gt;朱色変色!AL445,1,0)</f>
        <v>#VALUE!</v>
      </c>
      <c r="AM445" t="e" cm="1">
        <f t="array" aca="1" ref="AM445" ca="1">IF(INDIRECT("実施計画様式!AM"&amp;ROW($A445))&lt;&gt;朱色変色!AM445,1,0)</f>
        <v>#VALUE!</v>
      </c>
      <c r="AN445" t="e" cm="1">
        <f t="array" aca="1" ref="AN445" ca="1">IF(INDIRECT("実施計画様式!AN"&amp;ROW($A445))&lt;&gt;朱色変色!AN445,1,0)</f>
        <v>#VALUE!</v>
      </c>
      <c r="AO445" t="e" cm="1">
        <f t="array" aca="1" ref="AO445" ca="1">IF(INDIRECT("実施計画様式!AO"&amp;ROW($A445))&lt;&gt;朱色変色!AO445,1,0)</f>
        <v>#VALUE!</v>
      </c>
      <c r="AP445" t="e" cm="1">
        <f t="array" aca="1" ref="AP445" ca="1">IF(INDIRECT("実施計画様式!AP"&amp;ROW($A445))&lt;&gt;朱色変色!AP445,1,0)</f>
        <v>#VALUE!</v>
      </c>
      <c r="AQ445" t="e" cm="1">
        <f t="array" aca="1" ref="AQ445" ca="1">IF(INDIRECT("実施計画様式!AQ"&amp;ROW($A445))&lt;&gt;朱色変色!AQ445,1,0)</f>
        <v>#VALUE!</v>
      </c>
      <c r="AR445" t="e" cm="1">
        <f t="array" aca="1" ref="AR445" ca="1">IF(INDIRECT("実施計画様式!AR"&amp;ROW($A445))&lt;&gt;朱色変色!AR445,1,0)</f>
        <v>#VALUE!</v>
      </c>
      <c r="AS445" t="e" cm="1">
        <f t="array" aca="1" ref="AS445" ca="1">IF(INDIRECT("実施計画様式!AS"&amp;ROW($A445))&lt;&gt;朱色変色!AS445,1,0)</f>
        <v>#VALUE!</v>
      </c>
      <c r="AT445" t="e" cm="1">
        <f t="array" aca="1" ref="AT445" ca="1">IF(INDIRECT("実施計画様式!AT"&amp;ROW($A445))&lt;&gt;朱色変色!AT445,1,0)</f>
        <v>#VALUE!</v>
      </c>
      <c r="AU445" t="e" cm="1">
        <f t="array" aca="1" ref="AU445" ca="1">IF(INDIRECT("実施計画様式!AU"&amp;ROW($A445))&lt;&gt;朱色変色!AU445,1,0)</f>
        <v>#VALUE!</v>
      </c>
      <c r="AV445" t="e" cm="1">
        <f t="array" aca="1" ref="AV445" ca="1">IF(INDIRECT("実施計画様式!AV"&amp;ROW($A445))&lt;&gt;朱色変色!AV445,1,0)</f>
        <v>#VALUE!</v>
      </c>
      <c r="AW445" t="e" cm="1">
        <f t="array" aca="1" ref="AW445" ca="1">IF(INDIRECT("実施計画様式!AW"&amp;ROW($A445))&lt;&gt;朱色変色!AW445,1,0)</f>
        <v>#VALUE!</v>
      </c>
      <c r="AX445" t="e" cm="1">
        <f t="array" aca="1" ref="AX445" ca="1">IF(INDIRECT("実施計画様式!AX"&amp;ROW($A445))&lt;&gt;朱色変色!AX445,1,0)</f>
        <v>#VALUE!</v>
      </c>
      <c r="AY445" t="e" cm="1">
        <f t="array" aca="1" ref="AY445" ca="1">IF(INDIRECT("実施計画様式!AY"&amp;ROW($A445))&lt;&gt;朱色変色!AU445,1,0)</f>
        <v>#VALUE!</v>
      </c>
      <c r="AZ445" t="e" cm="1">
        <f t="array" aca="1" ref="AZ445" ca="1">IF(INDIRECT("実施計画様式!AZ"&amp;ROW($A445))&lt;&gt;朱色変色!AV445,1,0)</f>
        <v>#VALUE!</v>
      </c>
      <c r="BA445" t="e" cm="1">
        <f t="array" aca="1" ref="BA445" ca="1">IF(INDIRECT("実施計画様式!BA"&amp;ROW($A445))&lt;&gt;朱色変色!AW445,1,0)</f>
        <v>#VALUE!</v>
      </c>
      <c r="BB445" t="e" cm="1">
        <f t="array" aca="1" ref="BB445" ca="1">IF(INDIRECT("実施計画様式!BB"&amp;ROW($A445))&lt;&gt;朱色変色!AX445,1,0)</f>
        <v>#VALUE!</v>
      </c>
      <c r="BC445" t="e">
        <f t="shared" ca="1" si="15"/>
        <v>#VALUE!</v>
      </c>
      <c r="BD445" t="e">
        <f t="shared" ca="1" si="16"/>
        <v>#VALUE!</v>
      </c>
      <c r="BE445" t="e">
        <f t="shared" ca="1" si="17"/>
        <v>#VALUE!</v>
      </c>
    </row>
    <row r="446" spans="3:57">
      <c r="C446" s="310">
        <v>374</v>
      </c>
      <c r="D446" t="e" cm="1">
        <f t="array" aca="1" ref="D446" ca="1">IF(INDIRECT("実施計画様式!D"&amp;ROW($A446))&lt;&gt;朱色変色!D446,1,0)</f>
        <v>#VALUE!</v>
      </c>
      <c r="E446" t="e" cm="1">
        <f t="array" aca="1" ref="E446" ca="1">IF(INDIRECT("実施計画様式!E"&amp;ROW($A446))&lt;&gt;朱色変色!E446,1,0)</f>
        <v>#VALUE!</v>
      </c>
      <c r="F446" t="e" cm="1">
        <f t="array" aca="1" ref="F446" ca="1">IF(INDIRECT("実施計画様式!F"&amp;ROW($A446))&lt;&gt;朱色変色!F446,1,0)</f>
        <v>#VALUE!</v>
      </c>
      <c r="G446" t="e" cm="1">
        <f t="array" aca="1" ref="G446" ca="1">IF(INDIRECT("実施計画様式!G"&amp;ROW($A446))&lt;&gt;朱色変色!G446,1,0)</f>
        <v>#VALUE!</v>
      </c>
      <c r="H446" t="e" cm="1">
        <f t="array" aca="1" ref="H446" ca="1">IF(INDIRECT("実施計画様式!H"&amp;ROW($A446))&lt;&gt;朱色変色!H446,1,0)</f>
        <v>#VALUE!</v>
      </c>
      <c r="I446" t="e" cm="1">
        <f t="array" aca="1" ref="I446" ca="1">IF(INDIRECT("実施計画様式!I"&amp;ROW($A446))&lt;&gt;朱色変色!I446,1,0)</f>
        <v>#VALUE!</v>
      </c>
      <c r="J446" t="e" cm="1">
        <f t="array" aca="1" ref="J446" ca="1">IF(INDIRECT("実施計画様式!J"&amp;ROW($A446))&lt;&gt;朱色変色!J446,1,0)</f>
        <v>#VALUE!</v>
      </c>
      <c r="K446" t="e" cm="1">
        <f t="array" aca="1" ref="K446" ca="1">IF(INDIRECT("実施計画様式!K"&amp;ROW($A446))&lt;&gt;朱色変色!K446,1,0)</f>
        <v>#VALUE!</v>
      </c>
      <c r="L446" t="e" cm="1">
        <f t="array" aca="1" ref="L446" ca="1">IF(INDIRECT("実施計画様式!L"&amp;ROW($A446))&lt;&gt;朱色変色!L446,1,0)</f>
        <v>#VALUE!</v>
      </c>
      <c r="M446" t="e" cm="1">
        <f t="array" aca="1" ref="M446" ca="1">IF(INDIRECT("実施計画様式!M"&amp;ROW($A446))&lt;&gt;朱色変色!M446,1,0)</f>
        <v>#VALUE!</v>
      </c>
      <c r="N446" t="e" cm="1">
        <f t="array" aca="1" ref="N446" ca="1">IF(INDIRECT("実施計画様式!N"&amp;ROW($A446))&lt;&gt;朱色変色!N446,1,0)</f>
        <v>#VALUE!</v>
      </c>
      <c r="O446" t="e" cm="1">
        <f t="array" aca="1" ref="O446" ca="1">IF(INDIRECT("実施計画様式!O"&amp;ROW($A446))&lt;&gt;朱色変色!O446,1,0)</f>
        <v>#VALUE!</v>
      </c>
      <c r="P446" t="e" cm="1">
        <f t="array" aca="1" ref="P446" ca="1">IF(INDIRECT("実施計画様式!P"&amp;ROW($A446))&lt;&gt;朱色変色!P446,1,0)</f>
        <v>#VALUE!</v>
      </c>
      <c r="Q446" t="e" cm="1">
        <f t="array" aca="1" ref="Q446" ca="1">IF(INDIRECT("実施計画様式!Q"&amp;ROW($A446))&lt;&gt;朱色変色!Q446,1,0)</f>
        <v>#VALUE!</v>
      </c>
      <c r="R446" t="e" cm="1">
        <f t="array" aca="1" ref="R446" ca="1">IF(INDIRECT("実施計画様式!R"&amp;ROW($A446))&lt;&gt;朱色変色!R446,1,0)</f>
        <v>#VALUE!</v>
      </c>
      <c r="S446" t="e" cm="1">
        <f t="array" aca="1" ref="S446" ca="1">IF(INDIRECT("実施計画様式!S"&amp;ROW($A446))&lt;&gt;朱色変色!S446,1,0)</f>
        <v>#VALUE!</v>
      </c>
      <c r="T446" t="e" cm="1">
        <f t="array" aca="1" ref="T446" ca="1">IF(INDIRECT("実施計画様式!T"&amp;ROW($A446))&lt;&gt;朱色変色!T446,1,0)</f>
        <v>#VALUE!</v>
      </c>
      <c r="U446" t="e" cm="1">
        <f t="array" aca="1" ref="U446" ca="1">IF(INDIRECT("実施計画様式!U"&amp;ROW($A446))&lt;&gt;朱色変色!U446,1,0)</f>
        <v>#VALUE!</v>
      </c>
      <c r="V446" t="e" cm="1">
        <f t="array" aca="1" ref="V446" ca="1">IF(INDIRECT("実施計画様式!V"&amp;ROW($A446))&lt;&gt;朱色変色!V446,1,0)</f>
        <v>#VALUE!</v>
      </c>
      <c r="W446" t="e" cm="1">
        <f t="array" aca="1" ref="W446" ca="1">IF(INDIRECT("実施計画様式!W"&amp;ROW($A446))&lt;&gt;朱色変色!W446,1,0)</f>
        <v>#VALUE!</v>
      </c>
      <c r="X446" t="e" cm="1">
        <f t="array" aca="1" ref="X446" ca="1">IF(INDIRECT("実施計画様式!X"&amp;ROW($A446))&lt;&gt;朱色変色!X446,1,0)</f>
        <v>#VALUE!</v>
      </c>
      <c r="Y446" t="e" cm="1">
        <f t="array" aca="1" ref="Y446" ca="1">IF(INDIRECT("実施計画様式!Y"&amp;ROW($A446))&lt;&gt;朱色変色!Y446,1,0)</f>
        <v>#VALUE!</v>
      </c>
      <c r="Z446" t="e" cm="1">
        <f t="array" aca="1" ref="Z446" ca="1">IF(INDIRECT("実施計画様式!Z"&amp;ROW($A446))&lt;&gt;朱色変色!Z446,1,0)</f>
        <v>#VALUE!</v>
      </c>
      <c r="AA446" t="e" cm="1">
        <f t="array" aca="1" ref="AA446" ca="1">IF(INDIRECT("実施計画様式!AA"&amp;ROW($A446))&lt;&gt;朱色変色!AA446,1,0)</f>
        <v>#VALUE!</v>
      </c>
      <c r="AB446" t="e" cm="1">
        <f t="array" aca="1" ref="AB446" ca="1">IF(INDIRECT("実施計画様式!AB"&amp;ROW($A446))&lt;&gt;朱色変色!AB446,1,0)</f>
        <v>#VALUE!</v>
      </c>
      <c r="AC446" t="e" cm="1">
        <f t="array" aca="1" ref="AC446" ca="1">IF(INDIRECT("実施計画様式!AC"&amp;ROW($A446))&lt;&gt;朱色変色!AC446,1,0)</f>
        <v>#VALUE!</v>
      </c>
      <c r="AD446" t="e" cm="1">
        <f t="array" aca="1" ref="AD446" ca="1">IF(INDIRECT("実施計画様式!AD"&amp;ROW($A446))&lt;&gt;朱色変色!AD446,1,0)</f>
        <v>#VALUE!</v>
      </c>
      <c r="AE446" t="e" cm="1">
        <f t="array" aca="1" ref="AE446" ca="1">IF(INDIRECT("実施計画様式!AE"&amp;ROW($A446))&lt;&gt;朱色変色!AE446,1,0)</f>
        <v>#VALUE!</v>
      </c>
      <c r="AF446" t="e" cm="1">
        <f t="array" aca="1" ref="AF446" ca="1">IF(INDIRECT("実施計画様式!AF"&amp;ROW($A446))&lt;&gt;朱色変色!AF446,1,0)</f>
        <v>#VALUE!</v>
      </c>
      <c r="AG446" t="e" cm="1">
        <f t="array" aca="1" ref="AG446" ca="1">IF(INDIRECT("実施計画様式!AG"&amp;ROW($A446))&lt;&gt;朱色変色!AG446,1,0)</f>
        <v>#VALUE!</v>
      </c>
      <c r="AH446" t="e" cm="1">
        <f t="array" aca="1" ref="AH446" ca="1">IF(INDIRECT("実施計画様式!AH"&amp;ROW($A446))&lt;&gt;朱色変色!AH446,1,0)</f>
        <v>#VALUE!</v>
      </c>
      <c r="AI446" t="e" cm="1">
        <f t="array" aca="1" ref="AI446" ca="1">IF(INDIRECT("実施計画様式!AI"&amp;ROW($A446))&lt;&gt;朱色変色!AI446,1,0)</f>
        <v>#VALUE!</v>
      </c>
      <c r="AJ446" t="e" cm="1">
        <f t="array" aca="1" ref="AJ446" ca="1">IF(INDIRECT("実施計画様式!AJ"&amp;ROW($A446))&lt;&gt;朱色変色!AJ446,1,0)</f>
        <v>#VALUE!</v>
      </c>
      <c r="AK446" t="e" cm="1">
        <f t="array" aca="1" ref="AK446" ca="1">IF(INDIRECT("実施計画様式!AK"&amp;ROW($A446))&lt;&gt;朱色変色!AK446,1,0)</f>
        <v>#VALUE!</v>
      </c>
      <c r="AL446" t="e" cm="1">
        <f t="array" aca="1" ref="AL446" ca="1">IF(INDIRECT("実施計画様式!AL"&amp;ROW($A446))&lt;&gt;朱色変色!AL446,1,0)</f>
        <v>#VALUE!</v>
      </c>
      <c r="AM446" t="e" cm="1">
        <f t="array" aca="1" ref="AM446" ca="1">IF(INDIRECT("実施計画様式!AM"&amp;ROW($A446))&lt;&gt;朱色変色!AM446,1,0)</f>
        <v>#VALUE!</v>
      </c>
      <c r="AN446" t="e" cm="1">
        <f t="array" aca="1" ref="AN446" ca="1">IF(INDIRECT("実施計画様式!AN"&amp;ROW($A446))&lt;&gt;朱色変色!AN446,1,0)</f>
        <v>#VALUE!</v>
      </c>
      <c r="AO446" t="e" cm="1">
        <f t="array" aca="1" ref="AO446" ca="1">IF(INDIRECT("実施計画様式!AO"&amp;ROW($A446))&lt;&gt;朱色変色!AO446,1,0)</f>
        <v>#VALUE!</v>
      </c>
      <c r="AP446" t="e" cm="1">
        <f t="array" aca="1" ref="AP446" ca="1">IF(INDIRECT("実施計画様式!AP"&amp;ROW($A446))&lt;&gt;朱色変色!AP446,1,0)</f>
        <v>#VALUE!</v>
      </c>
      <c r="AQ446" t="e" cm="1">
        <f t="array" aca="1" ref="AQ446" ca="1">IF(INDIRECT("実施計画様式!AQ"&amp;ROW($A446))&lt;&gt;朱色変色!AQ446,1,0)</f>
        <v>#VALUE!</v>
      </c>
      <c r="AR446" t="e" cm="1">
        <f t="array" aca="1" ref="AR446" ca="1">IF(INDIRECT("実施計画様式!AR"&amp;ROW($A446))&lt;&gt;朱色変色!AR446,1,0)</f>
        <v>#VALUE!</v>
      </c>
      <c r="AS446" t="e" cm="1">
        <f t="array" aca="1" ref="AS446" ca="1">IF(INDIRECT("実施計画様式!AS"&amp;ROW($A446))&lt;&gt;朱色変色!AS446,1,0)</f>
        <v>#VALUE!</v>
      </c>
      <c r="AT446" t="e" cm="1">
        <f t="array" aca="1" ref="AT446" ca="1">IF(INDIRECT("実施計画様式!AT"&amp;ROW($A446))&lt;&gt;朱色変色!AT446,1,0)</f>
        <v>#VALUE!</v>
      </c>
      <c r="AU446" t="e" cm="1">
        <f t="array" aca="1" ref="AU446" ca="1">IF(INDIRECT("実施計画様式!AU"&amp;ROW($A446))&lt;&gt;朱色変色!AU446,1,0)</f>
        <v>#VALUE!</v>
      </c>
      <c r="AV446" t="e" cm="1">
        <f t="array" aca="1" ref="AV446" ca="1">IF(INDIRECT("実施計画様式!AV"&amp;ROW($A446))&lt;&gt;朱色変色!AV446,1,0)</f>
        <v>#VALUE!</v>
      </c>
      <c r="AW446" t="e" cm="1">
        <f t="array" aca="1" ref="AW446" ca="1">IF(INDIRECT("実施計画様式!AW"&amp;ROW($A446))&lt;&gt;朱色変色!AW446,1,0)</f>
        <v>#VALUE!</v>
      </c>
      <c r="AX446" t="e" cm="1">
        <f t="array" aca="1" ref="AX446" ca="1">IF(INDIRECT("実施計画様式!AX"&amp;ROW($A446))&lt;&gt;朱色変色!AX446,1,0)</f>
        <v>#VALUE!</v>
      </c>
      <c r="AY446" t="e" cm="1">
        <f t="array" aca="1" ref="AY446" ca="1">IF(INDIRECT("実施計画様式!AY"&amp;ROW($A446))&lt;&gt;朱色変色!AU446,1,0)</f>
        <v>#VALUE!</v>
      </c>
      <c r="AZ446" t="e" cm="1">
        <f t="array" aca="1" ref="AZ446" ca="1">IF(INDIRECT("実施計画様式!AZ"&amp;ROW($A446))&lt;&gt;朱色変色!AV446,1,0)</f>
        <v>#VALUE!</v>
      </c>
      <c r="BA446" t="e" cm="1">
        <f t="array" aca="1" ref="BA446" ca="1">IF(INDIRECT("実施計画様式!BA"&amp;ROW($A446))&lt;&gt;朱色変色!AW446,1,0)</f>
        <v>#VALUE!</v>
      </c>
      <c r="BB446" t="e" cm="1">
        <f t="array" aca="1" ref="BB446" ca="1">IF(INDIRECT("実施計画様式!BB"&amp;ROW($A446))&lt;&gt;朱色変色!AX446,1,0)</f>
        <v>#VALUE!</v>
      </c>
      <c r="BC446" t="e">
        <f t="shared" ca="1" si="15"/>
        <v>#VALUE!</v>
      </c>
      <c r="BD446" t="e">
        <f t="shared" ca="1" si="16"/>
        <v>#VALUE!</v>
      </c>
      <c r="BE446" t="e">
        <f t="shared" ca="1" si="17"/>
        <v>#VALUE!</v>
      </c>
    </row>
    <row r="447" spans="3:57">
      <c r="C447" s="310">
        <v>375</v>
      </c>
      <c r="D447" t="e" cm="1">
        <f t="array" aca="1" ref="D447" ca="1">IF(INDIRECT("実施計画様式!D"&amp;ROW($A447))&lt;&gt;朱色変色!D447,1,0)</f>
        <v>#VALUE!</v>
      </c>
      <c r="E447" t="e" cm="1">
        <f t="array" aca="1" ref="E447" ca="1">IF(INDIRECT("実施計画様式!E"&amp;ROW($A447))&lt;&gt;朱色変色!E447,1,0)</f>
        <v>#VALUE!</v>
      </c>
      <c r="F447" t="e" cm="1">
        <f t="array" aca="1" ref="F447" ca="1">IF(INDIRECT("実施計画様式!F"&amp;ROW($A447))&lt;&gt;朱色変色!F447,1,0)</f>
        <v>#VALUE!</v>
      </c>
      <c r="G447" t="e" cm="1">
        <f t="array" aca="1" ref="G447" ca="1">IF(INDIRECT("実施計画様式!G"&amp;ROW($A447))&lt;&gt;朱色変色!G447,1,0)</f>
        <v>#VALUE!</v>
      </c>
      <c r="H447" t="e" cm="1">
        <f t="array" aca="1" ref="H447" ca="1">IF(INDIRECT("実施計画様式!H"&amp;ROW($A447))&lt;&gt;朱色変色!H447,1,0)</f>
        <v>#VALUE!</v>
      </c>
      <c r="I447" t="e" cm="1">
        <f t="array" aca="1" ref="I447" ca="1">IF(INDIRECT("実施計画様式!I"&amp;ROW($A447))&lt;&gt;朱色変色!I447,1,0)</f>
        <v>#VALUE!</v>
      </c>
      <c r="J447" t="e" cm="1">
        <f t="array" aca="1" ref="J447" ca="1">IF(INDIRECT("実施計画様式!J"&amp;ROW($A447))&lt;&gt;朱色変色!J447,1,0)</f>
        <v>#VALUE!</v>
      </c>
      <c r="K447" t="e" cm="1">
        <f t="array" aca="1" ref="K447" ca="1">IF(INDIRECT("実施計画様式!K"&amp;ROW($A447))&lt;&gt;朱色変色!K447,1,0)</f>
        <v>#VALUE!</v>
      </c>
      <c r="L447" t="e" cm="1">
        <f t="array" aca="1" ref="L447" ca="1">IF(INDIRECT("実施計画様式!L"&amp;ROW($A447))&lt;&gt;朱色変色!L447,1,0)</f>
        <v>#VALUE!</v>
      </c>
      <c r="M447" t="e" cm="1">
        <f t="array" aca="1" ref="M447" ca="1">IF(INDIRECT("実施計画様式!M"&amp;ROW($A447))&lt;&gt;朱色変色!M447,1,0)</f>
        <v>#VALUE!</v>
      </c>
      <c r="N447" t="e" cm="1">
        <f t="array" aca="1" ref="N447" ca="1">IF(INDIRECT("実施計画様式!N"&amp;ROW($A447))&lt;&gt;朱色変色!N447,1,0)</f>
        <v>#VALUE!</v>
      </c>
      <c r="O447" t="e" cm="1">
        <f t="array" aca="1" ref="O447" ca="1">IF(INDIRECT("実施計画様式!O"&amp;ROW($A447))&lt;&gt;朱色変色!O447,1,0)</f>
        <v>#VALUE!</v>
      </c>
      <c r="P447" t="e" cm="1">
        <f t="array" aca="1" ref="P447" ca="1">IF(INDIRECT("実施計画様式!P"&amp;ROW($A447))&lt;&gt;朱色変色!P447,1,0)</f>
        <v>#VALUE!</v>
      </c>
      <c r="Q447" t="e" cm="1">
        <f t="array" aca="1" ref="Q447" ca="1">IF(INDIRECT("実施計画様式!Q"&amp;ROW($A447))&lt;&gt;朱色変色!Q447,1,0)</f>
        <v>#VALUE!</v>
      </c>
      <c r="R447" t="e" cm="1">
        <f t="array" aca="1" ref="R447" ca="1">IF(INDIRECT("実施計画様式!R"&amp;ROW($A447))&lt;&gt;朱色変色!R447,1,0)</f>
        <v>#VALUE!</v>
      </c>
      <c r="S447" t="e" cm="1">
        <f t="array" aca="1" ref="S447" ca="1">IF(INDIRECT("実施計画様式!S"&amp;ROW($A447))&lt;&gt;朱色変色!S447,1,0)</f>
        <v>#VALUE!</v>
      </c>
      <c r="T447" t="e" cm="1">
        <f t="array" aca="1" ref="T447" ca="1">IF(INDIRECT("実施計画様式!T"&amp;ROW($A447))&lt;&gt;朱色変色!T447,1,0)</f>
        <v>#VALUE!</v>
      </c>
      <c r="U447" t="e" cm="1">
        <f t="array" aca="1" ref="U447" ca="1">IF(INDIRECT("実施計画様式!U"&amp;ROW($A447))&lt;&gt;朱色変色!U447,1,0)</f>
        <v>#VALUE!</v>
      </c>
      <c r="V447" t="e" cm="1">
        <f t="array" aca="1" ref="V447" ca="1">IF(INDIRECT("実施計画様式!V"&amp;ROW($A447))&lt;&gt;朱色変色!V447,1,0)</f>
        <v>#VALUE!</v>
      </c>
      <c r="W447" t="e" cm="1">
        <f t="array" aca="1" ref="W447" ca="1">IF(INDIRECT("実施計画様式!W"&amp;ROW($A447))&lt;&gt;朱色変色!W447,1,0)</f>
        <v>#VALUE!</v>
      </c>
      <c r="X447" t="e" cm="1">
        <f t="array" aca="1" ref="X447" ca="1">IF(INDIRECT("実施計画様式!X"&amp;ROW($A447))&lt;&gt;朱色変色!X447,1,0)</f>
        <v>#VALUE!</v>
      </c>
      <c r="Y447" t="e" cm="1">
        <f t="array" aca="1" ref="Y447" ca="1">IF(INDIRECT("実施計画様式!Y"&amp;ROW($A447))&lt;&gt;朱色変色!Y447,1,0)</f>
        <v>#VALUE!</v>
      </c>
      <c r="Z447" t="e" cm="1">
        <f t="array" aca="1" ref="Z447" ca="1">IF(INDIRECT("実施計画様式!Z"&amp;ROW($A447))&lt;&gt;朱色変色!Z447,1,0)</f>
        <v>#VALUE!</v>
      </c>
      <c r="AA447" t="e" cm="1">
        <f t="array" aca="1" ref="AA447" ca="1">IF(INDIRECT("実施計画様式!AA"&amp;ROW($A447))&lt;&gt;朱色変色!AA447,1,0)</f>
        <v>#VALUE!</v>
      </c>
      <c r="AB447" t="e" cm="1">
        <f t="array" aca="1" ref="AB447" ca="1">IF(INDIRECT("実施計画様式!AB"&amp;ROW($A447))&lt;&gt;朱色変色!AB447,1,0)</f>
        <v>#VALUE!</v>
      </c>
      <c r="AC447" t="e" cm="1">
        <f t="array" aca="1" ref="AC447" ca="1">IF(INDIRECT("実施計画様式!AC"&amp;ROW($A447))&lt;&gt;朱色変色!AC447,1,0)</f>
        <v>#VALUE!</v>
      </c>
      <c r="AD447" t="e" cm="1">
        <f t="array" aca="1" ref="AD447" ca="1">IF(INDIRECT("実施計画様式!AD"&amp;ROW($A447))&lt;&gt;朱色変色!AD447,1,0)</f>
        <v>#VALUE!</v>
      </c>
      <c r="AE447" t="e" cm="1">
        <f t="array" aca="1" ref="AE447" ca="1">IF(INDIRECT("実施計画様式!AE"&amp;ROW($A447))&lt;&gt;朱色変色!AE447,1,0)</f>
        <v>#VALUE!</v>
      </c>
      <c r="AF447" t="e" cm="1">
        <f t="array" aca="1" ref="AF447" ca="1">IF(INDIRECT("実施計画様式!AF"&amp;ROW($A447))&lt;&gt;朱色変色!AF447,1,0)</f>
        <v>#VALUE!</v>
      </c>
      <c r="AG447" t="e" cm="1">
        <f t="array" aca="1" ref="AG447" ca="1">IF(INDIRECT("実施計画様式!AG"&amp;ROW($A447))&lt;&gt;朱色変色!AG447,1,0)</f>
        <v>#VALUE!</v>
      </c>
      <c r="AH447" t="e" cm="1">
        <f t="array" aca="1" ref="AH447" ca="1">IF(INDIRECT("実施計画様式!AH"&amp;ROW($A447))&lt;&gt;朱色変色!AH447,1,0)</f>
        <v>#VALUE!</v>
      </c>
      <c r="AI447" t="e" cm="1">
        <f t="array" aca="1" ref="AI447" ca="1">IF(INDIRECT("実施計画様式!AI"&amp;ROW($A447))&lt;&gt;朱色変色!AI447,1,0)</f>
        <v>#VALUE!</v>
      </c>
      <c r="AJ447" t="e" cm="1">
        <f t="array" aca="1" ref="AJ447" ca="1">IF(INDIRECT("実施計画様式!AJ"&amp;ROW($A447))&lt;&gt;朱色変色!AJ447,1,0)</f>
        <v>#VALUE!</v>
      </c>
      <c r="AK447" t="e" cm="1">
        <f t="array" aca="1" ref="AK447" ca="1">IF(INDIRECT("実施計画様式!AK"&amp;ROW($A447))&lt;&gt;朱色変色!AK447,1,0)</f>
        <v>#VALUE!</v>
      </c>
      <c r="AL447" t="e" cm="1">
        <f t="array" aca="1" ref="AL447" ca="1">IF(INDIRECT("実施計画様式!AL"&amp;ROW($A447))&lt;&gt;朱色変色!AL447,1,0)</f>
        <v>#VALUE!</v>
      </c>
      <c r="AM447" t="e" cm="1">
        <f t="array" aca="1" ref="AM447" ca="1">IF(INDIRECT("実施計画様式!AM"&amp;ROW($A447))&lt;&gt;朱色変色!AM447,1,0)</f>
        <v>#VALUE!</v>
      </c>
      <c r="AN447" t="e" cm="1">
        <f t="array" aca="1" ref="AN447" ca="1">IF(INDIRECT("実施計画様式!AN"&amp;ROW($A447))&lt;&gt;朱色変色!AN447,1,0)</f>
        <v>#VALUE!</v>
      </c>
      <c r="AO447" t="e" cm="1">
        <f t="array" aca="1" ref="AO447" ca="1">IF(INDIRECT("実施計画様式!AO"&amp;ROW($A447))&lt;&gt;朱色変色!AO447,1,0)</f>
        <v>#VALUE!</v>
      </c>
      <c r="AP447" t="e" cm="1">
        <f t="array" aca="1" ref="AP447" ca="1">IF(INDIRECT("実施計画様式!AP"&amp;ROW($A447))&lt;&gt;朱色変色!AP447,1,0)</f>
        <v>#VALUE!</v>
      </c>
      <c r="AQ447" t="e" cm="1">
        <f t="array" aca="1" ref="AQ447" ca="1">IF(INDIRECT("実施計画様式!AQ"&amp;ROW($A447))&lt;&gt;朱色変色!AQ447,1,0)</f>
        <v>#VALUE!</v>
      </c>
      <c r="AR447" t="e" cm="1">
        <f t="array" aca="1" ref="AR447" ca="1">IF(INDIRECT("実施計画様式!AR"&amp;ROW($A447))&lt;&gt;朱色変色!AR447,1,0)</f>
        <v>#VALUE!</v>
      </c>
      <c r="AS447" t="e" cm="1">
        <f t="array" aca="1" ref="AS447" ca="1">IF(INDIRECT("実施計画様式!AS"&amp;ROW($A447))&lt;&gt;朱色変色!AS447,1,0)</f>
        <v>#VALUE!</v>
      </c>
      <c r="AT447" t="e" cm="1">
        <f t="array" aca="1" ref="AT447" ca="1">IF(INDIRECT("実施計画様式!AT"&amp;ROW($A447))&lt;&gt;朱色変色!AT447,1,0)</f>
        <v>#VALUE!</v>
      </c>
      <c r="AU447" t="e" cm="1">
        <f t="array" aca="1" ref="AU447" ca="1">IF(INDIRECT("実施計画様式!AU"&amp;ROW($A447))&lt;&gt;朱色変色!AU447,1,0)</f>
        <v>#VALUE!</v>
      </c>
      <c r="AV447" t="e" cm="1">
        <f t="array" aca="1" ref="AV447" ca="1">IF(INDIRECT("実施計画様式!AV"&amp;ROW($A447))&lt;&gt;朱色変色!AV447,1,0)</f>
        <v>#VALUE!</v>
      </c>
      <c r="AW447" t="e" cm="1">
        <f t="array" aca="1" ref="AW447" ca="1">IF(INDIRECT("実施計画様式!AW"&amp;ROW($A447))&lt;&gt;朱色変色!AW447,1,0)</f>
        <v>#VALUE!</v>
      </c>
      <c r="AX447" t="e" cm="1">
        <f t="array" aca="1" ref="AX447" ca="1">IF(INDIRECT("実施計画様式!AX"&amp;ROW($A447))&lt;&gt;朱色変色!AX447,1,0)</f>
        <v>#VALUE!</v>
      </c>
      <c r="AY447" t="e" cm="1">
        <f t="array" aca="1" ref="AY447" ca="1">IF(INDIRECT("実施計画様式!AY"&amp;ROW($A447))&lt;&gt;朱色変色!AU447,1,0)</f>
        <v>#VALUE!</v>
      </c>
      <c r="AZ447" t="e" cm="1">
        <f t="array" aca="1" ref="AZ447" ca="1">IF(INDIRECT("実施計画様式!AZ"&amp;ROW($A447))&lt;&gt;朱色変色!AV447,1,0)</f>
        <v>#VALUE!</v>
      </c>
      <c r="BA447" t="e" cm="1">
        <f t="array" aca="1" ref="BA447" ca="1">IF(INDIRECT("実施計画様式!BA"&amp;ROW($A447))&lt;&gt;朱色変色!AW447,1,0)</f>
        <v>#VALUE!</v>
      </c>
      <c r="BB447" t="e" cm="1">
        <f t="array" aca="1" ref="BB447" ca="1">IF(INDIRECT("実施計画様式!BB"&amp;ROW($A447))&lt;&gt;朱色変色!AX447,1,0)</f>
        <v>#VALUE!</v>
      </c>
      <c r="BC447" t="e">
        <f t="shared" ca="1" si="15"/>
        <v>#VALUE!</v>
      </c>
      <c r="BD447" t="e">
        <f t="shared" ca="1" si="16"/>
        <v>#VALUE!</v>
      </c>
      <c r="BE447" t="e">
        <f t="shared" ca="1" si="17"/>
        <v>#VALUE!</v>
      </c>
    </row>
    <row r="448" spans="3:57">
      <c r="C448" s="310">
        <v>376</v>
      </c>
      <c r="D448" t="e" cm="1">
        <f t="array" aca="1" ref="D448" ca="1">IF(INDIRECT("実施計画様式!D"&amp;ROW($A448))&lt;&gt;朱色変色!D448,1,0)</f>
        <v>#VALUE!</v>
      </c>
      <c r="E448" t="e" cm="1">
        <f t="array" aca="1" ref="E448" ca="1">IF(INDIRECT("実施計画様式!E"&amp;ROW($A448))&lt;&gt;朱色変色!E448,1,0)</f>
        <v>#VALUE!</v>
      </c>
      <c r="F448" t="e" cm="1">
        <f t="array" aca="1" ref="F448" ca="1">IF(INDIRECT("実施計画様式!F"&amp;ROW($A448))&lt;&gt;朱色変色!F448,1,0)</f>
        <v>#VALUE!</v>
      </c>
      <c r="G448" t="e" cm="1">
        <f t="array" aca="1" ref="G448" ca="1">IF(INDIRECT("実施計画様式!G"&amp;ROW($A448))&lt;&gt;朱色変色!G448,1,0)</f>
        <v>#VALUE!</v>
      </c>
      <c r="H448" t="e" cm="1">
        <f t="array" aca="1" ref="H448" ca="1">IF(INDIRECT("実施計画様式!H"&amp;ROW($A448))&lt;&gt;朱色変色!H448,1,0)</f>
        <v>#VALUE!</v>
      </c>
      <c r="I448" t="e" cm="1">
        <f t="array" aca="1" ref="I448" ca="1">IF(INDIRECT("実施計画様式!I"&amp;ROW($A448))&lt;&gt;朱色変色!I448,1,0)</f>
        <v>#VALUE!</v>
      </c>
      <c r="J448" t="e" cm="1">
        <f t="array" aca="1" ref="J448" ca="1">IF(INDIRECT("実施計画様式!J"&amp;ROW($A448))&lt;&gt;朱色変色!J448,1,0)</f>
        <v>#VALUE!</v>
      </c>
      <c r="K448" t="e" cm="1">
        <f t="array" aca="1" ref="K448" ca="1">IF(INDIRECT("実施計画様式!K"&amp;ROW($A448))&lt;&gt;朱色変色!K448,1,0)</f>
        <v>#VALUE!</v>
      </c>
      <c r="L448" t="e" cm="1">
        <f t="array" aca="1" ref="L448" ca="1">IF(INDIRECT("実施計画様式!L"&amp;ROW($A448))&lt;&gt;朱色変色!L448,1,0)</f>
        <v>#VALUE!</v>
      </c>
      <c r="M448" t="e" cm="1">
        <f t="array" aca="1" ref="M448" ca="1">IF(INDIRECT("実施計画様式!M"&amp;ROW($A448))&lt;&gt;朱色変色!M448,1,0)</f>
        <v>#VALUE!</v>
      </c>
      <c r="N448" t="e" cm="1">
        <f t="array" aca="1" ref="N448" ca="1">IF(INDIRECT("実施計画様式!N"&amp;ROW($A448))&lt;&gt;朱色変色!N448,1,0)</f>
        <v>#VALUE!</v>
      </c>
      <c r="O448" t="e" cm="1">
        <f t="array" aca="1" ref="O448" ca="1">IF(INDIRECT("実施計画様式!O"&amp;ROW($A448))&lt;&gt;朱色変色!O448,1,0)</f>
        <v>#VALUE!</v>
      </c>
      <c r="P448" t="e" cm="1">
        <f t="array" aca="1" ref="P448" ca="1">IF(INDIRECT("実施計画様式!P"&amp;ROW($A448))&lt;&gt;朱色変色!P448,1,0)</f>
        <v>#VALUE!</v>
      </c>
      <c r="Q448" t="e" cm="1">
        <f t="array" aca="1" ref="Q448" ca="1">IF(INDIRECT("実施計画様式!Q"&amp;ROW($A448))&lt;&gt;朱色変色!Q448,1,0)</f>
        <v>#VALUE!</v>
      </c>
      <c r="R448" t="e" cm="1">
        <f t="array" aca="1" ref="R448" ca="1">IF(INDIRECT("実施計画様式!R"&amp;ROW($A448))&lt;&gt;朱色変色!R448,1,0)</f>
        <v>#VALUE!</v>
      </c>
      <c r="S448" t="e" cm="1">
        <f t="array" aca="1" ref="S448" ca="1">IF(INDIRECT("実施計画様式!S"&amp;ROW($A448))&lt;&gt;朱色変色!S448,1,0)</f>
        <v>#VALUE!</v>
      </c>
      <c r="T448" t="e" cm="1">
        <f t="array" aca="1" ref="T448" ca="1">IF(INDIRECT("実施計画様式!T"&amp;ROW($A448))&lt;&gt;朱色変色!T448,1,0)</f>
        <v>#VALUE!</v>
      </c>
      <c r="U448" t="e" cm="1">
        <f t="array" aca="1" ref="U448" ca="1">IF(INDIRECT("実施計画様式!U"&amp;ROW($A448))&lt;&gt;朱色変色!U448,1,0)</f>
        <v>#VALUE!</v>
      </c>
      <c r="V448" t="e" cm="1">
        <f t="array" aca="1" ref="V448" ca="1">IF(INDIRECT("実施計画様式!V"&amp;ROW($A448))&lt;&gt;朱色変色!V448,1,0)</f>
        <v>#VALUE!</v>
      </c>
      <c r="W448" t="e" cm="1">
        <f t="array" aca="1" ref="W448" ca="1">IF(INDIRECT("実施計画様式!W"&amp;ROW($A448))&lt;&gt;朱色変色!W448,1,0)</f>
        <v>#VALUE!</v>
      </c>
      <c r="X448" t="e" cm="1">
        <f t="array" aca="1" ref="X448" ca="1">IF(INDIRECT("実施計画様式!X"&amp;ROW($A448))&lt;&gt;朱色変色!X448,1,0)</f>
        <v>#VALUE!</v>
      </c>
      <c r="Y448" t="e" cm="1">
        <f t="array" aca="1" ref="Y448" ca="1">IF(INDIRECT("実施計画様式!Y"&amp;ROW($A448))&lt;&gt;朱色変色!Y448,1,0)</f>
        <v>#VALUE!</v>
      </c>
      <c r="Z448" t="e" cm="1">
        <f t="array" aca="1" ref="Z448" ca="1">IF(INDIRECT("実施計画様式!Z"&amp;ROW($A448))&lt;&gt;朱色変色!Z448,1,0)</f>
        <v>#VALUE!</v>
      </c>
      <c r="AA448" t="e" cm="1">
        <f t="array" aca="1" ref="AA448" ca="1">IF(INDIRECT("実施計画様式!AA"&amp;ROW($A448))&lt;&gt;朱色変色!AA448,1,0)</f>
        <v>#VALUE!</v>
      </c>
      <c r="AB448" t="e" cm="1">
        <f t="array" aca="1" ref="AB448" ca="1">IF(INDIRECT("実施計画様式!AB"&amp;ROW($A448))&lt;&gt;朱色変色!AB448,1,0)</f>
        <v>#VALUE!</v>
      </c>
      <c r="AC448" t="e" cm="1">
        <f t="array" aca="1" ref="AC448" ca="1">IF(INDIRECT("実施計画様式!AC"&amp;ROW($A448))&lt;&gt;朱色変色!AC448,1,0)</f>
        <v>#VALUE!</v>
      </c>
      <c r="AD448" t="e" cm="1">
        <f t="array" aca="1" ref="AD448" ca="1">IF(INDIRECT("実施計画様式!AD"&amp;ROW($A448))&lt;&gt;朱色変色!AD448,1,0)</f>
        <v>#VALUE!</v>
      </c>
      <c r="AE448" t="e" cm="1">
        <f t="array" aca="1" ref="AE448" ca="1">IF(INDIRECT("実施計画様式!AE"&amp;ROW($A448))&lt;&gt;朱色変色!AE448,1,0)</f>
        <v>#VALUE!</v>
      </c>
      <c r="AF448" t="e" cm="1">
        <f t="array" aca="1" ref="AF448" ca="1">IF(INDIRECT("実施計画様式!AF"&amp;ROW($A448))&lt;&gt;朱色変色!AF448,1,0)</f>
        <v>#VALUE!</v>
      </c>
      <c r="AG448" t="e" cm="1">
        <f t="array" aca="1" ref="AG448" ca="1">IF(INDIRECT("実施計画様式!AG"&amp;ROW($A448))&lt;&gt;朱色変色!AG448,1,0)</f>
        <v>#VALUE!</v>
      </c>
      <c r="AH448" t="e" cm="1">
        <f t="array" aca="1" ref="AH448" ca="1">IF(INDIRECT("実施計画様式!AH"&amp;ROW($A448))&lt;&gt;朱色変色!AH448,1,0)</f>
        <v>#VALUE!</v>
      </c>
      <c r="AI448" t="e" cm="1">
        <f t="array" aca="1" ref="AI448" ca="1">IF(INDIRECT("実施計画様式!AI"&amp;ROW($A448))&lt;&gt;朱色変色!AI448,1,0)</f>
        <v>#VALUE!</v>
      </c>
      <c r="AJ448" t="e" cm="1">
        <f t="array" aca="1" ref="AJ448" ca="1">IF(INDIRECT("実施計画様式!AJ"&amp;ROW($A448))&lt;&gt;朱色変色!AJ448,1,0)</f>
        <v>#VALUE!</v>
      </c>
      <c r="AK448" t="e" cm="1">
        <f t="array" aca="1" ref="AK448" ca="1">IF(INDIRECT("実施計画様式!AK"&amp;ROW($A448))&lt;&gt;朱色変色!AK448,1,0)</f>
        <v>#VALUE!</v>
      </c>
      <c r="AL448" t="e" cm="1">
        <f t="array" aca="1" ref="AL448" ca="1">IF(INDIRECT("実施計画様式!AL"&amp;ROW($A448))&lt;&gt;朱色変色!AL448,1,0)</f>
        <v>#VALUE!</v>
      </c>
      <c r="AM448" t="e" cm="1">
        <f t="array" aca="1" ref="AM448" ca="1">IF(INDIRECT("実施計画様式!AM"&amp;ROW($A448))&lt;&gt;朱色変色!AM448,1,0)</f>
        <v>#VALUE!</v>
      </c>
      <c r="AN448" t="e" cm="1">
        <f t="array" aca="1" ref="AN448" ca="1">IF(INDIRECT("実施計画様式!AN"&amp;ROW($A448))&lt;&gt;朱色変色!AN448,1,0)</f>
        <v>#VALUE!</v>
      </c>
      <c r="AO448" t="e" cm="1">
        <f t="array" aca="1" ref="AO448" ca="1">IF(INDIRECT("実施計画様式!AO"&amp;ROW($A448))&lt;&gt;朱色変色!AO448,1,0)</f>
        <v>#VALUE!</v>
      </c>
      <c r="AP448" t="e" cm="1">
        <f t="array" aca="1" ref="AP448" ca="1">IF(INDIRECT("実施計画様式!AP"&amp;ROW($A448))&lt;&gt;朱色変色!AP448,1,0)</f>
        <v>#VALUE!</v>
      </c>
      <c r="AQ448" t="e" cm="1">
        <f t="array" aca="1" ref="AQ448" ca="1">IF(INDIRECT("実施計画様式!AQ"&amp;ROW($A448))&lt;&gt;朱色変色!AQ448,1,0)</f>
        <v>#VALUE!</v>
      </c>
      <c r="AR448" t="e" cm="1">
        <f t="array" aca="1" ref="AR448" ca="1">IF(INDIRECT("実施計画様式!AR"&amp;ROW($A448))&lt;&gt;朱色変色!AR448,1,0)</f>
        <v>#VALUE!</v>
      </c>
      <c r="AS448" t="e" cm="1">
        <f t="array" aca="1" ref="AS448" ca="1">IF(INDIRECT("実施計画様式!AS"&amp;ROW($A448))&lt;&gt;朱色変色!AS448,1,0)</f>
        <v>#VALUE!</v>
      </c>
      <c r="AT448" t="e" cm="1">
        <f t="array" aca="1" ref="AT448" ca="1">IF(INDIRECT("実施計画様式!AT"&amp;ROW($A448))&lt;&gt;朱色変色!AT448,1,0)</f>
        <v>#VALUE!</v>
      </c>
      <c r="AU448" t="e" cm="1">
        <f t="array" aca="1" ref="AU448" ca="1">IF(INDIRECT("実施計画様式!AU"&amp;ROW($A448))&lt;&gt;朱色変色!AU448,1,0)</f>
        <v>#VALUE!</v>
      </c>
      <c r="AV448" t="e" cm="1">
        <f t="array" aca="1" ref="AV448" ca="1">IF(INDIRECT("実施計画様式!AV"&amp;ROW($A448))&lt;&gt;朱色変色!AV448,1,0)</f>
        <v>#VALUE!</v>
      </c>
      <c r="AW448" t="e" cm="1">
        <f t="array" aca="1" ref="AW448" ca="1">IF(INDIRECT("実施計画様式!AW"&amp;ROW($A448))&lt;&gt;朱色変色!AW448,1,0)</f>
        <v>#VALUE!</v>
      </c>
      <c r="AX448" t="e" cm="1">
        <f t="array" aca="1" ref="AX448" ca="1">IF(INDIRECT("実施計画様式!AX"&amp;ROW($A448))&lt;&gt;朱色変色!AX448,1,0)</f>
        <v>#VALUE!</v>
      </c>
      <c r="AY448" t="e" cm="1">
        <f t="array" aca="1" ref="AY448" ca="1">IF(INDIRECT("実施計画様式!AY"&amp;ROW($A448))&lt;&gt;朱色変色!AU448,1,0)</f>
        <v>#VALUE!</v>
      </c>
      <c r="AZ448" t="e" cm="1">
        <f t="array" aca="1" ref="AZ448" ca="1">IF(INDIRECT("実施計画様式!AZ"&amp;ROW($A448))&lt;&gt;朱色変色!AV448,1,0)</f>
        <v>#VALUE!</v>
      </c>
      <c r="BA448" t="e" cm="1">
        <f t="array" aca="1" ref="BA448" ca="1">IF(INDIRECT("実施計画様式!BA"&amp;ROW($A448))&lt;&gt;朱色変色!AW448,1,0)</f>
        <v>#VALUE!</v>
      </c>
      <c r="BB448" t="e" cm="1">
        <f t="array" aca="1" ref="BB448" ca="1">IF(INDIRECT("実施計画様式!BB"&amp;ROW($A448))&lt;&gt;朱色変色!AX448,1,0)</f>
        <v>#VALUE!</v>
      </c>
      <c r="BC448" t="e">
        <f t="shared" ca="1" si="15"/>
        <v>#VALUE!</v>
      </c>
      <c r="BD448" t="e">
        <f t="shared" ca="1" si="16"/>
        <v>#VALUE!</v>
      </c>
      <c r="BE448" t="e">
        <f t="shared" ca="1" si="17"/>
        <v>#VALUE!</v>
      </c>
    </row>
    <row r="449" spans="3:57">
      <c r="C449" s="310">
        <v>377</v>
      </c>
      <c r="D449" t="e" cm="1">
        <f t="array" aca="1" ref="D449" ca="1">IF(INDIRECT("実施計画様式!D"&amp;ROW($A449))&lt;&gt;朱色変色!D449,1,0)</f>
        <v>#VALUE!</v>
      </c>
      <c r="E449" t="e" cm="1">
        <f t="array" aca="1" ref="E449" ca="1">IF(INDIRECT("実施計画様式!E"&amp;ROW($A449))&lt;&gt;朱色変色!E449,1,0)</f>
        <v>#VALUE!</v>
      </c>
      <c r="F449" t="e" cm="1">
        <f t="array" aca="1" ref="F449" ca="1">IF(INDIRECT("実施計画様式!F"&amp;ROW($A449))&lt;&gt;朱色変色!F449,1,0)</f>
        <v>#VALUE!</v>
      </c>
      <c r="G449" t="e" cm="1">
        <f t="array" aca="1" ref="G449" ca="1">IF(INDIRECT("実施計画様式!G"&amp;ROW($A449))&lt;&gt;朱色変色!G449,1,0)</f>
        <v>#VALUE!</v>
      </c>
      <c r="H449" t="e" cm="1">
        <f t="array" aca="1" ref="H449" ca="1">IF(INDIRECT("実施計画様式!H"&amp;ROW($A449))&lt;&gt;朱色変色!H449,1,0)</f>
        <v>#VALUE!</v>
      </c>
      <c r="I449" t="e" cm="1">
        <f t="array" aca="1" ref="I449" ca="1">IF(INDIRECT("実施計画様式!I"&amp;ROW($A449))&lt;&gt;朱色変色!I449,1,0)</f>
        <v>#VALUE!</v>
      </c>
      <c r="J449" t="e" cm="1">
        <f t="array" aca="1" ref="J449" ca="1">IF(INDIRECT("実施計画様式!J"&amp;ROW($A449))&lt;&gt;朱色変色!J449,1,0)</f>
        <v>#VALUE!</v>
      </c>
      <c r="K449" t="e" cm="1">
        <f t="array" aca="1" ref="K449" ca="1">IF(INDIRECT("実施計画様式!K"&amp;ROW($A449))&lt;&gt;朱色変色!K449,1,0)</f>
        <v>#VALUE!</v>
      </c>
      <c r="L449" t="e" cm="1">
        <f t="array" aca="1" ref="L449" ca="1">IF(INDIRECT("実施計画様式!L"&amp;ROW($A449))&lt;&gt;朱色変色!L449,1,0)</f>
        <v>#VALUE!</v>
      </c>
      <c r="M449" t="e" cm="1">
        <f t="array" aca="1" ref="M449" ca="1">IF(INDIRECT("実施計画様式!M"&amp;ROW($A449))&lt;&gt;朱色変色!M449,1,0)</f>
        <v>#VALUE!</v>
      </c>
      <c r="N449" t="e" cm="1">
        <f t="array" aca="1" ref="N449" ca="1">IF(INDIRECT("実施計画様式!N"&amp;ROW($A449))&lt;&gt;朱色変色!N449,1,0)</f>
        <v>#VALUE!</v>
      </c>
      <c r="O449" t="e" cm="1">
        <f t="array" aca="1" ref="O449" ca="1">IF(INDIRECT("実施計画様式!O"&amp;ROW($A449))&lt;&gt;朱色変色!O449,1,0)</f>
        <v>#VALUE!</v>
      </c>
      <c r="P449" t="e" cm="1">
        <f t="array" aca="1" ref="P449" ca="1">IF(INDIRECT("実施計画様式!P"&amp;ROW($A449))&lt;&gt;朱色変色!P449,1,0)</f>
        <v>#VALUE!</v>
      </c>
      <c r="Q449" t="e" cm="1">
        <f t="array" aca="1" ref="Q449" ca="1">IF(INDIRECT("実施計画様式!Q"&amp;ROW($A449))&lt;&gt;朱色変色!Q449,1,0)</f>
        <v>#VALUE!</v>
      </c>
      <c r="R449" t="e" cm="1">
        <f t="array" aca="1" ref="R449" ca="1">IF(INDIRECT("実施計画様式!R"&amp;ROW($A449))&lt;&gt;朱色変色!R449,1,0)</f>
        <v>#VALUE!</v>
      </c>
      <c r="S449" t="e" cm="1">
        <f t="array" aca="1" ref="S449" ca="1">IF(INDIRECT("実施計画様式!S"&amp;ROW($A449))&lt;&gt;朱色変色!S449,1,0)</f>
        <v>#VALUE!</v>
      </c>
      <c r="T449" t="e" cm="1">
        <f t="array" aca="1" ref="T449" ca="1">IF(INDIRECT("実施計画様式!T"&amp;ROW($A449))&lt;&gt;朱色変色!T449,1,0)</f>
        <v>#VALUE!</v>
      </c>
      <c r="U449" t="e" cm="1">
        <f t="array" aca="1" ref="U449" ca="1">IF(INDIRECT("実施計画様式!U"&amp;ROW($A449))&lt;&gt;朱色変色!U449,1,0)</f>
        <v>#VALUE!</v>
      </c>
      <c r="V449" t="e" cm="1">
        <f t="array" aca="1" ref="V449" ca="1">IF(INDIRECT("実施計画様式!V"&amp;ROW($A449))&lt;&gt;朱色変色!V449,1,0)</f>
        <v>#VALUE!</v>
      </c>
      <c r="W449" t="e" cm="1">
        <f t="array" aca="1" ref="W449" ca="1">IF(INDIRECT("実施計画様式!W"&amp;ROW($A449))&lt;&gt;朱色変色!W449,1,0)</f>
        <v>#VALUE!</v>
      </c>
      <c r="X449" t="e" cm="1">
        <f t="array" aca="1" ref="X449" ca="1">IF(INDIRECT("実施計画様式!X"&amp;ROW($A449))&lt;&gt;朱色変色!X449,1,0)</f>
        <v>#VALUE!</v>
      </c>
      <c r="Y449" t="e" cm="1">
        <f t="array" aca="1" ref="Y449" ca="1">IF(INDIRECT("実施計画様式!Y"&amp;ROW($A449))&lt;&gt;朱色変色!Y449,1,0)</f>
        <v>#VALUE!</v>
      </c>
      <c r="Z449" t="e" cm="1">
        <f t="array" aca="1" ref="Z449" ca="1">IF(INDIRECT("実施計画様式!Z"&amp;ROW($A449))&lt;&gt;朱色変色!Z449,1,0)</f>
        <v>#VALUE!</v>
      </c>
      <c r="AA449" t="e" cm="1">
        <f t="array" aca="1" ref="AA449" ca="1">IF(INDIRECT("実施計画様式!AA"&amp;ROW($A449))&lt;&gt;朱色変色!AA449,1,0)</f>
        <v>#VALUE!</v>
      </c>
      <c r="AB449" t="e" cm="1">
        <f t="array" aca="1" ref="AB449" ca="1">IF(INDIRECT("実施計画様式!AB"&amp;ROW($A449))&lt;&gt;朱色変色!AB449,1,0)</f>
        <v>#VALUE!</v>
      </c>
      <c r="AC449" t="e" cm="1">
        <f t="array" aca="1" ref="AC449" ca="1">IF(INDIRECT("実施計画様式!AC"&amp;ROW($A449))&lt;&gt;朱色変色!AC449,1,0)</f>
        <v>#VALUE!</v>
      </c>
      <c r="AD449" t="e" cm="1">
        <f t="array" aca="1" ref="AD449" ca="1">IF(INDIRECT("実施計画様式!AD"&amp;ROW($A449))&lt;&gt;朱色変色!AD449,1,0)</f>
        <v>#VALUE!</v>
      </c>
      <c r="AE449" t="e" cm="1">
        <f t="array" aca="1" ref="AE449" ca="1">IF(INDIRECT("実施計画様式!AE"&amp;ROW($A449))&lt;&gt;朱色変色!AE449,1,0)</f>
        <v>#VALUE!</v>
      </c>
      <c r="AF449" t="e" cm="1">
        <f t="array" aca="1" ref="AF449" ca="1">IF(INDIRECT("実施計画様式!AF"&amp;ROW($A449))&lt;&gt;朱色変色!AF449,1,0)</f>
        <v>#VALUE!</v>
      </c>
      <c r="AG449" t="e" cm="1">
        <f t="array" aca="1" ref="AG449" ca="1">IF(INDIRECT("実施計画様式!AG"&amp;ROW($A449))&lt;&gt;朱色変色!AG449,1,0)</f>
        <v>#VALUE!</v>
      </c>
      <c r="AH449" t="e" cm="1">
        <f t="array" aca="1" ref="AH449" ca="1">IF(INDIRECT("実施計画様式!AH"&amp;ROW($A449))&lt;&gt;朱色変色!AH449,1,0)</f>
        <v>#VALUE!</v>
      </c>
      <c r="AI449" t="e" cm="1">
        <f t="array" aca="1" ref="AI449" ca="1">IF(INDIRECT("実施計画様式!AI"&amp;ROW($A449))&lt;&gt;朱色変色!AI449,1,0)</f>
        <v>#VALUE!</v>
      </c>
      <c r="AJ449" t="e" cm="1">
        <f t="array" aca="1" ref="AJ449" ca="1">IF(INDIRECT("実施計画様式!AJ"&amp;ROW($A449))&lt;&gt;朱色変色!AJ449,1,0)</f>
        <v>#VALUE!</v>
      </c>
      <c r="AK449" t="e" cm="1">
        <f t="array" aca="1" ref="AK449" ca="1">IF(INDIRECT("実施計画様式!AK"&amp;ROW($A449))&lt;&gt;朱色変色!AK449,1,0)</f>
        <v>#VALUE!</v>
      </c>
      <c r="AL449" t="e" cm="1">
        <f t="array" aca="1" ref="AL449" ca="1">IF(INDIRECT("実施計画様式!AL"&amp;ROW($A449))&lt;&gt;朱色変色!AL449,1,0)</f>
        <v>#VALUE!</v>
      </c>
      <c r="AM449" t="e" cm="1">
        <f t="array" aca="1" ref="AM449" ca="1">IF(INDIRECT("実施計画様式!AM"&amp;ROW($A449))&lt;&gt;朱色変色!AM449,1,0)</f>
        <v>#VALUE!</v>
      </c>
      <c r="AN449" t="e" cm="1">
        <f t="array" aca="1" ref="AN449" ca="1">IF(INDIRECT("実施計画様式!AN"&amp;ROW($A449))&lt;&gt;朱色変色!AN449,1,0)</f>
        <v>#VALUE!</v>
      </c>
      <c r="AO449" t="e" cm="1">
        <f t="array" aca="1" ref="AO449" ca="1">IF(INDIRECT("実施計画様式!AO"&amp;ROW($A449))&lt;&gt;朱色変色!AO449,1,0)</f>
        <v>#VALUE!</v>
      </c>
      <c r="AP449" t="e" cm="1">
        <f t="array" aca="1" ref="AP449" ca="1">IF(INDIRECT("実施計画様式!AP"&amp;ROW($A449))&lt;&gt;朱色変色!AP449,1,0)</f>
        <v>#VALUE!</v>
      </c>
      <c r="AQ449" t="e" cm="1">
        <f t="array" aca="1" ref="AQ449" ca="1">IF(INDIRECT("実施計画様式!AQ"&amp;ROW($A449))&lt;&gt;朱色変色!AQ449,1,0)</f>
        <v>#VALUE!</v>
      </c>
      <c r="AR449" t="e" cm="1">
        <f t="array" aca="1" ref="AR449" ca="1">IF(INDIRECT("実施計画様式!AR"&amp;ROW($A449))&lt;&gt;朱色変色!AR449,1,0)</f>
        <v>#VALUE!</v>
      </c>
      <c r="AS449" t="e" cm="1">
        <f t="array" aca="1" ref="AS449" ca="1">IF(INDIRECT("実施計画様式!AS"&amp;ROW($A449))&lt;&gt;朱色変色!AS449,1,0)</f>
        <v>#VALUE!</v>
      </c>
      <c r="AT449" t="e" cm="1">
        <f t="array" aca="1" ref="AT449" ca="1">IF(INDIRECT("実施計画様式!AT"&amp;ROW($A449))&lt;&gt;朱色変色!AT449,1,0)</f>
        <v>#VALUE!</v>
      </c>
      <c r="AU449" t="e" cm="1">
        <f t="array" aca="1" ref="AU449" ca="1">IF(INDIRECT("実施計画様式!AU"&amp;ROW($A449))&lt;&gt;朱色変色!AU449,1,0)</f>
        <v>#VALUE!</v>
      </c>
      <c r="AV449" t="e" cm="1">
        <f t="array" aca="1" ref="AV449" ca="1">IF(INDIRECT("実施計画様式!AV"&amp;ROW($A449))&lt;&gt;朱色変色!AV449,1,0)</f>
        <v>#VALUE!</v>
      </c>
      <c r="AW449" t="e" cm="1">
        <f t="array" aca="1" ref="AW449" ca="1">IF(INDIRECT("実施計画様式!AW"&amp;ROW($A449))&lt;&gt;朱色変色!AW449,1,0)</f>
        <v>#VALUE!</v>
      </c>
      <c r="AX449" t="e" cm="1">
        <f t="array" aca="1" ref="AX449" ca="1">IF(INDIRECT("実施計画様式!AX"&amp;ROW($A449))&lt;&gt;朱色変色!AX449,1,0)</f>
        <v>#VALUE!</v>
      </c>
      <c r="AY449" t="e" cm="1">
        <f t="array" aca="1" ref="AY449" ca="1">IF(INDIRECT("実施計画様式!AY"&amp;ROW($A449))&lt;&gt;朱色変色!AU449,1,0)</f>
        <v>#VALUE!</v>
      </c>
      <c r="AZ449" t="e" cm="1">
        <f t="array" aca="1" ref="AZ449" ca="1">IF(INDIRECT("実施計画様式!AZ"&amp;ROW($A449))&lt;&gt;朱色変色!AV449,1,0)</f>
        <v>#VALUE!</v>
      </c>
      <c r="BA449" t="e" cm="1">
        <f t="array" aca="1" ref="BA449" ca="1">IF(INDIRECT("実施計画様式!BA"&amp;ROW($A449))&lt;&gt;朱色変色!AW449,1,0)</f>
        <v>#VALUE!</v>
      </c>
      <c r="BB449" t="e" cm="1">
        <f t="array" aca="1" ref="BB449" ca="1">IF(INDIRECT("実施計画様式!BB"&amp;ROW($A449))&lt;&gt;朱色変色!AX449,1,0)</f>
        <v>#VALUE!</v>
      </c>
      <c r="BC449" t="e">
        <f t="shared" ca="1" si="15"/>
        <v>#VALUE!</v>
      </c>
      <c r="BD449" t="e">
        <f t="shared" ca="1" si="16"/>
        <v>#VALUE!</v>
      </c>
      <c r="BE449" t="e">
        <f t="shared" ca="1" si="17"/>
        <v>#VALUE!</v>
      </c>
    </row>
    <row r="450" spans="3:57">
      <c r="C450" s="310">
        <v>378</v>
      </c>
      <c r="D450" t="e" cm="1">
        <f t="array" aca="1" ref="D450" ca="1">IF(INDIRECT("実施計画様式!D"&amp;ROW($A450))&lt;&gt;朱色変色!D450,1,0)</f>
        <v>#VALUE!</v>
      </c>
      <c r="E450" t="e" cm="1">
        <f t="array" aca="1" ref="E450" ca="1">IF(INDIRECT("実施計画様式!E"&amp;ROW($A450))&lt;&gt;朱色変色!E450,1,0)</f>
        <v>#VALUE!</v>
      </c>
      <c r="F450" t="e" cm="1">
        <f t="array" aca="1" ref="F450" ca="1">IF(INDIRECT("実施計画様式!F"&amp;ROW($A450))&lt;&gt;朱色変色!F450,1,0)</f>
        <v>#VALUE!</v>
      </c>
      <c r="G450" t="e" cm="1">
        <f t="array" aca="1" ref="G450" ca="1">IF(INDIRECT("実施計画様式!G"&amp;ROW($A450))&lt;&gt;朱色変色!G450,1,0)</f>
        <v>#VALUE!</v>
      </c>
      <c r="H450" t="e" cm="1">
        <f t="array" aca="1" ref="H450" ca="1">IF(INDIRECT("実施計画様式!H"&amp;ROW($A450))&lt;&gt;朱色変色!H450,1,0)</f>
        <v>#VALUE!</v>
      </c>
      <c r="I450" t="e" cm="1">
        <f t="array" aca="1" ref="I450" ca="1">IF(INDIRECT("実施計画様式!I"&amp;ROW($A450))&lt;&gt;朱色変色!I450,1,0)</f>
        <v>#VALUE!</v>
      </c>
      <c r="J450" t="e" cm="1">
        <f t="array" aca="1" ref="J450" ca="1">IF(INDIRECT("実施計画様式!J"&amp;ROW($A450))&lt;&gt;朱色変色!J450,1,0)</f>
        <v>#VALUE!</v>
      </c>
      <c r="K450" t="e" cm="1">
        <f t="array" aca="1" ref="K450" ca="1">IF(INDIRECT("実施計画様式!K"&amp;ROW($A450))&lt;&gt;朱色変色!K450,1,0)</f>
        <v>#VALUE!</v>
      </c>
      <c r="L450" t="e" cm="1">
        <f t="array" aca="1" ref="L450" ca="1">IF(INDIRECT("実施計画様式!L"&amp;ROW($A450))&lt;&gt;朱色変色!L450,1,0)</f>
        <v>#VALUE!</v>
      </c>
      <c r="M450" t="e" cm="1">
        <f t="array" aca="1" ref="M450" ca="1">IF(INDIRECT("実施計画様式!M"&amp;ROW($A450))&lt;&gt;朱色変色!M450,1,0)</f>
        <v>#VALUE!</v>
      </c>
      <c r="N450" t="e" cm="1">
        <f t="array" aca="1" ref="N450" ca="1">IF(INDIRECT("実施計画様式!N"&amp;ROW($A450))&lt;&gt;朱色変色!N450,1,0)</f>
        <v>#VALUE!</v>
      </c>
      <c r="O450" t="e" cm="1">
        <f t="array" aca="1" ref="O450" ca="1">IF(INDIRECT("実施計画様式!O"&amp;ROW($A450))&lt;&gt;朱色変色!O450,1,0)</f>
        <v>#VALUE!</v>
      </c>
      <c r="P450" t="e" cm="1">
        <f t="array" aca="1" ref="P450" ca="1">IF(INDIRECT("実施計画様式!P"&amp;ROW($A450))&lt;&gt;朱色変色!P450,1,0)</f>
        <v>#VALUE!</v>
      </c>
      <c r="Q450" t="e" cm="1">
        <f t="array" aca="1" ref="Q450" ca="1">IF(INDIRECT("実施計画様式!Q"&amp;ROW($A450))&lt;&gt;朱色変色!Q450,1,0)</f>
        <v>#VALUE!</v>
      </c>
      <c r="R450" t="e" cm="1">
        <f t="array" aca="1" ref="R450" ca="1">IF(INDIRECT("実施計画様式!R"&amp;ROW($A450))&lt;&gt;朱色変色!R450,1,0)</f>
        <v>#VALUE!</v>
      </c>
      <c r="S450" t="e" cm="1">
        <f t="array" aca="1" ref="S450" ca="1">IF(INDIRECT("実施計画様式!S"&amp;ROW($A450))&lt;&gt;朱色変色!S450,1,0)</f>
        <v>#VALUE!</v>
      </c>
      <c r="T450" t="e" cm="1">
        <f t="array" aca="1" ref="T450" ca="1">IF(INDIRECT("実施計画様式!T"&amp;ROW($A450))&lt;&gt;朱色変色!T450,1,0)</f>
        <v>#VALUE!</v>
      </c>
      <c r="U450" t="e" cm="1">
        <f t="array" aca="1" ref="U450" ca="1">IF(INDIRECT("実施計画様式!U"&amp;ROW($A450))&lt;&gt;朱色変色!U450,1,0)</f>
        <v>#VALUE!</v>
      </c>
      <c r="V450" t="e" cm="1">
        <f t="array" aca="1" ref="V450" ca="1">IF(INDIRECT("実施計画様式!V"&amp;ROW($A450))&lt;&gt;朱色変色!V450,1,0)</f>
        <v>#VALUE!</v>
      </c>
      <c r="W450" t="e" cm="1">
        <f t="array" aca="1" ref="W450" ca="1">IF(INDIRECT("実施計画様式!W"&amp;ROW($A450))&lt;&gt;朱色変色!W450,1,0)</f>
        <v>#VALUE!</v>
      </c>
      <c r="X450" t="e" cm="1">
        <f t="array" aca="1" ref="X450" ca="1">IF(INDIRECT("実施計画様式!X"&amp;ROW($A450))&lt;&gt;朱色変色!X450,1,0)</f>
        <v>#VALUE!</v>
      </c>
      <c r="Y450" t="e" cm="1">
        <f t="array" aca="1" ref="Y450" ca="1">IF(INDIRECT("実施計画様式!Y"&amp;ROW($A450))&lt;&gt;朱色変色!Y450,1,0)</f>
        <v>#VALUE!</v>
      </c>
      <c r="Z450" t="e" cm="1">
        <f t="array" aca="1" ref="Z450" ca="1">IF(INDIRECT("実施計画様式!Z"&amp;ROW($A450))&lt;&gt;朱色変色!Z450,1,0)</f>
        <v>#VALUE!</v>
      </c>
      <c r="AA450" t="e" cm="1">
        <f t="array" aca="1" ref="AA450" ca="1">IF(INDIRECT("実施計画様式!AA"&amp;ROW($A450))&lt;&gt;朱色変色!AA450,1,0)</f>
        <v>#VALUE!</v>
      </c>
      <c r="AB450" t="e" cm="1">
        <f t="array" aca="1" ref="AB450" ca="1">IF(INDIRECT("実施計画様式!AB"&amp;ROW($A450))&lt;&gt;朱色変色!AB450,1,0)</f>
        <v>#VALUE!</v>
      </c>
      <c r="AC450" t="e" cm="1">
        <f t="array" aca="1" ref="AC450" ca="1">IF(INDIRECT("実施計画様式!AC"&amp;ROW($A450))&lt;&gt;朱色変色!AC450,1,0)</f>
        <v>#VALUE!</v>
      </c>
      <c r="AD450" t="e" cm="1">
        <f t="array" aca="1" ref="AD450" ca="1">IF(INDIRECT("実施計画様式!AD"&amp;ROW($A450))&lt;&gt;朱色変色!AD450,1,0)</f>
        <v>#VALUE!</v>
      </c>
      <c r="AE450" t="e" cm="1">
        <f t="array" aca="1" ref="AE450" ca="1">IF(INDIRECT("実施計画様式!AE"&amp;ROW($A450))&lt;&gt;朱色変色!AE450,1,0)</f>
        <v>#VALUE!</v>
      </c>
      <c r="AF450" t="e" cm="1">
        <f t="array" aca="1" ref="AF450" ca="1">IF(INDIRECT("実施計画様式!AF"&amp;ROW($A450))&lt;&gt;朱色変色!AF450,1,0)</f>
        <v>#VALUE!</v>
      </c>
      <c r="AG450" t="e" cm="1">
        <f t="array" aca="1" ref="AG450" ca="1">IF(INDIRECT("実施計画様式!AG"&amp;ROW($A450))&lt;&gt;朱色変色!AG450,1,0)</f>
        <v>#VALUE!</v>
      </c>
      <c r="AH450" t="e" cm="1">
        <f t="array" aca="1" ref="AH450" ca="1">IF(INDIRECT("実施計画様式!AH"&amp;ROW($A450))&lt;&gt;朱色変色!AH450,1,0)</f>
        <v>#VALUE!</v>
      </c>
      <c r="AI450" t="e" cm="1">
        <f t="array" aca="1" ref="AI450" ca="1">IF(INDIRECT("実施計画様式!AI"&amp;ROW($A450))&lt;&gt;朱色変色!AI450,1,0)</f>
        <v>#VALUE!</v>
      </c>
      <c r="AJ450" t="e" cm="1">
        <f t="array" aca="1" ref="AJ450" ca="1">IF(INDIRECT("実施計画様式!AJ"&amp;ROW($A450))&lt;&gt;朱色変色!AJ450,1,0)</f>
        <v>#VALUE!</v>
      </c>
      <c r="AK450" t="e" cm="1">
        <f t="array" aca="1" ref="AK450" ca="1">IF(INDIRECT("実施計画様式!AK"&amp;ROW($A450))&lt;&gt;朱色変色!AK450,1,0)</f>
        <v>#VALUE!</v>
      </c>
      <c r="AL450" t="e" cm="1">
        <f t="array" aca="1" ref="AL450" ca="1">IF(INDIRECT("実施計画様式!AL"&amp;ROW($A450))&lt;&gt;朱色変色!AL450,1,0)</f>
        <v>#VALUE!</v>
      </c>
      <c r="AM450" t="e" cm="1">
        <f t="array" aca="1" ref="AM450" ca="1">IF(INDIRECT("実施計画様式!AM"&amp;ROW($A450))&lt;&gt;朱色変色!AM450,1,0)</f>
        <v>#VALUE!</v>
      </c>
      <c r="AN450" t="e" cm="1">
        <f t="array" aca="1" ref="AN450" ca="1">IF(INDIRECT("実施計画様式!AN"&amp;ROW($A450))&lt;&gt;朱色変色!AN450,1,0)</f>
        <v>#VALUE!</v>
      </c>
      <c r="AO450" t="e" cm="1">
        <f t="array" aca="1" ref="AO450" ca="1">IF(INDIRECT("実施計画様式!AO"&amp;ROW($A450))&lt;&gt;朱色変色!AO450,1,0)</f>
        <v>#VALUE!</v>
      </c>
      <c r="AP450" t="e" cm="1">
        <f t="array" aca="1" ref="AP450" ca="1">IF(INDIRECT("実施計画様式!AP"&amp;ROW($A450))&lt;&gt;朱色変色!AP450,1,0)</f>
        <v>#VALUE!</v>
      </c>
      <c r="AQ450" t="e" cm="1">
        <f t="array" aca="1" ref="AQ450" ca="1">IF(INDIRECT("実施計画様式!AQ"&amp;ROW($A450))&lt;&gt;朱色変色!AQ450,1,0)</f>
        <v>#VALUE!</v>
      </c>
      <c r="AR450" t="e" cm="1">
        <f t="array" aca="1" ref="AR450" ca="1">IF(INDIRECT("実施計画様式!AR"&amp;ROW($A450))&lt;&gt;朱色変色!AR450,1,0)</f>
        <v>#VALUE!</v>
      </c>
      <c r="AS450" t="e" cm="1">
        <f t="array" aca="1" ref="AS450" ca="1">IF(INDIRECT("実施計画様式!AS"&amp;ROW($A450))&lt;&gt;朱色変色!AS450,1,0)</f>
        <v>#VALUE!</v>
      </c>
      <c r="AT450" t="e" cm="1">
        <f t="array" aca="1" ref="AT450" ca="1">IF(INDIRECT("実施計画様式!AT"&amp;ROW($A450))&lt;&gt;朱色変色!AT450,1,0)</f>
        <v>#VALUE!</v>
      </c>
      <c r="AU450" t="e" cm="1">
        <f t="array" aca="1" ref="AU450" ca="1">IF(INDIRECT("実施計画様式!AU"&amp;ROW($A450))&lt;&gt;朱色変色!AU450,1,0)</f>
        <v>#VALUE!</v>
      </c>
      <c r="AV450" t="e" cm="1">
        <f t="array" aca="1" ref="AV450" ca="1">IF(INDIRECT("実施計画様式!AV"&amp;ROW($A450))&lt;&gt;朱色変色!AV450,1,0)</f>
        <v>#VALUE!</v>
      </c>
      <c r="AW450" t="e" cm="1">
        <f t="array" aca="1" ref="AW450" ca="1">IF(INDIRECT("実施計画様式!AW"&amp;ROW($A450))&lt;&gt;朱色変色!AW450,1,0)</f>
        <v>#VALUE!</v>
      </c>
      <c r="AX450" t="e" cm="1">
        <f t="array" aca="1" ref="AX450" ca="1">IF(INDIRECT("実施計画様式!AX"&amp;ROW($A450))&lt;&gt;朱色変色!AX450,1,0)</f>
        <v>#VALUE!</v>
      </c>
      <c r="AY450" t="e" cm="1">
        <f t="array" aca="1" ref="AY450" ca="1">IF(INDIRECT("実施計画様式!AY"&amp;ROW($A450))&lt;&gt;朱色変色!AU450,1,0)</f>
        <v>#VALUE!</v>
      </c>
      <c r="AZ450" t="e" cm="1">
        <f t="array" aca="1" ref="AZ450" ca="1">IF(INDIRECT("実施計画様式!AZ"&amp;ROW($A450))&lt;&gt;朱色変色!AV450,1,0)</f>
        <v>#VALUE!</v>
      </c>
      <c r="BA450" t="e" cm="1">
        <f t="array" aca="1" ref="BA450" ca="1">IF(INDIRECT("実施計画様式!BA"&amp;ROW($A450))&lt;&gt;朱色変色!AW450,1,0)</f>
        <v>#VALUE!</v>
      </c>
      <c r="BB450" t="e" cm="1">
        <f t="array" aca="1" ref="BB450" ca="1">IF(INDIRECT("実施計画様式!BB"&amp;ROW($A450))&lt;&gt;朱色変色!AX450,1,0)</f>
        <v>#VALUE!</v>
      </c>
      <c r="BC450" t="e">
        <f t="shared" ca="1" si="15"/>
        <v>#VALUE!</v>
      </c>
      <c r="BD450" t="e">
        <f t="shared" ca="1" si="16"/>
        <v>#VALUE!</v>
      </c>
      <c r="BE450" t="e">
        <f t="shared" ca="1" si="17"/>
        <v>#VALUE!</v>
      </c>
    </row>
    <row r="451" spans="3:57">
      <c r="C451" s="310">
        <v>379</v>
      </c>
      <c r="D451" t="e" cm="1">
        <f t="array" aca="1" ref="D451" ca="1">IF(INDIRECT("実施計画様式!D"&amp;ROW($A451))&lt;&gt;朱色変色!D451,1,0)</f>
        <v>#VALUE!</v>
      </c>
      <c r="E451" t="e" cm="1">
        <f t="array" aca="1" ref="E451" ca="1">IF(INDIRECT("実施計画様式!E"&amp;ROW($A451))&lt;&gt;朱色変色!E451,1,0)</f>
        <v>#VALUE!</v>
      </c>
      <c r="F451" t="e" cm="1">
        <f t="array" aca="1" ref="F451" ca="1">IF(INDIRECT("実施計画様式!F"&amp;ROW($A451))&lt;&gt;朱色変色!F451,1,0)</f>
        <v>#VALUE!</v>
      </c>
      <c r="G451" t="e" cm="1">
        <f t="array" aca="1" ref="G451" ca="1">IF(INDIRECT("実施計画様式!G"&amp;ROW($A451))&lt;&gt;朱色変色!G451,1,0)</f>
        <v>#VALUE!</v>
      </c>
      <c r="H451" t="e" cm="1">
        <f t="array" aca="1" ref="H451" ca="1">IF(INDIRECT("実施計画様式!H"&amp;ROW($A451))&lt;&gt;朱色変色!H451,1,0)</f>
        <v>#VALUE!</v>
      </c>
      <c r="I451" t="e" cm="1">
        <f t="array" aca="1" ref="I451" ca="1">IF(INDIRECT("実施計画様式!I"&amp;ROW($A451))&lt;&gt;朱色変色!I451,1,0)</f>
        <v>#VALUE!</v>
      </c>
      <c r="J451" t="e" cm="1">
        <f t="array" aca="1" ref="J451" ca="1">IF(INDIRECT("実施計画様式!J"&amp;ROW($A451))&lt;&gt;朱色変色!J451,1,0)</f>
        <v>#VALUE!</v>
      </c>
      <c r="K451" t="e" cm="1">
        <f t="array" aca="1" ref="K451" ca="1">IF(INDIRECT("実施計画様式!K"&amp;ROW($A451))&lt;&gt;朱色変色!K451,1,0)</f>
        <v>#VALUE!</v>
      </c>
      <c r="L451" t="e" cm="1">
        <f t="array" aca="1" ref="L451" ca="1">IF(INDIRECT("実施計画様式!L"&amp;ROW($A451))&lt;&gt;朱色変色!L451,1,0)</f>
        <v>#VALUE!</v>
      </c>
      <c r="M451" t="e" cm="1">
        <f t="array" aca="1" ref="M451" ca="1">IF(INDIRECT("実施計画様式!M"&amp;ROW($A451))&lt;&gt;朱色変色!M451,1,0)</f>
        <v>#VALUE!</v>
      </c>
      <c r="N451" t="e" cm="1">
        <f t="array" aca="1" ref="N451" ca="1">IF(INDIRECT("実施計画様式!N"&amp;ROW($A451))&lt;&gt;朱色変色!N451,1,0)</f>
        <v>#VALUE!</v>
      </c>
      <c r="O451" t="e" cm="1">
        <f t="array" aca="1" ref="O451" ca="1">IF(INDIRECT("実施計画様式!O"&amp;ROW($A451))&lt;&gt;朱色変色!O451,1,0)</f>
        <v>#VALUE!</v>
      </c>
      <c r="P451" t="e" cm="1">
        <f t="array" aca="1" ref="P451" ca="1">IF(INDIRECT("実施計画様式!P"&amp;ROW($A451))&lt;&gt;朱色変色!P451,1,0)</f>
        <v>#VALUE!</v>
      </c>
      <c r="Q451" t="e" cm="1">
        <f t="array" aca="1" ref="Q451" ca="1">IF(INDIRECT("実施計画様式!Q"&amp;ROW($A451))&lt;&gt;朱色変色!Q451,1,0)</f>
        <v>#VALUE!</v>
      </c>
      <c r="R451" t="e" cm="1">
        <f t="array" aca="1" ref="R451" ca="1">IF(INDIRECT("実施計画様式!R"&amp;ROW($A451))&lt;&gt;朱色変色!R451,1,0)</f>
        <v>#VALUE!</v>
      </c>
      <c r="S451" t="e" cm="1">
        <f t="array" aca="1" ref="S451" ca="1">IF(INDIRECT("実施計画様式!S"&amp;ROW($A451))&lt;&gt;朱色変色!S451,1,0)</f>
        <v>#VALUE!</v>
      </c>
      <c r="T451" t="e" cm="1">
        <f t="array" aca="1" ref="T451" ca="1">IF(INDIRECT("実施計画様式!T"&amp;ROW($A451))&lt;&gt;朱色変色!T451,1,0)</f>
        <v>#VALUE!</v>
      </c>
      <c r="U451" t="e" cm="1">
        <f t="array" aca="1" ref="U451" ca="1">IF(INDIRECT("実施計画様式!U"&amp;ROW($A451))&lt;&gt;朱色変色!U451,1,0)</f>
        <v>#VALUE!</v>
      </c>
      <c r="V451" t="e" cm="1">
        <f t="array" aca="1" ref="V451" ca="1">IF(INDIRECT("実施計画様式!V"&amp;ROW($A451))&lt;&gt;朱色変色!V451,1,0)</f>
        <v>#VALUE!</v>
      </c>
      <c r="W451" t="e" cm="1">
        <f t="array" aca="1" ref="W451" ca="1">IF(INDIRECT("実施計画様式!W"&amp;ROW($A451))&lt;&gt;朱色変色!W451,1,0)</f>
        <v>#VALUE!</v>
      </c>
      <c r="X451" t="e" cm="1">
        <f t="array" aca="1" ref="X451" ca="1">IF(INDIRECT("実施計画様式!X"&amp;ROW($A451))&lt;&gt;朱色変色!X451,1,0)</f>
        <v>#VALUE!</v>
      </c>
      <c r="Y451" t="e" cm="1">
        <f t="array" aca="1" ref="Y451" ca="1">IF(INDIRECT("実施計画様式!Y"&amp;ROW($A451))&lt;&gt;朱色変色!Y451,1,0)</f>
        <v>#VALUE!</v>
      </c>
      <c r="Z451" t="e" cm="1">
        <f t="array" aca="1" ref="Z451" ca="1">IF(INDIRECT("実施計画様式!Z"&amp;ROW($A451))&lt;&gt;朱色変色!Z451,1,0)</f>
        <v>#VALUE!</v>
      </c>
      <c r="AA451" t="e" cm="1">
        <f t="array" aca="1" ref="AA451" ca="1">IF(INDIRECT("実施計画様式!AA"&amp;ROW($A451))&lt;&gt;朱色変色!AA451,1,0)</f>
        <v>#VALUE!</v>
      </c>
      <c r="AB451" t="e" cm="1">
        <f t="array" aca="1" ref="AB451" ca="1">IF(INDIRECT("実施計画様式!AB"&amp;ROW($A451))&lt;&gt;朱色変色!AB451,1,0)</f>
        <v>#VALUE!</v>
      </c>
      <c r="AC451" t="e" cm="1">
        <f t="array" aca="1" ref="AC451" ca="1">IF(INDIRECT("実施計画様式!AC"&amp;ROW($A451))&lt;&gt;朱色変色!AC451,1,0)</f>
        <v>#VALUE!</v>
      </c>
      <c r="AD451" t="e" cm="1">
        <f t="array" aca="1" ref="AD451" ca="1">IF(INDIRECT("実施計画様式!AD"&amp;ROW($A451))&lt;&gt;朱色変色!AD451,1,0)</f>
        <v>#VALUE!</v>
      </c>
      <c r="AE451" t="e" cm="1">
        <f t="array" aca="1" ref="AE451" ca="1">IF(INDIRECT("実施計画様式!AE"&amp;ROW($A451))&lt;&gt;朱色変色!AE451,1,0)</f>
        <v>#VALUE!</v>
      </c>
      <c r="AF451" t="e" cm="1">
        <f t="array" aca="1" ref="AF451" ca="1">IF(INDIRECT("実施計画様式!AF"&amp;ROW($A451))&lt;&gt;朱色変色!AF451,1,0)</f>
        <v>#VALUE!</v>
      </c>
      <c r="AG451" t="e" cm="1">
        <f t="array" aca="1" ref="AG451" ca="1">IF(INDIRECT("実施計画様式!AG"&amp;ROW($A451))&lt;&gt;朱色変色!AG451,1,0)</f>
        <v>#VALUE!</v>
      </c>
      <c r="AH451" t="e" cm="1">
        <f t="array" aca="1" ref="AH451" ca="1">IF(INDIRECT("実施計画様式!AH"&amp;ROW($A451))&lt;&gt;朱色変色!AH451,1,0)</f>
        <v>#VALUE!</v>
      </c>
      <c r="AI451" t="e" cm="1">
        <f t="array" aca="1" ref="AI451" ca="1">IF(INDIRECT("実施計画様式!AI"&amp;ROW($A451))&lt;&gt;朱色変色!AI451,1,0)</f>
        <v>#VALUE!</v>
      </c>
      <c r="AJ451" t="e" cm="1">
        <f t="array" aca="1" ref="AJ451" ca="1">IF(INDIRECT("実施計画様式!AJ"&amp;ROW($A451))&lt;&gt;朱色変色!AJ451,1,0)</f>
        <v>#VALUE!</v>
      </c>
      <c r="AK451" t="e" cm="1">
        <f t="array" aca="1" ref="AK451" ca="1">IF(INDIRECT("実施計画様式!AK"&amp;ROW($A451))&lt;&gt;朱色変色!AK451,1,0)</f>
        <v>#VALUE!</v>
      </c>
      <c r="AL451" t="e" cm="1">
        <f t="array" aca="1" ref="AL451" ca="1">IF(INDIRECT("実施計画様式!AL"&amp;ROW($A451))&lt;&gt;朱色変色!AL451,1,0)</f>
        <v>#VALUE!</v>
      </c>
      <c r="AM451" t="e" cm="1">
        <f t="array" aca="1" ref="AM451" ca="1">IF(INDIRECT("実施計画様式!AM"&amp;ROW($A451))&lt;&gt;朱色変色!AM451,1,0)</f>
        <v>#VALUE!</v>
      </c>
      <c r="AN451" t="e" cm="1">
        <f t="array" aca="1" ref="AN451" ca="1">IF(INDIRECT("実施計画様式!AN"&amp;ROW($A451))&lt;&gt;朱色変色!AN451,1,0)</f>
        <v>#VALUE!</v>
      </c>
      <c r="AO451" t="e" cm="1">
        <f t="array" aca="1" ref="AO451" ca="1">IF(INDIRECT("実施計画様式!AO"&amp;ROW($A451))&lt;&gt;朱色変色!AO451,1,0)</f>
        <v>#VALUE!</v>
      </c>
      <c r="AP451" t="e" cm="1">
        <f t="array" aca="1" ref="AP451" ca="1">IF(INDIRECT("実施計画様式!AP"&amp;ROW($A451))&lt;&gt;朱色変色!AP451,1,0)</f>
        <v>#VALUE!</v>
      </c>
      <c r="AQ451" t="e" cm="1">
        <f t="array" aca="1" ref="AQ451" ca="1">IF(INDIRECT("実施計画様式!AQ"&amp;ROW($A451))&lt;&gt;朱色変色!AQ451,1,0)</f>
        <v>#VALUE!</v>
      </c>
      <c r="AR451" t="e" cm="1">
        <f t="array" aca="1" ref="AR451" ca="1">IF(INDIRECT("実施計画様式!AR"&amp;ROW($A451))&lt;&gt;朱色変色!AR451,1,0)</f>
        <v>#VALUE!</v>
      </c>
      <c r="AS451" t="e" cm="1">
        <f t="array" aca="1" ref="AS451" ca="1">IF(INDIRECT("実施計画様式!AS"&amp;ROW($A451))&lt;&gt;朱色変色!AS451,1,0)</f>
        <v>#VALUE!</v>
      </c>
      <c r="AT451" t="e" cm="1">
        <f t="array" aca="1" ref="AT451" ca="1">IF(INDIRECT("実施計画様式!AT"&amp;ROW($A451))&lt;&gt;朱色変色!AT451,1,0)</f>
        <v>#VALUE!</v>
      </c>
      <c r="AU451" t="e" cm="1">
        <f t="array" aca="1" ref="AU451" ca="1">IF(INDIRECT("実施計画様式!AU"&amp;ROW($A451))&lt;&gt;朱色変色!AU451,1,0)</f>
        <v>#VALUE!</v>
      </c>
      <c r="AV451" t="e" cm="1">
        <f t="array" aca="1" ref="AV451" ca="1">IF(INDIRECT("実施計画様式!AV"&amp;ROW($A451))&lt;&gt;朱色変色!AV451,1,0)</f>
        <v>#VALUE!</v>
      </c>
      <c r="AW451" t="e" cm="1">
        <f t="array" aca="1" ref="AW451" ca="1">IF(INDIRECT("実施計画様式!AW"&amp;ROW($A451))&lt;&gt;朱色変色!AW451,1,0)</f>
        <v>#VALUE!</v>
      </c>
      <c r="AX451" t="e" cm="1">
        <f t="array" aca="1" ref="AX451" ca="1">IF(INDIRECT("実施計画様式!AX"&amp;ROW($A451))&lt;&gt;朱色変色!AX451,1,0)</f>
        <v>#VALUE!</v>
      </c>
      <c r="AY451" t="e" cm="1">
        <f t="array" aca="1" ref="AY451" ca="1">IF(INDIRECT("実施計画様式!AY"&amp;ROW($A451))&lt;&gt;朱色変色!AU451,1,0)</f>
        <v>#VALUE!</v>
      </c>
      <c r="AZ451" t="e" cm="1">
        <f t="array" aca="1" ref="AZ451" ca="1">IF(INDIRECT("実施計画様式!AZ"&amp;ROW($A451))&lt;&gt;朱色変色!AV451,1,0)</f>
        <v>#VALUE!</v>
      </c>
      <c r="BA451" t="e" cm="1">
        <f t="array" aca="1" ref="BA451" ca="1">IF(INDIRECT("実施計画様式!BA"&amp;ROW($A451))&lt;&gt;朱色変色!AW451,1,0)</f>
        <v>#VALUE!</v>
      </c>
      <c r="BB451" t="e" cm="1">
        <f t="array" aca="1" ref="BB451" ca="1">IF(INDIRECT("実施計画様式!BB"&amp;ROW($A451))&lt;&gt;朱色変色!AX451,1,0)</f>
        <v>#VALUE!</v>
      </c>
      <c r="BC451" t="e">
        <f t="shared" ca="1" si="15"/>
        <v>#VALUE!</v>
      </c>
      <c r="BD451" t="e">
        <f t="shared" ca="1" si="16"/>
        <v>#VALUE!</v>
      </c>
      <c r="BE451" t="e">
        <f t="shared" ca="1" si="17"/>
        <v>#VALUE!</v>
      </c>
    </row>
    <row r="452" spans="3:57">
      <c r="C452" s="310">
        <v>380</v>
      </c>
      <c r="D452" t="e" cm="1">
        <f t="array" aca="1" ref="D452" ca="1">IF(INDIRECT("実施計画様式!D"&amp;ROW($A452))&lt;&gt;朱色変色!D452,1,0)</f>
        <v>#VALUE!</v>
      </c>
      <c r="E452" t="e" cm="1">
        <f t="array" aca="1" ref="E452" ca="1">IF(INDIRECT("実施計画様式!E"&amp;ROW($A452))&lt;&gt;朱色変色!E452,1,0)</f>
        <v>#VALUE!</v>
      </c>
      <c r="F452" t="e" cm="1">
        <f t="array" aca="1" ref="F452" ca="1">IF(INDIRECT("実施計画様式!F"&amp;ROW($A452))&lt;&gt;朱色変色!F452,1,0)</f>
        <v>#VALUE!</v>
      </c>
      <c r="G452" t="e" cm="1">
        <f t="array" aca="1" ref="G452" ca="1">IF(INDIRECT("実施計画様式!G"&amp;ROW($A452))&lt;&gt;朱色変色!G452,1,0)</f>
        <v>#VALUE!</v>
      </c>
      <c r="H452" t="e" cm="1">
        <f t="array" aca="1" ref="H452" ca="1">IF(INDIRECT("実施計画様式!H"&amp;ROW($A452))&lt;&gt;朱色変色!H452,1,0)</f>
        <v>#VALUE!</v>
      </c>
      <c r="I452" t="e" cm="1">
        <f t="array" aca="1" ref="I452" ca="1">IF(INDIRECT("実施計画様式!I"&amp;ROW($A452))&lt;&gt;朱色変色!I452,1,0)</f>
        <v>#VALUE!</v>
      </c>
      <c r="J452" t="e" cm="1">
        <f t="array" aca="1" ref="J452" ca="1">IF(INDIRECT("実施計画様式!J"&amp;ROW($A452))&lt;&gt;朱色変色!J452,1,0)</f>
        <v>#VALUE!</v>
      </c>
      <c r="K452" t="e" cm="1">
        <f t="array" aca="1" ref="K452" ca="1">IF(INDIRECT("実施計画様式!K"&amp;ROW($A452))&lt;&gt;朱色変色!K452,1,0)</f>
        <v>#VALUE!</v>
      </c>
      <c r="L452" t="e" cm="1">
        <f t="array" aca="1" ref="L452" ca="1">IF(INDIRECT("実施計画様式!L"&amp;ROW($A452))&lt;&gt;朱色変色!L452,1,0)</f>
        <v>#VALUE!</v>
      </c>
      <c r="M452" t="e" cm="1">
        <f t="array" aca="1" ref="M452" ca="1">IF(INDIRECT("実施計画様式!M"&amp;ROW($A452))&lt;&gt;朱色変色!M452,1,0)</f>
        <v>#VALUE!</v>
      </c>
      <c r="N452" t="e" cm="1">
        <f t="array" aca="1" ref="N452" ca="1">IF(INDIRECT("実施計画様式!N"&amp;ROW($A452))&lt;&gt;朱色変色!N452,1,0)</f>
        <v>#VALUE!</v>
      </c>
      <c r="O452" t="e" cm="1">
        <f t="array" aca="1" ref="O452" ca="1">IF(INDIRECT("実施計画様式!O"&amp;ROW($A452))&lt;&gt;朱色変色!O452,1,0)</f>
        <v>#VALUE!</v>
      </c>
      <c r="P452" t="e" cm="1">
        <f t="array" aca="1" ref="P452" ca="1">IF(INDIRECT("実施計画様式!P"&amp;ROW($A452))&lt;&gt;朱色変色!P452,1,0)</f>
        <v>#VALUE!</v>
      </c>
      <c r="Q452" t="e" cm="1">
        <f t="array" aca="1" ref="Q452" ca="1">IF(INDIRECT("実施計画様式!Q"&amp;ROW($A452))&lt;&gt;朱色変色!Q452,1,0)</f>
        <v>#VALUE!</v>
      </c>
      <c r="R452" t="e" cm="1">
        <f t="array" aca="1" ref="R452" ca="1">IF(INDIRECT("実施計画様式!R"&amp;ROW($A452))&lt;&gt;朱色変色!R452,1,0)</f>
        <v>#VALUE!</v>
      </c>
      <c r="S452" t="e" cm="1">
        <f t="array" aca="1" ref="S452" ca="1">IF(INDIRECT("実施計画様式!S"&amp;ROW($A452))&lt;&gt;朱色変色!S452,1,0)</f>
        <v>#VALUE!</v>
      </c>
      <c r="T452" t="e" cm="1">
        <f t="array" aca="1" ref="T452" ca="1">IF(INDIRECT("実施計画様式!T"&amp;ROW($A452))&lt;&gt;朱色変色!T452,1,0)</f>
        <v>#VALUE!</v>
      </c>
      <c r="U452" t="e" cm="1">
        <f t="array" aca="1" ref="U452" ca="1">IF(INDIRECT("実施計画様式!U"&amp;ROW($A452))&lt;&gt;朱色変色!U452,1,0)</f>
        <v>#VALUE!</v>
      </c>
      <c r="V452" t="e" cm="1">
        <f t="array" aca="1" ref="V452" ca="1">IF(INDIRECT("実施計画様式!V"&amp;ROW($A452))&lt;&gt;朱色変色!V452,1,0)</f>
        <v>#VALUE!</v>
      </c>
      <c r="W452" t="e" cm="1">
        <f t="array" aca="1" ref="W452" ca="1">IF(INDIRECT("実施計画様式!W"&amp;ROW($A452))&lt;&gt;朱色変色!W452,1,0)</f>
        <v>#VALUE!</v>
      </c>
      <c r="X452" t="e" cm="1">
        <f t="array" aca="1" ref="X452" ca="1">IF(INDIRECT("実施計画様式!X"&amp;ROW($A452))&lt;&gt;朱色変色!X452,1,0)</f>
        <v>#VALUE!</v>
      </c>
      <c r="Y452" t="e" cm="1">
        <f t="array" aca="1" ref="Y452" ca="1">IF(INDIRECT("実施計画様式!Y"&amp;ROW($A452))&lt;&gt;朱色変色!Y452,1,0)</f>
        <v>#VALUE!</v>
      </c>
      <c r="Z452" t="e" cm="1">
        <f t="array" aca="1" ref="Z452" ca="1">IF(INDIRECT("実施計画様式!Z"&amp;ROW($A452))&lt;&gt;朱色変色!Z452,1,0)</f>
        <v>#VALUE!</v>
      </c>
      <c r="AA452" t="e" cm="1">
        <f t="array" aca="1" ref="AA452" ca="1">IF(INDIRECT("実施計画様式!AA"&amp;ROW($A452))&lt;&gt;朱色変色!AA452,1,0)</f>
        <v>#VALUE!</v>
      </c>
      <c r="AB452" t="e" cm="1">
        <f t="array" aca="1" ref="AB452" ca="1">IF(INDIRECT("実施計画様式!AB"&amp;ROW($A452))&lt;&gt;朱色変色!AB452,1,0)</f>
        <v>#VALUE!</v>
      </c>
      <c r="AC452" t="e" cm="1">
        <f t="array" aca="1" ref="AC452" ca="1">IF(INDIRECT("実施計画様式!AC"&amp;ROW($A452))&lt;&gt;朱色変色!AC452,1,0)</f>
        <v>#VALUE!</v>
      </c>
      <c r="AD452" t="e" cm="1">
        <f t="array" aca="1" ref="AD452" ca="1">IF(INDIRECT("実施計画様式!AD"&amp;ROW($A452))&lt;&gt;朱色変色!AD452,1,0)</f>
        <v>#VALUE!</v>
      </c>
      <c r="AE452" t="e" cm="1">
        <f t="array" aca="1" ref="AE452" ca="1">IF(INDIRECT("実施計画様式!AE"&amp;ROW($A452))&lt;&gt;朱色変色!AE452,1,0)</f>
        <v>#VALUE!</v>
      </c>
      <c r="AF452" t="e" cm="1">
        <f t="array" aca="1" ref="AF452" ca="1">IF(INDIRECT("実施計画様式!AF"&amp;ROW($A452))&lt;&gt;朱色変色!AF452,1,0)</f>
        <v>#VALUE!</v>
      </c>
      <c r="AG452" t="e" cm="1">
        <f t="array" aca="1" ref="AG452" ca="1">IF(INDIRECT("実施計画様式!AG"&amp;ROW($A452))&lt;&gt;朱色変色!AG452,1,0)</f>
        <v>#VALUE!</v>
      </c>
      <c r="AH452" t="e" cm="1">
        <f t="array" aca="1" ref="AH452" ca="1">IF(INDIRECT("実施計画様式!AH"&amp;ROW($A452))&lt;&gt;朱色変色!AH452,1,0)</f>
        <v>#VALUE!</v>
      </c>
      <c r="AI452" t="e" cm="1">
        <f t="array" aca="1" ref="AI452" ca="1">IF(INDIRECT("実施計画様式!AI"&amp;ROW($A452))&lt;&gt;朱色変色!AI452,1,0)</f>
        <v>#VALUE!</v>
      </c>
      <c r="AJ452" t="e" cm="1">
        <f t="array" aca="1" ref="AJ452" ca="1">IF(INDIRECT("実施計画様式!AJ"&amp;ROW($A452))&lt;&gt;朱色変色!AJ452,1,0)</f>
        <v>#VALUE!</v>
      </c>
      <c r="AK452" t="e" cm="1">
        <f t="array" aca="1" ref="AK452" ca="1">IF(INDIRECT("実施計画様式!AK"&amp;ROW($A452))&lt;&gt;朱色変色!AK452,1,0)</f>
        <v>#VALUE!</v>
      </c>
      <c r="AL452" t="e" cm="1">
        <f t="array" aca="1" ref="AL452" ca="1">IF(INDIRECT("実施計画様式!AL"&amp;ROW($A452))&lt;&gt;朱色変色!AL452,1,0)</f>
        <v>#VALUE!</v>
      </c>
      <c r="AM452" t="e" cm="1">
        <f t="array" aca="1" ref="AM452" ca="1">IF(INDIRECT("実施計画様式!AM"&amp;ROW($A452))&lt;&gt;朱色変色!AM452,1,0)</f>
        <v>#VALUE!</v>
      </c>
      <c r="AN452" t="e" cm="1">
        <f t="array" aca="1" ref="AN452" ca="1">IF(INDIRECT("実施計画様式!AN"&amp;ROW($A452))&lt;&gt;朱色変色!AN452,1,0)</f>
        <v>#VALUE!</v>
      </c>
      <c r="AO452" t="e" cm="1">
        <f t="array" aca="1" ref="AO452" ca="1">IF(INDIRECT("実施計画様式!AO"&amp;ROW($A452))&lt;&gt;朱色変色!AO452,1,0)</f>
        <v>#VALUE!</v>
      </c>
      <c r="AP452" t="e" cm="1">
        <f t="array" aca="1" ref="AP452" ca="1">IF(INDIRECT("実施計画様式!AP"&amp;ROW($A452))&lt;&gt;朱色変色!AP452,1,0)</f>
        <v>#VALUE!</v>
      </c>
      <c r="AQ452" t="e" cm="1">
        <f t="array" aca="1" ref="AQ452" ca="1">IF(INDIRECT("実施計画様式!AQ"&amp;ROW($A452))&lt;&gt;朱色変色!AQ452,1,0)</f>
        <v>#VALUE!</v>
      </c>
      <c r="AR452" t="e" cm="1">
        <f t="array" aca="1" ref="AR452" ca="1">IF(INDIRECT("実施計画様式!AR"&amp;ROW($A452))&lt;&gt;朱色変色!AR452,1,0)</f>
        <v>#VALUE!</v>
      </c>
      <c r="AS452" t="e" cm="1">
        <f t="array" aca="1" ref="AS452" ca="1">IF(INDIRECT("実施計画様式!AS"&amp;ROW($A452))&lt;&gt;朱色変色!AS452,1,0)</f>
        <v>#VALUE!</v>
      </c>
      <c r="AT452" t="e" cm="1">
        <f t="array" aca="1" ref="AT452" ca="1">IF(INDIRECT("実施計画様式!AT"&amp;ROW($A452))&lt;&gt;朱色変色!AT452,1,0)</f>
        <v>#VALUE!</v>
      </c>
      <c r="AU452" t="e" cm="1">
        <f t="array" aca="1" ref="AU452" ca="1">IF(INDIRECT("実施計画様式!AU"&amp;ROW($A452))&lt;&gt;朱色変色!AU452,1,0)</f>
        <v>#VALUE!</v>
      </c>
      <c r="AV452" t="e" cm="1">
        <f t="array" aca="1" ref="AV452" ca="1">IF(INDIRECT("実施計画様式!AV"&amp;ROW($A452))&lt;&gt;朱色変色!AV452,1,0)</f>
        <v>#VALUE!</v>
      </c>
      <c r="AW452" t="e" cm="1">
        <f t="array" aca="1" ref="AW452" ca="1">IF(INDIRECT("実施計画様式!AW"&amp;ROW($A452))&lt;&gt;朱色変色!AW452,1,0)</f>
        <v>#VALUE!</v>
      </c>
      <c r="AX452" t="e" cm="1">
        <f t="array" aca="1" ref="AX452" ca="1">IF(INDIRECT("実施計画様式!AX"&amp;ROW($A452))&lt;&gt;朱色変色!AX452,1,0)</f>
        <v>#VALUE!</v>
      </c>
      <c r="AY452" t="e" cm="1">
        <f t="array" aca="1" ref="AY452" ca="1">IF(INDIRECT("実施計画様式!AY"&amp;ROW($A452))&lt;&gt;朱色変色!AU452,1,0)</f>
        <v>#VALUE!</v>
      </c>
      <c r="AZ452" t="e" cm="1">
        <f t="array" aca="1" ref="AZ452" ca="1">IF(INDIRECT("実施計画様式!AZ"&amp;ROW($A452))&lt;&gt;朱色変色!AV452,1,0)</f>
        <v>#VALUE!</v>
      </c>
      <c r="BA452" t="e" cm="1">
        <f t="array" aca="1" ref="BA452" ca="1">IF(INDIRECT("実施計画様式!BA"&amp;ROW($A452))&lt;&gt;朱色変色!AW452,1,0)</f>
        <v>#VALUE!</v>
      </c>
      <c r="BB452" t="e" cm="1">
        <f t="array" aca="1" ref="BB452" ca="1">IF(INDIRECT("実施計画様式!BB"&amp;ROW($A452))&lt;&gt;朱色変色!AX452,1,0)</f>
        <v>#VALUE!</v>
      </c>
      <c r="BC452" t="e">
        <f t="shared" ca="1" si="15"/>
        <v>#VALUE!</v>
      </c>
      <c r="BD452" t="e">
        <f t="shared" ca="1" si="16"/>
        <v>#VALUE!</v>
      </c>
      <c r="BE452" t="e">
        <f t="shared" ca="1" si="17"/>
        <v>#VALUE!</v>
      </c>
    </row>
    <row r="453" spans="3:57">
      <c r="C453" s="310">
        <v>381</v>
      </c>
      <c r="D453" t="e" cm="1">
        <f t="array" aca="1" ref="D453" ca="1">IF(INDIRECT("実施計画様式!D"&amp;ROW($A453))&lt;&gt;朱色変色!D453,1,0)</f>
        <v>#VALUE!</v>
      </c>
      <c r="E453" t="e" cm="1">
        <f t="array" aca="1" ref="E453" ca="1">IF(INDIRECT("実施計画様式!E"&amp;ROW($A453))&lt;&gt;朱色変色!E453,1,0)</f>
        <v>#VALUE!</v>
      </c>
      <c r="F453" t="e" cm="1">
        <f t="array" aca="1" ref="F453" ca="1">IF(INDIRECT("実施計画様式!F"&amp;ROW($A453))&lt;&gt;朱色変色!F453,1,0)</f>
        <v>#VALUE!</v>
      </c>
      <c r="G453" t="e" cm="1">
        <f t="array" aca="1" ref="G453" ca="1">IF(INDIRECT("実施計画様式!G"&amp;ROW($A453))&lt;&gt;朱色変色!G453,1,0)</f>
        <v>#VALUE!</v>
      </c>
      <c r="H453" t="e" cm="1">
        <f t="array" aca="1" ref="H453" ca="1">IF(INDIRECT("実施計画様式!H"&amp;ROW($A453))&lt;&gt;朱色変色!H453,1,0)</f>
        <v>#VALUE!</v>
      </c>
      <c r="I453" t="e" cm="1">
        <f t="array" aca="1" ref="I453" ca="1">IF(INDIRECT("実施計画様式!I"&amp;ROW($A453))&lt;&gt;朱色変色!I453,1,0)</f>
        <v>#VALUE!</v>
      </c>
      <c r="J453" t="e" cm="1">
        <f t="array" aca="1" ref="J453" ca="1">IF(INDIRECT("実施計画様式!J"&amp;ROW($A453))&lt;&gt;朱色変色!J453,1,0)</f>
        <v>#VALUE!</v>
      </c>
      <c r="K453" t="e" cm="1">
        <f t="array" aca="1" ref="K453" ca="1">IF(INDIRECT("実施計画様式!K"&amp;ROW($A453))&lt;&gt;朱色変色!K453,1,0)</f>
        <v>#VALUE!</v>
      </c>
      <c r="L453" t="e" cm="1">
        <f t="array" aca="1" ref="L453" ca="1">IF(INDIRECT("実施計画様式!L"&amp;ROW($A453))&lt;&gt;朱色変色!L453,1,0)</f>
        <v>#VALUE!</v>
      </c>
      <c r="M453" t="e" cm="1">
        <f t="array" aca="1" ref="M453" ca="1">IF(INDIRECT("実施計画様式!M"&amp;ROW($A453))&lt;&gt;朱色変色!M453,1,0)</f>
        <v>#VALUE!</v>
      </c>
      <c r="N453" t="e" cm="1">
        <f t="array" aca="1" ref="N453" ca="1">IF(INDIRECT("実施計画様式!N"&amp;ROW($A453))&lt;&gt;朱色変色!N453,1,0)</f>
        <v>#VALUE!</v>
      </c>
      <c r="O453" t="e" cm="1">
        <f t="array" aca="1" ref="O453" ca="1">IF(INDIRECT("実施計画様式!O"&amp;ROW($A453))&lt;&gt;朱色変色!O453,1,0)</f>
        <v>#VALUE!</v>
      </c>
      <c r="P453" t="e" cm="1">
        <f t="array" aca="1" ref="P453" ca="1">IF(INDIRECT("実施計画様式!P"&amp;ROW($A453))&lt;&gt;朱色変色!P453,1,0)</f>
        <v>#VALUE!</v>
      </c>
      <c r="Q453" t="e" cm="1">
        <f t="array" aca="1" ref="Q453" ca="1">IF(INDIRECT("実施計画様式!Q"&amp;ROW($A453))&lt;&gt;朱色変色!Q453,1,0)</f>
        <v>#VALUE!</v>
      </c>
      <c r="R453" t="e" cm="1">
        <f t="array" aca="1" ref="R453" ca="1">IF(INDIRECT("実施計画様式!R"&amp;ROW($A453))&lt;&gt;朱色変色!R453,1,0)</f>
        <v>#VALUE!</v>
      </c>
      <c r="S453" t="e" cm="1">
        <f t="array" aca="1" ref="S453" ca="1">IF(INDIRECT("実施計画様式!S"&amp;ROW($A453))&lt;&gt;朱色変色!S453,1,0)</f>
        <v>#VALUE!</v>
      </c>
      <c r="T453" t="e" cm="1">
        <f t="array" aca="1" ref="T453" ca="1">IF(INDIRECT("実施計画様式!T"&amp;ROW($A453))&lt;&gt;朱色変色!T453,1,0)</f>
        <v>#VALUE!</v>
      </c>
      <c r="U453" t="e" cm="1">
        <f t="array" aca="1" ref="U453" ca="1">IF(INDIRECT("実施計画様式!U"&amp;ROW($A453))&lt;&gt;朱色変色!U453,1,0)</f>
        <v>#VALUE!</v>
      </c>
      <c r="V453" t="e" cm="1">
        <f t="array" aca="1" ref="V453" ca="1">IF(INDIRECT("実施計画様式!V"&amp;ROW($A453))&lt;&gt;朱色変色!V453,1,0)</f>
        <v>#VALUE!</v>
      </c>
      <c r="W453" t="e" cm="1">
        <f t="array" aca="1" ref="W453" ca="1">IF(INDIRECT("実施計画様式!W"&amp;ROW($A453))&lt;&gt;朱色変色!W453,1,0)</f>
        <v>#VALUE!</v>
      </c>
      <c r="X453" t="e" cm="1">
        <f t="array" aca="1" ref="X453" ca="1">IF(INDIRECT("実施計画様式!X"&amp;ROW($A453))&lt;&gt;朱色変色!X453,1,0)</f>
        <v>#VALUE!</v>
      </c>
      <c r="Y453" t="e" cm="1">
        <f t="array" aca="1" ref="Y453" ca="1">IF(INDIRECT("実施計画様式!Y"&amp;ROW($A453))&lt;&gt;朱色変色!Y453,1,0)</f>
        <v>#VALUE!</v>
      </c>
      <c r="Z453" t="e" cm="1">
        <f t="array" aca="1" ref="Z453" ca="1">IF(INDIRECT("実施計画様式!Z"&amp;ROW($A453))&lt;&gt;朱色変色!Z453,1,0)</f>
        <v>#VALUE!</v>
      </c>
      <c r="AA453" t="e" cm="1">
        <f t="array" aca="1" ref="AA453" ca="1">IF(INDIRECT("実施計画様式!AA"&amp;ROW($A453))&lt;&gt;朱色変色!AA453,1,0)</f>
        <v>#VALUE!</v>
      </c>
      <c r="AB453" t="e" cm="1">
        <f t="array" aca="1" ref="AB453" ca="1">IF(INDIRECT("実施計画様式!AB"&amp;ROW($A453))&lt;&gt;朱色変色!AB453,1,0)</f>
        <v>#VALUE!</v>
      </c>
      <c r="AC453" t="e" cm="1">
        <f t="array" aca="1" ref="AC453" ca="1">IF(INDIRECT("実施計画様式!AC"&amp;ROW($A453))&lt;&gt;朱色変色!AC453,1,0)</f>
        <v>#VALUE!</v>
      </c>
      <c r="AD453" t="e" cm="1">
        <f t="array" aca="1" ref="AD453" ca="1">IF(INDIRECT("実施計画様式!AD"&amp;ROW($A453))&lt;&gt;朱色変色!AD453,1,0)</f>
        <v>#VALUE!</v>
      </c>
      <c r="AE453" t="e" cm="1">
        <f t="array" aca="1" ref="AE453" ca="1">IF(INDIRECT("実施計画様式!AE"&amp;ROW($A453))&lt;&gt;朱色変色!AE453,1,0)</f>
        <v>#VALUE!</v>
      </c>
      <c r="AF453" t="e" cm="1">
        <f t="array" aca="1" ref="AF453" ca="1">IF(INDIRECT("実施計画様式!AF"&amp;ROW($A453))&lt;&gt;朱色変色!AF453,1,0)</f>
        <v>#VALUE!</v>
      </c>
      <c r="AG453" t="e" cm="1">
        <f t="array" aca="1" ref="AG453" ca="1">IF(INDIRECT("実施計画様式!AG"&amp;ROW($A453))&lt;&gt;朱色変色!AG453,1,0)</f>
        <v>#VALUE!</v>
      </c>
      <c r="AH453" t="e" cm="1">
        <f t="array" aca="1" ref="AH453" ca="1">IF(INDIRECT("実施計画様式!AH"&amp;ROW($A453))&lt;&gt;朱色変色!AH453,1,0)</f>
        <v>#VALUE!</v>
      </c>
      <c r="AI453" t="e" cm="1">
        <f t="array" aca="1" ref="AI453" ca="1">IF(INDIRECT("実施計画様式!AI"&amp;ROW($A453))&lt;&gt;朱色変色!AI453,1,0)</f>
        <v>#VALUE!</v>
      </c>
      <c r="AJ453" t="e" cm="1">
        <f t="array" aca="1" ref="AJ453" ca="1">IF(INDIRECT("実施計画様式!AJ"&amp;ROW($A453))&lt;&gt;朱色変色!AJ453,1,0)</f>
        <v>#VALUE!</v>
      </c>
      <c r="AK453" t="e" cm="1">
        <f t="array" aca="1" ref="AK453" ca="1">IF(INDIRECT("実施計画様式!AK"&amp;ROW($A453))&lt;&gt;朱色変色!AK453,1,0)</f>
        <v>#VALUE!</v>
      </c>
      <c r="AL453" t="e" cm="1">
        <f t="array" aca="1" ref="AL453" ca="1">IF(INDIRECT("実施計画様式!AL"&amp;ROW($A453))&lt;&gt;朱色変色!AL453,1,0)</f>
        <v>#VALUE!</v>
      </c>
      <c r="AM453" t="e" cm="1">
        <f t="array" aca="1" ref="AM453" ca="1">IF(INDIRECT("実施計画様式!AM"&amp;ROW($A453))&lt;&gt;朱色変色!AM453,1,0)</f>
        <v>#VALUE!</v>
      </c>
      <c r="AN453" t="e" cm="1">
        <f t="array" aca="1" ref="AN453" ca="1">IF(INDIRECT("実施計画様式!AN"&amp;ROW($A453))&lt;&gt;朱色変色!AN453,1,0)</f>
        <v>#VALUE!</v>
      </c>
      <c r="AO453" t="e" cm="1">
        <f t="array" aca="1" ref="AO453" ca="1">IF(INDIRECT("実施計画様式!AO"&amp;ROW($A453))&lt;&gt;朱色変色!AO453,1,0)</f>
        <v>#VALUE!</v>
      </c>
      <c r="AP453" t="e" cm="1">
        <f t="array" aca="1" ref="AP453" ca="1">IF(INDIRECT("実施計画様式!AP"&amp;ROW($A453))&lt;&gt;朱色変色!AP453,1,0)</f>
        <v>#VALUE!</v>
      </c>
      <c r="AQ453" t="e" cm="1">
        <f t="array" aca="1" ref="AQ453" ca="1">IF(INDIRECT("実施計画様式!AQ"&amp;ROW($A453))&lt;&gt;朱色変色!AQ453,1,0)</f>
        <v>#VALUE!</v>
      </c>
      <c r="AR453" t="e" cm="1">
        <f t="array" aca="1" ref="AR453" ca="1">IF(INDIRECT("実施計画様式!AR"&amp;ROW($A453))&lt;&gt;朱色変色!AR453,1,0)</f>
        <v>#VALUE!</v>
      </c>
      <c r="AS453" t="e" cm="1">
        <f t="array" aca="1" ref="AS453" ca="1">IF(INDIRECT("実施計画様式!AS"&amp;ROW($A453))&lt;&gt;朱色変色!AS453,1,0)</f>
        <v>#VALUE!</v>
      </c>
      <c r="AT453" t="e" cm="1">
        <f t="array" aca="1" ref="AT453" ca="1">IF(INDIRECT("実施計画様式!AT"&amp;ROW($A453))&lt;&gt;朱色変色!AT453,1,0)</f>
        <v>#VALUE!</v>
      </c>
      <c r="AU453" t="e" cm="1">
        <f t="array" aca="1" ref="AU453" ca="1">IF(INDIRECT("実施計画様式!AU"&amp;ROW($A453))&lt;&gt;朱色変色!AU453,1,0)</f>
        <v>#VALUE!</v>
      </c>
      <c r="AV453" t="e" cm="1">
        <f t="array" aca="1" ref="AV453" ca="1">IF(INDIRECT("実施計画様式!AV"&amp;ROW($A453))&lt;&gt;朱色変色!AV453,1,0)</f>
        <v>#VALUE!</v>
      </c>
      <c r="AW453" t="e" cm="1">
        <f t="array" aca="1" ref="AW453" ca="1">IF(INDIRECT("実施計画様式!AW"&amp;ROW($A453))&lt;&gt;朱色変色!AW453,1,0)</f>
        <v>#VALUE!</v>
      </c>
      <c r="AX453" t="e" cm="1">
        <f t="array" aca="1" ref="AX453" ca="1">IF(INDIRECT("実施計画様式!AX"&amp;ROW($A453))&lt;&gt;朱色変色!AX453,1,0)</f>
        <v>#VALUE!</v>
      </c>
      <c r="AY453" t="e" cm="1">
        <f t="array" aca="1" ref="AY453" ca="1">IF(INDIRECT("実施計画様式!AY"&amp;ROW($A453))&lt;&gt;朱色変色!AU453,1,0)</f>
        <v>#VALUE!</v>
      </c>
      <c r="AZ453" t="e" cm="1">
        <f t="array" aca="1" ref="AZ453" ca="1">IF(INDIRECT("実施計画様式!AZ"&amp;ROW($A453))&lt;&gt;朱色変色!AV453,1,0)</f>
        <v>#VALUE!</v>
      </c>
      <c r="BA453" t="e" cm="1">
        <f t="array" aca="1" ref="BA453" ca="1">IF(INDIRECT("実施計画様式!BA"&amp;ROW($A453))&lt;&gt;朱色変色!AW453,1,0)</f>
        <v>#VALUE!</v>
      </c>
      <c r="BB453" t="e" cm="1">
        <f t="array" aca="1" ref="BB453" ca="1">IF(INDIRECT("実施計画様式!BB"&amp;ROW($A453))&lt;&gt;朱色変色!AX453,1,0)</f>
        <v>#VALUE!</v>
      </c>
      <c r="BC453" t="e">
        <f t="shared" ca="1" si="15"/>
        <v>#VALUE!</v>
      </c>
      <c r="BD453" t="e">
        <f t="shared" ca="1" si="16"/>
        <v>#VALUE!</v>
      </c>
      <c r="BE453" t="e">
        <f t="shared" ca="1" si="17"/>
        <v>#VALUE!</v>
      </c>
    </row>
    <row r="454" spans="3:57">
      <c r="C454" s="310">
        <v>382</v>
      </c>
      <c r="D454" t="e" cm="1">
        <f t="array" aca="1" ref="D454" ca="1">IF(INDIRECT("実施計画様式!D"&amp;ROW($A454))&lt;&gt;朱色変色!D454,1,0)</f>
        <v>#VALUE!</v>
      </c>
      <c r="E454" t="e" cm="1">
        <f t="array" aca="1" ref="E454" ca="1">IF(INDIRECT("実施計画様式!E"&amp;ROW($A454))&lt;&gt;朱色変色!E454,1,0)</f>
        <v>#VALUE!</v>
      </c>
      <c r="F454" t="e" cm="1">
        <f t="array" aca="1" ref="F454" ca="1">IF(INDIRECT("実施計画様式!F"&amp;ROW($A454))&lt;&gt;朱色変色!F454,1,0)</f>
        <v>#VALUE!</v>
      </c>
      <c r="G454" t="e" cm="1">
        <f t="array" aca="1" ref="G454" ca="1">IF(INDIRECT("実施計画様式!G"&amp;ROW($A454))&lt;&gt;朱色変色!G454,1,0)</f>
        <v>#VALUE!</v>
      </c>
      <c r="H454" t="e" cm="1">
        <f t="array" aca="1" ref="H454" ca="1">IF(INDIRECT("実施計画様式!H"&amp;ROW($A454))&lt;&gt;朱色変色!H454,1,0)</f>
        <v>#VALUE!</v>
      </c>
      <c r="I454" t="e" cm="1">
        <f t="array" aca="1" ref="I454" ca="1">IF(INDIRECT("実施計画様式!I"&amp;ROW($A454))&lt;&gt;朱色変色!I454,1,0)</f>
        <v>#VALUE!</v>
      </c>
      <c r="J454" t="e" cm="1">
        <f t="array" aca="1" ref="J454" ca="1">IF(INDIRECT("実施計画様式!J"&amp;ROW($A454))&lt;&gt;朱色変色!J454,1,0)</f>
        <v>#VALUE!</v>
      </c>
      <c r="K454" t="e" cm="1">
        <f t="array" aca="1" ref="K454" ca="1">IF(INDIRECT("実施計画様式!K"&amp;ROW($A454))&lt;&gt;朱色変色!K454,1,0)</f>
        <v>#VALUE!</v>
      </c>
      <c r="L454" t="e" cm="1">
        <f t="array" aca="1" ref="L454" ca="1">IF(INDIRECT("実施計画様式!L"&amp;ROW($A454))&lt;&gt;朱色変色!L454,1,0)</f>
        <v>#VALUE!</v>
      </c>
      <c r="M454" t="e" cm="1">
        <f t="array" aca="1" ref="M454" ca="1">IF(INDIRECT("実施計画様式!M"&amp;ROW($A454))&lt;&gt;朱色変色!M454,1,0)</f>
        <v>#VALUE!</v>
      </c>
      <c r="N454" t="e" cm="1">
        <f t="array" aca="1" ref="N454" ca="1">IF(INDIRECT("実施計画様式!N"&amp;ROW($A454))&lt;&gt;朱色変色!N454,1,0)</f>
        <v>#VALUE!</v>
      </c>
      <c r="O454" t="e" cm="1">
        <f t="array" aca="1" ref="O454" ca="1">IF(INDIRECT("実施計画様式!O"&amp;ROW($A454))&lt;&gt;朱色変色!O454,1,0)</f>
        <v>#VALUE!</v>
      </c>
      <c r="P454" t="e" cm="1">
        <f t="array" aca="1" ref="P454" ca="1">IF(INDIRECT("実施計画様式!P"&amp;ROW($A454))&lt;&gt;朱色変色!P454,1,0)</f>
        <v>#VALUE!</v>
      </c>
      <c r="Q454" t="e" cm="1">
        <f t="array" aca="1" ref="Q454" ca="1">IF(INDIRECT("実施計画様式!Q"&amp;ROW($A454))&lt;&gt;朱色変色!Q454,1,0)</f>
        <v>#VALUE!</v>
      </c>
      <c r="R454" t="e" cm="1">
        <f t="array" aca="1" ref="R454" ca="1">IF(INDIRECT("実施計画様式!R"&amp;ROW($A454))&lt;&gt;朱色変色!R454,1,0)</f>
        <v>#VALUE!</v>
      </c>
      <c r="S454" t="e" cm="1">
        <f t="array" aca="1" ref="S454" ca="1">IF(INDIRECT("実施計画様式!S"&amp;ROW($A454))&lt;&gt;朱色変色!S454,1,0)</f>
        <v>#VALUE!</v>
      </c>
      <c r="T454" t="e" cm="1">
        <f t="array" aca="1" ref="T454" ca="1">IF(INDIRECT("実施計画様式!T"&amp;ROW($A454))&lt;&gt;朱色変色!T454,1,0)</f>
        <v>#VALUE!</v>
      </c>
      <c r="U454" t="e" cm="1">
        <f t="array" aca="1" ref="U454" ca="1">IF(INDIRECT("実施計画様式!U"&amp;ROW($A454))&lt;&gt;朱色変色!U454,1,0)</f>
        <v>#VALUE!</v>
      </c>
      <c r="V454" t="e" cm="1">
        <f t="array" aca="1" ref="V454" ca="1">IF(INDIRECT("実施計画様式!V"&amp;ROW($A454))&lt;&gt;朱色変色!V454,1,0)</f>
        <v>#VALUE!</v>
      </c>
      <c r="W454" t="e" cm="1">
        <f t="array" aca="1" ref="W454" ca="1">IF(INDIRECT("実施計画様式!W"&amp;ROW($A454))&lt;&gt;朱色変色!W454,1,0)</f>
        <v>#VALUE!</v>
      </c>
      <c r="X454" t="e" cm="1">
        <f t="array" aca="1" ref="X454" ca="1">IF(INDIRECT("実施計画様式!X"&amp;ROW($A454))&lt;&gt;朱色変色!X454,1,0)</f>
        <v>#VALUE!</v>
      </c>
      <c r="Y454" t="e" cm="1">
        <f t="array" aca="1" ref="Y454" ca="1">IF(INDIRECT("実施計画様式!Y"&amp;ROW($A454))&lt;&gt;朱色変色!Y454,1,0)</f>
        <v>#VALUE!</v>
      </c>
      <c r="Z454" t="e" cm="1">
        <f t="array" aca="1" ref="Z454" ca="1">IF(INDIRECT("実施計画様式!Z"&amp;ROW($A454))&lt;&gt;朱色変色!Z454,1,0)</f>
        <v>#VALUE!</v>
      </c>
      <c r="AA454" t="e" cm="1">
        <f t="array" aca="1" ref="AA454" ca="1">IF(INDIRECT("実施計画様式!AA"&amp;ROW($A454))&lt;&gt;朱色変色!AA454,1,0)</f>
        <v>#VALUE!</v>
      </c>
      <c r="AB454" t="e" cm="1">
        <f t="array" aca="1" ref="AB454" ca="1">IF(INDIRECT("実施計画様式!AB"&amp;ROW($A454))&lt;&gt;朱色変色!AB454,1,0)</f>
        <v>#VALUE!</v>
      </c>
      <c r="AC454" t="e" cm="1">
        <f t="array" aca="1" ref="AC454" ca="1">IF(INDIRECT("実施計画様式!AC"&amp;ROW($A454))&lt;&gt;朱色変色!AC454,1,0)</f>
        <v>#VALUE!</v>
      </c>
      <c r="AD454" t="e" cm="1">
        <f t="array" aca="1" ref="AD454" ca="1">IF(INDIRECT("実施計画様式!AD"&amp;ROW($A454))&lt;&gt;朱色変色!AD454,1,0)</f>
        <v>#VALUE!</v>
      </c>
      <c r="AE454" t="e" cm="1">
        <f t="array" aca="1" ref="AE454" ca="1">IF(INDIRECT("実施計画様式!AE"&amp;ROW($A454))&lt;&gt;朱色変色!AE454,1,0)</f>
        <v>#VALUE!</v>
      </c>
      <c r="AF454" t="e" cm="1">
        <f t="array" aca="1" ref="AF454" ca="1">IF(INDIRECT("実施計画様式!AF"&amp;ROW($A454))&lt;&gt;朱色変色!AF454,1,0)</f>
        <v>#VALUE!</v>
      </c>
      <c r="AG454" t="e" cm="1">
        <f t="array" aca="1" ref="AG454" ca="1">IF(INDIRECT("実施計画様式!AG"&amp;ROW($A454))&lt;&gt;朱色変色!AG454,1,0)</f>
        <v>#VALUE!</v>
      </c>
      <c r="AH454" t="e" cm="1">
        <f t="array" aca="1" ref="AH454" ca="1">IF(INDIRECT("実施計画様式!AH"&amp;ROW($A454))&lt;&gt;朱色変色!AH454,1,0)</f>
        <v>#VALUE!</v>
      </c>
      <c r="AI454" t="e" cm="1">
        <f t="array" aca="1" ref="AI454" ca="1">IF(INDIRECT("実施計画様式!AI"&amp;ROW($A454))&lt;&gt;朱色変色!AI454,1,0)</f>
        <v>#VALUE!</v>
      </c>
      <c r="AJ454" t="e" cm="1">
        <f t="array" aca="1" ref="AJ454" ca="1">IF(INDIRECT("実施計画様式!AJ"&amp;ROW($A454))&lt;&gt;朱色変色!AJ454,1,0)</f>
        <v>#VALUE!</v>
      </c>
      <c r="AK454" t="e" cm="1">
        <f t="array" aca="1" ref="AK454" ca="1">IF(INDIRECT("実施計画様式!AK"&amp;ROW($A454))&lt;&gt;朱色変色!AK454,1,0)</f>
        <v>#VALUE!</v>
      </c>
      <c r="AL454" t="e" cm="1">
        <f t="array" aca="1" ref="AL454" ca="1">IF(INDIRECT("実施計画様式!AL"&amp;ROW($A454))&lt;&gt;朱色変色!AL454,1,0)</f>
        <v>#VALUE!</v>
      </c>
      <c r="AM454" t="e" cm="1">
        <f t="array" aca="1" ref="AM454" ca="1">IF(INDIRECT("実施計画様式!AM"&amp;ROW($A454))&lt;&gt;朱色変色!AM454,1,0)</f>
        <v>#VALUE!</v>
      </c>
      <c r="AN454" t="e" cm="1">
        <f t="array" aca="1" ref="AN454" ca="1">IF(INDIRECT("実施計画様式!AN"&amp;ROW($A454))&lt;&gt;朱色変色!AN454,1,0)</f>
        <v>#VALUE!</v>
      </c>
      <c r="AO454" t="e" cm="1">
        <f t="array" aca="1" ref="AO454" ca="1">IF(INDIRECT("実施計画様式!AO"&amp;ROW($A454))&lt;&gt;朱色変色!AO454,1,0)</f>
        <v>#VALUE!</v>
      </c>
      <c r="AP454" t="e" cm="1">
        <f t="array" aca="1" ref="AP454" ca="1">IF(INDIRECT("実施計画様式!AP"&amp;ROW($A454))&lt;&gt;朱色変色!AP454,1,0)</f>
        <v>#VALUE!</v>
      </c>
      <c r="AQ454" t="e" cm="1">
        <f t="array" aca="1" ref="AQ454" ca="1">IF(INDIRECT("実施計画様式!AQ"&amp;ROW($A454))&lt;&gt;朱色変色!AQ454,1,0)</f>
        <v>#VALUE!</v>
      </c>
      <c r="AR454" t="e" cm="1">
        <f t="array" aca="1" ref="AR454" ca="1">IF(INDIRECT("実施計画様式!AR"&amp;ROW($A454))&lt;&gt;朱色変色!AR454,1,0)</f>
        <v>#VALUE!</v>
      </c>
      <c r="AS454" t="e" cm="1">
        <f t="array" aca="1" ref="AS454" ca="1">IF(INDIRECT("実施計画様式!AS"&amp;ROW($A454))&lt;&gt;朱色変色!AS454,1,0)</f>
        <v>#VALUE!</v>
      </c>
      <c r="AT454" t="e" cm="1">
        <f t="array" aca="1" ref="AT454" ca="1">IF(INDIRECT("実施計画様式!AT"&amp;ROW($A454))&lt;&gt;朱色変色!AT454,1,0)</f>
        <v>#VALUE!</v>
      </c>
      <c r="AU454" t="e" cm="1">
        <f t="array" aca="1" ref="AU454" ca="1">IF(INDIRECT("実施計画様式!AU"&amp;ROW($A454))&lt;&gt;朱色変色!AU454,1,0)</f>
        <v>#VALUE!</v>
      </c>
      <c r="AV454" t="e" cm="1">
        <f t="array" aca="1" ref="AV454" ca="1">IF(INDIRECT("実施計画様式!AV"&amp;ROW($A454))&lt;&gt;朱色変色!AV454,1,0)</f>
        <v>#VALUE!</v>
      </c>
      <c r="AW454" t="e" cm="1">
        <f t="array" aca="1" ref="AW454" ca="1">IF(INDIRECT("実施計画様式!AW"&amp;ROW($A454))&lt;&gt;朱色変色!AW454,1,0)</f>
        <v>#VALUE!</v>
      </c>
      <c r="AX454" t="e" cm="1">
        <f t="array" aca="1" ref="AX454" ca="1">IF(INDIRECT("実施計画様式!AX"&amp;ROW($A454))&lt;&gt;朱色変色!AX454,1,0)</f>
        <v>#VALUE!</v>
      </c>
      <c r="AY454" t="e" cm="1">
        <f t="array" aca="1" ref="AY454" ca="1">IF(INDIRECT("実施計画様式!AY"&amp;ROW($A454))&lt;&gt;朱色変色!AU454,1,0)</f>
        <v>#VALUE!</v>
      </c>
      <c r="AZ454" t="e" cm="1">
        <f t="array" aca="1" ref="AZ454" ca="1">IF(INDIRECT("実施計画様式!AZ"&amp;ROW($A454))&lt;&gt;朱色変色!AV454,1,0)</f>
        <v>#VALUE!</v>
      </c>
      <c r="BA454" t="e" cm="1">
        <f t="array" aca="1" ref="BA454" ca="1">IF(INDIRECT("実施計画様式!BA"&amp;ROW($A454))&lt;&gt;朱色変色!AW454,1,0)</f>
        <v>#VALUE!</v>
      </c>
      <c r="BB454" t="e" cm="1">
        <f t="array" aca="1" ref="BB454" ca="1">IF(INDIRECT("実施計画様式!BB"&amp;ROW($A454))&lt;&gt;朱色変色!AX454,1,0)</f>
        <v>#VALUE!</v>
      </c>
      <c r="BC454" t="e">
        <f t="shared" ca="1" si="15"/>
        <v>#VALUE!</v>
      </c>
      <c r="BD454" t="e">
        <f t="shared" ca="1" si="16"/>
        <v>#VALUE!</v>
      </c>
      <c r="BE454" t="e">
        <f t="shared" ca="1" si="17"/>
        <v>#VALUE!</v>
      </c>
    </row>
    <row r="455" spans="3:57">
      <c r="C455" s="310">
        <v>383</v>
      </c>
      <c r="D455" t="e" cm="1">
        <f t="array" aca="1" ref="D455" ca="1">IF(INDIRECT("実施計画様式!D"&amp;ROW($A455))&lt;&gt;朱色変色!D455,1,0)</f>
        <v>#VALUE!</v>
      </c>
      <c r="E455" t="e" cm="1">
        <f t="array" aca="1" ref="E455" ca="1">IF(INDIRECT("実施計画様式!E"&amp;ROW($A455))&lt;&gt;朱色変色!E455,1,0)</f>
        <v>#VALUE!</v>
      </c>
      <c r="F455" t="e" cm="1">
        <f t="array" aca="1" ref="F455" ca="1">IF(INDIRECT("実施計画様式!F"&amp;ROW($A455))&lt;&gt;朱色変色!F455,1,0)</f>
        <v>#VALUE!</v>
      </c>
      <c r="G455" t="e" cm="1">
        <f t="array" aca="1" ref="G455" ca="1">IF(INDIRECT("実施計画様式!G"&amp;ROW($A455))&lt;&gt;朱色変色!G455,1,0)</f>
        <v>#VALUE!</v>
      </c>
      <c r="H455" t="e" cm="1">
        <f t="array" aca="1" ref="H455" ca="1">IF(INDIRECT("実施計画様式!H"&amp;ROW($A455))&lt;&gt;朱色変色!H455,1,0)</f>
        <v>#VALUE!</v>
      </c>
      <c r="I455" t="e" cm="1">
        <f t="array" aca="1" ref="I455" ca="1">IF(INDIRECT("実施計画様式!I"&amp;ROW($A455))&lt;&gt;朱色変色!I455,1,0)</f>
        <v>#VALUE!</v>
      </c>
      <c r="J455" t="e" cm="1">
        <f t="array" aca="1" ref="J455" ca="1">IF(INDIRECT("実施計画様式!J"&amp;ROW($A455))&lt;&gt;朱色変色!J455,1,0)</f>
        <v>#VALUE!</v>
      </c>
      <c r="K455" t="e" cm="1">
        <f t="array" aca="1" ref="K455" ca="1">IF(INDIRECT("実施計画様式!K"&amp;ROW($A455))&lt;&gt;朱色変色!K455,1,0)</f>
        <v>#VALUE!</v>
      </c>
      <c r="L455" t="e" cm="1">
        <f t="array" aca="1" ref="L455" ca="1">IF(INDIRECT("実施計画様式!L"&amp;ROW($A455))&lt;&gt;朱色変色!L455,1,0)</f>
        <v>#VALUE!</v>
      </c>
      <c r="M455" t="e" cm="1">
        <f t="array" aca="1" ref="M455" ca="1">IF(INDIRECT("実施計画様式!M"&amp;ROW($A455))&lt;&gt;朱色変色!M455,1,0)</f>
        <v>#VALUE!</v>
      </c>
      <c r="N455" t="e" cm="1">
        <f t="array" aca="1" ref="N455" ca="1">IF(INDIRECT("実施計画様式!N"&amp;ROW($A455))&lt;&gt;朱色変色!N455,1,0)</f>
        <v>#VALUE!</v>
      </c>
      <c r="O455" t="e" cm="1">
        <f t="array" aca="1" ref="O455" ca="1">IF(INDIRECT("実施計画様式!O"&amp;ROW($A455))&lt;&gt;朱色変色!O455,1,0)</f>
        <v>#VALUE!</v>
      </c>
      <c r="P455" t="e" cm="1">
        <f t="array" aca="1" ref="P455" ca="1">IF(INDIRECT("実施計画様式!P"&amp;ROW($A455))&lt;&gt;朱色変色!P455,1,0)</f>
        <v>#VALUE!</v>
      </c>
      <c r="Q455" t="e" cm="1">
        <f t="array" aca="1" ref="Q455" ca="1">IF(INDIRECT("実施計画様式!Q"&amp;ROW($A455))&lt;&gt;朱色変色!Q455,1,0)</f>
        <v>#VALUE!</v>
      </c>
      <c r="R455" t="e" cm="1">
        <f t="array" aca="1" ref="R455" ca="1">IF(INDIRECT("実施計画様式!R"&amp;ROW($A455))&lt;&gt;朱色変色!R455,1,0)</f>
        <v>#VALUE!</v>
      </c>
      <c r="S455" t="e" cm="1">
        <f t="array" aca="1" ref="S455" ca="1">IF(INDIRECT("実施計画様式!S"&amp;ROW($A455))&lt;&gt;朱色変色!S455,1,0)</f>
        <v>#VALUE!</v>
      </c>
      <c r="T455" t="e" cm="1">
        <f t="array" aca="1" ref="T455" ca="1">IF(INDIRECT("実施計画様式!T"&amp;ROW($A455))&lt;&gt;朱色変色!T455,1,0)</f>
        <v>#VALUE!</v>
      </c>
      <c r="U455" t="e" cm="1">
        <f t="array" aca="1" ref="U455" ca="1">IF(INDIRECT("実施計画様式!U"&amp;ROW($A455))&lt;&gt;朱色変色!U455,1,0)</f>
        <v>#VALUE!</v>
      </c>
      <c r="V455" t="e" cm="1">
        <f t="array" aca="1" ref="V455" ca="1">IF(INDIRECT("実施計画様式!V"&amp;ROW($A455))&lt;&gt;朱色変色!V455,1,0)</f>
        <v>#VALUE!</v>
      </c>
      <c r="W455" t="e" cm="1">
        <f t="array" aca="1" ref="W455" ca="1">IF(INDIRECT("実施計画様式!W"&amp;ROW($A455))&lt;&gt;朱色変色!W455,1,0)</f>
        <v>#VALUE!</v>
      </c>
      <c r="X455" t="e" cm="1">
        <f t="array" aca="1" ref="X455" ca="1">IF(INDIRECT("実施計画様式!X"&amp;ROW($A455))&lt;&gt;朱色変色!X455,1,0)</f>
        <v>#VALUE!</v>
      </c>
      <c r="Y455" t="e" cm="1">
        <f t="array" aca="1" ref="Y455" ca="1">IF(INDIRECT("実施計画様式!Y"&amp;ROW($A455))&lt;&gt;朱色変色!Y455,1,0)</f>
        <v>#VALUE!</v>
      </c>
      <c r="Z455" t="e" cm="1">
        <f t="array" aca="1" ref="Z455" ca="1">IF(INDIRECT("実施計画様式!Z"&amp;ROW($A455))&lt;&gt;朱色変色!Z455,1,0)</f>
        <v>#VALUE!</v>
      </c>
      <c r="AA455" t="e" cm="1">
        <f t="array" aca="1" ref="AA455" ca="1">IF(INDIRECT("実施計画様式!AA"&amp;ROW($A455))&lt;&gt;朱色変色!AA455,1,0)</f>
        <v>#VALUE!</v>
      </c>
      <c r="AB455" t="e" cm="1">
        <f t="array" aca="1" ref="AB455" ca="1">IF(INDIRECT("実施計画様式!AB"&amp;ROW($A455))&lt;&gt;朱色変色!AB455,1,0)</f>
        <v>#VALUE!</v>
      </c>
      <c r="AC455" t="e" cm="1">
        <f t="array" aca="1" ref="AC455" ca="1">IF(INDIRECT("実施計画様式!AC"&amp;ROW($A455))&lt;&gt;朱色変色!AC455,1,0)</f>
        <v>#VALUE!</v>
      </c>
      <c r="AD455" t="e" cm="1">
        <f t="array" aca="1" ref="AD455" ca="1">IF(INDIRECT("実施計画様式!AD"&amp;ROW($A455))&lt;&gt;朱色変色!AD455,1,0)</f>
        <v>#VALUE!</v>
      </c>
      <c r="AE455" t="e" cm="1">
        <f t="array" aca="1" ref="AE455" ca="1">IF(INDIRECT("実施計画様式!AE"&amp;ROW($A455))&lt;&gt;朱色変色!AE455,1,0)</f>
        <v>#VALUE!</v>
      </c>
      <c r="AF455" t="e" cm="1">
        <f t="array" aca="1" ref="AF455" ca="1">IF(INDIRECT("実施計画様式!AF"&amp;ROW($A455))&lt;&gt;朱色変色!AF455,1,0)</f>
        <v>#VALUE!</v>
      </c>
      <c r="AG455" t="e" cm="1">
        <f t="array" aca="1" ref="AG455" ca="1">IF(INDIRECT("実施計画様式!AG"&amp;ROW($A455))&lt;&gt;朱色変色!AG455,1,0)</f>
        <v>#VALUE!</v>
      </c>
      <c r="AH455" t="e" cm="1">
        <f t="array" aca="1" ref="AH455" ca="1">IF(INDIRECT("実施計画様式!AH"&amp;ROW($A455))&lt;&gt;朱色変色!AH455,1,0)</f>
        <v>#VALUE!</v>
      </c>
      <c r="AI455" t="e" cm="1">
        <f t="array" aca="1" ref="AI455" ca="1">IF(INDIRECT("実施計画様式!AI"&amp;ROW($A455))&lt;&gt;朱色変色!AI455,1,0)</f>
        <v>#VALUE!</v>
      </c>
      <c r="AJ455" t="e" cm="1">
        <f t="array" aca="1" ref="AJ455" ca="1">IF(INDIRECT("実施計画様式!AJ"&amp;ROW($A455))&lt;&gt;朱色変色!AJ455,1,0)</f>
        <v>#VALUE!</v>
      </c>
      <c r="AK455" t="e" cm="1">
        <f t="array" aca="1" ref="AK455" ca="1">IF(INDIRECT("実施計画様式!AK"&amp;ROW($A455))&lt;&gt;朱色変色!AK455,1,0)</f>
        <v>#VALUE!</v>
      </c>
      <c r="AL455" t="e" cm="1">
        <f t="array" aca="1" ref="AL455" ca="1">IF(INDIRECT("実施計画様式!AL"&amp;ROW($A455))&lt;&gt;朱色変色!AL455,1,0)</f>
        <v>#VALUE!</v>
      </c>
      <c r="AM455" t="e" cm="1">
        <f t="array" aca="1" ref="AM455" ca="1">IF(INDIRECT("実施計画様式!AM"&amp;ROW($A455))&lt;&gt;朱色変色!AM455,1,0)</f>
        <v>#VALUE!</v>
      </c>
      <c r="AN455" t="e" cm="1">
        <f t="array" aca="1" ref="AN455" ca="1">IF(INDIRECT("実施計画様式!AN"&amp;ROW($A455))&lt;&gt;朱色変色!AN455,1,0)</f>
        <v>#VALUE!</v>
      </c>
      <c r="AO455" t="e" cm="1">
        <f t="array" aca="1" ref="AO455" ca="1">IF(INDIRECT("実施計画様式!AO"&amp;ROW($A455))&lt;&gt;朱色変色!AO455,1,0)</f>
        <v>#VALUE!</v>
      </c>
      <c r="AP455" t="e" cm="1">
        <f t="array" aca="1" ref="AP455" ca="1">IF(INDIRECT("実施計画様式!AP"&amp;ROW($A455))&lt;&gt;朱色変色!AP455,1,0)</f>
        <v>#VALUE!</v>
      </c>
      <c r="AQ455" t="e" cm="1">
        <f t="array" aca="1" ref="AQ455" ca="1">IF(INDIRECT("実施計画様式!AQ"&amp;ROW($A455))&lt;&gt;朱色変色!AQ455,1,0)</f>
        <v>#VALUE!</v>
      </c>
      <c r="AR455" t="e" cm="1">
        <f t="array" aca="1" ref="AR455" ca="1">IF(INDIRECT("実施計画様式!AR"&amp;ROW($A455))&lt;&gt;朱色変色!AR455,1,0)</f>
        <v>#VALUE!</v>
      </c>
      <c r="AS455" t="e" cm="1">
        <f t="array" aca="1" ref="AS455" ca="1">IF(INDIRECT("実施計画様式!AS"&amp;ROW($A455))&lt;&gt;朱色変色!AS455,1,0)</f>
        <v>#VALUE!</v>
      </c>
      <c r="AT455" t="e" cm="1">
        <f t="array" aca="1" ref="AT455" ca="1">IF(INDIRECT("実施計画様式!AT"&amp;ROW($A455))&lt;&gt;朱色変色!AT455,1,0)</f>
        <v>#VALUE!</v>
      </c>
      <c r="AU455" t="e" cm="1">
        <f t="array" aca="1" ref="AU455" ca="1">IF(INDIRECT("実施計画様式!AU"&amp;ROW($A455))&lt;&gt;朱色変色!AU455,1,0)</f>
        <v>#VALUE!</v>
      </c>
      <c r="AV455" t="e" cm="1">
        <f t="array" aca="1" ref="AV455" ca="1">IF(INDIRECT("実施計画様式!AV"&amp;ROW($A455))&lt;&gt;朱色変色!AV455,1,0)</f>
        <v>#VALUE!</v>
      </c>
      <c r="AW455" t="e" cm="1">
        <f t="array" aca="1" ref="AW455" ca="1">IF(INDIRECT("実施計画様式!AW"&amp;ROW($A455))&lt;&gt;朱色変色!AW455,1,0)</f>
        <v>#VALUE!</v>
      </c>
      <c r="AX455" t="e" cm="1">
        <f t="array" aca="1" ref="AX455" ca="1">IF(INDIRECT("実施計画様式!AX"&amp;ROW($A455))&lt;&gt;朱色変色!AX455,1,0)</f>
        <v>#VALUE!</v>
      </c>
      <c r="AY455" t="e" cm="1">
        <f t="array" aca="1" ref="AY455" ca="1">IF(INDIRECT("実施計画様式!AY"&amp;ROW($A455))&lt;&gt;朱色変色!AU455,1,0)</f>
        <v>#VALUE!</v>
      </c>
      <c r="AZ455" t="e" cm="1">
        <f t="array" aca="1" ref="AZ455" ca="1">IF(INDIRECT("実施計画様式!AZ"&amp;ROW($A455))&lt;&gt;朱色変色!AV455,1,0)</f>
        <v>#VALUE!</v>
      </c>
      <c r="BA455" t="e" cm="1">
        <f t="array" aca="1" ref="BA455" ca="1">IF(INDIRECT("実施計画様式!BA"&amp;ROW($A455))&lt;&gt;朱色変色!AW455,1,0)</f>
        <v>#VALUE!</v>
      </c>
      <c r="BB455" t="e" cm="1">
        <f t="array" aca="1" ref="BB455" ca="1">IF(INDIRECT("実施計画様式!BB"&amp;ROW($A455))&lt;&gt;朱色変色!AX455,1,0)</f>
        <v>#VALUE!</v>
      </c>
      <c r="BC455" t="e">
        <f t="shared" ca="1" si="15"/>
        <v>#VALUE!</v>
      </c>
      <c r="BD455" t="e">
        <f t="shared" ca="1" si="16"/>
        <v>#VALUE!</v>
      </c>
      <c r="BE455" t="e">
        <f t="shared" ca="1" si="17"/>
        <v>#VALUE!</v>
      </c>
    </row>
    <row r="456" spans="3:57">
      <c r="C456" s="310">
        <v>384</v>
      </c>
      <c r="D456" t="e" cm="1">
        <f t="array" aca="1" ref="D456" ca="1">IF(INDIRECT("実施計画様式!D"&amp;ROW($A456))&lt;&gt;朱色変色!D456,1,0)</f>
        <v>#VALUE!</v>
      </c>
      <c r="E456" t="e" cm="1">
        <f t="array" aca="1" ref="E456" ca="1">IF(INDIRECT("実施計画様式!E"&amp;ROW($A456))&lt;&gt;朱色変色!E456,1,0)</f>
        <v>#VALUE!</v>
      </c>
      <c r="F456" t="e" cm="1">
        <f t="array" aca="1" ref="F456" ca="1">IF(INDIRECT("実施計画様式!F"&amp;ROW($A456))&lt;&gt;朱色変色!F456,1,0)</f>
        <v>#VALUE!</v>
      </c>
      <c r="G456" t="e" cm="1">
        <f t="array" aca="1" ref="G456" ca="1">IF(INDIRECT("実施計画様式!G"&amp;ROW($A456))&lt;&gt;朱色変色!G456,1,0)</f>
        <v>#VALUE!</v>
      </c>
      <c r="H456" t="e" cm="1">
        <f t="array" aca="1" ref="H456" ca="1">IF(INDIRECT("実施計画様式!H"&amp;ROW($A456))&lt;&gt;朱色変色!H456,1,0)</f>
        <v>#VALUE!</v>
      </c>
      <c r="I456" t="e" cm="1">
        <f t="array" aca="1" ref="I456" ca="1">IF(INDIRECT("実施計画様式!I"&amp;ROW($A456))&lt;&gt;朱色変色!I456,1,0)</f>
        <v>#VALUE!</v>
      </c>
      <c r="J456" t="e" cm="1">
        <f t="array" aca="1" ref="J456" ca="1">IF(INDIRECT("実施計画様式!J"&amp;ROW($A456))&lt;&gt;朱色変色!J456,1,0)</f>
        <v>#VALUE!</v>
      </c>
      <c r="K456" t="e" cm="1">
        <f t="array" aca="1" ref="K456" ca="1">IF(INDIRECT("実施計画様式!K"&amp;ROW($A456))&lt;&gt;朱色変色!K456,1,0)</f>
        <v>#VALUE!</v>
      </c>
      <c r="L456" t="e" cm="1">
        <f t="array" aca="1" ref="L456" ca="1">IF(INDIRECT("実施計画様式!L"&amp;ROW($A456))&lt;&gt;朱色変色!L456,1,0)</f>
        <v>#VALUE!</v>
      </c>
      <c r="M456" t="e" cm="1">
        <f t="array" aca="1" ref="M456" ca="1">IF(INDIRECT("実施計画様式!M"&amp;ROW($A456))&lt;&gt;朱色変色!M456,1,0)</f>
        <v>#VALUE!</v>
      </c>
      <c r="N456" t="e" cm="1">
        <f t="array" aca="1" ref="N456" ca="1">IF(INDIRECT("実施計画様式!N"&amp;ROW($A456))&lt;&gt;朱色変色!N456,1,0)</f>
        <v>#VALUE!</v>
      </c>
      <c r="O456" t="e" cm="1">
        <f t="array" aca="1" ref="O456" ca="1">IF(INDIRECT("実施計画様式!O"&amp;ROW($A456))&lt;&gt;朱色変色!O456,1,0)</f>
        <v>#VALUE!</v>
      </c>
      <c r="P456" t="e" cm="1">
        <f t="array" aca="1" ref="P456" ca="1">IF(INDIRECT("実施計画様式!P"&amp;ROW($A456))&lt;&gt;朱色変色!P456,1,0)</f>
        <v>#VALUE!</v>
      </c>
      <c r="Q456" t="e" cm="1">
        <f t="array" aca="1" ref="Q456" ca="1">IF(INDIRECT("実施計画様式!Q"&amp;ROW($A456))&lt;&gt;朱色変色!Q456,1,0)</f>
        <v>#VALUE!</v>
      </c>
      <c r="R456" t="e" cm="1">
        <f t="array" aca="1" ref="R456" ca="1">IF(INDIRECT("実施計画様式!R"&amp;ROW($A456))&lt;&gt;朱色変色!R456,1,0)</f>
        <v>#VALUE!</v>
      </c>
      <c r="S456" t="e" cm="1">
        <f t="array" aca="1" ref="S456" ca="1">IF(INDIRECT("実施計画様式!S"&amp;ROW($A456))&lt;&gt;朱色変色!S456,1,0)</f>
        <v>#VALUE!</v>
      </c>
      <c r="T456" t="e" cm="1">
        <f t="array" aca="1" ref="T456" ca="1">IF(INDIRECT("実施計画様式!T"&amp;ROW($A456))&lt;&gt;朱色変色!T456,1,0)</f>
        <v>#VALUE!</v>
      </c>
      <c r="U456" t="e" cm="1">
        <f t="array" aca="1" ref="U456" ca="1">IF(INDIRECT("実施計画様式!U"&amp;ROW($A456))&lt;&gt;朱色変色!U456,1,0)</f>
        <v>#VALUE!</v>
      </c>
      <c r="V456" t="e" cm="1">
        <f t="array" aca="1" ref="V456" ca="1">IF(INDIRECT("実施計画様式!V"&amp;ROW($A456))&lt;&gt;朱色変色!V456,1,0)</f>
        <v>#VALUE!</v>
      </c>
      <c r="W456" t="e" cm="1">
        <f t="array" aca="1" ref="W456" ca="1">IF(INDIRECT("実施計画様式!W"&amp;ROW($A456))&lt;&gt;朱色変色!W456,1,0)</f>
        <v>#VALUE!</v>
      </c>
      <c r="X456" t="e" cm="1">
        <f t="array" aca="1" ref="X456" ca="1">IF(INDIRECT("実施計画様式!X"&amp;ROW($A456))&lt;&gt;朱色変色!X456,1,0)</f>
        <v>#VALUE!</v>
      </c>
      <c r="Y456" t="e" cm="1">
        <f t="array" aca="1" ref="Y456" ca="1">IF(INDIRECT("実施計画様式!Y"&amp;ROW($A456))&lt;&gt;朱色変色!Y456,1,0)</f>
        <v>#VALUE!</v>
      </c>
      <c r="Z456" t="e" cm="1">
        <f t="array" aca="1" ref="Z456" ca="1">IF(INDIRECT("実施計画様式!Z"&amp;ROW($A456))&lt;&gt;朱色変色!Z456,1,0)</f>
        <v>#VALUE!</v>
      </c>
      <c r="AA456" t="e" cm="1">
        <f t="array" aca="1" ref="AA456" ca="1">IF(INDIRECT("実施計画様式!AA"&amp;ROW($A456))&lt;&gt;朱色変色!AA456,1,0)</f>
        <v>#VALUE!</v>
      </c>
      <c r="AB456" t="e" cm="1">
        <f t="array" aca="1" ref="AB456" ca="1">IF(INDIRECT("実施計画様式!AB"&amp;ROW($A456))&lt;&gt;朱色変色!AB456,1,0)</f>
        <v>#VALUE!</v>
      </c>
      <c r="AC456" t="e" cm="1">
        <f t="array" aca="1" ref="AC456" ca="1">IF(INDIRECT("実施計画様式!AC"&amp;ROW($A456))&lt;&gt;朱色変色!AC456,1,0)</f>
        <v>#VALUE!</v>
      </c>
      <c r="AD456" t="e" cm="1">
        <f t="array" aca="1" ref="AD456" ca="1">IF(INDIRECT("実施計画様式!AD"&amp;ROW($A456))&lt;&gt;朱色変色!AD456,1,0)</f>
        <v>#VALUE!</v>
      </c>
      <c r="AE456" t="e" cm="1">
        <f t="array" aca="1" ref="AE456" ca="1">IF(INDIRECT("実施計画様式!AE"&amp;ROW($A456))&lt;&gt;朱色変色!AE456,1,0)</f>
        <v>#VALUE!</v>
      </c>
      <c r="AF456" t="e" cm="1">
        <f t="array" aca="1" ref="AF456" ca="1">IF(INDIRECT("実施計画様式!AF"&amp;ROW($A456))&lt;&gt;朱色変色!AF456,1,0)</f>
        <v>#VALUE!</v>
      </c>
      <c r="AG456" t="e" cm="1">
        <f t="array" aca="1" ref="AG456" ca="1">IF(INDIRECT("実施計画様式!AG"&amp;ROW($A456))&lt;&gt;朱色変色!AG456,1,0)</f>
        <v>#VALUE!</v>
      </c>
      <c r="AH456" t="e" cm="1">
        <f t="array" aca="1" ref="AH456" ca="1">IF(INDIRECT("実施計画様式!AH"&amp;ROW($A456))&lt;&gt;朱色変色!AH456,1,0)</f>
        <v>#VALUE!</v>
      </c>
      <c r="AI456" t="e" cm="1">
        <f t="array" aca="1" ref="AI456" ca="1">IF(INDIRECT("実施計画様式!AI"&amp;ROW($A456))&lt;&gt;朱色変色!AI456,1,0)</f>
        <v>#VALUE!</v>
      </c>
      <c r="AJ456" t="e" cm="1">
        <f t="array" aca="1" ref="AJ456" ca="1">IF(INDIRECT("実施計画様式!AJ"&amp;ROW($A456))&lt;&gt;朱色変色!AJ456,1,0)</f>
        <v>#VALUE!</v>
      </c>
      <c r="AK456" t="e" cm="1">
        <f t="array" aca="1" ref="AK456" ca="1">IF(INDIRECT("実施計画様式!AK"&amp;ROW($A456))&lt;&gt;朱色変色!AK456,1,0)</f>
        <v>#VALUE!</v>
      </c>
      <c r="AL456" t="e" cm="1">
        <f t="array" aca="1" ref="AL456" ca="1">IF(INDIRECT("実施計画様式!AL"&amp;ROW($A456))&lt;&gt;朱色変色!AL456,1,0)</f>
        <v>#VALUE!</v>
      </c>
      <c r="AM456" t="e" cm="1">
        <f t="array" aca="1" ref="AM456" ca="1">IF(INDIRECT("実施計画様式!AM"&amp;ROW($A456))&lt;&gt;朱色変色!AM456,1,0)</f>
        <v>#VALUE!</v>
      </c>
      <c r="AN456" t="e" cm="1">
        <f t="array" aca="1" ref="AN456" ca="1">IF(INDIRECT("実施計画様式!AN"&amp;ROW($A456))&lt;&gt;朱色変色!AN456,1,0)</f>
        <v>#VALUE!</v>
      </c>
      <c r="AO456" t="e" cm="1">
        <f t="array" aca="1" ref="AO456" ca="1">IF(INDIRECT("実施計画様式!AO"&amp;ROW($A456))&lt;&gt;朱色変色!AO456,1,0)</f>
        <v>#VALUE!</v>
      </c>
      <c r="AP456" t="e" cm="1">
        <f t="array" aca="1" ref="AP456" ca="1">IF(INDIRECT("実施計画様式!AP"&amp;ROW($A456))&lt;&gt;朱色変色!AP456,1,0)</f>
        <v>#VALUE!</v>
      </c>
      <c r="AQ456" t="e" cm="1">
        <f t="array" aca="1" ref="AQ456" ca="1">IF(INDIRECT("実施計画様式!AQ"&amp;ROW($A456))&lt;&gt;朱色変色!AQ456,1,0)</f>
        <v>#VALUE!</v>
      </c>
      <c r="AR456" t="e" cm="1">
        <f t="array" aca="1" ref="AR456" ca="1">IF(INDIRECT("実施計画様式!AR"&amp;ROW($A456))&lt;&gt;朱色変色!AR456,1,0)</f>
        <v>#VALUE!</v>
      </c>
      <c r="AS456" t="e" cm="1">
        <f t="array" aca="1" ref="AS456" ca="1">IF(INDIRECT("実施計画様式!AS"&amp;ROW($A456))&lt;&gt;朱色変色!AS456,1,0)</f>
        <v>#VALUE!</v>
      </c>
      <c r="AT456" t="e" cm="1">
        <f t="array" aca="1" ref="AT456" ca="1">IF(INDIRECT("実施計画様式!AT"&amp;ROW($A456))&lt;&gt;朱色変色!AT456,1,0)</f>
        <v>#VALUE!</v>
      </c>
      <c r="AU456" t="e" cm="1">
        <f t="array" aca="1" ref="AU456" ca="1">IF(INDIRECT("実施計画様式!AU"&amp;ROW($A456))&lt;&gt;朱色変色!AU456,1,0)</f>
        <v>#VALUE!</v>
      </c>
      <c r="AV456" t="e" cm="1">
        <f t="array" aca="1" ref="AV456" ca="1">IF(INDIRECT("実施計画様式!AV"&amp;ROW($A456))&lt;&gt;朱色変色!AV456,1,0)</f>
        <v>#VALUE!</v>
      </c>
      <c r="AW456" t="e" cm="1">
        <f t="array" aca="1" ref="AW456" ca="1">IF(INDIRECT("実施計画様式!AW"&amp;ROW($A456))&lt;&gt;朱色変色!AW456,1,0)</f>
        <v>#VALUE!</v>
      </c>
      <c r="AX456" t="e" cm="1">
        <f t="array" aca="1" ref="AX456" ca="1">IF(INDIRECT("実施計画様式!AX"&amp;ROW($A456))&lt;&gt;朱色変色!AX456,1,0)</f>
        <v>#VALUE!</v>
      </c>
      <c r="AY456" t="e" cm="1">
        <f t="array" aca="1" ref="AY456" ca="1">IF(INDIRECT("実施計画様式!AY"&amp;ROW($A456))&lt;&gt;朱色変色!AU456,1,0)</f>
        <v>#VALUE!</v>
      </c>
      <c r="AZ456" t="e" cm="1">
        <f t="array" aca="1" ref="AZ456" ca="1">IF(INDIRECT("実施計画様式!AZ"&amp;ROW($A456))&lt;&gt;朱色変色!AV456,1,0)</f>
        <v>#VALUE!</v>
      </c>
      <c r="BA456" t="e" cm="1">
        <f t="array" aca="1" ref="BA456" ca="1">IF(INDIRECT("実施計画様式!BA"&amp;ROW($A456))&lt;&gt;朱色変色!AW456,1,0)</f>
        <v>#VALUE!</v>
      </c>
      <c r="BB456" t="e" cm="1">
        <f t="array" aca="1" ref="BB456" ca="1">IF(INDIRECT("実施計画様式!BB"&amp;ROW($A456))&lt;&gt;朱色変色!AX456,1,0)</f>
        <v>#VALUE!</v>
      </c>
      <c r="BC456" t="e">
        <f t="shared" ca="1" si="15"/>
        <v>#VALUE!</v>
      </c>
      <c r="BD456" t="e">
        <f t="shared" ca="1" si="16"/>
        <v>#VALUE!</v>
      </c>
      <c r="BE456" t="e">
        <f t="shared" ca="1" si="17"/>
        <v>#VALUE!</v>
      </c>
    </row>
    <row r="457" spans="3:57">
      <c r="C457" s="310">
        <v>385</v>
      </c>
      <c r="D457" t="e" cm="1">
        <f t="array" aca="1" ref="D457" ca="1">IF(INDIRECT("実施計画様式!D"&amp;ROW($A457))&lt;&gt;朱色変色!D457,1,0)</f>
        <v>#VALUE!</v>
      </c>
      <c r="E457" t="e" cm="1">
        <f t="array" aca="1" ref="E457" ca="1">IF(INDIRECT("実施計画様式!E"&amp;ROW($A457))&lt;&gt;朱色変色!E457,1,0)</f>
        <v>#VALUE!</v>
      </c>
      <c r="F457" t="e" cm="1">
        <f t="array" aca="1" ref="F457" ca="1">IF(INDIRECT("実施計画様式!F"&amp;ROW($A457))&lt;&gt;朱色変色!F457,1,0)</f>
        <v>#VALUE!</v>
      </c>
      <c r="G457" t="e" cm="1">
        <f t="array" aca="1" ref="G457" ca="1">IF(INDIRECT("実施計画様式!G"&amp;ROW($A457))&lt;&gt;朱色変色!G457,1,0)</f>
        <v>#VALUE!</v>
      </c>
      <c r="H457" t="e" cm="1">
        <f t="array" aca="1" ref="H457" ca="1">IF(INDIRECT("実施計画様式!H"&amp;ROW($A457))&lt;&gt;朱色変色!H457,1,0)</f>
        <v>#VALUE!</v>
      </c>
      <c r="I457" t="e" cm="1">
        <f t="array" aca="1" ref="I457" ca="1">IF(INDIRECT("実施計画様式!I"&amp;ROW($A457))&lt;&gt;朱色変色!I457,1,0)</f>
        <v>#VALUE!</v>
      </c>
      <c r="J457" t="e" cm="1">
        <f t="array" aca="1" ref="J457" ca="1">IF(INDIRECT("実施計画様式!J"&amp;ROW($A457))&lt;&gt;朱色変色!J457,1,0)</f>
        <v>#VALUE!</v>
      </c>
      <c r="K457" t="e" cm="1">
        <f t="array" aca="1" ref="K457" ca="1">IF(INDIRECT("実施計画様式!K"&amp;ROW($A457))&lt;&gt;朱色変色!K457,1,0)</f>
        <v>#VALUE!</v>
      </c>
      <c r="L457" t="e" cm="1">
        <f t="array" aca="1" ref="L457" ca="1">IF(INDIRECT("実施計画様式!L"&amp;ROW($A457))&lt;&gt;朱色変色!L457,1,0)</f>
        <v>#VALUE!</v>
      </c>
      <c r="M457" t="e" cm="1">
        <f t="array" aca="1" ref="M457" ca="1">IF(INDIRECT("実施計画様式!M"&amp;ROW($A457))&lt;&gt;朱色変色!M457,1,0)</f>
        <v>#VALUE!</v>
      </c>
      <c r="N457" t="e" cm="1">
        <f t="array" aca="1" ref="N457" ca="1">IF(INDIRECT("実施計画様式!N"&amp;ROW($A457))&lt;&gt;朱色変色!N457,1,0)</f>
        <v>#VALUE!</v>
      </c>
      <c r="O457" t="e" cm="1">
        <f t="array" aca="1" ref="O457" ca="1">IF(INDIRECT("実施計画様式!O"&amp;ROW($A457))&lt;&gt;朱色変色!O457,1,0)</f>
        <v>#VALUE!</v>
      </c>
      <c r="P457" t="e" cm="1">
        <f t="array" aca="1" ref="P457" ca="1">IF(INDIRECT("実施計画様式!P"&amp;ROW($A457))&lt;&gt;朱色変色!P457,1,0)</f>
        <v>#VALUE!</v>
      </c>
      <c r="Q457" t="e" cm="1">
        <f t="array" aca="1" ref="Q457" ca="1">IF(INDIRECT("実施計画様式!Q"&amp;ROW($A457))&lt;&gt;朱色変色!Q457,1,0)</f>
        <v>#VALUE!</v>
      </c>
      <c r="R457" t="e" cm="1">
        <f t="array" aca="1" ref="R457" ca="1">IF(INDIRECT("実施計画様式!R"&amp;ROW($A457))&lt;&gt;朱色変色!R457,1,0)</f>
        <v>#VALUE!</v>
      </c>
      <c r="S457" t="e" cm="1">
        <f t="array" aca="1" ref="S457" ca="1">IF(INDIRECT("実施計画様式!S"&amp;ROW($A457))&lt;&gt;朱色変色!S457,1,0)</f>
        <v>#VALUE!</v>
      </c>
      <c r="T457" t="e" cm="1">
        <f t="array" aca="1" ref="T457" ca="1">IF(INDIRECT("実施計画様式!T"&amp;ROW($A457))&lt;&gt;朱色変色!T457,1,0)</f>
        <v>#VALUE!</v>
      </c>
      <c r="U457" t="e" cm="1">
        <f t="array" aca="1" ref="U457" ca="1">IF(INDIRECT("実施計画様式!U"&amp;ROW($A457))&lt;&gt;朱色変色!U457,1,0)</f>
        <v>#VALUE!</v>
      </c>
      <c r="V457" t="e" cm="1">
        <f t="array" aca="1" ref="V457" ca="1">IF(INDIRECT("実施計画様式!V"&amp;ROW($A457))&lt;&gt;朱色変色!V457,1,0)</f>
        <v>#VALUE!</v>
      </c>
      <c r="W457" t="e" cm="1">
        <f t="array" aca="1" ref="W457" ca="1">IF(INDIRECT("実施計画様式!W"&amp;ROW($A457))&lt;&gt;朱色変色!W457,1,0)</f>
        <v>#VALUE!</v>
      </c>
      <c r="X457" t="e" cm="1">
        <f t="array" aca="1" ref="X457" ca="1">IF(INDIRECT("実施計画様式!X"&amp;ROW($A457))&lt;&gt;朱色変色!X457,1,0)</f>
        <v>#VALUE!</v>
      </c>
      <c r="Y457" t="e" cm="1">
        <f t="array" aca="1" ref="Y457" ca="1">IF(INDIRECT("実施計画様式!Y"&amp;ROW($A457))&lt;&gt;朱色変色!Y457,1,0)</f>
        <v>#VALUE!</v>
      </c>
      <c r="Z457" t="e" cm="1">
        <f t="array" aca="1" ref="Z457" ca="1">IF(INDIRECT("実施計画様式!Z"&amp;ROW($A457))&lt;&gt;朱色変色!Z457,1,0)</f>
        <v>#VALUE!</v>
      </c>
      <c r="AA457" t="e" cm="1">
        <f t="array" aca="1" ref="AA457" ca="1">IF(INDIRECT("実施計画様式!AA"&amp;ROW($A457))&lt;&gt;朱色変色!AA457,1,0)</f>
        <v>#VALUE!</v>
      </c>
      <c r="AB457" t="e" cm="1">
        <f t="array" aca="1" ref="AB457" ca="1">IF(INDIRECT("実施計画様式!AB"&amp;ROW($A457))&lt;&gt;朱色変色!AB457,1,0)</f>
        <v>#VALUE!</v>
      </c>
      <c r="AC457" t="e" cm="1">
        <f t="array" aca="1" ref="AC457" ca="1">IF(INDIRECT("実施計画様式!AC"&amp;ROW($A457))&lt;&gt;朱色変色!AC457,1,0)</f>
        <v>#VALUE!</v>
      </c>
      <c r="AD457" t="e" cm="1">
        <f t="array" aca="1" ref="AD457" ca="1">IF(INDIRECT("実施計画様式!AD"&amp;ROW($A457))&lt;&gt;朱色変色!AD457,1,0)</f>
        <v>#VALUE!</v>
      </c>
      <c r="AE457" t="e" cm="1">
        <f t="array" aca="1" ref="AE457" ca="1">IF(INDIRECT("実施計画様式!AE"&amp;ROW($A457))&lt;&gt;朱色変色!AE457,1,0)</f>
        <v>#VALUE!</v>
      </c>
      <c r="AF457" t="e" cm="1">
        <f t="array" aca="1" ref="AF457" ca="1">IF(INDIRECT("実施計画様式!AF"&amp;ROW($A457))&lt;&gt;朱色変色!AF457,1,0)</f>
        <v>#VALUE!</v>
      </c>
      <c r="AG457" t="e" cm="1">
        <f t="array" aca="1" ref="AG457" ca="1">IF(INDIRECT("実施計画様式!AG"&amp;ROW($A457))&lt;&gt;朱色変色!AG457,1,0)</f>
        <v>#VALUE!</v>
      </c>
      <c r="AH457" t="e" cm="1">
        <f t="array" aca="1" ref="AH457" ca="1">IF(INDIRECT("実施計画様式!AH"&amp;ROW($A457))&lt;&gt;朱色変色!AH457,1,0)</f>
        <v>#VALUE!</v>
      </c>
      <c r="AI457" t="e" cm="1">
        <f t="array" aca="1" ref="AI457" ca="1">IF(INDIRECT("実施計画様式!AI"&amp;ROW($A457))&lt;&gt;朱色変色!AI457,1,0)</f>
        <v>#VALUE!</v>
      </c>
      <c r="AJ457" t="e" cm="1">
        <f t="array" aca="1" ref="AJ457" ca="1">IF(INDIRECT("実施計画様式!AJ"&amp;ROW($A457))&lt;&gt;朱色変色!AJ457,1,0)</f>
        <v>#VALUE!</v>
      </c>
      <c r="AK457" t="e" cm="1">
        <f t="array" aca="1" ref="AK457" ca="1">IF(INDIRECT("実施計画様式!AK"&amp;ROW($A457))&lt;&gt;朱色変色!AK457,1,0)</f>
        <v>#VALUE!</v>
      </c>
      <c r="AL457" t="e" cm="1">
        <f t="array" aca="1" ref="AL457" ca="1">IF(INDIRECT("実施計画様式!AL"&amp;ROW($A457))&lt;&gt;朱色変色!AL457,1,0)</f>
        <v>#VALUE!</v>
      </c>
      <c r="AM457" t="e" cm="1">
        <f t="array" aca="1" ref="AM457" ca="1">IF(INDIRECT("実施計画様式!AM"&amp;ROW($A457))&lt;&gt;朱色変色!AM457,1,0)</f>
        <v>#VALUE!</v>
      </c>
      <c r="AN457" t="e" cm="1">
        <f t="array" aca="1" ref="AN457" ca="1">IF(INDIRECT("実施計画様式!AN"&amp;ROW($A457))&lt;&gt;朱色変色!AN457,1,0)</f>
        <v>#VALUE!</v>
      </c>
      <c r="AO457" t="e" cm="1">
        <f t="array" aca="1" ref="AO457" ca="1">IF(INDIRECT("実施計画様式!AO"&amp;ROW($A457))&lt;&gt;朱色変色!AO457,1,0)</f>
        <v>#VALUE!</v>
      </c>
      <c r="AP457" t="e" cm="1">
        <f t="array" aca="1" ref="AP457" ca="1">IF(INDIRECT("実施計画様式!AP"&amp;ROW($A457))&lt;&gt;朱色変色!AP457,1,0)</f>
        <v>#VALUE!</v>
      </c>
      <c r="AQ457" t="e" cm="1">
        <f t="array" aca="1" ref="AQ457" ca="1">IF(INDIRECT("実施計画様式!AQ"&amp;ROW($A457))&lt;&gt;朱色変色!AQ457,1,0)</f>
        <v>#VALUE!</v>
      </c>
      <c r="AR457" t="e" cm="1">
        <f t="array" aca="1" ref="AR457" ca="1">IF(INDIRECT("実施計画様式!AR"&amp;ROW($A457))&lt;&gt;朱色変色!AR457,1,0)</f>
        <v>#VALUE!</v>
      </c>
      <c r="AS457" t="e" cm="1">
        <f t="array" aca="1" ref="AS457" ca="1">IF(INDIRECT("実施計画様式!AS"&amp;ROW($A457))&lt;&gt;朱色変色!AS457,1,0)</f>
        <v>#VALUE!</v>
      </c>
      <c r="AT457" t="e" cm="1">
        <f t="array" aca="1" ref="AT457" ca="1">IF(INDIRECT("実施計画様式!AT"&amp;ROW($A457))&lt;&gt;朱色変色!AT457,1,0)</f>
        <v>#VALUE!</v>
      </c>
      <c r="AU457" t="e" cm="1">
        <f t="array" aca="1" ref="AU457" ca="1">IF(INDIRECT("実施計画様式!AU"&amp;ROW($A457))&lt;&gt;朱色変色!AU457,1,0)</f>
        <v>#VALUE!</v>
      </c>
      <c r="AV457" t="e" cm="1">
        <f t="array" aca="1" ref="AV457" ca="1">IF(INDIRECT("実施計画様式!AV"&amp;ROW($A457))&lt;&gt;朱色変色!AV457,1,0)</f>
        <v>#VALUE!</v>
      </c>
      <c r="AW457" t="e" cm="1">
        <f t="array" aca="1" ref="AW457" ca="1">IF(INDIRECT("実施計画様式!AW"&amp;ROW($A457))&lt;&gt;朱色変色!AW457,1,0)</f>
        <v>#VALUE!</v>
      </c>
      <c r="AX457" t="e" cm="1">
        <f t="array" aca="1" ref="AX457" ca="1">IF(INDIRECT("実施計画様式!AX"&amp;ROW($A457))&lt;&gt;朱色変色!AX457,1,0)</f>
        <v>#VALUE!</v>
      </c>
      <c r="AY457" t="e" cm="1">
        <f t="array" aca="1" ref="AY457" ca="1">IF(INDIRECT("実施計画様式!AY"&amp;ROW($A457))&lt;&gt;朱色変色!AU457,1,0)</f>
        <v>#VALUE!</v>
      </c>
      <c r="AZ457" t="e" cm="1">
        <f t="array" aca="1" ref="AZ457" ca="1">IF(INDIRECT("実施計画様式!AZ"&amp;ROW($A457))&lt;&gt;朱色変色!AV457,1,0)</f>
        <v>#VALUE!</v>
      </c>
      <c r="BA457" t="e" cm="1">
        <f t="array" aca="1" ref="BA457" ca="1">IF(INDIRECT("実施計画様式!BA"&amp;ROW($A457))&lt;&gt;朱色変色!AW457,1,0)</f>
        <v>#VALUE!</v>
      </c>
      <c r="BB457" t="e" cm="1">
        <f t="array" aca="1" ref="BB457" ca="1">IF(INDIRECT("実施計画様式!BB"&amp;ROW($A457))&lt;&gt;朱色変色!AX457,1,0)</f>
        <v>#VALUE!</v>
      </c>
      <c r="BC457" t="e">
        <f t="shared" ref="BC457:BC472" ca="1" si="18">MIN(SUM(D457:BB457),1)</f>
        <v>#VALUE!</v>
      </c>
      <c r="BD457" t="e">
        <f t="shared" ca="1" si="16"/>
        <v>#VALUE!</v>
      </c>
      <c r="BE457" t="e">
        <f t="shared" ca="1" si="17"/>
        <v>#VALUE!</v>
      </c>
    </row>
    <row r="458" spans="3:57">
      <c r="C458" s="310">
        <v>386</v>
      </c>
      <c r="D458" t="e" cm="1">
        <f t="array" aca="1" ref="D458" ca="1">IF(INDIRECT("実施計画様式!D"&amp;ROW($A458))&lt;&gt;朱色変色!D458,1,0)</f>
        <v>#VALUE!</v>
      </c>
      <c r="E458" t="e" cm="1">
        <f t="array" aca="1" ref="E458" ca="1">IF(INDIRECT("実施計画様式!E"&amp;ROW($A458))&lt;&gt;朱色変色!E458,1,0)</f>
        <v>#VALUE!</v>
      </c>
      <c r="F458" t="e" cm="1">
        <f t="array" aca="1" ref="F458" ca="1">IF(INDIRECT("実施計画様式!F"&amp;ROW($A458))&lt;&gt;朱色変色!F458,1,0)</f>
        <v>#VALUE!</v>
      </c>
      <c r="G458" t="e" cm="1">
        <f t="array" aca="1" ref="G458" ca="1">IF(INDIRECT("実施計画様式!G"&amp;ROW($A458))&lt;&gt;朱色変色!G458,1,0)</f>
        <v>#VALUE!</v>
      </c>
      <c r="H458" t="e" cm="1">
        <f t="array" aca="1" ref="H458" ca="1">IF(INDIRECT("実施計画様式!H"&amp;ROW($A458))&lt;&gt;朱色変色!H458,1,0)</f>
        <v>#VALUE!</v>
      </c>
      <c r="I458" t="e" cm="1">
        <f t="array" aca="1" ref="I458" ca="1">IF(INDIRECT("実施計画様式!I"&amp;ROW($A458))&lt;&gt;朱色変色!I458,1,0)</f>
        <v>#VALUE!</v>
      </c>
      <c r="J458" t="e" cm="1">
        <f t="array" aca="1" ref="J458" ca="1">IF(INDIRECT("実施計画様式!J"&amp;ROW($A458))&lt;&gt;朱色変色!J458,1,0)</f>
        <v>#VALUE!</v>
      </c>
      <c r="K458" t="e" cm="1">
        <f t="array" aca="1" ref="K458" ca="1">IF(INDIRECT("実施計画様式!K"&amp;ROW($A458))&lt;&gt;朱色変色!K458,1,0)</f>
        <v>#VALUE!</v>
      </c>
      <c r="L458" t="e" cm="1">
        <f t="array" aca="1" ref="L458" ca="1">IF(INDIRECT("実施計画様式!L"&amp;ROW($A458))&lt;&gt;朱色変色!L458,1,0)</f>
        <v>#VALUE!</v>
      </c>
      <c r="M458" t="e" cm="1">
        <f t="array" aca="1" ref="M458" ca="1">IF(INDIRECT("実施計画様式!M"&amp;ROW($A458))&lt;&gt;朱色変色!M458,1,0)</f>
        <v>#VALUE!</v>
      </c>
      <c r="N458" t="e" cm="1">
        <f t="array" aca="1" ref="N458" ca="1">IF(INDIRECT("実施計画様式!N"&amp;ROW($A458))&lt;&gt;朱色変色!N458,1,0)</f>
        <v>#VALUE!</v>
      </c>
      <c r="O458" t="e" cm="1">
        <f t="array" aca="1" ref="O458" ca="1">IF(INDIRECT("実施計画様式!O"&amp;ROW($A458))&lt;&gt;朱色変色!O458,1,0)</f>
        <v>#VALUE!</v>
      </c>
      <c r="P458" t="e" cm="1">
        <f t="array" aca="1" ref="P458" ca="1">IF(INDIRECT("実施計画様式!P"&amp;ROW($A458))&lt;&gt;朱色変色!P458,1,0)</f>
        <v>#VALUE!</v>
      </c>
      <c r="Q458" t="e" cm="1">
        <f t="array" aca="1" ref="Q458" ca="1">IF(INDIRECT("実施計画様式!Q"&amp;ROW($A458))&lt;&gt;朱色変色!Q458,1,0)</f>
        <v>#VALUE!</v>
      </c>
      <c r="R458" t="e" cm="1">
        <f t="array" aca="1" ref="R458" ca="1">IF(INDIRECT("実施計画様式!R"&amp;ROW($A458))&lt;&gt;朱色変色!R458,1,0)</f>
        <v>#VALUE!</v>
      </c>
      <c r="S458" t="e" cm="1">
        <f t="array" aca="1" ref="S458" ca="1">IF(INDIRECT("実施計画様式!S"&amp;ROW($A458))&lt;&gt;朱色変色!S458,1,0)</f>
        <v>#VALUE!</v>
      </c>
      <c r="T458" t="e" cm="1">
        <f t="array" aca="1" ref="T458" ca="1">IF(INDIRECT("実施計画様式!T"&amp;ROW($A458))&lt;&gt;朱色変色!T458,1,0)</f>
        <v>#VALUE!</v>
      </c>
      <c r="U458" t="e" cm="1">
        <f t="array" aca="1" ref="U458" ca="1">IF(INDIRECT("実施計画様式!U"&amp;ROW($A458))&lt;&gt;朱色変色!U458,1,0)</f>
        <v>#VALUE!</v>
      </c>
      <c r="V458" t="e" cm="1">
        <f t="array" aca="1" ref="V458" ca="1">IF(INDIRECT("実施計画様式!V"&amp;ROW($A458))&lt;&gt;朱色変色!V458,1,0)</f>
        <v>#VALUE!</v>
      </c>
      <c r="W458" t="e" cm="1">
        <f t="array" aca="1" ref="W458" ca="1">IF(INDIRECT("実施計画様式!W"&amp;ROW($A458))&lt;&gt;朱色変色!W458,1,0)</f>
        <v>#VALUE!</v>
      </c>
      <c r="X458" t="e" cm="1">
        <f t="array" aca="1" ref="X458" ca="1">IF(INDIRECT("実施計画様式!X"&amp;ROW($A458))&lt;&gt;朱色変色!X458,1,0)</f>
        <v>#VALUE!</v>
      </c>
      <c r="Y458" t="e" cm="1">
        <f t="array" aca="1" ref="Y458" ca="1">IF(INDIRECT("実施計画様式!Y"&amp;ROW($A458))&lt;&gt;朱色変色!Y458,1,0)</f>
        <v>#VALUE!</v>
      </c>
      <c r="Z458" t="e" cm="1">
        <f t="array" aca="1" ref="Z458" ca="1">IF(INDIRECT("実施計画様式!Z"&amp;ROW($A458))&lt;&gt;朱色変色!Z458,1,0)</f>
        <v>#VALUE!</v>
      </c>
      <c r="AA458" t="e" cm="1">
        <f t="array" aca="1" ref="AA458" ca="1">IF(INDIRECT("実施計画様式!AA"&amp;ROW($A458))&lt;&gt;朱色変色!AA458,1,0)</f>
        <v>#VALUE!</v>
      </c>
      <c r="AB458" t="e" cm="1">
        <f t="array" aca="1" ref="AB458" ca="1">IF(INDIRECT("実施計画様式!AB"&amp;ROW($A458))&lt;&gt;朱色変色!AB458,1,0)</f>
        <v>#VALUE!</v>
      </c>
      <c r="AC458" t="e" cm="1">
        <f t="array" aca="1" ref="AC458" ca="1">IF(INDIRECT("実施計画様式!AC"&amp;ROW($A458))&lt;&gt;朱色変色!AC458,1,0)</f>
        <v>#VALUE!</v>
      </c>
      <c r="AD458" t="e" cm="1">
        <f t="array" aca="1" ref="AD458" ca="1">IF(INDIRECT("実施計画様式!AD"&amp;ROW($A458))&lt;&gt;朱色変色!AD458,1,0)</f>
        <v>#VALUE!</v>
      </c>
      <c r="AE458" t="e" cm="1">
        <f t="array" aca="1" ref="AE458" ca="1">IF(INDIRECT("実施計画様式!AE"&amp;ROW($A458))&lt;&gt;朱色変色!AE458,1,0)</f>
        <v>#VALUE!</v>
      </c>
      <c r="AF458" t="e" cm="1">
        <f t="array" aca="1" ref="AF458" ca="1">IF(INDIRECT("実施計画様式!AF"&amp;ROW($A458))&lt;&gt;朱色変色!AF458,1,0)</f>
        <v>#VALUE!</v>
      </c>
      <c r="AG458" t="e" cm="1">
        <f t="array" aca="1" ref="AG458" ca="1">IF(INDIRECT("実施計画様式!AG"&amp;ROW($A458))&lt;&gt;朱色変色!AG458,1,0)</f>
        <v>#VALUE!</v>
      </c>
      <c r="AH458" t="e" cm="1">
        <f t="array" aca="1" ref="AH458" ca="1">IF(INDIRECT("実施計画様式!AH"&amp;ROW($A458))&lt;&gt;朱色変色!AH458,1,0)</f>
        <v>#VALUE!</v>
      </c>
      <c r="AI458" t="e" cm="1">
        <f t="array" aca="1" ref="AI458" ca="1">IF(INDIRECT("実施計画様式!AI"&amp;ROW($A458))&lt;&gt;朱色変色!AI458,1,0)</f>
        <v>#VALUE!</v>
      </c>
      <c r="AJ458" t="e" cm="1">
        <f t="array" aca="1" ref="AJ458" ca="1">IF(INDIRECT("実施計画様式!AJ"&amp;ROW($A458))&lt;&gt;朱色変色!AJ458,1,0)</f>
        <v>#VALUE!</v>
      </c>
      <c r="AK458" t="e" cm="1">
        <f t="array" aca="1" ref="AK458" ca="1">IF(INDIRECT("実施計画様式!AK"&amp;ROW($A458))&lt;&gt;朱色変色!AK458,1,0)</f>
        <v>#VALUE!</v>
      </c>
      <c r="AL458" t="e" cm="1">
        <f t="array" aca="1" ref="AL458" ca="1">IF(INDIRECT("実施計画様式!AL"&amp;ROW($A458))&lt;&gt;朱色変色!AL458,1,0)</f>
        <v>#VALUE!</v>
      </c>
      <c r="AM458" t="e" cm="1">
        <f t="array" aca="1" ref="AM458" ca="1">IF(INDIRECT("実施計画様式!AM"&amp;ROW($A458))&lt;&gt;朱色変色!AM458,1,0)</f>
        <v>#VALUE!</v>
      </c>
      <c r="AN458" t="e" cm="1">
        <f t="array" aca="1" ref="AN458" ca="1">IF(INDIRECT("実施計画様式!AN"&amp;ROW($A458))&lt;&gt;朱色変色!AN458,1,0)</f>
        <v>#VALUE!</v>
      </c>
      <c r="AO458" t="e" cm="1">
        <f t="array" aca="1" ref="AO458" ca="1">IF(INDIRECT("実施計画様式!AO"&amp;ROW($A458))&lt;&gt;朱色変色!AO458,1,0)</f>
        <v>#VALUE!</v>
      </c>
      <c r="AP458" t="e" cm="1">
        <f t="array" aca="1" ref="AP458" ca="1">IF(INDIRECT("実施計画様式!AP"&amp;ROW($A458))&lt;&gt;朱色変色!AP458,1,0)</f>
        <v>#VALUE!</v>
      </c>
      <c r="AQ458" t="e" cm="1">
        <f t="array" aca="1" ref="AQ458" ca="1">IF(INDIRECT("実施計画様式!AQ"&amp;ROW($A458))&lt;&gt;朱色変色!AQ458,1,0)</f>
        <v>#VALUE!</v>
      </c>
      <c r="AR458" t="e" cm="1">
        <f t="array" aca="1" ref="AR458" ca="1">IF(INDIRECT("実施計画様式!AR"&amp;ROW($A458))&lt;&gt;朱色変色!AR458,1,0)</f>
        <v>#VALUE!</v>
      </c>
      <c r="AS458" t="e" cm="1">
        <f t="array" aca="1" ref="AS458" ca="1">IF(INDIRECT("実施計画様式!AS"&amp;ROW($A458))&lt;&gt;朱色変色!AS458,1,0)</f>
        <v>#VALUE!</v>
      </c>
      <c r="AT458" t="e" cm="1">
        <f t="array" aca="1" ref="AT458" ca="1">IF(INDIRECT("実施計画様式!AT"&amp;ROW($A458))&lt;&gt;朱色変色!AT458,1,0)</f>
        <v>#VALUE!</v>
      </c>
      <c r="AU458" t="e" cm="1">
        <f t="array" aca="1" ref="AU458" ca="1">IF(INDIRECT("実施計画様式!AU"&amp;ROW($A458))&lt;&gt;朱色変色!AU458,1,0)</f>
        <v>#VALUE!</v>
      </c>
      <c r="AV458" t="e" cm="1">
        <f t="array" aca="1" ref="AV458" ca="1">IF(INDIRECT("実施計画様式!AV"&amp;ROW($A458))&lt;&gt;朱色変色!AV458,1,0)</f>
        <v>#VALUE!</v>
      </c>
      <c r="AW458" t="e" cm="1">
        <f t="array" aca="1" ref="AW458" ca="1">IF(INDIRECT("実施計画様式!AW"&amp;ROW($A458))&lt;&gt;朱色変色!AW458,1,0)</f>
        <v>#VALUE!</v>
      </c>
      <c r="AX458" t="e" cm="1">
        <f t="array" aca="1" ref="AX458" ca="1">IF(INDIRECT("実施計画様式!AX"&amp;ROW($A458))&lt;&gt;朱色変色!AX458,1,0)</f>
        <v>#VALUE!</v>
      </c>
      <c r="AY458" t="e" cm="1">
        <f t="array" aca="1" ref="AY458" ca="1">IF(INDIRECT("実施計画様式!AY"&amp;ROW($A458))&lt;&gt;朱色変色!AU458,1,0)</f>
        <v>#VALUE!</v>
      </c>
      <c r="AZ458" t="e" cm="1">
        <f t="array" aca="1" ref="AZ458" ca="1">IF(INDIRECT("実施計画様式!AZ"&amp;ROW($A458))&lt;&gt;朱色変色!AV458,1,0)</f>
        <v>#VALUE!</v>
      </c>
      <c r="BA458" t="e" cm="1">
        <f t="array" aca="1" ref="BA458" ca="1">IF(INDIRECT("実施計画様式!BA"&amp;ROW($A458))&lt;&gt;朱色変色!AW458,1,0)</f>
        <v>#VALUE!</v>
      </c>
      <c r="BB458" t="e" cm="1">
        <f t="array" aca="1" ref="BB458" ca="1">IF(INDIRECT("実施計画様式!BB"&amp;ROW($A458))&lt;&gt;朱色変色!AX458,1,0)</f>
        <v>#VALUE!</v>
      </c>
      <c r="BC458" t="e">
        <f t="shared" ca="1" si="18"/>
        <v>#VALUE!</v>
      </c>
      <c r="BD458" t="e">
        <f t="shared" ref="BD458:BD472" ca="1" si="19">IF(SUM(D458:Q458,Z458:BB458)&gt;0,0,MIN(SUM(R458:Y458),1))</f>
        <v>#VALUE!</v>
      </c>
      <c r="BE458" t="e">
        <f t="shared" ref="BE458:BE472" ca="1" si="20">MIN(SUM(D458:Q458,Z458:BB458),1)</f>
        <v>#VALUE!</v>
      </c>
    </row>
    <row r="459" spans="3:57">
      <c r="C459" s="310">
        <v>387</v>
      </c>
      <c r="D459" t="e" cm="1">
        <f t="array" aca="1" ref="D459" ca="1">IF(INDIRECT("実施計画様式!D"&amp;ROW($A459))&lt;&gt;朱色変色!D459,1,0)</f>
        <v>#VALUE!</v>
      </c>
      <c r="E459" t="e" cm="1">
        <f t="array" aca="1" ref="E459" ca="1">IF(INDIRECT("実施計画様式!E"&amp;ROW($A459))&lt;&gt;朱色変色!E459,1,0)</f>
        <v>#VALUE!</v>
      </c>
      <c r="F459" t="e" cm="1">
        <f t="array" aca="1" ref="F459" ca="1">IF(INDIRECT("実施計画様式!F"&amp;ROW($A459))&lt;&gt;朱色変色!F459,1,0)</f>
        <v>#VALUE!</v>
      </c>
      <c r="G459" t="e" cm="1">
        <f t="array" aca="1" ref="G459" ca="1">IF(INDIRECT("実施計画様式!G"&amp;ROW($A459))&lt;&gt;朱色変色!G459,1,0)</f>
        <v>#VALUE!</v>
      </c>
      <c r="H459" t="e" cm="1">
        <f t="array" aca="1" ref="H459" ca="1">IF(INDIRECT("実施計画様式!H"&amp;ROW($A459))&lt;&gt;朱色変色!H459,1,0)</f>
        <v>#VALUE!</v>
      </c>
      <c r="I459" t="e" cm="1">
        <f t="array" aca="1" ref="I459" ca="1">IF(INDIRECT("実施計画様式!I"&amp;ROW($A459))&lt;&gt;朱色変色!I459,1,0)</f>
        <v>#VALUE!</v>
      </c>
      <c r="J459" t="e" cm="1">
        <f t="array" aca="1" ref="J459" ca="1">IF(INDIRECT("実施計画様式!J"&amp;ROW($A459))&lt;&gt;朱色変色!J459,1,0)</f>
        <v>#VALUE!</v>
      </c>
      <c r="K459" t="e" cm="1">
        <f t="array" aca="1" ref="K459" ca="1">IF(INDIRECT("実施計画様式!K"&amp;ROW($A459))&lt;&gt;朱色変色!K459,1,0)</f>
        <v>#VALUE!</v>
      </c>
      <c r="L459" t="e" cm="1">
        <f t="array" aca="1" ref="L459" ca="1">IF(INDIRECT("実施計画様式!L"&amp;ROW($A459))&lt;&gt;朱色変色!L459,1,0)</f>
        <v>#VALUE!</v>
      </c>
      <c r="M459" t="e" cm="1">
        <f t="array" aca="1" ref="M459" ca="1">IF(INDIRECT("実施計画様式!M"&amp;ROW($A459))&lt;&gt;朱色変色!M459,1,0)</f>
        <v>#VALUE!</v>
      </c>
      <c r="N459" t="e" cm="1">
        <f t="array" aca="1" ref="N459" ca="1">IF(INDIRECT("実施計画様式!N"&amp;ROW($A459))&lt;&gt;朱色変色!N459,1,0)</f>
        <v>#VALUE!</v>
      </c>
      <c r="O459" t="e" cm="1">
        <f t="array" aca="1" ref="O459" ca="1">IF(INDIRECT("実施計画様式!O"&amp;ROW($A459))&lt;&gt;朱色変色!O459,1,0)</f>
        <v>#VALUE!</v>
      </c>
      <c r="P459" t="e" cm="1">
        <f t="array" aca="1" ref="P459" ca="1">IF(INDIRECT("実施計画様式!P"&amp;ROW($A459))&lt;&gt;朱色変色!P459,1,0)</f>
        <v>#VALUE!</v>
      </c>
      <c r="Q459" t="e" cm="1">
        <f t="array" aca="1" ref="Q459" ca="1">IF(INDIRECT("実施計画様式!Q"&amp;ROW($A459))&lt;&gt;朱色変色!Q459,1,0)</f>
        <v>#VALUE!</v>
      </c>
      <c r="R459" t="e" cm="1">
        <f t="array" aca="1" ref="R459" ca="1">IF(INDIRECT("実施計画様式!R"&amp;ROW($A459))&lt;&gt;朱色変色!R459,1,0)</f>
        <v>#VALUE!</v>
      </c>
      <c r="S459" t="e" cm="1">
        <f t="array" aca="1" ref="S459" ca="1">IF(INDIRECT("実施計画様式!S"&amp;ROW($A459))&lt;&gt;朱色変色!S459,1,0)</f>
        <v>#VALUE!</v>
      </c>
      <c r="T459" t="e" cm="1">
        <f t="array" aca="1" ref="T459" ca="1">IF(INDIRECT("実施計画様式!T"&amp;ROW($A459))&lt;&gt;朱色変色!T459,1,0)</f>
        <v>#VALUE!</v>
      </c>
      <c r="U459" t="e" cm="1">
        <f t="array" aca="1" ref="U459" ca="1">IF(INDIRECT("実施計画様式!U"&amp;ROW($A459))&lt;&gt;朱色変色!U459,1,0)</f>
        <v>#VALUE!</v>
      </c>
      <c r="V459" t="e" cm="1">
        <f t="array" aca="1" ref="V459" ca="1">IF(INDIRECT("実施計画様式!V"&amp;ROW($A459))&lt;&gt;朱色変色!V459,1,0)</f>
        <v>#VALUE!</v>
      </c>
      <c r="W459" t="e" cm="1">
        <f t="array" aca="1" ref="W459" ca="1">IF(INDIRECT("実施計画様式!W"&amp;ROW($A459))&lt;&gt;朱色変色!W459,1,0)</f>
        <v>#VALUE!</v>
      </c>
      <c r="X459" t="e" cm="1">
        <f t="array" aca="1" ref="X459" ca="1">IF(INDIRECT("実施計画様式!X"&amp;ROW($A459))&lt;&gt;朱色変色!X459,1,0)</f>
        <v>#VALUE!</v>
      </c>
      <c r="Y459" t="e" cm="1">
        <f t="array" aca="1" ref="Y459" ca="1">IF(INDIRECT("実施計画様式!Y"&amp;ROW($A459))&lt;&gt;朱色変色!Y459,1,0)</f>
        <v>#VALUE!</v>
      </c>
      <c r="Z459" t="e" cm="1">
        <f t="array" aca="1" ref="Z459" ca="1">IF(INDIRECT("実施計画様式!Z"&amp;ROW($A459))&lt;&gt;朱色変色!Z459,1,0)</f>
        <v>#VALUE!</v>
      </c>
      <c r="AA459" t="e" cm="1">
        <f t="array" aca="1" ref="AA459" ca="1">IF(INDIRECT("実施計画様式!AA"&amp;ROW($A459))&lt;&gt;朱色変色!AA459,1,0)</f>
        <v>#VALUE!</v>
      </c>
      <c r="AB459" t="e" cm="1">
        <f t="array" aca="1" ref="AB459" ca="1">IF(INDIRECT("実施計画様式!AB"&amp;ROW($A459))&lt;&gt;朱色変色!AB459,1,0)</f>
        <v>#VALUE!</v>
      </c>
      <c r="AC459" t="e" cm="1">
        <f t="array" aca="1" ref="AC459" ca="1">IF(INDIRECT("実施計画様式!AC"&amp;ROW($A459))&lt;&gt;朱色変色!AC459,1,0)</f>
        <v>#VALUE!</v>
      </c>
      <c r="AD459" t="e" cm="1">
        <f t="array" aca="1" ref="AD459" ca="1">IF(INDIRECT("実施計画様式!AD"&amp;ROW($A459))&lt;&gt;朱色変色!AD459,1,0)</f>
        <v>#VALUE!</v>
      </c>
      <c r="AE459" t="e" cm="1">
        <f t="array" aca="1" ref="AE459" ca="1">IF(INDIRECT("実施計画様式!AE"&amp;ROW($A459))&lt;&gt;朱色変色!AE459,1,0)</f>
        <v>#VALUE!</v>
      </c>
      <c r="AF459" t="e" cm="1">
        <f t="array" aca="1" ref="AF459" ca="1">IF(INDIRECT("実施計画様式!AF"&amp;ROW($A459))&lt;&gt;朱色変色!AF459,1,0)</f>
        <v>#VALUE!</v>
      </c>
      <c r="AG459" t="e" cm="1">
        <f t="array" aca="1" ref="AG459" ca="1">IF(INDIRECT("実施計画様式!AG"&amp;ROW($A459))&lt;&gt;朱色変色!AG459,1,0)</f>
        <v>#VALUE!</v>
      </c>
      <c r="AH459" t="e" cm="1">
        <f t="array" aca="1" ref="AH459" ca="1">IF(INDIRECT("実施計画様式!AH"&amp;ROW($A459))&lt;&gt;朱色変色!AH459,1,0)</f>
        <v>#VALUE!</v>
      </c>
      <c r="AI459" t="e" cm="1">
        <f t="array" aca="1" ref="AI459" ca="1">IF(INDIRECT("実施計画様式!AI"&amp;ROW($A459))&lt;&gt;朱色変色!AI459,1,0)</f>
        <v>#VALUE!</v>
      </c>
      <c r="AJ459" t="e" cm="1">
        <f t="array" aca="1" ref="AJ459" ca="1">IF(INDIRECT("実施計画様式!AJ"&amp;ROW($A459))&lt;&gt;朱色変色!AJ459,1,0)</f>
        <v>#VALUE!</v>
      </c>
      <c r="AK459" t="e" cm="1">
        <f t="array" aca="1" ref="AK459" ca="1">IF(INDIRECT("実施計画様式!AK"&amp;ROW($A459))&lt;&gt;朱色変色!AK459,1,0)</f>
        <v>#VALUE!</v>
      </c>
      <c r="AL459" t="e" cm="1">
        <f t="array" aca="1" ref="AL459" ca="1">IF(INDIRECT("実施計画様式!AL"&amp;ROW($A459))&lt;&gt;朱色変色!AL459,1,0)</f>
        <v>#VALUE!</v>
      </c>
      <c r="AM459" t="e" cm="1">
        <f t="array" aca="1" ref="AM459" ca="1">IF(INDIRECT("実施計画様式!AM"&amp;ROW($A459))&lt;&gt;朱色変色!AM459,1,0)</f>
        <v>#VALUE!</v>
      </c>
      <c r="AN459" t="e" cm="1">
        <f t="array" aca="1" ref="AN459" ca="1">IF(INDIRECT("実施計画様式!AN"&amp;ROW($A459))&lt;&gt;朱色変色!AN459,1,0)</f>
        <v>#VALUE!</v>
      </c>
      <c r="AO459" t="e" cm="1">
        <f t="array" aca="1" ref="AO459" ca="1">IF(INDIRECT("実施計画様式!AO"&amp;ROW($A459))&lt;&gt;朱色変色!AO459,1,0)</f>
        <v>#VALUE!</v>
      </c>
      <c r="AP459" t="e" cm="1">
        <f t="array" aca="1" ref="AP459" ca="1">IF(INDIRECT("実施計画様式!AP"&amp;ROW($A459))&lt;&gt;朱色変色!AP459,1,0)</f>
        <v>#VALUE!</v>
      </c>
      <c r="AQ459" t="e" cm="1">
        <f t="array" aca="1" ref="AQ459" ca="1">IF(INDIRECT("実施計画様式!AQ"&amp;ROW($A459))&lt;&gt;朱色変色!AQ459,1,0)</f>
        <v>#VALUE!</v>
      </c>
      <c r="AR459" t="e" cm="1">
        <f t="array" aca="1" ref="AR459" ca="1">IF(INDIRECT("実施計画様式!AR"&amp;ROW($A459))&lt;&gt;朱色変色!AR459,1,0)</f>
        <v>#VALUE!</v>
      </c>
      <c r="AS459" t="e" cm="1">
        <f t="array" aca="1" ref="AS459" ca="1">IF(INDIRECT("実施計画様式!AS"&amp;ROW($A459))&lt;&gt;朱色変色!AS459,1,0)</f>
        <v>#VALUE!</v>
      </c>
      <c r="AT459" t="e" cm="1">
        <f t="array" aca="1" ref="AT459" ca="1">IF(INDIRECT("実施計画様式!AT"&amp;ROW($A459))&lt;&gt;朱色変色!AT459,1,0)</f>
        <v>#VALUE!</v>
      </c>
      <c r="AU459" t="e" cm="1">
        <f t="array" aca="1" ref="AU459" ca="1">IF(INDIRECT("実施計画様式!AU"&amp;ROW($A459))&lt;&gt;朱色変色!AU459,1,0)</f>
        <v>#VALUE!</v>
      </c>
      <c r="AV459" t="e" cm="1">
        <f t="array" aca="1" ref="AV459" ca="1">IF(INDIRECT("実施計画様式!AV"&amp;ROW($A459))&lt;&gt;朱色変色!AV459,1,0)</f>
        <v>#VALUE!</v>
      </c>
      <c r="AW459" t="e" cm="1">
        <f t="array" aca="1" ref="AW459" ca="1">IF(INDIRECT("実施計画様式!AW"&amp;ROW($A459))&lt;&gt;朱色変色!AW459,1,0)</f>
        <v>#VALUE!</v>
      </c>
      <c r="AX459" t="e" cm="1">
        <f t="array" aca="1" ref="AX459" ca="1">IF(INDIRECT("実施計画様式!AX"&amp;ROW($A459))&lt;&gt;朱色変色!AX459,1,0)</f>
        <v>#VALUE!</v>
      </c>
      <c r="AY459" t="e" cm="1">
        <f t="array" aca="1" ref="AY459" ca="1">IF(INDIRECT("実施計画様式!AY"&amp;ROW($A459))&lt;&gt;朱色変色!AU459,1,0)</f>
        <v>#VALUE!</v>
      </c>
      <c r="AZ459" t="e" cm="1">
        <f t="array" aca="1" ref="AZ459" ca="1">IF(INDIRECT("実施計画様式!AZ"&amp;ROW($A459))&lt;&gt;朱色変色!AV459,1,0)</f>
        <v>#VALUE!</v>
      </c>
      <c r="BA459" t="e" cm="1">
        <f t="array" aca="1" ref="BA459" ca="1">IF(INDIRECT("実施計画様式!BA"&amp;ROW($A459))&lt;&gt;朱色変色!AW459,1,0)</f>
        <v>#VALUE!</v>
      </c>
      <c r="BB459" t="e" cm="1">
        <f t="array" aca="1" ref="BB459" ca="1">IF(INDIRECT("実施計画様式!BB"&amp;ROW($A459))&lt;&gt;朱色変色!AX459,1,0)</f>
        <v>#VALUE!</v>
      </c>
      <c r="BC459" t="e">
        <f t="shared" ca="1" si="18"/>
        <v>#VALUE!</v>
      </c>
      <c r="BD459" t="e">
        <f t="shared" ca="1" si="19"/>
        <v>#VALUE!</v>
      </c>
      <c r="BE459" t="e">
        <f t="shared" ca="1" si="20"/>
        <v>#VALUE!</v>
      </c>
    </row>
    <row r="460" spans="3:57">
      <c r="C460" s="310">
        <v>388</v>
      </c>
      <c r="D460" t="e" cm="1">
        <f t="array" aca="1" ref="D460" ca="1">IF(INDIRECT("実施計画様式!D"&amp;ROW($A460))&lt;&gt;朱色変色!D460,1,0)</f>
        <v>#VALUE!</v>
      </c>
      <c r="E460" t="e" cm="1">
        <f t="array" aca="1" ref="E460" ca="1">IF(INDIRECT("実施計画様式!E"&amp;ROW($A460))&lt;&gt;朱色変色!E460,1,0)</f>
        <v>#VALUE!</v>
      </c>
      <c r="F460" t="e" cm="1">
        <f t="array" aca="1" ref="F460" ca="1">IF(INDIRECT("実施計画様式!F"&amp;ROW($A460))&lt;&gt;朱色変色!F460,1,0)</f>
        <v>#VALUE!</v>
      </c>
      <c r="G460" t="e" cm="1">
        <f t="array" aca="1" ref="G460" ca="1">IF(INDIRECT("実施計画様式!G"&amp;ROW($A460))&lt;&gt;朱色変色!G460,1,0)</f>
        <v>#VALUE!</v>
      </c>
      <c r="H460" t="e" cm="1">
        <f t="array" aca="1" ref="H460" ca="1">IF(INDIRECT("実施計画様式!H"&amp;ROW($A460))&lt;&gt;朱色変色!H460,1,0)</f>
        <v>#VALUE!</v>
      </c>
      <c r="I460" t="e" cm="1">
        <f t="array" aca="1" ref="I460" ca="1">IF(INDIRECT("実施計画様式!I"&amp;ROW($A460))&lt;&gt;朱色変色!I460,1,0)</f>
        <v>#VALUE!</v>
      </c>
      <c r="J460" t="e" cm="1">
        <f t="array" aca="1" ref="J460" ca="1">IF(INDIRECT("実施計画様式!J"&amp;ROW($A460))&lt;&gt;朱色変色!J460,1,0)</f>
        <v>#VALUE!</v>
      </c>
      <c r="K460" t="e" cm="1">
        <f t="array" aca="1" ref="K460" ca="1">IF(INDIRECT("実施計画様式!K"&amp;ROW($A460))&lt;&gt;朱色変色!K460,1,0)</f>
        <v>#VALUE!</v>
      </c>
      <c r="L460" t="e" cm="1">
        <f t="array" aca="1" ref="L460" ca="1">IF(INDIRECT("実施計画様式!L"&amp;ROW($A460))&lt;&gt;朱色変色!L460,1,0)</f>
        <v>#VALUE!</v>
      </c>
      <c r="M460" t="e" cm="1">
        <f t="array" aca="1" ref="M460" ca="1">IF(INDIRECT("実施計画様式!M"&amp;ROW($A460))&lt;&gt;朱色変色!M460,1,0)</f>
        <v>#VALUE!</v>
      </c>
      <c r="N460" t="e" cm="1">
        <f t="array" aca="1" ref="N460" ca="1">IF(INDIRECT("実施計画様式!N"&amp;ROW($A460))&lt;&gt;朱色変色!N460,1,0)</f>
        <v>#VALUE!</v>
      </c>
      <c r="O460" t="e" cm="1">
        <f t="array" aca="1" ref="O460" ca="1">IF(INDIRECT("実施計画様式!O"&amp;ROW($A460))&lt;&gt;朱色変色!O460,1,0)</f>
        <v>#VALUE!</v>
      </c>
      <c r="P460" t="e" cm="1">
        <f t="array" aca="1" ref="P460" ca="1">IF(INDIRECT("実施計画様式!P"&amp;ROW($A460))&lt;&gt;朱色変色!P460,1,0)</f>
        <v>#VALUE!</v>
      </c>
      <c r="Q460" t="e" cm="1">
        <f t="array" aca="1" ref="Q460" ca="1">IF(INDIRECT("実施計画様式!Q"&amp;ROW($A460))&lt;&gt;朱色変色!Q460,1,0)</f>
        <v>#VALUE!</v>
      </c>
      <c r="R460" t="e" cm="1">
        <f t="array" aca="1" ref="R460" ca="1">IF(INDIRECT("実施計画様式!R"&amp;ROW($A460))&lt;&gt;朱色変色!R460,1,0)</f>
        <v>#VALUE!</v>
      </c>
      <c r="S460" t="e" cm="1">
        <f t="array" aca="1" ref="S460" ca="1">IF(INDIRECT("実施計画様式!S"&amp;ROW($A460))&lt;&gt;朱色変色!S460,1,0)</f>
        <v>#VALUE!</v>
      </c>
      <c r="T460" t="e" cm="1">
        <f t="array" aca="1" ref="T460" ca="1">IF(INDIRECT("実施計画様式!T"&amp;ROW($A460))&lt;&gt;朱色変色!T460,1,0)</f>
        <v>#VALUE!</v>
      </c>
      <c r="U460" t="e" cm="1">
        <f t="array" aca="1" ref="U460" ca="1">IF(INDIRECT("実施計画様式!U"&amp;ROW($A460))&lt;&gt;朱色変色!U460,1,0)</f>
        <v>#VALUE!</v>
      </c>
      <c r="V460" t="e" cm="1">
        <f t="array" aca="1" ref="V460" ca="1">IF(INDIRECT("実施計画様式!V"&amp;ROW($A460))&lt;&gt;朱色変色!V460,1,0)</f>
        <v>#VALUE!</v>
      </c>
      <c r="W460" t="e" cm="1">
        <f t="array" aca="1" ref="W460" ca="1">IF(INDIRECT("実施計画様式!W"&amp;ROW($A460))&lt;&gt;朱色変色!W460,1,0)</f>
        <v>#VALUE!</v>
      </c>
      <c r="X460" t="e" cm="1">
        <f t="array" aca="1" ref="X460" ca="1">IF(INDIRECT("実施計画様式!X"&amp;ROW($A460))&lt;&gt;朱色変色!X460,1,0)</f>
        <v>#VALUE!</v>
      </c>
      <c r="Y460" t="e" cm="1">
        <f t="array" aca="1" ref="Y460" ca="1">IF(INDIRECT("実施計画様式!Y"&amp;ROW($A460))&lt;&gt;朱色変色!Y460,1,0)</f>
        <v>#VALUE!</v>
      </c>
      <c r="Z460" t="e" cm="1">
        <f t="array" aca="1" ref="Z460" ca="1">IF(INDIRECT("実施計画様式!Z"&amp;ROW($A460))&lt;&gt;朱色変色!Z460,1,0)</f>
        <v>#VALUE!</v>
      </c>
      <c r="AA460" t="e" cm="1">
        <f t="array" aca="1" ref="AA460" ca="1">IF(INDIRECT("実施計画様式!AA"&amp;ROW($A460))&lt;&gt;朱色変色!AA460,1,0)</f>
        <v>#VALUE!</v>
      </c>
      <c r="AB460" t="e" cm="1">
        <f t="array" aca="1" ref="AB460" ca="1">IF(INDIRECT("実施計画様式!AB"&amp;ROW($A460))&lt;&gt;朱色変色!AB460,1,0)</f>
        <v>#VALUE!</v>
      </c>
      <c r="AC460" t="e" cm="1">
        <f t="array" aca="1" ref="AC460" ca="1">IF(INDIRECT("実施計画様式!AC"&amp;ROW($A460))&lt;&gt;朱色変色!AC460,1,0)</f>
        <v>#VALUE!</v>
      </c>
      <c r="AD460" t="e" cm="1">
        <f t="array" aca="1" ref="AD460" ca="1">IF(INDIRECT("実施計画様式!AD"&amp;ROW($A460))&lt;&gt;朱色変色!AD460,1,0)</f>
        <v>#VALUE!</v>
      </c>
      <c r="AE460" t="e" cm="1">
        <f t="array" aca="1" ref="AE460" ca="1">IF(INDIRECT("実施計画様式!AE"&amp;ROW($A460))&lt;&gt;朱色変色!AE460,1,0)</f>
        <v>#VALUE!</v>
      </c>
      <c r="AF460" t="e" cm="1">
        <f t="array" aca="1" ref="AF460" ca="1">IF(INDIRECT("実施計画様式!AF"&amp;ROW($A460))&lt;&gt;朱色変色!AF460,1,0)</f>
        <v>#VALUE!</v>
      </c>
      <c r="AG460" t="e" cm="1">
        <f t="array" aca="1" ref="AG460" ca="1">IF(INDIRECT("実施計画様式!AG"&amp;ROW($A460))&lt;&gt;朱色変色!AG460,1,0)</f>
        <v>#VALUE!</v>
      </c>
      <c r="AH460" t="e" cm="1">
        <f t="array" aca="1" ref="AH460" ca="1">IF(INDIRECT("実施計画様式!AH"&amp;ROW($A460))&lt;&gt;朱色変色!AH460,1,0)</f>
        <v>#VALUE!</v>
      </c>
      <c r="AI460" t="e" cm="1">
        <f t="array" aca="1" ref="AI460" ca="1">IF(INDIRECT("実施計画様式!AI"&amp;ROW($A460))&lt;&gt;朱色変色!AI460,1,0)</f>
        <v>#VALUE!</v>
      </c>
      <c r="AJ460" t="e" cm="1">
        <f t="array" aca="1" ref="AJ460" ca="1">IF(INDIRECT("実施計画様式!AJ"&amp;ROW($A460))&lt;&gt;朱色変色!AJ460,1,0)</f>
        <v>#VALUE!</v>
      </c>
      <c r="AK460" t="e" cm="1">
        <f t="array" aca="1" ref="AK460" ca="1">IF(INDIRECT("実施計画様式!AK"&amp;ROW($A460))&lt;&gt;朱色変色!AK460,1,0)</f>
        <v>#VALUE!</v>
      </c>
      <c r="AL460" t="e" cm="1">
        <f t="array" aca="1" ref="AL460" ca="1">IF(INDIRECT("実施計画様式!AL"&amp;ROW($A460))&lt;&gt;朱色変色!AL460,1,0)</f>
        <v>#VALUE!</v>
      </c>
      <c r="AM460" t="e" cm="1">
        <f t="array" aca="1" ref="AM460" ca="1">IF(INDIRECT("実施計画様式!AM"&amp;ROW($A460))&lt;&gt;朱色変色!AM460,1,0)</f>
        <v>#VALUE!</v>
      </c>
      <c r="AN460" t="e" cm="1">
        <f t="array" aca="1" ref="AN460" ca="1">IF(INDIRECT("実施計画様式!AN"&amp;ROW($A460))&lt;&gt;朱色変色!AN460,1,0)</f>
        <v>#VALUE!</v>
      </c>
      <c r="AO460" t="e" cm="1">
        <f t="array" aca="1" ref="AO460" ca="1">IF(INDIRECT("実施計画様式!AO"&amp;ROW($A460))&lt;&gt;朱色変色!AO460,1,0)</f>
        <v>#VALUE!</v>
      </c>
      <c r="AP460" t="e" cm="1">
        <f t="array" aca="1" ref="AP460" ca="1">IF(INDIRECT("実施計画様式!AP"&amp;ROW($A460))&lt;&gt;朱色変色!AP460,1,0)</f>
        <v>#VALUE!</v>
      </c>
      <c r="AQ460" t="e" cm="1">
        <f t="array" aca="1" ref="AQ460" ca="1">IF(INDIRECT("実施計画様式!AQ"&amp;ROW($A460))&lt;&gt;朱色変色!AQ460,1,0)</f>
        <v>#VALUE!</v>
      </c>
      <c r="AR460" t="e" cm="1">
        <f t="array" aca="1" ref="AR460" ca="1">IF(INDIRECT("実施計画様式!AR"&amp;ROW($A460))&lt;&gt;朱色変色!AR460,1,0)</f>
        <v>#VALUE!</v>
      </c>
      <c r="AS460" t="e" cm="1">
        <f t="array" aca="1" ref="AS460" ca="1">IF(INDIRECT("実施計画様式!AS"&amp;ROW($A460))&lt;&gt;朱色変色!AS460,1,0)</f>
        <v>#VALUE!</v>
      </c>
      <c r="AT460" t="e" cm="1">
        <f t="array" aca="1" ref="AT460" ca="1">IF(INDIRECT("実施計画様式!AT"&amp;ROW($A460))&lt;&gt;朱色変色!AT460,1,0)</f>
        <v>#VALUE!</v>
      </c>
      <c r="AU460" t="e" cm="1">
        <f t="array" aca="1" ref="AU460" ca="1">IF(INDIRECT("実施計画様式!AU"&amp;ROW($A460))&lt;&gt;朱色変色!AU460,1,0)</f>
        <v>#VALUE!</v>
      </c>
      <c r="AV460" t="e" cm="1">
        <f t="array" aca="1" ref="AV460" ca="1">IF(INDIRECT("実施計画様式!AV"&amp;ROW($A460))&lt;&gt;朱色変色!AV460,1,0)</f>
        <v>#VALUE!</v>
      </c>
      <c r="AW460" t="e" cm="1">
        <f t="array" aca="1" ref="AW460" ca="1">IF(INDIRECT("実施計画様式!AW"&amp;ROW($A460))&lt;&gt;朱色変色!AW460,1,0)</f>
        <v>#VALUE!</v>
      </c>
      <c r="AX460" t="e" cm="1">
        <f t="array" aca="1" ref="AX460" ca="1">IF(INDIRECT("実施計画様式!AX"&amp;ROW($A460))&lt;&gt;朱色変色!AX460,1,0)</f>
        <v>#VALUE!</v>
      </c>
      <c r="AY460" t="e" cm="1">
        <f t="array" aca="1" ref="AY460" ca="1">IF(INDIRECT("実施計画様式!AY"&amp;ROW($A460))&lt;&gt;朱色変色!AU460,1,0)</f>
        <v>#VALUE!</v>
      </c>
      <c r="AZ460" t="e" cm="1">
        <f t="array" aca="1" ref="AZ460" ca="1">IF(INDIRECT("実施計画様式!AZ"&amp;ROW($A460))&lt;&gt;朱色変色!AV460,1,0)</f>
        <v>#VALUE!</v>
      </c>
      <c r="BA460" t="e" cm="1">
        <f t="array" aca="1" ref="BA460" ca="1">IF(INDIRECT("実施計画様式!BA"&amp;ROW($A460))&lt;&gt;朱色変色!AW460,1,0)</f>
        <v>#VALUE!</v>
      </c>
      <c r="BB460" t="e" cm="1">
        <f t="array" aca="1" ref="BB460" ca="1">IF(INDIRECT("実施計画様式!BB"&amp;ROW($A460))&lt;&gt;朱色変色!AX460,1,0)</f>
        <v>#VALUE!</v>
      </c>
      <c r="BC460" t="e">
        <f t="shared" ca="1" si="18"/>
        <v>#VALUE!</v>
      </c>
      <c r="BD460" t="e">
        <f t="shared" ca="1" si="19"/>
        <v>#VALUE!</v>
      </c>
      <c r="BE460" t="e">
        <f t="shared" ca="1" si="20"/>
        <v>#VALUE!</v>
      </c>
    </row>
    <row r="461" spans="3:57">
      <c r="C461" s="310">
        <v>389</v>
      </c>
      <c r="D461" t="e" cm="1">
        <f t="array" aca="1" ref="D461" ca="1">IF(INDIRECT("実施計画様式!D"&amp;ROW($A461))&lt;&gt;朱色変色!D461,1,0)</f>
        <v>#VALUE!</v>
      </c>
      <c r="E461" t="e" cm="1">
        <f t="array" aca="1" ref="E461" ca="1">IF(INDIRECT("実施計画様式!E"&amp;ROW($A461))&lt;&gt;朱色変色!E461,1,0)</f>
        <v>#VALUE!</v>
      </c>
      <c r="F461" t="e" cm="1">
        <f t="array" aca="1" ref="F461" ca="1">IF(INDIRECT("実施計画様式!F"&amp;ROW($A461))&lt;&gt;朱色変色!F461,1,0)</f>
        <v>#VALUE!</v>
      </c>
      <c r="G461" t="e" cm="1">
        <f t="array" aca="1" ref="G461" ca="1">IF(INDIRECT("実施計画様式!G"&amp;ROW($A461))&lt;&gt;朱色変色!G461,1,0)</f>
        <v>#VALUE!</v>
      </c>
      <c r="H461" t="e" cm="1">
        <f t="array" aca="1" ref="H461" ca="1">IF(INDIRECT("実施計画様式!H"&amp;ROW($A461))&lt;&gt;朱色変色!H461,1,0)</f>
        <v>#VALUE!</v>
      </c>
      <c r="I461" t="e" cm="1">
        <f t="array" aca="1" ref="I461" ca="1">IF(INDIRECT("実施計画様式!I"&amp;ROW($A461))&lt;&gt;朱色変色!I461,1,0)</f>
        <v>#VALUE!</v>
      </c>
      <c r="J461" t="e" cm="1">
        <f t="array" aca="1" ref="J461" ca="1">IF(INDIRECT("実施計画様式!J"&amp;ROW($A461))&lt;&gt;朱色変色!J461,1,0)</f>
        <v>#VALUE!</v>
      </c>
      <c r="K461" t="e" cm="1">
        <f t="array" aca="1" ref="K461" ca="1">IF(INDIRECT("実施計画様式!K"&amp;ROW($A461))&lt;&gt;朱色変色!K461,1,0)</f>
        <v>#VALUE!</v>
      </c>
      <c r="L461" t="e" cm="1">
        <f t="array" aca="1" ref="L461" ca="1">IF(INDIRECT("実施計画様式!L"&amp;ROW($A461))&lt;&gt;朱色変色!L461,1,0)</f>
        <v>#VALUE!</v>
      </c>
      <c r="M461" t="e" cm="1">
        <f t="array" aca="1" ref="M461" ca="1">IF(INDIRECT("実施計画様式!M"&amp;ROW($A461))&lt;&gt;朱色変色!M461,1,0)</f>
        <v>#VALUE!</v>
      </c>
      <c r="N461" t="e" cm="1">
        <f t="array" aca="1" ref="N461" ca="1">IF(INDIRECT("実施計画様式!N"&amp;ROW($A461))&lt;&gt;朱色変色!N461,1,0)</f>
        <v>#VALUE!</v>
      </c>
      <c r="O461" t="e" cm="1">
        <f t="array" aca="1" ref="O461" ca="1">IF(INDIRECT("実施計画様式!O"&amp;ROW($A461))&lt;&gt;朱色変色!O461,1,0)</f>
        <v>#VALUE!</v>
      </c>
      <c r="P461" t="e" cm="1">
        <f t="array" aca="1" ref="P461" ca="1">IF(INDIRECT("実施計画様式!P"&amp;ROW($A461))&lt;&gt;朱色変色!P461,1,0)</f>
        <v>#VALUE!</v>
      </c>
      <c r="Q461" t="e" cm="1">
        <f t="array" aca="1" ref="Q461" ca="1">IF(INDIRECT("実施計画様式!Q"&amp;ROW($A461))&lt;&gt;朱色変色!Q461,1,0)</f>
        <v>#VALUE!</v>
      </c>
      <c r="R461" t="e" cm="1">
        <f t="array" aca="1" ref="R461" ca="1">IF(INDIRECT("実施計画様式!R"&amp;ROW($A461))&lt;&gt;朱色変色!R461,1,0)</f>
        <v>#VALUE!</v>
      </c>
      <c r="S461" t="e" cm="1">
        <f t="array" aca="1" ref="S461" ca="1">IF(INDIRECT("実施計画様式!S"&amp;ROW($A461))&lt;&gt;朱色変色!S461,1,0)</f>
        <v>#VALUE!</v>
      </c>
      <c r="T461" t="e" cm="1">
        <f t="array" aca="1" ref="T461" ca="1">IF(INDIRECT("実施計画様式!T"&amp;ROW($A461))&lt;&gt;朱色変色!T461,1,0)</f>
        <v>#VALUE!</v>
      </c>
      <c r="U461" t="e" cm="1">
        <f t="array" aca="1" ref="U461" ca="1">IF(INDIRECT("実施計画様式!U"&amp;ROW($A461))&lt;&gt;朱色変色!U461,1,0)</f>
        <v>#VALUE!</v>
      </c>
      <c r="V461" t="e" cm="1">
        <f t="array" aca="1" ref="V461" ca="1">IF(INDIRECT("実施計画様式!V"&amp;ROW($A461))&lt;&gt;朱色変色!V461,1,0)</f>
        <v>#VALUE!</v>
      </c>
      <c r="W461" t="e" cm="1">
        <f t="array" aca="1" ref="W461" ca="1">IF(INDIRECT("実施計画様式!W"&amp;ROW($A461))&lt;&gt;朱色変色!W461,1,0)</f>
        <v>#VALUE!</v>
      </c>
      <c r="X461" t="e" cm="1">
        <f t="array" aca="1" ref="X461" ca="1">IF(INDIRECT("実施計画様式!X"&amp;ROW($A461))&lt;&gt;朱色変色!X461,1,0)</f>
        <v>#VALUE!</v>
      </c>
      <c r="Y461" t="e" cm="1">
        <f t="array" aca="1" ref="Y461" ca="1">IF(INDIRECT("実施計画様式!Y"&amp;ROW($A461))&lt;&gt;朱色変色!Y461,1,0)</f>
        <v>#VALUE!</v>
      </c>
      <c r="Z461" t="e" cm="1">
        <f t="array" aca="1" ref="Z461" ca="1">IF(INDIRECT("実施計画様式!Z"&amp;ROW($A461))&lt;&gt;朱色変色!Z461,1,0)</f>
        <v>#VALUE!</v>
      </c>
      <c r="AA461" t="e" cm="1">
        <f t="array" aca="1" ref="AA461" ca="1">IF(INDIRECT("実施計画様式!AA"&amp;ROW($A461))&lt;&gt;朱色変色!AA461,1,0)</f>
        <v>#VALUE!</v>
      </c>
      <c r="AB461" t="e" cm="1">
        <f t="array" aca="1" ref="AB461" ca="1">IF(INDIRECT("実施計画様式!AB"&amp;ROW($A461))&lt;&gt;朱色変色!AB461,1,0)</f>
        <v>#VALUE!</v>
      </c>
      <c r="AC461" t="e" cm="1">
        <f t="array" aca="1" ref="AC461" ca="1">IF(INDIRECT("実施計画様式!AC"&amp;ROW($A461))&lt;&gt;朱色変色!AC461,1,0)</f>
        <v>#VALUE!</v>
      </c>
      <c r="AD461" t="e" cm="1">
        <f t="array" aca="1" ref="AD461" ca="1">IF(INDIRECT("実施計画様式!AD"&amp;ROW($A461))&lt;&gt;朱色変色!AD461,1,0)</f>
        <v>#VALUE!</v>
      </c>
      <c r="AE461" t="e" cm="1">
        <f t="array" aca="1" ref="AE461" ca="1">IF(INDIRECT("実施計画様式!AE"&amp;ROW($A461))&lt;&gt;朱色変色!AE461,1,0)</f>
        <v>#VALUE!</v>
      </c>
      <c r="AF461" t="e" cm="1">
        <f t="array" aca="1" ref="AF461" ca="1">IF(INDIRECT("実施計画様式!AF"&amp;ROW($A461))&lt;&gt;朱色変色!AF461,1,0)</f>
        <v>#VALUE!</v>
      </c>
      <c r="AG461" t="e" cm="1">
        <f t="array" aca="1" ref="AG461" ca="1">IF(INDIRECT("実施計画様式!AG"&amp;ROW($A461))&lt;&gt;朱色変色!AG461,1,0)</f>
        <v>#VALUE!</v>
      </c>
      <c r="AH461" t="e" cm="1">
        <f t="array" aca="1" ref="AH461" ca="1">IF(INDIRECT("実施計画様式!AH"&amp;ROW($A461))&lt;&gt;朱色変色!AH461,1,0)</f>
        <v>#VALUE!</v>
      </c>
      <c r="AI461" t="e" cm="1">
        <f t="array" aca="1" ref="AI461" ca="1">IF(INDIRECT("実施計画様式!AI"&amp;ROW($A461))&lt;&gt;朱色変色!AI461,1,0)</f>
        <v>#VALUE!</v>
      </c>
      <c r="AJ461" t="e" cm="1">
        <f t="array" aca="1" ref="AJ461" ca="1">IF(INDIRECT("実施計画様式!AJ"&amp;ROW($A461))&lt;&gt;朱色変色!AJ461,1,0)</f>
        <v>#VALUE!</v>
      </c>
      <c r="AK461" t="e" cm="1">
        <f t="array" aca="1" ref="AK461" ca="1">IF(INDIRECT("実施計画様式!AK"&amp;ROW($A461))&lt;&gt;朱色変色!AK461,1,0)</f>
        <v>#VALUE!</v>
      </c>
      <c r="AL461" t="e" cm="1">
        <f t="array" aca="1" ref="AL461" ca="1">IF(INDIRECT("実施計画様式!AL"&amp;ROW($A461))&lt;&gt;朱色変色!AL461,1,0)</f>
        <v>#VALUE!</v>
      </c>
      <c r="AM461" t="e" cm="1">
        <f t="array" aca="1" ref="AM461" ca="1">IF(INDIRECT("実施計画様式!AM"&amp;ROW($A461))&lt;&gt;朱色変色!AM461,1,0)</f>
        <v>#VALUE!</v>
      </c>
      <c r="AN461" t="e" cm="1">
        <f t="array" aca="1" ref="AN461" ca="1">IF(INDIRECT("実施計画様式!AN"&amp;ROW($A461))&lt;&gt;朱色変色!AN461,1,0)</f>
        <v>#VALUE!</v>
      </c>
      <c r="AO461" t="e" cm="1">
        <f t="array" aca="1" ref="AO461" ca="1">IF(INDIRECT("実施計画様式!AO"&amp;ROW($A461))&lt;&gt;朱色変色!AO461,1,0)</f>
        <v>#VALUE!</v>
      </c>
      <c r="AP461" t="e" cm="1">
        <f t="array" aca="1" ref="AP461" ca="1">IF(INDIRECT("実施計画様式!AP"&amp;ROW($A461))&lt;&gt;朱色変色!AP461,1,0)</f>
        <v>#VALUE!</v>
      </c>
      <c r="AQ461" t="e" cm="1">
        <f t="array" aca="1" ref="AQ461" ca="1">IF(INDIRECT("実施計画様式!AQ"&amp;ROW($A461))&lt;&gt;朱色変色!AQ461,1,0)</f>
        <v>#VALUE!</v>
      </c>
      <c r="AR461" t="e" cm="1">
        <f t="array" aca="1" ref="AR461" ca="1">IF(INDIRECT("実施計画様式!AR"&amp;ROW($A461))&lt;&gt;朱色変色!AR461,1,0)</f>
        <v>#VALUE!</v>
      </c>
      <c r="AS461" t="e" cm="1">
        <f t="array" aca="1" ref="AS461" ca="1">IF(INDIRECT("実施計画様式!AS"&amp;ROW($A461))&lt;&gt;朱色変色!AS461,1,0)</f>
        <v>#VALUE!</v>
      </c>
      <c r="AT461" t="e" cm="1">
        <f t="array" aca="1" ref="AT461" ca="1">IF(INDIRECT("実施計画様式!AT"&amp;ROW($A461))&lt;&gt;朱色変色!AT461,1,0)</f>
        <v>#VALUE!</v>
      </c>
      <c r="AU461" t="e" cm="1">
        <f t="array" aca="1" ref="AU461" ca="1">IF(INDIRECT("実施計画様式!AU"&amp;ROW($A461))&lt;&gt;朱色変色!AU461,1,0)</f>
        <v>#VALUE!</v>
      </c>
      <c r="AV461" t="e" cm="1">
        <f t="array" aca="1" ref="AV461" ca="1">IF(INDIRECT("実施計画様式!AV"&amp;ROW($A461))&lt;&gt;朱色変色!AV461,1,0)</f>
        <v>#VALUE!</v>
      </c>
      <c r="AW461" t="e" cm="1">
        <f t="array" aca="1" ref="AW461" ca="1">IF(INDIRECT("実施計画様式!AW"&amp;ROW($A461))&lt;&gt;朱色変色!AW461,1,0)</f>
        <v>#VALUE!</v>
      </c>
      <c r="AX461" t="e" cm="1">
        <f t="array" aca="1" ref="AX461" ca="1">IF(INDIRECT("実施計画様式!AX"&amp;ROW($A461))&lt;&gt;朱色変色!AX461,1,0)</f>
        <v>#VALUE!</v>
      </c>
      <c r="AY461" t="e" cm="1">
        <f t="array" aca="1" ref="AY461" ca="1">IF(INDIRECT("実施計画様式!AY"&amp;ROW($A461))&lt;&gt;朱色変色!AU461,1,0)</f>
        <v>#VALUE!</v>
      </c>
      <c r="AZ461" t="e" cm="1">
        <f t="array" aca="1" ref="AZ461" ca="1">IF(INDIRECT("実施計画様式!AZ"&amp;ROW($A461))&lt;&gt;朱色変色!AV461,1,0)</f>
        <v>#VALUE!</v>
      </c>
      <c r="BA461" t="e" cm="1">
        <f t="array" aca="1" ref="BA461" ca="1">IF(INDIRECT("実施計画様式!BA"&amp;ROW($A461))&lt;&gt;朱色変色!AW461,1,0)</f>
        <v>#VALUE!</v>
      </c>
      <c r="BB461" t="e" cm="1">
        <f t="array" aca="1" ref="BB461" ca="1">IF(INDIRECT("実施計画様式!BB"&amp;ROW($A461))&lt;&gt;朱色変色!AX461,1,0)</f>
        <v>#VALUE!</v>
      </c>
      <c r="BC461" t="e">
        <f t="shared" ca="1" si="18"/>
        <v>#VALUE!</v>
      </c>
      <c r="BD461" t="e">
        <f t="shared" ca="1" si="19"/>
        <v>#VALUE!</v>
      </c>
      <c r="BE461" t="e">
        <f t="shared" ca="1" si="20"/>
        <v>#VALUE!</v>
      </c>
    </row>
    <row r="462" spans="3:57">
      <c r="C462" s="310">
        <v>390</v>
      </c>
      <c r="D462" t="e" cm="1">
        <f t="array" aca="1" ref="D462" ca="1">IF(INDIRECT("実施計画様式!D"&amp;ROW($A462))&lt;&gt;朱色変色!D462,1,0)</f>
        <v>#VALUE!</v>
      </c>
      <c r="E462" t="e" cm="1">
        <f t="array" aca="1" ref="E462" ca="1">IF(INDIRECT("実施計画様式!E"&amp;ROW($A462))&lt;&gt;朱色変色!E462,1,0)</f>
        <v>#VALUE!</v>
      </c>
      <c r="F462" t="e" cm="1">
        <f t="array" aca="1" ref="F462" ca="1">IF(INDIRECT("実施計画様式!F"&amp;ROW($A462))&lt;&gt;朱色変色!F462,1,0)</f>
        <v>#VALUE!</v>
      </c>
      <c r="G462" t="e" cm="1">
        <f t="array" aca="1" ref="G462" ca="1">IF(INDIRECT("実施計画様式!G"&amp;ROW($A462))&lt;&gt;朱色変色!G462,1,0)</f>
        <v>#VALUE!</v>
      </c>
      <c r="H462" t="e" cm="1">
        <f t="array" aca="1" ref="H462" ca="1">IF(INDIRECT("実施計画様式!H"&amp;ROW($A462))&lt;&gt;朱色変色!H462,1,0)</f>
        <v>#VALUE!</v>
      </c>
      <c r="I462" t="e" cm="1">
        <f t="array" aca="1" ref="I462" ca="1">IF(INDIRECT("実施計画様式!I"&amp;ROW($A462))&lt;&gt;朱色変色!I462,1,0)</f>
        <v>#VALUE!</v>
      </c>
      <c r="J462" t="e" cm="1">
        <f t="array" aca="1" ref="J462" ca="1">IF(INDIRECT("実施計画様式!J"&amp;ROW($A462))&lt;&gt;朱色変色!J462,1,0)</f>
        <v>#VALUE!</v>
      </c>
      <c r="K462" t="e" cm="1">
        <f t="array" aca="1" ref="K462" ca="1">IF(INDIRECT("実施計画様式!K"&amp;ROW($A462))&lt;&gt;朱色変色!K462,1,0)</f>
        <v>#VALUE!</v>
      </c>
      <c r="L462" t="e" cm="1">
        <f t="array" aca="1" ref="L462" ca="1">IF(INDIRECT("実施計画様式!L"&amp;ROW($A462))&lt;&gt;朱色変色!L462,1,0)</f>
        <v>#VALUE!</v>
      </c>
      <c r="M462" t="e" cm="1">
        <f t="array" aca="1" ref="M462" ca="1">IF(INDIRECT("実施計画様式!M"&amp;ROW($A462))&lt;&gt;朱色変色!M462,1,0)</f>
        <v>#VALUE!</v>
      </c>
      <c r="N462" t="e" cm="1">
        <f t="array" aca="1" ref="N462" ca="1">IF(INDIRECT("実施計画様式!N"&amp;ROW($A462))&lt;&gt;朱色変色!N462,1,0)</f>
        <v>#VALUE!</v>
      </c>
      <c r="O462" t="e" cm="1">
        <f t="array" aca="1" ref="O462" ca="1">IF(INDIRECT("実施計画様式!O"&amp;ROW($A462))&lt;&gt;朱色変色!O462,1,0)</f>
        <v>#VALUE!</v>
      </c>
      <c r="P462" t="e" cm="1">
        <f t="array" aca="1" ref="P462" ca="1">IF(INDIRECT("実施計画様式!P"&amp;ROW($A462))&lt;&gt;朱色変色!P462,1,0)</f>
        <v>#VALUE!</v>
      </c>
      <c r="Q462" t="e" cm="1">
        <f t="array" aca="1" ref="Q462" ca="1">IF(INDIRECT("実施計画様式!Q"&amp;ROW($A462))&lt;&gt;朱色変色!Q462,1,0)</f>
        <v>#VALUE!</v>
      </c>
      <c r="R462" t="e" cm="1">
        <f t="array" aca="1" ref="R462" ca="1">IF(INDIRECT("実施計画様式!R"&amp;ROW($A462))&lt;&gt;朱色変色!R462,1,0)</f>
        <v>#VALUE!</v>
      </c>
      <c r="S462" t="e" cm="1">
        <f t="array" aca="1" ref="S462" ca="1">IF(INDIRECT("実施計画様式!S"&amp;ROW($A462))&lt;&gt;朱色変色!S462,1,0)</f>
        <v>#VALUE!</v>
      </c>
      <c r="T462" t="e" cm="1">
        <f t="array" aca="1" ref="T462" ca="1">IF(INDIRECT("実施計画様式!T"&amp;ROW($A462))&lt;&gt;朱色変色!T462,1,0)</f>
        <v>#VALUE!</v>
      </c>
      <c r="U462" t="e" cm="1">
        <f t="array" aca="1" ref="U462" ca="1">IF(INDIRECT("実施計画様式!U"&amp;ROW($A462))&lt;&gt;朱色変色!U462,1,0)</f>
        <v>#VALUE!</v>
      </c>
      <c r="V462" t="e" cm="1">
        <f t="array" aca="1" ref="V462" ca="1">IF(INDIRECT("実施計画様式!V"&amp;ROW($A462))&lt;&gt;朱色変色!V462,1,0)</f>
        <v>#VALUE!</v>
      </c>
      <c r="W462" t="e" cm="1">
        <f t="array" aca="1" ref="W462" ca="1">IF(INDIRECT("実施計画様式!W"&amp;ROW($A462))&lt;&gt;朱色変色!W462,1,0)</f>
        <v>#VALUE!</v>
      </c>
      <c r="X462" t="e" cm="1">
        <f t="array" aca="1" ref="X462" ca="1">IF(INDIRECT("実施計画様式!X"&amp;ROW($A462))&lt;&gt;朱色変色!X462,1,0)</f>
        <v>#VALUE!</v>
      </c>
      <c r="Y462" t="e" cm="1">
        <f t="array" aca="1" ref="Y462" ca="1">IF(INDIRECT("実施計画様式!Y"&amp;ROW($A462))&lt;&gt;朱色変色!Y462,1,0)</f>
        <v>#VALUE!</v>
      </c>
      <c r="Z462" t="e" cm="1">
        <f t="array" aca="1" ref="Z462" ca="1">IF(INDIRECT("実施計画様式!Z"&amp;ROW($A462))&lt;&gt;朱色変色!Z462,1,0)</f>
        <v>#VALUE!</v>
      </c>
      <c r="AA462" t="e" cm="1">
        <f t="array" aca="1" ref="AA462" ca="1">IF(INDIRECT("実施計画様式!AA"&amp;ROW($A462))&lt;&gt;朱色変色!AA462,1,0)</f>
        <v>#VALUE!</v>
      </c>
      <c r="AB462" t="e" cm="1">
        <f t="array" aca="1" ref="AB462" ca="1">IF(INDIRECT("実施計画様式!AB"&amp;ROW($A462))&lt;&gt;朱色変色!AB462,1,0)</f>
        <v>#VALUE!</v>
      </c>
      <c r="AC462" t="e" cm="1">
        <f t="array" aca="1" ref="AC462" ca="1">IF(INDIRECT("実施計画様式!AC"&amp;ROW($A462))&lt;&gt;朱色変色!AC462,1,0)</f>
        <v>#VALUE!</v>
      </c>
      <c r="AD462" t="e" cm="1">
        <f t="array" aca="1" ref="AD462" ca="1">IF(INDIRECT("実施計画様式!AD"&amp;ROW($A462))&lt;&gt;朱色変色!AD462,1,0)</f>
        <v>#VALUE!</v>
      </c>
      <c r="AE462" t="e" cm="1">
        <f t="array" aca="1" ref="AE462" ca="1">IF(INDIRECT("実施計画様式!AE"&amp;ROW($A462))&lt;&gt;朱色変色!AE462,1,0)</f>
        <v>#VALUE!</v>
      </c>
      <c r="AF462" t="e" cm="1">
        <f t="array" aca="1" ref="AF462" ca="1">IF(INDIRECT("実施計画様式!AF"&amp;ROW($A462))&lt;&gt;朱色変色!AF462,1,0)</f>
        <v>#VALUE!</v>
      </c>
      <c r="AG462" t="e" cm="1">
        <f t="array" aca="1" ref="AG462" ca="1">IF(INDIRECT("実施計画様式!AG"&amp;ROW($A462))&lt;&gt;朱色変色!AG462,1,0)</f>
        <v>#VALUE!</v>
      </c>
      <c r="AH462" t="e" cm="1">
        <f t="array" aca="1" ref="AH462" ca="1">IF(INDIRECT("実施計画様式!AH"&amp;ROW($A462))&lt;&gt;朱色変色!AH462,1,0)</f>
        <v>#VALUE!</v>
      </c>
      <c r="AI462" t="e" cm="1">
        <f t="array" aca="1" ref="AI462" ca="1">IF(INDIRECT("実施計画様式!AI"&amp;ROW($A462))&lt;&gt;朱色変色!AI462,1,0)</f>
        <v>#VALUE!</v>
      </c>
      <c r="AJ462" t="e" cm="1">
        <f t="array" aca="1" ref="AJ462" ca="1">IF(INDIRECT("実施計画様式!AJ"&amp;ROW($A462))&lt;&gt;朱色変色!AJ462,1,0)</f>
        <v>#VALUE!</v>
      </c>
      <c r="AK462" t="e" cm="1">
        <f t="array" aca="1" ref="AK462" ca="1">IF(INDIRECT("実施計画様式!AK"&amp;ROW($A462))&lt;&gt;朱色変色!AK462,1,0)</f>
        <v>#VALUE!</v>
      </c>
      <c r="AL462" t="e" cm="1">
        <f t="array" aca="1" ref="AL462" ca="1">IF(INDIRECT("実施計画様式!AL"&amp;ROW($A462))&lt;&gt;朱色変色!AL462,1,0)</f>
        <v>#VALUE!</v>
      </c>
      <c r="AM462" t="e" cm="1">
        <f t="array" aca="1" ref="AM462" ca="1">IF(INDIRECT("実施計画様式!AM"&amp;ROW($A462))&lt;&gt;朱色変色!AM462,1,0)</f>
        <v>#VALUE!</v>
      </c>
      <c r="AN462" t="e" cm="1">
        <f t="array" aca="1" ref="AN462" ca="1">IF(INDIRECT("実施計画様式!AN"&amp;ROW($A462))&lt;&gt;朱色変色!AN462,1,0)</f>
        <v>#VALUE!</v>
      </c>
      <c r="AO462" t="e" cm="1">
        <f t="array" aca="1" ref="AO462" ca="1">IF(INDIRECT("実施計画様式!AO"&amp;ROW($A462))&lt;&gt;朱色変色!AO462,1,0)</f>
        <v>#VALUE!</v>
      </c>
      <c r="AP462" t="e" cm="1">
        <f t="array" aca="1" ref="AP462" ca="1">IF(INDIRECT("実施計画様式!AP"&amp;ROW($A462))&lt;&gt;朱色変色!AP462,1,0)</f>
        <v>#VALUE!</v>
      </c>
      <c r="AQ462" t="e" cm="1">
        <f t="array" aca="1" ref="AQ462" ca="1">IF(INDIRECT("実施計画様式!AQ"&amp;ROW($A462))&lt;&gt;朱色変色!AQ462,1,0)</f>
        <v>#VALUE!</v>
      </c>
      <c r="AR462" t="e" cm="1">
        <f t="array" aca="1" ref="AR462" ca="1">IF(INDIRECT("実施計画様式!AR"&amp;ROW($A462))&lt;&gt;朱色変色!AR462,1,0)</f>
        <v>#VALUE!</v>
      </c>
      <c r="AS462" t="e" cm="1">
        <f t="array" aca="1" ref="AS462" ca="1">IF(INDIRECT("実施計画様式!AS"&amp;ROW($A462))&lt;&gt;朱色変色!AS462,1,0)</f>
        <v>#VALUE!</v>
      </c>
      <c r="AT462" t="e" cm="1">
        <f t="array" aca="1" ref="AT462" ca="1">IF(INDIRECT("実施計画様式!AT"&amp;ROW($A462))&lt;&gt;朱色変色!AT462,1,0)</f>
        <v>#VALUE!</v>
      </c>
      <c r="AU462" t="e" cm="1">
        <f t="array" aca="1" ref="AU462" ca="1">IF(INDIRECT("実施計画様式!AU"&amp;ROW($A462))&lt;&gt;朱色変色!AU462,1,0)</f>
        <v>#VALUE!</v>
      </c>
      <c r="AV462" t="e" cm="1">
        <f t="array" aca="1" ref="AV462" ca="1">IF(INDIRECT("実施計画様式!AV"&amp;ROW($A462))&lt;&gt;朱色変色!AV462,1,0)</f>
        <v>#VALUE!</v>
      </c>
      <c r="AW462" t="e" cm="1">
        <f t="array" aca="1" ref="AW462" ca="1">IF(INDIRECT("実施計画様式!AW"&amp;ROW($A462))&lt;&gt;朱色変色!AW462,1,0)</f>
        <v>#VALUE!</v>
      </c>
      <c r="AX462" t="e" cm="1">
        <f t="array" aca="1" ref="AX462" ca="1">IF(INDIRECT("実施計画様式!AX"&amp;ROW($A462))&lt;&gt;朱色変色!AX462,1,0)</f>
        <v>#VALUE!</v>
      </c>
      <c r="AY462" t="e" cm="1">
        <f t="array" aca="1" ref="AY462" ca="1">IF(INDIRECT("実施計画様式!AY"&amp;ROW($A462))&lt;&gt;朱色変色!AU462,1,0)</f>
        <v>#VALUE!</v>
      </c>
      <c r="AZ462" t="e" cm="1">
        <f t="array" aca="1" ref="AZ462" ca="1">IF(INDIRECT("実施計画様式!AZ"&amp;ROW($A462))&lt;&gt;朱色変色!AV462,1,0)</f>
        <v>#VALUE!</v>
      </c>
      <c r="BA462" t="e" cm="1">
        <f t="array" aca="1" ref="BA462" ca="1">IF(INDIRECT("実施計画様式!BA"&amp;ROW($A462))&lt;&gt;朱色変色!AW462,1,0)</f>
        <v>#VALUE!</v>
      </c>
      <c r="BB462" t="e" cm="1">
        <f t="array" aca="1" ref="BB462" ca="1">IF(INDIRECT("実施計画様式!BB"&amp;ROW($A462))&lt;&gt;朱色変色!AX462,1,0)</f>
        <v>#VALUE!</v>
      </c>
      <c r="BC462" t="e">
        <f t="shared" ca="1" si="18"/>
        <v>#VALUE!</v>
      </c>
      <c r="BD462" t="e">
        <f t="shared" ca="1" si="19"/>
        <v>#VALUE!</v>
      </c>
      <c r="BE462" t="e">
        <f t="shared" ca="1" si="20"/>
        <v>#VALUE!</v>
      </c>
    </row>
    <row r="463" spans="3:57">
      <c r="C463" s="310">
        <v>391</v>
      </c>
      <c r="D463" t="e" cm="1">
        <f t="array" aca="1" ref="D463" ca="1">IF(INDIRECT("実施計画様式!D"&amp;ROW($A463))&lt;&gt;朱色変色!D463,1,0)</f>
        <v>#VALUE!</v>
      </c>
      <c r="E463" t="e" cm="1">
        <f t="array" aca="1" ref="E463" ca="1">IF(INDIRECT("実施計画様式!E"&amp;ROW($A463))&lt;&gt;朱色変色!E463,1,0)</f>
        <v>#VALUE!</v>
      </c>
      <c r="F463" t="e" cm="1">
        <f t="array" aca="1" ref="F463" ca="1">IF(INDIRECT("実施計画様式!F"&amp;ROW($A463))&lt;&gt;朱色変色!F463,1,0)</f>
        <v>#VALUE!</v>
      </c>
      <c r="G463" t="e" cm="1">
        <f t="array" aca="1" ref="G463" ca="1">IF(INDIRECT("実施計画様式!G"&amp;ROW($A463))&lt;&gt;朱色変色!G463,1,0)</f>
        <v>#VALUE!</v>
      </c>
      <c r="H463" t="e" cm="1">
        <f t="array" aca="1" ref="H463" ca="1">IF(INDIRECT("実施計画様式!H"&amp;ROW($A463))&lt;&gt;朱色変色!H463,1,0)</f>
        <v>#VALUE!</v>
      </c>
      <c r="I463" t="e" cm="1">
        <f t="array" aca="1" ref="I463" ca="1">IF(INDIRECT("実施計画様式!I"&amp;ROW($A463))&lt;&gt;朱色変色!I463,1,0)</f>
        <v>#VALUE!</v>
      </c>
      <c r="J463" t="e" cm="1">
        <f t="array" aca="1" ref="J463" ca="1">IF(INDIRECT("実施計画様式!J"&amp;ROW($A463))&lt;&gt;朱色変色!J463,1,0)</f>
        <v>#VALUE!</v>
      </c>
      <c r="K463" t="e" cm="1">
        <f t="array" aca="1" ref="K463" ca="1">IF(INDIRECT("実施計画様式!K"&amp;ROW($A463))&lt;&gt;朱色変色!K463,1,0)</f>
        <v>#VALUE!</v>
      </c>
      <c r="L463" t="e" cm="1">
        <f t="array" aca="1" ref="L463" ca="1">IF(INDIRECT("実施計画様式!L"&amp;ROW($A463))&lt;&gt;朱色変色!L463,1,0)</f>
        <v>#VALUE!</v>
      </c>
      <c r="M463" t="e" cm="1">
        <f t="array" aca="1" ref="M463" ca="1">IF(INDIRECT("実施計画様式!M"&amp;ROW($A463))&lt;&gt;朱色変色!M463,1,0)</f>
        <v>#VALUE!</v>
      </c>
      <c r="N463" t="e" cm="1">
        <f t="array" aca="1" ref="N463" ca="1">IF(INDIRECT("実施計画様式!N"&amp;ROW($A463))&lt;&gt;朱色変色!N463,1,0)</f>
        <v>#VALUE!</v>
      </c>
      <c r="O463" t="e" cm="1">
        <f t="array" aca="1" ref="O463" ca="1">IF(INDIRECT("実施計画様式!O"&amp;ROW($A463))&lt;&gt;朱色変色!O463,1,0)</f>
        <v>#VALUE!</v>
      </c>
      <c r="P463" t="e" cm="1">
        <f t="array" aca="1" ref="P463" ca="1">IF(INDIRECT("実施計画様式!P"&amp;ROW($A463))&lt;&gt;朱色変色!P463,1,0)</f>
        <v>#VALUE!</v>
      </c>
      <c r="Q463" t="e" cm="1">
        <f t="array" aca="1" ref="Q463" ca="1">IF(INDIRECT("実施計画様式!Q"&amp;ROW($A463))&lt;&gt;朱色変色!Q463,1,0)</f>
        <v>#VALUE!</v>
      </c>
      <c r="R463" t="e" cm="1">
        <f t="array" aca="1" ref="R463" ca="1">IF(INDIRECT("実施計画様式!R"&amp;ROW($A463))&lt;&gt;朱色変色!R463,1,0)</f>
        <v>#VALUE!</v>
      </c>
      <c r="S463" t="e" cm="1">
        <f t="array" aca="1" ref="S463" ca="1">IF(INDIRECT("実施計画様式!S"&amp;ROW($A463))&lt;&gt;朱色変色!S463,1,0)</f>
        <v>#VALUE!</v>
      </c>
      <c r="T463" t="e" cm="1">
        <f t="array" aca="1" ref="T463" ca="1">IF(INDIRECT("実施計画様式!T"&amp;ROW($A463))&lt;&gt;朱色変色!T463,1,0)</f>
        <v>#VALUE!</v>
      </c>
      <c r="U463" t="e" cm="1">
        <f t="array" aca="1" ref="U463" ca="1">IF(INDIRECT("実施計画様式!U"&amp;ROW($A463))&lt;&gt;朱色変色!U463,1,0)</f>
        <v>#VALUE!</v>
      </c>
      <c r="V463" t="e" cm="1">
        <f t="array" aca="1" ref="V463" ca="1">IF(INDIRECT("実施計画様式!V"&amp;ROW($A463))&lt;&gt;朱色変色!V463,1,0)</f>
        <v>#VALUE!</v>
      </c>
      <c r="W463" t="e" cm="1">
        <f t="array" aca="1" ref="W463" ca="1">IF(INDIRECT("実施計画様式!W"&amp;ROW($A463))&lt;&gt;朱色変色!W463,1,0)</f>
        <v>#VALUE!</v>
      </c>
      <c r="X463" t="e" cm="1">
        <f t="array" aca="1" ref="X463" ca="1">IF(INDIRECT("実施計画様式!X"&amp;ROW($A463))&lt;&gt;朱色変色!X463,1,0)</f>
        <v>#VALUE!</v>
      </c>
      <c r="Y463" t="e" cm="1">
        <f t="array" aca="1" ref="Y463" ca="1">IF(INDIRECT("実施計画様式!Y"&amp;ROW($A463))&lt;&gt;朱色変色!Y463,1,0)</f>
        <v>#VALUE!</v>
      </c>
      <c r="Z463" t="e" cm="1">
        <f t="array" aca="1" ref="Z463" ca="1">IF(INDIRECT("実施計画様式!Z"&amp;ROW($A463))&lt;&gt;朱色変色!Z463,1,0)</f>
        <v>#VALUE!</v>
      </c>
      <c r="AA463" t="e" cm="1">
        <f t="array" aca="1" ref="AA463" ca="1">IF(INDIRECT("実施計画様式!AA"&amp;ROW($A463))&lt;&gt;朱色変色!AA463,1,0)</f>
        <v>#VALUE!</v>
      </c>
      <c r="AB463" t="e" cm="1">
        <f t="array" aca="1" ref="AB463" ca="1">IF(INDIRECT("実施計画様式!AB"&amp;ROW($A463))&lt;&gt;朱色変色!AB463,1,0)</f>
        <v>#VALUE!</v>
      </c>
      <c r="AC463" t="e" cm="1">
        <f t="array" aca="1" ref="AC463" ca="1">IF(INDIRECT("実施計画様式!AC"&amp;ROW($A463))&lt;&gt;朱色変色!AC463,1,0)</f>
        <v>#VALUE!</v>
      </c>
      <c r="AD463" t="e" cm="1">
        <f t="array" aca="1" ref="AD463" ca="1">IF(INDIRECT("実施計画様式!AD"&amp;ROW($A463))&lt;&gt;朱色変色!AD463,1,0)</f>
        <v>#VALUE!</v>
      </c>
      <c r="AE463" t="e" cm="1">
        <f t="array" aca="1" ref="AE463" ca="1">IF(INDIRECT("実施計画様式!AE"&amp;ROW($A463))&lt;&gt;朱色変色!AE463,1,0)</f>
        <v>#VALUE!</v>
      </c>
      <c r="AF463" t="e" cm="1">
        <f t="array" aca="1" ref="AF463" ca="1">IF(INDIRECT("実施計画様式!AF"&amp;ROW($A463))&lt;&gt;朱色変色!AF463,1,0)</f>
        <v>#VALUE!</v>
      </c>
      <c r="AG463" t="e" cm="1">
        <f t="array" aca="1" ref="AG463" ca="1">IF(INDIRECT("実施計画様式!AG"&amp;ROW($A463))&lt;&gt;朱色変色!AG463,1,0)</f>
        <v>#VALUE!</v>
      </c>
      <c r="AH463" t="e" cm="1">
        <f t="array" aca="1" ref="AH463" ca="1">IF(INDIRECT("実施計画様式!AH"&amp;ROW($A463))&lt;&gt;朱色変色!AH463,1,0)</f>
        <v>#VALUE!</v>
      </c>
      <c r="AI463" t="e" cm="1">
        <f t="array" aca="1" ref="AI463" ca="1">IF(INDIRECT("実施計画様式!AI"&amp;ROW($A463))&lt;&gt;朱色変色!AI463,1,0)</f>
        <v>#VALUE!</v>
      </c>
      <c r="AJ463" t="e" cm="1">
        <f t="array" aca="1" ref="AJ463" ca="1">IF(INDIRECT("実施計画様式!AJ"&amp;ROW($A463))&lt;&gt;朱色変色!AJ463,1,0)</f>
        <v>#VALUE!</v>
      </c>
      <c r="AK463" t="e" cm="1">
        <f t="array" aca="1" ref="AK463" ca="1">IF(INDIRECT("実施計画様式!AK"&amp;ROW($A463))&lt;&gt;朱色変色!AK463,1,0)</f>
        <v>#VALUE!</v>
      </c>
      <c r="AL463" t="e" cm="1">
        <f t="array" aca="1" ref="AL463" ca="1">IF(INDIRECT("実施計画様式!AL"&amp;ROW($A463))&lt;&gt;朱色変色!AL463,1,0)</f>
        <v>#VALUE!</v>
      </c>
      <c r="AM463" t="e" cm="1">
        <f t="array" aca="1" ref="AM463" ca="1">IF(INDIRECT("実施計画様式!AM"&amp;ROW($A463))&lt;&gt;朱色変色!AM463,1,0)</f>
        <v>#VALUE!</v>
      </c>
      <c r="AN463" t="e" cm="1">
        <f t="array" aca="1" ref="AN463" ca="1">IF(INDIRECT("実施計画様式!AN"&amp;ROW($A463))&lt;&gt;朱色変色!AN463,1,0)</f>
        <v>#VALUE!</v>
      </c>
      <c r="AO463" t="e" cm="1">
        <f t="array" aca="1" ref="AO463" ca="1">IF(INDIRECT("実施計画様式!AO"&amp;ROW($A463))&lt;&gt;朱色変色!AO463,1,0)</f>
        <v>#VALUE!</v>
      </c>
      <c r="AP463" t="e" cm="1">
        <f t="array" aca="1" ref="AP463" ca="1">IF(INDIRECT("実施計画様式!AP"&amp;ROW($A463))&lt;&gt;朱色変色!AP463,1,0)</f>
        <v>#VALUE!</v>
      </c>
      <c r="AQ463" t="e" cm="1">
        <f t="array" aca="1" ref="AQ463" ca="1">IF(INDIRECT("実施計画様式!AQ"&amp;ROW($A463))&lt;&gt;朱色変色!AQ463,1,0)</f>
        <v>#VALUE!</v>
      </c>
      <c r="AR463" t="e" cm="1">
        <f t="array" aca="1" ref="AR463" ca="1">IF(INDIRECT("実施計画様式!AR"&amp;ROW($A463))&lt;&gt;朱色変色!AR463,1,0)</f>
        <v>#VALUE!</v>
      </c>
      <c r="AS463" t="e" cm="1">
        <f t="array" aca="1" ref="AS463" ca="1">IF(INDIRECT("実施計画様式!AS"&amp;ROW($A463))&lt;&gt;朱色変色!AS463,1,0)</f>
        <v>#VALUE!</v>
      </c>
      <c r="AT463" t="e" cm="1">
        <f t="array" aca="1" ref="AT463" ca="1">IF(INDIRECT("実施計画様式!AT"&amp;ROW($A463))&lt;&gt;朱色変色!AT463,1,0)</f>
        <v>#VALUE!</v>
      </c>
      <c r="AU463" t="e" cm="1">
        <f t="array" aca="1" ref="AU463" ca="1">IF(INDIRECT("実施計画様式!AU"&amp;ROW($A463))&lt;&gt;朱色変色!AU463,1,0)</f>
        <v>#VALUE!</v>
      </c>
      <c r="AV463" t="e" cm="1">
        <f t="array" aca="1" ref="AV463" ca="1">IF(INDIRECT("実施計画様式!AV"&amp;ROW($A463))&lt;&gt;朱色変色!AV463,1,0)</f>
        <v>#VALUE!</v>
      </c>
      <c r="AW463" t="e" cm="1">
        <f t="array" aca="1" ref="AW463" ca="1">IF(INDIRECT("実施計画様式!AW"&amp;ROW($A463))&lt;&gt;朱色変色!AW463,1,0)</f>
        <v>#VALUE!</v>
      </c>
      <c r="AX463" t="e" cm="1">
        <f t="array" aca="1" ref="AX463" ca="1">IF(INDIRECT("実施計画様式!AX"&amp;ROW($A463))&lt;&gt;朱色変色!AX463,1,0)</f>
        <v>#VALUE!</v>
      </c>
      <c r="AY463" t="e" cm="1">
        <f t="array" aca="1" ref="AY463" ca="1">IF(INDIRECT("実施計画様式!AY"&amp;ROW($A463))&lt;&gt;朱色変色!AU463,1,0)</f>
        <v>#VALUE!</v>
      </c>
      <c r="AZ463" t="e" cm="1">
        <f t="array" aca="1" ref="AZ463" ca="1">IF(INDIRECT("実施計画様式!AZ"&amp;ROW($A463))&lt;&gt;朱色変色!AV463,1,0)</f>
        <v>#VALUE!</v>
      </c>
      <c r="BA463" t="e" cm="1">
        <f t="array" aca="1" ref="BA463" ca="1">IF(INDIRECT("実施計画様式!BA"&amp;ROW($A463))&lt;&gt;朱色変色!AW463,1,0)</f>
        <v>#VALUE!</v>
      </c>
      <c r="BB463" t="e" cm="1">
        <f t="array" aca="1" ref="BB463" ca="1">IF(INDIRECT("実施計画様式!BB"&amp;ROW($A463))&lt;&gt;朱色変色!AX463,1,0)</f>
        <v>#VALUE!</v>
      </c>
      <c r="BC463" t="e">
        <f t="shared" ca="1" si="18"/>
        <v>#VALUE!</v>
      </c>
      <c r="BD463" t="e">
        <f t="shared" ca="1" si="19"/>
        <v>#VALUE!</v>
      </c>
      <c r="BE463" t="e">
        <f t="shared" ca="1" si="20"/>
        <v>#VALUE!</v>
      </c>
    </row>
    <row r="464" spans="3:57">
      <c r="C464" s="310">
        <v>392</v>
      </c>
      <c r="D464" t="e" cm="1">
        <f t="array" aca="1" ref="D464" ca="1">IF(INDIRECT("実施計画様式!D"&amp;ROW($A464))&lt;&gt;朱色変色!D464,1,0)</f>
        <v>#VALUE!</v>
      </c>
      <c r="E464" t="e" cm="1">
        <f t="array" aca="1" ref="E464" ca="1">IF(INDIRECT("実施計画様式!E"&amp;ROW($A464))&lt;&gt;朱色変色!E464,1,0)</f>
        <v>#VALUE!</v>
      </c>
      <c r="F464" t="e" cm="1">
        <f t="array" aca="1" ref="F464" ca="1">IF(INDIRECT("実施計画様式!F"&amp;ROW($A464))&lt;&gt;朱色変色!F464,1,0)</f>
        <v>#VALUE!</v>
      </c>
      <c r="G464" t="e" cm="1">
        <f t="array" aca="1" ref="G464" ca="1">IF(INDIRECT("実施計画様式!G"&amp;ROW($A464))&lt;&gt;朱色変色!G464,1,0)</f>
        <v>#VALUE!</v>
      </c>
      <c r="H464" t="e" cm="1">
        <f t="array" aca="1" ref="H464" ca="1">IF(INDIRECT("実施計画様式!H"&amp;ROW($A464))&lt;&gt;朱色変色!H464,1,0)</f>
        <v>#VALUE!</v>
      </c>
      <c r="I464" t="e" cm="1">
        <f t="array" aca="1" ref="I464" ca="1">IF(INDIRECT("実施計画様式!I"&amp;ROW($A464))&lt;&gt;朱色変色!I464,1,0)</f>
        <v>#VALUE!</v>
      </c>
      <c r="J464" t="e" cm="1">
        <f t="array" aca="1" ref="J464" ca="1">IF(INDIRECT("実施計画様式!J"&amp;ROW($A464))&lt;&gt;朱色変色!J464,1,0)</f>
        <v>#VALUE!</v>
      </c>
      <c r="K464" t="e" cm="1">
        <f t="array" aca="1" ref="K464" ca="1">IF(INDIRECT("実施計画様式!K"&amp;ROW($A464))&lt;&gt;朱色変色!K464,1,0)</f>
        <v>#VALUE!</v>
      </c>
      <c r="L464" t="e" cm="1">
        <f t="array" aca="1" ref="L464" ca="1">IF(INDIRECT("実施計画様式!L"&amp;ROW($A464))&lt;&gt;朱色変色!L464,1,0)</f>
        <v>#VALUE!</v>
      </c>
      <c r="M464" t="e" cm="1">
        <f t="array" aca="1" ref="M464" ca="1">IF(INDIRECT("実施計画様式!M"&amp;ROW($A464))&lt;&gt;朱色変色!M464,1,0)</f>
        <v>#VALUE!</v>
      </c>
      <c r="N464" t="e" cm="1">
        <f t="array" aca="1" ref="N464" ca="1">IF(INDIRECT("実施計画様式!N"&amp;ROW($A464))&lt;&gt;朱色変色!N464,1,0)</f>
        <v>#VALUE!</v>
      </c>
      <c r="O464" t="e" cm="1">
        <f t="array" aca="1" ref="O464" ca="1">IF(INDIRECT("実施計画様式!O"&amp;ROW($A464))&lt;&gt;朱色変色!O464,1,0)</f>
        <v>#VALUE!</v>
      </c>
      <c r="P464" t="e" cm="1">
        <f t="array" aca="1" ref="P464" ca="1">IF(INDIRECT("実施計画様式!P"&amp;ROW($A464))&lt;&gt;朱色変色!P464,1,0)</f>
        <v>#VALUE!</v>
      </c>
      <c r="Q464" t="e" cm="1">
        <f t="array" aca="1" ref="Q464" ca="1">IF(INDIRECT("実施計画様式!Q"&amp;ROW($A464))&lt;&gt;朱色変色!Q464,1,0)</f>
        <v>#VALUE!</v>
      </c>
      <c r="R464" t="e" cm="1">
        <f t="array" aca="1" ref="R464" ca="1">IF(INDIRECT("実施計画様式!R"&amp;ROW($A464))&lt;&gt;朱色変色!R464,1,0)</f>
        <v>#VALUE!</v>
      </c>
      <c r="S464" t="e" cm="1">
        <f t="array" aca="1" ref="S464" ca="1">IF(INDIRECT("実施計画様式!S"&amp;ROW($A464))&lt;&gt;朱色変色!S464,1,0)</f>
        <v>#VALUE!</v>
      </c>
      <c r="T464" t="e" cm="1">
        <f t="array" aca="1" ref="T464" ca="1">IF(INDIRECT("実施計画様式!T"&amp;ROW($A464))&lt;&gt;朱色変色!T464,1,0)</f>
        <v>#VALUE!</v>
      </c>
      <c r="U464" t="e" cm="1">
        <f t="array" aca="1" ref="U464" ca="1">IF(INDIRECT("実施計画様式!U"&amp;ROW($A464))&lt;&gt;朱色変色!U464,1,0)</f>
        <v>#VALUE!</v>
      </c>
      <c r="V464" t="e" cm="1">
        <f t="array" aca="1" ref="V464" ca="1">IF(INDIRECT("実施計画様式!V"&amp;ROW($A464))&lt;&gt;朱色変色!V464,1,0)</f>
        <v>#VALUE!</v>
      </c>
      <c r="W464" t="e" cm="1">
        <f t="array" aca="1" ref="W464" ca="1">IF(INDIRECT("実施計画様式!W"&amp;ROW($A464))&lt;&gt;朱色変色!W464,1,0)</f>
        <v>#VALUE!</v>
      </c>
      <c r="X464" t="e" cm="1">
        <f t="array" aca="1" ref="X464" ca="1">IF(INDIRECT("実施計画様式!X"&amp;ROW($A464))&lt;&gt;朱色変色!X464,1,0)</f>
        <v>#VALUE!</v>
      </c>
      <c r="Y464" t="e" cm="1">
        <f t="array" aca="1" ref="Y464" ca="1">IF(INDIRECT("実施計画様式!Y"&amp;ROW($A464))&lt;&gt;朱色変色!Y464,1,0)</f>
        <v>#VALUE!</v>
      </c>
      <c r="Z464" t="e" cm="1">
        <f t="array" aca="1" ref="Z464" ca="1">IF(INDIRECT("実施計画様式!Z"&amp;ROW($A464))&lt;&gt;朱色変色!Z464,1,0)</f>
        <v>#VALUE!</v>
      </c>
      <c r="AA464" t="e" cm="1">
        <f t="array" aca="1" ref="AA464" ca="1">IF(INDIRECT("実施計画様式!AA"&amp;ROW($A464))&lt;&gt;朱色変色!AA464,1,0)</f>
        <v>#VALUE!</v>
      </c>
      <c r="AB464" t="e" cm="1">
        <f t="array" aca="1" ref="AB464" ca="1">IF(INDIRECT("実施計画様式!AB"&amp;ROW($A464))&lt;&gt;朱色変色!AB464,1,0)</f>
        <v>#VALUE!</v>
      </c>
      <c r="AC464" t="e" cm="1">
        <f t="array" aca="1" ref="AC464" ca="1">IF(INDIRECT("実施計画様式!AC"&amp;ROW($A464))&lt;&gt;朱色変色!AC464,1,0)</f>
        <v>#VALUE!</v>
      </c>
      <c r="AD464" t="e" cm="1">
        <f t="array" aca="1" ref="AD464" ca="1">IF(INDIRECT("実施計画様式!AD"&amp;ROW($A464))&lt;&gt;朱色変色!AD464,1,0)</f>
        <v>#VALUE!</v>
      </c>
      <c r="AE464" t="e" cm="1">
        <f t="array" aca="1" ref="AE464" ca="1">IF(INDIRECT("実施計画様式!AE"&amp;ROW($A464))&lt;&gt;朱色変色!AE464,1,0)</f>
        <v>#VALUE!</v>
      </c>
      <c r="AF464" t="e" cm="1">
        <f t="array" aca="1" ref="AF464" ca="1">IF(INDIRECT("実施計画様式!AF"&amp;ROW($A464))&lt;&gt;朱色変色!AF464,1,0)</f>
        <v>#VALUE!</v>
      </c>
      <c r="AG464" t="e" cm="1">
        <f t="array" aca="1" ref="AG464" ca="1">IF(INDIRECT("実施計画様式!AG"&amp;ROW($A464))&lt;&gt;朱色変色!AG464,1,0)</f>
        <v>#VALUE!</v>
      </c>
      <c r="AH464" t="e" cm="1">
        <f t="array" aca="1" ref="AH464" ca="1">IF(INDIRECT("実施計画様式!AH"&amp;ROW($A464))&lt;&gt;朱色変色!AH464,1,0)</f>
        <v>#VALUE!</v>
      </c>
      <c r="AI464" t="e" cm="1">
        <f t="array" aca="1" ref="AI464" ca="1">IF(INDIRECT("実施計画様式!AI"&amp;ROW($A464))&lt;&gt;朱色変色!AI464,1,0)</f>
        <v>#VALUE!</v>
      </c>
      <c r="AJ464" t="e" cm="1">
        <f t="array" aca="1" ref="AJ464" ca="1">IF(INDIRECT("実施計画様式!AJ"&amp;ROW($A464))&lt;&gt;朱色変色!AJ464,1,0)</f>
        <v>#VALUE!</v>
      </c>
      <c r="AK464" t="e" cm="1">
        <f t="array" aca="1" ref="AK464" ca="1">IF(INDIRECT("実施計画様式!AK"&amp;ROW($A464))&lt;&gt;朱色変色!AK464,1,0)</f>
        <v>#VALUE!</v>
      </c>
      <c r="AL464" t="e" cm="1">
        <f t="array" aca="1" ref="AL464" ca="1">IF(INDIRECT("実施計画様式!AL"&amp;ROW($A464))&lt;&gt;朱色変色!AL464,1,0)</f>
        <v>#VALUE!</v>
      </c>
      <c r="AM464" t="e" cm="1">
        <f t="array" aca="1" ref="AM464" ca="1">IF(INDIRECT("実施計画様式!AM"&amp;ROW($A464))&lt;&gt;朱色変色!AM464,1,0)</f>
        <v>#VALUE!</v>
      </c>
      <c r="AN464" t="e" cm="1">
        <f t="array" aca="1" ref="AN464" ca="1">IF(INDIRECT("実施計画様式!AN"&amp;ROW($A464))&lt;&gt;朱色変色!AN464,1,0)</f>
        <v>#VALUE!</v>
      </c>
      <c r="AO464" t="e" cm="1">
        <f t="array" aca="1" ref="AO464" ca="1">IF(INDIRECT("実施計画様式!AO"&amp;ROW($A464))&lt;&gt;朱色変色!AO464,1,0)</f>
        <v>#VALUE!</v>
      </c>
      <c r="AP464" t="e" cm="1">
        <f t="array" aca="1" ref="AP464" ca="1">IF(INDIRECT("実施計画様式!AP"&amp;ROW($A464))&lt;&gt;朱色変色!AP464,1,0)</f>
        <v>#VALUE!</v>
      </c>
      <c r="AQ464" t="e" cm="1">
        <f t="array" aca="1" ref="AQ464" ca="1">IF(INDIRECT("実施計画様式!AQ"&amp;ROW($A464))&lt;&gt;朱色変色!AQ464,1,0)</f>
        <v>#VALUE!</v>
      </c>
      <c r="AR464" t="e" cm="1">
        <f t="array" aca="1" ref="AR464" ca="1">IF(INDIRECT("実施計画様式!AR"&amp;ROW($A464))&lt;&gt;朱色変色!AR464,1,0)</f>
        <v>#VALUE!</v>
      </c>
      <c r="AS464" t="e" cm="1">
        <f t="array" aca="1" ref="AS464" ca="1">IF(INDIRECT("実施計画様式!AS"&amp;ROW($A464))&lt;&gt;朱色変色!AS464,1,0)</f>
        <v>#VALUE!</v>
      </c>
      <c r="AT464" t="e" cm="1">
        <f t="array" aca="1" ref="AT464" ca="1">IF(INDIRECT("実施計画様式!AT"&amp;ROW($A464))&lt;&gt;朱色変色!AT464,1,0)</f>
        <v>#VALUE!</v>
      </c>
      <c r="AU464" t="e" cm="1">
        <f t="array" aca="1" ref="AU464" ca="1">IF(INDIRECT("実施計画様式!AU"&amp;ROW($A464))&lt;&gt;朱色変色!AU464,1,0)</f>
        <v>#VALUE!</v>
      </c>
      <c r="AV464" t="e" cm="1">
        <f t="array" aca="1" ref="AV464" ca="1">IF(INDIRECT("実施計画様式!AV"&amp;ROW($A464))&lt;&gt;朱色変色!AV464,1,0)</f>
        <v>#VALUE!</v>
      </c>
      <c r="AW464" t="e" cm="1">
        <f t="array" aca="1" ref="AW464" ca="1">IF(INDIRECT("実施計画様式!AW"&amp;ROW($A464))&lt;&gt;朱色変色!AW464,1,0)</f>
        <v>#VALUE!</v>
      </c>
      <c r="AX464" t="e" cm="1">
        <f t="array" aca="1" ref="AX464" ca="1">IF(INDIRECT("実施計画様式!AX"&amp;ROW($A464))&lt;&gt;朱色変色!AX464,1,0)</f>
        <v>#VALUE!</v>
      </c>
      <c r="AY464" t="e" cm="1">
        <f t="array" aca="1" ref="AY464" ca="1">IF(INDIRECT("実施計画様式!AY"&amp;ROW($A464))&lt;&gt;朱色変色!AU464,1,0)</f>
        <v>#VALUE!</v>
      </c>
      <c r="AZ464" t="e" cm="1">
        <f t="array" aca="1" ref="AZ464" ca="1">IF(INDIRECT("実施計画様式!AZ"&amp;ROW($A464))&lt;&gt;朱色変色!AV464,1,0)</f>
        <v>#VALUE!</v>
      </c>
      <c r="BA464" t="e" cm="1">
        <f t="array" aca="1" ref="BA464" ca="1">IF(INDIRECT("実施計画様式!BA"&amp;ROW($A464))&lt;&gt;朱色変色!AW464,1,0)</f>
        <v>#VALUE!</v>
      </c>
      <c r="BB464" t="e" cm="1">
        <f t="array" aca="1" ref="BB464" ca="1">IF(INDIRECT("実施計画様式!BB"&amp;ROW($A464))&lt;&gt;朱色変色!AX464,1,0)</f>
        <v>#VALUE!</v>
      </c>
      <c r="BC464" t="e">
        <f t="shared" ca="1" si="18"/>
        <v>#VALUE!</v>
      </c>
      <c r="BD464" t="e">
        <f t="shared" ca="1" si="19"/>
        <v>#VALUE!</v>
      </c>
      <c r="BE464" t="e">
        <f t="shared" ca="1" si="20"/>
        <v>#VALUE!</v>
      </c>
    </row>
    <row r="465" spans="3:57">
      <c r="C465" s="310">
        <v>393</v>
      </c>
      <c r="D465" t="e" cm="1">
        <f t="array" aca="1" ref="D465" ca="1">IF(INDIRECT("実施計画様式!D"&amp;ROW($A465))&lt;&gt;朱色変色!D465,1,0)</f>
        <v>#VALUE!</v>
      </c>
      <c r="E465" t="e" cm="1">
        <f t="array" aca="1" ref="E465" ca="1">IF(INDIRECT("実施計画様式!E"&amp;ROW($A465))&lt;&gt;朱色変色!E465,1,0)</f>
        <v>#VALUE!</v>
      </c>
      <c r="F465" t="e" cm="1">
        <f t="array" aca="1" ref="F465" ca="1">IF(INDIRECT("実施計画様式!F"&amp;ROW($A465))&lt;&gt;朱色変色!F465,1,0)</f>
        <v>#VALUE!</v>
      </c>
      <c r="G465" t="e" cm="1">
        <f t="array" aca="1" ref="G465" ca="1">IF(INDIRECT("実施計画様式!G"&amp;ROW($A465))&lt;&gt;朱色変色!G465,1,0)</f>
        <v>#VALUE!</v>
      </c>
      <c r="H465" t="e" cm="1">
        <f t="array" aca="1" ref="H465" ca="1">IF(INDIRECT("実施計画様式!H"&amp;ROW($A465))&lt;&gt;朱色変色!H465,1,0)</f>
        <v>#VALUE!</v>
      </c>
      <c r="I465" t="e" cm="1">
        <f t="array" aca="1" ref="I465" ca="1">IF(INDIRECT("実施計画様式!I"&amp;ROW($A465))&lt;&gt;朱色変色!I465,1,0)</f>
        <v>#VALUE!</v>
      </c>
      <c r="J465" t="e" cm="1">
        <f t="array" aca="1" ref="J465" ca="1">IF(INDIRECT("実施計画様式!J"&amp;ROW($A465))&lt;&gt;朱色変色!J465,1,0)</f>
        <v>#VALUE!</v>
      </c>
      <c r="K465" t="e" cm="1">
        <f t="array" aca="1" ref="K465" ca="1">IF(INDIRECT("実施計画様式!K"&amp;ROW($A465))&lt;&gt;朱色変色!K465,1,0)</f>
        <v>#VALUE!</v>
      </c>
      <c r="L465" t="e" cm="1">
        <f t="array" aca="1" ref="L465" ca="1">IF(INDIRECT("実施計画様式!L"&amp;ROW($A465))&lt;&gt;朱色変色!L465,1,0)</f>
        <v>#VALUE!</v>
      </c>
      <c r="M465" t="e" cm="1">
        <f t="array" aca="1" ref="M465" ca="1">IF(INDIRECT("実施計画様式!M"&amp;ROW($A465))&lt;&gt;朱色変色!M465,1,0)</f>
        <v>#VALUE!</v>
      </c>
      <c r="N465" t="e" cm="1">
        <f t="array" aca="1" ref="N465" ca="1">IF(INDIRECT("実施計画様式!N"&amp;ROW($A465))&lt;&gt;朱色変色!N465,1,0)</f>
        <v>#VALUE!</v>
      </c>
      <c r="O465" t="e" cm="1">
        <f t="array" aca="1" ref="O465" ca="1">IF(INDIRECT("実施計画様式!O"&amp;ROW($A465))&lt;&gt;朱色変色!O465,1,0)</f>
        <v>#VALUE!</v>
      </c>
      <c r="P465" t="e" cm="1">
        <f t="array" aca="1" ref="P465" ca="1">IF(INDIRECT("実施計画様式!P"&amp;ROW($A465))&lt;&gt;朱色変色!P465,1,0)</f>
        <v>#VALUE!</v>
      </c>
      <c r="Q465" t="e" cm="1">
        <f t="array" aca="1" ref="Q465" ca="1">IF(INDIRECT("実施計画様式!Q"&amp;ROW($A465))&lt;&gt;朱色変色!Q465,1,0)</f>
        <v>#VALUE!</v>
      </c>
      <c r="R465" t="e" cm="1">
        <f t="array" aca="1" ref="R465" ca="1">IF(INDIRECT("実施計画様式!R"&amp;ROW($A465))&lt;&gt;朱色変色!R465,1,0)</f>
        <v>#VALUE!</v>
      </c>
      <c r="S465" t="e" cm="1">
        <f t="array" aca="1" ref="S465" ca="1">IF(INDIRECT("実施計画様式!S"&amp;ROW($A465))&lt;&gt;朱色変色!S465,1,0)</f>
        <v>#VALUE!</v>
      </c>
      <c r="T465" t="e" cm="1">
        <f t="array" aca="1" ref="T465" ca="1">IF(INDIRECT("実施計画様式!T"&amp;ROW($A465))&lt;&gt;朱色変色!T465,1,0)</f>
        <v>#VALUE!</v>
      </c>
      <c r="U465" t="e" cm="1">
        <f t="array" aca="1" ref="U465" ca="1">IF(INDIRECT("実施計画様式!U"&amp;ROW($A465))&lt;&gt;朱色変色!U465,1,0)</f>
        <v>#VALUE!</v>
      </c>
      <c r="V465" t="e" cm="1">
        <f t="array" aca="1" ref="V465" ca="1">IF(INDIRECT("実施計画様式!V"&amp;ROW($A465))&lt;&gt;朱色変色!V465,1,0)</f>
        <v>#VALUE!</v>
      </c>
      <c r="W465" t="e" cm="1">
        <f t="array" aca="1" ref="W465" ca="1">IF(INDIRECT("実施計画様式!W"&amp;ROW($A465))&lt;&gt;朱色変色!W465,1,0)</f>
        <v>#VALUE!</v>
      </c>
      <c r="X465" t="e" cm="1">
        <f t="array" aca="1" ref="X465" ca="1">IF(INDIRECT("実施計画様式!X"&amp;ROW($A465))&lt;&gt;朱色変色!X465,1,0)</f>
        <v>#VALUE!</v>
      </c>
      <c r="Y465" t="e" cm="1">
        <f t="array" aca="1" ref="Y465" ca="1">IF(INDIRECT("実施計画様式!Y"&amp;ROW($A465))&lt;&gt;朱色変色!Y465,1,0)</f>
        <v>#VALUE!</v>
      </c>
      <c r="Z465" t="e" cm="1">
        <f t="array" aca="1" ref="Z465" ca="1">IF(INDIRECT("実施計画様式!Z"&amp;ROW($A465))&lt;&gt;朱色変色!Z465,1,0)</f>
        <v>#VALUE!</v>
      </c>
      <c r="AA465" t="e" cm="1">
        <f t="array" aca="1" ref="AA465" ca="1">IF(INDIRECT("実施計画様式!AA"&amp;ROW($A465))&lt;&gt;朱色変色!AA465,1,0)</f>
        <v>#VALUE!</v>
      </c>
      <c r="AB465" t="e" cm="1">
        <f t="array" aca="1" ref="AB465" ca="1">IF(INDIRECT("実施計画様式!AB"&amp;ROW($A465))&lt;&gt;朱色変色!AB465,1,0)</f>
        <v>#VALUE!</v>
      </c>
      <c r="AC465" t="e" cm="1">
        <f t="array" aca="1" ref="AC465" ca="1">IF(INDIRECT("実施計画様式!AC"&amp;ROW($A465))&lt;&gt;朱色変色!AC465,1,0)</f>
        <v>#VALUE!</v>
      </c>
      <c r="AD465" t="e" cm="1">
        <f t="array" aca="1" ref="AD465" ca="1">IF(INDIRECT("実施計画様式!AD"&amp;ROW($A465))&lt;&gt;朱色変色!AD465,1,0)</f>
        <v>#VALUE!</v>
      </c>
      <c r="AE465" t="e" cm="1">
        <f t="array" aca="1" ref="AE465" ca="1">IF(INDIRECT("実施計画様式!AE"&amp;ROW($A465))&lt;&gt;朱色変色!AE465,1,0)</f>
        <v>#VALUE!</v>
      </c>
      <c r="AF465" t="e" cm="1">
        <f t="array" aca="1" ref="AF465" ca="1">IF(INDIRECT("実施計画様式!AF"&amp;ROW($A465))&lt;&gt;朱色変色!AF465,1,0)</f>
        <v>#VALUE!</v>
      </c>
      <c r="AG465" t="e" cm="1">
        <f t="array" aca="1" ref="AG465" ca="1">IF(INDIRECT("実施計画様式!AG"&amp;ROW($A465))&lt;&gt;朱色変色!AG465,1,0)</f>
        <v>#VALUE!</v>
      </c>
      <c r="AH465" t="e" cm="1">
        <f t="array" aca="1" ref="AH465" ca="1">IF(INDIRECT("実施計画様式!AH"&amp;ROW($A465))&lt;&gt;朱色変色!AH465,1,0)</f>
        <v>#VALUE!</v>
      </c>
      <c r="AI465" t="e" cm="1">
        <f t="array" aca="1" ref="AI465" ca="1">IF(INDIRECT("実施計画様式!AI"&amp;ROW($A465))&lt;&gt;朱色変色!AI465,1,0)</f>
        <v>#VALUE!</v>
      </c>
      <c r="AJ465" t="e" cm="1">
        <f t="array" aca="1" ref="AJ465" ca="1">IF(INDIRECT("実施計画様式!AJ"&amp;ROW($A465))&lt;&gt;朱色変色!AJ465,1,0)</f>
        <v>#VALUE!</v>
      </c>
      <c r="AK465" t="e" cm="1">
        <f t="array" aca="1" ref="AK465" ca="1">IF(INDIRECT("実施計画様式!AK"&amp;ROW($A465))&lt;&gt;朱色変色!AK465,1,0)</f>
        <v>#VALUE!</v>
      </c>
      <c r="AL465" t="e" cm="1">
        <f t="array" aca="1" ref="AL465" ca="1">IF(INDIRECT("実施計画様式!AL"&amp;ROW($A465))&lt;&gt;朱色変色!AL465,1,0)</f>
        <v>#VALUE!</v>
      </c>
      <c r="AM465" t="e" cm="1">
        <f t="array" aca="1" ref="AM465" ca="1">IF(INDIRECT("実施計画様式!AM"&amp;ROW($A465))&lt;&gt;朱色変色!AM465,1,0)</f>
        <v>#VALUE!</v>
      </c>
      <c r="AN465" t="e" cm="1">
        <f t="array" aca="1" ref="AN465" ca="1">IF(INDIRECT("実施計画様式!AN"&amp;ROW($A465))&lt;&gt;朱色変色!AN465,1,0)</f>
        <v>#VALUE!</v>
      </c>
      <c r="AO465" t="e" cm="1">
        <f t="array" aca="1" ref="AO465" ca="1">IF(INDIRECT("実施計画様式!AO"&amp;ROW($A465))&lt;&gt;朱色変色!AO465,1,0)</f>
        <v>#VALUE!</v>
      </c>
      <c r="AP465" t="e" cm="1">
        <f t="array" aca="1" ref="AP465" ca="1">IF(INDIRECT("実施計画様式!AP"&amp;ROW($A465))&lt;&gt;朱色変色!AP465,1,0)</f>
        <v>#VALUE!</v>
      </c>
      <c r="AQ465" t="e" cm="1">
        <f t="array" aca="1" ref="AQ465" ca="1">IF(INDIRECT("実施計画様式!AQ"&amp;ROW($A465))&lt;&gt;朱色変色!AQ465,1,0)</f>
        <v>#VALUE!</v>
      </c>
      <c r="AR465" t="e" cm="1">
        <f t="array" aca="1" ref="AR465" ca="1">IF(INDIRECT("実施計画様式!AR"&amp;ROW($A465))&lt;&gt;朱色変色!AR465,1,0)</f>
        <v>#VALUE!</v>
      </c>
      <c r="AS465" t="e" cm="1">
        <f t="array" aca="1" ref="AS465" ca="1">IF(INDIRECT("実施計画様式!AS"&amp;ROW($A465))&lt;&gt;朱色変色!AS465,1,0)</f>
        <v>#VALUE!</v>
      </c>
      <c r="AT465" t="e" cm="1">
        <f t="array" aca="1" ref="AT465" ca="1">IF(INDIRECT("実施計画様式!AT"&amp;ROW($A465))&lt;&gt;朱色変色!AT465,1,0)</f>
        <v>#VALUE!</v>
      </c>
      <c r="AU465" t="e" cm="1">
        <f t="array" aca="1" ref="AU465" ca="1">IF(INDIRECT("実施計画様式!AU"&amp;ROW($A465))&lt;&gt;朱色変色!AU465,1,0)</f>
        <v>#VALUE!</v>
      </c>
      <c r="AV465" t="e" cm="1">
        <f t="array" aca="1" ref="AV465" ca="1">IF(INDIRECT("実施計画様式!AV"&amp;ROW($A465))&lt;&gt;朱色変色!AV465,1,0)</f>
        <v>#VALUE!</v>
      </c>
      <c r="AW465" t="e" cm="1">
        <f t="array" aca="1" ref="AW465" ca="1">IF(INDIRECT("実施計画様式!AW"&amp;ROW($A465))&lt;&gt;朱色変色!AW465,1,0)</f>
        <v>#VALUE!</v>
      </c>
      <c r="AX465" t="e" cm="1">
        <f t="array" aca="1" ref="AX465" ca="1">IF(INDIRECT("実施計画様式!AX"&amp;ROW($A465))&lt;&gt;朱色変色!AX465,1,0)</f>
        <v>#VALUE!</v>
      </c>
      <c r="AY465" t="e" cm="1">
        <f t="array" aca="1" ref="AY465" ca="1">IF(INDIRECT("実施計画様式!AY"&amp;ROW($A465))&lt;&gt;朱色変色!AU465,1,0)</f>
        <v>#VALUE!</v>
      </c>
      <c r="AZ465" t="e" cm="1">
        <f t="array" aca="1" ref="AZ465" ca="1">IF(INDIRECT("実施計画様式!AZ"&amp;ROW($A465))&lt;&gt;朱色変色!AV465,1,0)</f>
        <v>#VALUE!</v>
      </c>
      <c r="BA465" t="e" cm="1">
        <f t="array" aca="1" ref="BA465" ca="1">IF(INDIRECT("実施計画様式!BA"&amp;ROW($A465))&lt;&gt;朱色変色!AW465,1,0)</f>
        <v>#VALUE!</v>
      </c>
      <c r="BB465" t="e" cm="1">
        <f t="array" aca="1" ref="BB465" ca="1">IF(INDIRECT("実施計画様式!BB"&amp;ROW($A465))&lt;&gt;朱色変色!AX465,1,0)</f>
        <v>#VALUE!</v>
      </c>
      <c r="BC465" t="e">
        <f t="shared" ca="1" si="18"/>
        <v>#VALUE!</v>
      </c>
      <c r="BD465" t="e">
        <f t="shared" ca="1" si="19"/>
        <v>#VALUE!</v>
      </c>
      <c r="BE465" t="e">
        <f t="shared" ca="1" si="20"/>
        <v>#VALUE!</v>
      </c>
    </row>
    <row r="466" spans="3:57">
      <c r="C466" s="310">
        <v>394</v>
      </c>
      <c r="D466" t="e" cm="1">
        <f t="array" aca="1" ref="D466" ca="1">IF(INDIRECT("実施計画様式!D"&amp;ROW($A466))&lt;&gt;朱色変色!D466,1,0)</f>
        <v>#VALUE!</v>
      </c>
      <c r="E466" t="e" cm="1">
        <f t="array" aca="1" ref="E466" ca="1">IF(INDIRECT("実施計画様式!E"&amp;ROW($A466))&lt;&gt;朱色変色!E466,1,0)</f>
        <v>#VALUE!</v>
      </c>
      <c r="F466" t="e" cm="1">
        <f t="array" aca="1" ref="F466" ca="1">IF(INDIRECT("実施計画様式!F"&amp;ROW($A466))&lt;&gt;朱色変色!F466,1,0)</f>
        <v>#VALUE!</v>
      </c>
      <c r="G466" t="e" cm="1">
        <f t="array" aca="1" ref="G466" ca="1">IF(INDIRECT("実施計画様式!G"&amp;ROW($A466))&lt;&gt;朱色変色!G466,1,0)</f>
        <v>#VALUE!</v>
      </c>
      <c r="H466" t="e" cm="1">
        <f t="array" aca="1" ref="H466" ca="1">IF(INDIRECT("実施計画様式!H"&amp;ROW($A466))&lt;&gt;朱色変色!H466,1,0)</f>
        <v>#VALUE!</v>
      </c>
      <c r="I466" t="e" cm="1">
        <f t="array" aca="1" ref="I466" ca="1">IF(INDIRECT("実施計画様式!I"&amp;ROW($A466))&lt;&gt;朱色変色!I466,1,0)</f>
        <v>#VALUE!</v>
      </c>
      <c r="J466" t="e" cm="1">
        <f t="array" aca="1" ref="J466" ca="1">IF(INDIRECT("実施計画様式!J"&amp;ROW($A466))&lt;&gt;朱色変色!J466,1,0)</f>
        <v>#VALUE!</v>
      </c>
      <c r="K466" t="e" cm="1">
        <f t="array" aca="1" ref="K466" ca="1">IF(INDIRECT("実施計画様式!K"&amp;ROW($A466))&lt;&gt;朱色変色!K466,1,0)</f>
        <v>#VALUE!</v>
      </c>
      <c r="L466" t="e" cm="1">
        <f t="array" aca="1" ref="L466" ca="1">IF(INDIRECT("実施計画様式!L"&amp;ROW($A466))&lt;&gt;朱色変色!L466,1,0)</f>
        <v>#VALUE!</v>
      </c>
      <c r="M466" t="e" cm="1">
        <f t="array" aca="1" ref="M466" ca="1">IF(INDIRECT("実施計画様式!M"&amp;ROW($A466))&lt;&gt;朱色変色!M466,1,0)</f>
        <v>#VALUE!</v>
      </c>
      <c r="N466" t="e" cm="1">
        <f t="array" aca="1" ref="N466" ca="1">IF(INDIRECT("実施計画様式!N"&amp;ROW($A466))&lt;&gt;朱色変色!N466,1,0)</f>
        <v>#VALUE!</v>
      </c>
      <c r="O466" t="e" cm="1">
        <f t="array" aca="1" ref="O466" ca="1">IF(INDIRECT("実施計画様式!O"&amp;ROW($A466))&lt;&gt;朱色変色!O466,1,0)</f>
        <v>#VALUE!</v>
      </c>
      <c r="P466" t="e" cm="1">
        <f t="array" aca="1" ref="P466" ca="1">IF(INDIRECT("実施計画様式!P"&amp;ROW($A466))&lt;&gt;朱色変色!P466,1,0)</f>
        <v>#VALUE!</v>
      </c>
      <c r="Q466" t="e" cm="1">
        <f t="array" aca="1" ref="Q466" ca="1">IF(INDIRECT("実施計画様式!Q"&amp;ROW($A466))&lt;&gt;朱色変色!Q466,1,0)</f>
        <v>#VALUE!</v>
      </c>
      <c r="R466" t="e" cm="1">
        <f t="array" aca="1" ref="R466" ca="1">IF(INDIRECT("実施計画様式!R"&amp;ROW($A466))&lt;&gt;朱色変色!R466,1,0)</f>
        <v>#VALUE!</v>
      </c>
      <c r="S466" t="e" cm="1">
        <f t="array" aca="1" ref="S466" ca="1">IF(INDIRECT("実施計画様式!S"&amp;ROW($A466))&lt;&gt;朱色変色!S466,1,0)</f>
        <v>#VALUE!</v>
      </c>
      <c r="T466" t="e" cm="1">
        <f t="array" aca="1" ref="T466" ca="1">IF(INDIRECT("実施計画様式!T"&amp;ROW($A466))&lt;&gt;朱色変色!T466,1,0)</f>
        <v>#VALUE!</v>
      </c>
      <c r="U466" t="e" cm="1">
        <f t="array" aca="1" ref="U466" ca="1">IF(INDIRECT("実施計画様式!U"&amp;ROW($A466))&lt;&gt;朱色変色!U466,1,0)</f>
        <v>#VALUE!</v>
      </c>
      <c r="V466" t="e" cm="1">
        <f t="array" aca="1" ref="V466" ca="1">IF(INDIRECT("実施計画様式!V"&amp;ROW($A466))&lt;&gt;朱色変色!V466,1,0)</f>
        <v>#VALUE!</v>
      </c>
      <c r="W466" t="e" cm="1">
        <f t="array" aca="1" ref="W466" ca="1">IF(INDIRECT("実施計画様式!W"&amp;ROW($A466))&lt;&gt;朱色変色!W466,1,0)</f>
        <v>#VALUE!</v>
      </c>
      <c r="X466" t="e" cm="1">
        <f t="array" aca="1" ref="X466" ca="1">IF(INDIRECT("実施計画様式!X"&amp;ROW($A466))&lt;&gt;朱色変色!X466,1,0)</f>
        <v>#VALUE!</v>
      </c>
      <c r="Y466" t="e" cm="1">
        <f t="array" aca="1" ref="Y466" ca="1">IF(INDIRECT("実施計画様式!Y"&amp;ROW($A466))&lt;&gt;朱色変色!Y466,1,0)</f>
        <v>#VALUE!</v>
      </c>
      <c r="Z466" t="e" cm="1">
        <f t="array" aca="1" ref="Z466" ca="1">IF(INDIRECT("実施計画様式!Z"&amp;ROW($A466))&lt;&gt;朱色変色!Z466,1,0)</f>
        <v>#VALUE!</v>
      </c>
      <c r="AA466" t="e" cm="1">
        <f t="array" aca="1" ref="AA466" ca="1">IF(INDIRECT("実施計画様式!AA"&amp;ROW($A466))&lt;&gt;朱色変色!AA466,1,0)</f>
        <v>#VALUE!</v>
      </c>
      <c r="AB466" t="e" cm="1">
        <f t="array" aca="1" ref="AB466" ca="1">IF(INDIRECT("実施計画様式!AB"&amp;ROW($A466))&lt;&gt;朱色変色!AB466,1,0)</f>
        <v>#VALUE!</v>
      </c>
      <c r="AC466" t="e" cm="1">
        <f t="array" aca="1" ref="AC466" ca="1">IF(INDIRECT("実施計画様式!AC"&amp;ROW($A466))&lt;&gt;朱色変色!AC466,1,0)</f>
        <v>#VALUE!</v>
      </c>
      <c r="AD466" t="e" cm="1">
        <f t="array" aca="1" ref="AD466" ca="1">IF(INDIRECT("実施計画様式!AD"&amp;ROW($A466))&lt;&gt;朱色変色!AD466,1,0)</f>
        <v>#VALUE!</v>
      </c>
      <c r="AE466" t="e" cm="1">
        <f t="array" aca="1" ref="AE466" ca="1">IF(INDIRECT("実施計画様式!AE"&amp;ROW($A466))&lt;&gt;朱色変色!AE466,1,0)</f>
        <v>#VALUE!</v>
      </c>
      <c r="AF466" t="e" cm="1">
        <f t="array" aca="1" ref="AF466" ca="1">IF(INDIRECT("実施計画様式!AF"&amp;ROW($A466))&lt;&gt;朱色変色!AF466,1,0)</f>
        <v>#VALUE!</v>
      </c>
      <c r="AG466" t="e" cm="1">
        <f t="array" aca="1" ref="AG466" ca="1">IF(INDIRECT("実施計画様式!AG"&amp;ROW($A466))&lt;&gt;朱色変色!AG466,1,0)</f>
        <v>#VALUE!</v>
      </c>
      <c r="AH466" t="e" cm="1">
        <f t="array" aca="1" ref="AH466" ca="1">IF(INDIRECT("実施計画様式!AH"&amp;ROW($A466))&lt;&gt;朱色変色!AH466,1,0)</f>
        <v>#VALUE!</v>
      </c>
      <c r="AI466" t="e" cm="1">
        <f t="array" aca="1" ref="AI466" ca="1">IF(INDIRECT("実施計画様式!AI"&amp;ROW($A466))&lt;&gt;朱色変色!AI466,1,0)</f>
        <v>#VALUE!</v>
      </c>
      <c r="AJ466" t="e" cm="1">
        <f t="array" aca="1" ref="AJ466" ca="1">IF(INDIRECT("実施計画様式!AJ"&amp;ROW($A466))&lt;&gt;朱色変色!AJ466,1,0)</f>
        <v>#VALUE!</v>
      </c>
      <c r="AK466" t="e" cm="1">
        <f t="array" aca="1" ref="AK466" ca="1">IF(INDIRECT("実施計画様式!AK"&amp;ROW($A466))&lt;&gt;朱色変色!AK466,1,0)</f>
        <v>#VALUE!</v>
      </c>
      <c r="AL466" t="e" cm="1">
        <f t="array" aca="1" ref="AL466" ca="1">IF(INDIRECT("実施計画様式!AL"&amp;ROW($A466))&lt;&gt;朱色変色!AL466,1,0)</f>
        <v>#VALUE!</v>
      </c>
      <c r="AM466" t="e" cm="1">
        <f t="array" aca="1" ref="AM466" ca="1">IF(INDIRECT("実施計画様式!AM"&amp;ROW($A466))&lt;&gt;朱色変色!AM466,1,0)</f>
        <v>#VALUE!</v>
      </c>
      <c r="AN466" t="e" cm="1">
        <f t="array" aca="1" ref="AN466" ca="1">IF(INDIRECT("実施計画様式!AN"&amp;ROW($A466))&lt;&gt;朱色変色!AN466,1,0)</f>
        <v>#VALUE!</v>
      </c>
      <c r="AO466" t="e" cm="1">
        <f t="array" aca="1" ref="AO466" ca="1">IF(INDIRECT("実施計画様式!AO"&amp;ROW($A466))&lt;&gt;朱色変色!AO466,1,0)</f>
        <v>#VALUE!</v>
      </c>
      <c r="AP466" t="e" cm="1">
        <f t="array" aca="1" ref="AP466" ca="1">IF(INDIRECT("実施計画様式!AP"&amp;ROW($A466))&lt;&gt;朱色変色!AP466,1,0)</f>
        <v>#VALUE!</v>
      </c>
      <c r="AQ466" t="e" cm="1">
        <f t="array" aca="1" ref="AQ466" ca="1">IF(INDIRECT("実施計画様式!AQ"&amp;ROW($A466))&lt;&gt;朱色変色!AQ466,1,0)</f>
        <v>#VALUE!</v>
      </c>
      <c r="AR466" t="e" cm="1">
        <f t="array" aca="1" ref="AR466" ca="1">IF(INDIRECT("実施計画様式!AR"&amp;ROW($A466))&lt;&gt;朱色変色!AR466,1,0)</f>
        <v>#VALUE!</v>
      </c>
      <c r="AS466" t="e" cm="1">
        <f t="array" aca="1" ref="AS466" ca="1">IF(INDIRECT("実施計画様式!AS"&amp;ROW($A466))&lt;&gt;朱色変色!AS466,1,0)</f>
        <v>#VALUE!</v>
      </c>
      <c r="AT466" t="e" cm="1">
        <f t="array" aca="1" ref="AT466" ca="1">IF(INDIRECT("実施計画様式!AT"&amp;ROW($A466))&lt;&gt;朱色変色!AT466,1,0)</f>
        <v>#VALUE!</v>
      </c>
      <c r="AU466" t="e" cm="1">
        <f t="array" aca="1" ref="AU466" ca="1">IF(INDIRECT("実施計画様式!AU"&amp;ROW($A466))&lt;&gt;朱色変色!AU466,1,0)</f>
        <v>#VALUE!</v>
      </c>
      <c r="AV466" t="e" cm="1">
        <f t="array" aca="1" ref="AV466" ca="1">IF(INDIRECT("実施計画様式!AV"&amp;ROW($A466))&lt;&gt;朱色変色!AV466,1,0)</f>
        <v>#VALUE!</v>
      </c>
      <c r="AW466" t="e" cm="1">
        <f t="array" aca="1" ref="AW466" ca="1">IF(INDIRECT("実施計画様式!AW"&amp;ROW($A466))&lt;&gt;朱色変色!AW466,1,0)</f>
        <v>#VALUE!</v>
      </c>
      <c r="AX466" t="e" cm="1">
        <f t="array" aca="1" ref="AX466" ca="1">IF(INDIRECT("実施計画様式!AX"&amp;ROW($A466))&lt;&gt;朱色変色!AX466,1,0)</f>
        <v>#VALUE!</v>
      </c>
      <c r="AY466" t="e" cm="1">
        <f t="array" aca="1" ref="AY466" ca="1">IF(INDIRECT("実施計画様式!AY"&amp;ROW($A466))&lt;&gt;朱色変色!AU466,1,0)</f>
        <v>#VALUE!</v>
      </c>
      <c r="AZ466" t="e" cm="1">
        <f t="array" aca="1" ref="AZ466" ca="1">IF(INDIRECT("実施計画様式!AZ"&amp;ROW($A466))&lt;&gt;朱色変色!AV466,1,0)</f>
        <v>#VALUE!</v>
      </c>
      <c r="BA466" t="e" cm="1">
        <f t="array" aca="1" ref="BA466" ca="1">IF(INDIRECT("実施計画様式!BA"&amp;ROW($A466))&lt;&gt;朱色変色!AW466,1,0)</f>
        <v>#VALUE!</v>
      </c>
      <c r="BB466" t="e" cm="1">
        <f t="array" aca="1" ref="BB466" ca="1">IF(INDIRECT("実施計画様式!BB"&amp;ROW($A466))&lt;&gt;朱色変色!AX466,1,0)</f>
        <v>#VALUE!</v>
      </c>
      <c r="BC466" t="e">
        <f t="shared" ca="1" si="18"/>
        <v>#VALUE!</v>
      </c>
      <c r="BD466" t="e">
        <f t="shared" ca="1" si="19"/>
        <v>#VALUE!</v>
      </c>
      <c r="BE466" t="e">
        <f t="shared" ca="1" si="20"/>
        <v>#VALUE!</v>
      </c>
    </row>
    <row r="467" spans="3:57">
      <c r="C467" s="310">
        <v>395</v>
      </c>
      <c r="D467" t="e" cm="1">
        <f t="array" aca="1" ref="D467" ca="1">IF(INDIRECT("実施計画様式!D"&amp;ROW($A467))&lt;&gt;朱色変色!D467,1,0)</f>
        <v>#VALUE!</v>
      </c>
      <c r="E467" t="e" cm="1">
        <f t="array" aca="1" ref="E467" ca="1">IF(INDIRECT("実施計画様式!E"&amp;ROW($A467))&lt;&gt;朱色変色!E467,1,0)</f>
        <v>#VALUE!</v>
      </c>
      <c r="F467" t="e" cm="1">
        <f t="array" aca="1" ref="F467" ca="1">IF(INDIRECT("実施計画様式!F"&amp;ROW($A467))&lt;&gt;朱色変色!F467,1,0)</f>
        <v>#VALUE!</v>
      </c>
      <c r="G467" t="e" cm="1">
        <f t="array" aca="1" ref="G467" ca="1">IF(INDIRECT("実施計画様式!G"&amp;ROW($A467))&lt;&gt;朱色変色!G467,1,0)</f>
        <v>#VALUE!</v>
      </c>
      <c r="H467" t="e" cm="1">
        <f t="array" aca="1" ref="H467" ca="1">IF(INDIRECT("実施計画様式!H"&amp;ROW($A467))&lt;&gt;朱色変色!H467,1,0)</f>
        <v>#VALUE!</v>
      </c>
      <c r="I467" t="e" cm="1">
        <f t="array" aca="1" ref="I467" ca="1">IF(INDIRECT("実施計画様式!I"&amp;ROW($A467))&lt;&gt;朱色変色!I467,1,0)</f>
        <v>#VALUE!</v>
      </c>
      <c r="J467" t="e" cm="1">
        <f t="array" aca="1" ref="J467" ca="1">IF(INDIRECT("実施計画様式!J"&amp;ROW($A467))&lt;&gt;朱色変色!J467,1,0)</f>
        <v>#VALUE!</v>
      </c>
      <c r="K467" t="e" cm="1">
        <f t="array" aca="1" ref="K467" ca="1">IF(INDIRECT("実施計画様式!K"&amp;ROW($A467))&lt;&gt;朱色変色!K467,1,0)</f>
        <v>#VALUE!</v>
      </c>
      <c r="L467" t="e" cm="1">
        <f t="array" aca="1" ref="L467" ca="1">IF(INDIRECT("実施計画様式!L"&amp;ROW($A467))&lt;&gt;朱色変色!L467,1,0)</f>
        <v>#VALUE!</v>
      </c>
      <c r="M467" t="e" cm="1">
        <f t="array" aca="1" ref="M467" ca="1">IF(INDIRECT("実施計画様式!M"&amp;ROW($A467))&lt;&gt;朱色変色!M467,1,0)</f>
        <v>#VALUE!</v>
      </c>
      <c r="N467" t="e" cm="1">
        <f t="array" aca="1" ref="N467" ca="1">IF(INDIRECT("実施計画様式!N"&amp;ROW($A467))&lt;&gt;朱色変色!N467,1,0)</f>
        <v>#VALUE!</v>
      </c>
      <c r="O467" t="e" cm="1">
        <f t="array" aca="1" ref="O467" ca="1">IF(INDIRECT("実施計画様式!O"&amp;ROW($A467))&lt;&gt;朱色変色!O467,1,0)</f>
        <v>#VALUE!</v>
      </c>
      <c r="P467" t="e" cm="1">
        <f t="array" aca="1" ref="P467" ca="1">IF(INDIRECT("実施計画様式!P"&amp;ROW($A467))&lt;&gt;朱色変色!P467,1,0)</f>
        <v>#VALUE!</v>
      </c>
      <c r="Q467" t="e" cm="1">
        <f t="array" aca="1" ref="Q467" ca="1">IF(INDIRECT("実施計画様式!Q"&amp;ROW($A467))&lt;&gt;朱色変色!Q467,1,0)</f>
        <v>#VALUE!</v>
      </c>
      <c r="R467" t="e" cm="1">
        <f t="array" aca="1" ref="R467" ca="1">IF(INDIRECT("実施計画様式!R"&amp;ROW($A467))&lt;&gt;朱色変色!R467,1,0)</f>
        <v>#VALUE!</v>
      </c>
      <c r="S467" t="e" cm="1">
        <f t="array" aca="1" ref="S467" ca="1">IF(INDIRECT("実施計画様式!S"&amp;ROW($A467))&lt;&gt;朱色変色!S467,1,0)</f>
        <v>#VALUE!</v>
      </c>
      <c r="T467" t="e" cm="1">
        <f t="array" aca="1" ref="T467" ca="1">IF(INDIRECT("実施計画様式!T"&amp;ROW($A467))&lt;&gt;朱色変色!T467,1,0)</f>
        <v>#VALUE!</v>
      </c>
      <c r="U467" t="e" cm="1">
        <f t="array" aca="1" ref="U467" ca="1">IF(INDIRECT("実施計画様式!U"&amp;ROW($A467))&lt;&gt;朱色変色!U467,1,0)</f>
        <v>#VALUE!</v>
      </c>
      <c r="V467" t="e" cm="1">
        <f t="array" aca="1" ref="V467" ca="1">IF(INDIRECT("実施計画様式!V"&amp;ROW($A467))&lt;&gt;朱色変色!V467,1,0)</f>
        <v>#VALUE!</v>
      </c>
      <c r="W467" t="e" cm="1">
        <f t="array" aca="1" ref="W467" ca="1">IF(INDIRECT("実施計画様式!W"&amp;ROW($A467))&lt;&gt;朱色変色!W467,1,0)</f>
        <v>#VALUE!</v>
      </c>
      <c r="X467" t="e" cm="1">
        <f t="array" aca="1" ref="X467" ca="1">IF(INDIRECT("実施計画様式!X"&amp;ROW($A467))&lt;&gt;朱色変色!X467,1,0)</f>
        <v>#VALUE!</v>
      </c>
      <c r="Y467" t="e" cm="1">
        <f t="array" aca="1" ref="Y467" ca="1">IF(INDIRECT("実施計画様式!Y"&amp;ROW($A467))&lt;&gt;朱色変色!Y467,1,0)</f>
        <v>#VALUE!</v>
      </c>
      <c r="Z467" t="e" cm="1">
        <f t="array" aca="1" ref="Z467" ca="1">IF(INDIRECT("実施計画様式!Z"&amp;ROW($A467))&lt;&gt;朱色変色!Z467,1,0)</f>
        <v>#VALUE!</v>
      </c>
      <c r="AA467" t="e" cm="1">
        <f t="array" aca="1" ref="AA467" ca="1">IF(INDIRECT("実施計画様式!AA"&amp;ROW($A467))&lt;&gt;朱色変色!AA467,1,0)</f>
        <v>#VALUE!</v>
      </c>
      <c r="AB467" t="e" cm="1">
        <f t="array" aca="1" ref="AB467" ca="1">IF(INDIRECT("実施計画様式!AB"&amp;ROW($A467))&lt;&gt;朱色変色!AB467,1,0)</f>
        <v>#VALUE!</v>
      </c>
      <c r="AC467" t="e" cm="1">
        <f t="array" aca="1" ref="AC467" ca="1">IF(INDIRECT("実施計画様式!AC"&amp;ROW($A467))&lt;&gt;朱色変色!AC467,1,0)</f>
        <v>#VALUE!</v>
      </c>
      <c r="AD467" t="e" cm="1">
        <f t="array" aca="1" ref="AD467" ca="1">IF(INDIRECT("実施計画様式!AD"&amp;ROW($A467))&lt;&gt;朱色変色!AD467,1,0)</f>
        <v>#VALUE!</v>
      </c>
      <c r="AE467" t="e" cm="1">
        <f t="array" aca="1" ref="AE467" ca="1">IF(INDIRECT("実施計画様式!AE"&amp;ROW($A467))&lt;&gt;朱色変色!AE467,1,0)</f>
        <v>#VALUE!</v>
      </c>
      <c r="AF467" t="e" cm="1">
        <f t="array" aca="1" ref="AF467" ca="1">IF(INDIRECT("実施計画様式!AF"&amp;ROW($A467))&lt;&gt;朱色変色!AF467,1,0)</f>
        <v>#VALUE!</v>
      </c>
      <c r="AG467" t="e" cm="1">
        <f t="array" aca="1" ref="AG467" ca="1">IF(INDIRECT("実施計画様式!AG"&amp;ROW($A467))&lt;&gt;朱色変色!AG467,1,0)</f>
        <v>#VALUE!</v>
      </c>
      <c r="AH467" t="e" cm="1">
        <f t="array" aca="1" ref="AH467" ca="1">IF(INDIRECT("実施計画様式!AH"&amp;ROW($A467))&lt;&gt;朱色変色!AH467,1,0)</f>
        <v>#VALUE!</v>
      </c>
      <c r="AI467" t="e" cm="1">
        <f t="array" aca="1" ref="AI467" ca="1">IF(INDIRECT("実施計画様式!AI"&amp;ROW($A467))&lt;&gt;朱色変色!AI467,1,0)</f>
        <v>#VALUE!</v>
      </c>
      <c r="AJ467" t="e" cm="1">
        <f t="array" aca="1" ref="AJ467" ca="1">IF(INDIRECT("実施計画様式!AJ"&amp;ROW($A467))&lt;&gt;朱色変色!AJ467,1,0)</f>
        <v>#VALUE!</v>
      </c>
      <c r="AK467" t="e" cm="1">
        <f t="array" aca="1" ref="AK467" ca="1">IF(INDIRECT("実施計画様式!AK"&amp;ROW($A467))&lt;&gt;朱色変色!AK467,1,0)</f>
        <v>#VALUE!</v>
      </c>
      <c r="AL467" t="e" cm="1">
        <f t="array" aca="1" ref="AL467" ca="1">IF(INDIRECT("実施計画様式!AL"&amp;ROW($A467))&lt;&gt;朱色変色!AL467,1,0)</f>
        <v>#VALUE!</v>
      </c>
      <c r="AM467" t="e" cm="1">
        <f t="array" aca="1" ref="AM467" ca="1">IF(INDIRECT("実施計画様式!AM"&amp;ROW($A467))&lt;&gt;朱色変色!AM467,1,0)</f>
        <v>#VALUE!</v>
      </c>
      <c r="AN467" t="e" cm="1">
        <f t="array" aca="1" ref="AN467" ca="1">IF(INDIRECT("実施計画様式!AN"&amp;ROW($A467))&lt;&gt;朱色変色!AN467,1,0)</f>
        <v>#VALUE!</v>
      </c>
      <c r="AO467" t="e" cm="1">
        <f t="array" aca="1" ref="AO467" ca="1">IF(INDIRECT("実施計画様式!AO"&amp;ROW($A467))&lt;&gt;朱色変色!AO467,1,0)</f>
        <v>#VALUE!</v>
      </c>
      <c r="AP467" t="e" cm="1">
        <f t="array" aca="1" ref="AP467" ca="1">IF(INDIRECT("実施計画様式!AP"&amp;ROW($A467))&lt;&gt;朱色変色!AP467,1,0)</f>
        <v>#VALUE!</v>
      </c>
      <c r="AQ467" t="e" cm="1">
        <f t="array" aca="1" ref="AQ467" ca="1">IF(INDIRECT("実施計画様式!AQ"&amp;ROW($A467))&lt;&gt;朱色変色!AQ467,1,0)</f>
        <v>#VALUE!</v>
      </c>
      <c r="AR467" t="e" cm="1">
        <f t="array" aca="1" ref="AR467" ca="1">IF(INDIRECT("実施計画様式!AR"&amp;ROW($A467))&lt;&gt;朱色変色!AR467,1,0)</f>
        <v>#VALUE!</v>
      </c>
      <c r="AS467" t="e" cm="1">
        <f t="array" aca="1" ref="AS467" ca="1">IF(INDIRECT("実施計画様式!AS"&amp;ROW($A467))&lt;&gt;朱色変色!AS467,1,0)</f>
        <v>#VALUE!</v>
      </c>
      <c r="AT467" t="e" cm="1">
        <f t="array" aca="1" ref="AT467" ca="1">IF(INDIRECT("実施計画様式!AT"&amp;ROW($A467))&lt;&gt;朱色変色!AT467,1,0)</f>
        <v>#VALUE!</v>
      </c>
      <c r="AU467" t="e" cm="1">
        <f t="array" aca="1" ref="AU467" ca="1">IF(INDIRECT("実施計画様式!AU"&amp;ROW($A467))&lt;&gt;朱色変色!AU467,1,0)</f>
        <v>#VALUE!</v>
      </c>
      <c r="AV467" t="e" cm="1">
        <f t="array" aca="1" ref="AV467" ca="1">IF(INDIRECT("実施計画様式!AV"&amp;ROW($A467))&lt;&gt;朱色変色!AV467,1,0)</f>
        <v>#VALUE!</v>
      </c>
      <c r="AW467" t="e" cm="1">
        <f t="array" aca="1" ref="AW467" ca="1">IF(INDIRECT("実施計画様式!AW"&amp;ROW($A467))&lt;&gt;朱色変色!AW467,1,0)</f>
        <v>#VALUE!</v>
      </c>
      <c r="AX467" t="e" cm="1">
        <f t="array" aca="1" ref="AX467" ca="1">IF(INDIRECT("実施計画様式!AX"&amp;ROW($A467))&lt;&gt;朱色変色!AX467,1,0)</f>
        <v>#VALUE!</v>
      </c>
      <c r="AY467" t="e" cm="1">
        <f t="array" aca="1" ref="AY467" ca="1">IF(INDIRECT("実施計画様式!AY"&amp;ROW($A467))&lt;&gt;朱色変色!AU467,1,0)</f>
        <v>#VALUE!</v>
      </c>
      <c r="AZ467" t="e" cm="1">
        <f t="array" aca="1" ref="AZ467" ca="1">IF(INDIRECT("実施計画様式!AZ"&amp;ROW($A467))&lt;&gt;朱色変色!AV467,1,0)</f>
        <v>#VALUE!</v>
      </c>
      <c r="BA467" t="e" cm="1">
        <f t="array" aca="1" ref="BA467" ca="1">IF(INDIRECT("実施計画様式!BA"&amp;ROW($A467))&lt;&gt;朱色変色!AW467,1,0)</f>
        <v>#VALUE!</v>
      </c>
      <c r="BB467" t="e" cm="1">
        <f t="array" aca="1" ref="BB467" ca="1">IF(INDIRECT("実施計画様式!BB"&amp;ROW($A467))&lt;&gt;朱色変色!AX467,1,0)</f>
        <v>#VALUE!</v>
      </c>
      <c r="BC467" t="e">
        <f t="shared" ca="1" si="18"/>
        <v>#VALUE!</v>
      </c>
      <c r="BD467" t="e">
        <f t="shared" ca="1" si="19"/>
        <v>#VALUE!</v>
      </c>
      <c r="BE467" t="e">
        <f t="shared" ca="1" si="20"/>
        <v>#VALUE!</v>
      </c>
    </row>
    <row r="468" spans="3:57">
      <c r="C468" s="310">
        <v>396</v>
      </c>
      <c r="D468" t="e" cm="1">
        <f t="array" aca="1" ref="D468" ca="1">IF(INDIRECT("実施計画様式!D"&amp;ROW($A468))&lt;&gt;朱色変色!D468,1,0)</f>
        <v>#VALUE!</v>
      </c>
      <c r="E468" t="e" cm="1">
        <f t="array" aca="1" ref="E468" ca="1">IF(INDIRECT("実施計画様式!E"&amp;ROW($A468))&lt;&gt;朱色変色!E468,1,0)</f>
        <v>#VALUE!</v>
      </c>
      <c r="F468" t="e" cm="1">
        <f t="array" aca="1" ref="F468" ca="1">IF(INDIRECT("実施計画様式!F"&amp;ROW($A468))&lt;&gt;朱色変色!F468,1,0)</f>
        <v>#VALUE!</v>
      </c>
      <c r="G468" t="e" cm="1">
        <f t="array" aca="1" ref="G468" ca="1">IF(INDIRECT("実施計画様式!G"&amp;ROW($A468))&lt;&gt;朱色変色!G468,1,0)</f>
        <v>#VALUE!</v>
      </c>
      <c r="H468" t="e" cm="1">
        <f t="array" aca="1" ref="H468" ca="1">IF(INDIRECT("実施計画様式!H"&amp;ROW($A468))&lt;&gt;朱色変色!H468,1,0)</f>
        <v>#VALUE!</v>
      </c>
      <c r="I468" t="e" cm="1">
        <f t="array" aca="1" ref="I468" ca="1">IF(INDIRECT("実施計画様式!I"&amp;ROW($A468))&lt;&gt;朱色変色!I468,1,0)</f>
        <v>#VALUE!</v>
      </c>
      <c r="J468" t="e" cm="1">
        <f t="array" aca="1" ref="J468" ca="1">IF(INDIRECT("実施計画様式!J"&amp;ROW($A468))&lt;&gt;朱色変色!J468,1,0)</f>
        <v>#VALUE!</v>
      </c>
      <c r="K468" t="e" cm="1">
        <f t="array" aca="1" ref="K468" ca="1">IF(INDIRECT("実施計画様式!K"&amp;ROW($A468))&lt;&gt;朱色変色!K468,1,0)</f>
        <v>#VALUE!</v>
      </c>
      <c r="L468" t="e" cm="1">
        <f t="array" aca="1" ref="L468" ca="1">IF(INDIRECT("実施計画様式!L"&amp;ROW($A468))&lt;&gt;朱色変色!L468,1,0)</f>
        <v>#VALUE!</v>
      </c>
      <c r="M468" t="e" cm="1">
        <f t="array" aca="1" ref="M468" ca="1">IF(INDIRECT("実施計画様式!M"&amp;ROW($A468))&lt;&gt;朱色変色!M468,1,0)</f>
        <v>#VALUE!</v>
      </c>
      <c r="N468" t="e" cm="1">
        <f t="array" aca="1" ref="N468" ca="1">IF(INDIRECT("実施計画様式!N"&amp;ROW($A468))&lt;&gt;朱色変色!N468,1,0)</f>
        <v>#VALUE!</v>
      </c>
      <c r="O468" t="e" cm="1">
        <f t="array" aca="1" ref="O468" ca="1">IF(INDIRECT("実施計画様式!O"&amp;ROW($A468))&lt;&gt;朱色変色!O468,1,0)</f>
        <v>#VALUE!</v>
      </c>
      <c r="P468" t="e" cm="1">
        <f t="array" aca="1" ref="P468" ca="1">IF(INDIRECT("実施計画様式!P"&amp;ROW($A468))&lt;&gt;朱色変色!P468,1,0)</f>
        <v>#VALUE!</v>
      </c>
      <c r="Q468" t="e" cm="1">
        <f t="array" aca="1" ref="Q468" ca="1">IF(INDIRECT("実施計画様式!Q"&amp;ROW($A468))&lt;&gt;朱色変色!Q468,1,0)</f>
        <v>#VALUE!</v>
      </c>
      <c r="R468" t="e" cm="1">
        <f t="array" aca="1" ref="R468" ca="1">IF(INDIRECT("実施計画様式!R"&amp;ROW($A468))&lt;&gt;朱色変色!R468,1,0)</f>
        <v>#VALUE!</v>
      </c>
      <c r="S468" t="e" cm="1">
        <f t="array" aca="1" ref="S468" ca="1">IF(INDIRECT("実施計画様式!S"&amp;ROW($A468))&lt;&gt;朱色変色!S468,1,0)</f>
        <v>#VALUE!</v>
      </c>
      <c r="T468" t="e" cm="1">
        <f t="array" aca="1" ref="T468" ca="1">IF(INDIRECT("実施計画様式!T"&amp;ROW($A468))&lt;&gt;朱色変色!T468,1,0)</f>
        <v>#VALUE!</v>
      </c>
      <c r="U468" t="e" cm="1">
        <f t="array" aca="1" ref="U468" ca="1">IF(INDIRECT("実施計画様式!U"&amp;ROW($A468))&lt;&gt;朱色変色!U468,1,0)</f>
        <v>#VALUE!</v>
      </c>
      <c r="V468" t="e" cm="1">
        <f t="array" aca="1" ref="V468" ca="1">IF(INDIRECT("実施計画様式!V"&amp;ROW($A468))&lt;&gt;朱色変色!V468,1,0)</f>
        <v>#VALUE!</v>
      </c>
      <c r="W468" t="e" cm="1">
        <f t="array" aca="1" ref="W468" ca="1">IF(INDIRECT("実施計画様式!W"&amp;ROW($A468))&lt;&gt;朱色変色!W468,1,0)</f>
        <v>#VALUE!</v>
      </c>
      <c r="X468" t="e" cm="1">
        <f t="array" aca="1" ref="X468" ca="1">IF(INDIRECT("実施計画様式!X"&amp;ROW($A468))&lt;&gt;朱色変色!X468,1,0)</f>
        <v>#VALUE!</v>
      </c>
      <c r="Y468" t="e" cm="1">
        <f t="array" aca="1" ref="Y468" ca="1">IF(INDIRECT("実施計画様式!Y"&amp;ROW($A468))&lt;&gt;朱色変色!Y468,1,0)</f>
        <v>#VALUE!</v>
      </c>
      <c r="Z468" t="e" cm="1">
        <f t="array" aca="1" ref="Z468" ca="1">IF(INDIRECT("実施計画様式!Z"&amp;ROW($A468))&lt;&gt;朱色変色!Z468,1,0)</f>
        <v>#VALUE!</v>
      </c>
      <c r="AA468" t="e" cm="1">
        <f t="array" aca="1" ref="AA468" ca="1">IF(INDIRECT("実施計画様式!AA"&amp;ROW($A468))&lt;&gt;朱色変色!AA468,1,0)</f>
        <v>#VALUE!</v>
      </c>
      <c r="AB468" t="e" cm="1">
        <f t="array" aca="1" ref="AB468" ca="1">IF(INDIRECT("実施計画様式!AB"&amp;ROW($A468))&lt;&gt;朱色変色!AB468,1,0)</f>
        <v>#VALUE!</v>
      </c>
      <c r="AC468" t="e" cm="1">
        <f t="array" aca="1" ref="AC468" ca="1">IF(INDIRECT("実施計画様式!AC"&amp;ROW($A468))&lt;&gt;朱色変色!AC468,1,0)</f>
        <v>#VALUE!</v>
      </c>
      <c r="AD468" t="e" cm="1">
        <f t="array" aca="1" ref="AD468" ca="1">IF(INDIRECT("実施計画様式!AD"&amp;ROW($A468))&lt;&gt;朱色変色!AD468,1,0)</f>
        <v>#VALUE!</v>
      </c>
      <c r="AE468" t="e" cm="1">
        <f t="array" aca="1" ref="AE468" ca="1">IF(INDIRECT("実施計画様式!AE"&amp;ROW($A468))&lt;&gt;朱色変色!AE468,1,0)</f>
        <v>#VALUE!</v>
      </c>
      <c r="AF468" t="e" cm="1">
        <f t="array" aca="1" ref="AF468" ca="1">IF(INDIRECT("実施計画様式!AF"&amp;ROW($A468))&lt;&gt;朱色変色!AF468,1,0)</f>
        <v>#VALUE!</v>
      </c>
      <c r="AG468" t="e" cm="1">
        <f t="array" aca="1" ref="AG468" ca="1">IF(INDIRECT("実施計画様式!AG"&amp;ROW($A468))&lt;&gt;朱色変色!AG468,1,0)</f>
        <v>#VALUE!</v>
      </c>
      <c r="AH468" t="e" cm="1">
        <f t="array" aca="1" ref="AH468" ca="1">IF(INDIRECT("実施計画様式!AH"&amp;ROW($A468))&lt;&gt;朱色変色!AH468,1,0)</f>
        <v>#VALUE!</v>
      </c>
      <c r="AI468" t="e" cm="1">
        <f t="array" aca="1" ref="AI468" ca="1">IF(INDIRECT("実施計画様式!AI"&amp;ROW($A468))&lt;&gt;朱色変色!AI468,1,0)</f>
        <v>#VALUE!</v>
      </c>
      <c r="AJ468" t="e" cm="1">
        <f t="array" aca="1" ref="AJ468" ca="1">IF(INDIRECT("実施計画様式!AJ"&amp;ROW($A468))&lt;&gt;朱色変色!AJ468,1,0)</f>
        <v>#VALUE!</v>
      </c>
      <c r="AK468" t="e" cm="1">
        <f t="array" aca="1" ref="AK468" ca="1">IF(INDIRECT("実施計画様式!AK"&amp;ROW($A468))&lt;&gt;朱色変色!AK468,1,0)</f>
        <v>#VALUE!</v>
      </c>
      <c r="AL468" t="e" cm="1">
        <f t="array" aca="1" ref="AL468" ca="1">IF(INDIRECT("実施計画様式!AL"&amp;ROW($A468))&lt;&gt;朱色変色!AL468,1,0)</f>
        <v>#VALUE!</v>
      </c>
      <c r="AM468" t="e" cm="1">
        <f t="array" aca="1" ref="AM468" ca="1">IF(INDIRECT("実施計画様式!AM"&amp;ROW($A468))&lt;&gt;朱色変色!AM468,1,0)</f>
        <v>#VALUE!</v>
      </c>
      <c r="AN468" t="e" cm="1">
        <f t="array" aca="1" ref="AN468" ca="1">IF(INDIRECT("実施計画様式!AN"&amp;ROW($A468))&lt;&gt;朱色変色!AN468,1,0)</f>
        <v>#VALUE!</v>
      </c>
      <c r="AO468" t="e" cm="1">
        <f t="array" aca="1" ref="AO468" ca="1">IF(INDIRECT("実施計画様式!AO"&amp;ROW($A468))&lt;&gt;朱色変色!AO468,1,0)</f>
        <v>#VALUE!</v>
      </c>
      <c r="AP468" t="e" cm="1">
        <f t="array" aca="1" ref="AP468" ca="1">IF(INDIRECT("実施計画様式!AP"&amp;ROW($A468))&lt;&gt;朱色変色!AP468,1,0)</f>
        <v>#VALUE!</v>
      </c>
      <c r="AQ468" t="e" cm="1">
        <f t="array" aca="1" ref="AQ468" ca="1">IF(INDIRECT("実施計画様式!AQ"&amp;ROW($A468))&lt;&gt;朱色変色!AQ468,1,0)</f>
        <v>#VALUE!</v>
      </c>
      <c r="AR468" t="e" cm="1">
        <f t="array" aca="1" ref="AR468" ca="1">IF(INDIRECT("実施計画様式!AR"&amp;ROW($A468))&lt;&gt;朱色変色!AR468,1,0)</f>
        <v>#VALUE!</v>
      </c>
      <c r="AS468" t="e" cm="1">
        <f t="array" aca="1" ref="AS468" ca="1">IF(INDIRECT("実施計画様式!AS"&amp;ROW($A468))&lt;&gt;朱色変色!AS468,1,0)</f>
        <v>#VALUE!</v>
      </c>
      <c r="AT468" t="e" cm="1">
        <f t="array" aca="1" ref="AT468" ca="1">IF(INDIRECT("実施計画様式!AT"&amp;ROW($A468))&lt;&gt;朱色変色!AT468,1,0)</f>
        <v>#VALUE!</v>
      </c>
      <c r="AU468" t="e" cm="1">
        <f t="array" aca="1" ref="AU468" ca="1">IF(INDIRECT("実施計画様式!AU"&amp;ROW($A468))&lt;&gt;朱色変色!AU468,1,0)</f>
        <v>#VALUE!</v>
      </c>
      <c r="AV468" t="e" cm="1">
        <f t="array" aca="1" ref="AV468" ca="1">IF(INDIRECT("実施計画様式!AV"&amp;ROW($A468))&lt;&gt;朱色変色!AV468,1,0)</f>
        <v>#VALUE!</v>
      </c>
      <c r="AW468" t="e" cm="1">
        <f t="array" aca="1" ref="AW468" ca="1">IF(INDIRECT("実施計画様式!AW"&amp;ROW($A468))&lt;&gt;朱色変色!AW468,1,0)</f>
        <v>#VALUE!</v>
      </c>
      <c r="AX468" t="e" cm="1">
        <f t="array" aca="1" ref="AX468" ca="1">IF(INDIRECT("実施計画様式!AX"&amp;ROW($A468))&lt;&gt;朱色変色!AX468,1,0)</f>
        <v>#VALUE!</v>
      </c>
      <c r="AY468" t="e" cm="1">
        <f t="array" aca="1" ref="AY468" ca="1">IF(INDIRECT("実施計画様式!AY"&amp;ROW($A468))&lt;&gt;朱色変色!AU468,1,0)</f>
        <v>#VALUE!</v>
      </c>
      <c r="AZ468" t="e" cm="1">
        <f t="array" aca="1" ref="AZ468" ca="1">IF(INDIRECT("実施計画様式!AZ"&amp;ROW($A468))&lt;&gt;朱色変色!AV468,1,0)</f>
        <v>#VALUE!</v>
      </c>
      <c r="BA468" t="e" cm="1">
        <f t="array" aca="1" ref="BA468" ca="1">IF(INDIRECT("実施計画様式!BA"&amp;ROW($A468))&lt;&gt;朱色変色!AW468,1,0)</f>
        <v>#VALUE!</v>
      </c>
      <c r="BB468" t="e" cm="1">
        <f t="array" aca="1" ref="BB468" ca="1">IF(INDIRECT("実施計画様式!BB"&amp;ROW($A468))&lt;&gt;朱色変色!AX468,1,0)</f>
        <v>#VALUE!</v>
      </c>
      <c r="BC468" t="e">
        <f t="shared" ca="1" si="18"/>
        <v>#VALUE!</v>
      </c>
      <c r="BD468" t="e">
        <f t="shared" ca="1" si="19"/>
        <v>#VALUE!</v>
      </c>
      <c r="BE468" t="e">
        <f t="shared" ca="1" si="20"/>
        <v>#VALUE!</v>
      </c>
    </row>
    <row r="469" spans="3:57">
      <c r="C469" s="310">
        <v>397</v>
      </c>
      <c r="D469" t="e" cm="1">
        <f t="array" aca="1" ref="D469" ca="1">IF(INDIRECT("実施計画様式!D"&amp;ROW($A469))&lt;&gt;朱色変色!D469,1,0)</f>
        <v>#VALUE!</v>
      </c>
      <c r="E469" t="e" cm="1">
        <f t="array" aca="1" ref="E469" ca="1">IF(INDIRECT("実施計画様式!E"&amp;ROW($A469))&lt;&gt;朱色変色!E469,1,0)</f>
        <v>#VALUE!</v>
      </c>
      <c r="F469" t="e" cm="1">
        <f t="array" aca="1" ref="F469" ca="1">IF(INDIRECT("実施計画様式!F"&amp;ROW($A469))&lt;&gt;朱色変色!F469,1,0)</f>
        <v>#VALUE!</v>
      </c>
      <c r="G469" t="e" cm="1">
        <f t="array" aca="1" ref="G469" ca="1">IF(INDIRECT("実施計画様式!G"&amp;ROW($A469))&lt;&gt;朱色変色!G469,1,0)</f>
        <v>#VALUE!</v>
      </c>
      <c r="H469" t="e" cm="1">
        <f t="array" aca="1" ref="H469" ca="1">IF(INDIRECT("実施計画様式!H"&amp;ROW($A469))&lt;&gt;朱色変色!H469,1,0)</f>
        <v>#VALUE!</v>
      </c>
      <c r="I469" t="e" cm="1">
        <f t="array" aca="1" ref="I469" ca="1">IF(INDIRECT("実施計画様式!I"&amp;ROW($A469))&lt;&gt;朱色変色!I469,1,0)</f>
        <v>#VALUE!</v>
      </c>
      <c r="J469" t="e" cm="1">
        <f t="array" aca="1" ref="J469" ca="1">IF(INDIRECT("実施計画様式!J"&amp;ROW($A469))&lt;&gt;朱色変色!J469,1,0)</f>
        <v>#VALUE!</v>
      </c>
      <c r="K469" t="e" cm="1">
        <f t="array" aca="1" ref="K469" ca="1">IF(INDIRECT("実施計画様式!K"&amp;ROW($A469))&lt;&gt;朱色変色!K469,1,0)</f>
        <v>#VALUE!</v>
      </c>
      <c r="L469" t="e" cm="1">
        <f t="array" aca="1" ref="L469" ca="1">IF(INDIRECT("実施計画様式!L"&amp;ROW($A469))&lt;&gt;朱色変色!L469,1,0)</f>
        <v>#VALUE!</v>
      </c>
      <c r="M469" t="e" cm="1">
        <f t="array" aca="1" ref="M469" ca="1">IF(INDIRECT("実施計画様式!M"&amp;ROW($A469))&lt;&gt;朱色変色!M469,1,0)</f>
        <v>#VALUE!</v>
      </c>
      <c r="N469" t="e" cm="1">
        <f t="array" aca="1" ref="N469" ca="1">IF(INDIRECT("実施計画様式!N"&amp;ROW($A469))&lt;&gt;朱色変色!N469,1,0)</f>
        <v>#VALUE!</v>
      </c>
      <c r="O469" t="e" cm="1">
        <f t="array" aca="1" ref="O469" ca="1">IF(INDIRECT("実施計画様式!O"&amp;ROW($A469))&lt;&gt;朱色変色!O469,1,0)</f>
        <v>#VALUE!</v>
      </c>
      <c r="P469" t="e" cm="1">
        <f t="array" aca="1" ref="P469" ca="1">IF(INDIRECT("実施計画様式!P"&amp;ROW($A469))&lt;&gt;朱色変色!P469,1,0)</f>
        <v>#VALUE!</v>
      </c>
      <c r="Q469" t="e" cm="1">
        <f t="array" aca="1" ref="Q469" ca="1">IF(INDIRECT("実施計画様式!Q"&amp;ROW($A469))&lt;&gt;朱色変色!Q469,1,0)</f>
        <v>#VALUE!</v>
      </c>
      <c r="R469" t="e" cm="1">
        <f t="array" aca="1" ref="R469" ca="1">IF(INDIRECT("実施計画様式!R"&amp;ROW($A469))&lt;&gt;朱色変色!R469,1,0)</f>
        <v>#VALUE!</v>
      </c>
      <c r="S469" t="e" cm="1">
        <f t="array" aca="1" ref="S469" ca="1">IF(INDIRECT("実施計画様式!S"&amp;ROW($A469))&lt;&gt;朱色変色!S469,1,0)</f>
        <v>#VALUE!</v>
      </c>
      <c r="T469" t="e" cm="1">
        <f t="array" aca="1" ref="T469" ca="1">IF(INDIRECT("実施計画様式!T"&amp;ROW($A469))&lt;&gt;朱色変色!T469,1,0)</f>
        <v>#VALUE!</v>
      </c>
      <c r="U469" t="e" cm="1">
        <f t="array" aca="1" ref="U469" ca="1">IF(INDIRECT("実施計画様式!U"&amp;ROW($A469))&lt;&gt;朱色変色!U469,1,0)</f>
        <v>#VALUE!</v>
      </c>
      <c r="V469" t="e" cm="1">
        <f t="array" aca="1" ref="V469" ca="1">IF(INDIRECT("実施計画様式!V"&amp;ROW($A469))&lt;&gt;朱色変色!V469,1,0)</f>
        <v>#VALUE!</v>
      </c>
      <c r="W469" t="e" cm="1">
        <f t="array" aca="1" ref="W469" ca="1">IF(INDIRECT("実施計画様式!W"&amp;ROW($A469))&lt;&gt;朱色変色!W469,1,0)</f>
        <v>#VALUE!</v>
      </c>
      <c r="X469" t="e" cm="1">
        <f t="array" aca="1" ref="X469" ca="1">IF(INDIRECT("実施計画様式!X"&amp;ROW($A469))&lt;&gt;朱色変色!X469,1,0)</f>
        <v>#VALUE!</v>
      </c>
      <c r="Y469" t="e" cm="1">
        <f t="array" aca="1" ref="Y469" ca="1">IF(INDIRECT("実施計画様式!Y"&amp;ROW($A469))&lt;&gt;朱色変色!Y469,1,0)</f>
        <v>#VALUE!</v>
      </c>
      <c r="Z469" t="e" cm="1">
        <f t="array" aca="1" ref="Z469" ca="1">IF(INDIRECT("実施計画様式!Z"&amp;ROW($A469))&lt;&gt;朱色変色!Z469,1,0)</f>
        <v>#VALUE!</v>
      </c>
      <c r="AA469" t="e" cm="1">
        <f t="array" aca="1" ref="AA469" ca="1">IF(INDIRECT("実施計画様式!AA"&amp;ROW($A469))&lt;&gt;朱色変色!AA469,1,0)</f>
        <v>#VALUE!</v>
      </c>
      <c r="AB469" t="e" cm="1">
        <f t="array" aca="1" ref="AB469" ca="1">IF(INDIRECT("実施計画様式!AB"&amp;ROW($A469))&lt;&gt;朱色変色!AB469,1,0)</f>
        <v>#VALUE!</v>
      </c>
      <c r="AC469" t="e" cm="1">
        <f t="array" aca="1" ref="AC469" ca="1">IF(INDIRECT("実施計画様式!AC"&amp;ROW($A469))&lt;&gt;朱色変色!AC469,1,0)</f>
        <v>#VALUE!</v>
      </c>
      <c r="AD469" t="e" cm="1">
        <f t="array" aca="1" ref="AD469" ca="1">IF(INDIRECT("実施計画様式!AD"&amp;ROW($A469))&lt;&gt;朱色変色!AD469,1,0)</f>
        <v>#VALUE!</v>
      </c>
      <c r="AE469" t="e" cm="1">
        <f t="array" aca="1" ref="AE469" ca="1">IF(INDIRECT("実施計画様式!AE"&amp;ROW($A469))&lt;&gt;朱色変色!AE469,1,0)</f>
        <v>#VALUE!</v>
      </c>
      <c r="AF469" t="e" cm="1">
        <f t="array" aca="1" ref="AF469" ca="1">IF(INDIRECT("実施計画様式!AF"&amp;ROW($A469))&lt;&gt;朱色変色!AF469,1,0)</f>
        <v>#VALUE!</v>
      </c>
      <c r="AG469" t="e" cm="1">
        <f t="array" aca="1" ref="AG469" ca="1">IF(INDIRECT("実施計画様式!AG"&amp;ROW($A469))&lt;&gt;朱色変色!AG469,1,0)</f>
        <v>#VALUE!</v>
      </c>
      <c r="AH469" t="e" cm="1">
        <f t="array" aca="1" ref="AH469" ca="1">IF(INDIRECT("実施計画様式!AH"&amp;ROW($A469))&lt;&gt;朱色変色!AH469,1,0)</f>
        <v>#VALUE!</v>
      </c>
      <c r="AI469" t="e" cm="1">
        <f t="array" aca="1" ref="AI469" ca="1">IF(INDIRECT("実施計画様式!AI"&amp;ROW($A469))&lt;&gt;朱色変色!AI469,1,0)</f>
        <v>#VALUE!</v>
      </c>
      <c r="AJ469" t="e" cm="1">
        <f t="array" aca="1" ref="AJ469" ca="1">IF(INDIRECT("実施計画様式!AJ"&amp;ROW($A469))&lt;&gt;朱色変色!AJ469,1,0)</f>
        <v>#VALUE!</v>
      </c>
      <c r="AK469" t="e" cm="1">
        <f t="array" aca="1" ref="AK469" ca="1">IF(INDIRECT("実施計画様式!AK"&amp;ROW($A469))&lt;&gt;朱色変色!AK469,1,0)</f>
        <v>#VALUE!</v>
      </c>
      <c r="AL469" t="e" cm="1">
        <f t="array" aca="1" ref="AL469" ca="1">IF(INDIRECT("実施計画様式!AL"&amp;ROW($A469))&lt;&gt;朱色変色!AL469,1,0)</f>
        <v>#VALUE!</v>
      </c>
      <c r="AM469" t="e" cm="1">
        <f t="array" aca="1" ref="AM469" ca="1">IF(INDIRECT("実施計画様式!AM"&amp;ROW($A469))&lt;&gt;朱色変色!AM469,1,0)</f>
        <v>#VALUE!</v>
      </c>
      <c r="AN469" t="e" cm="1">
        <f t="array" aca="1" ref="AN469" ca="1">IF(INDIRECT("実施計画様式!AN"&amp;ROW($A469))&lt;&gt;朱色変色!AN469,1,0)</f>
        <v>#VALUE!</v>
      </c>
      <c r="AO469" t="e" cm="1">
        <f t="array" aca="1" ref="AO469" ca="1">IF(INDIRECT("実施計画様式!AO"&amp;ROW($A469))&lt;&gt;朱色変色!AO469,1,0)</f>
        <v>#VALUE!</v>
      </c>
      <c r="AP469" t="e" cm="1">
        <f t="array" aca="1" ref="AP469" ca="1">IF(INDIRECT("実施計画様式!AP"&amp;ROW($A469))&lt;&gt;朱色変色!AP469,1,0)</f>
        <v>#VALUE!</v>
      </c>
      <c r="AQ469" t="e" cm="1">
        <f t="array" aca="1" ref="AQ469" ca="1">IF(INDIRECT("実施計画様式!AQ"&amp;ROW($A469))&lt;&gt;朱色変色!AQ469,1,0)</f>
        <v>#VALUE!</v>
      </c>
      <c r="AR469" t="e" cm="1">
        <f t="array" aca="1" ref="AR469" ca="1">IF(INDIRECT("実施計画様式!AR"&amp;ROW($A469))&lt;&gt;朱色変色!AR469,1,0)</f>
        <v>#VALUE!</v>
      </c>
      <c r="AS469" t="e" cm="1">
        <f t="array" aca="1" ref="AS469" ca="1">IF(INDIRECT("実施計画様式!AS"&amp;ROW($A469))&lt;&gt;朱色変色!AS469,1,0)</f>
        <v>#VALUE!</v>
      </c>
      <c r="AT469" t="e" cm="1">
        <f t="array" aca="1" ref="AT469" ca="1">IF(INDIRECT("実施計画様式!AT"&amp;ROW($A469))&lt;&gt;朱色変色!AT469,1,0)</f>
        <v>#VALUE!</v>
      </c>
      <c r="AU469" t="e" cm="1">
        <f t="array" aca="1" ref="AU469" ca="1">IF(INDIRECT("実施計画様式!AU"&amp;ROW($A469))&lt;&gt;朱色変色!AU469,1,0)</f>
        <v>#VALUE!</v>
      </c>
      <c r="AV469" t="e" cm="1">
        <f t="array" aca="1" ref="AV469" ca="1">IF(INDIRECT("実施計画様式!AV"&amp;ROW($A469))&lt;&gt;朱色変色!AV469,1,0)</f>
        <v>#VALUE!</v>
      </c>
      <c r="AW469" t="e" cm="1">
        <f t="array" aca="1" ref="AW469" ca="1">IF(INDIRECT("実施計画様式!AW"&amp;ROW($A469))&lt;&gt;朱色変色!AW469,1,0)</f>
        <v>#VALUE!</v>
      </c>
      <c r="AX469" t="e" cm="1">
        <f t="array" aca="1" ref="AX469" ca="1">IF(INDIRECT("実施計画様式!AX"&amp;ROW($A469))&lt;&gt;朱色変色!AX469,1,0)</f>
        <v>#VALUE!</v>
      </c>
      <c r="AY469" t="e" cm="1">
        <f t="array" aca="1" ref="AY469" ca="1">IF(INDIRECT("実施計画様式!AY"&amp;ROW($A469))&lt;&gt;朱色変色!AU469,1,0)</f>
        <v>#VALUE!</v>
      </c>
      <c r="AZ469" t="e" cm="1">
        <f t="array" aca="1" ref="AZ469" ca="1">IF(INDIRECT("実施計画様式!AZ"&amp;ROW($A469))&lt;&gt;朱色変色!AV469,1,0)</f>
        <v>#VALUE!</v>
      </c>
      <c r="BA469" t="e" cm="1">
        <f t="array" aca="1" ref="BA469" ca="1">IF(INDIRECT("実施計画様式!BA"&amp;ROW($A469))&lt;&gt;朱色変色!AW469,1,0)</f>
        <v>#VALUE!</v>
      </c>
      <c r="BB469" t="e" cm="1">
        <f t="array" aca="1" ref="BB469" ca="1">IF(INDIRECT("実施計画様式!BB"&amp;ROW($A469))&lt;&gt;朱色変色!AX469,1,0)</f>
        <v>#VALUE!</v>
      </c>
      <c r="BC469" t="e">
        <f t="shared" ca="1" si="18"/>
        <v>#VALUE!</v>
      </c>
      <c r="BD469" t="e">
        <f t="shared" ca="1" si="19"/>
        <v>#VALUE!</v>
      </c>
      <c r="BE469" t="e">
        <f t="shared" ca="1" si="20"/>
        <v>#VALUE!</v>
      </c>
    </row>
    <row r="470" spans="3:57">
      <c r="C470" s="310">
        <v>398</v>
      </c>
      <c r="D470" t="e" cm="1">
        <f t="array" aca="1" ref="D470" ca="1">IF(INDIRECT("実施計画様式!D"&amp;ROW($A470))&lt;&gt;朱色変色!D470,1,0)</f>
        <v>#VALUE!</v>
      </c>
      <c r="E470" t="e" cm="1">
        <f t="array" aca="1" ref="E470" ca="1">IF(INDIRECT("実施計画様式!E"&amp;ROW($A470))&lt;&gt;朱色変色!E470,1,0)</f>
        <v>#VALUE!</v>
      </c>
      <c r="F470" t="e" cm="1">
        <f t="array" aca="1" ref="F470" ca="1">IF(INDIRECT("実施計画様式!F"&amp;ROW($A470))&lt;&gt;朱色変色!F470,1,0)</f>
        <v>#VALUE!</v>
      </c>
      <c r="G470" t="e" cm="1">
        <f t="array" aca="1" ref="G470" ca="1">IF(INDIRECT("実施計画様式!G"&amp;ROW($A470))&lt;&gt;朱色変色!G470,1,0)</f>
        <v>#VALUE!</v>
      </c>
      <c r="H470" t="e" cm="1">
        <f t="array" aca="1" ref="H470" ca="1">IF(INDIRECT("実施計画様式!H"&amp;ROW($A470))&lt;&gt;朱色変色!H470,1,0)</f>
        <v>#VALUE!</v>
      </c>
      <c r="I470" t="e" cm="1">
        <f t="array" aca="1" ref="I470" ca="1">IF(INDIRECT("実施計画様式!I"&amp;ROW($A470))&lt;&gt;朱色変色!I470,1,0)</f>
        <v>#VALUE!</v>
      </c>
      <c r="J470" t="e" cm="1">
        <f t="array" aca="1" ref="J470" ca="1">IF(INDIRECT("実施計画様式!J"&amp;ROW($A470))&lt;&gt;朱色変色!J470,1,0)</f>
        <v>#VALUE!</v>
      </c>
      <c r="K470" t="e" cm="1">
        <f t="array" aca="1" ref="K470" ca="1">IF(INDIRECT("実施計画様式!K"&amp;ROW($A470))&lt;&gt;朱色変色!K470,1,0)</f>
        <v>#VALUE!</v>
      </c>
      <c r="L470" t="e" cm="1">
        <f t="array" aca="1" ref="L470" ca="1">IF(INDIRECT("実施計画様式!L"&amp;ROW($A470))&lt;&gt;朱色変色!L470,1,0)</f>
        <v>#VALUE!</v>
      </c>
      <c r="M470" t="e" cm="1">
        <f t="array" aca="1" ref="M470" ca="1">IF(INDIRECT("実施計画様式!M"&amp;ROW($A470))&lt;&gt;朱色変色!M470,1,0)</f>
        <v>#VALUE!</v>
      </c>
      <c r="N470" t="e" cm="1">
        <f t="array" aca="1" ref="N470" ca="1">IF(INDIRECT("実施計画様式!N"&amp;ROW($A470))&lt;&gt;朱色変色!N470,1,0)</f>
        <v>#VALUE!</v>
      </c>
      <c r="O470" t="e" cm="1">
        <f t="array" aca="1" ref="O470" ca="1">IF(INDIRECT("実施計画様式!O"&amp;ROW($A470))&lt;&gt;朱色変色!O470,1,0)</f>
        <v>#VALUE!</v>
      </c>
      <c r="P470" t="e" cm="1">
        <f t="array" aca="1" ref="P470" ca="1">IF(INDIRECT("実施計画様式!P"&amp;ROW($A470))&lt;&gt;朱色変色!P470,1,0)</f>
        <v>#VALUE!</v>
      </c>
      <c r="Q470" t="e" cm="1">
        <f t="array" aca="1" ref="Q470" ca="1">IF(INDIRECT("実施計画様式!Q"&amp;ROW($A470))&lt;&gt;朱色変色!Q470,1,0)</f>
        <v>#VALUE!</v>
      </c>
      <c r="R470" t="e" cm="1">
        <f t="array" aca="1" ref="R470" ca="1">IF(INDIRECT("実施計画様式!R"&amp;ROW($A470))&lt;&gt;朱色変色!R470,1,0)</f>
        <v>#VALUE!</v>
      </c>
      <c r="S470" t="e" cm="1">
        <f t="array" aca="1" ref="S470" ca="1">IF(INDIRECT("実施計画様式!S"&amp;ROW($A470))&lt;&gt;朱色変色!S470,1,0)</f>
        <v>#VALUE!</v>
      </c>
      <c r="T470" t="e" cm="1">
        <f t="array" aca="1" ref="T470" ca="1">IF(INDIRECT("実施計画様式!T"&amp;ROW($A470))&lt;&gt;朱色変色!T470,1,0)</f>
        <v>#VALUE!</v>
      </c>
      <c r="U470" t="e" cm="1">
        <f t="array" aca="1" ref="U470" ca="1">IF(INDIRECT("実施計画様式!U"&amp;ROW($A470))&lt;&gt;朱色変色!U470,1,0)</f>
        <v>#VALUE!</v>
      </c>
      <c r="V470" t="e" cm="1">
        <f t="array" aca="1" ref="V470" ca="1">IF(INDIRECT("実施計画様式!V"&amp;ROW($A470))&lt;&gt;朱色変色!V470,1,0)</f>
        <v>#VALUE!</v>
      </c>
      <c r="W470" t="e" cm="1">
        <f t="array" aca="1" ref="W470" ca="1">IF(INDIRECT("実施計画様式!W"&amp;ROW($A470))&lt;&gt;朱色変色!W470,1,0)</f>
        <v>#VALUE!</v>
      </c>
      <c r="X470" t="e" cm="1">
        <f t="array" aca="1" ref="X470" ca="1">IF(INDIRECT("実施計画様式!X"&amp;ROW($A470))&lt;&gt;朱色変色!X470,1,0)</f>
        <v>#VALUE!</v>
      </c>
      <c r="Y470" t="e" cm="1">
        <f t="array" aca="1" ref="Y470" ca="1">IF(INDIRECT("実施計画様式!Y"&amp;ROW($A470))&lt;&gt;朱色変色!Y470,1,0)</f>
        <v>#VALUE!</v>
      </c>
      <c r="Z470" t="e" cm="1">
        <f t="array" aca="1" ref="Z470" ca="1">IF(INDIRECT("実施計画様式!Z"&amp;ROW($A470))&lt;&gt;朱色変色!Z470,1,0)</f>
        <v>#VALUE!</v>
      </c>
      <c r="AA470" t="e" cm="1">
        <f t="array" aca="1" ref="AA470" ca="1">IF(INDIRECT("実施計画様式!AA"&amp;ROW($A470))&lt;&gt;朱色変色!AA470,1,0)</f>
        <v>#VALUE!</v>
      </c>
      <c r="AB470" t="e" cm="1">
        <f t="array" aca="1" ref="AB470" ca="1">IF(INDIRECT("実施計画様式!AB"&amp;ROW($A470))&lt;&gt;朱色変色!AB470,1,0)</f>
        <v>#VALUE!</v>
      </c>
      <c r="AC470" t="e" cm="1">
        <f t="array" aca="1" ref="AC470" ca="1">IF(INDIRECT("実施計画様式!AC"&amp;ROW($A470))&lt;&gt;朱色変色!AC470,1,0)</f>
        <v>#VALUE!</v>
      </c>
      <c r="AD470" t="e" cm="1">
        <f t="array" aca="1" ref="AD470" ca="1">IF(INDIRECT("実施計画様式!AD"&amp;ROW($A470))&lt;&gt;朱色変色!AD470,1,0)</f>
        <v>#VALUE!</v>
      </c>
      <c r="AE470" t="e" cm="1">
        <f t="array" aca="1" ref="AE470" ca="1">IF(INDIRECT("実施計画様式!AE"&amp;ROW($A470))&lt;&gt;朱色変色!AE470,1,0)</f>
        <v>#VALUE!</v>
      </c>
      <c r="AF470" t="e" cm="1">
        <f t="array" aca="1" ref="AF470" ca="1">IF(INDIRECT("実施計画様式!AF"&amp;ROW($A470))&lt;&gt;朱色変色!AF470,1,0)</f>
        <v>#VALUE!</v>
      </c>
      <c r="AG470" t="e" cm="1">
        <f t="array" aca="1" ref="AG470" ca="1">IF(INDIRECT("実施計画様式!AG"&amp;ROW($A470))&lt;&gt;朱色変色!AG470,1,0)</f>
        <v>#VALUE!</v>
      </c>
      <c r="AH470" t="e" cm="1">
        <f t="array" aca="1" ref="AH470" ca="1">IF(INDIRECT("実施計画様式!AH"&amp;ROW($A470))&lt;&gt;朱色変色!AH470,1,0)</f>
        <v>#VALUE!</v>
      </c>
      <c r="AI470" t="e" cm="1">
        <f t="array" aca="1" ref="AI470" ca="1">IF(INDIRECT("実施計画様式!AI"&amp;ROW($A470))&lt;&gt;朱色変色!AI470,1,0)</f>
        <v>#VALUE!</v>
      </c>
      <c r="AJ470" t="e" cm="1">
        <f t="array" aca="1" ref="AJ470" ca="1">IF(INDIRECT("実施計画様式!AJ"&amp;ROW($A470))&lt;&gt;朱色変色!AJ470,1,0)</f>
        <v>#VALUE!</v>
      </c>
      <c r="AK470" t="e" cm="1">
        <f t="array" aca="1" ref="AK470" ca="1">IF(INDIRECT("実施計画様式!AK"&amp;ROW($A470))&lt;&gt;朱色変色!AK470,1,0)</f>
        <v>#VALUE!</v>
      </c>
      <c r="AL470" t="e" cm="1">
        <f t="array" aca="1" ref="AL470" ca="1">IF(INDIRECT("実施計画様式!AL"&amp;ROW($A470))&lt;&gt;朱色変色!AL470,1,0)</f>
        <v>#VALUE!</v>
      </c>
      <c r="AM470" t="e" cm="1">
        <f t="array" aca="1" ref="AM470" ca="1">IF(INDIRECT("実施計画様式!AM"&amp;ROW($A470))&lt;&gt;朱色変色!AM470,1,0)</f>
        <v>#VALUE!</v>
      </c>
      <c r="AN470" t="e" cm="1">
        <f t="array" aca="1" ref="AN470" ca="1">IF(INDIRECT("実施計画様式!AN"&amp;ROW($A470))&lt;&gt;朱色変色!AN470,1,0)</f>
        <v>#VALUE!</v>
      </c>
      <c r="AO470" t="e" cm="1">
        <f t="array" aca="1" ref="AO470" ca="1">IF(INDIRECT("実施計画様式!AO"&amp;ROW($A470))&lt;&gt;朱色変色!AO470,1,0)</f>
        <v>#VALUE!</v>
      </c>
      <c r="AP470" t="e" cm="1">
        <f t="array" aca="1" ref="AP470" ca="1">IF(INDIRECT("実施計画様式!AP"&amp;ROW($A470))&lt;&gt;朱色変色!AP470,1,0)</f>
        <v>#VALUE!</v>
      </c>
      <c r="AQ470" t="e" cm="1">
        <f t="array" aca="1" ref="AQ470" ca="1">IF(INDIRECT("実施計画様式!AQ"&amp;ROW($A470))&lt;&gt;朱色変色!AQ470,1,0)</f>
        <v>#VALUE!</v>
      </c>
      <c r="AR470" t="e" cm="1">
        <f t="array" aca="1" ref="AR470" ca="1">IF(INDIRECT("実施計画様式!AR"&amp;ROW($A470))&lt;&gt;朱色変色!AR470,1,0)</f>
        <v>#VALUE!</v>
      </c>
      <c r="AS470" t="e" cm="1">
        <f t="array" aca="1" ref="AS470" ca="1">IF(INDIRECT("実施計画様式!AS"&amp;ROW($A470))&lt;&gt;朱色変色!AS470,1,0)</f>
        <v>#VALUE!</v>
      </c>
      <c r="AT470" t="e" cm="1">
        <f t="array" aca="1" ref="AT470" ca="1">IF(INDIRECT("実施計画様式!AT"&amp;ROW($A470))&lt;&gt;朱色変色!AT470,1,0)</f>
        <v>#VALUE!</v>
      </c>
      <c r="AU470" t="e" cm="1">
        <f t="array" aca="1" ref="AU470" ca="1">IF(INDIRECT("実施計画様式!AU"&amp;ROW($A470))&lt;&gt;朱色変色!AU470,1,0)</f>
        <v>#VALUE!</v>
      </c>
      <c r="AV470" t="e" cm="1">
        <f t="array" aca="1" ref="AV470" ca="1">IF(INDIRECT("実施計画様式!AV"&amp;ROW($A470))&lt;&gt;朱色変色!AV470,1,0)</f>
        <v>#VALUE!</v>
      </c>
      <c r="AW470" t="e" cm="1">
        <f t="array" aca="1" ref="AW470" ca="1">IF(INDIRECT("実施計画様式!AW"&amp;ROW($A470))&lt;&gt;朱色変色!AW470,1,0)</f>
        <v>#VALUE!</v>
      </c>
      <c r="AX470" t="e" cm="1">
        <f t="array" aca="1" ref="AX470" ca="1">IF(INDIRECT("実施計画様式!AX"&amp;ROW($A470))&lt;&gt;朱色変色!AX470,1,0)</f>
        <v>#VALUE!</v>
      </c>
      <c r="AY470" t="e" cm="1">
        <f t="array" aca="1" ref="AY470" ca="1">IF(INDIRECT("実施計画様式!AY"&amp;ROW($A470))&lt;&gt;朱色変色!AU470,1,0)</f>
        <v>#VALUE!</v>
      </c>
      <c r="AZ470" t="e" cm="1">
        <f t="array" aca="1" ref="AZ470" ca="1">IF(INDIRECT("実施計画様式!AZ"&amp;ROW($A470))&lt;&gt;朱色変色!AV470,1,0)</f>
        <v>#VALUE!</v>
      </c>
      <c r="BA470" t="e" cm="1">
        <f t="array" aca="1" ref="BA470" ca="1">IF(INDIRECT("実施計画様式!BA"&amp;ROW($A470))&lt;&gt;朱色変色!AW470,1,0)</f>
        <v>#VALUE!</v>
      </c>
      <c r="BB470" t="e" cm="1">
        <f t="array" aca="1" ref="BB470" ca="1">IF(INDIRECT("実施計画様式!BB"&amp;ROW($A470))&lt;&gt;朱色変色!AX470,1,0)</f>
        <v>#VALUE!</v>
      </c>
      <c r="BC470" t="e">
        <f t="shared" ca="1" si="18"/>
        <v>#VALUE!</v>
      </c>
      <c r="BD470" t="e">
        <f t="shared" ca="1" si="19"/>
        <v>#VALUE!</v>
      </c>
      <c r="BE470" t="e">
        <f t="shared" ca="1" si="20"/>
        <v>#VALUE!</v>
      </c>
    </row>
    <row r="471" spans="3:57">
      <c r="C471" s="310">
        <v>399</v>
      </c>
      <c r="D471" t="e" cm="1">
        <f t="array" aca="1" ref="D471" ca="1">IF(INDIRECT("実施計画様式!D"&amp;ROW($A471))&lt;&gt;朱色変色!D471,1,0)</f>
        <v>#VALUE!</v>
      </c>
      <c r="E471" t="e" cm="1">
        <f t="array" aca="1" ref="E471" ca="1">IF(INDIRECT("実施計画様式!E"&amp;ROW($A471))&lt;&gt;朱色変色!E471,1,0)</f>
        <v>#VALUE!</v>
      </c>
      <c r="F471" t="e" cm="1">
        <f t="array" aca="1" ref="F471" ca="1">IF(INDIRECT("実施計画様式!F"&amp;ROW($A471))&lt;&gt;朱色変色!F471,1,0)</f>
        <v>#VALUE!</v>
      </c>
      <c r="G471" t="e" cm="1">
        <f t="array" aca="1" ref="G471" ca="1">IF(INDIRECT("実施計画様式!G"&amp;ROW($A471))&lt;&gt;朱色変色!G471,1,0)</f>
        <v>#VALUE!</v>
      </c>
      <c r="H471" t="e" cm="1">
        <f t="array" aca="1" ref="H471" ca="1">IF(INDIRECT("実施計画様式!H"&amp;ROW($A471))&lt;&gt;朱色変色!H471,1,0)</f>
        <v>#VALUE!</v>
      </c>
      <c r="I471" t="e" cm="1">
        <f t="array" aca="1" ref="I471" ca="1">IF(INDIRECT("実施計画様式!I"&amp;ROW($A471))&lt;&gt;朱色変色!I471,1,0)</f>
        <v>#VALUE!</v>
      </c>
      <c r="J471" t="e" cm="1">
        <f t="array" aca="1" ref="J471" ca="1">IF(INDIRECT("実施計画様式!J"&amp;ROW($A471))&lt;&gt;朱色変色!J471,1,0)</f>
        <v>#VALUE!</v>
      </c>
      <c r="K471" t="e" cm="1">
        <f t="array" aca="1" ref="K471" ca="1">IF(INDIRECT("実施計画様式!K"&amp;ROW($A471))&lt;&gt;朱色変色!K471,1,0)</f>
        <v>#VALUE!</v>
      </c>
      <c r="L471" t="e" cm="1">
        <f t="array" aca="1" ref="L471" ca="1">IF(INDIRECT("実施計画様式!L"&amp;ROW($A471))&lt;&gt;朱色変色!L471,1,0)</f>
        <v>#VALUE!</v>
      </c>
      <c r="M471" t="e" cm="1">
        <f t="array" aca="1" ref="M471" ca="1">IF(INDIRECT("実施計画様式!M"&amp;ROW($A471))&lt;&gt;朱色変色!M471,1,0)</f>
        <v>#VALUE!</v>
      </c>
      <c r="N471" t="e" cm="1">
        <f t="array" aca="1" ref="N471" ca="1">IF(INDIRECT("実施計画様式!N"&amp;ROW($A471))&lt;&gt;朱色変色!N471,1,0)</f>
        <v>#VALUE!</v>
      </c>
      <c r="O471" t="e" cm="1">
        <f t="array" aca="1" ref="O471" ca="1">IF(INDIRECT("実施計画様式!O"&amp;ROW($A471))&lt;&gt;朱色変色!O471,1,0)</f>
        <v>#VALUE!</v>
      </c>
      <c r="P471" t="e" cm="1">
        <f t="array" aca="1" ref="P471" ca="1">IF(INDIRECT("実施計画様式!P"&amp;ROW($A471))&lt;&gt;朱色変色!P471,1,0)</f>
        <v>#VALUE!</v>
      </c>
      <c r="Q471" t="e" cm="1">
        <f t="array" aca="1" ref="Q471" ca="1">IF(INDIRECT("実施計画様式!Q"&amp;ROW($A471))&lt;&gt;朱色変色!Q471,1,0)</f>
        <v>#VALUE!</v>
      </c>
      <c r="R471" t="e" cm="1">
        <f t="array" aca="1" ref="R471" ca="1">IF(INDIRECT("実施計画様式!R"&amp;ROW($A471))&lt;&gt;朱色変色!R471,1,0)</f>
        <v>#VALUE!</v>
      </c>
      <c r="S471" t="e" cm="1">
        <f t="array" aca="1" ref="S471" ca="1">IF(INDIRECT("実施計画様式!S"&amp;ROW($A471))&lt;&gt;朱色変色!S471,1,0)</f>
        <v>#VALUE!</v>
      </c>
      <c r="T471" t="e" cm="1">
        <f t="array" aca="1" ref="T471" ca="1">IF(INDIRECT("実施計画様式!T"&amp;ROW($A471))&lt;&gt;朱色変色!T471,1,0)</f>
        <v>#VALUE!</v>
      </c>
      <c r="U471" t="e" cm="1">
        <f t="array" aca="1" ref="U471" ca="1">IF(INDIRECT("実施計画様式!U"&amp;ROW($A471))&lt;&gt;朱色変色!U471,1,0)</f>
        <v>#VALUE!</v>
      </c>
      <c r="V471" t="e" cm="1">
        <f t="array" aca="1" ref="V471" ca="1">IF(INDIRECT("実施計画様式!V"&amp;ROW($A471))&lt;&gt;朱色変色!V471,1,0)</f>
        <v>#VALUE!</v>
      </c>
      <c r="W471" t="e" cm="1">
        <f t="array" aca="1" ref="W471" ca="1">IF(INDIRECT("実施計画様式!W"&amp;ROW($A471))&lt;&gt;朱色変色!W471,1,0)</f>
        <v>#VALUE!</v>
      </c>
      <c r="X471" t="e" cm="1">
        <f t="array" aca="1" ref="X471" ca="1">IF(INDIRECT("実施計画様式!X"&amp;ROW($A471))&lt;&gt;朱色変色!X471,1,0)</f>
        <v>#VALUE!</v>
      </c>
      <c r="Y471" t="e" cm="1">
        <f t="array" aca="1" ref="Y471" ca="1">IF(INDIRECT("実施計画様式!Y"&amp;ROW($A471))&lt;&gt;朱色変色!Y471,1,0)</f>
        <v>#VALUE!</v>
      </c>
      <c r="Z471" t="e" cm="1">
        <f t="array" aca="1" ref="Z471" ca="1">IF(INDIRECT("実施計画様式!Z"&amp;ROW($A471))&lt;&gt;朱色変色!Z471,1,0)</f>
        <v>#VALUE!</v>
      </c>
      <c r="AA471" t="e" cm="1">
        <f t="array" aca="1" ref="AA471" ca="1">IF(INDIRECT("実施計画様式!AA"&amp;ROW($A471))&lt;&gt;朱色変色!AA471,1,0)</f>
        <v>#VALUE!</v>
      </c>
      <c r="AB471" t="e" cm="1">
        <f t="array" aca="1" ref="AB471" ca="1">IF(INDIRECT("実施計画様式!AB"&amp;ROW($A471))&lt;&gt;朱色変色!AB471,1,0)</f>
        <v>#VALUE!</v>
      </c>
      <c r="AC471" t="e" cm="1">
        <f t="array" aca="1" ref="AC471" ca="1">IF(INDIRECT("実施計画様式!AC"&amp;ROW($A471))&lt;&gt;朱色変色!AC471,1,0)</f>
        <v>#VALUE!</v>
      </c>
      <c r="AD471" t="e" cm="1">
        <f t="array" aca="1" ref="AD471" ca="1">IF(INDIRECT("実施計画様式!AD"&amp;ROW($A471))&lt;&gt;朱色変色!AD471,1,0)</f>
        <v>#VALUE!</v>
      </c>
      <c r="AE471" t="e" cm="1">
        <f t="array" aca="1" ref="AE471" ca="1">IF(INDIRECT("実施計画様式!AE"&amp;ROW($A471))&lt;&gt;朱色変色!AE471,1,0)</f>
        <v>#VALUE!</v>
      </c>
      <c r="AF471" t="e" cm="1">
        <f t="array" aca="1" ref="AF471" ca="1">IF(INDIRECT("実施計画様式!AF"&amp;ROW($A471))&lt;&gt;朱色変色!AF471,1,0)</f>
        <v>#VALUE!</v>
      </c>
      <c r="AG471" t="e" cm="1">
        <f t="array" aca="1" ref="AG471" ca="1">IF(INDIRECT("実施計画様式!AG"&amp;ROW($A471))&lt;&gt;朱色変色!AG471,1,0)</f>
        <v>#VALUE!</v>
      </c>
      <c r="AH471" t="e" cm="1">
        <f t="array" aca="1" ref="AH471" ca="1">IF(INDIRECT("実施計画様式!AH"&amp;ROW($A471))&lt;&gt;朱色変色!AH471,1,0)</f>
        <v>#VALUE!</v>
      </c>
      <c r="AI471" t="e" cm="1">
        <f t="array" aca="1" ref="AI471" ca="1">IF(INDIRECT("実施計画様式!AI"&amp;ROW($A471))&lt;&gt;朱色変色!AI471,1,0)</f>
        <v>#VALUE!</v>
      </c>
      <c r="AJ471" t="e" cm="1">
        <f t="array" aca="1" ref="AJ471" ca="1">IF(INDIRECT("実施計画様式!AJ"&amp;ROW($A471))&lt;&gt;朱色変色!AJ471,1,0)</f>
        <v>#VALUE!</v>
      </c>
      <c r="AK471" t="e" cm="1">
        <f t="array" aca="1" ref="AK471" ca="1">IF(INDIRECT("実施計画様式!AK"&amp;ROW($A471))&lt;&gt;朱色変色!AK471,1,0)</f>
        <v>#VALUE!</v>
      </c>
      <c r="AL471" t="e" cm="1">
        <f t="array" aca="1" ref="AL471" ca="1">IF(INDIRECT("実施計画様式!AL"&amp;ROW($A471))&lt;&gt;朱色変色!AL471,1,0)</f>
        <v>#VALUE!</v>
      </c>
      <c r="AM471" t="e" cm="1">
        <f t="array" aca="1" ref="AM471" ca="1">IF(INDIRECT("実施計画様式!AM"&amp;ROW($A471))&lt;&gt;朱色変色!AM471,1,0)</f>
        <v>#VALUE!</v>
      </c>
      <c r="AN471" t="e" cm="1">
        <f t="array" aca="1" ref="AN471" ca="1">IF(INDIRECT("実施計画様式!AN"&amp;ROW($A471))&lt;&gt;朱色変色!AN471,1,0)</f>
        <v>#VALUE!</v>
      </c>
      <c r="AO471" t="e" cm="1">
        <f t="array" aca="1" ref="AO471" ca="1">IF(INDIRECT("実施計画様式!AO"&amp;ROW($A471))&lt;&gt;朱色変色!AO471,1,0)</f>
        <v>#VALUE!</v>
      </c>
      <c r="AP471" t="e" cm="1">
        <f t="array" aca="1" ref="AP471" ca="1">IF(INDIRECT("実施計画様式!AP"&amp;ROW($A471))&lt;&gt;朱色変色!AP471,1,0)</f>
        <v>#VALUE!</v>
      </c>
      <c r="AQ471" t="e" cm="1">
        <f t="array" aca="1" ref="AQ471" ca="1">IF(INDIRECT("実施計画様式!AQ"&amp;ROW($A471))&lt;&gt;朱色変色!AQ471,1,0)</f>
        <v>#VALUE!</v>
      </c>
      <c r="AR471" t="e" cm="1">
        <f t="array" aca="1" ref="AR471" ca="1">IF(INDIRECT("実施計画様式!AR"&amp;ROW($A471))&lt;&gt;朱色変色!AR471,1,0)</f>
        <v>#VALUE!</v>
      </c>
      <c r="AS471" t="e" cm="1">
        <f t="array" aca="1" ref="AS471" ca="1">IF(INDIRECT("実施計画様式!AS"&amp;ROW($A471))&lt;&gt;朱色変色!AS471,1,0)</f>
        <v>#VALUE!</v>
      </c>
      <c r="AT471" t="e" cm="1">
        <f t="array" aca="1" ref="AT471" ca="1">IF(INDIRECT("実施計画様式!AT"&amp;ROW($A471))&lt;&gt;朱色変色!AT471,1,0)</f>
        <v>#VALUE!</v>
      </c>
      <c r="AU471" t="e" cm="1">
        <f t="array" aca="1" ref="AU471" ca="1">IF(INDIRECT("実施計画様式!AU"&amp;ROW($A471))&lt;&gt;朱色変色!AU471,1,0)</f>
        <v>#VALUE!</v>
      </c>
      <c r="AV471" t="e" cm="1">
        <f t="array" aca="1" ref="AV471" ca="1">IF(INDIRECT("実施計画様式!AV"&amp;ROW($A471))&lt;&gt;朱色変色!AV471,1,0)</f>
        <v>#VALUE!</v>
      </c>
      <c r="AW471" t="e" cm="1">
        <f t="array" aca="1" ref="AW471" ca="1">IF(INDIRECT("実施計画様式!AW"&amp;ROW($A471))&lt;&gt;朱色変色!AW471,1,0)</f>
        <v>#VALUE!</v>
      </c>
      <c r="AX471" t="e" cm="1">
        <f t="array" aca="1" ref="AX471" ca="1">IF(INDIRECT("実施計画様式!AX"&amp;ROW($A471))&lt;&gt;朱色変色!AX471,1,0)</f>
        <v>#VALUE!</v>
      </c>
      <c r="AY471" t="e" cm="1">
        <f t="array" aca="1" ref="AY471" ca="1">IF(INDIRECT("実施計画様式!AY"&amp;ROW($A471))&lt;&gt;朱色変色!AU471,1,0)</f>
        <v>#VALUE!</v>
      </c>
      <c r="AZ471" t="e" cm="1">
        <f t="array" aca="1" ref="AZ471" ca="1">IF(INDIRECT("実施計画様式!AZ"&amp;ROW($A471))&lt;&gt;朱色変色!AV471,1,0)</f>
        <v>#VALUE!</v>
      </c>
      <c r="BA471" t="e" cm="1">
        <f t="array" aca="1" ref="BA471" ca="1">IF(INDIRECT("実施計画様式!BA"&amp;ROW($A471))&lt;&gt;朱色変色!AW471,1,0)</f>
        <v>#VALUE!</v>
      </c>
      <c r="BB471" t="e" cm="1">
        <f t="array" aca="1" ref="BB471" ca="1">IF(INDIRECT("実施計画様式!BB"&amp;ROW($A471))&lt;&gt;朱色変色!AX471,1,0)</f>
        <v>#VALUE!</v>
      </c>
      <c r="BC471" t="e">
        <f t="shared" ca="1" si="18"/>
        <v>#VALUE!</v>
      </c>
      <c r="BD471" t="e">
        <f t="shared" ca="1" si="19"/>
        <v>#VALUE!</v>
      </c>
      <c r="BE471" t="e">
        <f t="shared" ca="1" si="20"/>
        <v>#VALUE!</v>
      </c>
    </row>
    <row r="472" spans="3:57" ht="13.8" thickBot="1">
      <c r="C472" s="311">
        <v>400</v>
      </c>
      <c r="D472" s="25" t="e" cm="1">
        <f t="array" aca="1" ref="D472" ca="1">IF(INDIRECT("実施計画様式!D"&amp;ROW($A472))&lt;&gt;朱色変色!D472,1,0)</f>
        <v>#VALUE!</v>
      </c>
      <c r="E472" s="25" t="e" cm="1">
        <f t="array" aca="1" ref="E472" ca="1">IF(INDIRECT("実施計画様式!E"&amp;ROW($A472))&lt;&gt;朱色変色!E472,1,0)</f>
        <v>#VALUE!</v>
      </c>
      <c r="F472" s="25" t="e" cm="1">
        <f t="array" aca="1" ref="F472" ca="1">IF(INDIRECT("実施計画様式!F"&amp;ROW($A472))&lt;&gt;朱色変色!F472,1,0)</f>
        <v>#VALUE!</v>
      </c>
      <c r="G472" s="25" t="e" cm="1">
        <f t="array" aca="1" ref="G472" ca="1">IF(INDIRECT("実施計画様式!G"&amp;ROW($A472))&lt;&gt;朱色変色!G472,1,0)</f>
        <v>#VALUE!</v>
      </c>
      <c r="H472" s="25" t="e" cm="1">
        <f t="array" aca="1" ref="H472" ca="1">IF(INDIRECT("実施計画様式!H"&amp;ROW($A472))&lt;&gt;朱色変色!H472,1,0)</f>
        <v>#VALUE!</v>
      </c>
      <c r="I472" s="25" t="e" cm="1">
        <f t="array" aca="1" ref="I472" ca="1">IF(INDIRECT("実施計画様式!I"&amp;ROW($A472))&lt;&gt;朱色変色!I472,1,0)</f>
        <v>#VALUE!</v>
      </c>
      <c r="J472" s="25" t="e" cm="1">
        <f t="array" aca="1" ref="J472" ca="1">IF(INDIRECT("実施計画様式!J"&amp;ROW($A472))&lt;&gt;朱色変色!J472,1,0)</f>
        <v>#VALUE!</v>
      </c>
      <c r="K472" s="25" t="e" cm="1">
        <f t="array" aca="1" ref="K472" ca="1">IF(INDIRECT("実施計画様式!K"&amp;ROW($A472))&lt;&gt;朱色変色!K472,1,0)</f>
        <v>#VALUE!</v>
      </c>
      <c r="L472" s="25" t="e" cm="1">
        <f t="array" aca="1" ref="L472" ca="1">IF(INDIRECT("実施計画様式!L"&amp;ROW($A472))&lt;&gt;朱色変色!L472,1,0)</f>
        <v>#VALUE!</v>
      </c>
      <c r="M472" s="25" t="e" cm="1">
        <f t="array" aca="1" ref="M472" ca="1">IF(INDIRECT("実施計画様式!M"&amp;ROW($A472))&lt;&gt;朱色変色!M472,1,0)</f>
        <v>#VALUE!</v>
      </c>
      <c r="N472" s="25" t="e" cm="1">
        <f t="array" aca="1" ref="N472" ca="1">IF(INDIRECT("実施計画様式!N"&amp;ROW($A472))&lt;&gt;朱色変色!N472,1,0)</f>
        <v>#VALUE!</v>
      </c>
      <c r="O472" s="25" t="e" cm="1">
        <f t="array" aca="1" ref="O472" ca="1">IF(INDIRECT("実施計画様式!O"&amp;ROW($A472))&lt;&gt;朱色変色!O472,1,0)</f>
        <v>#VALUE!</v>
      </c>
      <c r="P472" s="25" t="e" cm="1">
        <f t="array" aca="1" ref="P472" ca="1">IF(INDIRECT("実施計画様式!P"&amp;ROW($A472))&lt;&gt;朱色変色!P472,1,0)</f>
        <v>#VALUE!</v>
      </c>
      <c r="Q472" s="25" t="e" cm="1">
        <f t="array" aca="1" ref="Q472" ca="1">IF(INDIRECT("実施計画様式!Q"&amp;ROW($A472))&lt;&gt;朱色変色!Q472,1,0)</f>
        <v>#VALUE!</v>
      </c>
      <c r="R472" s="25" t="e" cm="1">
        <f t="array" aca="1" ref="R472" ca="1">IF(INDIRECT("実施計画様式!R"&amp;ROW($A472))&lt;&gt;朱色変色!R472,1,0)</f>
        <v>#VALUE!</v>
      </c>
      <c r="S472" s="25" t="e" cm="1">
        <f t="array" aca="1" ref="S472" ca="1">IF(INDIRECT("実施計画様式!S"&amp;ROW($A472))&lt;&gt;朱色変色!S472,1,0)</f>
        <v>#VALUE!</v>
      </c>
      <c r="T472" s="25" t="e" cm="1">
        <f t="array" aca="1" ref="T472" ca="1">IF(INDIRECT("実施計画様式!T"&amp;ROW($A472))&lt;&gt;朱色変色!T472,1,0)</f>
        <v>#VALUE!</v>
      </c>
      <c r="U472" s="25" t="e" cm="1">
        <f t="array" aca="1" ref="U472" ca="1">IF(INDIRECT("実施計画様式!U"&amp;ROW($A472))&lt;&gt;朱色変色!U472,1,0)</f>
        <v>#VALUE!</v>
      </c>
      <c r="V472" s="25" t="e" cm="1">
        <f t="array" aca="1" ref="V472" ca="1">IF(INDIRECT("実施計画様式!V"&amp;ROW($A472))&lt;&gt;朱色変色!V472,1,0)</f>
        <v>#VALUE!</v>
      </c>
      <c r="W472" s="25" t="e" cm="1">
        <f t="array" aca="1" ref="W472" ca="1">IF(INDIRECT("実施計画様式!W"&amp;ROW($A472))&lt;&gt;朱色変色!W472,1,0)</f>
        <v>#VALUE!</v>
      </c>
      <c r="X472" s="25" t="e" cm="1">
        <f t="array" aca="1" ref="X472" ca="1">IF(INDIRECT("実施計画様式!X"&amp;ROW($A472))&lt;&gt;朱色変色!X472,1,0)</f>
        <v>#VALUE!</v>
      </c>
      <c r="Y472" s="25" t="e" cm="1">
        <f t="array" aca="1" ref="Y472" ca="1">IF(INDIRECT("実施計画様式!Y"&amp;ROW($A472))&lt;&gt;朱色変色!Y472,1,0)</f>
        <v>#VALUE!</v>
      </c>
      <c r="Z472" s="25" t="e" cm="1">
        <f t="array" aca="1" ref="Z472" ca="1">IF(INDIRECT("実施計画様式!Z"&amp;ROW($A472))&lt;&gt;朱色変色!Z472,1,0)</f>
        <v>#VALUE!</v>
      </c>
      <c r="AA472" s="25" t="e" cm="1">
        <f t="array" aca="1" ref="AA472" ca="1">IF(INDIRECT("実施計画様式!AA"&amp;ROW($A472))&lt;&gt;朱色変色!AA472,1,0)</f>
        <v>#VALUE!</v>
      </c>
      <c r="AB472" s="25" t="e" cm="1">
        <f t="array" aca="1" ref="AB472" ca="1">IF(INDIRECT("実施計画様式!AB"&amp;ROW($A472))&lt;&gt;朱色変色!AB472,1,0)</f>
        <v>#VALUE!</v>
      </c>
      <c r="AC472" s="25" t="e" cm="1">
        <f t="array" aca="1" ref="AC472" ca="1">IF(INDIRECT("実施計画様式!AC"&amp;ROW($A472))&lt;&gt;朱色変色!AC472,1,0)</f>
        <v>#VALUE!</v>
      </c>
      <c r="AD472" s="25" t="e" cm="1">
        <f t="array" aca="1" ref="AD472" ca="1">IF(INDIRECT("実施計画様式!AD"&amp;ROW($A472))&lt;&gt;朱色変色!AD472,1,0)</f>
        <v>#VALUE!</v>
      </c>
      <c r="AE472" s="25" t="e" cm="1">
        <f t="array" aca="1" ref="AE472" ca="1">IF(INDIRECT("実施計画様式!AE"&amp;ROW($A472))&lt;&gt;朱色変色!AE472,1,0)</f>
        <v>#VALUE!</v>
      </c>
      <c r="AF472" s="25" t="e" cm="1">
        <f t="array" aca="1" ref="AF472" ca="1">IF(INDIRECT("実施計画様式!AF"&amp;ROW($A472))&lt;&gt;朱色変色!AF472,1,0)</f>
        <v>#VALUE!</v>
      </c>
      <c r="AG472" s="25" t="e" cm="1">
        <f t="array" aca="1" ref="AG472" ca="1">IF(INDIRECT("実施計画様式!AG"&amp;ROW($A472))&lt;&gt;朱色変色!AG472,1,0)</f>
        <v>#VALUE!</v>
      </c>
      <c r="AH472" s="25" t="e" cm="1">
        <f t="array" aca="1" ref="AH472" ca="1">IF(INDIRECT("実施計画様式!AH"&amp;ROW($A472))&lt;&gt;朱色変色!AH472,1,0)</f>
        <v>#VALUE!</v>
      </c>
      <c r="AI472" s="25" t="e" cm="1">
        <f t="array" aca="1" ref="AI472" ca="1">IF(INDIRECT("実施計画様式!AI"&amp;ROW($A472))&lt;&gt;朱色変色!AI472,1,0)</f>
        <v>#VALUE!</v>
      </c>
      <c r="AJ472" s="25" t="e" cm="1">
        <f t="array" aca="1" ref="AJ472" ca="1">IF(INDIRECT("実施計画様式!AJ"&amp;ROW($A472))&lt;&gt;朱色変色!AJ472,1,0)</f>
        <v>#VALUE!</v>
      </c>
      <c r="AK472" s="25" t="e" cm="1">
        <f t="array" aca="1" ref="AK472" ca="1">IF(INDIRECT("実施計画様式!AK"&amp;ROW($A472))&lt;&gt;朱色変色!AK472,1,0)</f>
        <v>#VALUE!</v>
      </c>
      <c r="AL472" s="25" t="e" cm="1">
        <f t="array" aca="1" ref="AL472" ca="1">IF(INDIRECT("実施計画様式!AL"&amp;ROW($A472))&lt;&gt;朱色変色!AL472,1,0)</f>
        <v>#VALUE!</v>
      </c>
      <c r="AM472" s="25" t="e" cm="1">
        <f t="array" aca="1" ref="AM472" ca="1">IF(INDIRECT("実施計画様式!AM"&amp;ROW($A472))&lt;&gt;朱色変色!AM472,1,0)</f>
        <v>#VALUE!</v>
      </c>
      <c r="AN472" s="25" t="e" cm="1">
        <f t="array" aca="1" ref="AN472" ca="1">IF(INDIRECT("実施計画様式!AN"&amp;ROW($A472))&lt;&gt;朱色変色!AN472,1,0)</f>
        <v>#VALUE!</v>
      </c>
      <c r="AO472" s="25" t="e" cm="1">
        <f t="array" aca="1" ref="AO472" ca="1">IF(INDIRECT("実施計画様式!AO"&amp;ROW($A472))&lt;&gt;朱色変色!AO472,1,0)</f>
        <v>#VALUE!</v>
      </c>
      <c r="AP472" s="25" t="e" cm="1">
        <f t="array" aca="1" ref="AP472" ca="1">IF(INDIRECT("実施計画様式!AP"&amp;ROW($A472))&lt;&gt;朱色変色!AP472,1,0)</f>
        <v>#VALUE!</v>
      </c>
      <c r="AQ472" s="25" t="e" cm="1">
        <f t="array" aca="1" ref="AQ472" ca="1">IF(INDIRECT("実施計画様式!AQ"&amp;ROW($A472))&lt;&gt;朱色変色!AQ472,1,0)</f>
        <v>#VALUE!</v>
      </c>
      <c r="AR472" s="25" t="e" cm="1">
        <f t="array" aca="1" ref="AR472" ca="1">IF(INDIRECT("実施計画様式!AR"&amp;ROW($A472))&lt;&gt;朱色変色!AR472,1,0)</f>
        <v>#VALUE!</v>
      </c>
      <c r="AS472" s="25" t="e" cm="1">
        <f t="array" aca="1" ref="AS472" ca="1">IF(INDIRECT("実施計画様式!AS"&amp;ROW($A472))&lt;&gt;朱色変色!AS472,1,0)</f>
        <v>#VALUE!</v>
      </c>
      <c r="AT472" s="25" t="e" cm="1">
        <f t="array" aca="1" ref="AT472" ca="1">IF(INDIRECT("実施計画様式!AT"&amp;ROW($A472))&lt;&gt;朱色変色!AT472,1,0)</f>
        <v>#VALUE!</v>
      </c>
      <c r="AU472" t="e" cm="1">
        <f t="array" aca="1" ref="AU472" ca="1">IF(INDIRECT("実施計画様式!AU"&amp;ROW($A472))&lt;&gt;朱色変色!AU472,1,0)</f>
        <v>#VALUE!</v>
      </c>
      <c r="AV472" t="e" cm="1">
        <f t="array" aca="1" ref="AV472" ca="1">IF(INDIRECT("実施計画様式!AV"&amp;ROW($A472))&lt;&gt;朱色変色!AV472,1,0)</f>
        <v>#VALUE!</v>
      </c>
      <c r="AW472" t="e" cm="1">
        <f t="array" aca="1" ref="AW472" ca="1">IF(INDIRECT("実施計画様式!AW"&amp;ROW($A472))&lt;&gt;朱色変色!AW472,1,0)</f>
        <v>#VALUE!</v>
      </c>
      <c r="AX472" t="e" cm="1">
        <f t="array" aca="1" ref="AX472" ca="1">IF(INDIRECT("実施計画様式!AX"&amp;ROW($A472))&lt;&gt;朱色変色!AX472,1,0)</f>
        <v>#VALUE!</v>
      </c>
      <c r="AY472" t="e" cm="1">
        <f t="array" aca="1" ref="AY472" ca="1">IF(INDIRECT("実施計画様式!AY"&amp;ROW($A472))&lt;&gt;朱色変色!AU472,1,0)</f>
        <v>#VALUE!</v>
      </c>
      <c r="AZ472" t="e" cm="1">
        <f t="array" aca="1" ref="AZ472" ca="1">IF(INDIRECT("実施計画様式!AZ"&amp;ROW($A472))&lt;&gt;朱色変色!AV472,1,0)</f>
        <v>#VALUE!</v>
      </c>
      <c r="BA472" t="e" cm="1">
        <f t="array" aca="1" ref="BA472" ca="1">IF(INDIRECT("実施計画様式!BA"&amp;ROW($A472))&lt;&gt;朱色変色!AW472,1,0)</f>
        <v>#VALUE!</v>
      </c>
      <c r="BB472" t="e" cm="1">
        <f t="array" aca="1" ref="BB472" ca="1">IF(INDIRECT("実施計画様式!BB"&amp;ROW($A472))&lt;&gt;朱色変色!AX472,1,0)</f>
        <v>#VALUE!</v>
      </c>
      <c r="BC472" t="e">
        <f t="shared" ca="1" si="18"/>
        <v>#VALUE!</v>
      </c>
      <c r="BD472" t="e">
        <f t="shared" ca="1" si="19"/>
        <v>#VALUE!</v>
      </c>
      <c r="BE472" t="e">
        <f t="shared" ca="1" si="20"/>
        <v>#VALUE!</v>
      </c>
    </row>
  </sheetData>
  <sheetProtection algorithmName="SHA-512" hashValue="E1/l/1Cl44nRyjiGt/aIEGeN06yUaRlpS4K6Pr1SQBqnnHzD/dFUFbt+yBViDcmJJJNcOS6MkB/vPip4BbhYWA==" saltValue="0icaynZjyLqXxigVytAIVw==" spinCount="100000" sheet="1" objects="1" scenarios="1" formatColumns="0" formatRows="0"/>
  <mergeCells count="48">
    <mergeCell ref="BB69:BB72"/>
    <mergeCell ref="AU69:AU72"/>
    <mergeCell ref="AV69:AV72"/>
    <mergeCell ref="AW69:AW72"/>
    <mergeCell ref="AX69:AX72"/>
    <mergeCell ref="AZ69:AZ72"/>
    <mergeCell ref="AD69:AD72"/>
    <mergeCell ref="AC69:AC72"/>
    <mergeCell ref="AE69:AE72"/>
    <mergeCell ref="AL69:AL72"/>
    <mergeCell ref="BA69:BA72"/>
    <mergeCell ref="Y70:Y71"/>
    <mergeCell ref="AJ69:AJ72"/>
    <mergeCell ref="AK69:AK72"/>
    <mergeCell ref="BC69:BC72"/>
    <mergeCell ref="AT69:AT72"/>
    <mergeCell ref="AY69:AY72"/>
    <mergeCell ref="Z69:Z71"/>
    <mergeCell ref="AM69:AM72"/>
    <mergeCell ref="AN69:AN72"/>
    <mergeCell ref="AO69:AO72"/>
    <mergeCell ref="AS69:AS70"/>
    <mergeCell ref="AH71:AH72"/>
    <mergeCell ref="AP71:AR71"/>
    <mergeCell ref="AS71:AS72"/>
    <mergeCell ref="AP72:AR72"/>
    <mergeCell ref="AB69:AB72"/>
    <mergeCell ref="BD69:BD72"/>
    <mergeCell ref="BE69:BE72"/>
    <mergeCell ref="H69:H72"/>
    <mergeCell ref="I69:I72"/>
    <mergeCell ref="J69:J72"/>
    <mergeCell ref="K69:K72"/>
    <mergeCell ref="AA69:AA72"/>
    <mergeCell ref="L69:L72"/>
    <mergeCell ref="Q70:Q72"/>
    <mergeCell ref="M69:M72"/>
    <mergeCell ref="N70:P72"/>
    <mergeCell ref="R70:R72"/>
    <mergeCell ref="S70:S71"/>
    <mergeCell ref="AI69:AI72"/>
    <mergeCell ref="AF69:AF72"/>
    <mergeCell ref="AG69:AG72"/>
    <mergeCell ref="C69:C72"/>
    <mergeCell ref="D69:D72"/>
    <mergeCell ref="E69:E72"/>
    <mergeCell ref="F69:F72"/>
    <mergeCell ref="G69:G72"/>
  </mergeCells>
  <phoneticPr fontId="30"/>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K405"/>
  <sheetViews>
    <sheetView workbookViewId="0">
      <selection activeCell="H13" sqref="H13"/>
    </sheetView>
  </sheetViews>
  <sheetFormatPr defaultColWidth="8.88671875" defaultRowHeight="13.2"/>
  <sheetData>
    <row r="1" spans="1:11" ht="13.5" customHeight="1">
      <c r="B1" s="672" t="s">
        <v>30</v>
      </c>
      <c r="C1" s="675" t="s">
        <v>3848</v>
      </c>
      <c r="D1" s="676"/>
      <c r="E1" s="676"/>
    </row>
    <row r="2" spans="1:11">
      <c r="B2" s="673"/>
      <c r="C2" s="675"/>
      <c r="D2" s="676"/>
      <c r="E2" s="676"/>
    </row>
    <row r="3" spans="1:11">
      <c r="B3" s="673"/>
      <c r="C3" s="675"/>
      <c r="D3" s="676"/>
      <c r="E3" s="676"/>
    </row>
    <row r="4" spans="1:11" ht="13.8" thickBot="1">
      <c r="B4" s="674"/>
      <c r="C4" s="675"/>
      <c r="D4" s="676"/>
      <c r="E4" s="676"/>
    </row>
    <row r="5" spans="1:11" ht="16.2">
      <c r="B5" s="27"/>
      <c r="D5" s="35"/>
      <c r="E5" t="s">
        <v>3759</v>
      </c>
    </row>
    <row r="6" spans="1:11" ht="16.2">
      <c r="A6">
        <v>1</v>
      </c>
      <c r="B6" s="128" t="str">
        <f>実施計画様式!AD73</f>
        <v>－</v>
      </c>
      <c r="C6">
        <f>IF(B6="○",1,0)</f>
        <v>0</v>
      </c>
      <c r="D6">
        <f>A6*C6</f>
        <v>0</v>
      </c>
      <c r="E6" t="str">
        <f>IFERROR(VLOOKUP(D6,$K$6:$K$405,1,FALSE),"")</f>
        <v/>
      </c>
      <c r="K6">
        <v>1</v>
      </c>
    </row>
    <row r="7" spans="1:11" ht="16.2">
      <c r="A7">
        <v>2</v>
      </c>
      <c r="B7" s="128" t="str">
        <f>実施計画様式!AD74</f>
        <v>－</v>
      </c>
      <c r="C7">
        <f t="shared" ref="C7:C70" si="0">IF(B7="○",1,0)</f>
        <v>0</v>
      </c>
      <c r="D7">
        <f t="shared" ref="D7:D70" si="1">A7*C7</f>
        <v>0</v>
      </c>
      <c r="E7" t="str">
        <f t="shared" ref="E7:E70" si="2">IFERROR(VLOOKUP(D7,$K$6:$K$405,1,FALSE),"")</f>
        <v/>
      </c>
      <c r="K7">
        <v>2</v>
      </c>
    </row>
    <row r="8" spans="1:11" ht="16.2">
      <c r="A8">
        <v>3</v>
      </c>
      <c r="B8" s="128" t="str">
        <f>実施計画様式!AD75</f>
        <v>－</v>
      </c>
      <c r="C8">
        <f t="shared" si="0"/>
        <v>0</v>
      </c>
      <c r="D8">
        <f t="shared" si="1"/>
        <v>0</v>
      </c>
      <c r="E8" t="str">
        <f t="shared" si="2"/>
        <v/>
      </c>
      <c r="K8">
        <v>3</v>
      </c>
    </row>
    <row r="9" spans="1:11" ht="16.2">
      <c r="A9">
        <v>4</v>
      </c>
      <c r="B9" s="128" t="str">
        <f>実施計画様式!AD76</f>
        <v>－</v>
      </c>
      <c r="C9">
        <f t="shared" si="0"/>
        <v>0</v>
      </c>
      <c r="D9">
        <f t="shared" si="1"/>
        <v>0</v>
      </c>
      <c r="E9" t="str">
        <f t="shared" si="2"/>
        <v/>
      </c>
      <c r="K9">
        <v>4</v>
      </c>
    </row>
    <row r="10" spans="1:11" ht="16.2">
      <c r="A10">
        <v>5</v>
      </c>
      <c r="B10" s="128" t="str">
        <f>実施計画様式!AD77</f>
        <v>－</v>
      </c>
      <c r="C10">
        <f t="shared" si="0"/>
        <v>0</v>
      </c>
      <c r="D10">
        <f t="shared" si="1"/>
        <v>0</v>
      </c>
      <c r="E10" t="str">
        <f t="shared" si="2"/>
        <v/>
      </c>
      <c r="K10">
        <v>5</v>
      </c>
    </row>
    <row r="11" spans="1:11" ht="16.2">
      <c r="A11">
        <v>6</v>
      </c>
      <c r="B11" s="128" t="str">
        <f>実施計画様式!AD78</f>
        <v>－</v>
      </c>
      <c r="C11">
        <f t="shared" si="0"/>
        <v>0</v>
      </c>
      <c r="D11">
        <f t="shared" si="1"/>
        <v>0</v>
      </c>
      <c r="E11" t="str">
        <f t="shared" si="2"/>
        <v/>
      </c>
      <c r="K11">
        <v>6</v>
      </c>
    </row>
    <row r="12" spans="1:11" ht="16.2">
      <c r="A12">
        <v>7</v>
      </c>
      <c r="B12" s="128" t="str">
        <f>実施計画様式!AD79</f>
        <v>－</v>
      </c>
      <c r="C12">
        <f t="shared" si="0"/>
        <v>0</v>
      </c>
      <c r="D12">
        <f t="shared" si="1"/>
        <v>0</v>
      </c>
      <c r="E12" t="str">
        <f t="shared" si="2"/>
        <v/>
      </c>
      <c r="K12">
        <v>7</v>
      </c>
    </row>
    <row r="13" spans="1:11" ht="16.2">
      <c r="A13">
        <v>8</v>
      </c>
      <c r="B13" s="128" t="str">
        <f>実施計画様式!AD80</f>
        <v>－</v>
      </c>
      <c r="C13">
        <f t="shared" si="0"/>
        <v>0</v>
      </c>
      <c r="D13">
        <f t="shared" si="1"/>
        <v>0</v>
      </c>
      <c r="E13" t="str">
        <f t="shared" si="2"/>
        <v/>
      </c>
      <c r="K13">
        <v>8</v>
      </c>
    </row>
    <row r="14" spans="1:11" ht="16.2">
      <c r="A14">
        <v>9</v>
      </c>
      <c r="B14" s="128" t="str">
        <f>実施計画様式!AD81</f>
        <v>－</v>
      </c>
      <c r="C14">
        <f t="shared" si="0"/>
        <v>0</v>
      </c>
      <c r="D14">
        <f t="shared" si="1"/>
        <v>0</v>
      </c>
      <c r="E14" t="str">
        <f t="shared" si="2"/>
        <v/>
      </c>
      <c r="K14">
        <v>9</v>
      </c>
    </row>
    <row r="15" spans="1:11" ht="16.2">
      <c r="A15">
        <v>10</v>
      </c>
      <c r="B15" s="128" t="str">
        <f>実施計画様式!AD82</f>
        <v>－</v>
      </c>
      <c r="C15">
        <f t="shared" si="0"/>
        <v>0</v>
      </c>
      <c r="D15">
        <f t="shared" si="1"/>
        <v>0</v>
      </c>
      <c r="E15" t="str">
        <f t="shared" si="2"/>
        <v/>
      </c>
      <c r="K15">
        <v>10</v>
      </c>
    </row>
    <row r="16" spans="1:11" ht="16.2">
      <c r="A16">
        <v>11</v>
      </c>
      <c r="B16" s="128" t="str">
        <f>実施計画様式!AD83</f>
        <v>－</v>
      </c>
      <c r="C16">
        <f t="shared" si="0"/>
        <v>0</v>
      </c>
      <c r="D16">
        <f t="shared" si="1"/>
        <v>0</v>
      </c>
      <c r="E16" t="str">
        <f t="shared" si="2"/>
        <v/>
      </c>
      <c r="K16">
        <v>11</v>
      </c>
    </row>
    <row r="17" spans="1:11" ht="16.2">
      <c r="A17">
        <v>12</v>
      </c>
      <c r="B17" s="128" t="str">
        <f>実施計画様式!AD84</f>
        <v>－</v>
      </c>
      <c r="C17">
        <f t="shared" si="0"/>
        <v>0</v>
      </c>
      <c r="D17">
        <f t="shared" si="1"/>
        <v>0</v>
      </c>
      <c r="E17" t="str">
        <f t="shared" si="2"/>
        <v/>
      </c>
      <c r="K17">
        <v>12</v>
      </c>
    </row>
    <row r="18" spans="1:11" ht="16.2">
      <c r="A18">
        <v>13</v>
      </c>
      <c r="B18" s="128" t="str">
        <f>実施計画様式!AD85</f>
        <v>－</v>
      </c>
      <c r="C18">
        <f t="shared" si="0"/>
        <v>0</v>
      </c>
      <c r="D18">
        <f t="shared" si="1"/>
        <v>0</v>
      </c>
      <c r="E18" t="str">
        <f t="shared" si="2"/>
        <v/>
      </c>
      <c r="K18">
        <v>13</v>
      </c>
    </row>
    <row r="19" spans="1:11" ht="16.2">
      <c r="A19">
        <v>14</v>
      </c>
      <c r="B19" s="128" t="str">
        <f>実施計画様式!AD86</f>
        <v>－</v>
      </c>
      <c r="C19">
        <f t="shared" si="0"/>
        <v>0</v>
      </c>
      <c r="D19">
        <f t="shared" si="1"/>
        <v>0</v>
      </c>
      <c r="E19" t="str">
        <f t="shared" si="2"/>
        <v/>
      </c>
      <c r="K19">
        <v>14</v>
      </c>
    </row>
    <row r="20" spans="1:11" ht="16.2">
      <c r="A20">
        <v>15</v>
      </c>
      <c r="B20" s="128" t="str">
        <f>実施計画様式!AD87</f>
        <v>－</v>
      </c>
      <c r="C20">
        <f t="shared" si="0"/>
        <v>0</v>
      </c>
      <c r="D20">
        <f t="shared" si="1"/>
        <v>0</v>
      </c>
      <c r="E20" t="str">
        <f t="shared" si="2"/>
        <v/>
      </c>
      <c r="K20">
        <v>15</v>
      </c>
    </row>
    <row r="21" spans="1:11" ht="16.2">
      <c r="A21">
        <v>16</v>
      </c>
      <c r="B21" s="128">
        <f>実施計画様式!AD88</f>
        <v>0</v>
      </c>
      <c r="C21">
        <f t="shared" si="0"/>
        <v>0</v>
      </c>
      <c r="D21">
        <f t="shared" si="1"/>
        <v>0</v>
      </c>
      <c r="E21" t="str">
        <f t="shared" si="2"/>
        <v/>
      </c>
      <c r="K21">
        <v>16</v>
      </c>
    </row>
    <row r="22" spans="1:11" ht="16.2">
      <c r="A22">
        <v>17</v>
      </c>
      <c r="B22" s="128">
        <f>実施計画様式!AD89</f>
        <v>0</v>
      </c>
      <c r="C22">
        <f t="shared" si="0"/>
        <v>0</v>
      </c>
      <c r="D22">
        <f t="shared" si="1"/>
        <v>0</v>
      </c>
      <c r="E22" t="str">
        <f t="shared" si="2"/>
        <v/>
      </c>
      <c r="K22">
        <v>17</v>
      </c>
    </row>
    <row r="23" spans="1:11" ht="16.2">
      <c r="A23">
        <v>18</v>
      </c>
      <c r="B23" s="128">
        <f>実施計画様式!AD90</f>
        <v>0</v>
      </c>
      <c r="C23">
        <f t="shared" si="0"/>
        <v>0</v>
      </c>
      <c r="D23">
        <f t="shared" si="1"/>
        <v>0</v>
      </c>
      <c r="E23" t="str">
        <f t="shared" si="2"/>
        <v/>
      </c>
      <c r="K23">
        <v>18</v>
      </c>
    </row>
    <row r="24" spans="1:11" ht="16.2">
      <c r="A24">
        <v>19</v>
      </c>
      <c r="B24" s="128">
        <f>実施計画様式!AD91</f>
        <v>0</v>
      </c>
      <c r="C24">
        <f t="shared" si="0"/>
        <v>0</v>
      </c>
      <c r="D24">
        <f t="shared" si="1"/>
        <v>0</v>
      </c>
      <c r="E24" t="str">
        <f t="shared" si="2"/>
        <v/>
      </c>
      <c r="K24">
        <v>19</v>
      </c>
    </row>
    <row r="25" spans="1:11" ht="16.2">
      <c r="A25">
        <v>20</v>
      </c>
      <c r="B25" s="128">
        <f>実施計画様式!AD92</f>
        <v>0</v>
      </c>
      <c r="C25">
        <f t="shared" si="0"/>
        <v>0</v>
      </c>
      <c r="D25">
        <f t="shared" si="1"/>
        <v>0</v>
      </c>
      <c r="E25" t="str">
        <f t="shared" si="2"/>
        <v/>
      </c>
      <c r="K25">
        <v>20</v>
      </c>
    </row>
    <row r="26" spans="1:11" ht="16.2">
      <c r="A26">
        <v>21</v>
      </c>
      <c r="B26" s="128">
        <f>実施計画様式!AD93</f>
        <v>0</v>
      </c>
      <c r="C26">
        <f t="shared" si="0"/>
        <v>0</v>
      </c>
      <c r="D26">
        <f t="shared" si="1"/>
        <v>0</v>
      </c>
      <c r="E26" t="str">
        <f t="shared" si="2"/>
        <v/>
      </c>
      <c r="K26">
        <v>21</v>
      </c>
    </row>
    <row r="27" spans="1:11" ht="16.2">
      <c r="A27">
        <v>22</v>
      </c>
      <c r="B27" s="128">
        <f>実施計画様式!AD94</f>
        <v>0</v>
      </c>
      <c r="C27">
        <f t="shared" si="0"/>
        <v>0</v>
      </c>
      <c r="D27">
        <f t="shared" si="1"/>
        <v>0</v>
      </c>
      <c r="E27" t="str">
        <f t="shared" si="2"/>
        <v/>
      </c>
      <c r="K27">
        <v>22</v>
      </c>
    </row>
    <row r="28" spans="1:11" ht="16.2">
      <c r="A28">
        <v>23</v>
      </c>
      <c r="B28" s="128">
        <f>実施計画様式!AD95</f>
        <v>0</v>
      </c>
      <c r="C28">
        <f t="shared" si="0"/>
        <v>0</v>
      </c>
      <c r="D28">
        <f t="shared" si="1"/>
        <v>0</v>
      </c>
      <c r="E28" t="str">
        <f t="shared" si="2"/>
        <v/>
      </c>
      <c r="K28">
        <v>23</v>
      </c>
    </row>
    <row r="29" spans="1:11" ht="16.2">
      <c r="A29">
        <v>24</v>
      </c>
      <c r="B29" s="128">
        <f>実施計画様式!AD96</f>
        <v>0</v>
      </c>
      <c r="C29">
        <f t="shared" si="0"/>
        <v>0</v>
      </c>
      <c r="D29">
        <f t="shared" si="1"/>
        <v>0</v>
      </c>
      <c r="E29" t="str">
        <f t="shared" si="2"/>
        <v/>
      </c>
      <c r="K29">
        <v>24</v>
      </c>
    </row>
    <row r="30" spans="1:11" ht="16.2">
      <c r="A30">
        <v>25</v>
      </c>
      <c r="B30" s="128">
        <f>実施計画様式!AD97</f>
        <v>0</v>
      </c>
      <c r="C30">
        <f t="shared" si="0"/>
        <v>0</v>
      </c>
      <c r="D30">
        <f t="shared" si="1"/>
        <v>0</v>
      </c>
      <c r="E30" t="str">
        <f t="shared" si="2"/>
        <v/>
      </c>
      <c r="K30">
        <v>25</v>
      </c>
    </row>
    <row r="31" spans="1:11" ht="16.2">
      <c r="A31">
        <v>26</v>
      </c>
      <c r="B31" s="128">
        <f>実施計画様式!AD98</f>
        <v>0</v>
      </c>
      <c r="C31">
        <f t="shared" si="0"/>
        <v>0</v>
      </c>
      <c r="D31">
        <f t="shared" si="1"/>
        <v>0</v>
      </c>
      <c r="E31" t="str">
        <f t="shared" si="2"/>
        <v/>
      </c>
      <c r="K31">
        <v>26</v>
      </c>
    </row>
    <row r="32" spans="1:11" ht="16.2">
      <c r="A32">
        <v>27</v>
      </c>
      <c r="B32" s="128">
        <f>実施計画様式!AD99</f>
        <v>0</v>
      </c>
      <c r="C32">
        <f t="shared" si="0"/>
        <v>0</v>
      </c>
      <c r="D32">
        <f t="shared" si="1"/>
        <v>0</v>
      </c>
      <c r="E32" t="str">
        <f t="shared" si="2"/>
        <v/>
      </c>
      <c r="K32">
        <v>27</v>
      </c>
    </row>
    <row r="33" spans="1:11" ht="16.2">
      <c r="A33">
        <v>28</v>
      </c>
      <c r="B33" s="128">
        <f>実施計画様式!AD100</f>
        <v>0</v>
      </c>
      <c r="C33">
        <f t="shared" si="0"/>
        <v>0</v>
      </c>
      <c r="D33">
        <f t="shared" si="1"/>
        <v>0</v>
      </c>
      <c r="E33" t="str">
        <f t="shared" si="2"/>
        <v/>
      </c>
      <c r="K33">
        <v>28</v>
      </c>
    </row>
    <row r="34" spans="1:11" ht="16.2">
      <c r="A34">
        <v>29</v>
      </c>
      <c r="B34" s="128">
        <f>実施計画様式!AD101</f>
        <v>0</v>
      </c>
      <c r="C34">
        <f t="shared" si="0"/>
        <v>0</v>
      </c>
      <c r="D34">
        <f t="shared" si="1"/>
        <v>0</v>
      </c>
      <c r="E34" t="str">
        <f t="shared" si="2"/>
        <v/>
      </c>
      <c r="K34">
        <v>29</v>
      </c>
    </row>
    <row r="35" spans="1:11" ht="16.2">
      <c r="A35">
        <v>30</v>
      </c>
      <c r="B35" s="128">
        <f>実施計画様式!AD102</f>
        <v>0</v>
      </c>
      <c r="C35">
        <f t="shared" si="0"/>
        <v>0</v>
      </c>
      <c r="D35">
        <f t="shared" si="1"/>
        <v>0</v>
      </c>
      <c r="E35" t="str">
        <f t="shared" si="2"/>
        <v/>
      </c>
      <c r="K35">
        <v>30</v>
      </c>
    </row>
    <row r="36" spans="1:11" ht="16.2">
      <c r="A36">
        <v>31</v>
      </c>
      <c r="B36" s="128">
        <f>実施計画様式!AD103</f>
        <v>0</v>
      </c>
      <c r="C36">
        <f t="shared" si="0"/>
        <v>0</v>
      </c>
      <c r="D36">
        <f t="shared" si="1"/>
        <v>0</v>
      </c>
      <c r="E36" t="str">
        <f t="shared" si="2"/>
        <v/>
      </c>
      <c r="K36">
        <v>31</v>
      </c>
    </row>
    <row r="37" spans="1:11" ht="16.2">
      <c r="A37">
        <v>32</v>
      </c>
      <c r="B37" s="128">
        <f>実施計画様式!AD104</f>
        <v>0</v>
      </c>
      <c r="C37">
        <f t="shared" si="0"/>
        <v>0</v>
      </c>
      <c r="D37">
        <f t="shared" si="1"/>
        <v>0</v>
      </c>
      <c r="E37" t="str">
        <f t="shared" si="2"/>
        <v/>
      </c>
      <c r="K37">
        <v>32</v>
      </c>
    </row>
    <row r="38" spans="1:11" ht="16.2">
      <c r="A38">
        <v>33</v>
      </c>
      <c r="B38" s="128">
        <f>実施計画様式!AD105</f>
        <v>0</v>
      </c>
      <c r="C38">
        <f t="shared" si="0"/>
        <v>0</v>
      </c>
      <c r="D38">
        <f t="shared" si="1"/>
        <v>0</v>
      </c>
      <c r="E38" t="str">
        <f t="shared" si="2"/>
        <v/>
      </c>
      <c r="K38">
        <v>33</v>
      </c>
    </row>
    <row r="39" spans="1:11" ht="16.2">
      <c r="A39">
        <v>34</v>
      </c>
      <c r="B39" s="128">
        <f>実施計画様式!AD106</f>
        <v>0</v>
      </c>
      <c r="C39">
        <f t="shared" si="0"/>
        <v>0</v>
      </c>
      <c r="D39">
        <f t="shared" si="1"/>
        <v>0</v>
      </c>
      <c r="E39" t="str">
        <f t="shared" si="2"/>
        <v/>
      </c>
      <c r="K39">
        <v>34</v>
      </c>
    </row>
    <row r="40" spans="1:11" ht="16.2">
      <c r="A40">
        <v>35</v>
      </c>
      <c r="B40" s="128">
        <f>実施計画様式!AD107</f>
        <v>0</v>
      </c>
      <c r="C40">
        <f t="shared" si="0"/>
        <v>0</v>
      </c>
      <c r="D40">
        <f t="shared" si="1"/>
        <v>0</v>
      </c>
      <c r="E40" t="str">
        <f t="shared" si="2"/>
        <v/>
      </c>
      <c r="K40">
        <v>35</v>
      </c>
    </row>
    <row r="41" spans="1:11" ht="16.2">
      <c r="A41">
        <v>36</v>
      </c>
      <c r="B41" s="128">
        <f>実施計画様式!AD108</f>
        <v>0</v>
      </c>
      <c r="C41">
        <f t="shared" si="0"/>
        <v>0</v>
      </c>
      <c r="D41">
        <f t="shared" si="1"/>
        <v>0</v>
      </c>
      <c r="E41" t="str">
        <f t="shared" si="2"/>
        <v/>
      </c>
      <c r="K41">
        <v>36</v>
      </c>
    </row>
    <row r="42" spans="1:11" ht="16.2">
      <c r="A42">
        <v>37</v>
      </c>
      <c r="B42" s="128">
        <f>実施計画様式!AD109</f>
        <v>0</v>
      </c>
      <c r="C42">
        <f t="shared" si="0"/>
        <v>0</v>
      </c>
      <c r="D42">
        <f t="shared" si="1"/>
        <v>0</v>
      </c>
      <c r="E42" t="str">
        <f t="shared" si="2"/>
        <v/>
      </c>
      <c r="K42">
        <v>37</v>
      </c>
    </row>
    <row r="43" spans="1:11" ht="16.2">
      <c r="A43">
        <v>38</v>
      </c>
      <c r="B43" s="128">
        <f>実施計画様式!AD110</f>
        <v>0</v>
      </c>
      <c r="C43">
        <f t="shared" si="0"/>
        <v>0</v>
      </c>
      <c r="D43">
        <f t="shared" si="1"/>
        <v>0</v>
      </c>
      <c r="E43" t="str">
        <f t="shared" si="2"/>
        <v/>
      </c>
      <c r="K43">
        <v>38</v>
      </c>
    </row>
    <row r="44" spans="1:11" ht="16.2">
      <c r="A44">
        <v>39</v>
      </c>
      <c r="B44" s="128">
        <f>実施計画様式!AD111</f>
        <v>0</v>
      </c>
      <c r="C44">
        <f t="shared" si="0"/>
        <v>0</v>
      </c>
      <c r="D44">
        <f t="shared" si="1"/>
        <v>0</v>
      </c>
      <c r="E44" t="str">
        <f t="shared" si="2"/>
        <v/>
      </c>
      <c r="K44">
        <v>39</v>
      </c>
    </row>
    <row r="45" spans="1:11" ht="16.2">
      <c r="A45">
        <v>40</v>
      </c>
      <c r="B45" s="128">
        <f>実施計画様式!AD112</f>
        <v>0</v>
      </c>
      <c r="C45">
        <f t="shared" si="0"/>
        <v>0</v>
      </c>
      <c r="D45">
        <f t="shared" si="1"/>
        <v>0</v>
      </c>
      <c r="E45" t="str">
        <f t="shared" si="2"/>
        <v/>
      </c>
      <c r="K45">
        <v>40</v>
      </c>
    </row>
    <row r="46" spans="1:11" ht="16.2">
      <c r="A46">
        <v>41</v>
      </c>
      <c r="B46" s="128">
        <f>実施計画様式!AD113</f>
        <v>0</v>
      </c>
      <c r="C46">
        <f t="shared" si="0"/>
        <v>0</v>
      </c>
      <c r="D46">
        <f t="shared" si="1"/>
        <v>0</v>
      </c>
      <c r="E46" t="str">
        <f t="shared" si="2"/>
        <v/>
      </c>
      <c r="K46">
        <v>41</v>
      </c>
    </row>
    <row r="47" spans="1:11" ht="16.2">
      <c r="A47">
        <v>42</v>
      </c>
      <c r="B47" s="128">
        <f>実施計画様式!AD114</f>
        <v>0</v>
      </c>
      <c r="C47">
        <f t="shared" si="0"/>
        <v>0</v>
      </c>
      <c r="D47">
        <f t="shared" si="1"/>
        <v>0</v>
      </c>
      <c r="E47" t="str">
        <f t="shared" si="2"/>
        <v/>
      </c>
      <c r="K47">
        <v>42</v>
      </c>
    </row>
    <row r="48" spans="1:11" ht="16.2">
      <c r="A48">
        <v>43</v>
      </c>
      <c r="B48" s="128">
        <f>実施計画様式!AD115</f>
        <v>0</v>
      </c>
      <c r="C48">
        <f t="shared" si="0"/>
        <v>0</v>
      </c>
      <c r="D48">
        <f t="shared" si="1"/>
        <v>0</v>
      </c>
      <c r="E48" t="str">
        <f t="shared" si="2"/>
        <v/>
      </c>
      <c r="K48">
        <v>43</v>
      </c>
    </row>
    <row r="49" spans="1:11" ht="16.2">
      <c r="A49">
        <v>44</v>
      </c>
      <c r="B49" s="128">
        <f>実施計画様式!AD116</f>
        <v>0</v>
      </c>
      <c r="C49">
        <f t="shared" si="0"/>
        <v>0</v>
      </c>
      <c r="D49">
        <f t="shared" si="1"/>
        <v>0</v>
      </c>
      <c r="E49" t="str">
        <f t="shared" si="2"/>
        <v/>
      </c>
      <c r="K49">
        <v>44</v>
      </c>
    </row>
    <row r="50" spans="1:11" ht="16.2">
      <c r="A50">
        <v>45</v>
      </c>
      <c r="B50" s="128">
        <f>実施計画様式!AD117</f>
        <v>0</v>
      </c>
      <c r="C50">
        <f t="shared" si="0"/>
        <v>0</v>
      </c>
      <c r="D50">
        <f t="shared" si="1"/>
        <v>0</v>
      </c>
      <c r="E50" t="str">
        <f t="shared" si="2"/>
        <v/>
      </c>
      <c r="K50">
        <v>45</v>
      </c>
    </row>
    <row r="51" spans="1:11" ht="16.2">
      <c r="A51">
        <v>46</v>
      </c>
      <c r="B51" s="128">
        <f>実施計画様式!AD118</f>
        <v>0</v>
      </c>
      <c r="C51">
        <f t="shared" si="0"/>
        <v>0</v>
      </c>
      <c r="D51">
        <f t="shared" si="1"/>
        <v>0</v>
      </c>
      <c r="E51" t="str">
        <f t="shared" si="2"/>
        <v/>
      </c>
      <c r="K51">
        <v>46</v>
      </c>
    </row>
    <row r="52" spans="1:11" ht="16.2">
      <c r="A52">
        <v>47</v>
      </c>
      <c r="B52" s="128">
        <f>実施計画様式!AD119</f>
        <v>0</v>
      </c>
      <c r="C52">
        <f t="shared" si="0"/>
        <v>0</v>
      </c>
      <c r="D52">
        <f t="shared" si="1"/>
        <v>0</v>
      </c>
      <c r="E52" t="str">
        <f t="shared" si="2"/>
        <v/>
      </c>
      <c r="K52">
        <v>47</v>
      </c>
    </row>
    <row r="53" spans="1:11" ht="16.2">
      <c r="A53">
        <v>48</v>
      </c>
      <c r="B53" s="128">
        <f>実施計画様式!AD120</f>
        <v>0</v>
      </c>
      <c r="C53">
        <f t="shared" si="0"/>
        <v>0</v>
      </c>
      <c r="D53">
        <f t="shared" si="1"/>
        <v>0</v>
      </c>
      <c r="E53" t="str">
        <f t="shared" si="2"/>
        <v/>
      </c>
      <c r="K53">
        <v>48</v>
      </c>
    </row>
    <row r="54" spans="1:11" ht="16.2">
      <c r="A54">
        <v>49</v>
      </c>
      <c r="B54" s="128">
        <f>実施計画様式!AD121</f>
        <v>0</v>
      </c>
      <c r="C54">
        <f t="shared" si="0"/>
        <v>0</v>
      </c>
      <c r="D54">
        <f t="shared" si="1"/>
        <v>0</v>
      </c>
      <c r="E54" t="str">
        <f t="shared" si="2"/>
        <v/>
      </c>
      <c r="K54">
        <v>49</v>
      </c>
    </row>
    <row r="55" spans="1:11" ht="16.2">
      <c r="A55">
        <v>50</v>
      </c>
      <c r="B55" s="128">
        <f>実施計画様式!AD122</f>
        <v>0</v>
      </c>
      <c r="C55">
        <f t="shared" si="0"/>
        <v>0</v>
      </c>
      <c r="D55">
        <f t="shared" si="1"/>
        <v>0</v>
      </c>
      <c r="E55" t="str">
        <f t="shared" si="2"/>
        <v/>
      </c>
      <c r="K55">
        <v>50</v>
      </c>
    </row>
    <row r="56" spans="1:11" ht="16.2">
      <c r="A56">
        <v>51</v>
      </c>
      <c r="B56" s="128">
        <f>実施計画様式!AD123</f>
        <v>0</v>
      </c>
      <c r="C56">
        <f t="shared" si="0"/>
        <v>0</v>
      </c>
      <c r="D56">
        <f t="shared" si="1"/>
        <v>0</v>
      </c>
      <c r="E56" t="str">
        <f t="shared" si="2"/>
        <v/>
      </c>
      <c r="K56">
        <v>51</v>
      </c>
    </row>
    <row r="57" spans="1:11" ht="16.2">
      <c r="A57">
        <v>52</v>
      </c>
      <c r="B57" s="128">
        <f>実施計画様式!AD124</f>
        <v>0</v>
      </c>
      <c r="C57">
        <f t="shared" si="0"/>
        <v>0</v>
      </c>
      <c r="D57">
        <f t="shared" si="1"/>
        <v>0</v>
      </c>
      <c r="E57" t="str">
        <f t="shared" si="2"/>
        <v/>
      </c>
      <c r="K57">
        <v>52</v>
      </c>
    </row>
    <row r="58" spans="1:11" ht="16.2">
      <c r="A58">
        <v>53</v>
      </c>
      <c r="B58" s="128">
        <f>実施計画様式!AD125</f>
        <v>0</v>
      </c>
      <c r="C58">
        <f t="shared" si="0"/>
        <v>0</v>
      </c>
      <c r="D58">
        <f t="shared" si="1"/>
        <v>0</v>
      </c>
      <c r="E58" t="str">
        <f t="shared" si="2"/>
        <v/>
      </c>
      <c r="K58">
        <v>53</v>
      </c>
    </row>
    <row r="59" spans="1:11" ht="16.2">
      <c r="A59">
        <v>54</v>
      </c>
      <c r="B59" s="128">
        <f>実施計画様式!AD126</f>
        <v>0</v>
      </c>
      <c r="C59">
        <f t="shared" si="0"/>
        <v>0</v>
      </c>
      <c r="D59">
        <f t="shared" si="1"/>
        <v>0</v>
      </c>
      <c r="E59" t="str">
        <f t="shared" si="2"/>
        <v/>
      </c>
      <c r="K59">
        <v>54</v>
      </c>
    </row>
    <row r="60" spans="1:11" ht="16.2">
      <c r="A60">
        <v>55</v>
      </c>
      <c r="B60" s="128">
        <f>実施計画様式!AD127</f>
        <v>0</v>
      </c>
      <c r="C60">
        <f t="shared" si="0"/>
        <v>0</v>
      </c>
      <c r="D60">
        <f t="shared" si="1"/>
        <v>0</v>
      </c>
      <c r="E60" t="str">
        <f t="shared" si="2"/>
        <v/>
      </c>
      <c r="K60">
        <v>55</v>
      </c>
    </row>
    <row r="61" spans="1:11" ht="16.2">
      <c r="A61">
        <v>56</v>
      </c>
      <c r="B61" s="128">
        <f>実施計画様式!AD128</f>
        <v>0</v>
      </c>
      <c r="C61">
        <f t="shared" si="0"/>
        <v>0</v>
      </c>
      <c r="D61">
        <f t="shared" si="1"/>
        <v>0</v>
      </c>
      <c r="E61" t="str">
        <f t="shared" si="2"/>
        <v/>
      </c>
      <c r="K61">
        <v>56</v>
      </c>
    </row>
    <row r="62" spans="1:11" ht="16.2">
      <c r="A62">
        <v>57</v>
      </c>
      <c r="B62" s="128">
        <f>実施計画様式!AD129</f>
        <v>0</v>
      </c>
      <c r="C62">
        <f t="shared" si="0"/>
        <v>0</v>
      </c>
      <c r="D62">
        <f t="shared" si="1"/>
        <v>0</v>
      </c>
      <c r="E62" t="str">
        <f t="shared" si="2"/>
        <v/>
      </c>
      <c r="K62">
        <v>57</v>
      </c>
    </row>
    <row r="63" spans="1:11" ht="16.2">
      <c r="A63">
        <v>58</v>
      </c>
      <c r="B63" s="128">
        <f>実施計画様式!AD130</f>
        <v>0</v>
      </c>
      <c r="C63">
        <f t="shared" si="0"/>
        <v>0</v>
      </c>
      <c r="D63">
        <f t="shared" si="1"/>
        <v>0</v>
      </c>
      <c r="E63" t="str">
        <f t="shared" si="2"/>
        <v/>
      </c>
      <c r="K63">
        <v>58</v>
      </c>
    </row>
    <row r="64" spans="1:11" ht="16.2">
      <c r="A64">
        <v>59</v>
      </c>
      <c r="B64" s="128">
        <f>実施計画様式!AD131</f>
        <v>0</v>
      </c>
      <c r="C64">
        <f t="shared" si="0"/>
        <v>0</v>
      </c>
      <c r="D64">
        <f t="shared" si="1"/>
        <v>0</v>
      </c>
      <c r="E64" t="str">
        <f t="shared" si="2"/>
        <v/>
      </c>
      <c r="K64">
        <v>59</v>
      </c>
    </row>
    <row r="65" spans="1:11" ht="16.2">
      <c r="A65">
        <v>60</v>
      </c>
      <c r="B65" s="128">
        <f>実施計画様式!AD132</f>
        <v>0</v>
      </c>
      <c r="C65">
        <f t="shared" si="0"/>
        <v>0</v>
      </c>
      <c r="D65">
        <f t="shared" si="1"/>
        <v>0</v>
      </c>
      <c r="E65" t="str">
        <f t="shared" si="2"/>
        <v/>
      </c>
      <c r="K65">
        <v>60</v>
      </c>
    </row>
    <row r="66" spans="1:11" ht="16.2">
      <c r="A66">
        <v>61</v>
      </c>
      <c r="B66" s="128">
        <f>実施計画様式!AD133</f>
        <v>0</v>
      </c>
      <c r="C66">
        <f t="shared" si="0"/>
        <v>0</v>
      </c>
      <c r="D66">
        <f t="shared" si="1"/>
        <v>0</v>
      </c>
      <c r="E66" t="str">
        <f t="shared" si="2"/>
        <v/>
      </c>
      <c r="K66">
        <v>61</v>
      </c>
    </row>
    <row r="67" spans="1:11" ht="16.2">
      <c r="A67">
        <v>62</v>
      </c>
      <c r="B67" s="128">
        <f>実施計画様式!AD134</f>
        <v>0</v>
      </c>
      <c r="C67">
        <f t="shared" si="0"/>
        <v>0</v>
      </c>
      <c r="D67">
        <f t="shared" si="1"/>
        <v>0</v>
      </c>
      <c r="E67" t="str">
        <f t="shared" si="2"/>
        <v/>
      </c>
      <c r="K67">
        <v>62</v>
      </c>
    </row>
    <row r="68" spans="1:11" ht="16.2">
      <c r="A68">
        <v>63</v>
      </c>
      <c r="B68" s="128">
        <f>実施計画様式!AD135</f>
        <v>0</v>
      </c>
      <c r="C68">
        <f t="shared" si="0"/>
        <v>0</v>
      </c>
      <c r="D68">
        <f t="shared" si="1"/>
        <v>0</v>
      </c>
      <c r="E68" t="str">
        <f t="shared" si="2"/>
        <v/>
      </c>
      <c r="K68">
        <v>63</v>
      </c>
    </row>
    <row r="69" spans="1:11" ht="16.2">
      <c r="A69">
        <v>64</v>
      </c>
      <c r="B69" s="128">
        <f>実施計画様式!AD136</f>
        <v>0</v>
      </c>
      <c r="C69">
        <f t="shared" si="0"/>
        <v>0</v>
      </c>
      <c r="D69">
        <f t="shared" si="1"/>
        <v>0</v>
      </c>
      <c r="E69" t="str">
        <f t="shared" si="2"/>
        <v/>
      </c>
      <c r="K69">
        <v>64</v>
      </c>
    </row>
    <row r="70" spans="1:11" ht="16.2">
      <c r="A70">
        <v>65</v>
      </c>
      <c r="B70" s="128">
        <f>実施計画様式!AD137</f>
        <v>0</v>
      </c>
      <c r="C70">
        <f t="shared" si="0"/>
        <v>0</v>
      </c>
      <c r="D70">
        <f t="shared" si="1"/>
        <v>0</v>
      </c>
      <c r="E70" t="str">
        <f t="shared" si="2"/>
        <v/>
      </c>
      <c r="K70">
        <v>65</v>
      </c>
    </row>
    <row r="71" spans="1:11" ht="16.2">
      <c r="A71">
        <v>66</v>
      </c>
      <c r="B71" s="128">
        <f>実施計画様式!AD138</f>
        <v>0</v>
      </c>
      <c r="C71">
        <f t="shared" ref="C71:C134" si="3">IF(B71="○",1,0)</f>
        <v>0</v>
      </c>
      <c r="D71">
        <f t="shared" ref="D71:D134" si="4">A71*C71</f>
        <v>0</v>
      </c>
      <c r="E71" t="str">
        <f t="shared" ref="E71:E134" si="5">IFERROR(VLOOKUP(D71,$K$6:$K$405,1,FALSE),"")</f>
        <v/>
      </c>
      <c r="K71">
        <v>66</v>
      </c>
    </row>
    <row r="72" spans="1:11" ht="16.2">
      <c r="A72">
        <v>67</v>
      </c>
      <c r="B72" s="128">
        <f>実施計画様式!AD139</f>
        <v>0</v>
      </c>
      <c r="C72">
        <f t="shared" si="3"/>
        <v>0</v>
      </c>
      <c r="D72">
        <f t="shared" si="4"/>
        <v>0</v>
      </c>
      <c r="E72" t="str">
        <f t="shared" si="5"/>
        <v/>
      </c>
      <c r="K72">
        <v>67</v>
      </c>
    </row>
    <row r="73" spans="1:11" ht="16.2">
      <c r="A73">
        <v>68</v>
      </c>
      <c r="B73" s="128">
        <f>実施計画様式!AD140</f>
        <v>0</v>
      </c>
      <c r="C73">
        <f t="shared" si="3"/>
        <v>0</v>
      </c>
      <c r="D73">
        <f t="shared" si="4"/>
        <v>0</v>
      </c>
      <c r="E73" t="str">
        <f t="shared" si="5"/>
        <v/>
      </c>
      <c r="K73">
        <v>68</v>
      </c>
    </row>
    <row r="74" spans="1:11" ht="16.2">
      <c r="A74">
        <v>69</v>
      </c>
      <c r="B74" s="128">
        <f>実施計画様式!AD141</f>
        <v>0</v>
      </c>
      <c r="C74">
        <f t="shared" si="3"/>
        <v>0</v>
      </c>
      <c r="D74">
        <f t="shared" si="4"/>
        <v>0</v>
      </c>
      <c r="E74" t="str">
        <f t="shared" si="5"/>
        <v/>
      </c>
      <c r="K74">
        <v>69</v>
      </c>
    </row>
    <row r="75" spans="1:11" ht="16.2">
      <c r="A75">
        <v>70</v>
      </c>
      <c r="B75" s="128">
        <f>実施計画様式!AD142</f>
        <v>0</v>
      </c>
      <c r="C75">
        <f t="shared" si="3"/>
        <v>0</v>
      </c>
      <c r="D75">
        <f t="shared" si="4"/>
        <v>0</v>
      </c>
      <c r="E75" t="str">
        <f t="shared" si="5"/>
        <v/>
      </c>
      <c r="K75">
        <v>70</v>
      </c>
    </row>
    <row r="76" spans="1:11" ht="16.2">
      <c r="A76">
        <v>71</v>
      </c>
      <c r="B76" s="128">
        <f>実施計画様式!AD143</f>
        <v>0</v>
      </c>
      <c r="C76">
        <f t="shared" si="3"/>
        <v>0</v>
      </c>
      <c r="D76">
        <f t="shared" si="4"/>
        <v>0</v>
      </c>
      <c r="E76" t="str">
        <f t="shared" si="5"/>
        <v/>
      </c>
      <c r="K76">
        <v>71</v>
      </c>
    </row>
    <row r="77" spans="1:11" ht="16.2">
      <c r="A77">
        <v>72</v>
      </c>
      <c r="B77" s="128">
        <f>実施計画様式!AD144</f>
        <v>0</v>
      </c>
      <c r="C77">
        <f t="shared" si="3"/>
        <v>0</v>
      </c>
      <c r="D77">
        <f t="shared" si="4"/>
        <v>0</v>
      </c>
      <c r="E77" t="str">
        <f t="shared" si="5"/>
        <v/>
      </c>
      <c r="K77">
        <v>72</v>
      </c>
    </row>
    <row r="78" spans="1:11" ht="16.2">
      <c r="A78">
        <v>73</v>
      </c>
      <c r="B78" s="128">
        <f>実施計画様式!AD145</f>
        <v>0</v>
      </c>
      <c r="C78">
        <f t="shared" si="3"/>
        <v>0</v>
      </c>
      <c r="D78">
        <f t="shared" si="4"/>
        <v>0</v>
      </c>
      <c r="E78" t="str">
        <f t="shared" si="5"/>
        <v/>
      </c>
      <c r="K78">
        <v>73</v>
      </c>
    </row>
    <row r="79" spans="1:11" ht="16.2">
      <c r="A79">
        <v>74</v>
      </c>
      <c r="B79" s="128">
        <f>実施計画様式!AD146</f>
        <v>0</v>
      </c>
      <c r="C79">
        <f t="shared" si="3"/>
        <v>0</v>
      </c>
      <c r="D79">
        <f t="shared" si="4"/>
        <v>0</v>
      </c>
      <c r="E79" t="str">
        <f t="shared" si="5"/>
        <v/>
      </c>
      <c r="K79">
        <v>74</v>
      </c>
    </row>
    <row r="80" spans="1:11" ht="16.2">
      <c r="A80">
        <v>75</v>
      </c>
      <c r="B80" s="128">
        <f>実施計画様式!AD147</f>
        <v>0</v>
      </c>
      <c r="C80">
        <f t="shared" si="3"/>
        <v>0</v>
      </c>
      <c r="D80">
        <f t="shared" si="4"/>
        <v>0</v>
      </c>
      <c r="E80" t="str">
        <f t="shared" si="5"/>
        <v/>
      </c>
      <c r="K80">
        <v>75</v>
      </c>
    </row>
    <row r="81" spans="1:11" ht="16.2">
      <c r="A81">
        <v>76</v>
      </c>
      <c r="B81" s="128">
        <f>実施計画様式!AD148</f>
        <v>0</v>
      </c>
      <c r="C81">
        <f t="shared" si="3"/>
        <v>0</v>
      </c>
      <c r="D81">
        <f t="shared" si="4"/>
        <v>0</v>
      </c>
      <c r="E81" t="str">
        <f t="shared" si="5"/>
        <v/>
      </c>
      <c r="K81">
        <v>76</v>
      </c>
    </row>
    <row r="82" spans="1:11" ht="16.2">
      <c r="A82">
        <v>77</v>
      </c>
      <c r="B82" s="128">
        <f>実施計画様式!AD149</f>
        <v>0</v>
      </c>
      <c r="C82">
        <f t="shared" si="3"/>
        <v>0</v>
      </c>
      <c r="D82">
        <f t="shared" si="4"/>
        <v>0</v>
      </c>
      <c r="E82" t="str">
        <f t="shared" si="5"/>
        <v/>
      </c>
      <c r="K82">
        <v>77</v>
      </c>
    </row>
    <row r="83" spans="1:11" ht="16.2">
      <c r="A83">
        <v>78</v>
      </c>
      <c r="B83" s="128">
        <f>実施計画様式!AD150</f>
        <v>0</v>
      </c>
      <c r="C83">
        <f t="shared" si="3"/>
        <v>0</v>
      </c>
      <c r="D83">
        <f t="shared" si="4"/>
        <v>0</v>
      </c>
      <c r="E83" t="str">
        <f t="shared" si="5"/>
        <v/>
      </c>
      <c r="K83">
        <v>78</v>
      </c>
    </row>
    <row r="84" spans="1:11" ht="16.2">
      <c r="A84">
        <v>79</v>
      </c>
      <c r="B84" s="128">
        <f>実施計画様式!AD151</f>
        <v>0</v>
      </c>
      <c r="C84">
        <f t="shared" si="3"/>
        <v>0</v>
      </c>
      <c r="D84">
        <f t="shared" si="4"/>
        <v>0</v>
      </c>
      <c r="E84" t="str">
        <f t="shared" si="5"/>
        <v/>
      </c>
      <c r="K84">
        <v>79</v>
      </c>
    </row>
    <row r="85" spans="1:11" ht="16.2">
      <c r="A85">
        <v>80</v>
      </c>
      <c r="B85" s="128">
        <f>実施計画様式!AD152</f>
        <v>0</v>
      </c>
      <c r="C85">
        <f t="shared" si="3"/>
        <v>0</v>
      </c>
      <c r="D85">
        <f t="shared" si="4"/>
        <v>0</v>
      </c>
      <c r="E85" t="str">
        <f t="shared" si="5"/>
        <v/>
      </c>
      <c r="K85">
        <v>80</v>
      </c>
    </row>
    <row r="86" spans="1:11" ht="16.2">
      <c r="A86">
        <v>81</v>
      </c>
      <c r="B86" s="128">
        <f>実施計画様式!AD153</f>
        <v>0</v>
      </c>
      <c r="C86">
        <f t="shared" si="3"/>
        <v>0</v>
      </c>
      <c r="D86">
        <f t="shared" si="4"/>
        <v>0</v>
      </c>
      <c r="E86" t="str">
        <f t="shared" si="5"/>
        <v/>
      </c>
      <c r="K86">
        <v>81</v>
      </c>
    </row>
    <row r="87" spans="1:11" ht="16.2">
      <c r="A87">
        <v>82</v>
      </c>
      <c r="B87" s="128">
        <f>実施計画様式!AD154</f>
        <v>0</v>
      </c>
      <c r="C87">
        <f t="shared" si="3"/>
        <v>0</v>
      </c>
      <c r="D87">
        <f t="shared" si="4"/>
        <v>0</v>
      </c>
      <c r="E87" t="str">
        <f t="shared" si="5"/>
        <v/>
      </c>
      <c r="K87">
        <v>82</v>
      </c>
    </row>
    <row r="88" spans="1:11" ht="16.2">
      <c r="A88">
        <v>83</v>
      </c>
      <c r="B88" s="128">
        <f>実施計画様式!AD155</f>
        <v>0</v>
      </c>
      <c r="C88">
        <f t="shared" si="3"/>
        <v>0</v>
      </c>
      <c r="D88">
        <f t="shared" si="4"/>
        <v>0</v>
      </c>
      <c r="E88" t="str">
        <f t="shared" si="5"/>
        <v/>
      </c>
      <c r="K88">
        <v>83</v>
      </c>
    </row>
    <row r="89" spans="1:11" ht="16.2">
      <c r="A89">
        <v>84</v>
      </c>
      <c r="B89" s="128">
        <f>実施計画様式!AD156</f>
        <v>0</v>
      </c>
      <c r="C89">
        <f t="shared" si="3"/>
        <v>0</v>
      </c>
      <c r="D89">
        <f t="shared" si="4"/>
        <v>0</v>
      </c>
      <c r="E89" t="str">
        <f t="shared" si="5"/>
        <v/>
      </c>
      <c r="K89">
        <v>84</v>
      </c>
    </row>
    <row r="90" spans="1:11" ht="16.2">
      <c r="A90">
        <v>85</v>
      </c>
      <c r="B90" s="128">
        <f>実施計画様式!AD157</f>
        <v>0</v>
      </c>
      <c r="C90">
        <f t="shared" si="3"/>
        <v>0</v>
      </c>
      <c r="D90">
        <f t="shared" si="4"/>
        <v>0</v>
      </c>
      <c r="E90" t="str">
        <f t="shared" si="5"/>
        <v/>
      </c>
      <c r="K90">
        <v>85</v>
      </c>
    </row>
    <row r="91" spans="1:11" ht="16.2">
      <c r="A91">
        <v>86</v>
      </c>
      <c r="B91" s="128">
        <f>実施計画様式!AD158</f>
        <v>0</v>
      </c>
      <c r="C91">
        <f t="shared" si="3"/>
        <v>0</v>
      </c>
      <c r="D91">
        <f t="shared" si="4"/>
        <v>0</v>
      </c>
      <c r="E91" t="str">
        <f t="shared" si="5"/>
        <v/>
      </c>
      <c r="K91">
        <v>86</v>
      </c>
    </row>
    <row r="92" spans="1:11" ht="16.2">
      <c r="A92">
        <v>87</v>
      </c>
      <c r="B92" s="128">
        <f>実施計画様式!AD159</f>
        <v>0</v>
      </c>
      <c r="C92">
        <f t="shared" si="3"/>
        <v>0</v>
      </c>
      <c r="D92">
        <f t="shared" si="4"/>
        <v>0</v>
      </c>
      <c r="E92" t="str">
        <f t="shared" si="5"/>
        <v/>
      </c>
      <c r="K92">
        <v>87</v>
      </c>
    </row>
    <row r="93" spans="1:11" ht="16.2">
      <c r="A93">
        <v>88</v>
      </c>
      <c r="B93" s="128">
        <f>実施計画様式!AD160</f>
        <v>0</v>
      </c>
      <c r="C93">
        <f t="shared" si="3"/>
        <v>0</v>
      </c>
      <c r="D93">
        <f t="shared" si="4"/>
        <v>0</v>
      </c>
      <c r="E93" t="str">
        <f t="shared" si="5"/>
        <v/>
      </c>
      <c r="K93">
        <v>88</v>
      </c>
    </row>
    <row r="94" spans="1:11" ht="16.2">
      <c r="A94">
        <v>89</v>
      </c>
      <c r="B94" s="128">
        <f>実施計画様式!AD161</f>
        <v>0</v>
      </c>
      <c r="C94">
        <f t="shared" si="3"/>
        <v>0</v>
      </c>
      <c r="D94">
        <f t="shared" si="4"/>
        <v>0</v>
      </c>
      <c r="E94" t="str">
        <f t="shared" si="5"/>
        <v/>
      </c>
      <c r="K94">
        <v>89</v>
      </c>
    </row>
    <row r="95" spans="1:11" ht="16.2">
      <c r="A95">
        <v>90</v>
      </c>
      <c r="B95" s="128">
        <f>実施計画様式!AD162</f>
        <v>0</v>
      </c>
      <c r="C95">
        <f t="shared" si="3"/>
        <v>0</v>
      </c>
      <c r="D95">
        <f t="shared" si="4"/>
        <v>0</v>
      </c>
      <c r="E95" t="str">
        <f t="shared" si="5"/>
        <v/>
      </c>
      <c r="K95">
        <v>90</v>
      </c>
    </row>
    <row r="96" spans="1:11" ht="16.2">
      <c r="A96">
        <v>91</v>
      </c>
      <c r="B96" s="128">
        <f>実施計画様式!AD163</f>
        <v>0</v>
      </c>
      <c r="C96">
        <f t="shared" si="3"/>
        <v>0</v>
      </c>
      <c r="D96">
        <f t="shared" si="4"/>
        <v>0</v>
      </c>
      <c r="E96" t="str">
        <f t="shared" si="5"/>
        <v/>
      </c>
      <c r="K96">
        <v>91</v>
      </c>
    </row>
    <row r="97" spans="1:11" ht="16.2">
      <c r="A97">
        <v>92</v>
      </c>
      <c r="B97" s="128">
        <f>実施計画様式!AD164</f>
        <v>0</v>
      </c>
      <c r="C97">
        <f t="shared" si="3"/>
        <v>0</v>
      </c>
      <c r="D97">
        <f t="shared" si="4"/>
        <v>0</v>
      </c>
      <c r="E97" t="str">
        <f t="shared" si="5"/>
        <v/>
      </c>
      <c r="K97">
        <v>92</v>
      </c>
    </row>
    <row r="98" spans="1:11" ht="16.2">
      <c r="A98">
        <v>93</v>
      </c>
      <c r="B98" s="128">
        <f>実施計画様式!AD165</f>
        <v>0</v>
      </c>
      <c r="C98">
        <f t="shared" si="3"/>
        <v>0</v>
      </c>
      <c r="D98">
        <f t="shared" si="4"/>
        <v>0</v>
      </c>
      <c r="E98" t="str">
        <f t="shared" si="5"/>
        <v/>
      </c>
      <c r="K98">
        <v>93</v>
      </c>
    </row>
    <row r="99" spans="1:11" ht="16.2">
      <c r="A99">
        <v>94</v>
      </c>
      <c r="B99" s="128">
        <f>実施計画様式!AD166</f>
        <v>0</v>
      </c>
      <c r="C99">
        <f t="shared" si="3"/>
        <v>0</v>
      </c>
      <c r="D99">
        <f t="shared" si="4"/>
        <v>0</v>
      </c>
      <c r="E99" t="str">
        <f t="shared" si="5"/>
        <v/>
      </c>
      <c r="K99">
        <v>94</v>
      </c>
    </row>
    <row r="100" spans="1:11" ht="16.2">
      <c r="A100">
        <v>95</v>
      </c>
      <c r="B100" s="128">
        <f>実施計画様式!AD167</f>
        <v>0</v>
      </c>
      <c r="C100">
        <f t="shared" si="3"/>
        <v>0</v>
      </c>
      <c r="D100">
        <f t="shared" si="4"/>
        <v>0</v>
      </c>
      <c r="E100" t="str">
        <f t="shared" si="5"/>
        <v/>
      </c>
      <c r="K100">
        <v>95</v>
      </c>
    </row>
    <row r="101" spans="1:11" ht="16.2">
      <c r="A101">
        <v>96</v>
      </c>
      <c r="B101" s="128">
        <f>実施計画様式!AD168</f>
        <v>0</v>
      </c>
      <c r="C101">
        <f t="shared" si="3"/>
        <v>0</v>
      </c>
      <c r="D101">
        <f t="shared" si="4"/>
        <v>0</v>
      </c>
      <c r="E101" t="str">
        <f t="shared" si="5"/>
        <v/>
      </c>
      <c r="K101">
        <v>96</v>
      </c>
    </row>
    <row r="102" spans="1:11" ht="16.2">
      <c r="A102">
        <v>97</v>
      </c>
      <c r="B102" s="128">
        <f>実施計画様式!AD169</f>
        <v>0</v>
      </c>
      <c r="C102">
        <f t="shared" si="3"/>
        <v>0</v>
      </c>
      <c r="D102">
        <f t="shared" si="4"/>
        <v>0</v>
      </c>
      <c r="E102" t="str">
        <f t="shared" si="5"/>
        <v/>
      </c>
      <c r="K102">
        <v>97</v>
      </c>
    </row>
    <row r="103" spans="1:11" ht="16.2">
      <c r="A103">
        <v>98</v>
      </c>
      <c r="B103" s="128">
        <f>実施計画様式!AD170</f>
        <v>0</v>
      </c>
      <c r="C103">
        <f t="shared" si="3"/>
        <v>0</v>
      </c>
      <c r="D103">
        <f t="shared" si="4"/>
        <v>0</v>
      </c>
      <c r="E103" t="str">
        <f t="shared" si="5"/>
        <v/>
      </c>
      <c r="K103">
        <v>98</v>
      </c>
    </row>
    <row r="104" spans="1:11" ht="16.2">
      <c r="A104">
        <v>99</v>
      </c>
      <c r="B104" s="128">
        <f>実施計画様式!AD171</f>
        <v>0</v>
      </c>
      <c r="C104">
        <f t="shared" si="3"/>
        <v>0</v>
      </c>
      <c r="D104">
        <f t="shared" si="4"/>
        <v>0</v>
      </c>
      <c r="E104" t="str">
        <f t="shared" si="5"/>
        <v/>
      </c>
      <c r="K104">
        <v>99</v>
      </c>
    </row>
    <row r="105" spans="1:11" ht="16.2">
      <c r="A105">
        <v>100</v>
      </c>
      <c r="B105" s="128">
        <f>実施計画様式!AD172</f>
        <v>0</v>
      </c>
      <c r="C105">
        <f t="shared" si="3"/>
        <v>0</v>
      </c>
      <c r="D105">
        <f t="shared" si="4"/>
        <v>0</v>
      </c>
      <c r="E105" t="str">
        <f t="shared" si="5"/>
        <v/>
      </c>
      <c r="K105">
        <v>100</v>
      </c>
    </row>
    <row r="106" spans="1:11" ht="16.2">
      <c r="A106">
        <v>101</v>
      </c>
      <c r="B106" s="128">
        <f>実施計画様式!AD173</f>
        <v>0</v>
      </c>
      <c r="C106">
        <f t="shared" si="3"/>
        <v>0</v>
      </c>
      <c r="D106">
        <f t="shared" si="4"/>
        <v>0</v>
      </c>
      <c r="E106" t="str">
        <f t="shared" si="5"/>
        <v/>
      </c>
      <c r="K106">
        <v>101</v>
      </c>
    </row>
    <row r="107" spans="1:11" ht="16.2">
      <c r="A107">
        <v>102</v>
      </c>
      <c r="B107" s="128">
        <f>実施計画様式!AD174</f>
        <v>0</v>
      </c>
      <c r="C107">
        <f t="shared" si="3"/>
        <v>0</v>
      </c>
      <c r="D107">
        <f t="shared" si="4"/>
        <v>0</v>
      </c>
      <c r="E107" t="str">
        <f t="shared" si="5"/>
        <v/>
      </c>
      <c r="K107">
        <v>102</v>
      </c>
    </row>
    <row r="108" spans="1:11" ht="16.2">
      <c r="A108">
        <v>103</v>
      </c>
      <c r="B108" s="128">
        <f>実施計画様式!AD175</f>
        <v>0</v>
      </c>
      <c r="C108">
        <f t="shared" si="3"/>
        <v>0</v>
      </c>
      <c r="D108">
        <f t="shared" si="4"/>
        <v>0</v>
      </c>
      <c r="E108" t="str">
        <f t="shared" si="5"/>
        <v/>
      </c>
      <c r="K108">
        <v>103</v>
      </c>
    </row>
    <row r="109" spans="1:11" ht="16.2">
      <c r="A109">
        <v>104</v>
      </c>
      <c r="B109" s="128">
        <f>実施計画様式!AD176</f>
        <v>0</v>
      </c>
      <c r="C109">
        <f t="shared" si="3"/>
        <v>0</v>
      </c>
      <c r="D109">
        <f t="shared" si="4"/>
        <v>0</v>
      </c>
      <c r="E109" t="str">
        <f t="shared" si="5"/>
        <v/>
      </c>
      <c r="K109">
        <v>104</v>
      </c>
    </row>
    <row r="110" spans="1:11" ht="16.2">
      <c r="A110">
        <v>105</v>
      </c>
      <c r="B110" s="128">
        <f>実施計画様式!AD177</f>
        <v>0</v>
      </c>
      <c r="C110">
        <f t="shared" si="3"/>
        <v>0</v>
      </c>
      <c r="D110">
        <f t="shared" si="4"/>
        <v>0</v>
      </c>
      <c r="E110" t="str">
        <f t="shared" si="5"/>
        <v/>
      </c>
      <c r="K110">
        <v>105</v>
      </c>
    </row>
    <row r="111" spans="1:11" ht="16.2">
      <c r="A111">
        <v>106</v>
      </c>
      <c r="B111" s="128">
        <f>実施計画様式!AD178</f>
        <v>0</v>
      </c>
      <c r="C111">
        <f t="shared" si="3"/>
        <v>0</v>
      </c>
      <c r="D111">
        <f t="shared" si="4"/>
        <v>0</v>
      </c>
      <c r="E111" t="str">
        <f t="shared" si="5"/>
        <v/>
      </c>
      <c r="K111">
        <v>106</v>
      </c>
    </row>
    <row r="112" spans="1:11" ht="16.2">
      <c r="A112">
        <v>107</v>
      </c>
      <c r="B112" s="128">
        <f>実施計画様式!AD179</f>
        <v>0</v>
      </c>
      <c r="C112">
        <f t="shared" si="3"/>
        <v>0</v>
      </c>
      <c r="D112">
        <f t="shared" si="4"/>
        <v>0</v>
      </c>
      <c r="E112" t="str">
        <f t="shared" si="5"/>
        <v/>
      </c>
      <c r="K112">
        <v>107</v>
      </c>
    </row>
    <row r="113" spans="1:11" ht="16.2">
      <c r="A113">
        <v>108</v>
      </c>
      <c r="B113" s="128">
        <f>実施計画様式!AD180</f>
        <v>0</v>
      </c>
      <c r="C113">
        <f t="shared" si="3"/>
        <v>0</v>
      </c>
      <c r="D113">
        <f t="shared" si="4"/>
        <v>0</v>
      </c>
      <c r="E113" t="str">
        <f t="shared" si="5"/>
        <v/>
      </c>
      <c r="K113">
        <v>108</v>
      </c>
    </row>
    <row r="114" spans="1:11" ht="16.2">
      <c r="A114">
        <v>109</v>
      </c>
      <c r="B114" s="128">
        <f>実施計画様式!AD181</f>
        <v>0</v>
      </c>
      <c r="C114">
        <f t="shared" si="3"/>
        <v>0</v>
      </c>
      <c r="D114">
        <f t="shared" si="4"/>
        <v>0</v>
      </c>
      <c r="E114" t="str">
        <f t="shared" si="5"/>
        <v/>
      </c>
      <c r="K114">
        <v>109</v>
      </c>
    </row>
    <row r="115" spans="1:11" ht="16.2">
      <c r="A115">
        <v>110</v>
      </c>
      <c r="B115" s="128">
        <f>実施計画様式!AD182</f>
        <v>0</v>
      </c>
      <c r="C115">
        <f t="shared" si="3"/>
        <v>0</v>
      </c>
      <c r="D115">
        <f t="shared" si="4"/>
        <v>0</v>
      </c>
      <c r="E115" t="str">
        <f t="shared" si="5"/>
        <v/>
      </c>
      <c r="K115">
        <v>110</v>
      </c>
    </row>
    <row r="116" spans="1:11" ht="16.2">
      <c r="A116">
        <v>111</v>
      </c>
      <c r="B116" s="128">
        <f>実施計画様式!AD183</f>
        <v>0</v>
      </c>
      <c r="C116">
        <f t="shared" si="3"/>
        <v>0</v>
      </c>
      <c r="D116">
        <f t="shared" si="4"/>
        <v>0</v>
      </c>
      <c r="E116" t="str">
        <f t="shared" si="5"/>
        <v/>
      </c>
      <c r="K116">
        <v>111</v>
      </c>
    </row>
    <row r="117" spans="1:11" ht="16.2">
      <c r="A117">
        <v>112</v>
      </c>
      <c r="B117" s="128">
        <f>実施計画様式!AD184</f>
        <v>0</v>
      </c>
      <c r="C117">
        <f t="shared" si="3"/>
        <v>0</v>
      </c>
      <c r="D117">
        <f t="shared" si="4"/>
        <v>0</v>
      </c>
      <c r="E117" t="str">
        <f t="shared" si="5"/>
        <v/>
      </c>
      <c r="K117">
        <v>112</v>
      </c>
    </row>
    <row r="118" spans="1:11" ht="16.2">
      <c r="A118">
        <v>113</v>
      </c>
      <c r="B118" s="128">
        <f>実施計画様式!AD185</f>
        <v>0</v>
      </c>
      <c r="C118">
        <f t="shared" si="3"/>
        <v>0</v>
      </c>
      <c r="D118">
        <f t="shared" si="4"/>
        <v>0</v>
      </c>
      <c r="E118" t="str">
        <f t="shared" si="5"/>
        <v/>
      </c>
      <c r="K118">
        <v>113</v>
      </c>
    </row>
    <row r="119" spans="1:11" ht="16.2">
      <c r="A119">
        <v>114</v>
      </c>
      <c r="B119" s="128">
        <f>実施計画様式!AD186</f>
        <v>0</v>
      </c>
      <c r="C119">
        <f t="shared" si="3"/>
        <v>0</v>
      </c>
      <c r="D119">
        <f t="shared" si="4"/>
        <v>0</v>
      </c>
      <c r="E119" t="str">
        <f t="shared" si="5"/>
        <v/>
      </c>
      <c r="K119">
        <v>114</v>
      </c>
    </row>
    <row r="120" spans="1:11" ht="16.2">
      <c r="A120">
        <v>115</v>
      </c>
      <c r="B120" s="128">
        <f>実施計画様式!AD187</f>
        <v>0</v>
      </c>
      <c r="C120">
        <f t="shared" si="3"/>
        <v>0</v>
      </c>
      <c r="D120">
        <f t="shared" si="4"/>
        <v>0</v>
      </c>
      <c r="E120" t="str">
        <f t="shared" si="5"/>
        <v/>
      </c>
      <c r="K120">
        <v>115</v>
      </c>
    </row>
    <row r="121" spans="1:11" ht="16.2">
      <c r="A121">
        <v>116</v>
      </c>
      <c r="B121" s="128">
        <f>実施計画様式!AD188</f>
        <v>0</v>
      </c>
      <c r="C121">
        <f t="shared" si="3"/>
        <v>0</v>
      </c>
      <c r="D121">
        <f t="shared" si="4"/>
        <v>0</v>
      </c>
      <c r="E121" t="str">
        <f t="shared" si="5"/>
        <v/>
      </c>
      <c r="K121">
        <v>116</v>
      </c>
    </row>
    <row r="122" spans="1:11" ht="16.2">
      <c r="A122">
        <v>117</v>
      </c>
      <c r="B122" s="128">
        <f>実施計画様式!AD189</f>
        <v>0</v>
      </c>
      <c r="C122">
        <f t="shared" si="3"/>
        <v>0</v>
      </c>
      <c r="D122">
        <f t="shared" si="4"/>
        <v>0</v>
      </c>
      <c r="E122" t="str">
        <f t="shared" si="5"/>
        <v/>
      </c>
      <c r="K122">
        <v>117</v>
      </c>
    </row>
    <row r="123" spans="1:11" ht="16.2">
      <c r="A123">
        <v>118</v>
      </c>
      <c r="B123" s="128">
        <f>実施計画様式!AD190</f>
        <v>0</v>
      </c>
      <c r="C123">
        <f t="shared" si="3"/>
        <v>0</v>
      </c>
      <c r="D123">
        <f t="shared" si="4"/>
        <v>0</v>
      </c>
      <c r="E123" t="str">
        <f t="shared" si="5"/>
        <v/>
      </c>
      <c r="K123">
        <v>118</v>
      </c>
    </row>
    <row r="124" spans="1:11" ht="16.2">
      <c r="A124">
        <v>119</v>
      </c>
      <c r="B124" s="128">
        <f>実施計画様式!AD191</f>
        <v>0</v>
      </c>
      <c r="C124">
        <f t="shared" si="3"/>
        <v>0</v>
      </c>
      <c r="D124">
        <f t="shared" si="4"/>
        <v>0</v>
      </c>
      <c r="E124" t="str">
        <f t="shared" si="5"/>
        <v/>
      </c>
      <c r="K124">
        <v>119</v>
      </c>
    </row>
    <row r="125" spans="1:11" ht="16.2">
      <c r="A125">
        <v>120</v>
      </c>
      <c r="B125" s="128">
        <f>実施計画様式!AD192</f>
        <v>0</v>
      </c>
      <c r="C125">
        <f t="shared" si="3"/>
        <v>0</v>
      </c>
      <c r="D125">
        <f t="shared" si="4"/>
        <v>0</v>
      </c>
      <c r="E125" t="str">
        <f t="shared" si="5"/>
        <v/>
      </c>
      <c r="K125">
        <v>120</v>
      </c>
    </row>
    <row r="126" spans="1:11" ht="16.2">
      <c r="A126">
        <v>121</v>
      </c>
      <c r="B126" s="128">
        <f>実施計画様式!AD193</f>
        <v>0</v>
      </c>
      <c r="C126">
        <f t="shared" si="3"/>
        <v>0</v>
      </c>
      <c r="D126">
        <f t="shared" si="4"/>
        <v>0</v>
      </c>
      <c r="E126" t="str">
        <f t="shared" si="5"/>
        <v/>
      </c>
      <c r="K126">
        <v>121</v>
      </c>
    </row>
    <row r="127" spans="1:11" ht="16.2">
      <c r="A127">
        <v>122</v>
      </c>
      <c r="B127" s="128">
        <f>実施計画様式!AD194</f>
        <v>0</v>
      </c>
      <c r="C127">
        <f t="shared" si="3"/>
        <v>0</v>
      </c>
      <c r="D127">
        <f t="shared" si="4"/>
        <v>0</v>
      </c>
      <c r="E127" t="str">
        <f t="shared" si="5"/>
        <v/>
      </c>
      <c r="K127">
        <v>122</v>
      </c>
    </row>
    <row r="128" spans="1:11" ht="16.2">
      <c r="A128">
        <v>123</v>
      </c>
      <c r="B128" s="128">
        <f>実施計画様式!AD195</f>
        <v>0</v>
      </c>
      <c r="C128">
        <f t="shared" si="3"/>
        <v>0</v>
      </c>
      <c r="D128">
        <f t="shared" si="4"/>
        <v>0</v>
      </c>
      <c r="E128" t="str">
        <f t="shared" si="5"/>
        <v/>
      </c>
      <c r="K128">
        <v>123</v>
      </c>
    </row>
    <row r="129" spans="1:11" ht="16.2">
      <c r="A129">
        <v>124</v>
      </c>
      <c r="B129" s="128">
        <f>実施計画様式!AD196</f>
        <v>0</v>
      </c>
      <c r="C129">
        <f t="shared" si="3"/>
        <v>0</v>
      </c>
      <c r="D129">
        <f t="shared" si="4"/>
        <v>0</v>
      </c>
      <c r="E129" t="str">
        <f t="shared" si="5"/>
        <v/>
      </c>
      <c r="K129">
        <v>124</v>
      </c>
    </row>
    <row r="130" spans="1:11" ht="16.2">
      <c r="A130">
        <v>125</v>
      </c>
      <c r="B130" s="128">
        <f>実施計画様式!AD197</f>
        <v>0</v>
      </c>
      <c r="C130">
        <f t="shared" si="3"/>
        <v>0</v>
      </c>
      <c r="D130">
        <f t="shared" si="4"/>
        <v>0</v>
      </c>
      <c r="E130" t="str">
        <f t="shared" si="5"/>
        <v/>
      </c>
      <c r="K130">
        <v>125</v>
      </c>
    </row>
    <row r="131" spans="1:11" ht="16.2">
      <c r="A131">
        <v>126</v>
      </c>
      <c r="B131" s="128">
        <f>実施計画様式!AD198</f>
        <v>0</v>
      </c>
      <c r="C131">
        <f t="shared" si="3"/>
        <v>0</v>
      </c>
      <c r="D131">
        <f t="shared" si="4"/>
        <v>0</v>
      </c>
      <c r="E131" t="str">
        <f t="shared" si="5"/>
        <v/>
      </c>
      <c r="K131">
        <v>126</v>
      </c>
    </row>
    <row r="132" spans="1:11" ht="16.2">
      <c r="A132">
        <v>127</v>
      </c>
      <c r="B132" s="128">
        <f>実施計画様式!AD199</f>
        <v>0</v>
      </c>
      <c r="C132">
        <f t="shared" si="3"/>
        <v>0</v>
      </c>
      <c r="D132">
        <f t="shared" si="4"/>
        <v>0</v>
      </c>
      <c r="E132" t="str">
        <f t="shared" si="5"/>
        <v/>
      </c>
      <c r="K132">
        <v>127</v>
      </c>
    </row>
    <row r="133" spans="1:11" ht="16.2">
      <c r="A133">
        <v>128</v>
      </c>
      <c r="B133" s="128">
        <f>実施計画様式!AD200</f>
        <v>0</v>
      </c>
      <c r="C133">
        <f t="shared" si="3"/>
        <v>0</v>
      </c>
      <c r="D133">
        <f t="shared" si="4"/>
        <v>0</v>
      </c>
      <c r="E133" t="str">
        <f t="shared" si="5"/>
        <v/>
      </c>
      <c r="K133">
        <v>128</v>
      </c>
    </row>
    <row r="134" spans="1:11" ht="16.2">
      <c r="A134">
        <v>129</v>
      </c>
      <c r="B134" s="128">
        <f>実施計画様式!AD201</f>
        <v>0</v>
      </c>
      <c r="C134">
        <f t="shared" si="3"/>
        <v>0</v>
      </c>
      <c r="D134">
        <f t="shared" si="4"/>
        <v>0</v>
      </c>
      <c r="E134" t="str">
        <f t="shared" si="5"/>
        <v/>
      </c>
      <c r="K134">
        <v>129</v>
      </c>
    </row>
    <row r="135" spans="1:11" ht="16.2">
      <c r="A135">
        <v>130</v>
      </c>
      <c r="B135" s="128">
        <f>実施計画様式!AD202</f>
        <v>0</v>
      </c>
      <c r="C135">
        <f t="shared" ref="C135:C198" si="6">IF(B135="○",1,0)</f>
        <v>0</v>
      </c>
      <c r="D135">
        <f t="shared" ref="D135:D198" si="7">A135*C135</f>
        <v>0</v>
      </c>
      <c r="E135" t="str">
        <f t="shared" ref="E135:E198" si="8">IFERROR(VLOOKUP(D135,$K$6:$K$405,1,FALSE),"")</f>
        <v/>
      </c>
      <c r="K135">
        <v>130</v>
      </c>
    </row>
    <row r="136" spans="1:11" ht="16.2">
      <c r="A136">
        <v>131</v>
      </c>
      <c r="B136" s="128">
        <f>実施計画様式!AD203</f>
        <v>0</v>
      </c>
      <c r="C136">
        <f t="shared" si="6"/>
        <v>0</v>
      </c>
      <c r="D136">
        <f t="shared" si="7"/>
        <v>0</v>
      </c>
      <c r="E136" t="str">
        <f t="shared" si="8"/>
        <v/>
      </c>
      <c r="K136">
        <v>131</v>
      </c>
    </row>
    <row r="137" spans="1:11" ht="16.2">
      <c r="A137">
        <v>132</v>
      </c>
      <c r="B137" s="128">
        <f>実施計画様式!AD204</f>
        <v>0</v>
      </c>
      <c r="C137">
        <f t="shared" si="6"/>
        <v>0</v>
      </c>
      <c r="D137">
        <f t="shared" si="7"/>
        <v>0</v>
      </c>
      <c r="E137" t="str">
        <f t="shared" si="8"/>
        <v/>
      </c>
      <c r="K137">
        <v>132</v>
      </c>
    </row>
    <row r="138" spans="1:11" ht="16.2">
      <c r="A138">
        <v>133</v>
      </c>
      <c r="B138" s="128">
        <f>実施計画様式!AD205</f>
        <v>0</v>
      </c>
      <c r="C138">
        <f t="shared" si="6"/>
        <v>0</v>
      </c>
      <c r="D138">
        <f t="shared" si="7"/>
        <v>0</v>
      </c>
      <c r="E138" t="str">
        <f t="shared" si="8"/>
        <v/>
      </c>
      <c r="K138">
        <v>133</v>
      </c>
    </row>
    <row r="139" spans="1:11" ht="16.2">
      <c r="A139">
        <v>134</v>
      </c>
      <c r="B139" s="128">
        <f>実施計画様式!AD206</f>
        <v>0</v>
      </c>
      <c r="C139">
        <f t="shared" si="6"/>
        <v>0</v>
      </c>
      <c r="D139">
        <f t="shared" si="7"/>
        <v>0</v>
      </c>
      <c r="E139" t="str">
        <f t="shared" si="8"/>
        <v/>
      </c>
      <c r="K139">
        <v>134</v>
      </c>
    </row>
    <row r="140" spans="1:11" ht="16.2">
      <c r="A140">
        <v>135</v>
      </c>
      <c r="B140" s="128">
        <f>実施計画様式!AD207</f>
        <v>0</v>
      </c>
      <c r="C140">
        <f t="shared" si="6"/>
        <v>0</v>
      </c>
      <c r="D140">
        <f t="shared" si="7"/>
        <v>0</v>
      </c>
      <c r="E140" t="str">
        <f t="shared" si="8"/>
        <v/>
      </c>
      <c r="K140">
        <v>135</v>
      </c>
    </row>
    <row r="141" spans="1:11" ht="16.2">
      <c r="A141">
        <v>136</v>
      </c>
      <c r="B141" s="128">
        <f>実施計画様式!AD208</f>
        <v>0</v>
      </c>
      <c r="C141">
        <f t="shared" si="6"/>
        <v>0</v>
      </c>
      <c r="D141">
        <f t="shared" si="7"/>
        <v>0</v>
      </c>
      <c r="E141" t="str">
        <f t="shared" si="8"/>
        <v/>
      </c>
      <c r="K141">
        <v>136</v>
      </c>
    </row>
    <row r="142" spans="1:11" ht="16.2">
      <c r="A142">
        <v>137</v>
      </c>
      <c r="B142" s="128">
        <f>実施計画様式!AD209</f>
        <v>0</v>
      </c>
      <c r="C142">
        <f t="shared" si="6"/>
        <v>0</v>
      </c>
      <c r="D142">
        <f t="shared" si="7"/>
        <v>0</v>
      </c>
      <c r="E142" t="str">
        <f t="shared" si="8"/>
        <v/>
      </c>
      <c r="K142">
        <v>137</v>
      </c>
    </row>
    <row r="143" spans="1:11" ht="16.2">
      <c r="A143">
        <v>138</v>
      </c>
      <c r="B143" s="128">
        <f>実施計画様式!AD210</f>
        <v>0</v>
      </c>
      <c r="C143">
        <f t="shared" si="6"/>
        <v>0</v>
      </c>
      <c r="D143">
        <f t="shared" si="7"/>
        <v>0</v>
      </c>
      <c r="E143" t="str">
        <f t="shared" si="8"/>
        <v/>
      </c>
      <c r="K143">
        <v>138</v>
      </c>
    </row>
    <row r="144" spans="1:11" ht="16.2">
      <c r="A144">
        <v>139</v>
      </c>
      <c r="B144" s="128">
        <f>実施計画様式!AD211</f>
        <v>0</v>
      </c>
      <c r="C144">
        <f t="shared" si="6"/>
        <v>0</v>
      </c>
      <c r="D144">
        <f t="shared" si="7"/>
        <v>0</v>
      </c>
      <c r="E144" t="str">
        <f t="shared" si="8"/>
        <v/>
      </c>
      <c r="K144">
        <v>139</v>
      </c>
    </row>
    <row r="145" spans="1:11" ht="16.2">
      <c r="A145">
        <v>140</v>
      </c>
      <c r="B145" s="128">
        <f>実施計画様式!AD212</f>
        <v>0</v>
      </c>
      <c r="C145">
        <f t="shared" si="6"/>
        <v>0</v>
      </c>
      <c r="D145">
        <f t="shared" si="7"/>
        <v>0</v>
      </c>
      <c r="E145" t="str">
        <f t="shared" si="8"/>
        <v/>
      </c>
      <c r="K145">
        <v>140</v>
      </c>
    </row>
    <row r="146" spans="1:11" ht="16.2">
      <c r="A146">
        <v>141</v>
      </c>
      <c r="B146" s="128">
        <f>実施計画様式!AD213</f>
        <v>0</v>
      </c>
      <c r="C146">
        <f t="shared" si="6"/>
        <v>0</v>
      </c>
      <c r="D146">
        <f t="shared" si="7"/>
        <v>0</v>
      </c>
      <c r="E146" t="str">
        <f t="shared" si="8"/>
        <v/>
      </c>
      <c r="K146">
        <v>141</v>
      </c>
    </row>
    <row r="147" spans="1:11" ht="16.2">
      <c r="A147">
        <v>142</v>
      </c>
      <c r="B147" s="128">
        <f>実施計画様式!AD214</f>
        <v>0</v>
      </c>
      <c r="C147">
        <f t="shared" si="6"/>
        <v>0</v>
      </c>
      <c r="D147">
        <f t="shared" si="7"/>
        <v>0</v>
      </c>
      <c r="E147" t="str">
        <f t="shared" si="8"/>
        <v/>
      </c>
      <c r="K147">
        <v>142</v>
      </c>
    </row>
    <row r="148" spans="1:11" ht="16.2">
      <c r="A148">
        <v>143</v>
      </c>
      <c r="B148" s="128">
        <f>実施計画様式!AD215</f>
        <v>0</v>
      </c>
      <c r="C148">
        <f t="shared" si="6"/>
        <v>0</v>
      </c>
      <c r="D148">
        <f t="shared" si="7"/>
        <v>0</v>
      </c>
      <c r="E148" t="str">
        <f t="shared" si="8"/>
        <v/>
      </c>
      <c r="K148">
        <v>143</v>
      </c>
    </row>
    <row r="149" spans="1:11" ht="16.2">
      <c r="A149">
        <v>144</v>
      </c>
      <c r="B149" s="128">
        <f>実施計画様式!AD216</f>
        <v>0</v>
      </c>
      <c r="C149">
        <f t="shared" si="6"/>
        <v>0</v>
      </c>
      <c r="D149">
        <f t="shared" si="7"/>
        <v>0</v>
      </c>
      <c r="E149" t="str">
        <f t="shared" si="8"/>
        <v/>
      </c>
      <c r="K149">
        <v>144</v>
      </c>
    </row>
    <row r="150" spans="1:11" ht="16.2">
      <c r="A150">
        <v>145</v>
      </c>
      <c r="B150" s="128">
        <f>実施計画様式!AD217</f>
        <v>0</v>
      </c>
      <c r="C150">
        <f t="shared" si="6"/>
        <v>0</v>
      </c>
      <c r="D150">
        <f t="shared" si="7"/>
        <v>0</v>
      </c>
      <c r="E150" t="str">
        <f t="shared" si="8"/>
        <v/>
      </c>
      <c r="K150">
        <v>145</v>
      </c>
    </row>
    <row r="151" spans="1:11" ht="16.2">
      <c r="A151">
        <v>146</v>
      </c>
      <c r="B151" s="128">
        <f>実施計画様式!AD218</f>
        <v>0</v>
      </c>
      <c r="C151">
        <f t="shared" si="6"/>
        <v>0</v>
      </c>
      <c r="D151">
        <f t="shared" si="7"/>
        <v>0</v>
      </c>
      <c r="E151" t="str">
        <f t="shared" si="8"/>
        <v/>
      </c>
      <c r="K151">
        <v>146</v>
      </c>
    </row>
    <row r="152" spans="1:11" ht="16.2">
      <c r="A152">
        <v>147</v>
      </c>
      <c r="B152" s="128">
        <f>実施計画様式!AD219</f>
        <v>0</v>
      </c>
      <c r="C152">
        <f t="shared" si="6"/>
        <v>0</v>
      </c>
      <c r="D152">
        <f t="shared" si="7"/>
        <v>0</v>
      </c>
      <c r="E152" t="str">
        <f t="shared" si="8"/>
        <v/>
      </c>
      <c r="K152">
        <v>147</v>
      </c>
    </row>
    <row r="153" spans="1:11" ht="16.2">
      <c r="A153">
        <v>148</v>
      </c>
      <c r="B153" s="128">
        <f>実施計画様式!AD220</f>
        <v>0</v>
      </c>
      <c r="C153">
        <f t="shared" si="6"/>
        <v>0</v>
      </c>
      <c r="D153">
        <f t="shared" si="7"/>
        <v>0</v>
      </c>
      <c r="E153" t="str">
        <f t="shared" si="8"/>
        <v/>
      </c>
      <c r="K153">
        <v>148</v>
      </c>
    </row>
    <row r="154" spans="1:11" ht="16.2">
      <c r="A154">
        <v>149</v>
      </c>
      <c r="B154" s="128">
        <f>実施計画様式!AD221</f>
        <v>0</v>
      </c>
      <c r="C154">
        <f t="shared" si="6"/>
        <v>0</v>
      </c>
      <c r="D154">
        <f t="shared" si="7"/>
        <v>0</v>
      </c>
      <c r="E154" t="str">
        <f t="shared" si="8"/>
        <v/>
      </c>
      <c r="K154">
        <v>149</v>
      </c>
    </row>
    <row r="155" spans="1:11" ht="16.2">
      <c r="A155">
        <v>150</v>
      </c>
      <c r="B155" s="128">
        <f>実施計画様式!AD222</f>
        <v>0</v>
      </c>
      <c r="C155">
        <f t="shared" si="6"/>
        <v>0</v>
      </c>
      <c r="D155">
        <f t="shared" si="7"/>
        <v>0</v>
      </c>
      <c r="E155" t="str">
        <f t="shared" si="8"/>
        <v/>
      </c>
      <c r="K155">
        <v>150</v>
      </c>
    </row>
    <row r="156" spans="1:11" ht="16.2">
      <c r="A156">
        <v>151</v>
      </c>
      <c r="B156" s="128">
        <f>実施計画様式!AD223</f>
        <v>0</v>
      </c>
      <c r="C156">
        <f t="shared" si="6"/>
        <v>0</v>
      </c>
      <c r="D156">
        <f t="shared" si="7"/>
        <v>0</v>
      </c>
      <c r="E156" t="str">
        <f t="shared" si="8"/>
        <v/>
      </c>
      <c r="K156">
        <v>151</v>
      </c>
    </row>
    <row r="157" spans="1:11" ht="16.2">
      <c r="A157">
        <v>152</v>
      </c>
      <c r="B157" s="128">
        <f>実施計画様式!AD224</f>
        <v>0</v>
      </c>
      <c r="C157">
        <f t="shared" si="6"/>
        <v>0</v>
      </c>
      <c r="D157">
        <f t="shared" si="7"/>
        <v>0</v>
      </c>
      <c r="E157" t="str">
        <f t="shared" si="8"/>
        <v/>
      </c>
      <c r="K157">
        <v>152</v>
      </c>
    </row>
    <row r="158" spans="1:11" ht="16.2">
      <c r="A158">
        <v>153</v>
      </c>
      <c r="B158" s="128">
        <f>実施計画様式!AD225</f>
        <v>0</v>
      </c>
      <c r="C158">
        <f t="shared" si="6"/>
        <v>0</v>
      </c>
      <c r="D158">
        <f t="shared" si="7"/>
        <v>0</v>
      </c>
      <c r="E158" t="str">
        <f t="shared" si="8"/>
        <v/>
      </c>
      <c r="K158">
        <v>153</v>
      </c>
    </row>
    <row r="159" spans="1:11" ht="16.2">
      <c r="A159">
        <v>154</v>
      </c>
      <c r="B159" s="128">
        <f>実施計画様式!AD226</f>
        <v>0</v>
      </c>
      <c r="C159">
        <f t="shared" si="6"/>
        <v>0</v>
      </c>
      <c r="D159">
        <f t="shared" si="7"/>
        <v>0</v>
      </c>
      <c r="E159" t="str">
        <f t="shared" si="8"/>
        <v/>
      </c>
      <c r="K159">
        <v>154</v>
      </c>
    </row>
    <row r="160" spans="1:11" ht="16.2">
      <c r="A160">
        <v>155</v>
      </c>
      <c r="B160" s="128">
        <f>実施計画様式!AD227</f>
        <v>0</v>
      </c>
      <c r="C160">
        <f t="shared" si="6"/>
        <v>0</v>
      </c>
      <c r="D160">
        <f t="shared" si="7"/>
        <v>0</v>
      </c>
      <c r="E160" t="str">
        <f t="shared" si="8"/>
        <v/>
      </c>
      <c r="K160">
        <v>155</v>
      </c>
    </row>
    <row r="161" spans="1:11" ht="16.2">
      <c r="A161">
        <v>156</v>
      </c>
      <c r="B161" s="128">
        <f>実施計画様式!AD228</f>
        <v>0</v>
      </c>
      <c r="C161">
        <f t="shared" si="6"/>
        <v>0</v>
      </c>
      <c r="D161">
        <f t="shared" si="7"/>
        <v>0</v>
      </c>
      <c r="E161" t="str">
        <f t="shared" si="8"/>
        <v/>
      </c>
      <c r="K161">
        <v>156</v>
      </c>
    </row>
    <row r="162" spans="1:11" ht="16.2">
      <c r="A162">
        <v>157</v>
      </c>
      <c r="B162" s="128">
        <f>実施計画様式!AD229</f>
        <v>0</v>
      </c>
      <c r="C162">
        <f t="shared" si="6"/>
        <v>0</v>
      </c>
      <c r="D162">
        <f t="shared" si="7"/>
        <v>0</v>
      </c>
      <c r="E162" t="str">
        <f t="shared" si="8"/>
        <v/>
      </c>
      <c r="K162">
        <v>157</v>
      </c>
    </row>
    <row r="163" spans="1:11" ht="16.2">
      <c r="A163">
        <v>158</v>
      </c>
      <c r="B163" s="128">
        <f>実施計画様式!AD230</f>
        <v>0</v>
      </c>
      <c r="C163">
        <f t="shared" si="6"/>
        <v>0</v>
      </c>
      <c r="D163">
        <f t="shared" si="7"/>
        <v>0</v>
      </c>
      <c r="E163" t="str">
        <f t="shared" si="8"/>
        <v/>
      </c>
      <c r="K163">
        <v>158</v>
      </c>
    </row>
    <row r="164" spans="1:11" ht="16.2">
      <c r="A164">
        <v>159</v>
      </c>
      <c r="B164" s="128">
        <f>実施計画様式!AD231</f>
        <v>0</v>
      </c>
      <c r="C164">
        <f t="shared" si="6"/>
        <v>0</v>
      </c>
      <c r="D164">
        <f t="shared" si="7"/>
        <v>0</v>
      </c>
      <c r="E164" t="str">
        <f t="shared" si="8"/>
        <v/>
      </c>
      <c r="K164">
        <v>159</v>
      </c>
    </row>
    <row r="165" spans="1:11" ht="16.2">
      <c r="A165">
        <v>160</v>
      </c>
      <c r="B165" s="128">
        <f>実施計画様式!AD232</f>
        <v>0</v>
      </c>
      <c r="C165">
        <f t="shared" si="6"/>
        <v>0</v>
      </c>
      <c r="D165">
        <f t="shared" si="7"/>
        <v>0</v>
      </c>
      <c r="E165" t="str">
        <f t="shared" si="8"/>
        <v/>
      </c>
      <c r="K165">
        <v>160</v>
      </c>
    </row>
    <row r="166" spans="1:11" ht="16.2">
      <c r="A166">
        <v>161</v>
      </c>
      <c r="B166" s="128">
        <f>実施計画様式!AD233</f>
        <v>0</v>
      </c>
      <c r="C166">
        <f t="shared" si="6"/>
        <v>0</v>
      </c>
      <c r="D166">
        <f t="shared" si="7"/>
        <v>0</v>
      </c>
      <c r="E166" t="str">
        <f t="shared" si="8"/>
        <v/>
      </c>
      <c r="K166">
        <v>161</v>
      </c>
    </row>
    <row r="167" spans="1:11" ht="16.2">
      <c r="A167">
        <v>162</v>
      </c>
      <c r="B167" s="128">
        <f>実施計画様式!AD234</f>
        <v>0</v>
      </c>
      <c r="C167">
        <f t="shared" si="6"/>
        <v>0</v>
      </c>
      <c r="D167">
        <f t="shared" si="7"/>
        <v>0</v>
      </c>
      <c r="E167" t="str">
        <f t="shared" si="8"/>
        <v/>
      </c>
      <c r="K167">
        <v>162</v>
      </c>
    </row>
    <row r="168" spans="1:11" ht="16.2">
      <c r="A168">
        <v>163</v>
      </c>
      <c r="B168" s="128">
        <f>実施計画様式!AD235</f>
        <v>0</v>
      </c>
      <c r="C168">
        <f t="shared" si="6"/>
        <v>0</v>
      </c>
      <c r="D168">
        <f t="shared" si="7"/>
        <v>0</v>
      </c>
      <c r="E168" t="str">
        <f t="shared" si="8"/>
        <v/>
      </c>
      <c r="K168">
        <v>163</v>
      </c>
    </row>
    <row r="169" spans="1:11" ht="16.2">
      <c r="A169">
        <v>164</v>
      </c>
      <c r="B169" s="128">
        <f>実施計画様式!AD236</f>
        <v>0</v>
      </c>
      <c r="C169">
        <f t="shared" si="6"/>
        <v>0</v>
      </c>
      <c r="D169">
        <f t="shared" si="7"/>
        <v>0</v>
      </c>
      <c r="E169" t="str">
        <f t="shared" si="8"/>
        <v/>
      </c>
      <c r="K169">
        <v>164</v>
      </c>
    </row>
    <row r="170" spans="1:11" ht="16.2">
      <c r="A170">
        <v>165</v>
      </c>
      <c r="B170" s="128">
        <f>実施計画様式!AD237</f>
        <v>0</v>
      </c>
      <c r="C170">
        <f t="shared" si="6"/>
        <v>0</v>
      </c>
      <c r="D170">
        <f t="shared" si="7"/>
        <v>0</v>
      </c>
      <c r="E170" t="str">
        <f t="shared" si="8"/>
        <v/>
      </c>
      <c r="K170">
        <v>165</v>
      </c>
    </row>
    <row r="171" spans="1:11" ht="16.2">
      <c r="A171">
        <v>166</v>
      </c>
      <c r="B171" s="128">
        <f>実施計画様式!AD238</f>
        <v>0</v>
      </c>
      <c r="C171">
        <f t="shared" si="6"/>
        <v>0</v>
      </c>
      <c r="D171">
        <f t="shared" si="7"/>
        <v>0</v>
      </c>
      <c r="E171" t="str">
        <f t="shared" si="8"/>
        <v/>
      </c>
      <c r="K171">
        <v>166</v>
      </c>
    </row>
    <row r="172" spans="1:11" ht="16.2">
      <c r="A172">
        <v>167</v>
      </c>
      <c r="B172" s="128">
        <f>実施計画様式!AD239</f>
        <v>0</v>
      </c>
      <c r="C172">
        <f t="shared" si="6"/>
        <v>0</v>
      </c>
      <c r="D172">
        <f t="shared" si="7"/>
        <v>0</v>
      </c>
      <c r="E172" t="str">
        <f t="shared" si="8"/>
        <v/>
      </c>
      <c r="K172">
        <v>167</v>
      </c>
    </row>
    <row r="173" spans="1:11" ht="16.2">
      <c r="A173">
        <v>168</v>
      </c>
      <c r="B173" s="128">
        <f>実施計画様式!AD240</f>
        <v>0</v>
      </c>
      <c r="C173">
        <f t="shared" si="6"/>
        <v>0</v>
      </c>
      <c r="D173">
        <f t="shared" si="7"/>
        <v>0</v>
      </c>
      <c r="E173" t="str">
        <f t="shared" si="8"/>
        <v/>
      </c>
      <c r="K173">
        <v>168</v>
      </c>
    </row>
    <row r="174" spans="1:11" ht="16.2">
      <c r="A174">
        <v>169</v>
      </c>
      <c r="B174" s="128">
        <f>実施計画様式!AD241</f>
        <v>0</v>
      </c>
      <c r="C174">
        <f t="shared" si="6"/>
        <v>0</v>
      </c>
      <c r="D174">
        <f t="shared" si="7"/>
        <v>0</v>
      </c>
      <c r="E174" t="str">
        <f t="shared" si="8"/>
        <v/>
      </c>
      <c r="K174">
        <v>169</v>
      </c>
    </row>
    <row r="175" spans="1:11" ht="16.2">
      <c r="A175">
        <v>170</v>
      </c>
      <c r="B175" s="128">
        <f>実施計画様式!AD242</f>
        <v>0</v>
      </c>
      <c r="C175">
        <f t="shared" si="6"/>
        <v>0</v>
      </c>
      <c r="D175">
        <f t="shared" si="7"/>
        <v>0</v>
      </c>
      <c r="E175" t="str">
        <f t="shared" si="8"/>
        <v/>
      </c>
      <c r="K175">
        <v>170</v>
      </c>
    </row>
    <row r="176" spans="1:11" ht="16.2">
      <c r="A176">
        <v>171</v>
      </c>
      <c r="B176" s="128">
        <f>実施計画様式!AD243</f>
        <v>0</v>
      </c>
      <c r="C176">
        <f t="shared" si="6"/>
        <v>0</v>
      </c>
      <c r="D176">
        <f t="shared" si="7"/>
        <v>0</v>
      </c>
      <c r="E176" t="str">
        <f t="shared" si="8"/>
        <v/>
      </c>
      <c r="K176">
        <v>171</v>
      </c>
    </row>
    <row r="177" spans="1:11" ht="16.2">
      <c r="A177">
        <v>172</v>
      </c>
      <c r="B177" s="128">
        <f>実施計画様式!AD244</f>
        <v>0</v>
      </c>
      <c r="C177">
        <f t="shared" si="6"/>
        <v>0</v>
      </c>
      <c r="D177">
        <f t="shared" si="7"/>
        <v>0</v>
      </c>
      <c r="E177" t="str">
        <f t="shared" si="8"/>
        <v/>
      </c>
      <c r="K177">
        <v>172</v>
      </c>
    </row>
    <row r="178" spans="1:11" ht="16.2">
      <c r="A178">
        <v>173</v>
      </c>
      <c r="B178" s="128">
        <f>実施計画様式!AD245</f>
        <v>0</v>
      </c>
      <c r="C178">
        <f t="shared" si="6"/>
        <v>0</v>
      </c>
      <c r="D178">
        <f t="shared" si="7"/>
        <v>0</v>
      </c>
      <c r="E178" t="str">
        <f t="shared" si="8"/>
        <v/>
      </c>
      <c r="K178">
        <v>173</v>
      </c>
    </row>
    <row r="179" spans="1:11" ht="16.2">
      <c r="A179">
        <v>174</v>
      </c>
      <c r="B179" s="128">
        <f>実施計画様式!AD246</f>
        <v>0</v>
      </c>
      <c r="C179">
        <f t="shared" si="6"/>
        <v>0</v>
      </c>
      <c r="D179">
        <f t="shared" si="7"/>
        <v>0</v>
      </c>
      <c r="E179" t="str">
        <f t="shared" si="8"/>
        <v/>
      </c>
      <c r="K179">
        <v>174</v>
      </c>
    </row>
    <row r="180" spans="1:11" ht="16.2">
      <c r="A180">
        <v>175</v>
      </c>
      <c r="B180" s="128">
        <f>実施計画様式!AD247</f>
        <v>0</v>
      </c>
      <c r="C180">
        <f t="shared" si="6"/>
        <v>0</v>
      </c>
      <c r="D180">
        <f t="shared" si="7"/>
        <v>0</v>
      </c>
      <c r="E180" t="str">
        <f t="shared" si="8"/>
        <v/>
      </c>
      <c r="K180">
        <v>175</v>
      </c>
    </row>
    <row r="181" spans="1:11" ht="16.2">
      <c r="A181">
        <v>176</v>
      </c>
      <c r="B181" s="128">
        <f>実施計画様式!AD248</f>
        <v>0</v>
      </c>
      <c r="C181">
        <f t="shared" si="6"/>
        <v>0</v>
      </c>
      <c r="D181">
        <f t="shared" si="7"/>
        <v>0</v>
      </c>
      <c r="E181" t="str">
        <f t="shared" si="8"/>
        <v/>
      </c>
      <c r="K181">
        <v>176</v>
      </c>
    </row>
    <row r="182" spans="1:11" ht="16.2">
      <c r="A182">
        <v>177</v>
      </c>
      <c r="B182" s="128">
        <f>実施計画様式!AD249</f>
        <v>0</v>
      </c>
      <c r="C182">
        <f t="shared" si="6"/>
        <v>0</v>
      </c>
      <c r="D182">
        <f t="shared" si="7"/>
        <v>0</v>
      </c>
      <c r="E182" t="str">
        <f t="shared" si="8"/>
        <v/>
      </c>
      <c r="K182">
        <v>177</v>
      </c>
    </row>
    <row r="183" spans="1:11" ht="16.2">
      <c r="A183">
        <v>178</v>
      </c>
      <c r="B183" s="128">
        <f>実施計画様式!AD250</f>
        <v>0</v>
      </c>
      <c r="C183">
        <f t="shared" si="6"/>
        <v>0</v>
      </c>
      <c r="D183">
        <f t="shared" si="7"/>
        <v>0</v>
      </c>
      <c r="E183" t="str">
        <f t="shared" si="8"/>
        <v/>
      </c>
      <c r="K183">
        <v>178</v>
      </c>
    </row>
    <row r="184" spans="1:11" ht="16.2">
      <c r="A184">
        <v>179</v>
      </c>
      <c r="B184" s="128">
        <f>実施計画様式!AD251</f>
        <v>0</v>
      </c>
      <c r="C184">
        <f t="shared" si="6"/>
        <v>0</v>
      </c>
      <c r="D184">
        <f t="shared" si="7"/>
        <v>0</v>
      </c>
      <c r="E184" t="str">
        <f t="shared" si="8"/>
        <v/>
      </c>
      <c r="K184">
        <v>179</v>
      </c>
    </row>
    <row r="185" spans="1:11" ht="16.2">
      <c r="A185">
        <v>180</v>
      </c>
      <c r="B185" s="128">
        <f>実施計画様式!AD252</f>
        <v>0</v>
      </c>
      <c r="C185">
        <f t="shared" si="6"/>
        <v>0</v>
      </c>
      <c r="D185">
        <f t="shared" si="7"/>
        <v>0</v>
      </c>
      <c r="E185" t="str">
        <f t="shared" si="8"/>
        <v/>
      </c>
      <c r="K185">
        <v>180</v>
      </c>
    </row>
    <row r="186" spans="1:11" ht="16.2">
      <c r="A186">
        <v>181</v>
      </c>
      <c r="B186" s="128">
        <f>実施計画様式!AD253</f>
        <v>0</v>
      </c>
      <c r="C186">
        <f t="shared" si="6"/>
        <v>0</v>
      </c>
      <c r="D186">
        <f t="shared" si="7"/>
        <v>0</v>
      </c>
      <c r="E186" t="str">
        <f t="shared" si="8"/>
        <v/>
      </c>
      <c r="K186">
        <v>181</v>
      </c>
    </row>
    <row r="187" spans="1:11" ht="16.2">
      <c r="A187">
        <v>182</v>
      </c>
      <c r="B187" s="128">
        <f>実施計画様式!AD254</f>
        <v>0</v>
      </c>
      <c r="C187">
        <f t="shared" si="6"/>
        <v>0</v>
      </c>
      <c r="D187">
        <f t="shared" si="7"/>
        <v>0</v>
      </c>
      <c r="E187" t="str">
        <f t="shared" si="8"/>
        <v/>
      </c>
      <c r="K187">
        <v>182</v>
      </c>
    </row>
    <row r="188" spans="1:11" ht="16.2">
      <c r="A188">
        <v>183</v>
      </c>
      <c r="B188" s="128">
        <f>実施計画様式!AD255</f>
        <v>0</v>
      </c>
      <c r="C188">
        <f t="shared" si="6"/>
        <v>0</v>
      </c>
      <c r="D188">
        <f t="shared" si="7"/>
        <v>0</v>
      </c>
      <c r="E188" t="str">
        <f t="shared" si="8"/>
        <v/>
      </c>
      <c r="K188">
        <v>183</v>
      </c>
    </row>
    <row r="189" spans="1:11" ht="16.2">
      <c r="A189">
        <v>184</v>
      </c>
      <c r="B189" s="128">
        <f>実施計画様式!AD256</f>
        <v>0</v>
      </c>
      <c r="C189">
        <f t="shared" si="6"/>
        <v>0</v>
      </c>
      <c r="D189">
        <f t="shared" si="7"/>
        <v>0</v>
      </c>
      <c r="E189" t="str">
        <f t="shared" si="8"/>
        <v/>
      </c>
      <c r="K189">
        <v>184</v>
      </c>
    </row>
    <row r="190" spans="1:11" ht="16.2">
      <c r="A190">
        <v>185</v>
      </c>
      <c r="B190" s="128">
        <f>実施計画様式!AD257</f>
        <v>0</v>
      </c>
      <c r="C190">
        <f t="shared" si="6"/>
        <v>0</v>
      </c>
      <c r="D190">
        <f t="shared" si="7"/>
        <v>0</v>
      </c>
      <c r="E190" t="str">
        <f t="shared" si="8"/>
        <v/>
      </c>
      <c r="K190">
        <v>185</v>
      </c>
    </row>
    <row r="191" spans="1:11" ht="16.2">
      <c r="A191">
        <v>186</v>
      </c>
      <c r="B191" s="128">
        <f>実施計画様式!AD258</f>
        <v>0</v>
      </c>
      <c r="C191">
        <f t="shared" si="6"/>
        <v>0</v>
      </c>
      <c r="D191">
        <f t="shared" si="7"/>
        <v>0</v>
      </c>
      <c r="E191" t="str">
        <f t="shared" si="8"/>
        <v/>
      </c>
      <c r="K191">
        <v>186</v>
      </c>
    </row>
    <row r="192" spans="1:11" ht="16.2">
      <c r="A192">
        <v>187</v>
      </c>
      <c r="B192" s="128">
        <f>実施計画様式!AD259</f>
        <v>0</v>
      </c>
      <c r="C192">
        <f t="shared" si="6"/>
        <v>0</v>
      </c>
      <c r="D192">
        <f t="shared" si="7"/>
        <v>0</v>
      </c>
      <c r="E192" t="str">
        <f t="shared" si="8"/>
        <v/>
      </c>
      <c r="K192">
        <v>187</v>
      </c>
    </row>
    <row r="193" spans="1:11" ht="16.2">
      <c r="A193">
        <v>188</v>
      </c>
      <c r="B193" s="128">
        <f>実施計画様式!AD260</f>
        <v>0</v>
      </c>
      <c r="C193">
        <f t="shared" si="6"/>
        <v>0</v>
      </c>
      <c r="D193">
        <f t="shared" si="7"/>
        <v>0</v>
      </c>
      <c r="E193" t="str">
        <f t="shared" si="8"/>
        <v/>
      </c>
      <c r="K193">
        <v>188</v>
      </c>
    </row>
    <row r="194" spans="1:11" ht="16.2">
      <c r="A194">
        <v>189</v>
      </c>
      <c r="B194" s="128">
        <f>実施計画様式!AD261</f>
        <v>0</v>
      </c>
      <c r="C194">
        <f t="shared" si="6"/>
        <v>0</v>
      </c>
      <c r="D194">
        <f t="shared" si="7"/>
        <v>0</v>
      </c>
      <c r="E194" t="str">
        <f t="shared" si="8"/>
        <v/>
      </c>
      <c r="K194">
        <v>189</v>
      </c>
    </row>
    <row r="195" spans="1:11" ht="16.2">
      <c r="A195">
        <v>190</v>
      </c>
      <c r="B195" s="128">
        <f>実施計画様式!AD262</f>
        <v>0</v>
      </c>
      <c r="C195">
        <f t="shared" si="6"/>
        <v>0</v>
      </c>
      <c r="D195">
        <f t="shared" si="7"/>
        <v>0</v>
      </c>
      <c r="E195" t="str">
        <f t="shared" si="8"/>
        <v/>
      </c>
      <c r="K195">
        <v>190</v>
      </c>
    </row>
    <row r="196" spans="1:11" ht="16.2">
      <c r="A196">
        <v>191</v>
      </c>
      <c r="B196" s="128">
        <f>実施計画様式!AD263</f>
        <v>0</v>
      </c>
      <c r="C196">
        <f t="shared" si="6"/>
        <v>0</v>
      </c>
      <c r="D196">
        <f t="shared" si="7"/>
        <v>0</v>
      </c>
      <c r="E196" t="str">
        <f t="shared" si="8"/>
        <v/>
      </c>
      <c r="K196">
        <v>191</v>
      </c>
    </row>
    <row r="197" spans="1:11" ht="16.2">
      <c r="A197">
        <v>192</v>
      </c>
      <c r="B197" s="128">
        <f>実施計画様式!AD264</f>
        <v>0</v>
      </c>
      <c r="C197">
        <f t="shared" si="6"/>
        <v>0</v>
      </c>
      <c r="D197">
        <f t="shared" si="7"/>
        <v>0</v>
      </c>
      <c r="E197" t="str">
        <f t="shared" si="8"/>
        <v/>
      </c>
      <c r="K197">
        <v>192</v>
      </c>
    </row>
    <row r="198" spans="1:11" ht="16.2">
      <c r="A198">
        <v>193</v>
      </c>
      <c r="B198" s="128">
        <f>実施計画様式!AD265</f>
        <v>0</v>
      </c>
      <c r="C198">
        <f t="shared" si="6"/>
        <v>0</v>
      </c>
      <c r="D198">
        <f t="shared" si="7"/>
        <v>0</v>
      </c>
      <c r="E198" t="str">
        <f t="shared" si="8"/>
        <v/>
      </c>
      <c r="K198">
        <v>193</v>
      </c>
    </row>
    <row r="199" spans="1:11" ht="16.2">
      <c r="A199">
        <v>194</v>
      </c>
      <c r="B199" s="128">
        <f>実施計画様式!AD266</f>
        <v>0</v>
      </c>
      <c r="C199">
        <f t="shared" ref="C199:C262" si="9">IF(B199="○",1,0)</f>
        <v>0</v>
      </c>
      <c r="D199">
        <f t="shared" ref="D199:D262" si="10">A199*C199</f>
        <v>0</v>
      </c>
      <c r="E199" t="str">
        <f t="shared" ref="E199:E262" si="11">IFERROR(VLOOKUP(D199,$K$6:$K$405,1,FALSE),"")</f>
        <v/>
      </c>
      <c r="K199">
        <v>194</v>
      </c>
    </row>
    <row r="200" spans="1:11" ht="16.2">
      <c r="A200">
        <v>195</v>
      </c>
      <c r="B200" s="128">
        <f>実施計画様式!AD267</f>
        <v>0</v>
      </c>
      <c r="C200">
        <f t="shared" si="9"/>
        <v>0</v>
      </c>
      <c r="D200">
        <f t="shared" si="10"/>
        <v>0</v>
      </c>
      <c r="E200" t="str">
        <f t="shared" si="11"/>
        <v/>
      </c>
      <c r="K200">
        <v>195</v>
      </c>
    </row>
    <row r="201" spans="1:11" ht="16.2">
      <c r="A201">
        <v>196</v>
      </c>
      <c r="B201" s="128">
        <f>実施計画様式!AD268</f>
        <v>0</v>
      </c>
      <c r="C201">
        <f t="shared" si="9"/>
        <v>0</v>
      </c>
      <c r="D201">
        <f t="shared" si="10"/>
        <v>0</v>
      </c>
      <c r="E201" t="str">
        <f t="shared" si="11"/>
        <v/>
      </c>
      <c r="K201">
        <v>196</v>
      </c>
    </row>
    <row r="202" spans="1:11" ht="16.2">
      <c r="A202">
        <v>197</v>
      </c>
      <c r="B202" s="128">
        <f>実施計画様式!AD269</f>
        <v>0</v>
      </c>
      <c r="C202">
        <f t="shared" si="9"/>
        <v>0</v>
      </c>
      <c r="D202">
        <f t="shared" si="10"/>
        <v>0</v>
      </c>
      <c r="E202" t="str">
        <f t="shared" si="11"/>
        <v/>
      </c>
      <c r="K202">
        <v>197</v>
      </c>
    </row>
    <row r="203" spans="1:11" ht="16.2">
      <c r="A203">
        <v>198</v>
      </c>
      <c r="B203" s="128">
        <f>実施計画様式!AD270</f>
        <v>0</v>
      </c>
      <c r="C203">
        <f t="shared" si="9"/>
        <v>0</v>
      </c>
      <c r="D203">
        <f t="shared" si="10"/>
        <v>0</v>
      </c>
      <c r="E203" t="str">
        <f t="shared" si="11"/>
        <v/>
      </c>
      <c r="K203">
        <v>198</v>
      </c>
    </row>
    <row r="204" spans="1:11" ht="16.2">
      <c r="A204">
        <v>199</v>
      </c>
      <c r="B204" s="128">
        <f>実施計画様式!AD271</f>
        <v>0</v>
      </c>
      <c r="C204">
        <f t="shared" si="9"/>
        <v>0</v>
      </c>
      <c r="D204">
        <f t="shared" si="10"/>
        <v>0</v>
      </c>
      <c r="E204" t="str">
        <f t="shared" si="11"/>
        <v/>
      </c>
      <c r="K204">
        <v>199</v>
      </c>
    </row>
    <row r="205" spans="1:11" ht="16.2">
      <c r="A205">
        <v>200</v>
      </c>
      <c r="B205" s="128">
        <f>実施計画様式!AD272</f>
        <v>0</v>
      </c>
      <c r="C205">
        <f t="shared" si="9"/>
        <v>0</v>
      </c>
      <c r="D205">
        <f t="shared" si="10"/>
        <v>0</v>
      </c>
      <c r="E205" t="str">
        <f t="shared" si="11"/>
        <v/>
      </c>
      <c r="K205">
        <v>200</v>
      </c>
    </row>
    <row r="206" spans="1:11" ht="16.2">
      <c r="A206">
        <v>201</v>
      </c>
      <c r="B206" s="128">
        <f>実施計画様式!AD273</f>
        <v>0</v>
      </c>
      <c r="C206">
        <f t="shared" si="9"/>
        <v>0</v>
      </c>
      <c r="D206">
        <f t="shared" si="10"/>
        <v>0</v>
      </c>
      <c r="E206" t="str">
        <f t="shared" si="11"/>
        <v/>
      </c>
      <c r="K206">
        <v>201</v>
      </c>
    </row>
    <row r="207" spans="1:11" ht="16.2">
      <c r="A207">
        <v>202</v>
      </c>
      <c r="B207" s="128">
        <f>実施計画様式!AD274</f>
        <v>0</v>
      </c>
      <c r="C207">
        <f t="shared" si="9"/>
        <v>0</v>
      </c>
      <c r="D207">
        <f t="shared" si="10"/>
        <v>0</v>
      </c>
      <c r="E207" t="str">
        <f t="shared" si="11"/>
        <v/>
      </c>
      <c r="K207">
        <v>202</v>
      </c>
    </row>
    <row r="208" spans="1:11" ht="16.2">
      <c r="A208">
        <v>203</v>
      </c>
      <c r="B208" s="128">
        <f>実施計画様式!AD275</f>
        <v>0</v>
      </c>
      <c r="C208">
        <f t="shared" si="9"/>
        <v>0</v>
      </c>
      <c r="D208">
        <f t="shared" si="10"/>
        <v>0</v>
      </c>
      <c r="E208" t="str">
        <f t="shared" si="11"/>
        <v/>
      </c>
      <c r="K208">
        <v>203</v>
      </c>
    </row>
    <row r="209" spans="1:11" ht="16.2">
      <c r="A209">
        <v>204</v>
      </c>
      <c r="B209" s="128">
        <f>実施計画様式!AD276</f>
        <v>0</v>
      </c>
      <c r="C209">
        <f t="shared" si="9"/>
        <v>0</v>
      </c>
      <c r="D209">
        <f t="shared" si="10"/>
        <v>0</v>
      </c>
      <c r="E209" t="str">
        <f t="shared" si="11"/>
        <v/>
      </c>
      <c r="K209">
        <v>204</v>
      </c>
    </row>
    <row r="210" spans="1:11" ht="16.2">
      <c r="A210">
        <v>205</v>
      </c>
      <c r="B210" s="128">
        <f>実施計画様式!AD277</f>
        <v>0</v>
      </c>
      <c r="C210">
        <f t="shared" si="9"/>
        <v>0</v>
      </c>
      <c r="D210">
        <f t="shared" si="10"/>
        <v>0</v>
      </c>
      <c r="E210" t="str">
        <f t="shared" si="11"/>
        <v/>
      </c>
      <c r="K210">
        <v>205</v>
      </c>
    </row>
    <row r="211" spans="1:11" ht="16.2">
      <c r="A211">
        <v>206</v>
      </c>
      <c r="B211" s="128">
        <f>実施計画様式!AD278</f>
        <v>0</v>
      </c>
      <c r="C211">
        <f t="shared" si="9"/>
        <v>0</v>
      </c>
      <c r="D211">
        <f t="shared" si="10"/>
        <v>0</v>
      </c>
      <c r="E211" t="str">
        <f t="shared" si="11"/>
        <v/>
      </c>
      <c r="K211">
        <v>206</v>
      </c>
    </row>
    <row r="212" spans="1:11" ht="16.2">
      <c r="A212">
        <v>207</v>
      </c>
      <c r="B212" s="128">
        <f>実施計画様式!AD279</f>
        <v>0</v>
      </c>
      <c r="C212">
        <f t="shared" si="9"/>
        <v>0</v>
      </c>
      <c r="D212">
        <f t="shared" si="10"/>
        <v>0</v>
      </c>
      <c r="E212" t="str">
        <f t="shared" si="11"/>
        <v/>
      </c>
      <c r="K212">
        <v>207</v>
      </c>
    </row>
    <row r="213" spans="1:11" ht="16.2">
      <c r="A213">
        <v>208</v>
      </c>
      <c r="B213" s="128">
        <f>実施計画様式!AD280</f>
        <v>0</v>
      </c>
      <c r="C213">
        <f t="shared" si="9"/>
        <v>0</v>
      </c>
      <c r="D213">
        <f t="shared" si="10"/>
        <v>0</v>
      </c>
      <c r="E213" t="str">
        <f t="shared" si="11"/>
        <v/>
      </c>
      <c r="K213">
        <v>208</v>
      </c>
    </row>
    <row r="214" spans="1:11" ht="16.2">
      <c r="A214">
        <v>209</v>
      </c>
      <c r="B214" s="128">
        <f>実施計画様式!AD281</f>
        <v>0</v>
      </c>
      <c r="C214">
        <f t="shared" si="9"/>
        <v>0</v>
      </c>
      <c r="D214">
        <f t="shared" si="10"/>
        <v>0</v>
      </c>
      <c r="E214" t="str">
        <f t="shared" si="11"/>
        <v/>
      </c>
      <c r="K214">
        <v>209</v>
      </c>
    </row>
    <row r="215" spans="1:11" ht="16.2">
      <c r="A215">
        <v>210</v>
      </c>
      <c r="B215" s="128">
        <f>実施計画様式!AD282</f>
        <v>0</v>
      </c>
      <c r="C215">
        <f t="shared" si="9"/>
        <v>0</v>
      </c>
      <c r="D215">
        <f t="shared" si="10"/>
        <v>0</v>
      </c>
      <c r="E215" t="str">
        <f t="shared" si="11"/>
        <v/>
      </c>
      <c r="K215">
        <v>210</v>
      </c>
    </row>
    <row r="216" spans="1:11" ht="16.2">
      <c r="A216">
        <v>211</v>
      </c>
      <c r="B216" s="128">
        <f>実施計画様式!AD283</f>
        <v>0</v>
      </c>
      <c r="C216">
        <f t="shared" si="9"/>
        <v>0</v>
      </c>
      <c r="D216">
        <f t="shared" si="10"/>
        <v>0</v>
      </c>
      <c r="E216" t="str">
        <f t="shared" si="11"/>
        <v/>
      </c>
      <c r="K216">
        <v>211</v>
      </c>
    </row>
    <row r="217" spans="1:11" ht="16.2">
      <c r="A217">
        <v>212</v>
      </c>
      <c r="B217" s="128">
        <f>実施計画様式!AD284</f>
        <v>0</v>
      </c>
      <c r="C217">
        <f t="shared" si="9"/>
        <v>0</v>
      </c>
      <c r="D217">
        <f t="shared" si="10"/>
        <v>0</v>
      </c>
      <c r="E217" t="str">
        <f t="shared" si="11"/>
        <v/>
      </c>
      <c r="K217">
        <v>212</v>
      </c>
    </row>
    <row r="218" spans="1:11" ht="16.2">
      <c r="A218">
        <v>213</v>
      </c>
      <c r="B218" s="128">
        <f>実施計画様式!AD285</f>
        <v>0</v>
      </c>
      <c r="C218">
        <f t="shared" si="9"/>
        <v>0</v>
      </c>
      <c r="D218">
        <f t="shared" si="10"/>
        <v>0</v>
      </c>
      <c r="E218" t="str">
        <f t="shared" si="11"/>
        <v/>
      </c>
      <c r="K218">
        <v>213</v>
      </c>
    </row>
    <row r="219" spans="1:11" ht="16.2">
      <c r="A219">
        <v>214</v>
      </c>
      <c r="B219" s="128">
        <f>実施計画様式!AD286</f>
        <v>0</v>
      </c>
      <c r="C219">
        <f t="shared" si="9"/>
        <v>0</v>
      </c>
      <c r="D219">
        <f t="shared" si="10"/>
        <v>0</v>
      </c>
      <c r="E219" t="str">
        <f t="shared" si="11"/>
        <v/>
      </c>
      <c r="K219">
        <v>214</v>
      </c>
    </row>
    <row r="220" spans="1:11" ht="16.2">
      <c r="A220">
        <v>215</v>
      </c>
      <c r="B220" s="128">
        <f>実施計画様式!AD287</f>
        <v>0</v>
      </c>
      <c r="C220">
        <f t="shared" si="9"/>
        <v>0</v>
      </c>
      <c r="D220">
        <f t="shared" si="10"/>
        <v>0</v>
      </c>
      <c r="E220" t="str">
        <f t="shared" si="11"/>
        <v/>
      </c>
      <c r="K220">
        <v>215</v>
      </c>
    </row>
    <row r="221" spans="1:11" ht="16.2">
      <c r="A221">
        <v>216</v>
      </c>
      <c r="B221" s="128">
        <f>実施計画様式!AD288</f>
        <v>0</v>
      </c>
      <c r="C221">
        <f t="shared" si="9"/>
        <v>0</v>
      </c>
      <c r="D221">
        <f t="shared" si="10"/>
        <v>0</v>
      </c>
      <c r="E221" t="str">
        <f t="shared" si="11"/>
        <v/>
      </c>
      <c r="K221">
        <v>216</v>
      </c>
    </row>
    <row r="222" spans="1:11" ht="16.2">
      <c r="A222">
        <v>217</v>
      </c>
      <c r="B222" s="128">
        <f>実施計画様式!AD289</f>
        <v>0</v>
      </c>
      <c r="C222">
        <f t="shared" si="9"/>
        <v>0</v>
      </c>
      <c r="D222">
        <f t="shared" si="10"/>
        <v>0</v>
      </c>
      <c r="E222" t="str">
        <f t="shared" si="11"/>
        <v/>
      </c>
      <c r="K222">
        <v>217</v>
      </c>
    </row>
    <row r="223" spans="1:11" ht="16.2">
      <c r="A223">
        <v>218</v>
      </c>
      <c r="B223" s="128">
        <f>実施計画様式!AD290</f>
        <v>0</v>
      </c>
      <c r="C223">
        <f t="shared" si="9"/>
        <v>0</v>
      </c>
      <c r="D223">
        <f t="shared" si="10"/>
        <v>0</v>
      </c>
      <c r="E223" t="str">
        <f t="shared" si="11"/>
        <v/>
      </c>
      <c r="K223">
        <v>218</v>
      </c>
    </row>
    <row r="224" spans="1:11" ht="16.2">
      <c r="A224">
        <v>219</v>
      </c>
      <c r="B224" s="128">
        <f>実施計画様式!AD291</f>
        <v>0</v>
      </c>
      <c r="C224">
        <f t="shared" si="9"/>
        <v>0</v>
      </c>
      <c r="D224">
        <f t="shared" si="10"/>
        <v>0</v>
      </c>
      <c r="E224" t="str">
        <f t="shared" si="11"/>
        <v/>
      </c>
      <c r="K224">
        <v>219</v>
      </c>
    </row>
    <row r="225" spans="1:11" ht="16.2">
      <c r="A225">
        <v>220</v>
      </c>
      <c r="B225" s="128">
        <f>実施計画様式!AD292</f>
        <v>0</v>
      </c>
      <c r="C225">
        <f t="shared" si="9"/>
        <v>0</v>
      </c>
      <c r="D225">
        <f t="shared" si="10"/>
        <v>0</v>
      </c>
      <c r="E225" t="str">
        <f t="shared" si="11"/>
        <v/>
      </c>
      <c r="K225">
        <v>220</v>
      </c>
    </row>
    <row r="226" spans="1:11" ht="16.2">
      <c r="A226">
        <v>221</v>
      </c>
      <c r="B226" s="128">
        <f>実施計画様式!AD293</f>
        <v>0</v>
      </c>
      <c r="C226">
        <f t="shared" si="9"/>
        <v>0</v>
      </c>
      <c r="D226">
        <f t="shared" si="10"/>
        <v>0</v>
      </c>
      <c r="E226" t="str">
        <f t="shared" si="11"/>
        <v/>
      </c>
      <c r="K226">
        <v>221</v>
      </c>
    </row>
    <row r="227" spans="1:11" ht="16.2">
      <c r="A227">
        <v>222</v>
      </c>
      <c r="B227" s="128">
        <f>実施計画様式!AD294</f>
        <v>0</v>
      </c>
      <c r="C227">
        <f t="shared" si="9"/>
        <v>0</v>
      </c>
      <c r="D227">
        <f t="shared" si="10"/>
        <v>0</v>
      </c>
      <c r="E227" t="str">
        <f t="shared" si="11"/>
        <v/>
      </c>
      <c r="K227">
        <v>222</v>
      </c>
    </row>
    <row r="228" spans="1:11" ht="16.2">
      <c r="A228">
        <v>223</v>
      </c>
      <c r="B228" s="128">
        <f>実施計画様式!AD295</f>
        <v>0</v>
      </c>
      <c r="C228">
        <f t="shared" si="9"/>
        <v>0</v>
      </c>
      <c r="D228">
        <f t="shared" si="10"/>
        <v>0</v>
      </c>
      <c r="E228" t="str">
        <f t="shared" si="11"/>
        <v/>
      </c>
      <c r="K228">
        <v>223</v>
      </c>
    </row>
    <row r="229" spans="1:11" ht="16.2">
      <c r="A229">
        <v>224</v>
      </c>
      <c r="B229" s="128">
        <f>実施計画様式!AD296</f>
        <v>0</v>
      </c>
      <c r="C229">
        <f t="shared" si="9"/>
        <v>0</v>
      </c>
      <c r="D229">
        <f t="shared" si="10"/>
        <v>0</v>
      </c>
      <c r="E229" t="str">
        <f t="shared" si="11"/>
        <v/>
      </c>
      <c r="K229">
        <v>224</v>
      </c>
    </row>
    <row r="230" spans="1:11" ht="16.2">
      <c r="A230">
        <v>225</v>
      </c>
      <c r="B230" s="128">
        <f>実施計画様式!AD297</f>
        <v>0</v>
      </c>
      <c r="C230">
        <f t="shared" si="9"/>
        <v>0</v>
      </c>
      <c r="D230">
        <f t="shared" si="10"/>
        <v>0</v>
      </c>
      <c r="E230" t="str">
        <f t="shared" si="11"/>
        <v/>
      </c>
      <c r="K230">
        <v>225</v>
      </c>
    </row>
    <row r="231" spans="1:11" ht="16.2">
      <c r="A231">
        <v>226</v>
      </c>
      <c r="B231" s="128">
        <f>実施計画様式!AD298</f>
        <v>0</v>
      </c>
      <c r="C231">
        <f t="shared" si="9"/>
        <v>0</v>
      </c>
      <c r="D231">
        <f t="shared" si="10"/>
        <v>0</v>
      </c>
      <c r="E231" t="str">
        <f t="shared" si="11"/>
        <v/>
      </c>
      <c r="K231">
        <v>226</v>
      </c>
    </row>
    <row r="232" spans="1:11" ht="16.2">
      <c r="A232">
        <v>227</v>
      </c>
      <c r="B232" s="128">
        <f>実施計画様式!AD299</f>
        <v>0</v>
      </c>
      <c r="C232">
        <f t="shared" si="9"/>
        <v>0</v>
      </c>
      <c r="D232">
        <f t="shared" si="10"/>
        <v>0</v>
      </c>
      <c r="E232" t="str">
        <f t="shared" si="11"/>
        <v/>
      </c>
      <c r="K232">
        <v>227</v>
      </c>
    </row>
    <row r="233" spans="1:11" ht="16.2">
      <c r="A233">
        <v>228</v>
      </c>
      <c r="B233" s="128">
        <f>実施計画様式!AD300</f>
        <v>0</v>
      </c>
      <c r="C233">
        <f t="shared" si="9"/>
        <v>0</v>
      </c>
      <c r="D233">
        <f t="shared" si="10"/>
        <v>0</v>
      </c>
      <c r="E233" t="str">
        <f t="shared" si="11"/>
        <v/>
      </c>
      <c r="K233">
        <v>228</v>
      </c>
    </row>
    <row r="234" spans="1:11" ht="16.2">
      <c r="A234">
        <v>229</v>
      </c>
      <c r="B234" s="128">
        <f>実施計画様式!AD301</f>
        <v>0</v>
      </c>
      <c r="C234">
        <f t="shared" si="9"/>
        <v>0</v>
      </c>
      <c r="D234">
        <f t="shared" si="10"/>
        <v>0</v>
      </c>
      <c r="E234" t="str">
        <f t="shared" si="11"/>
        <v/>
      </c>
      <c r="K234">
        <v>229</v>
      </c>
    </row>
    <row r="235" spans="1:11" ht="16.2">
      <c r="A235">
        <v>230</v>
      </c>
      <c r="B235" s="128">
        <f>実施計画様式!AD302</f>
        <v>0</v>
      </c>
      <c r="C235">
        <f t="shared" si="9"/>
        <v>0</v>
      </c>
      <c r="D235">
        <f t="shared" si="10"/>
        <v>0</v>
      </c>
      <c r="E235" t="str">
        <f t="shared" si="11"/>
        <v/>
      </c>
      <c r="K235">
        <v>230</v>
      </c>
    </row>
    <row r="236" spans="1:11" ht="16.2">
      <c r="A236">
        <v>231</v>
      </c>
      <c r="B236" s="128">
        <f>実施計画様式!AD303</f>
        <v>0</v>
      </c>
      <c r="C236">
        <f t="shared" si="9"/>
        <v>0</v>
      </c>
      <c r="D236">
        <f t="shared" si="10"/>
        <v>0</v>
      </c>
      <c r="E236" t="str">
        <f t="shared" si="11"/>
        <v/>
      </c>
      <c r="K236">
        <v>231</v>
      </c>
    </row>
    <row r="237" spans="1:11" ht="16.2">
      <c r="A237">
        <v>232</v>
      </c>
      <c r="B237" s="128">
        <f>実施計画様式!AD304</f>
        <v>0</v>
      </c>
      <c r="C237">
        <f t="shared" si="9"/>
        <v>0</v>
      </c>
      <c r="D237">
        <f t="shared" si="10"/>
        <v>0</v>
      </c>
      <c r="E237" t="str">
        <f t="shared" si="11"/>
        <v/>
      </c>
      <c r="K237">
        <v>232</v>
      </c>
    </row>
    <row r="238" spans="1:11" ht="16.2">
      <c r="A238">
        <v>233</v>
      </c>
      <c r="B238" s="128">
        <f>実施計画様式!AD305</f>
        <v>0</v>
      </c>
      <c r="C238">
        <f t="shared" si="9"/>
        <v>0</v>
      </c>
      <c r="D238">
        <f t="shared" si="10"/>
        <v>0</v>
      </c>
      <c r="E238" t="str">
        <f t="shared" si="11"/>
        <v/>
      </c>
      <c r="K238">
        <v>233</v>
      </c>
    </row>
    <row r="239" spans="1:11" ht="16.2">
      <c r="A239">
        <v>234</v>
      </c>
      <c r="B239" s="128">
        <f>実施計画様式!AD306</f>
        <v>0</v>
      </c>
      <c r="C239">
        <f t="shared" si="9"/>
        <v>0</v>
      </c>
      <c r="D239">
        <f t="shared" si="10"/>
        <v>0</v>
      </c>
      <c r="E239" t="str">
        <f t="shared" si="11"/>
        <v/>
      </c>
      <c r="K239">
        <v>234</v>
      </c>
    </row>
    <row r="240" spans="1:11" ht="16.2">
      <c r="A240">
        <v>235</v>
      </c>
      <c r="B240" s="128">
        <f>実施計画様式!AD307</f>
        <v>0</v>
      </c>
      <c r="C240">
        <f t="shared" si="9"/>
        <v>0</v>
      </c>
      <c r="D240">
        <f t="shared" si="10"/>
        <v>0</v>
      </c>
      <c r="E240" t="str">
        <f t="shared" si="11"/>
        <v/>
      </c>
      <c r="K240">
        <v>235</v>
      </c>
    </row>
    <row r="241" spans="1:11" ht="16.2">
      <c r="A241">
        <v>236</v>
      </c>
      <c r="B241" s="128">
        <f>実施計画様式!AD308</f>
        <v>0</v>
      </c>
      <c r="C241">
        <f t="shared" si="9"/>
        <v>0</v>
      </c>
      <c r="D241">
        <f t="shared" si="10"/>
        <v>0</v>
      </c>
      <c r="E241" t="str">
        <f t="shared" si="11"/>
        <v/>
      </c>
      <c r="K241">
        <v>236</v>
      </c>
    </row>
    <row r="242" spans="1:11" ht="16.2">
      <c r="A242">
        <v>237</v>
      </c>
      <c r="B242" s="128">
        <f>実施計画様式!AD309</f>
        <v>0</v>
      </c>
      <c r="C242">
        <f t="shared" si="9"/>
        <v>0</v>
      </c>
      <c r="D242">
        <f t="shared" si="10"/>
        <v>0</v>
      </c>
      <c r="E242" t="str">
        <f t="shared" si="11"/>
        <v/>
      </c>
      <c r="K242">
        <v>237</v>
      </c>
    </row>
    <row r="243" spans="1:11" ht="16.2">
      <c r="A243">
        <v>238</v>
      </c>
      <c r="B243" s="128">
        <f>実施計画様式!AD310</f>
        <v>0</v>
      </c>
      <c r="C243">
        <f t="shared" si="9"/>
        <v>0</v>
      </c>
      <c r="D243">
        <f t="shared" si="10"/>
        <v>0</v>
      </c>
      <c r="E243" t="str">
        <f t="shared" si="11"/>
        <v/>
      </c>
      <c r="K243">
        <v>238</v>
      </c>
    </row>
    <row r="244" spans="1:11" ht="16.2">
      <c r="A244">
        <v>239</v>
      </c>
      <c r="B244" s="128">
        <f>実施計画様式!AD311</f>
        <v>0</v>
      </c>
      <c r="C244">
        <f t="shared" si="9"/>
        <v>0</v>
      </c>
      <c r="D244">
        <f t="shared" si="10"/>
        <v>0</v>
      </c>
      <c r="E244" t="str">
        <f t="shared" si="11"/>
        <v/>
      </c>
      <c r="K244">
        <v>239</v>
      </c>
    </row>
    <row r="245" spans="1:11" ht="16.2">
      <c r="A245">
        <v>240</v>
      </c>
      <c r="B245" s="128">
        <f>実施計画様式!AD312</f>
        <v>0</v>
      </c>
      <c r="C245">
        <f t="shared" si="9"/>
        <v>0</v>
      </c>
      <c r="D245">
        <f t="shared" si="10"/>
        <v>0</v>
      </c>
      <c r="E245" t="str">
        <f t="shared" si="11"/>
        <v/>
      </c>
      <c r="K245">
        <v>240</v>
      </c>
    </row>
    <row r="246" spans="1:11" ht="16.2">
      <c r="A246">
        <v>241</v>
      </c>
      <c r="B246" s="128">
        <f>実施計画様式!AD313</f>
        <v>0</v>
      </c>
      <c r="C246">
        <f t="shared" si="9"/>
        <v>0</v>
      </c>
      <c r="D246">
        <f t="shared" si="10"/>
        <v>0</v>
      </c>
      <c r="E246" t="str">
        <f t="shared" si="11"/>
        <v/>
      </c>
      <c r="K246">
        <v>241</v>
      </c>
    </row>
    <row r="247" spans="1:11" ht="16.2">
      <c r="A247">
        <v>242</v>
      </c>
      <c r="B247" s="128">
        <f>実施計画様式!AD314</f>
        <v>0</v>
      </c>
      <c r="C247">
        <f t="shared" si="9"/>
        <v>0</v>
      </c>
      <c r="D247">
        <f t="shared" si="10"/>
        <v>0</v>
      </c>
      <c r="E247" t="str">
        <f t="shared" si="11"/>
        <v/>
      </c>
      <c r="K247">
        <v>242</v>
      </c>
    </row>
    <row r="248" spans="1:11" ht="16.2">
      <c r="A248">
        <v>243</v>
      </c>
      <c r="B248" s="128">
        <f>実施計画様式!AD315</f>
        <v>0</v>
      </c>
      <c r="C248">
        <f t="shared" si="9"/>
        <v>0</v>
      </c>
      <c r="D248">
        <f t="shared" si="10"/>
        <v>0</v>
      </c>
      <c r="E248" t="str">
        <f t="shared" si="11"/>
        <v/>
      </c>
      <c r="K248">
        <v>243</v>
      </c>
    </row>
    <row r="249" spans="1:11" ht="16.2">
      <c r="A249">
        <v>244</v>
      </c>
      <c r="B249" s="128">
        <f>実施計画様式!AD316</f>
        <v>0</v>
      </c>
      <c r="C249">
        <f t="shared" si="9"/>
        <v>0</v>
      </c>
      <c r="D249">
        <f t="shared" si="10"/>
        <v>0</v>
      </c>
      <c r="E249" t="str">
        <f t="shared" si="11"/>
        <v/>
      </c>
      <c r="K249">
        <v>244</v>
      </c>
    </row>
    <row r="250" spans="1:11" ht="16.2">
      <c r="A250">
        <v>245</v>
      </c>
      <c r="B250" s="128">
        <f>実施計画様式!AD317</f>
        <v>0</v>
      </c>
      <c r="C250">
        <f t="shared" si="9"/>
        <v>0</v>
      </c>
      <c r="D250">
        <f t="shared" si="10"/>
        <v>0</v>
      </c>
      <c r="E250" t="str">
        <f t="shared" si="11"/>
        <v/>
      </c>
      <c r="K250">
        <v>245</v>
      </c>
    </row>
    <row r="251" spans="1:11" ht="16.2">
      <c r="A251">
        <v>246</v>
      </c>
      <c r="B251" s="128">
        <f>実施計画様式!AD318</f>
        <v>0</v>
      </c>
      <c r="C251">
        <f t="shared" si="9"/>
        <v>0</v>
      </c>
      <c r="D251">
        <f t="shared" si="10"/>
        <v>0</v>
      </c>
      <c r="E251" t="str">
        <f t="shared" si="11"/>
        <v/>
      </c>
      <c r="K251">
        <v>246</v>
      </c>
    </row>
    <row r="252" spans="1:11" ht="16.2">
      <c r="A252">
        <v>247</v>
      </c>
      <c r="B252" s="128">
        <f>実施計画様式!AD319</f>
        <v>0</v>
      </c>
      <c r="C252">
        <f t="shared" si="9"/>
        <v>0</v>
      </c>
      <c r="D252">
        <f t="shared" si="10"/>
        <v>0</v>
      </c>
      <c r="E252" t="str">
        <f t="shared" si="11"/>
        <v/>
      </c>
      <c r="K252">
        <v>247</v>
      </c>
    </row>
    <row r="253" spans="1:11" ht="16.2">
      <c r="A253">
        <v>248</v>
      </c>
      <c r="B253" s="128">
        <f>実施計画様式!AD320</f>
        <v>0</v>
      </c>
      <c r="C253">
        <f t="shared" si="9"/>
        <v>0</v>
      </c>
      <c r="D253">
        <f t="shared" si="10"/>
        <v>0</v>
      </c>
      <c r="E253" t="str">
        <f t="shared" si="11"/>
        <v/>
      </c>
      <c r="K253">
        <v>248</v>
      </c>
    </row>
    <row r="254" spans="1:11" ht="16.2">
      <c r="A254">
        <v>249</v>
      </c>
      <c r="B254" s="128">
        <f>実施計画様式!AD321</f>
        <v>0</v>
      </c>
      <c r="C254">
        <f t="shared" si="9"/>
        <v>0</v>
      </c>
      <c r="D254">
        <f t="shared" si="10"/>
        <v>0</v>
      </c>
      <c r="E254" t="str">
        <f t="shared" si="11"/>
        <v/>
      </c>
      <c r="K254">
        <v>249</v>
      </c>
    </row>
    <row r="255" spans="1:11" ht="16.2">
      <c r="A255">
        <v>250</v>
      </c>
      <c r="B255" s="128">
        <f>実施計画様式!AD322</f>
        <v>0</v>
      </c>
      <c r="C255">
        <f t="shared" si="9"/>
        <v>0</v>
      </c>
      <c r="D255">
        <f t="shared" si="10"/>
        <v>0</v>
      </c>
      <c r="E255" t="str">
        <f t="shared" si="11"/>
        <v/>
      </c>
      <c r="K255">
        <v>250</v>
      </c>
    </row>
    <row r="256" spans="1:11" ht="16.2">
      <c r="A256">
        <v>251</v>
      </c>
      <c r="B256" s="128">
        <f>実施計画様式!AD323</f>
        <v>0</v>
      </c>
      <c r="C256">
        <f t="shared" si="9"/>
        <v>0</v>
      </c>
      <c r="D256">
        <f t="shared" si="10"/>
        <v>0</v>
      </c>
      <c r="E256" t="str">
        <f t="shared" si="11"/>
        <v/>
      </c>
      <c r="K256">
        <v>251</v>
      </c>
    </row>
    <row r="257" spans="1:11" ht="16.2">
      <c r="A257">
        <v>252</v>
      </c>
      <c r="B257" s="128">
        <f>実施計画様式!AD324</f>
        <v>0</v>
      </c>
      <c r="C257">
        <f t="shared" si="9"/>
        <v>0</v>
      </c>
      <c r="D257">
        <f t="shared" si="10"/>
        <v>0</v>
      </c>
      <c r="E257" t="str">
        <f t="shared" si="11"/>
        <v/>
      </c>
      <c r="K257">
        <v>252</v>
      </c>
    </row>
    <row r="258" spans="1:11" ht="16.2">
      <c r="A258">
        <v>253</v>
      </c>
      <c r="B258" s="128">
        <f>実施計画様式!AD325</f>
        <v>0</v>
      </c>
      <c r="C258">
        <f t="shared" si="9"/>
        <v>0</v>
      </c>
      <c r="D258">
        <f t="shared" si="10"/>
        <v>0</v>
      </c>
      <c r="E258" t="str">
        <f t="shared" si="11"/>
        <v/>
      </c>
      <c r="K258">
        <v>253</v>
      </c>
    </row>
    <row r="259" spans="1:11" ht="16.2">
      <c r="A259">
        <v>254</v>
      </c>
      <c r="B259" s="128">
        <f>実施計画様式!AD326</f>
        <v>0</v>
      </c>
      <c r="C259">
        <f t="shared" si="9"/>
        <v>0</v>
      </c>
      <c r="D259">
        <f t="shared" si="10"/>
        <v>0</v>
      </c>
      <c r="E259" t="str">
        <f t="shared" si="11"/>
        <v/>
      </c>
      <c r="K259">
        <v>254</v>
      </c>
    </row>
    <row r="260" spans="1:11" ht="16.2">
      <c r="A260">
        <v>255</v>
      </c>
      <c r="B260" s="128">
        <f>実施計画様式!AD327</f>
        <v>0</v>
      </c>
      <c r="C260">
        <f t="shared" si="9"/>
        <v>0</v>
      </c>
      <c r="D260">
        <f t="shared" si="10"/>
        <v>0</v>
      </c>
      <c r="E260" t="str">
        <f t="shared" si="11"/>
        <v/>
      </c>
      <c r="K260">
        <v>255</v>
      </c>
    </row>
    <row r="261" spans="1:11" ht="16.2">
      <c r="A261">
        <v>256</v>
      </c>
      <c r="B261" s="128">
        <f>実施計画様式!AD328</f>
        <v>0</v>
      </c>
      <c r="C261">
        <f t="shared" si="9"/>
        <v>0</v>
      </c>
      <c r="D261">
        <f t="shared" si="10"/>
        <v>0</v>
      </c>
      <c r="E261" t="str">
        <f t="shared" si="11"/>
        <v/>
      </c>
      <c r="K261">
        <v>256</v>
      </c>
    </row>
    <row r="262" spans="1:11" ht="16.2">
      <c r="A262">
        <v>257</v>
      </c>
      <c r="B262" s="128">
        <f>実施計画様式!AD329</f>
        <v>0</v>
      </c>
      <c r="C262">
        <f t="shared" si="9"/>
        <v>0</v>
      </c>
      <c r="D262">
        <f t="shared" si="10"/>
        <v>0</v>
      </c>
      <c r="E262" t="str">
        <f t="shared" si="11"/>
        <v/>
      </c>
      <c r="K262">
        <v>257</v>
      </c>
    </row>
    <row r="263" spans="1:11" ht="16.2">
      <c r="A263">
        <v>258</v>
      </c>
      <c r="B263" s="128">
        <f>実施計画様式!AD330</f>
        <v>0</v>
      </c>
      <c r="C263">
        <f t="shared" ref="C263:C326" si="12">IF(B263="○",1,0)</f>
        <v>0</v>
      </c>
      <c r="D263">
        <f t="shared" ref="D263:D326" si="13">A263*C263</f>
        <v>0</v>
      </c>
      <c r="E263" t="str">
        <f t="shared" ref="E263:E326" si="14">IFERROR(VLOOKUP(D263,$K$6:$K$405,1,FALSE),"")</f>
        <v/>
      </c>
      <c r="K263">
        <v>258</v>
      </c>
    </row>
    <row r="264" spans="1:11" ht="16.2">
      <c r="A264">
        <v>259</v>
      </c>
      <c r="B264" s="128">
        <f>実施計画様式!AD331</f>
        <v>0</v>
      </c>
      <c r="C264">
        <f t="shared" si="12"/>
        <v>0</v>
      </c>
      <c r="D264">
        <f t="shared" si="13"/>
        <v>0</v>
      </c>
      <c r="E264" t="str">
        <f t="shared" si="14"/>
        <v/>
      </c>
      <c r="K264">
        <v>259</v>
      </c>
    </row>
    <row r="265" spans="1:11" ht="16.2">
      <c r="A265">
        <v>260</v>
      </c>
      <c r="B265" s="128">
        <f>実施計画様式!AD332</f>
        <v>0</v>
      </c>
      <c r="C265">
        <f t="shared" si="12"/>
        <v>0</v>
      </c>
      <c r="D265">
        <f t="shared" si="13"/>
        <v>0</v>
      </c>
      <c r="E265" t="str">
        <f t="shared" si="14"/>
        <v/>
      </c>
      <c r="K265">
        <v>260</v>
      </c>
    </row>
    <row r="266" spans="1:11" ht="16.2">
      <c r="A266">
        <v>261</v>
      </c>
      <c r="B266" s="128">
        <f>実施計画様式!AD333</f>
        <v>0</v>
      </c>
      <c r="C266">
        <f t="shared" si="12"/>
        <v>0</v>
      </c>
      <c r="D266">
        <f t="shared" si="13"/>
        <v>0</v>
      </c>
      <c r="E266" t="str">
        <f t="shared" si="14"/>
        <v/>
      </c>
      <c r="K266">
        <v>261</v>
      </c>
    </row>
    <row r="267" spans="1:11" ht="16.2">
      <c r="A267">
        <v>262</v>
      </c>
      <c r="B267" s="128">
        <f>実施計画様式!AD334</f>
        <v>0</v>
      </c>
      <c r="C267">
        <f t="shared" si="12"/>
        <v>0</v>
      </c>
      <c r="D267">
        <f t="shared" si="13"/>
        <v>0</v>
      </c>
      <c r="E267" t="str">
        <f t="shared" si="14"/>
        <v/>
      </c>
      <c r="K267">
        <v>262</v>
      </c>
    </row>
    <row r="268" spans="1:11" ht="16.2">
      <c r="A268">
        <v>263</v>
      </c>
      <c r="B268" s="128">
        <f>実施計画様式!AD335</f>
        <v>0</v>
      </c>
      <c r="C268">
        <f t="shared" si="12"/>
        <v>0</v>
      </c>
      <c r="D268">
        <f t="shared" si="13"/>
        <v>0</v>
      </c>
      <c r="E268" t="str">
        <f t="shared" si="14"/>
        <v/>
      </c>
      <c r="K268">
        <v>263</v>
      </c>
    </row>
    <row r="269" spans="1:11" ht="16.2">
      <c r="A269">
        <v>264</v>
      </c>
      <c r="B269" s="128">
        <f>実施計画様式!AD336</f>
        <v>0</v>
      </c>
      <c r="C269">
        <f t="shared" si="12"/>
        <v>0</v>
      </c>
      <c r="D269">
        <f t="shared" si="13"/>
        <v>0</v>
      </c>
      <c r="E269" t="str">
        <f t="shared" si="14"/>
        <v/>
      </c>
      <c r="K269">
        <v>264</v>
      </c>
    </row>
    <row r="270" spans="1:11" ht="16.2">
      <c r="A270">
        <v>265</v>
      </c>
      <c r="B270" s="128">
        <f>実施計画様式!AD337</f>
        <v>0</v>
      </c>
      <c r="C270">
        <f t="shared" si="12"/>
        <v>0</v>
      </c>
      <c r="D270">
        <f t="shared" si="13"/>
        <v>0</v>
      </c>
      <c r="E270" t="str">
        <f t="shared" si="14"/>
        <v/>
      </c>
      <c r="K270">
        <v>265</v>
      </c>
    </row>
    <row r="271" spans="1:11" ht="16.2">
      <c r="A271">
        <v>266</v>
      </c>
      <c r="B271" s="128">
        <f>実施計画様式!AD338</f>
        <v>0</v>
      </c>
      <c r="C271">
        <f t="shared" si="12"/>
        <v>0</v>
      </c>
      <c r="D271">
        <f t="shared" si="13"/>
        <v>0</v>
      </c>
      <c r="E271" t="str">
        <f t="shared" si="14"/>
        <v/>
      </c>
      <c r="K271">
        <v>266</v>
      </c>
    </row>
    <row r="272" spans="1:11" ht="16.2">
      <c r="A272">
        <v>267</v>
      </c>
      <c r="B272" s="128">
        <f>実施計画様式!AD339</f>
        <v>0</v>
      </c>
      <c r="C272">
        <f t="shared" si="12"/>
        <v>0</v>
      </c>
      <c r="D272">
        <f t="shared" si="13"/>
        <v>0</v>
      </c>
      <c r="E272" t="str">
        <f t="shared" si="14"/>
        <v/>
      </c>
      <c r="K272">
        <v>267</v>
      </c>
    </row>
    <row r="273" spans="1:11" ht="16.2">
      <c r="A273">
        <v>268</v>
      </c>
      <c r="B273" s="128">
        <f>実施計画様式!AD340</f>
        <v>0</v>
      </c>
      <c r="C273">
        <f t="shared" si="12"/>
        <v>0</v>
      </c>
      <c r="D273">
        <f t="shared" si="13"/>
        <v>0</v>
      </c>
      <c r="E273" t="str">
        <f t="shared" si="14"/>
        <v/>
      </c>
      <c r="K273">
        <v>268</v>
      </c>
    </row>
    <row r="274" spans="1:11" ht="16.2">
      <c r="A274">
        <v>269</v>
      </c>
      <c r="B274" s="128">
        <f>実施計画様式!AD341</f>
        <v>0</v>
      </c>
      <c r="C274">
        <f t="shared" si="12"/>
        <v>0</v>
      </c>
      <c r="D274">
        <f t="shared" si="13"/>
        <v>0</v>
      </c>
      <c r="E274" t="str">
        <f t="shared" si="14"/>
        <v/>
      </c>
      <c r="K274">
        <v>269</v>
      </c>
    </row>
    <row r="275" spans="1:11" ht="16.2">
      <c r="A275">
        <v>270</v>
      </c>
      <c r="B275" s="128">
        <f>実施計画様式!AD342</f>
        <v>0</v>
      </c>
      <c r="C275">
        <f t="shared" si="12"/>
        <v>0</v>
      </c>
      <c r="D275">
        <f t="shared" si="13"/>
        <v>0</v>
      </c>
      <c r="E275" t="str">
        <f t="shared" si="14"/>
        <v/>
      </c>
      <c r="K275">
        <v>270</v>
      </c>
    </row>
    <row r="276" spans="1:11" ht="16.2">
      <c r="A276">
        <v>271</v>
      </c>
      <c r="B276" s="128">
        <f>実施計画様式!AD343</f>
        <v>0</v>
      </c>
      <c r="C276">
        <f t="shared" si="12"/>
        <v>0</v>
      </c>
      <c r="D276">
        <f t="shared" si="13"/>
        <v>0</v>
      </c>
      <c r="E276" t="str">
        <f t="shared" si="14"/>
        <v/>
      </c>
      <c r="K276">
        <v>271</v>
      </c>
    </row>
    <row r="277" spans="1:11" ht="16.2">
      <c r="A277">
        <v>272</v>
      </c>
      <c r="B277" s="128">
        <f>実施計画様式!AD344</f>
        <v>0</v>
      </c>
      <c r="C277">
        <f t="shared" si="12"/>
        <v>0</v>
      </c>
      <c r="D277">
        <f t="shared" si="13"/>
        <v>0</v>
      </c>
      <c r="E277" t="str">
        <f t="shared" si="14"/>
        <v/>
      </c>
      <c r="K277">
        <v>272</v>
      </c>
    </row>
    <row r="278" spans="1:11" ht="16.2">
      <c r="A278">
        <v>273</v>
      </c>
      <c r="B278" s="128">
        <f>実施計画様式!AD345</f>
        <v>0</v>
      </c>
      <c r="C278">
        <f t="shared" si="12"/>
        <v>0</v>
      </c>
      <c r="D278">
        <f t="shared" si="13"/>
        <v>0</v>
      </c>
      <c r="E278" t="str">
        <f t="shared" si="14"/>
        <v/>
      </c>
      <c r="K278">
        <v>273</v>
      </c>
    </row>
    <row r="279" spans="1:11" ht="16.2">
      <c r="A279">
        <v>274</v>
      </c>
      <c r="B279" s="128">
        <f>実施計画様式!AD346</f>
        <v>0</v>
      </c>
      <c r="C279">
        <f t="shared" si="12"/>
        <v>0</v>
      </c>
      <c r="D279">
        <f t="shared" si="13"/>
        <v>0</v>
      </c>
      <c r="E279" t="str">
        <f t="shared" si="14"/>
        <v/>
      </c>
      <c r="K279">
        <v>274</v>
      </c>
    </row>
    <row r="280" spans="1:11" ht="16.2">
      <c r="A280">
        <v>275</v>
      </c>
      <c r="B280" s="128">
        <f>実施計画様式!AD347</f>
        <v>0</v>
      </c>
      <c r="C280">
        <f t="shared" si="12"/>
        <v>0</v>
      </c>
      <c r="D280">
        <f t="shared" si="13"/>
        <v>0</v>
      </c>
      <c r="E280" t="str">
        <f t="shared" si="14"/>
        <v/>
      </c>
      <c r="K280">
        <v>275</v>
      </c>
    </row>
    <row r="281" spans="1:11" ht="16.2">
      <c r="A281">
        <v>276</v>
      </c>
      <c r="B281" s="128">
        <f>実施計画様式!AD348</f>
        <v>0</v>
      </c>
      <c r="C281">
        <f t="shared" si="12"/>
        <v>0</v>
      </c>
      <c r="D281">
        <f t="shared" si="13"/>
        <v>0</v>
      </c>
      <c r="E281" t="str">
        <f t="shared" si="14"/>
        <v/>
      </c>
      <c r="K281">
        <v>276</v>
      </c>
    </row>
    <row r="282" spans="1:11" ht="16.2">
      <c r="A282">
        <v>277</v>
      </c>
      <c r="B282" s="128">
        <f>実施計画様式!AD349</f>
        <v>0</v>
      </c>
      <c r="C282">
        <f t="shared" si="12"/>
        <v>0</v>
      </c>
      <c r="D282">
        <f t="shared" si="13"/>
        <v>0</v>
      </c>
      <c r="E282" t="str">
        <f t="shared" si="14"/>
        <v/>
      </c>
      <c r="K282">
        <v>277</v>
      </c>
    </row>
    <row r="283" spans="1:11" ht="16.2">
      <c r="A283">
        <v>278</v>
      </c>
      <c r="B283" s="128">
        <f>実施計画様式!AD350</f>
        <v>0</v>
      </c>
      <c r="C283">
        <f t="shared" si="12"/>
        <v>0</v>
      </c>
      <c r="D283">
        <f t="shared" si="13"/>
        <v>0</v>
      </c>
      <c r="E283" t="str">
        <f t="shared" si="14"/>
        <v/>
      </c>
      <c r="K283">
        <v>278</v>
      </c>
    </row>
    <row r="284" spans="1:11" ht="16.2">
      <c r="A284">
        <v>279</v>
      </c>
      <c r="B284" s="128">
        <f>実施計画様式!AD351</f>
        <v>0</v>
      </c>
      <c r="C284">
        <f t="shared" si="12"/>
        <v>0</v>
      </c>
      <c r="D284">
        <f t="shared" si="13"/>
        <v>0</v>
      </c>
      <c r="E284" t="str">
        <f t="shared" si="14"/>
        <v/>
      </c>
      <c r="K284">
        <v>279</v>
      </c>
    </row>
    <row r="285" spans="1:11" ht="16.2">
      <c r="A285">
        <v>280</v>
      </c>
      <c r="B285" s="128">
        <f>実施計画様式!AD352</f>
        <v>0</v>
      </c>
      <c r="C285">
        <f t="shared" si="12"/>
        <v>0</v>
      </c>
      <c r="D285">
        <f t="shared" si="13"/>
        <v>0</v>
      </c>
      <c r="E285" t="str">
        <f t="shared" si="14"/>
        <v/>
      </c>
      <c r="K285">
        <v>280</v>
      </c>
    </row>
    <row r="286" spans="1:11" ht="16.2">
      <c r="A286">
        <v>281</v>
      </c>
      <c r="B286" s="128">
        <f>実施計画様式!AD353</f>
        <v>0</v>
      </c>
      <c r="C286">
        <f t="shared" si="12"/>
        <v>0</v>
      </c>
      <c r="D286">
        <f t="shared" si="13"/>
        <v>0</v>
      </c>
      <c r="E286" t="str">
        <f t="shared" si="14"/>
        <v/>
      </c>
      <c r="K286">
        <v>281</v>
      </c>
    </row>
    <row r="287" spans="1:11" ht="16.2">
      <c r="A287">
        <v>282</v>
      </c>
      <c r="B287" s="128">
        <f>実施計画様式!AD354</f>
        <v>0</v>
      </c>
      <c r="C287">
        <f t="shared" si="12"/>
        <v>0</v>
      </c>
      <c r="D287">
        <f t="shared" si="13"/>
        <v>0</v>
      </c>
      <c r="E287" t="str">
        <f t="shared" si="14"/>
        <v/>
      </c>
      <c r="K287">
        <v>282</v>
      </c>
    </row>
    <row r="288" spans="1:11" ht="16.2">
      <c r="A288">
        <v>283</v>
      </c>
      <c r="B288" s="128">
        <f>実施計画様式!AD355</f>
        <v>0</v>
      </c>
      <c r="C288">
        <f t="shared" si="12"/>
        <v>0</v>
      </c>
      <c r="D288">
        <f t="shared" si="13"/>
        <v>0</v>
      </c>
      <c r="E288" t="str">
        <f t="shared" si="14"/>
        <v/>
      </c>
      <c r="K288">
        <v>283</v>
      </c>
    </row>
    <row r="289" spans="1:11" ht="16.2">
      <c r="A289">
        <v>284</v>
      </c>
      <c r="B289" s="128">
        <f>実施計画様式!AD356</f>
        <v>0</v>
      </c>
      <c r="C289">
        <f t="shared" si="12"/>
        <v>0</v>
      </c>
      <c r="D289">
        <f t="shared" si="13"/>
        <v>0</v>
      </c>
      <c r="E289" t="str">
        <f t="shared" si="14"/>
        <v/>
      </c>
      <c r="K289">
        <v>284</v>
      </c>
    </row>
    <row r="290" spans="1:11" ht="16.2">
      <c r="A290">
        <v>285</v>
      </c>
      <c r="B290" s="128">
        <f>実施計画様式!AD357</f>
        <v>0</v>
      </c>
      <c r="C290">
        <f t="shared" si="12"/>
        <v>0</v>
      </c>
      <c r="D290">
        <f t="shared" si="13"/>
        <v>0</v>
      </c>
      <c r="E290" t="str">
        <f t="shared" si="14"/>
        <v/>
      </c>
      <c r="K290">
        <v>285</v>
      </c>
    </row>
    <row r="291" spans="1:11" ht="16.2">
      <c r="A291">
        <v>286</v>
      </c>
      <c r="B291" s="128">
        <f>実施計画様式!AD358</f>
        <v>0</v>
      </c>
      <c r="C291">
        <f t="shared" si="12"/>
        <v>0</v>
      </c>
      <c r="D291">
        <f t="shared" si="13"/>
        <v>0</v>
      </c>
      <c r="E291" t="str">
        <f t="shared" si="14"/>
        <v/>
      </c>
      <c r="K291">
        <v>286</v>
      </c>
    </row>
    <row r="292" spans="1:11" ht="16.2">
      <c r="A292">
        <v>287</v>
      </c>
      <c r="B292" s="128">
        <f>実施計画様式!AD359</f>
        <v>0</v>
      </c>
      <c r="C292">
        <f t="shared" si="12"/>
        <v>0</v>
      </c>
      <c r="D292">
        <f t="shared" si="13"/>
        <v>0</v>
      </c>
      <c r="E292" t="str">
        <f t="shared" si="14"/>
        <v/>
      </c>
      <c r="K292">
        <v>287</v>
      </c>
    </row>
    <row r="293" spans="1:11" ht="16.2">
      <c r="A293">
        <v>288</v>
      </c>
      <c r="B293" s="128">
        <f>実施計画様式!AD360</f>
        <v>0</v>
      </c>
      <c r="C293">
        <f t="shared" si="12"/>
        <v>0</v>
      </c>
      <c r="D293">
        <f t="shared" si="13"/>
        <v>0</v>
      </c>
      <c r="E293" t="str">
        <f t="shared" si="14"/>
        <v/>
      </c>
      <c r="K293">
        <v>288</v>
      </c>
    </row>
    <row r="294" spans="1:11" ht="16.2">
      <c r="A294">
        <v>289</v>
      </c>
      <c r="B294" s="128">
        <f>実施計画様式!AD361</f>
        <v>0</v>
      </c>
      <c r="C294">
        <f t="shared" si="12"/>
        <v>0</v>
      </c>
      <c r="D294">
        <f t="shared" si="13"/>
        <v>0</v>
      </c>
      <c r="E294" t="str">
        <f t="shared" si="14"/>
        <v/>
      </c>
      <c r="K294">
        <v>289</v>
      </c>
    </row>
    <row r="295" spans="1:11" ht="16.2">
      <c r="A295">
        <v>290</v>
      </c>
      <c r="B295" s="128">
        <f>実施計画様式!AD362</f>
        <v>0</v>
      </c>
      <c r="C295">
        <f t="shared" si="12"/>
        <v>0</v>
      </c>
      <c r="D295">
        <f t="shared" si="13"/>
        <v>0</v>
      </c>
      <c r="E295" t="str">
        <f t="shared" si="14"/>
        <v/>
      </c>
      <c r="K295">
        <v>290</v>
      </c>
    </row>
    <row r="296" spans="1:11" ht="16.2">
      <c r="A296">
        <v>291</v>
      </c>
      <c r="B296" s="128">
        <f>実施計画様式!AD363</f>
        <v>0</v>
      </c>
      <c r="C296">
        <f t="shared" si="12"/>
        <v>0</v>
      </c>
      <c r="D296">
        <f t="shared" si="13"/>
        <v>0</v>
      </c>
      <c r="E296" t="str">
        <f t="shared" si="14"/>
        <v/>
      </c>
      <c r="K296">
        <v>291</v>
      </c>
    </row>
    <row r="297" spans="1:11" ht="16.2">
      <c r="A297">
        <v>292</v>
      </c>
      <c r="B297" s="128">
        <f>実施計画様式!AD364</f>
        <v>0</v>
      </c>
      <c r="C297">
        <f t="shared" si="12"/>
        <v>0</v>
      </c>
      <c r="D297">
        <f t="shared" si="13"/>
        <v>0</v>
      </c>
      <c r="E297" t="str">
        <f t="shared" si="14"/>
        <v/>
      </c>
      <c r="K297">
        <v>292</v>
      </c>
    </row>
    <row r="298" spans="1:11" ht="16.2">
      <c r="A298">
        <v>293</v>
      </c>
      <c r="B298" s="128">
        <f>実施計画様式!AD365</f>
        <v>0</v>
      </c>
      <c r="C298">
        <f t="shared" si="12"/>
        <v>0</v>
      </c>
      <c r="D298">
        <f t="shared" si="13"/>
        <v>0</v>
      </c>
      <c r="E298" t="str">
        <f t="shared" si="14"/>
        <v/>
      </c>
      <c r="K298">
        <v>293</v>
      </c>
    </row>
    <row r="299" spans="1:11" ht="16.2">
      <c r="A299">
        <v>294</v>
      </c>
      <c r="B299" s="128">
        <f>実施計画様式!AD366</f>
        <v>0</v>
      </c>
      <c r="C299">
        <f t="shared" si="12"/>
        <v>0</v>
      </c>
      <c r="D299">
        <f t="shared" si="13"/>
        <v>0</v>
      </c>
      <c r="E299" t="str">
        <f t="shared" si="14"/>
        <v/>
      </c>
      <c r="K299">
        <v>294</v>
      </c>
    </row>
    <row r="300" spans="1:11" ht="16.2">
      <c r="A300">
        <v>295</v>
      </c>
      <c r="B300" s="128">
        <f>実施計画様式!AD367</f>
        <v>0</v>
      </c>
      <c r="C300">
        <f t="shared" si="12"/>
        <v>0</v>
      </c>
      <c r="D300">
        <f t="shared" si="13"/>
        <v>0</v>
      </c>
      <c r="E300" t="str">
        <f t="shared" si="14"/>
        <v/>
      </c>
      <c r="K300">
        <v>295</v>
      </c>
    </row>
    <row r="301" spans="1:11" ht="16.2">
      <c r="A301">
        <v>296</v>
      </c>
      <c r="B301" s="128">
        <f>実施計画様式!AD368</f>
        <v>0</v>
      </c>
      <c r="C301">
        <f t="shared" si="12"/>
        <v>0</v>
      </c>
      <c r="D301">
        <f t="shared" si="13"/>
        <v>0</v>
      </c>
      <c r="E301" t="str">
        <f t="shared" si="14"/>
        <v/>
      </c>
      <c r="K301">
        <v>296</v>
      </c>
    </row>
    <row r="302" spans="1:11" ht="16.2">
      <c r="A302">
        <v>297</v>
      </c>
      <c r="B302" s="128">
        <f>実施計画様式!AD369</f>
        <v>0</v>
      </c>
      <c r="C302">
        <f t="shared" si="12"/>
        <v>0</v>
      </c>
      <c r="D302">
        <f t="shared" si="13"/>
        <v>0</v>
      </c>
      <c r="E302" t="str">
        <f t="shared" si="14"/>
        <v/>
      </c>
      <c r="K302">
        <v>297</v>
      </c>
    </row>
    <row r="303" spans="1:11" ht="16.2">
      <c r="A303">
        <v>298</v>
      </c>
      <c r="B303" s="128">
        <f>実施計画様式!AD370</f>
        <v>0</v>
      </c>
      <c r="C303">
        <f t="shared" si="12"/>
        <v>0</v>
      </c>
      <c r="D303">
        <f t="shared" si="13"/>
        <v>0</v>
      </c>
      <c r="E303" t="str">
        <f t="shared" si="14"/>
        <v/>
      </c>
      <c r="K303">
        <v>298</v>
      </c>
    </row>
    <row r="304" spans="1:11" ht="16.2">
      <c r="A304">
        <v>299</v>
      </c>
      <c r="B304" s="128">
        <f>実施計画様式!AD371</f>
        <v>0</v>
      </c>
      <c r="C304">
        <f t="shared" si="12"/>
        <v>0</v>
      </c>
      <c r="D304">
        <f t="shared" si="13"/>
        <v>0</v>
      </c>
      <c r="E304" t="str">
        <f t="shared" si="14"/>
        <v/>
      </c>
      <c r="K304">
        <v>299</v>
      </c>
    </row>
    <row r="305" spans="1:11" ht="16.2">
      <c r="A305">
        <v>300</v>
      </c>
      <c r="B305" s="128">
        <f>実施計画様式!AD372</f>
        <v>0</v>
      </c>
      <c r="C305">
        <f t="shared" si="12"/>
        <v>0</v>
      </c>
      <c r="D305">
        <f t="shared" si="13"/>
        <v>0</v>
      </c>
      <c r="E305" t="str">
        <f t="shared" si="14"/>
        <v/>
      </c>
      <c r="K305">
        <v>300</v>
      </c>
    </row>
    <row r="306" spans="1:11" ht="16.2">
      <c r="A306">
        <v>301</v>
      </c>
      <c r="B306" s="128">
        <f>実施計画様式!AD373</f>
        <v>0</v>
      </c>
      <c r="C306">
        <f t="shared" si="12"/>
        <v>0</v>
      </c>
      <c r="D306">
        <f t="shared" si="13"/>
        <v>0</v>
      </c>
      <c r="E306" t="str">
        <f t="shared" si="14"/>
        <v/>
      </c>
      <c r="K306">
        <v>301</v>
      </c>
    </row>
    <row r="307" spans="1:11" ht="16.2">
      <c r="A307">
        <v>302</v>
      </c>
      <c r="B307" s="128">
        <f>実施計画様式!AD374</f>
        <v>0</v>
      </c>
      <c r="C307">
        <f t="shared" si="12"/>
        <v>0</v>
      </c>
      <c r="D307">
        <f t="shared" si="13"/>
        <v>0</v>
      </c>
      <c r="E307" t="str">
        <f t="shared" si="14"/>
        <v/>
      </c>
      <c r="K307">
        <v>302</v>
      </c>
    </row>
    <row r="308" spans="1:11" ht="16.2">
      <c r="A308">
        <v>303</v>
      </c>
      <c r="B308" s="128">
        <f>実施計画様式!AD375</f>
        <v>0</v>
      </c>
      <c r="C308">
        <f t="shared" si="12"/>
        <v>0</v>
      </c>
      <c r="D308">
        <f t="shared" si="13"/>
        <v>0</v>
      </c>
      <c r="E308" t="str">
        <f t="shared" si="14"/>
        <v/>
      </c>
      <c r="K308">
        <v>303</v>
      </c>
    </row>
    <row r="309" spans="1:11" ht="16.2">
      <c r="A309">
        <v>304</v>
      </c>
      <c r="B309" s="128">
        <f>実施計画様式!AD376</f>
        <v>0</v>
      </c>
      <c r="C309">
        <f t="shared" si="12"/>
        <v>0</v>
      </c>
      <c r="D309">
        <f t="shared" si="13"/>
        <v>0</v>
      </c>
      <c r="E309" t="str">
        <f t="shared" si="14"/>
        <v/>
      </c>
      <c r="K309">
        <v>304</v>
      </c>
    </row>
    <row r="310" spans="1:11" ht="16.2">
      <c r="A310">
        <v>305</v>
      </c>
      <c r="B310" s="128">
        <f>実施計画様式!AD377</f>
        <v>0</v>
      </c>
      <c r="C310">
        <f t="shared" si="12"/>
        <v>0</v>
      </c>
      <c r="D310">
        <f t="shared" si="13"/>
        <v>0</v>
      </c>
      <c r="E310" t="str">
        <f t="shared" si="14"/>
        <v/>
      </c>
      <c r="K310">
        <v>305</v>
      </c>
    </row>
    <row r="311" spans="1:11" ht="16.2">
      <c r="A311">
        <v>306</v>
      </c>
      <c r="B311" s="128">
        <f>実施計画様式!AD378</f>
        <v>0</v>
      </c>
      <c r="C311">
        <f t="shared" si="12"/>
        <v>0</v>
      </c>
      <c r="D311">
        <f t="shared" si="13"/>
        <v>0</v>
      </c>
      <c r="E311" t="str">
        <f t="shared" si="14"/>
        <v/>
      </c>
      <c r="K311">
        <v>306</v>
      </c>
    </row>
    <row r="312" spans="1:11" ht="16.2">
      <c r="A312">
        <v>307</v>
      </c>
      <c r="B312" s="128">
        <f>実施計画様式!AD379</f>
        <v>0</v>
      </c>
      <c r="C312">
        <f t="shared" si="12"/>
        <v>0</v>
      </c>
      <c r="D312">
        <f t="shared" si="13"/>
        <v>0</v>
      </c>
      <c r="E312" t="str">
        <f t="shared" si="14"/>
        <v/>
      </c>
      <c r="K312">
        <v>307</v>
      </c>
    </row>
    <row r="313" spans="1:11" ht="16.2">
      <c r="A313">
        <v>308</v>
      </c>
      <c r="B313" s="128">
        <f>実施計画様式!AD380</f>
        <v>0</v>
      </c>
      <c r="C313">
        <f t="shared" si="12"/>
        <v>0</v>
      </c>
      <c r="D313">
        <f t="shared" si="13"/>
        <v>0</v>
      </c>
      <c r="E313" t="str">
        <f t="shared" si="14"/>
        <v/>
      </c>
      <c r="K313">
        <v>308</v>
      </c>
    </row>
    <row r="314" spans="1:11" ht="16.2">
      <c r="A314">
        <v>309</v>
      </c>
      <c r="B314" s="128">
        <f>実施計画様式!AD381</f>
        <v>0</v>
      </c>
      <c r="C314">
        <f t="shared" si="12"/>
        <v>0</v>
      </c>
      <c r="D314">
        <f t="shared" si="13"/>
        <v>0</v>
      </c>
      <c r="E314" t="str">
        <f t="shared" si="14"/>
        <v/>
      </c>
      <c r="K314">
        <v>309</v>
      </c>
    </row>
    <row r="315" spans="1:11" ht="16.2">
      <c r="A315">
        <v>310</v>
      </c>
      <c r="B315" s="128">
        <f>実施計画様式!AD382</f>
        <v>0</v>
      </c>
      <c r="C315">
        <f t="shared" si="12"/>
        <v>0</v>
      </c>
      <c r="D315">
        <f t="shared" si="13"/>
        <v>0</v>
      </c>
      <c r="E315" t="str">
        <f t="shared" si="14"/>
        <v/>
      </c>
      <c r="K315">
        <v>310</v>
      </c>
    </row>
    <row r="316" spans="1:11" ht="16.2">
      <c r="A316">
        <v>311</v>
      </c>
      <c r="B316" s="128">
        <f>実施計画様式!AD383</f>
        <v>0</v>
      </c>
      <c r="C316">
        <f t="shared" si="12"/>
        <v>0</v>
      </c>
      <c r="D316">
        <f t="shared" si="13"/>
        <v>0</v>
      </c>
      <c r="E316" t="str">
        <f t="shared" si="14"/>
        <v/>
      </c>
      <c r="K316">
        <v>311</v>
      </c>
    </row>
    <row r="317" spans="1:11" ht="16.2">
      <c r="A317">
        <v>312</v>
      </c>
      <c r="B317" s="128">
        <f>実施計画様式!AD384</f>
        <v>0</v>
      </c>
      <c r="C317">
        <f t="shared" si="12"/>
        <v>0</v>
      </c>
      <c r="D317">
        <f t="shared" si="13"/>
        <v>0</v>
      </c>
      <c r="E317" t="str">
        <f t="shared" si="14"/>
        <v/>
      </c>
      <c r="K317">
        <v>312</v>
      </c>
    </row>
    <row r="318" spans="1:11" ht="16.2">
      <c r="A318">
        <v>313</v>
      </c>
      <c r="B318" s="128">
        <f>実施計画様式!AD385</f>
        <v>0</v>
      </c>
      <c r="C318">
        <f t="shared" si="12"/>
        <v>0</v>
      </c>
      <c r="D318">
        <f t="shared" si="13"/>
        <v>0</v>
      </c>
      <c r="E318" t="str">
        <f t="shared" si="14"/>
        <v/>
      </c>
      <c r="K318">
        <v>313</v>
      </c>
    </row>
    <row r="319" spans="1:11" ht="16.2">
      <c r="A319">
        <v>314</v>
      </c>
      <c r="B319" s="128">
        <f>実施計画様式!AD386</f>
        <v>0</v>
      </c>
      <c r="C319">
        <f t="shared" si="12"/>
        <v>0</v>
      </c>
      <c r="D319">
        <f t="shared" si="13"/>
        <v>0</v>
      </c>
      <c r="E319" t="str">
        <f t="shared" si="14"/>
        <v/>
      </c>
      <c r="K319">
        <v>314</v>
      </c>
    </row>
    <row r="320" spans="1:11" ht="16.2">
      <c r="A320">
        <v>315</v>
      </c>
      <c r="B320" s="128">
        <f>実施計画様式!AD387</f>
        <v>0</v>
      </c>
      <c r="C320">
        <f t="shared" si="12"/>
        <v>0</v>
      </c>
      <c r="D320">
        <f t="shared" si="13"/>
        <v>0</v>
      </c>
      <c r="E320" t="str">
        <f t="shared" si="14"/>
        <v/>
      </c>
      <c r="K320">
        <v>315</v>
      </c>
    </row>
    <row r="321" spans="1:11" ht="16.2">
      <c r="A321">
        <v>316</v>
      </c>
      <c r="B321" s="128">
        <f>実施計画様式!AD388</f>
        <v>0</v>
      </c>
      <c r="C321">
        <f t="shared" si="12"/>
        <v>0</v>
      </c>
      <c r="D321">
        <f t="shared" si="13"/>
        <v>0</v>
      </c>
      <c r="E321" t="str">
        <f t="shared" si="14"/>
        <v/>
      </c>
      <c r="K321">
        <v>316</v>
      </c>
    </row>
    <row r="322" spans="1:11" ht="16.2">
      <c r="A322">
        <v>317</v>
      </c>
      <c r="B322" s="128">
        <f>実施計画様式!AD389</f>
        <v>0</v>
      </c>
      <c r="C322">
        <f t="shared" si="12"/>
        <v>0</v>
      </c>
      <c r="D322">
        <f t="shared" si="13"/>
        <v>0</v>
      </c>
      <c r="E322" t="str">
        <f t="shared" si="14"/>
        <v/>
      </c>
      <c r="K322">
        <v>317</v>
      </c>
    </row>
    <row r="323" spans="1:11" ht="16.2">
      <c r="A323">
        <v>318</v>
      </c>
      <c r="B323" s="128">
        <f>実施計画様式!AD390</f>
        <v>0</v>
      </c>
      <c r="C323">
        <f t="shared" si="12"/>
        <v>0</v>
      </c>
      <c r="D323">
        <f t="shared" si="13"/>
        <v>0</v>
      </c>
      <c r="E323" t="str">
        <f t="shared" si="14"/>
        <v/>
      </c>
      <c r="K323">
        <v>318</v>
      </c>
    </row>
    <row r="324" spans="1:11" ht="16.2">
      <c r="A324">
        <v>319</v>
      </c>
      <c r="B324" s="128">
        <f>実施計画様式!AD391</f>
        <v>0</v>
      </c>
      <c r="C324">
        <f t="shared" si="12"/>
        <v>0</v>
      </c>
      <c r="D324">
        <f t="shared" si="13"/>
        <v>0</v>
      </c>
      <c r="E324" t="str">
        <f t="shared" si="14"/>
        <v/>
      </c>
      <c r="K324">
        <v>319</v>
      </c>
    </row>
    <row r="325" spans="1:11" ht="16.2">
      <c r="A325">
        <v>320</v>
      </c>
      <c r="B325" s="128">
        <f>実施計画様式!AD392</f>
        <v>0</v>
      </c>
      <c r="C325">
        <f t="shared" si="12"/>
        <v>0</v>
      </c>
      <c r="D325">
        <f t="shared" si="13"/>
        <v>0</v>
      </c>
      <c r="E325" t="str">
        <f t="shared" si="14"/>
        <v/>
      </c>
      <c r="K325">
        <v>320</v>
      </c>
    </row>
    <row r="326" spans="1:11" ht="16.2">
      <c r="A326">
        <v>321</v>
      </c>
      <c r="B326" s="128">
        <f>実施計画様式!AD393</f>
        <v>0</v>
      </c>
      <c r="C326">
        <f t="shared" si="12"/>
        <v>0</v>
      </c>
      <c r="D326">
        <f t="shared" si="13"/>
        <v>0</v>
      </c>
      <c r="E326" t="str">
        <f t="shared" si="14"/>
        <v/>
      </c>
      <c r="K326">
        <v>321</v>
      </c>
    </row>
    <row r="327" spans="1:11" ht="16.2">
      <c r="A327">
        <v>322</v>
      </c>
      <c r="B327" s="128">
        <f>実施計画様式!AD394</f>
        <v>0</v>
      </c>
      <c r="C327">
        <f t="shared" ref="C327:C390" si="15">IF(B327="○",1,0)</f>
        <v>0</v>
      </c>
      <c r="D327">
        <f t="shared" ref="D327:D390" si="16">A327*C327</f>
        <v>0</v>
      </c>
      <c r="E327" t="str">
        <f t="shared" ref="E327:E390" si="17">IFERROR(VLOOKUP(D327,$K$6:$K$405,1,FALSE),"")</f>
        <v/>
      </c>
      <c r="K327">
        <v>322</v>
      </c>
    </row>
    <row r="328" spans="1:11" ht="16.2">
      <c r="A328">
        <v>323</v>
      </c>
      <c r="B328" s="128">
        <f>実施計画様式!AD395</f>
        <v>0</v>
      </c>
      <c r="C328">
        <f t="shared" si="15"/>
        <v>0</v>
      </c>
      <c r="D328">
        <f t="shared" si="16"/>
        <v>0</v>
      </c>
      <c r="E328" t="str">
        <f t="shared" si="17"/>
        <v/>
      </c>
      <c r="K328">
        <v>323</v>
      </c>
    </row>
    <row r="329" spans="1:11" ht="16.2">
      <c r="A329">
        <v>324</v>
      </c>
      <c r="B329" s="128">
        <f>実施計画様式!AD396</f>
        <v>0</v>
      </c>
      <c r="C329">
        <f t="shared" si="15"/>
        <v>0</v>
      </c>
      <c r="D329">
        <f t="shared" si="16"/>
        <v>0</v>
      </c>
      <c r="E329" t="str">
        <f t="shared" si="17"/>
        <v/>
      </c>
      <c r="K329">
        <v>324</v>
      </c>
    </row>
    <row r="330" spans="1:11" ht="16.2">
      <c r="A330">
        <v>325</v>
      </c>
      <c r="B330" s="128">
        <f>実施計画様式!AD397</f>
        <v>0</v>
      </c>
      <c r="C330">
        <f t="shared" si="15"/>
        <v>0</v>
      </c>
      <c r="D330">
        <f t="shared" si="16"/>
        <v>0</v>
      </c>
      <c r="E330" t="str">
        <f t="shared" si="17"/>
        <v/>
      </c>
      <c r="K330">
        <v>325</v>
      </c>
    </row>
    <row r="331" spans="1:11" ht="16.2">
      <c r="A331">
        <v>326</v>
      </c>
      <c r="B331" s="128">
        <f>実施計画様式!AD398</f>
        <v>0</v>
      </c>
      <c r="C331">
        <f t="shared" si="15"/>
        <v>0</v>
      </c>
      <c r="D331">
        <f t="shared" si="16"/>
        <v>0</v>
      </c>
      <c r="E331" t="str">
        <f t="shared" si="17"/>
        <v/>
      </c>
      <c r="K331">
        <v>326</v>
      </c>
    </row>
    <row r="332" spans="1:11" ht="16.2">
      <c r="A332">
        <v>327</v>
      </c>
      <c r="B332" s="128">
        <f>実施計画様式!AD399</f>
        <v>0</v>
      </c>
      <c r="C332">
        <f t="shared" si="15"/>
        <v>0</v>
      </c>
      <c r="D332">
        <f t="shared" si="16"/>
        <v>0</v>
      </c>
      <c r="E332" t="str">
        <f t="shared" si="17"/>
        <v/>
      </c>
      <c r="K332">
        <v>327</v>
      </c>
    </row>
    <row r="333" spans="1:11" ht="16.2">
      <c r="A333">
        <v>328</v>
      </c>
      <c r="B333" s="128">
        <f>実施計画様式!AD400</f>
        <v>0</v>
      </c>
      <c r="C333">
        <f t="shared" si="15"/>
        <v>0</v>
      </c>
      <c r="D333">
        <f t="shared" si="16"/>
        <v>0</v>
      </c>
      <c r="E333" t="str">
        <f t="shared" si="17"/>
        <v/>
      </c>
      <c r="K333">
        <v>328</v>
      </c>
    </row>
    <row r="334" spans="1:11" ht="16.2">
      <c r="A334">
        <v>329</v>
      </c>
      <c r="B334" s="128">
        <f>実施計画様式!AD401</f>
        <v>0</v>
      </c>
      <c r="C334">
        <f t="shared" si="15"/>
        <v>0</v>
      </c>
      <c r="D334">
        <f t="shared" si="16"/>
        <v>0</v>
      </c>
      <c r="E334" t="str">
        <f t="shared" si="17"/>
        <v/>
      </c>
      <c r="K334">
        <v>329</v>
      </c>
    </row>
    <row r="335" spans="1:11" ht="16.2">
      <c r="A335">
        <v>330</v>
      </c>
      <c r="B335" s="128">
        <f>実施計画様式!AD402</f>
        <v>0</v>
      </c>
      <c r="C335">
        <f t="shared" si="15"/>
        <v>0</v>
      </c>
      <c r="D335">
        <f t="shared" si="16"/>
        <v>0</v>
      </c>
      <c r="E335" t="str">
        <f t="shared" si="17"/>
        <v/>
      </c>
      <c r="K335">
        <v>330</v>
      </c>
    </row>
    <row r="336" spans="1:11" ht="16.2">
      <c r="A336">
        <v>331</v>
      </c>
      <c r="B336" s="128">
        <f>実施計画様式!AD403</f>
        <v>0</v>
      </c>
      <c r="C336">
        <f t="shared" si="15"/>
        <v>0</v>
      </c>
      <c r="D336">
        <f t="shared" si="16"/>
        <v>0</v>
      </c>
      <c r="E336" t="str">
        <f t="shared" si="17"/>
        <v/>
      </c>
      <c r="K336">
        <v>331</v>
      </c>
    </row>
    <row r="337" spans="1:11" ht="16.2">
      <c r="A337">
        <v>332</v>
      </c>
      <c r="B337" s="128">
        <f>実施計画様式!AD404</f>
        <v>0</v>
      </c>
      <c r="C337">
        <f t="shared" si="15"/>
        <v>0</v>
      </c>
      <c r="D337">
        <f t="shared" si="16"/>
        <v>0</v>
      </c>
      <c r="E337" t="str">
        <f t="shared" si="17"/>
        <v/>
      </c>
      <c r="K337">
        <v>332</v>
      </c>
    </row>
    <row r="338" spans="1:11" ht="16.2">
      <c r="A338">
        <v>333</v>
      </c>
      <c r="B338" s="128">
        <f>実施計画様式!AD405</f>
        <v>0</v>
      </c>
      <c r="C338">
        <f t="shared" si="15"/>
        <v>0</v>
      </c>
      <c r="D338">
        <f t="shared" si="16"/>
        <v>0</v>
      </c>
      <c r="E338" t="str">
        <f t="shared" si="17"/>
        <v/>
      </c>
      <c r="K338">
        <v>333</v>
      </c>
    </row>
    <row r="339" spans="1:11" ht="16.2">
      <c r="A339">
        <v>334</v>
      </c>
      <c r="B339" s="128">
        <f>実施計画様式!AD406</f>
        <v>0</v>
      </c>
      <c r="C339">
        <f t="shared" si="15"/>
        <v>0</v>
      </c>
      <c r="D339">
        <f t="shared" si="16"/>
        <v>0</v>
      </c>
      <c r="E339" t="str">
        <f t="shared" si="17"/>
        <v/>
      </c>
      <c r="K339">
        <v>334</v>
      </c>
    </row>
    <row r="340" spans="1:11" ht="16.2">
      <c r="A340">
        <v>335</v>
      </c>
      <c r="B340" s="128">
        <f>実施計画様式!AD407</f>
        <v>0</v>
      </c>
      <c r="C340">
        <f t="shared" si="15"/>
        <v>0</v>
      </c>
      <c r="D340">
        <f t="shared" si="16"/>
        <v>0</v>
      </c>
      <c r="E340" t="str">
        <f t="shared" si="17"/>
        <v/>
      </c>
      <c r="K340">
        <v>335</v>
      </c>
    </row>
    <row r="341" spans="1:11" ht="16.2">
      <c r="A341">
        <v>336</v>
      </c>
      <c r="B341" s="128">
        <f>実施計画様式!AD408</f>
        <v>0</v>
      </c>
      <c r="C341">
        <f t="shared" si="15"/>
        <v>0</v>
      </c>
      <c r="D341">
        <f t="shared" si="16"/>
        <v>0</v>
      </c>
      <c r="E341" t="str">
        <f t="shared" si="17"/>
        <v/>
      </c>
      <c r="K341">
        <v>336</v>
      </c>
    </row>
    <row r="342" spans="1:11" ht="16.2">
      <c r="A342">
        <v>337</v>
      </c>
      <c r="B342" s="128">
        <f>実施計画様式!AD409</f>
        <v>0</v>
      </c>
      <c r="C342">
        <f t="shared" si="15"/>
        <v>0</v>
      </c>
      <c r="D342">
        <f t="shared" si="16"/>
        <v>0</v>
      </c>
      <c r="E342" t="str">
        <f t="shared" si="17"/>
        <v/>
      </c>
      <c r="K342">
        <v>337</v>
      </c>
    </row>
    <row r="343" spans="1:11" ht="16.2">
      <c r="A343">
        <v>338</v>
      </c>
      <c r="B343" s="128">
        <f>実施計画様式!AD410</f>
        <v>0</v>
      </c>
      <c r="C343">
        <f t="shared" si="15"/>
        <v>0</v>
      </c>
      <c r="D343">
        <f t="shared" si="16"/>
        <v>0</v>
      </c>
      <c r="E343" t="str">
        <f t="shared" si="17"/>
        <v/>
      </c>
      <c r="K343">
        <v>338</v>
      </c>
    </row>
    <row r="344" spans="1:11" ht="16.2">
      <c r="A344">
        <v>339</v>
      </c>
      <c r="B344" s="128">
        <f>実施計画様式!AD411</f>
        <v>0</v>
      </c>
      <c r="C344">
        <f t="shared" si="15"/>
        <v>0</v>
      </c>
      <c r="D344">
        <f t="shared" si="16"/>
        <v>0</v>
      </c>
      <c r="E344" t="str">
        <f t="shared" si="17"/>
        <v/>
      </c>
      <c r="K344">
        <v>339</v>
      </c>
    </row>
    <row r="345" spans="1:11" ht="16.2">
      <c r="A345">
        <v>340</v>
      </c>
      <c r="B345" s="128">
        <f>実施計画様式!AD412</f>
        <v>0</v>
      </c>
      <c r="C345">
        <f t="shared" si="15"/>
        <v>0</v>
      </c>
      <c r="D345">
        <f t="shared" si="16"/>
        <v>0</v>
      </c>
      <c r="E345" t="str">
        <f t="shared" si="17"/>
        <v/>
      </c>
      <c r="K345">
        <v>340</v>
      </c>
    </row>
    <row r="346" spans="1:11" ht="16.2">
      <c r="A346">
        <v>341</v>
      </c>
      <c r="B346" s="128">
        <f>実施計画様式!AD413</f>
        <v>0</v>
      </c>
      <c r="C346">
        <f t="shared" si="15"/>
        <v>0</v>
      </c>
      <c r="D346">
        <f t="shared" si="16"/>
        <v>0</v>
      </c>
      <c r="E346" t="str">
        <f t="shared" si="17"/>
        <v/>
      </c>
      <c r="K346">
        <v>341</v>
      </c>
    </row>
    <row r="347" spans="1:11" ht="16.2">
      <c r="A347">
        <v>342</v>
      </c>
      <c r="B347" s="128">
        <f>実施計画様式!AD414</f>
        <v>0</v>
      </c>
      <c r="C347">
        <f t="shared" si="15"/>
        <v>0</v>
      </c>
      <c r="D347">
        <f t="shared" si="16"/>
        <v>0</v>
      </c>
      <c r="E347" t="str">
        <f t="shared" si="17"/>
        <v/>
      </c>
      <c r="K347">
        <v>342</v>
      </c>
    </row>
    <row r="348" spans="1:11" ht="16.2">
      <c r="A348">
        <v>343</v>
      </c>
      <c r="B348" s="128">
        <f>実施計画様式!AD415</f>
        <v>0</v>
      </c>
      <c r="C348">
        <f t="shared" si="15"/>
        <v>0</v>
      </c>
      <c r="D348">
        <f t="shared" si="16"/>
        <v>0</v>
      </c>
      <c r="E348" t="str">
        <f t="shared" si="17"/>
        <v/>
      </c>
      <c r="K348">
        <v>343</v>
      </c>
    </row>
    <row r="349" spans="1:11" ht="16.2">
      <c r="A349">
        <v>344</v>
      </c>
      <c r="B349" s="128">
        <f>実施計画様式!AD416</f>
        <v>0</v>
      </c>
      <c r="C349">
        <f t="shared" si="15"/>
        <v>0</v>
      </c>
      <c r="D349">
        <f t="shared" si="16"/>
        <v>0</v>
      </c>
      <c r="E349" t="str">
        <f t="shared" si="17"/>
        <v/>
      </c>
      <c r="K349">
        <v>344</v>
      </c>
    </row>
    <row r="350" spans="1:11" ht="16.2">
      <c r="A350">
        <v>345</v>
      </c>
      <c r="B350" s="128">
        <f>実施計画様式!AD417</f>
        <v>0</v>
      </c>
      <c r="C350">
        <f t="shared" si="15"/>
        <v>0</v>
      </c>
      <c r="D350">
        <f t="shared" si="16"/>
        <v>0</v>
      </c>
      <c r="E350" t="str">
        <f t="shared" si="17"/>
        <v/>
      </c>
      <c r="K350">
        <v>345</v>
      </c>
    </row>
    <row r="351" spans="1:11" ht="16.2">
      <c r="A351">
        <v>346</v>
      </c>
      <c r="B351" s="128">
        <f>実施計画様式!AD418</f>
        <v>0</v>
      </c>
      <c r="C351">
        <f t="shared" si="15"/>
        <v>0</v>
      </c>
      <c r="D351">
        <f t="shared" si="16"/>
        <v>0</v>
      </c>
      <c r="E351" t="str">
        <f t="shared" si="17"/>
        <v/>
      </c>
      <c r="K351">
        <v>346</v>
      </c>
    </row>
    <row r="352" spans="1:11" ht="16.2">
      <c r="A352">
        <v>347</v>
      </c>
      <c r="B352" s="128">
        <f>実施計画様式!AD419</f>
        <v>0</v>
      </c>
      <c r="C352">
        <f t="shared" si="15"/>
        <v>0</v>
      </c>
      <c r="D352">
        <f t="shared" si="16"/>
        <v>0</v>
      </c>
      <c r="E352" t="str">
        <f t="shared" si="17"/>
        <v/>
      </c>
      <c r="K352">
        <v>347</v>
      </c>
    </row>
    <row r="353" spans="1:11" ht="16.2">
      <c r="A353">
        <v>348</v>
      </c>
      <c r="B353" s="128">
        <f>実施計画様式!AD420</f>
        <v>0</v>
      </c>
      <c r="C353">
        <f t="shared" si="15"/>
        <v>0</v>
      </c>
      <c r="D353">
        <f t="shared" si="16"/>
        <v>0</v>
      </c>
      <c r="E353" t="str">
        <f t="shared" si="17"/>
        <v/>
      </c>
      <c r="K353">
        <v>348</v>
      </c>
    </row>
    <row r="354" spans="1:11" ht="16.2">
      <c r="A354">
        <v>349</v>
      </c>
      <c r="B354" s="128">
        <f>実施計画様式!AD421</f>
        <v>0</v>
      </c>
      <c r="C354">
        <f t="shared" si="15"/>
        <v>0</v>
      </c>
      <c r="D354">
        <f t="shared" si="16"/>
        <v>0</v>
      </c>
      <c r="E354" t="str">
        <f t="shared" si="17"/>
        <v/>
      </c>
      <c r="K354">
        <v>349</v>
      </c>
    </row>
    <row r="355" spans="1:11" ht="16.2">
      <c r="A355">
        <v>350</v>
      </c>
      <c r="B355" s="128">
        <f>実施計画様式!AD422</f>
        <v>0</v>
      </c>
      <c r="C355">
        <f t="shared" si="15"/>
        <v>0</v>
      </c>
      <c r="D355">
        <f t="shared" si="16"/>
        <v>0</v>
      </c>
      <c r="E355" t="str">
        <f t="shared" si="17"/>
        <v/>
      </c>
      <c r="K355">
        <v>350</v>
      </c>
    </row>
    <row r="356" spans="1:11" ht="16.2">
      <c r="A356">
        <v>351</v>
      </c>
      <c r="B356" s="128">
        <f>実施計画様式!AD423</f>
        <v>0</v>
      </c>
      <c r="C356">
        <f t="shared" si="15"/>
        <v>0</v>
      </c>
      <c r="D356">
        <f t="shared" si="16"/>
        <v>0</v>
      </c>
      <c r="E356" t="str">
        <f t="shared" si="17"/>
        <v/>
      </c>
      <c r="K356">
        <v>351</v>
      </c>
    </row>
    <row r="357" spans="1:11" ht="16.2">
      <c r="A357">
        <v>352</v>
      </c>
      <c r="B357" s="128">
        <f>実施計画様式!AD424</f>
        <v>0</v>
      </c>
      <c r="C357">
        <f t="shared" si="15"/>
        <v>0</v>
      </c>
      <c r="D357">
        <f t="shared" si="16"/>
        <v>0</v>
      </c>
      <c r="E357" t="str">
        <f t="shared" si="17"/>
        <v/>
      </c>
      <c r="K357">
        <v>352</v>
      </c>
    </row>
    <row r="358" spans="1:11" ht="16.2">
      <c r="A358">
        <v>353</v>
      </c>
      <c r="B358" s="128">
        <f>実施計画様式!AD425</f>
        <v>0</v>
      </c>
      <c r="C358">
        <f t="shared" si="15"/>
        <v>0</v>
      </c>
      <c r="D358">
        <f t="shared" si="16"/>
        <v>0</v>
      </c>
      <c r="E358" t="str">
        <f t="shared" si="17"/>
        <v/>
      </c>
      <c r="K358">
        <v>353</v>
      </c>
    </row>
    <row r="359" spans="1:11" ht="16.2">
      <c r="A359">
        <v>354</v>
      </c>
      <c r="B359" s="128">
        <f>実施計画様式!AD426</f>
        <v>0</v>
      </c>
      <c r="C359">
        <f t="shared" si="15"/>
        <v>0</v>
      </c>
      <c r="D359">
        <f t="shared" si="16"/>
        <v>0</v>
      </c>
      <c r="E359" t="str">
        <f t="shared" si="17"/>
        <v/>
      </c>
      <c r="K359">
        <v>354</v>
      </c>
    </row>
    <row r="360" spans="1:11" ht="16.2">
      <c r="A360">
        <v>355</v>
      </c>
      <c r="B360" s="128">
        <f>実施計画様式!AD427</f>
        <v>0</v>
      </c>
      <c r="C360">
        <f t="shared" si="15"/>
        <v>0</v>
      </c>
      <c r="D360">
        <f t="shared" si="16"/>
        <v>0</v>
      </c>
      <c r="E360" t="str">
        <f t="shared" si="17"/>
        <v/>
      </c>
      <c r="K360">
        <v>355</v>
      </c>
    </row>
    <row r="361" spans="1:11" ht="16.2">
      <c r="A361">
        <v>356</v>
      </c>
      <c r="B361" s="128">
        <f>実施計画様式!AD428</f>
        <v>0</v>
      </c>
      <c r="C361">
        <f t="shared" si="15"/>
        <v>0</v>
      </c>
      <c r="D361">
        <f t="shared" si="16"/>
        <v>0</v>
      </c>
      <c r="E361" t="str">
        <f t="shared" si="17"/>
        <v/>
      </c>
      <c r="K361">
        <v>356</v>
      </c>
    </row>
    <row r="362" spans="1:11" ht="16.2">
      <c r="A362">
        <v>357</v>
      </c>
      <c r="B362" s="128">
        <f>実施計画様式!AD429</f>
        <v>0</v>
      </c>
      <c r="C362">
        <f t="shared" si="15"/>
        <v>0</v>
      </c>
      <c r="D362">
        <f t="shared" si="16"/>
        <v>0</v>
      </c>
      <c r="E362" t="str">
        <f t="shared" si="17"/>
        <v/>
      </c>
      <c r="K362">
        <v>357</v>
      </c>
    </row>
    <row r="363" spans="1:11" ht="16.2">
      <c r="A363">
        <v>358</v>
      </c>
      <c r="B363" s="128">
        <f>実施計画様式!AD430</f>
        <v>0</v>
      </c>
      <c r="C363">
        <f t="shared" si="15"/>
        <v>0</v>
      </c>
      <c r="D363">
        <f t="shared" si="16"/>
        <v>0</v>
      </c>
      <c r="E363" t="str">
        <f t="shared" si="17"/>
        <v/>
      </c>
      <c r="K363">
        <v>358</v>
      </c>
    </row>
    <row r="364" spans="1:11" ht="16.2">
      <c r="A364">
        <v>359</v>
      </c>
      <c r="B364" s="128">
        <f>実施計画様式!AD431</f>
        <v>0</v>
      </c>
      <c r="C364">
        <f t="shared" si="15"/>
        <v>0</v>
      </c>
      <c r="D364">
        <f t="shared" si="16"/>
        <v>0</v>
      </c>
      <c r="E364" t="str">
        <f t="shared" si="17"/>
        <v/>
      </c>
      <c r="K364">
        <v>359</v>
      </c>
    </row>
    <row r="365" spans="1:11" ht="16.2">
      <c r="A365">
        <v>360</v>
      </c>
      <c r="B365" s="128">
        <f>実施計画様式!AD432</f>
        <v>0</v>
      </c>
      <c r="C365">
        <f t="shared" si="15"/>
        <v>0</v>
      </c>
      <c r="D365">
        <f t="shared" si="16"/>
        <v>0</v>
      </c>
      <c r="E365" t="str">
        <f t="shared" si="17"/>
        <v/>
      </c>
      <c r="K365">
        <v>360</v>
      </c>
    </row>
    <row r="366" spans="1:11" ht="16.2">
      <c r="A366">
        <v>361</v>
      </c>
      <c r="B366" s="128">
        <f>実施計画様式!AD433</f>
        <v>0</v>
      </c>
      <c r="C366">
        <f t="shared" si="15"/>
        <v>0</v>
      </c>
      <c r="D366">
        <f t="shared" si="16"/>
        <v>0</v>
      </c>
      <c r="E366" t="str">
        <f t="shared" si="17"/>
        <v/>
      </c>
      <c r="K366">
        <v>361</v>
      </c>
    </row>
    <row r="367" spans="1:11" ht="16.2">
      <c r="A367">
        <v>362</v>
      </c>
      <c r="B367" s="128">
        <f>実施計画様式!AD434</f>
        <v>0</v>
      </c>
      <c r="C367">
        <f t="shared" si="15"/>
        <v>0</v>
      </c>
      <c r="D367">
        <f t="shared" si="16"/>
        <v>0</v>
      </c>
      <c r="E367" t="str">
        <f t="shared" si="17"/>
        <v/>
      </c>
      <c r="K367">
        <v>362</v>
      </c>
    </row>
    <row r="368" spans="1:11" ht="16.2">
      <c r="A368">
        <v>363</v>
      </c>
      <c r="B368" s="128">
        <f>実施計画様式!AD435</f>
        <v>0</v>
      </c>
      <c r="C368">
        <f t="shared" si="15"/>
        <v>0</v>
      </c>
      <c r="D368">
        <f t="shared" si="16"/>
        <v>0</v>
      </c>
      <c r="E368" t="str">
        <f t="shared" si="17"/>
        <v/>
      </c>
      <c r="K368">
        <v>363</v>
      </c>
    </row>
    <row r="369" spans="1:11" ht="16.2">
      <c r="A369">
        <v>364</v>
      </c>
      <c r="B369" s="128">
        <f>実施計画様式!AD436</f>
        <v>0</v>
      </c>
      <c r="C369">
        <f t="shared" si="15"/>
        <v>0</v>
      </c>
      <c r="D369">
        <f t="shared" si="16"/>
        <v>0</v>
      </c>
      <c r="E369" t="str">
        <f t="shared" si="17"/>
        <v/>
      </c>
      <c r="K369">
        <v>364</v>
      </c>
    </row>
    <row r="370" spans="1:11" ht="16.2">
      <c r="A370">
        <v>365</v>
      </c>
      <c r="B370" s="128">
        <f>実施計画様式!AD437</f>
        <v>0</v>
      </c>
      <c r="C370">
        <f t="shared" si="15"/>
        <v>0</v>
      </c>
      <c r="D370">
        <f t="shared" si="16"/>
        <v>0</v>
      </c>
      <c r="E370" t="str">
        <f t="shared" si="17"/>
        <v/>
      </c>
      <c r="K370">
        <v>365</v>
      </c>
    </row>
    <row r="371" spans="1:11" ht="16.2">
      <c r="A371">
        <v>366</v>
      </c>
      <c r="B371" s="128">
        <f>実施計画様式!AD438</f>
        <v>0</v>
      </c>
      <c r="C371">
        <f t="shared" si="15"/>
        <v>0</v>
      </c>
      <c r="D371">
        <f t="shared" si="16"/>
        <v>0</v>
      </c>
      <c r="E371" t="str">
        <f t="shared" si="17"/>
        <v/>
      </c>
      <c r="K371">
        <v>366</v>
      </c>
    </row>
    <row r="372" spans="1:11" ht="16.2">
      <c r="A372">
        <v>367</v>
      </c>
      <c r="B372" s="128">
        <f>実施計画様式!AD439</f>
        <v>0</v>
      </c>
      <c r="C372">
        <f t="shared" si="15"/>
        <v>0</v>
      </c>
      <c r="D372">
        <f t="shared" si="16"/>
        <v>0</v>
      </c>
      <c r="E372" t="str">
        <f t="shared" si="17"/>
        <v/>
      </c>
      <c r="K372">
        <v>367</v>
      </c>
    </row>
    <row r="373" spans="1:11" ht="16.2">
      <c r="A373">
        <v>368</v>
      </c>
      <c r="B373" s="128">
        <f>実施計画様式!AD440</f>
        <v>0</v>
      </c>
      <c r="C373">
        <f t="shared" si="15"/>
        <v>0</v>
      </c>
      <c r="D373">
        <f t="shared" si="16"/>
        <v>0</v>
      </c>
      <c r="E373" t="str">
        <f t="shared" si="17"/>
        <v/>
      </c>
      <c r="K373">
        <v>368</v>
      </c>
    </row>
    <row r="374" spans="1:11" ht="16.2">
      <c r="A374">
        <v>369</v>
      </c>
      <c r="B374" s="128">
        <f>実施計画様式!AD441</f>
        <v>0</v>
      </c>
      <c r="C374">
        <f t="shared" si="15"/>
        <v>0</v>
      </c>
      <c r="D374">
        <f t="shared" si="16"/>
        <v>0</v>
      </c>
      <c r="E374" t="str">
        <f t="shared" si="17"/>
        <v/>
      </c>
      <c r="K374">
        <v>369</v>
      </c>
    </row>
    <row r="375" spans="1:11" ht="16.2">
      <c r="A375">
        <v>370</v>
      </c>
      <c r="B375" s="128">
        <f>実施計画様式!AD442</f>
        <v>0</v>
      </c>
      <c r="C375">
        <f t="shared" si="15"/>
        <v>0</v>
      </c>
      <c r="D375">
        <f t="shared" si="16"/>
        <v>0</v>
      </c>
      <c r="E375" t="str">
        <f t="shared" si="17"/>
        <v/>
      </c>
      <c r="K375">
        <v>370</v>
      </c>
    </row>
    <row r="376" spans="1:11" ht="16.2">
      <c r="A376">
        <v>371</v>
      </c>
      <c r="B376" s="128">
        <f>実施計画様式!AD443</f>
        <v>0</v>
      </c>
      <c r="C376">
        <f t="shared" si="15"/>
        <v>0</v>
      </c>
      <c r="D376">
        <f t="shared" si="16"/>
        <v>0</v>
      </c>
      <c r="E376" t="str">
        <f t="shared" si="17"/>
        <v/>
      </c>
      <c r="K376">
        <v>371</v>
      </c>
    </row>
    <row r="377" spans="1:11" ht="16.2">
      <c r="A377">
        <v>372</v>
      </c>
      <c r="B377" s="128">
        <f>実施計画様式!AD444</f>
        <v>0</v>
      </c>
      <c r="C377">
        <f t="shared" si="15"/>
        <v>0</v>
      </c>
      <c r="D377">
        <f t="shared" si="16"/>
        <v>0</v>
      </c>
      <c r="E377" t="str">
        <f t="shared" si="17"/>
        <v/>
      </c>
      <c r="K377">
        <v>372</v>
      </c>
    </row>
    <row r="378" spans="1:11" ht="16.2">
      <c r="A378">
        <v>373</v>
      </c>
      <c r="B378" s="128">
        <f>実施計画様式!AD445</f>
        <v>0</v>
      </c>
      <c r="C378">
        <f t="shared" si="15"/>
        <v>0</v>
      </c>
      <c r="D378">
        <f t="shared" si="16"/>
        <v>0</v>
      </c>
      <c r="E378" t="str">
        <f t="shared" si="17"/>
        <v/>
      </c>
      <c r="K378">
        <v>373</v>
      </c>
    </row>
    <row r="379" spans="1:11" ht="16.2">
      <c r="A379">
        <v>374</v>
      </c>
      <c r="B379" s="128">
        <f>実施計画様式!AD446</f>
        <v>0</v>
      </c>
      <c r="C379">
        <f t="shared" si="15"/>
        <v>0</v>
      </c>
      <c r="D379">
        <f t="shared" si="16"/>
        <v>0</v>
      </c>
      <c r="E379" t="str">
        <f t="shared" si="17"/>
        <v/>
      </c>
      <c r="K379">
        <v>374</v>
      </c>
    </row>
    <row r="380" spans="1:11" ht="16.2">
      <c r="A380">
        <v>375</v>
      </c>
      <c r="B380" s="128">
        <f>実施計画様式!AD447</f>
        <v>0</v>
      </c>
      <c r="C380">
        <f t="shared" si="15"/>
        <v>0</v>
      </c>
      <c r="D380">
        <f t="shared" si="16"/>
        <v>0</v>
      </c>
      <c r="E380" t="str">
        <f t="shared" si="17"/>
        <v/>
      </c>
      <c r="K380">
        <v>375</v>
      </c>
    </row>
    <row r="381" spans="1:11" ht="16.2">
      <c r="A381">
        <v>376</v>
      </c>
      <c r="B381" s="128">
        <f>実施計画様式!AD448</f>
        <v>0</v>
      </c>
      <c r="C381">
        <f t="shared" si="15"/>
        <v>0</v>
      </c>
      <c r="D381">
        <f t="shared" si="16"/>
        <v>0</v>
      </c>
      <c r="E381" t="str">
        <f t="shared" si="17"/>
        <v/>
      </c>
      <c r="K381">
        <v>376</v>
      </c>
    </row>
    <row r="382" spans="1:11" ht="16.2">
      <c r="A382">
        <v>377</v>
      </c>
      <c r="B382" s="128">
        <f>実施計画様式!AD449</f>
        <v>0</v>
      </c>
      <c r="C382">
        <f t="shared" si="15"/>
        <v>0</v>
      </c>
      <c r="D382">
        <f t="shared" si="16"/>
        <v>0</v>
      </c>
      <c r="E382" t="str">
        <f t="shared" si="17"/>
        <v/>
      </c>
      <c r="K382">
        <v>377</v>
      </c>
    </row>
    <row r="383" spans="1:11" ht="16.2">
      <c r="A383">
        <v>378</v>
      </c>
      <c r="B383" s="128">
        <f>実施計画様式!AD450</f>
        <v>0</v>
      </c>
      <c r="C383">
        <f t="shared" si="15"/>
        <v>0</v>
      </c>
      <c r="D383">
        <f t="shared" si="16"/>
        <v>0</v>
      </c>
      <c r="E383" t="str">
        <f t="shared" si="17"/>
        <v/>
      </c>
      <c r="K383">
        <v>378</v>
      </c>
    </row>
    <row r="384" spans="1:11" ht="16.2">
      <c r="A384">
        <v>379</v>
      </c>
      <c r="B384" s="128">
        <f>実施計画様式!AD451</f>
        <v>0</v>
      </c>
      <c r="C384">
        <f t="shared" si="15"/>
        <v>0</v>
      </c>
      <c r="D384">
        <f t="shared" si="16"/>
        <v>0</v>
      </c>
      <c r="E384" t="str">
        <f t="shared" si="17"/>
        <v/>
      </c>
      <c r="K384">
        <v>379</v>
      </c>
    </row>
    <row r="385" spans="1:11" ht="16.2">
      <c r="A385">
        <v>380</v>
      </c>
      <c r="B385" s="128">
        <f>実施計画様式!AD452</f>
        <v>0</v>
      </c>
      <c r="C385">
        <f t="shared" si="15"/>
        <v>0</v>
      </c>
      <c r="D385">
        <f t="shared" si="16"/>
        <v>0</v>
      </c>
      <c r="E385" t="str">
        <f t="shared" si="17"/>
        <v/>
      </c>
      <c r="K385">
        <v>380</v>
      </c>
    </row>
    <row r="386" spans="1:11" ht="16.2">
      <c r="A386">
        <v>381</v>
      </c>
      <c r="B386" s="128">
        <f>実施計画様式!AD453</f>
        <v>0</v>
      </c>
      <c r="C386">
        <f t="shared" si="15"/>
        <v>0</v>
      </c>
      <c r="D386">
        <f t="shared" si="16"/>
        <v>0</v>
      </c>
      <c r="E386" t="str">
        <f t="shared" si="17"/>
        <v/>
      </c>
      <c r="K386">
        <v>381</v>
      </c>
    </row>
    <row r="387" spans="1:11" ht="16.2">
      <c r="A387">
        <v>382</v>
      </c>
      <c r="B387" s="128">
        <f>実施計画様式!AD454</f>
        <v>0</v>
      </c>
      <c r="C387">
        <f t="shared" si="15"/>
        <v>0</v>
      </c>
      <c r="D387">
        <f t="shared" si="16"/>
        <v>0</v>
      </c>
      <c r="E387" t="str">
        <f t="shared" si="17"/>
        <v/>
      </c>
      <c r="K387">
        <v>382</v>
      </c>
    </row>
    <row r="388" spans="1:11" ht="16.2">
      <c r="A388">
        <v>383</v>
      </c>
      <c r="B388" s="128">
        <f>実施計画様式!AD455</f>
        <v>0</v>
      </c>
      <c r="C388">
        <f t="shared" si="15"/>
        <v>0</v>
      </c>
      <c r="D388">
        <f t="shared" si="16"/>
        <v>0</v>
      </c>
      <c r="E388" t="str">
        <f t="shared" si="17"/>
        <v/>
      </c>
      <c r="K388">
        <v>383</v>
      </c>
    </row>
    <row r="389" spans="1:11" ht="16.2">
      <c r="A389">
        <v>384</v>
      </c>
      <c r="B389" s="128">
        <f>実施計画様式!AD456</f>
        <v>0</v>
      </c>
      <c r="C389">
        <f t="shared" si="15"/>
        <v>0</v>
      </c>
      <c r="D389">
        <f t="shared" si="16"/>
        <v>0</v>
      </c>
      <c r="E389" t="str">
        <f t="shared" si="17"/>
        <v/>
      </c>
      <c r="K389">
        <v>384</v>
      </c>
    </row>
    <row r="390" spans="1:11" ht="17.25" customHeight="1">
      <c r="A390">
        <v>385</v>
      </c>
      <c r="B390" s="128">
        <f>実施計画様式!AD457</f>
        <v>0</v>
      </c>
      <c r="C390">
        <f t="shared" si="15"/>
        <v>0</v>
      </c>
      <c r="D390">
        <f t="shared" si="16"/>
        <v>0</v>
      </c>
      <c r="E390" t="str">
        <f t="shared" si="17"/>
        <v/>
      </c>
      <c r="K390">
        <v>385</v>
      </c>
    </row>
    <row r="391" spans="1:11" ht="17.25" customHeight="1">
      <c r="A391">
        <v>386</v>
      </c>
      <c r="B391" s="128">
        <f>実施計画様式!AD458</f>
        <v>0</v>
      </c>
      <c r="C391">
        <f t="shared" ref="C391:C405" si="18">IF(B391="○",1,0)</f>
        <v>0</v>
      </c>
      <c r="D391">
        <f t="shared" ref="D391:D405" si="19">A391*C391</f>
        <v>0</v>
      </c>
      <c r="E391" t="str">
        <f t="shared" ref="E391:E401" si="20">IFERROR(VLOOKUP(D391,$K$6:$K$405,1,FALSE),"")</f>
        <v/>
      </c>
      <c r="K391">
        <v>386</v>
      </c>
    </row>
    <row r="392" spans="1:11" ht="17.25" customHeight="1">
      <c r="A392">
        <v>387</v>
      </c>
      <c r="B392" s="128">
        <f>実施計画様式!AD459</f>
        <v>0</v>
      </c>
      <c r="C392">
        <f t="shared" si="18"/>
        <v>0</v>
      </c>
      <c r="D392">
        <f t="shared" si="19"/>
        <v>0</v>
      </c>
      <c r="E392" t="str">
        <f t="shared" si="20"/>
        <v/>
      </c>
      <c r="K392">
        <v>387</v>
      </c>
    </row>
    <row r="393" spans="1:11" ht="17.25" customHeight="1">
      <c r="A393">
        <v>388</v>
      </c>
      <c r="B393" s="128">
        <f>実施計画様式!AD460</f>
        <v>0</v>
      </c>
      <c r="C393">
        <f t="shared" si="18"/>
        <v>0</v>
      </c>
      <c r="D393">
        <f t="shared" si="19"/>
        <v>0</v>
      </c>
      <c r="E393" t="str">
        <f t="shared" si="20"/>
        <v/>
      </c>
      <c r="K393">
        <v>388</v>
      </c>
    </row>
    <row r="394" spans="1:11" ht="17.25" customHeight="1">
      <c r="A394">
        <v>389</v>
      </c>
      <c r="B394" s="128">
        <f>実施計画様式!AD461</f>
        <v>0</v>
      </c>
      <c r="C394">
        <f t="shared" si="18"/>
        <v>0</v>
      </c>
      <c r="D394">
        <f t="shared" si="19"/>
        <v>0</v>
      </c>
      <c r="E394" t="str">
        <f t="shared" si="20"/>
        <v/>
      </c>
      <c r="K394">
        <v>389</v>
      </c>
    </row>
    <row r="395" spans="1:11" ht="17.25" customHeight="1">
      <c r="A395">
        <v>390</v>
      </c>
      <c r="B395" s="128">
        <f>実施計画様式!AD462</f>
        <v>0</v>
      </c>
      <c r="C395">
        <f t="shared" si="18"/>
        <v>0</v>
      </c>
      <c r="D395">
        <f t="shared" si="19"/>
        <v>0</v>
      </c>
      <c r="E395" t="str">
        <f t="shared" si="20"/>
        <v/>
      </c>
      <c r="K395">
        <v>390</v>
      </c>
    </row>
    <row r="396" spans="1:11" ht="17.25" customHeight="1">
      <c r="A396">
        <v>391</v>
      </c>
      <c r="B396" s="128">
        <f>実施計画様式!AD463</f>
        <v>0</v>
      </c>
      <c r="C396">
        <f t="shared" si="18"/>
        <v>0</v>
      </c>
      <c r="D396">
        <f t="shared" si="19"/>
        <v>0</v>
      </c>
      <c r="E396" t="str">
        <f t="shared" si="20"/>
        <v/>
      </c>
      <c r="K396">
        <v>391</v>
      </c>
    </row>
    <row r="397" spans="1:11" ht="17.25" customHeight="1">
      <c r="A397">
        <v>392</v>
      </c>
      <c r="B397" s="128">
        <f>実施計画様式!AD464</f>
        <v>0</v>
      </c>
      <c r="C397">
        <f t="shared" si="18"/>
        <v>0</v>
      </c>
      <c r="D397">
        <f t="shared" si="19"/>
        <v>0</v>
      </c>
      <c r="E397" t="str">
        <f t="shared" si="20"/>
        <v/>
      </c>
      <c r="K397">
        <v>392</v>
      </c>
    </row>
    <row r="398" spans="1:11" ht="17.25" customHeight="1">
      <c r="A398">
        <v>393</v>
      </c>
      <c r="B398" s="128">
        <f>実施計画様式!AD465</f>
        <v>0</v>
      </c>
      <c r="C398">
        <f t="shared" si="18"/>
        <v>0</v>
      </c>
      <c r="D398">
        <f t="shared" si="19"/>
        <v>0</v>
      </c>
      <c r="E398" t="str">
        <f t="shared" si="20"/>
        <v/>
      </c>
      <c r="K398">
        <v>393</v>
      </c>
    </row>
    <row r="399" spans="1:11" ht="17.25" customHeight="1">
      <c r="A399">
        <v>394</v>
      </c>
      <c r="B399" s="128">
        <f>実施計画様式!AD466</f>
        <v>0</v>
      </c>
      <c r="C399">
        <f t="shared" si="18"/>
        <v>0</v>
      </c>
      <c r="D399">
        <f t="shared" si="19"/>
        <v>0</v>
      </c>
      <c r="E399" t="str">
        <f t="shared" si="20"/>
        <v/>
      </c>
      <c r="K399">
        <v>394</v>
      </c>
    </row>
    <row r="400" spans="1:11" ht="17.25" customHeight="1">
      <c r="A400">
        <v>395</v>
      </c>
      <c r="B400" s="128">
        <f>実施計画様式!AD467</f>
        <v>0</v>
      </c>
      <c r="C400">
        <f t="shared" si="18"/>
        <v>0</v>
      </c>
      <c r="D400">
        <f t="shared" si="19"/>
        <v>0</v>
      </c>
      <c r="E400" t="str">
        <f t="shared" si="20"/>
        <v/>
      </c>
      <c r="K400">
        <v>395</v>
      </c>
    </row>
    <row r="401" spans="1:11" ht="17.25" customHeight="1">
      <c r="A401">
        <v>396</v>
      </c>
      <c r="B401" s="128">
        <f>実施計画様式!AD468</f>
        <v>0</v>
      </c>
      <c r="C401">
        <f t="shared" si="18"/>
        <v>0</v>
      </c>
      <c r="D401">
        <f t="shared" si="19"/>
        <v>0</v>
      </c>
      <c r="E401" t="str">
        <f t="shared" si="20"/>
        <v/>
      </c>
      <c r="K401">
        <v>396</v>
      </c>
    </row>
    <row r="402" spans="1:11" ht="16.2">
      <c r="A402">
        <v>397</v>
      </c>
      <c r="B402" s="128">
        <f>実施計画様式!AD469</f>
        <v>0</v>
      </c>
      <c r="C402">
        <f t="shared" si="18"/>
        <v>0</v>
      </c>
      <c r="D402">
        <f t="shared" si="19"/>
        <v>0</v>
      </c>
      <c r="E402" t="str">
        <f>IFERROR(VLOOKUP(D402,$K$6:$K$405,1,FALSE),"")</f>
        <v/>
      </c>
      <c r="K402">
        <v>397</v>
      </c>
    </row>
    <row r="403" spans="1:11" ht="16.2">
      <c r="A403">
        <v>398</v>
      </c>
      <c r="B403" s="128">
        <f>実施計画様式!AD470</f>
        <v>0</v>
      </c>
      <c r="C403">
        <f t="shared" si="18"/>
        <v>0</v>
      </c>
      <c r="D403">
        <f t="shared" si="19"/>
        <v>0</v>
      </c>
      <c r="E403" t="str">
        <f>IFERROR(VLOOKUP(D403,$K$6:$K$405,1,FALSE),"")</f>
        <v/>
      </c>
      <c r="K403">
        <v>398</v>
      </c>
    </row>
    <row r="404" spans="1:11" ht="16.2">
      <c r="A404">
        <v>399</v>
      </c>
      <c r="B404" s="128">
        <f>実施計画様式!AD471</f>
        <v>0</v>
      </c>
      <c r="C404">
        <f t="shared" si="18"/>
        <v>0</v>
      </c>
      <c r="D404">
        <f t="shared" si="19"/>
        <v>0</v>
      </c>
      <c r="E404" t="str">
        <f>IFERROR(VLOOKUP(D404,$K$6:$K$405,1,FALSE),"")</f>
        <v/>
      </c>
      <c r="K404">
        <v>399</v>
      </c>
    </row>
    <row r="405" spans="1:11" ht="16.2">
      <c r="A405">
        <v>400</v>
      </c>
      <c r="B405" s="128">
        <f>実施計画様式!AD472</f>
        <v>0</v>
      </c>
      <c r="C405">
        <f t="shared" si="18"/>
        <v>0</v>
      </c>
      <c r="D405">
        <f t="shared" si="19"/>
        <v>0</v>
      </c>
      <c r="E405" t="str">
        <f>IFERROR(VLOOKUP(D405,$K$6:$K$405,1,FALSE),"")</f>
        <v/>
      </c>
      <c r="K405">
        <v>400</v>
      </c>
    </row>
  </sheetData>
  <sheetProtection algorithmName="SHA-512" hashValue="YAnJjJMNF5lMT2R0uV3r2QWYGskxI/N0B2+3of2daiG8N1zFBiUjDZOWGWeJOy21c880EgiDd0lcLEULnoDXjw==" saltValue="ZdaDRjmfzUDogLQsANpANA==" spinCount="100000" sheet="1" objects="1" scenarios="1"/>
  <mergeCells count="2">
    <mergeCell ref="B1:B4"/>
    <mergeCell ref="C1:E4"/>
  </mergeCells>
  <phoneticPr fontId="30"/>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5" id="{1C1BEF5D-6C61-448F-B640-B7D75E5AC57B}">
            <xm:f>B6&lt;&gt;朱色変色!D100</xm:f>
            <x14:dxf>
              <fill>
                <patternFill>
                  <bgColor theme="5" tint="0.79998168889431442"/>
                </patternFill>
              </fill>
            </x14:dxf>
          </x14:cfRule>
          <xm:sqref>B6:B405</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B1:F46"/>
  <sheetViews>
    <sheetView topLeftCell="A23" workbookViewId="0">
      <selection activeCell="E15" sqref="E15"/>
    </sheetView>
  </sheetViews>
  <sheetFormatPr defaultRowHeight="13.2"/>
  <cols>
    <col min="2" max="2" width="30.109375" bestFit="1" customWidth="1"/>
    <col min="4" max="4" width="5.44140625" bestFit="1" customWidth="1"/>
    <col min="5" max="5" width="21.44140625" bestFit="1" customWidth="1"/>
    <col min="6" max="6" width="9.44140625" bestFit="1" customWidth="1"/>
  </cols>
  <sheetData>
    <row r="1" spans="2:6" ht="13.8" thickBot="1"/>
    <row r="2" spans="2:6" ht="13.8" thickBot="1">
      <c r="B2" s="170" t="s">
        <v>3811</v>
      </c>
      <c r="C2" s="171" t="s">
        <v>3773</v>
      </c>
      <c r="D2" s="24" t="s">
        <v>3772</v>
      </c>
      <c r="E2" s="24" t="s">
        <v>3774</v>
      </c>
      <c r="F2" s="18" t="s">
        <v>3773</v>
      </c>
    </row>
    <row r="3" spans="2:6" ht="13.8" thickBot="1">
      <c r="B3" s="264" t="s">
        <v>3775</v>
      </c>
      <c r="C3" s="230">
        <v>1</v>
      </c>
      <c r="D3" s="25" t="s">
        <v>103</v>
      </c>
      <c r="E3" s="25" t="s">
        <v>3775</v>
      </c>
      <c r="F3" s="20">
        <v>1</v>
      </c>
    </row>
    <row r="4" spans="2:6" ht="13.8" thickBot="1">
      <c r="B4" s="264" t="s">
        <v>3776</v>
      </c>
      <c r="C4" s="230">
        <v>2</v>
      </c>
    </row>
    <row r="5" spans="2:6">
      <c r="B5" s="264" t="s">
        <v>3777</v>
      </c>
      <c r="C5" s="230">
        <v>3</v>
      </c>
      <c r="D5" s="17" t="s">
        <v>3820</v>
      </c>
      <c r="E5" s="24"/>
      <c r="F5" s="18"/>
    </row>
    <row r="6" spans="2:6">
      <c r="B6" s="265" t="s">
        <v>3778</v>
      </c>
      <c r="C6" s="230">
        <v>4</v>
      </c>
      <c r="D6" s="22"/>
      <c r="E6" t="s">
        <v>3821</v>
      </c>
      <c r="F6" s="19">
        <v>1</v>
      </c>
    </row>
    <row r="7" spans="2:6">
      <c r="B7" s="264" t="s">
        <v>3779</v>
      </c>
      <c r="C7" s="230">
        <v>5</v>
      </c>
      <c r="D7" s="22"/>
      <c r="E7" t="s">
        <v>3822</v>
      </c>
      <c r="F7" s="19">
        <v>2</v>
      </c>
    </row>
    <row r="8" spans="2:6">
      <c r="B8" s="264" t="s">
        <v>3780</v>
      </c>
      <c r="C8" s="230">
        <v>6</v>
      </c>
      <c r="D8" s="22"/>
      <c r="E8" t="s">
        <v>3818</v>
      </c>
      <c r="F8" s="19">
        <v>3</v>
      </c>
    </row>
    <row r="9" spans="2:6">
      <c r="B9" s="264" t="s">
        <v>3781</v>
      </c>
      <c r="C9" s="230">
        <v>7</v>
      </c>
      <c r="D9" s="22"/>
      <c r="E9" t="s">
        <v>3823</v>
      </c>
      <c r="F9" s="19">
        <v>4</v>
      </c>
    </row>
    <row r="10" spans="2:6">
      <c r="B10" s="264" t="s">
        <v>3812</v>
      </c>
      <c r="C10" s="230">
        <v>800</v>
      </c>
      <c r="D10" s="22"/>
      <c r="E10" t="s">
        <v>3824</v>
      </c>
      <c r="F10" s="19">
        <v>5</v>
      </c>
    </row>
    <row r="11" spans="2:6">
      <c r="B11" s="264" t="s">
        <v>3782</v>
      </c>
      <c r="C11" s="230">
        <v>9</v>
      </c>
      <c r="D11" s="22"/>
      <c r="E11" t="s">
        <v>3825</v>
      </c>
      <c r="F11" s="19">
        <v>6</v>
      </c>
    </row>
    <row r="12" spans="2:6">
      <c r="B12" s="264" t="s">
        <v>3793</v>
      </c>
      <c r="C12" s="230">
        <v>10</v>
      </c>
      <c r="D12" s="22"/>
      <c r="E12" t="s">
        <v>3826</v>
      </c>
      <c r="F12" s="19">
        <v>7</v>
      </c>
    </row>
    <row r="13" spans="2:6">
      <c r="B13" s="265" t="s">
        <v>3783</v>
      </c>
      <c r="C13" s="230">
        <v>11</v>
      </c>
      <c r="D13" s="22"/>
      <c r="E13" t="s">
        <v>3827</v>
      </c>
      <c r="F13" s="19">
        <v>8</v>
      </c>
    </row>
    <row r="14" spans="2:6">
      <c r="B14" s="264" t="s">
        <v>3784</v>
      </c>
      <c r="C14" s="230">
        <v>12</v>
      </c>
      <c r="D14" s="22"/>
      <c r="E14" t="s">
        <v>3828</v>
      </c>
      <c r="F14" s="19">
        <v>9</v>
      </c>
    </row>
    <row r="15" spans="2:6">
      <c r="B15" s="264" t="s">
        <v>3785</v>
      </c>
      <c r="C15" s="230">
        <v>13</v>
      </c>
      <c r="D15" s="22"/>
      <c r="E15" t="s">
        <v>7566</v>
      </c>
      <c r="F15" s="19">
        <v>10</v>
      </c>
    </row>
    <row r="16" spans="2:6">
      <c r="B16" s="264" t="s">
        <v>3786</v>
      </c>
      <c r="C16" s="230">
        <v>14</v>
      </c>
      <c r="D16" s="22"/>
      <c r="E16" t="s">
        <v>3829</v>
      </c>
      <c r="F16" s="19">
        <v>11</v>
      </c>
    </row>
    <row r="17" spans="2:6">
      <c r="B17" s="264" t="s">
        <v>3787</v>
      </c>
      <c r="C17" s="230">
        <v>16</v>
      </c>
      <c r="D17" s="22"/>
      <c r="E17" t="s">
        <v>3830</v>
      </c>
      <c r="F17" s="19">
        <v>12</v>
      </c>
    </row>
    <row r="18" spans="2:6">
      <c r="B18" s="264" t="s">
        <v>3788</v>
      </c>
      <c r="C18" s="230">
        <v>17</v>
      </c>
      <c r="D18" s="22"/>
      <c r="E18" t="s">
        <v>3831</v>
      </c>
      <c r="F18" s="19">
        <v>13</v>
      </c>
    </row>
    <row r="19" spans="2:6">
      <c r="B19" s="264" t="s">
        <v>3789</v>
      </c>
      <c r="C19" s="230">
        <v>18</v>
      </c>
      <c r="D19" s="22"/>
      <c r="E19" t="s">
        <v>3832</v>
      </c>
      <c r="F19" s="19">
        <v>14</v>
      </c>
    </row>
    <row r="20" spans="2:6">
      <c r="B20" s="264" t="s">
        <v>3790</v>
      </c>
      <c r="C20" s="230">
        <v>19</v>
      </c>
      <c r="D20" s="22"/>
      <c r="E20" t="s">
        <v>3833</v>
      </c>
      <c r="F20" s="19">
        <v>15</v>
      </c>
    </row>
    <row r="21" spans="2:6">
      <c r="B21" s="264" t="s">
        <v>3791</v>
      </c>
      <c r="C21" s="230">
        <v>20</v>
      </c>
      <c r="D21" s="22"/>
      <c r="E21" t="s">
        <v>3834</v>
      </c>
      <c r="F21" s="19">
        <v>16</v>
      </c>
    </row>
    <row r="22" spans="2:6">
      <c r="B22" s="264" t="s">
        <v>3792</v>
      </c>
      <c r="C22" s="230">
        <v>21</v>
      </c>
      <c r="D22" s="22"/>
      <c r="E22" t="s">
        <v>3835</v>
      </c>
      <c r="F22" s="19">
        <v>17</v>
      </c>
    </row>
    <row r="23" spans="2:6">
      <c r="B23" s="264" t="s">
        <v>3794</v>
      </c>
      <c r="C23" s="230">
        <v>22</v>
      </c>
      <c r="D23" s="22"/>
      <c r="E23" t="s">
        <v>3836</v>
      </c>
      <c r="F23" s="19">
        <v>18</v>
      </c>
    </row>
    <row r="24" spans="2:6">
      <c r="B24" s="264" t="s">
        <v>3795</v>
      </c>
      <c r="C24" s="230">
        <v>23</v>
      </c>
      <c r="D24" s="22"/>
      <c r="E24" t="s">
        <v>3837</v>
      </c>
      <c r="F24" s="19">
        <v>19</v>
      </c>
    </row>
    <row r="25" spans="2:6">
      <c r="B25" s="264" t="s">
        <v>3796</v>
      </c>
      <c r="C25" s="230">
        <v>24</v>
      </c>
      <c r="D25" s="22"/>
      <c r="E25" t="s">
        <v>3838</v>
      </c>
      <c r="F25" s="19">
        <v>20</v>
      </c>
    </row>
    <row r="26" spans="2:6" ht="13.8" thickBot="1">
      <c r="B26" s="264" t="s">
        <v>3797</v>
      </c>
      <c r="C26" s="230">
        <v>25</v>
      </c>
      <c r="D26" s="23"/>
      <c r="E26" s="25" t="s">
        <v>3839</v>
      </c>
      <c r="F26" s="20">
        <v>21</v>
      </c>
    </row>
    <row r="27" spans="2:6" ht="13.8" thickBot="1">
      <c r="B27" s="264" t="s">
        <v>3798</v>
      </c>
      <c r="C27" s="230">
        <v>26</v>
      </c>
    </row>
    <row r="28" spans="2:6">
      <c r="B28" s="264" t="s">
        <v>3799</v>
      </c>
      <c r="C28" s="230">
        <v>27</v>
      </c>
      <c r="D28" s="17"/>
      <c r="E28" s="24" t="s">
        <v>3840</v>
      </c>
      <c r="F28" s="18"/>
    </row>
    <row r="29" spans="2:6">
      <c r="B29" s="264" t="s">
        <v>3800</v>
      </c>
      <c r="C29" s="230">
        <v>28</v>
      </c>
      <c r="D29" s="22"/>
      <c r="E29" t="s">
        <v>3841</v>
      </c>
      <c r="F29" s="19">
        <v>22</v>
      </c>
    </row>
    <row r="30" spans="2:6">
      <c r="B30" s="264" t="s">
        <v>3801</v>
      </c>
      <c r="C30" s="230">
        <v>29</v>
      </c>
      <c r="D30" s="22"/>
      <c r="E30" t="s">
        <v>3842</v>
      </c>
      <c r="F30" s="19">
        <v>23</v>
      </c>
    </row>
    <row r="31" spans="2:6">
      <c r="B31" s="264" t="s">
        <v>3802</v>
      </c>
      <c r="C31" s="230">
        <v>30</v>
      </c>
      <c r="D31" s="22"/>
      <c r="E31" t="s">
        <v>3843</v>
      </c>
      <c r="F31" s="19">
        <v>24</v>
      </c>
    </row>
    <row r="32" spans="2:6">
      <c r="B32" s="264" t="s">
        <v>3803</v>
      </c>
      <c r="C32" s="230">
        <v>31</v>
      </c>
      <c r="D32" s="22"/>
      <c r="E32" t="s">
        <v>3844</v>
      </c>
      <c r="F32" s="19">
        <v>25</v>
      </c>
    </row>
    <row r="33" spans="2:6">
      <c r="B33" s="264" t="s">
        <v>3804</v>
      </c>
      <c r="C33" s="230">
        <v>32</v>
      </c>
      <c r="D33" s="22"/>
      <c r="E33" t="s">
        <v>3845</v>
      </c>
      <c r="F33" s="19">
        <v>26</v>
      </c>
    </row>
    <row r="34" spans="2:6">
      <c r="B34" s="264" t="s">
        <v>3805</v>
      </c>
      <c r="C34" s="230">
        <v>33</v>
      </c>
      <c r="D34" s="22"/>
      <c r="E34" t="s">
        <v>3846</v>
      </c>
      <c r="F34" s="19">
        <v>27</v>
      </c>
    </row>
    <row r="35" spans="2:6" ht="13.8" thickBot="1">
      <c r="B35" s="264" t="s">
        <v>3806</v>
      </c>
      <c r="C35" s="230">
        <v>34</v>
      </c>
      <c r="D35" s="23"/>
      <c r="E35" s="25" t="s">
        <v>3847</v>
      </c>
      <c r="F35" s="20">
        <v>28</v>
      </c>
    </row>
    <row r="36" spans="2:6">
      <c r="B36" s="264" t="s">
        <v>3807</v>
      </c>
      <c r="C36" s="230">
        <v>35</v>
      </c>
    </row>
    <row r="37" spans="2:6">
      <c r="B37" s="264" t="s">
        <v>3808</v>
      </c>
      <c r="C37" s="230">
        <v>36</v>
      </c>
    </row>
    <row r="38" spans="2:6">
      <c r="B38" s="264" t="s">
        <v>3809</v>
      </c>
      <c r="C38" s="230">
        <v>37</v>
      </c>
    </row>
    <row r="39" spans="2:6">
      <c r="B39" s="264" t="s">
        <v>3810</v>
      </c>
      <c r="C39" s="230">
        <v>38</v>
      </c>
    </row>
    <row r="40" spans="2:6">
      <c r="B40" s="265" t="s">
        <v>3813</v>
      </c>
      <c r="C40" s="230">
        <v>3900</v>
      </c>
    </row>
    <row r="41" spans="2:6">
      <c r="B41" s="265" t="s">
        <v>3814</v>
      </c>
      <c r="C41" s="230">
        <v>40</v>
      </c>
    </row>
    <row r="42" spans="2:6">
      <c r="B42" s="265" t="s">
        <v>3815</v>
      </c>
      <c r="C42" s="230">
        <v>41</v>
      </c>
    </row>
    <row r="43" spans="2:6">
      <c r="B43" s="265" t="s">
        <v>3816</v>
      </c>
      <c r="C43" s="230">
        <v>42</v>
      </c>
    </row>
    <row r="44" spans="2:6">
      <c r="B44" s="265" t="s">
        <v>3817</v>
      </c>
      <c r="C44" s="230">
        <v>43</v>
      </c>
    </row>
    <row r="45" spans="2:6">
      <c r="B45" s="265" t="s">
        <v>3818</v>
      </c>
      <c r="C45" s="230">
        <v>44</v>
      </c>
    </row>
    <row r="46" spans="2:6" ht="13.8" thickBot="1">
      <c r="B46" s="266" t="s">
        <v>3819</v>
      </c>
      <c r="C46" s="231">
        <v>45</v>
      </c>
    </row>
  </sheetData>
  <sheetProtection algorithmName="SHA-512" hashValue="TA4O+G+vFA2KGaPUWB0HsaBy+afxYtU1FfcaJpn9jObiifaYOsht9oP5sfCzy+zrwWhvLxFIENTK83zEeoEPhw==" saltValue="+5CHLt3trt5ii/WoX85fjQ==" spinCount="100000" sheet="1" objects="1" scenarios="1"/>
  <phoneticPr fontId="30"/>
  <pageMargins left="0.7" right="0.7" top="0.75" bottom="0.75" header="0.3" footer="0.3"/>
  <pageSetup paperSize="9" scale="8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DEEE9468F64B644ABFFBB3862C1BC74" ma:contentTypeVersion="7" ma:contentTypeDescription="新しいドキュメントを作成します。" ma:contentTypeScope="" ma:versionID="6c55aa6c89a95ef4df32a422dc7d21f8">
  <xsd:schema xmlns:xsd="http://www.w3.org/2001/XMLSchema" xmlns:xs="http://www.w3.org/2001/XMLSchema" xmlns:p="http://schemas.microsoft.com/office/2006/metadata/properties" xmlns:ns2="653e66e5-f1e1-441c-8122-6d36929cd6b7" targetNamespace="http://schemas.microsoft.com/office/2006/metadata/properties" ma:root="true" ma:fieldsID="ca41f22325bef7b36ee3abfa08f1c62c" ns2:_="">
    <xsd:import namespace="653e66e5-f1e1-441c-8122-6d36929cd6b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3e66e5-f1e1-441c-8122-6d36929cd6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Q D A A B Q S w M E F A A C A A g A c n m n W K k 8 W 4 C k A A A A 9 g A A A B I A H A B D b 2 5 m a W c v U G F j a 2 F n Z S 5 4 b W w g o h g A K K A U A A A A A A A A A A A A A A A A A A A A A A A A A A A A h Y + 9 D o I w G E V f h X T v D 3 U x 5 K M M b k Y S E h P j 2 p Q K V S i G F s u 7 O f h I v o I Y R d 0 c 7 7 l n u P d + v U E 2 t k 1 0 0 b 0 z n U 1 R T B i K t F V d a W y V o s E f 8 B J l A g q p T r L S 0 S R b l 4 y u T F H t / T m h N I R A w o J 0 f U U 5 Y z H d 5 5 u t q n U r 0 U c 2 / 2 V s r P P S K o 0 E 7 F 5 j B C c x Z 4 R z T h j Q G U J u 7 F f g 0 9 5 n + w N h N T R + 6 L U 4 S r w u g M 4 R 6 P u D e A B Q S w M E F A A C A A g A c n m n 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J 5 p 1 g o i k e 4 D g A A A B E A A A A T A B w A R m 9 y b X V s Y X M v U 2 V j d G l v b j E u b S C i G A A o o B Q A A A A A A A A A A A A A A A A A A A A A A A A A A A A r T k 0 u y c z P U w i G 0 I b W A F B L A Q I t A B Q A A g A I A H J 5 p 1 i p P F u A p A A A A P Y A A A A S A A A A A A A A A A A A A A A A A A A A A A B D b 2 5 m a W c v U G F j a 2 F n Z S 5 4 b W x Q S w E C L Q A U A A I A C A B y e a d Y D 8 r p q 6 Q A A A D p A A A A E w A A A A A A A A A A A A A A A A D w A A A A W 0 N v b n R l b n R f V H l w Z X N d L n h t b F B L A Q I t A B Q A A g A I A H J 5 p 1 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B Z c D 3 + 2 X I R T J T U D 6 G t u n j z A A A A A A I A A A A A A B B m A A A A A Q A A I A A A A I t 9 H E c L V N i 3 r d H / B w 3 y o 0 9 h T q B 7 F b Q D L Y 7 V D s x 7 O i E e A A A A A A 6 A A A A A A g A A I A A A A E J 9 Y s 9 G n 8 X u i R 4 B O / 5 F + Q J H e E G W w + 8 A 2 T J L g T m 9 a b Y t U A A A A E s S F V 5 N Q 3 C H j v u K 4 t I v / A A X a Z k 8 M e 2 2 g z U e m H B / o 4 t m P h P y j M C h u T n Y Z J N O T a X J 5 p Y 2 K M d n o V 0 M H S 5 N T Q e P L O D z + J F 9 B 2 M F s U 6 7 3 Y 7 1 T m U H Q A A A A J v 7 p A 4 Q 3 / I V z L / Z s w I d S 6 3 n 2 Y V l D H q 0 M 7 l M R m 8 3 P e L Q K x R L D y S k V Y m b b 6 g t / b T B N p b 6 J p w 1 x S 7 t 1 j O W Y a + f E d Y = < / D a t a M a s h u p > 
</file>

<file path=customXml/itemProps1.xml><?xml version="1.0" encoding="utf-8"?>
<ds:datastoreItem xmlns:ds="http://schemas.openxmlformats.org/officeDocument/2006/customXml" ds:itemID="{D6A216B4-A675-468A-AF0C-61A457BAAC5F}">
  <ds:schemaRefs>
    <ds:schemaRef ds:uri="http://schemas.microsoft.com/sharepoint/v3/contenttype/forms"/>
  </ds:schemaRefs>
</ds:datastoreItem>
</file>

<file path=customXml/itemProps2.xml><?xml version="1.0" encoding="utf-8"?>
<ds:datastoreItem xmlns:ds="http://schemas.openxmlformats.org/officeDocument/2006/customXml" ds:itemID="{9831FCF9-2093-4DC6-9E02-BB87FCDAD422}">
  <ds:schemaRefs>
    <ds:schemaRef ds:uri="653e66e5-f1e1-441c-8122-6d36929cd6b7"/>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http://purl.org/dc/elements/1.1/"/>
    <ds:schemaRef ds:uri="http://purl.org/dc/dcmitype/"/>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DD251082-2CB7-47D9-A6CA-DFC28EBA25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3e66e5-f1e1-441c-8122-6d36929cd6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33A5D06-EF5D-49B0-9D8F-868030B5B9F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112</vt:i4>
      </vt:variant>
    </vt:vector>
  </HeadingPairs>
  <TitlesOfParts>
    <vt:vector size="124" baseType="lpstr">
      <vt:lpstr>実施計画様式</vt:lpstr>
      <vt:lpstr>自治体公表用様式</vt:lpstr>
      <vt:lpstr>分岐管理シート</vt:lpstr>
      <vt:lpstr>―</vt:lpstr>
      <vt:lpstr>限</vt:lpstr>
      <vt:lpstr>朱色変色</vt:lpstr>
      <vt:lpstr>変更カウント</vt:lpstr>
      <vt:lpstr>計算用</vt:lpstr>
      <vt:lpstr>参考資料1_対象分野リスト</vt:lpstr>
      <vt:lpstr>自治体コード</vt:lpstr>
      <vt:lpstr>基金調べ</vt:lpstr>
      <vt:lpstr>【チェックリスト】</vt:lpstr>
      <vt:lpstr>【01_北海道】</vt:lpstr>
      <vt:lpstr>【02_青森県】</vt:lpstr>
      <vt:lpstr>【03_岩手県】</vt:lpstr>
      <vt:lpstr>【04_宮城県】</vt:lpstr>
      <vt:lpstr>【05_秋田県】</vt:lpstr>
      <vt:lpstr>【06_山形県】</vt:lpstr>
      <vt:lpstr>【07_福島県】</vt:lpstr>
      <vt:lpstr>【08_茨城県】</vt:lpstr>
      <vt:lpstr>【09_栃木県】</vt:lpstr>
      <vt:lpstr>【10_群馬県】</vt:lpstr>
      <vt:lpstr>【11_埼玉県】</vt:lpstr>
      <vt:lpstr>【12_千葉県】</vt:lpstr>
      <vt:lpstr>【13_東京都】</vt:lpstr>
      <vt:lpstr>【14_神奈川県】</vt:lpstr>
      <vt:lpstr>【15_新潟県】</vt:lpstr>
      <vt:lpstr>【16_富山県】</vt:lpstr>
      <vt:lpstr>【17_石川県】</vt:lpstr>
      <vt:lpstr>【18_福井県】</vt:lpstr>
      <vt:lpstr>【19_山梨県】</vt:lpstr>
      <vt:lpstr>【20_長野県】</vt:lpstr>
      <vt:lpstr>【21_岐阜県】</vt:lpstr>
      <vt:lpstr>【22_静岡県】</vt:lpstr>
      <vt:lpstr>【23_愛知県】</vt:lpstr>
      <vt:lpstr>【24_三重県】</vt:lpstr>
      <vt:lpstr>【25_滋賀県】</vt:lpstr>
      <vt:lpstr>【26_京都府】</vt:lpstr>
      <vt:lpstr>【27_大阪府】</vt:lpstr>
      <vt:lpstr>【28_兵庫県】</vt:lpstr>
      <vt:lpstr>【29_奈良県】</vt:lpstr>
      <vt:lpstr>【30_和歌山県】</vt:lpstr>
      <vt:lpstr>【31_鳥取県】</vt:lpstr>
      <vt:lpstr>【32_島根県】</vt:lpstr>
      <vt:lpstr>【33_岡山県】</vt:lpstr>
      <vt:lpstr>【34_広島県】</vt:lpstr>
      <vt:lpstr>【35_山口県】</vt:lpstr>
      <vt:lpstr>【36_徳島県】</vt:lpstr>
      <vt:lpstr>【37_香川県】</vt:lpstr>
      <vt:lpstr>【38_愛媛県】</vt:lpstr>
      <vt:lpstr>【39_高知県】</vt:lpstr>
      <vt:lpstr>【40_福岡県】</vt:lpstr>
      <vt:lpstr>【41_佐賀県】</vt:lpstr>
      <vt:lpstr>【42_長崎県】</vt:lpstr>
      <vt:lpstr>【43_熊本県】</vt:lpstr>
      <vt:lpstr>【44_大分県】</vt:lpstr>
      <vt:lpstr>【45_宮崎県】</vt:lpstr>
      <vt:lpstr>【46_鹿児島県】</vt:lpstr>
      <vt:lpstr>【47_沖縄県】</vt:lpstr>
      <vt:lpstr>限!Criteria</vt:lpstr>
      <vt:lpstr>【チェックリスト】!Print_Area</vt:lpstr>
      <vt:lpstr>基金調べ!Print_Area</vt:lpstr>
      <vt:lpstr>限!Print_Area</vt:lpstr>
      <vt:lpstr>自治体公表用様式!Print_Area</vt:lpstr>
      <vt:lpstr>実施計画様式!Print_Area</vt:lpstr>
      <vt:lpstr>分岐管理シート!Print_Area</vt:lpstr>
      <vt:lpstr>―!Print_Area</vt:lpstr>
      <vt:lpstr>基金調べ!Print_Titles</vt:lpstr>
      <vt:lpstr>自治体公表用様式!Print_Titles</vt:lpstr>
      <vt:lpstr>実施計画様式!Print_Titles</vt:lpstr>
      <vt:lpstr>エネルギー・食料品価格等の物価高騰の影響を受けた生活者等に対して事業の効果が直接及ぶ</vt:lpstr>
      <vt:lpstr>一体支援_目標_R6</vt:lpstr>
      <vt:lpstr>基金_通常</vt:lpstr>
      <vt:lpstr>基金_非該当</vt:lpstr>
      <vt:lpstr>基金の要件</vt:lpstr>
      <vt:lpstr>経済対策との関係_R7補正</vt:lpstr>
      <vt:lpstr>個人を対象とした給付金等</vt:lpstr>
      <vt:lpstr>個人を対象とした給付金等_該当</vt:lpstr>
      <vt:lpstr>国の重点支援地方交付金が活用されている旨の明記</vt:lpstr>
      <vt:lpstr>国の予算年度_R7補正</vt:lpstr>
      <vt:lpstr>子ども加算給付のための費用以外には使用していない</vt:lpstr>
      <vt:lpstr>支援開始時期_R7_通常</vt:lpstr>
      <vt:lpstr>支援開始時期_R8_通常</vt:lpstr>
      <vt:lpstr>事業始期_R7_通常</vt:lpstr>
      <vt:lpstr>事業始期_R8_通常</vt:lpstr>
      <vt:lpstr>事業終期_R7_基金</vt:lpstr>
      <vt:lpstr>事業終期_R7_通常</vt:lpstr>
      <vt:lpstr>事業終期_R8_基金</vt:lpstr>
      <vt:lpstr>事業終期_R8_通常</vt:lpstr>
      <vt:lpstr>実施状況の公表</vt:lpstr>
      <vt:lpstr>種類_推奨事業メニュー_R7補正</vt:lpstr>
      <vt:lpstr>種類_推奨事業メニュー_R7補正_食料品</vt:lpstr>
      <vt:lpstr>種類_推奨事業メニュー_R7補正_複数選択</vt:lpstr>
      <vt:lpstr>種類_推奨事業メニュー_R7補正_複数選択②以外</vt:lpstr>
      <vt:lpstr>種類_推奨事業メニュー_R7補正_複数選択③以外</vt:lpstr>
      <vt:lpstr>種類_推奨事業メニュー_R7補正_複数選択④以外</vt:lpstr>
      <vt:lpstr>住民税均等割のみ課税世帯への給付のための費用以外には使用していない</vt:lpstr>
      <vt:lpstr>住民税均等割非課税世帯への給付のための費用以外には使用していない</vt:lpstr>
      <vt:lpstr>商品券等活用事業</vt:lpstr>
      <vt:lpstr>商品券等活用事業における留意事項を踏まえた制度設計</vt:lpstr>
      <vt:lpstr>対象外経費に臨時交付金を充当していない</vt:lpstr>
      <vt:lpstr>対象分野_R7</vt:lpstr>
      <vt:lpstr>対象分野_低</vt:lpstr>
      <vt:lpstr>地方単独事業</vt:lpstr>
      <vt:lpstr>中小企業・小規模事業者の賃上げ環境整備の細分化項目</vt:lpstr>
      <vt:lpstr>低所得世帯支援_目標</vt:lpstr>
      <vt:lpstr>低所得世帯支援_目標_R6</vt:lpstr>
      <vt:lpstr>都道府県別_括弧あり</vt:lpstr>
      <vt:lpstr>特定事業者等支援</vt:lpstr>
      <vt:lpstr>特定事業者等支援_非該当</vt:lpstr>
      <vt:lpstr>農林水産・食品分野の細分化項目</vt:lpstr>
      <vt:lpstr>不足額給付・新給付金_目標_R6</vt:lpstr>
      <vt:lpstr>分類無し1</vt:lpstr>
      <vt:lpstr>分類無し2</vt:lpstr>
      <vt:lpstr>別表_事故対応</vt:lpstr>
      <vt:lpstr>予算化時期_R7補正</vt:lpstr>
      <vt:lpstr>予算化方法</vt:lpstr>
      <vt:lpstr>予算化方法_未定なし</vt:lpstr>
      <vt:lpstr>予算区分_R8_通常</vt:lpstr>
      <vt:lpstr>臨時の措置であることが分かる名称</vt:lpstr>
      <vt:lpstr>枠_推奨</vt:lpstr>
      <vt:lpstr>枠_推奨or推奨・一体</vt:lpstr>
      <vt:lpstr>枠_推奨or推奨・低</vt:lpstr>
      <vt:lpstr>枠_低or推奨・低</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太田 悠介(OTA Yusuke)</dc:creator>
  <cp:keywords/>
  <dc:description/>
  <cp:lastModifiedBy>admin</cp:lastModifiedBy>
  <cp:revision/>
  <cp:lastPrinted>2026-02-17T07:27:36Z</cp:lastPrinted>
  <dcterms:created xsi:type="dcterms:W3CDTF">2020-11-19T07:11:50Z</dcterms:created>
  <dcterms:modified xsi:type="dcterms:W3CDTF">2026-07-01T07:33:14Z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0x0101002DEEE9468F64B644ABFFBB3862C1BC74</vt:lpwstr>
  </property>
  <property fmtid="{D5CDD505-2E9C-101B-9397-08002B2CF9AE}" pid="3" name="MediaServiceImageTags">
    <vt:lpwstr/>
  </property>
  <property fmtid="{D5CDD505-2E9C-101B-9397-08002B2CF9AE}" pid="4" name="Order">
    <vt:r8>1552800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